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C:\Users\user\Downloads\"/>
    </mc:Choice>
  </mc:AlternateContent>
  <xr:revisionPtr revIDLastSave="0" documentId="13_ncr:1_{7017413A-5A09-41C3-8FE9-9A0DF89C1F44}" xr6:coauthVersionLast="47" xr6:coauthVersionMax="47" xr10:uidLastSave="{00000000-0000-0000-0000-000000000000}"/>
  <bookViews>
    <workbookView xWindow="-110" yWindow="-110" windowWidth="19420" windowHeight="10300" tabRatio="829" activeTab="5" xr2:uid="{00000000-000D-0000-FFFF-FFFF00000000}"/>
  </bookViews>
  <sheets>
    <sheet name="NOTES" sheetId="8" r:id="rId1"/>
    <sheet name="YoY Ratios" sheetId="5" r:id="rId2"/>
    <sheet name="QoQ Ratios" sheetId="6" r:id="rId3"/>
    <sheet name="Yearly Financials" sheetId="3" r:id="rId4"/>
    <sheet name="Quarterly Financials" sheetId="4" r:id="rId5"/>
    <sheet name="Historical Prices" sheetId="2" r:id="rId6"/>
    <sheet name="Screener 16.12.2022" sheetId="1" r:id="rId7"/>
    <sheet name="Sector Median" sheetId="7" r:id="rId8"/>
  </sheets>
  <externalReferences>
    <externalReference r:id="rId9"/>
  </externalReferences>
  <definedNames>
    <definedName name="_xlnm._FilterDatabase" localSheetId="5" hidden="1">'Historical Prices'!$B$3:$C$3261</definedName>
    <definedName name="_xlnm._FilterDatabase" localSheetId="6" hidden="1">'Screener 16.12.2022'!$A$6:$CI$6</definedName>
    <definedName name="TICKER">'YoY Ratios'!#REF!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 i="2" l="1"/>
  <c r="H1" i="2"/>
  <c r="W1" i="2" a="1"/>
  <c r="W1" i="2" s="1"/>
  <c r="AH1" i="2"/>
  <c r="B2" i="2" a="1"/>
  <c r="H2" i="2" a="1"/>
  <c r="H2" i="2" s="1"/>
  <c r="O2" i="2" a="1"/>
  <c r="AH2" i="2" a="1"/>
  <c r="AH2" i="2" s="1"/>
  <c r="AK2" i="2" a="1"/>
  <c r="AK2" i="2" s="1"/>
  <c r="AO2" i="2" a="1"/>
  <c r="AO2" i="2" s="1"/>
  <c r="AS2" i="2" a="1"/>
  <c r="AS2" i="2" s="1"/>
  <c r="AW2" i="2" a="1"/>
  <c r="AW2" i="2" s="1"/>
  <c r="D3" i="2"/>
  <c r="F3" i="2"/>
  <c r="AM3" i="2"/>
  <c r="AU3" i="2"/>
  <c r="AD4" i="2"/>
  <c r="AE4" i="2"/>
  <c r="AY4" i="2"/>
  <c r="AD5" i="2"/>
  <c r="AQ5" i="2"/>
  <c r="AY5" i="2"/>
  <c r="AD6" i="2"/>
  <c r="AM6" i="2"/>
  <c r="AY6" i="2"/>
  <c r="AD7" i="2"/>
  <c r="AD8" i="2"/>
  <c r="AY8" i="2"/>
  <c r="AD9" i="2"/>
  <c r="AQ9" i="2"/>
  <c r="AY9" i="2"/>
  <c r="AD10" i="2"/>
  <c r="AM10" i="2"/>
  <c r="AY10" i="2"/>
  <c r="AD11" i="2"/>
  <c r="AL11" i="2"/>
  <c r="AM7" i="2" s="1"/>
  <c r="AP11" i="2"/>
  <c r="AQ8" i="2" s="1"/>
  <c r="AT11" i="2"/>
  <c r="AU4" i="2" s="1"/>
  <c r="AX11" i="2"/>
  <c r="AY7" i="2" s="1"/>
  <c r="AD12" i="2"/>
  <c r="AD13" i="2"/>
  <c r="AK14" i="2" a="1"/>
  <c r="AK14" i="2" s="1"/>
  <c r="AO14" i="2" a="1"/>
  <c r="AO14" i="2" s="1"/>
  <c r="AS14" i="2" a="1"/>
  <c r="AS14" i="2" s="1"/>
  <c r="AW14" i="2" a="1"/>
  <c r="AW14" i="2" s="1"/>
  <c r="AM15" i="2"/>
  <c r="AY15" i="2"/>
  <c r="AM17" i="2"/>
  <c r="AQ18" i="2"/>
  <c r="AQ19" i="2"/>
  <c r="AM20" i="2"/>
  <c r="AQ20" i="2"/>
  <c r="AU20" i="2"/>
  <c r="AM21" i="2"/>
  <c r="AQ22" i="2"/>
  <c r="AY22" i="2"/>
  <c r="AL23" i="2"/>
  <c r="AM18" i="2" s="1"/>
  <c r="AP23" i="2"/>
  <c r="AT23" i="2"/>
  <c r="AU16" i="2" s="1"/>
  <c r="AX23" i="2"/>
  <c r="AY20" i="2" s="1"/>
  <c r="E25" i="2"/>
  <c r="AK26" i="2" a="1"/>
  <c r="AK26" i="2" s="1"/>
  <c r="AO26" i="2" a="1"/>
  <c r="AO26" i="2" s="1"/>
  <c r="AS26" i="2" a="1"/>
  <c r="AS26" i="2" s="1"/>
  <c r="AW26" i="2" a="1"/>
  <c r="AW26" i="2" s="1"/>
  <c r="AQ28" i="2"/>
  <c r="AU28" i="2"/>
  <c r="AQ29" i="2"/>
  <c r="AU29" i="2"/>
  <c r="AQ30" i="2"/>
  <c r="AU30" i="2"/>
  <c r="AQ32" i="2"/>
  <c r="AU32" i="2"/>
  <c r="AQ33" i="2"/>
  <c r="AU33" i="2"/>
  <c r="AM34" i="2"/>
  <c r="AQ34" i="2"/>
  <c r="AU34" i="2"/>
  <c r="AL35" i="2"/>
  <c r="AM27" i="2" s="1"/>
  <c r="AP35" i="2"/>
  <c r="AQ27" i="2" s="1"/>
  <c r="AT35" i="2"/>
  <c r="AU27" i="2" s="1"/>
  <c r="AX35" i="2"/>
  <c r="AY27" i="2" s="1"/>
  <c r="AK38" i="2" a="1"/>
  <c r="AK38" i="2" s="1"/>
  <c r="AO38" i="2" a="1"/>
  <c r="AO38" i="2" s="1"/>
  <c r="AS38" i="2" a="1"/>
  <c r="AS38" i="2" s="1"/>
  <c r="AW38" i="2" a="1"/>
  <c r="AW38" i="2" s="1"/>
  <c r="E39" i="2"/>
  <c r="AQ39" i="2"/>
  <c r="AU39" i="2"/>
  <c r="AM40" i="2"/>
  <c r="AQ40" i="2"/>
  <c r="AY40" i="2"/>
  <c r="AM41" i="2"/>
  <c r="AQ41" i="2"/>
  <c r="AQ42" i="2"/>
  <c r="AQ43" i="2"/>
  <c r="AM44" i="2"/>
  <c r="AQ44" i="2"/>
  <c r="AM45" i="2"/>
  <c r="AQ45" i="2"/>
  <c r="AY45" i="2"/>
  <c r="AQ46" i="2"/>
  <c r="AL47" i="2"/>
  <c r="AM42" i="2" s="1"/>
  <c r="AP47" i="2"/>
  <c r="AT47" i="2"/>
  <c r="AU43" i="2" s="1"/>
  <c r="AX47" i="2"/>
  <c r="AY41" i="2" s="1"/>
  <c r="AK50" i="2" a="1"/>
  <c r="AK50" i="2" s="1"/>
  <c r="AO50" i="2" a="1"/>
  <c r="AO50" i="2" s="1"/>
  <c r="AS50" i="2" a="1"/>
  <c r="AS50" i="2" s="1"/>
  <c r="AW50" i="2" a="1"/>
  <c r="AW50" i="2" s="1"/>
  <c r="AQ51" i="2"/>
  <c r="AQ52" i="2"/>
  <c r="AU52" i="2"/>
  <c r="AU53" i="2"/>
  <c r="AU54" i="2"/>
  <c r="AM57" i="2"/>
  <c r="AQ58" i="2"/>
  <c r="AL59" i="2"/>
  <c r="AM52" i="2" s="1"/>
  <c r="AP59" i="2"/>
  <c r="AQ53" i="2" s="1"/>
  <c r="AT59" i="2"/>
  <c r="AU51" i="2" s="1"/>
  <c r="AX59" i="2"/>
  <c r="AY51" i="2" s="1"/>
  <c r="D65" i="2"/>
  <c r="G74" i="2"/>
  <c r="D79" i="2"/>
  <c r="D88" i="2"/>
  <c r="G112" i="2"/>
  <c r="F120" i="2"/>
  <c r="F124" i="2"/>
  <c r="D133" i="2"/>
  <c r="F164" i="2"/>
  <c r="D165" i="2"/>
  <c r="F172" i="2"/>
  <c r="G172" i="2"/>
  <c r="D191" i="2"/>
  <c r="D193" i="2"/>
  <c r="G198" i="2"/>
  <c r="E201" i="2"/>
  <c r="G214" i="2"/>
  <c r="E217" i="2"/>
  <c r="G218" i="2"/>
  <c r="D223" i="2"/>
  <c r="E235" i="2"/>
  <c r="D241" i="2"/>
  <c r="G244" i="2"/>
  <c r="D245" i="2"/>
  <c r="D259" i="2"/>
  <c r="E259" i="2"/>
  <c r="G261" i="2"/>
  <c r="E265" i="2"/>
  <c r="D273" i="2"/>
  <c r="G274" i="2"/>
  <c r="D275" i="2"/>
  <c r="F275" i="2"/>
  <c r="F281" i="2"/>
  <c r="E283" i="2"/>
  <c r="E285" i="2"/>
  <c r="F285" i="2"/>
  <c r="E291" i="2"/>
  <c r="F291" i="2"/>
  <c r="D292" i="2"/>
  <c r="F293" i="2"/>
  <c r="E299" i="2"/>
  <c r="E301" i="2"/>
  <c r="F301" i="2"/>
  <c r="D302" i="2"/>
  <c r="F307" i="2"/>
  <c r="D308" i="2"/>
  <c r="F309" i="2"/>
  <c r="F311" i="2"/>
  <c r="E317" i="2"/>
  <c r="F317" i="2"/>
  <c r="D318" i="2"/>
  <c r="E319" i="2"/>
  <c r="D324" i="2"/>
  <c r="F325" i="2"/>
  <c r="F327" i="2"/>
  <c r="D328" i="2"/>
  <c r="F333" i="2"/>
  <c r="D334" i="2"/>
  <c r="E335" i="2"/>
  <c r="D336" i="2"/>
  <c r="F341" i="2"/>
  <c r="F343" i="2"/>
  <c r="D344" i="2"/>
  <c r="E345" i="2"/>
  <c r="D350" i="2"/>
  <c r="E351" i="2"/>
  <c r="D352" i="2"/>
  <c r="D354" i="2"/>
  <c r="D358" i="2"/>
  <c r="E359" i="2"/>
  <c r="F359" i="2"/>
  <c r="G359" i="2"/>
  <c r="G363" i="2"/>
  <c r="E365" i="2"/>
  <c r="D366" i="2"/>
  <c r="E367" i="2"/>
  <c r="D370" i="2"/>
  <c r="D371" i="2"/>
  <c r="E371" i="2"/>
  <c r="G371" i="2"/>
  <c r="G374" i="2"/>
  <c r="F375" i="2"/>
  <c r="G375" i="2"/>
  <c r="D376" i="2"/>
  <c r="E378" i="2"/>
  <c r="F378" i="2"/>
  <c r="D379" i="2"/>
  <c r="G379" i="2"/>
  <c r="G381" i="2"/>
  <c r="D382" i="2"/>
  <c r="E382" i="2"/>
  <c r="F382" i="2"/>
  <c r="F384" i="2"/>
  <c r="D385" i="2"/>
  <c r="G385" i="2"/>
  <c r="D386" i="2"/>
  <c r="D388" i="2"/>
  <c r="E388" i="2"/>
  <c r="F388" i="2"/>
  <c r="D389" i="2"/>
  <c r="D391" i="2"/>
  <c r="G391" i="2"/>
  <c r="D392" i="2"/>
  <c r="E392" i="2"/>
  <c r="E394" i="2"/>
  <c r="F394" i="2"/>
  <c r="D395" i="2"/>
  <c r="G395" i="2"/>
  <c r="G397" i="2"/>
  <c r="D398" i="2"/>
  <c r="E398" i="2"/>
  <c r="F398" i="2"/>
  <c r="F400" i="2"/>
  <c r="D401" i="2"/>
  <c r="G401" i="2"/>
  <c r="D402" i="2"/>
  <c r="D404" i="2"/>
  <c r="E404" i="2"/>
  <c r="F404" i="2"/>
  <c r="D405" i="2"/>
  <c r="D407" i="2"/>
  <c r="G407" i="2"/>
  <c r="D408" i="2"/>
  <c r="E408" i="2"/>
  <c r="E410" i="2"/>
  <c r="F410" i="2"/>
  <c r="D411" i="2"/>
  <c r="G411" i="2"/>
  <c r="G413" i="2"/>
  <c r="D414" i="2"/>
  <c r="E414" i="2"/>
  <c r="F414" i="2"/>
  <c r="F416" i="2"/>
  <c r="D417" i="2"/>
  <c r="G417" i="2"/>
  <c r="D418" i="2"/>
  <c r="D420" i="2"/>
  <c r="E420" i="2"/>
  <c r="F420" i="2"/>
  <c r="D421" i="2"/>
  <c r="D423" i="2"/>
  <c r="G423" i="2"/>
  <c r="D424" i="2"/>
  <c r="E424" i="2"/>
  <c r="E426" i="2"/>
  <c r="F426" i="2"/>
  <c r="D427" i="2"/>
  <c r="G427" i="2"/>
  <c r="G429" i="2"/>
  <c r="D430" i="2"/>
  <c r="E430" i="2"/>
  <c r="F430" i="2"/>
  <c r="F432" i="2"/>
  <c r="D433" i="2"/>
  <c r="G433" i="2"/>
  <c r="D434" i="2"/>
  <c r="D436" i="2"/>
  <c r="E436" i="2"/>
  <c r="F436" i="2"/>
  <c r="D437" i="2"/>
  <c r="D439" i="2"/>
  <c r="G439" i="2"/>
  <c r="D440" i="2"/>
  <c r="E440" i="2"/>
  <c r="E442" i="2"/>
  <c r="F442" i="2"/>
  <c r="D443" i="2"/>
  <c r="G443" i="2"/>
  <c r="G445" i="2"/>
  <c r="D446" i="2"/>
  <c r="E446" i="2"/>
  <c r="F446" i="2"/>
  <c r="F448" i="2"/>
  <c r="D449" i="2"/>
  <c r="G449" i="2"/>
  <c r="D450" i="2"/>
  <c r="D452" i="2"/>
  <c r="E452" i="2"/>
  <c r="F452" i="2"/>
  <c r="D453" i="2"/>
  <c r="G454" i="2"/>
  <c r="D455" i="2"/>
  <c r="G455" i="2"/>
  <c r="D456" i="2"/>
  <c r="G457" i="2"/>
  <c r="D458" i="2"/>
  <c r="E458" i="2"/>
  <c r="F458" i="2"/>
  <c r="E460" i="2"/>
  <c r="F460" i="2"/>
  <c r="G460" i="2"/>
  <c r="D461" i="2"/>
  <c r="G462" i="2"/>
  <c r="D463" i="2"/>
  <c r="G463" i="2"/>
  <c r="D464" i="2"/>
  <c r="G465" i="2"/>
  <c r="D466" i="2"/>
  <c r="E466" i="2"/>
  <c r="F466" i="2"/>
  <c r="E468" i="2"/>
  <c r="F468" i="2"/>
  <c r="G468" i="2"/>
  <c r="D469" i="2"/>
  <c r="G470" i="2"/>
  <c r="D471" i="2"/>
  <c r="G471" i="2"/>
  <c r="D472" i="2"/>
  <c r="G473" i="2"/>
  <c r="D474" i="2"/>
  <c r="E474" i="2"/>
  <c r="F474" i="2"/>
  <c r="E476" i="2"/>
  <c r="F476" i="2"/>
  <c r="G476" i="2"/>
  <c r="D477" i="2"/>
  <c r="G478" i="2"/>
  <c r="D479" i="2"/>
  <c r="E479" i="2"/>
  <c r="F479" i="2"/>
  <c r="G480" i="2"/>
  <c r="D481" i="2"/>
  <c r="E481" i="2"/>
  <c r="F481" i="2"/>
  <c r="G482" i="2"/>
  <c r="D483" i="2"/>
  <c r="E483" i="2"/>
  <c r="F483" i="2"/>
  <c r="G484" i="2"/>
  <c r="D485" i="2"/>
  <c r="E485" i="2"/>
  <c r="F485" i="2"/>
  <c r="G486" i="2"/>
  <c r="D487" i="2"/>
  <c r="E487" i="2"/>
  <c r="F487" i="2"/>
  <c r="G488" i="2"/>
  <c r="D489" i="2"/>
  <c r="E489" i="2"/>
  <c r="F489" i="2"/>
  <c r="G490" i="2"/>
  <c r="D491" i="2"/>
  <c r="E491" i="2"/>
  <c r="F491" i="2"/>
  <c r="G492" i="2"/>
  <c r="D493" i="2"/>
  <c r="E493" i="2"/>
  <c r="F493" i="2"/>
  <c r="G494" i="2"/>
  <c r="D495" i="2"/>
  <c r="E495" i="2"/>
  <c r="F495" i="2"/>
  <c r="G496" i="2"/>
  <c r="D497" i="2"/>
  <c r="E497" i="2"/>
  <c r="F497" i="2"/>
  <c r="G498" i="2"/>
  <c r="D499" i="2"/>
  <c r="E499" i="2"/>
  <c r="F499" i="2"/>
  <c r="G500" i="2"/>
  <c r="D501" i="2"/>
  <c r="E501" i="2"/>
  <c r="F501" i="2"/>
  <c r="G502" i="2"/>
  <c r="D503" i="2"/>
  <c r="E503" i="2"/>
  <c r="F503" i="2"/>
  <c r="G504" i="2"/>
  <c r="D505" i="2"/>
  <c r="E505" i="2"/>
  <c r="F505" i="2"/>
  <c r="G506" i="2"/>
  <c r="D507" i="2"/>
  <c r="E507" i="2"/>
  <c r="F507" i="2"/>
  <c r="G508" i="2"/>
  <c r="D509" i="2"/>
  <c r="E509" i="2"/>
  <c r="F509" i="2"/>
  <c r="G510" i="2"/>
  <c r="D511" i="2"/>
  <c r="E511" i="2"/>
  <c r="F511" i="2"/>
  <c r="E512" i="2"/>
  <c r="G512" i="2"/>
  <c r="D513" i="2"/>
  <c r="E513" i="2"/>
  <c r="F513" i="2"/>
  <c r="E514" i="2"/>
  <c r="G514" i="2"/>
  <c r="D515" i="2"/>
  <c r="E515" i="2"/>
  <c r="F515" i="2"/>
  <c r="E516" i="2"/>
  <c r="G516" i="2"/>
  <c r="D517" i="2"/>
  <c r="E517" i="2"/>
  <c r="F517" i="2"/>
  <c r="E518" i="2"/>
  <c r="F518" i="2"/>
  <c r="G518" i="2"/>
  <c r="D519" i="2"/>
  <c r="E519" i="2"/>
  <c r="F519" i="2"/>
  <c r="E520" i="2"/>
  <c r="F520" i="2"/>
  <c r="G520" i="2"/>
  <c r="D521" i="2"/>
  <c r="E521" i="2"/>
  <c r="F521" i="2"/>
  <c r="D522" i="2"/>
  <c r="E522" i="2"/>
  <c r="F522" i="2"/>
  <c r="G522" i="2"/>
  <c r="D523" i="2"/>
  <c r="E523" i="2"/>
  <c r="F523" i="2"/>
  <c r="D524" i="2"/>
  <c r="E524" i="2"/>
  <c r="F524" i="2"/>
  <c r="G524" i="2"/>
  <c r="D525" i="2"/>
  <c r="E525" i="2"/>
  <c r="F525" i="2"/>
  <c r="D526" i="2"/>
  <c r="E526" i="2"/>
  <c r="F526" i="2"/>
  <c r="G526" i="2"/>
  <c r="D527" i="2"/>
  <c r="E527" i="2"/>
  <c r="F527" i="2"/>
  <c r="D528" i="2"/>
  <c r="E528" i="2"/>
  <c r="F528" i="2"/>
  <c r="G528" i="2"/>
  <c r="D529" i="2"/>
  <c r="E529" i="2"/>
  <c r="F529" i="2"/>
  <c r="D530" i="2"/>
  <c r="E530" i="2"/>
  <c r="F530" i="2"/>
  <c r="G530" i="2"/>
  <c r="D531" i="2"/>
  <c r="E531" i="2"/>
  <c r="F531" i="2"/>
  <c r="D532" i="2"/>
  <c r="E532" i="2"/>
  <c r="F532" i="2"/>
  <c r="G532" i="2"/>
  <c r="D533" i="2"/>
  <c r="E533" i="2"/>
  <c r="F533" i="2"/>
  <c r="D534" i="2"/>
  <c r="E534" i="2"/>
  <c r="F534" i="2"/>
  <c r="G534" i="2"/>
  <c r="D535" i="2"/>
  <c r="E535" i="2"/>
  <c r="F535" i="2"/>
  <c r="D536" i="2"/>
  <c r="E536" i="2"/>
  <c r="F536" i="2"/>
  <c r="G536" i="2"/>
  <c r="D537" i="2"/>
  <c r="E537" i="2"/>
  <c r="F537" i="2"/>
  <c r="D538" i="2"/>
  <c r="E538" i="2"/>
  <c r="F538" i="2"/>
  <c r="G538" i="2"/>
  <c r="D539" i="2"/>
  <c r="E539" i="2"/>
  <c r="F539" i="2"/>
  <c r="D540" i="2"/>
  <c r="E540" i="2"/>
  <c r="F540" i="2"/>
  <c r="G540" i="2"/>
  <c r="D541" i="2"/>
  <c r="E541" i="2"/>
  <c r="F541" i="2"/>
  <c r="G541" i="2"/>
  <c r="D542" i="2"/>
  <c r="E542" i="2"/>
  <c r="F542" i="2"/>
  <c r="G542" i="2"/>
  <c r="D543" i="2"/>
  <c r="E543" i="2"/>
  <c r="F543" i="2"/>
  <c r="G543" i="2"/>
  <c r="D544" i="2"/>
  <c r="E544" i="2"/>
  <c r="F544" i="2"/>
  <c r="G544" i="2"/>
  <c r="D545" i="2"/>
  <c r="E545" i="2"/>
  <c r="F545" i="2"/>
  <c r="G545" i="2"/>
  <c r="D546" i="2"/>
  <c r="E546" i="2"/>
  <c r="F546" i="2"/>
  <c r="G546" i="2"/>
  <c r="D547" i="2"/>
  <c r="E547" i="2"/>
  <c r="F547" i="2"/>
  <c r="G547" i="2"/>
  <c r="D548" i="2"/>
  <c r="E548" i="2"/>
  <c r="F548" i="2"/>
  <c r="G548" i="2"/>
  <c r="D549" i="2"/>
  <c r="E549" i="2"/>
  <c r="F549" i="2"/>
  <c r="G549" i="2"/>
  <c r="D550" i="2"/>
  <c r="E550" i="2"/>
  <c r="F550" i="2"/>
  <c r="G550" i="2"/>
  <c r="D551" i="2"/>
  <c r="E551" i="2"/>
  <c r="F551" i="2"/>
  <c r="G551" i="2"/>
  <c r="D552" i="2"/>
  <c r="E552" i="2"/>
  <c r="F552" i="2"/>
  <c r="G552" i="2"/>
  <c r="D553" i="2"/>
  <c r="E553" i="2"/>
  <c r="F553" i="2"/>
  <c r="G553" i="2"/>
  <c r="D554" i="2"/>
  <c r="E554" i="2"/>
  <c r="F554" i="2"/>
  <c r="G554" i="2"/>
  <c r="D555" i="2"/>
  <c r="E555" i="2"/>
  <c r="F555" i="2"/>
  <c r="G555" i="2"/>
  <c r="D556" i="2"/>
  <c r="E556" i="2"/>
  <c r="F556" i="2"/>
  <c r="G556" i="2"/>
  <c r="D557" i="2"/>
  <c r="E557" i="2"/>
  <c r="F557" i="2"/>
  <c r="G557" i="2"/>
  <c r="D558" i="2"/>
  <c r="E558" i="2"/>
  <c r="F558" i="2"/>
  <c r="G558" i="2"/>
  <c r="D559" i="2"/>
  <c r="E559" i="2"/>
  <c r="F559" i="2"/>
  <c r="G559" i="2"/>
  <c r="D560" i="2"/>
  <c r="E560" i="2"/>
  <c r="F560" i="2"/>
  <c r="G560" i="2"/>
  <c r="D561" i="2"/>
  <c r="E561" i="2"/>
  <c r="F561" i="2"/>
  <c r="G561" i="2"/>
  <c r="D562" i="2"/>
  <c r="E562" i="2"/>
  <c r="F562" i="2"/>
  <c r="G562" i="2"/>
  <c r="D563" i="2"/>
  <c r="E563" i="2"/>
  <c r="F563" i="2"/>
  <c r="G563" i="2"/>
  <c r="D564" i="2"/>
  <c r="E564" i="2"/>
  <c r="F564" i="2"/>
  <c r="G564" i="2"/>
  <c r="D565" i="2"/>
  <c r="E565" i="2"/>
  <c r="F565" i="2"/>
  <c r="G565" i="2"/>
  <c r="D566" i="2"/>
  <c r="E566" i="2"/>
  <c r="F566" i="2"/>
  <c r="G566" i="2"/>
  <c r="D567" i="2"/>
  <c r="E567" i="2"/>
  <c r="F567" i="2"/>
  <c r="G567" i="2"/>
  <c r="D568" i="2"/>
  <c r="E568" i="2"/>
  <c r="F568" i="2"/>
  <c r="G568" i="2"/>
  <c r="D569" i="2"/>
  <c r="E569" i="2"/>
  <c r="F569" i="2"/>
  <c r="G569" i="2"/>
  <c r="D570" i="2"/>
  <c r="E570" i="2"/>
  <c r="F570" i="2"/>
  <c r="G570" i="2"/>
  <c r="D571" i="2"/>
  <c r="E571" i="2"/>
  <c r="F571" i="2"/>
  <c r="G571" i="2"/>
  <c r="D572" i="2"/>
  <c r="E572" i="2"/>
  <c r="F572" i="2"/>
  <c r="G572" i="2"/>
  <c r="D573" i="2"/>
  <c r="E573" i="2"/>
  <c r="F573" i="2"/>
  <c r="G573" i="2"/>
  <c r="D574" i="2"/>
  <c r="E574" i="2"/>
  <c r="F574" i="2"/>
  <c r="G574" i="2"/>
  <c r="D575" i="2"/>
  <c r="E575" i="2"/>
  <c r="F575" i="2"/>
  <c r="G575" i="2"/>
  <c r="D576" i="2"/>
  <c r="E576" i="2"/>
  <c r="F576" i="2"/>
  <c r="G576" i="2"/>
  <c r="D577" i="2"/>
  <c r="E577" i="2"/>
  <c r="F577" i="2"/>
  <c r="G577" i="2"/>
  <c r="D578" i="2"/>
  <c r="E578" i="2"/>
  <c r="F578" i="2"/>
  <c r="G578" i="2"/>
  <c r="D579" i="2"/>
  <c r="E579" i="2"/>
  <c r="F579" i="2"/>
  <c r="G579" i="2"/>
  <c r="D580" i="2"/>
  <c r="E580" i="2"/>
  <c r="F580" i="2"/>
  <c r="G580" i="2"/>
  <c r="D581" i="2"/>
  <c r="E581" i="2"/>
  <c r="F581" i="2"/>
  <c r="G581" i="2"/>
  <c r="D582" i="2"/>
  <c r="E582" i="2"/>
  <c r="F582" i="2"/>
  <c r="G582" i="2"/>
  <c r="D583" i="2"/>
  <c r="E583" i="2"/>
  <c r="F583" i="2"/>
  <c r="G583" i="2"/>
  <c r="D584" i="2"/>
  <c r="E584" i="2"/>
  <c r="F584" i="2"/>
  <c r="G584" i="2"/>
  <c r="D585" i="2"/>
  <c r="E585" i="2"/>
  <c r="F585" i="2"/>
  <c r="G585" i="2"/>
  <c r="D586" i="2"/>
  <c r="E586" i="2"/>
  <c r="F586" i="2"/>
  <c r="G586" i="2"/>
  <c r="D587" i="2"/>
  <c r="E587" i="2"/>
  <c r="F587" i="2"/>
  <c r="G587" i="2"/>
  <c r="D588" i="2"/>
  <c r="E588" i="2"/>
  <c r="F588" i="2"/>
  <c r="G588" i="2"/>
  <c r="D589" i="2"/>
  <c r="E589" i="2"/>
  <c r="F589" i="2"/>
  <c r="G589" i="2"/>
  <c r="D590" i="2"/>
  <c r="E590" i="2"/>
  <c r="F590" i="2"/>
  <c r="G590" i="2"/>
  <c r="D591" i="2"/>
  <c r="E591" i="2"/>
  <c r="F591" i="2"/>
  <c r="G591" i="2"/>
  <c r="D592" i="2"/>
  <c r="E592" i="2"/>
  <c r="F592" i="2"/>
  <c r="G592" i="2"/>
  <c r="D593" i="2"/>
  <c r="E593" i="2"/>
  <c r="F593" i="2"/>
  <c r="G593" i="2"/>
  <c r="D594" i="2"/>
  <c r="E594" i="2"/>
  <c r="F594" i="2"/>
  <c r="G594" i="2"/>
  <c r="D595" i="2"/>
  <c r="E595" i="2"/>
  <c r="F595" i="2"/>
  <c r="G595" i="2"/>
  <c r="D596" i="2"/>
  <c r="E596" i="2"/>
  <c r="F596" i="2"/>
  <c r="G596" i="2"/>
  <c r="D597" i="2"/>
  <c r="E597" i="2"/>
  <c r="F597" i="2"/>
  <c r="G597" i="2"/>
  <c r="D598" i="2"/>
  <c r="E598" i="2"/>
  <c r="F598" i="2"/>
  <c r="G598" i="2"/>
  <c r="D599" i="2"/>
  <c r="E599" i="2"/>
  <c r="F599" i="2"/>
  <c r="G599" i="2"/>
  <c r="D600" i="2"/>
  <c r="E600" i="2"/>
  <c r="F600" i="2"/>
  <c r="G600" i="2"/>
  <c r="D601" i="2"/>
  <c r="E601" i="2"/>
  <c r="F601" i="2"/>
  <c r="G601" i="2"/>
  <c r="D602" i="2"/>
  <c r="E602" i="2"/>
  <c r="F602" i="2"/>
  <c r="G602" i="2"/>
  <c r="D603" i="2"/>
  <c r="E603" i="2"/>
  <c r="F603" i="2"/>
  <c r="G603" i="2"/>
  <c r="D604" i="2"/>
  <c r="E604" i="2"/>
  <c r="F604" i="2"/>
  <c r="G604" i="2"/>
  <c r="D605" i="2"/>
  <c r="E605" i="2"/>
  <c r="F605" i="2"/>
  <c r="G605" i="2"/>
  <c r="D606" i="2"/>
  <c r="E606" i="2"/>
  <c r="F606" i="2"/>
  <c r="G606" i="2"/>
  <c r="D607" i="2"/>
  <c r="E607" i="2"/>
  <c r="F607" i="2"/>
  <c r="G607" i="2"/>
  <c r="D608" i="2"/>
  <c r="E608" i="2"/>
  <c r="F608" i="2"/>
  <c r="G608" i="2"/>
  <c r="D609" i="2"/>
  <c r="E609" i="2"/>
  <c r="F609" i="2"/>
  <c r="G609" i="2"/>
  <c r="D610" i="2"/>
  <c r="E610" i="2"/>
  <c r="F610" i="2"/>
  <c r="G610" i="2"/>
  <c r="D611" i="2"/>
  <c r="E611" i="2"/>
  <c r="F611" i="2"/>
  <c r="G611" i="2"/>
  <c r="D612" i="2"/>
  <c r="E612" i="2"/>
  <c r="F612" i="2"/>
  <c r="G612" i="2"/>
  <c r="D613" i="2"/>
  <c r="E613" i="2"/>
  <c r="F613" i="2"/>
  <c r="G613" i="2"/>
  <c r="D614" i="2"/>
  <c r="E614" i="2"/>
  <c r="F614" i="2"/>
  <c r="G614" i="2"/>
  <c r="D615" i="2"/>
  <c r="E615" i="2"/>
  <c r="F615" i="2"/>
  <c r="G615" i="2"/>
  <c r="D616" i="2"/>
  <c r="E616" i="2"/>
  <c r="F616" i="2"/>
  <c r="G616" i="2"/>
  <c r="D617" i="2"/>
  <c r="E617" i="2"/>
  <c r="F617" i="2"/>
  <c r="G617" i="2"/>
  <c r="D618" i="2"/>
  <c r="E618" i="2"/>
  <c r="F618" i="2"/>
  <c r="G618" i="2"/>
  <c r="D619" i="2"/>
  <c r="E619" i="2"/>
  <c r="F619" i="2"/>
  <c r="G619" i="2"/>
  <c r="D620" i="2"/>
  <c r="E620" i="2"/>
  <c r="F620" i="2"/>
  <c r="G620" i="2"/>
  <c r="D621" i="2"/>
  <c r="E621" i="2"/>
  <c r="F621" i="2"/>
  <c r="G621" i="2"/>
  <c r="D622" i="2"/>
  <c r="E622" i="2"/>
  <c r="F622" i="2"/>
  <c r="G622" i="2"/>
  <c r="D623" i="2"/>
  <c r="E623" i="2"/>
  <c r="F623" i="2"/>
  <c r="G623" i="2"/>
  <c r="D624" i="2"/>
  <c r="E624" i="2"/>
  <c r="F624" i="2"/>
  <c r="G624" i="2"/>
  <c r="D625" i="2"/>
  <c r="E625" i="2"/>
  <c r="F625" i="2"/>
  <c r="G625" i="2"/>
  <c r="D626" i="2"/>
  <c r="E626" i="2"/>
  <c r="F626" i="2"/>
  <c r="G626" i="2"/>
  <c r="D627" i="2"/>
  <c r="E627" i="2"/>
  <c r="F627" i="2"/>
  <c r="G627" i="2"/>
  <c r="D628" i="2"/>
  <c r="E628" i="2"/>
  <c r="F628" i="2"/>
  <c r="G628" i="2"/>
  <c r="D629" i="2"/>
  <c r="E629" i="2"/>
  <c r="F629" i="2"/>
  <c r="G629" i="2"/>
  <c r="D630" i="2"/>
  <c r="E630" i="2"/>
  <c r="F630" i="2"/>
  <c r="G630" i="2"/>
  <c r="D631" i="2"/>
  <c r="E631" i="2"/>
  <c r="F631" i="2"/>
  <c r="G631" i="2"/>
  <c r="D632" i="2"/>
  <c r="E632" i="2"/>
  <c r="F632" i="2"/>
  <c r="G632" i="2"/>
  <c r="D633" i="2"/>
  <c r="E633" i="2"/>
  <c r="F633" i="2"/>
  <c r="G633" i="2"/>
  <c r="D634" i="2"/>
  <c r="E634" i="2"/>
  <c r="F634" i="2"/>
  <c r="G634" i="2"/>
  <c r="D635" i="2"/>
  <c r="E635" i="2"/>
  <c r="F635" i="2"/>
  <c r="G635" i="2"/>
  <c r="D636" i="2"/>
  <c r="E636" i="2"/>
  <c r="F636" i="2"/>
  <c r="G636" i="2"/>
  <c r="D637" i="2"/>
  <c r="E637" i="2"/>
  <c r="F637" i="2"/>
  <c r="G637" i="2"/>
  <c r="D638" i="2"/>
  <c r="E638" i="2"/>
  <c r="F638" i="2"/>
  <c r="G638" i="2"/>
  <c r="D639" i="2"/>
  <c r="E639" i="2"/>
  <c r="F639" i="2"/>
  <c r="G639" i="2"/>
  <c r="D640" i="2"/>
  <c r="E640" i="2"/>
  <c r="F640" i="2"/>
  <c r="G640" i="2"/>
  <c r="D641" i="2"/>
  <c r="E641" i="2"/>
  <c r="F641" i="2"/>
  <c r="G641" i="2"/>
  <c r="D642" i="2"/>
  <c r="E642" i="2"/>
  <c r="F642" i="2"/>
  <c r="G642" i="2"/>
  <c r="D643" i="2"/>
  <c r="E643" i="2"/>
  <c r="F643" i="2"/>
  <c r="G643" i="2"/>
  <c r="D644" i="2"/>
  <c r="E644" i="2"/>
  <c r="F644" i="2"/>
  <c r="G644" i="2"/>
  <c r="D645" i="2"/>
  <c r="E645" i="2"/>
  <c r="F645" i="2"/>
  <c r="G645" i="2"/>
  <c r="D646" i="2"/>
  <c r="E646" i="2"/>
  <c r="F646" i="2"/>
  <c r="G646" i="2"/>
  <c r="D647" i="2"/>
  <c r="E647" i="2"/>
  <c r="F647" i="2"/>
  <c r="G647" i="2"/>
  <c r="D648" i="2"/>
  <c r="E648" i="2"/>
  <c r="F648" i="2"/>
  <c r="G648" i="2"/>
  <c r="D649" i="2"/>
  <c r="E649" i="2"/>
  <c r="F649" i="2"/>
  <c r="G649" i="2"/>
  <c r="D650" i="2"/>
  <c r="E650" i="2"/>
  <c r="F650" i="2"/>
  <c r="G650" i="2"/>
  <c r="D651" i="2"/>
  <c r="E651" i="2"/>
  <c r="F651" i="2"/>
  <c r="G651" i="2"/>
  <c r="D652" i="2"/>
  <c r="E652" i="2"/>
  <c r="F652" i="2"/>
  <c r="G652" i="2"/>
  <c r="D653" i="2"/>
  <c r="E653" i="2"/>
  <c r="F653" i="2"/>
  <c r="G653" i="2"/>
  <c r="D654" i="2"/>
  <c r="E654" i="2"/>
  <c r="F654" i="2"/>
  <c r="G654" i="2"/>
  <c r="D655" i="2"/>
  <c r="E655" i="2"/>
  <c r="F655" i="2"/>
  <c r="G655" i="2"/>
  <c r="D656" i="2"/>
  <c r="E656" i="2"/>
  <c r="F656" i="2"/>
  <c r="G656" i="2"/>
  <c r="D657" i="2"/>
  <c r="E657" i="2"/>
  <c r="F657" i="2"/>
  <c r="G657" i="2"/>
  <c r="D658" i="2"/>
  <c r="E658" i="2"/>
  <c r="F658" i="2"/>
  <c r="G658" i="2"/>
  <c r="D659" i="2"/>
  <c r="E659" i="2"/>
  <c r="F659" i="2"/>
  <c r="G659" i="2"/>
  <c r="D660" i="2"/>
  <c r="E660" i="2"/>
  <c r="F660" i="2"/>
  <c r="G660" i="2"/>
  <c r="D661" i="2"/>
  <c r="E661" i="2"/>
  <c r="F661" i="2"/>
  <c r="G661" i="2"/>
  <c r="D662" i="2"/>
  <c r="E662" i="2"/>
  <c r="F662" i="2"/>
  <c r="G662" i="2"/>
  <c r="D663" i="2"/>
  <c r="E663" i="2"/>
  <c r="F663" i="2"/>
  <c r="G663" i="2"/>
  <c r="D664" i="2"/>
  <c r="E664" i="2"/>
  <c r="F664" i="2"/>
  <c r="G664" i="2"/>
  <c r="D665" i="2"/>
  <c r="E665" i="2"/>
  <c r="F665" i="2"/>
  <c r="G665" i="2"/>
  <c r="D666" i="2"/>
  <c r="E666" i="2"/>
  <c r="F666" i="2"/>
  <c r="G666" i="2"/>
  <c r="D667" i="2"/>
  <c r="E667" i="2"/>
  <c r="F667" i="2"/>
  <c r="G667" i="2"/>
  <c r="D668" i="2"/>
  <c r="E668" i="2"/>
  <c r="F668" i="2"/>
  <c r="G668" i="2"/>
  <c r="D669" i="2"/>
  <c r="E669" i="2"/>
  <c r="F669" i="2"/>
  <c r="G669" i="2"/>
  <c r="D670" i="2"/>
  <c r="E670" i="2"/>
  <c r="F670" i="2"/>
  <c r="G670" i="2"/>
  <c r="D671" i="2"/>
  <c r="E671" i="2"/>
  <c r="F671" i="2"/>
  <c r="G671" i="2"/>
  <c r="D672" i="2"/>
  <c r="E672" i="2"/>
  <c r="F672" i="2"/>
  <c r="G672" i="2"/>
  <c r="D673" i="2"/>
  <c r="E673" i="2"/>
  <c r="F673" i="2"/>
  <c r="G673" i="2"/>
  <c r="D674" i="2"/>
  <c r="E674" i="2"/>
  <c r="F674" i="2"/>
  <c r="G674" i="2"/>
  <c r="D675" i="2"/>
  <c r="E675" i="2"/>
  <c r="F675" i="2"/>
  <c r="G675" i="2"/>
  <c r="D676" i="2"/>
  <c r="E676" i="2"/>
  <c r="F676" i="2"/>
  <c r="G676" i="2"/>
  <c r="D677" i="2"/>
  <c r="E677" i="2"/>
  <c r="F677" i="2"/>
  <c r="G677" i="2"/>
  <c r="D678" i="2"/>
  <c r="E678" i="2"/>
  <c r="F678" i="2"/>
  <c r="G678" i="2"/>
  <c r="D679" i="2"/>
  <c r="E679" i="2"/>
  <c r="F679" i="2"/>
  <c r="G679" i="2"/>
  <c r="D680" i="2"/>
  <c r="E680" i="2"/>
  <c r="F680" i="2"/>
  <c r="G680" i="2"/>
  <c r="D681" i="2"/>
  <c r="E681" i="2"/>
  <c r="F681" i="2"/>
  <c r="G681" i="2"/>
  <c r="D682" i="2"/>
  <c r="E682" i="2"/>
  <c r="F682" i="2"/>
  <c r="G682" i="2"/>
  <c r="D683" i="2"/>
  <c r="E683" i="2"/>
  <c r="F683" i="2"/>
  <c r="G683" i="2"/>
  <c r="D684" i="2"/>
  <c r="E684" i="2"/>
  <c r="F684" i="2"/>
  <c r="G684" i="2"/>
  <c r="D685" i="2"/>
  <c r="E685" i="2"/>
  <c r="F685" i="2"/>
  <c r="G685" i="2"/>
  <c r="D686" i="2"/>
  <c r="E686" i="2"/>
  <c r="F686" i="2"/>
  <c r="G686" i="2"/>
  <c r="D687" i="2"/>
  <c r="E687" i="2"/>
  <c r="F687" i="2"/>
  <c r="G687" i="2"/>
  <c r="D688" i="2"/>
  <c r="E688" i="2"/>
  <c r="F688" i="2"/>
  <c r="G688" i="2"/>
  <c r="D689" i="2"/>
  <c r="E689" i="2"/>
  <c r="F689" i="2"/>
  <c r="G689" i="2"/>
  <c r="D690" i="2"/>
  <c r="E690" i="2"/>
  <c r="F690" i="2"/>
  <c r="G690" i="2"/>
  <c r="D691" i="2"/>
  <c r="E691" i="2"/>
  <c r="F691" i="2"/>
  <c r="G691" i="2"/>
  <c r="D692" i="2"/>
  <c r="E692" i="2"/>
  <c r="F692" i="2"/>
  <c r="G692" i="2"/>
  <c r="D693" i="2"/>
  <c r="E693" i="2"/>
  <c r="F693" i="2"/>
  <c r="G693" i="2"/>
  <c r="D694" i="2"/>
  <c r="E694" i="2"/>
  <c r="F694" i="2"/>
  <c r="G694" i="2"/>
  <c r="D695" i="2"/>
  <c r="E695" i="2"/>
  <c r="F695" i="2"/>
  <c r="G695" i="2"/>
  <c r="D696" i="2"/>
  <c r="E696" i="2"/>
  <c r="F696" i="2"/>
  <c r="G696" i="2"/>
  <c r="D697" i="2"/>
  <c r="E697" i="2"/>
  <c r="F697" i="2"/>
  <c r="G697" i="2"/>
  <c r="D698" i="2"/>
  <c r="E698" i="2"/>
  <c r="F698" i="2"/>
  <c r="G698" i="2"/>
  <c r="D699" i="2"/>
  <c r="E699" i="2"/>
  <c r="F699" i="2"/>
  <c r="G699" i="2"/>
  <c r="D700" i="2"/>
  <c r="E700" i="2"/>
  <c r="F700" i="2"/>
  <c r="G700" i="2"/>
  <c r="D701" i="2"/>
  <c r="E701" i="2"/>
  <c r="F701" i="2"/>
  <c r="G701" i="2"/>
  <c r="D702" i="2"/>
  <c r="E702" i="2"/>
  <c r="F702" i="2"/>
  <c r="G702" i="2"/>
  <c r="D703" i="2"/>
  <c r="E703" i="2"/>
  <c r="F703" i="2"/>
  <c r="G703" i="2"/>
  <c r="D704" i="2"/>
  <c r="E704" i="2"/>
  <c r="F704" i="2"/>
  <c r="G704" i="2"/>
  <c r="D705" i="2"/>
  <c r="E705" i="2"/>
  <c r="F705" i="2"/>
  <c r="G705" i="2"/>
  <c r="D706" i="2"/>
  <c r="E706" i="2"/>
  <c r="F706" i="2"/>
  <c r="G706" i="2"/>
  <c r="D707" i="2"/>
  <c r="E707" i="2"/>
  <c r="F707" i="2"/>
  <c r="G707" i="2"/>
  <c r="D708" i="2"/>
  <c r="E708" i="2"/>
  <c r="F708" i="2"/>
  <c r="G708" i="2"/>
  <c r="D709" i="2"/>
  <c r="E709" i="2"/>
  <c r="F709" i="2"/>
  <c r="G709" i="2"/>
  <c r="D710" i="2"/>
  <c r="E710" i="2"/>
  <c r="F710" i="2"/>
  <c r="G710" i="2"/>
  <c r="D711" i="2"/>
  <c r="E711" i="2"/>
  <c r="F711" i="2"/>
  <c r="G711" i="2"/>
  <c r="D712" i="2"/>
  <c r="E712" i="2"/>
  <c r="F712" i="2"/>
  <c r="G712" i="2"/>
  <c r="D713" i="2"/>
  <c r="E713" i="2"/>
  <c r="F713" i="2"/>
  <c r="G713" i="2"/>
  <c r="D714" i="2"/>
  <c r="E714" i="2"/>
  <c r="F714" i="2"/>
  <c r="G714" i="2"/>
  <c r="D715" i="2"/>
  <c r="E715" i="2"/>
  <c r="F715" i="2"/>
  <c r="G715" i="2"/>
  <c r="D716" i="2"/>
  <c r="E716" i="2"/>
  <c r="F716" i="2"/>
  <c r="G716" i="2"/>
  <c r="D717" i="2"/>
  <c r="E717" i="2"/>
  <c r="F717" i="2"/>
  <c r="G717" i="2"/>
  <c r="D718" i="2"/>
  <c r="E718" i="2"/>
  <c r="F718" i="2"/>
  <c r="G718" i="2"/>
  <c r="D719" i="2"/>
  <c r="E719" i="2"/>
  <c r="F719" i="2"/>
  <c r="G719" i="2"/>
  <c r="D720" i="2"/>
  <c r="E720" i="2"/>
  <c r="F720" i="2"/>
  <c r="G720" i="2"/>
  <c r="D721" i="2"/>
  <c r="E721" i="2"/>
  <c r="F721" i="2"/>
  <c r="G721" i="2"/>
  <c r="D722" i="2"/>
  <c r="E722" i="2"/>
  <c r="F722" i="2"/>
  <c r="G722" i="2"/>
  <c r="D723" i="2"/>
  <c r="E723" i="2"/>
  <c r="F723" i="2"/>
  <c r="G723" i="2"/>
  <c r="D724" i="2"/>
  <c r="E724" i="2"/>
  <c r="F724" i="2"/>
  <c r="G724" i="2"/>
  <c r="D725" i="2"/>
  <c r="E725" i="2"/>
  <c r="F725" i="2"/>
  <c r="G725" i="2"/>
  <c r="D726" i="2"/>
  <c r="E726" i="2"/>
  <c r="F726" i="2"/>
  <c r="G726" i="2"/>
  <c r="D727" i="2"/>
  <c r="E727" i="2"/>
  <c r="F727" i="2"/>
  <c r="G727" i="2"/>
  <c r="D728" i="2"/>
  <c r="E728" i="2"/>
  <c r="F728" i="2"/>
  <c r="G728" i="2"/>
  <c r="D729" i="2"/>
  <c r="E729" i="2"/>
  <c r="F729" i="2"/>
  <c r="G729" i="2"/>
  <c r="D730" i="2"/>
  <c r="E730" i="2"/>
  <c r="F730" i="2"/>
  <c r="G730" i="2"/>
  <c r="D731" i="2"/>
  <c r="E731" i="2"/>
  <c r="F731" i="2"/>
  <c r="G731" i="2"/>
  <c r="D732" i="2"/>
  <c r="E732" i="2"/>
  <c r="F732" i="2"/>
  <c r="G732" i="2"/>
  <c r="D733" i="2"/>
  <c r="E733" i="2"/>
  <c r="F733" i="2"/>
  <c r="G733" i="2"/>
  <c r="D734" i="2"/>
  <c r="E734" i="2"/>
  <c r="F734" i="2"/>
  <c r="G734" i="2"/>
  <c r="D735" i="2"/>
  <c r="E735" i="2"/>
  <c r="F735" i="2"/>
  <c r="G735" i="2"/>
  <c r="D736" i="2"/>
  <c r="E736" i="2"/>
  <c r="F736" i="2"/>
  <c r="G736" i="2"/>
  <c r="D737" i="2"/>
  <c r="E737" i="2"/>
  <c r="F737" i="2"/>
  <c r="G737" i="2"/>
  <c r="D738" i="2"/>
  <c r="E738" i="2"/>
  <c r="F738" i="2"/>
  <c r="G738" i="2"/>
  <c r="D739" i="2"/>
  <c r="E739" i="2"/>
  <c r="F739" i="2"/>
  <c r="G739" i="2"/>
  <c r="D740" i="2"/>
  <c r="E740" i="2"/>
  <c r="F740" i="2"/>
  <c r="G740" i="2"/>
  <c r="D741" i="2"/>
  <c r="E741" i="2"/>
  <c r="F741" i="2"/>
  <c r="G741" i="2"/>
  <c r="D742" i="2"/>
  <c r="E742" i="2"/>
  <c r="F742" i="2"/>
  <c r="G742" i="2"/>
  <c r="D743" i="2"/>
  <c r="E743" i="2"/>
  <c r="F743" i="2"/>
  <c r="G743" i="2"/>
  <c r="D744" i="2"/>
  <c r="E744" i="2"/>
  <c r="F744" i="2"/>
  <c r="G744" i="2"/>
  <c r="D745" i="2"/>
  <c r="E745" i="2"/>
  <c r="F745" i="2"/>
  <c r="G745" i="2"/>
  <c r="D746" i="2"/>
  <c r="E746" i="2"/>
  <c r="F746" i="2"/>
  <c r="G746" i="2"/>
  <c r="D747" i="2"/>
  <c r="E747" i="2"/>
  <c r="F747" i="2"/>
  <c r="G747" i="2"/>
  <c r="D748" i="2"/>
  <c r="E748" i="2"/>
  <c r="F748" i="2"/>
  <c r="G748" i="2"/>
  <c r="D749" i="2"/>
  <c r="E749" i="2"/>
  <c r="F749" i="2"/>
  <c r="G749" i="2"/>
  <c r="D750" i="2"/>
  <c r="E750" i="2"/>
  <c r="F750" i="2"/>
  <c r="G750" i="2"/>
  <c r="D751" i="2"/>
  <c r="E751" i="2"/>
  <c r="F751" i="2"/>
  <c r="G751" i="2"/>
  <c r="D752" i="2"/>
  <c r="E752" i="2"/>
  <c r="F752" i="2"/>
  <c r="G752" i="2"/>
  <c r="D753" i="2"/>
  <c r="E753" i="2"/>
  <c r="F753" i="2"/>
  <c r="G753" i="2"/>
  <c r="D754" i="2"/>
  <c r="E754" i="2"/>
  <c r="F754" i="2"/>
  <c r="G754" i="2"/>
  <c r="D755" i="2"/>
  <c r="E755" i="2"/>
  <c r="F755" i="2"/>
  <c r="G755" i="2"/>
  <c r="D756" i="2"/>
  <c r="E756" i="2"/>
  <c r="F756" i="2"/>
  <c r="G756" i="2"/>
  <c r="D757" i="2"/>
  <c r="E757" i="2"/>
  <c r="F757" i="2"/>
  <c r="G757" i="2"/>
  <c r="D758" i="2"/>
  <c r="E758" i="2"/>
  <c r="F758" i="2"/>
  <c r="G758" i="2"/>
  <c r="D759" i="2"/>
  <c r="E759" i="2"/>
  <c r="F759" i="2"/>
  <c r="G759" i="2"/>
  <c r="D760" i="2"/>
  <c r="E760" i="2"/>
  <c r="F760" i="2"/>
  <c r="G760" i="2"/>
  <c r="D761" i="2"/>
  <c r="E761" i="2"/>
  <c r="F761" i="2"/>
  <c r="G761" i="2"/>
  <c r="D762" i="2"/>
  <c r="E762" i="2"/>
  <c r="F762" i="2"/>
  <c r="G762" i="2"/>
  <c r="D763" i="2"/>
  <c r="E763" i="2"/>
  <c r="F763" i="2"/>
  <c r="G763" i="2"/>
  <c r="D764" i="2"/>
  <c r="E764" i="2"/>
  <c r="F764" i="2"/>
  <c r="G764" i="2"/>
  <c r="D765" i="2"/>
  <c r="E765" i="2"/>
  <c r="F765" i="2"/>
  <c r="G765" i="2"/>
  <c r="D766" i="2"/>
  <c r="E766" i="2"/>
  <c r="F766" i="2"/>
  <c r="G766" i="2"/>
  <c r="D767" i="2"/>
  <c r="E767" i="2"/>
  <c r="F767" i="2"/>
  <c r="G767" i="2"/>
  <c r="D768" i="2"/>
  <c r="E768" i="2"/>
  <c r="F768" i="2"/>
  <c r="G768" i="2"/>
  <c r="D769" i="2"/>
  <c r="E769" i="2"/>
  <c r="F769" i="2"/>
  <c r="G769" i="2"/>
  <c r="D770" i="2"/>
  <c r="E770" i="2"/>
  <c r="F770" i="2"/>
  <c r="G770" i="2"/>
  <c r="D771" i="2"/>
  <c r="E771" i="2"/>
  <c r="F771" i="2"/>
  <c r="G771" i="2"/>
  <c r="D772" i="2"/>
  <c r="E772" i="2"/>
  <c r="F772" i="2"/>
  <c r="G772" i="2"/>
  <c r="D773" i="2"/>
  <c r="E773" i="2"/>
  <c r="F773" i="2"/>
  <c r="G773" i="2"/>
  <c r="D774" i="2"/>
  <c r="E774" i="2"/>
  <c r="F774" i="2"/>
  <c r="G774" i="2"/>
  <c r="D775" i="2"/>
  <c r="E775" i="2"/>
  <c r="F775" i="2"/>
  <c r="G775" i="2"/>
  <c r="D776" i="2"/>
  <c r="E776" i="2"/>
  <c r="F776" i="2"/>
  <c r="G776" i="2"/>
  <c r="D777" i="2"/>
  <c r="E777" i="2"/>
  <c r="F777" i="2"/>
  <c r="G777" i="2"/>
  <c r="D778" i="2"/>
  <c r="E778" i="2"/>
  <c r="F778" i="2"/>
  <c r="G778" i="2"/>
  <c r="D779" i="2"/>
  <c r="E779" i="2"/>
  <c r="F779" i="2"/>
  <c r="G779" i="2"/>
  <c r="D780" i="2"/>
  <c r="E780" i="2"/>
  <c r="F780" i="2"/>
  <c r="G780" i="2"/>
  <c r="D781" i="2"/>
  <c r="E781" i="2"/>
  <c r="F781" i="2"/>
  <c r="G781" i="2"/>
  <c r="D782" i="2"/>
  <c r="E782" i="2"/>
  <c r="F782" i="2"/>
  <c r="G782" i="2"/>
  <c r="D783" i="2"/>
  <c r="E783" i="2"/>
  <c r="F783" i="2"/>
  <c r="G783" i="2"/>
  <c r="D784" i="2"/>
  <c r="E784" i="2"/>
  <c r="F784" i="2"/>
  <c r="G784" i="2"/>
  <c r="D785" i="2"/>
  <c r="E785" i="2"/>
  <c r="F785" i="2"/>
  <c r="G785" i="2"/>
  <c r="D786" i="2"/>
  <c r="E786" i="2"/>
  <c r="F786" i="2"/>
  <c r="G786" i="2"/>
  <c r="D787" i="2"/>
  <c r="E787" i="2"/>
  <c r="F787" i="2"/>
  <c r="G787" i="2"/>
  <c r="D788" i="2"/>
  <c r="E788" i="2"/>
  <c r="F788" i="2"/>
  <c r="G788" i="2"/>
  <c r="D789" i="2"/>
  <c r="E789" i="2"/>
  <c r="F789" i="2"/>
  <c r="G789" i="2"/>
  <c r="D790" i="2"/>
  <c r="E790" i="2"/>
  <c r="F790" i="2"/>
  <c r="G790" i="2"/>
  <c r="D791" i="2"/>
  <c r="E791" i="2"/>
  <c r="F791" i="2"/>
  <c r="G791" i="2"/>
  <c r="D792" i="2"/>
  <c r="E792" i="2"/>
  <c r="F792" i="2"/>
  <c r="G792" i="2"/>
  <c r="D793" i="2"/>
  <c r="E793" i="2"/>
  <c r="F793" i="2"/>
  <c r="G793" i="2"/>
  <c r="D794" i="2"/>
  <c r="E794" i="2"/>
  <c r="F794" i="2"/>
  <c r="G794" i="2"/>
  <c r="D795" i="2"/>
  <c r="E795" i="2"/>
  <c r="F795" i="2"/>
  <c r="G795" i="2"/>
  <c r="D796" i="2"/>
  <c r="E796" i="2"/>
  <c r="F796" i="2"/>
  <c r="G796" i="2"/>
  <c r="D797" i="2"/>
  <c r="E797" i="2"/>
  <c r="F797" i="2"/>
  <c r="G797" i="2"/>
  <c r="D798" i="2"/>
  <c r="E798" i="2"/>
  <c r="F798" i="2"/>
  <c r="G798" i="2"/>
  <c r="D799" i="2"/>
  <c r="E799" i="2"/>
  <c r="F799" i="2"/>
  <c r="G799" i="2"/>
  <c r="D800" i="2"/>
  <c r="E800" i="2"/>
  <c r="F800" i="2"/>
  <c r="G800" i="2"/>
  <c r="D801" i="2"/>
  <c r="E801" i="2"/>
  <c r="F801" i="2"/>
  <c r="G801" i="2"/>
  <c r="D802" i="2"/>
  <c r="E802" i="2"/>
  <c r="F802" i="2"/>
  <c r="G802" i="2"/>
  <c r="D803" i="2"/>
  <c r="E803" i="2"/>
  <c r="F803" i="2"/>
  <c r="G803" i="2"/>
  <c r="D804" i="2"/>
  <c r="E804" i="2"/>
  <c r="F804" i="2"/>
  <c r="G804" i="2"/>
  <c r="D805" i="2"/>
  <c r="E805" i="2"/>
  <c r="F805" i="2"/>
  <c r="G805" i="2"/>
  <c r="D806" i="2"/>
  <c r="E806" i="2"/>
  <c r="F806" i="2"/>
  <c r="G806" i="2"/>
  <c r="D807" i="2"/>
  <c r="E807" i="2"/>
  <c r="F807" i="2"/>
  <c r="G807" i="2"/>
  <c r="D808" i="2"/>
  <c r="E808" i="2"/>
  <c r="F808" i="2"/>
  <c r="G808" i="2"/>
  <c r="D809" i="2"/>
  <c r="E809" i="2"/>
  <c r="F809" i="2"/>
  <c r="G809" i="2"/>
  <c r="D810" i="2"/>
  <c r="E810" i="2"/>
  <c r="F810" i="2"/>
  <c r="G810" i="2"/>
  <c r="D811" i="2"/>
  <c r="E811" i="2"/>
  <c r="F811" i="2"/>
  <c r="G811" i="2"/>
  <c r="D812" i="2"/>
  <c r="E812" i="2"/>
  <c r="F812" i="2"/>
  <c r="G812" i="2"/>
  <c r="D813" i="2"/>
  <c r="E813" i="2"/>
  <c r="F813" i="2"/>
  <c r="G813" i="2"/>
  <c r="D814" i="2"/>
  <c r="E814" i="2"/>
  <c r="F814" i="2"/>
  <c r="G814" i="2"/>
  <c r="D815" i="2"/>
  <c r="E815" i="2"/>
  <c r="F815" i="2"/>
  <c r="G815" i="2"/>
  <c r="D816" i="2"/>
  <c r="E816" i="2"/>
  <c r="F816" i="2"/>
  <c r="G816" i="2"/>
  <c r="D817" i="2"/>
  <c r="E817" i="2"/>
  <c r="F817" i="2"/>
  <c r="G817" i="2"/>
  <c r="D818" i="2"/>
  <c r="E818" i="2"/>
  <c r="F818" i="2"/>
  <c r="G818" i="2"/>
  <c r="D819" i="2"/>
  <c r="E819" i="2"/>
  <c r="F819" i="2"/>
  <c r="G819" i="2"/>
  <c r="D820" i="2"/>
  <c r="E820" i="2"/>
  <c r="F820" i="2"/>
  <c r="G820" i="2"/>
  <c r="D821" i="2"/>
  <c r="E821" i="2"/>
  <c r="F821" i="2"/>
  <c r="G821" i="2"/>
  <c r="D822" i="2"/>
  <c r="E822" i="2"/>
  <c r="F822" i="2"/>
  <c r="G822" i="2"/>
  <c r="D823" i="2"/>
  <c r="E823" i="2"/>
  <c r="F823" i="2"/>
  <c r="G823" i="2"/>
  <c r="D824" i="2"/>
  <c r="E824" i="2"/>
  <c r="F824" i="2"/>
  <c r="G824" i="2"/>
  <c r="D825" i="2"/>
  <c r="E825" i="2"/>
  <c r="F825" i="2"/>
  <c r="G825" i="2"/>
  <c r="D826" i="2"/>
  <c r="E826" i="2"/>
  <c r="F826" i="2"/>
  <c r="G826" i="2"/>
  <c r="D827" i="2"/>
  <c r="E827" i="2"/>
  <c r="F827" i="2"/>
  <c r="G827" i="2"/>
  <c r="D828" i="2"/>
  <c r="E828" i="2"/>
  <c r="F828" i="2"/>
  <c r="G828" i="2"/>
  <c r="D829" i="2"/>
  <c r="E829" i="2"/>
  <c r="F829" i="2"/>
  <c r="G829" i="2"/>
  <c r="D830" i="2"/>
  <c r="E830" i="2"/>
  <c r="F830" i="2"/>
  <c r="G830" i="2"/>
  <c r="D831" i="2"/>
  <c r="E831" i="2"/>
  <c r="F831" i="2"/>
  <c r="G831" i="2"/>
  <c r="D832" i="2"/>
  <c r="E832" i="2"/>
  <c r="F832" i="2"/>
  <c r="G832" i="2"/>
  <c r="D833" i="2"/>
  <c r="E833" i="2"/>
  <c r="F833" i="2"/>
  <c r="G833" i="2"/>
  <c r="D834" i="2"/>
  <c r="E834" i="2"/>
  <c r="F834" i="2"/>
  <c r="G834" i="2"/>
  <c r="D835" i="2"/>
  <c r="E835" i="2"/>
  <c r="F835" i="2"/>
  <c r="G835" i="2"/>
  <c r="D836" i="2"/>
  <c r="E836" i="2"/>
  <c r="F836" i="2"/>
  <c r="G836" i="2"/>
  <c r="D837" i="2"/>
  <c r="E837" i="2"/>
  <c r="F837" i="2"/>
  <c r="G837" i="2"/>
  <c r="D838" i="2"/>
  <c r="E838" i="2"/>
  <c r="F838" i="2"/>
  <c r="G838" i="2"/>
  <c r="D839" i="2"/>
  <c r="E839" i="2"/>
  <c r="F839" i="2"/>
  <c r="G839" i="2"/>
  <c r="D840" i="2"/>
  <c r="E840" i="2"/>
  <c r="F840" i="2"/>
  <c r="G840" i="2"/>
  <c r="D841" i="2"/>
  <c r="E841" i="2"/>
  <c r="F841" i="2"/>
  <c r="G841" i="2"/>
  <c r="D842" i="2"/>
  <c r="E842" i="2"/>
  <c r="F842" i="2"/>
  <c r="G842" i="2"/>
  <c r="D843" i="2"/>
  <c r="E843" i="2"/>
  <c r="F843" i="2"/>
  <c r="G843" i="2"/>
  <c r="D844" i="2"/>
  <c r="E844" i="2"/>
  <c r="F844" i="2"/>
  <c r="G844" i="2"/>
  <c r="D845" i="2"/>
  <c r="E845" i="2"/>
  <c r="F845" i="2"/>
  <c r="G845" i="2"/>
  <c r="D846" i="2"/>
  <c r="E846" i="2"/>
  <c r="F846" i="2"/>
  <c r="G846" i="2"/>
  <c r="D847" i="2"/>
  <c r="E847" i="2"/>
  <c r="F847" i="2"/>
  <c r="G847" i="2"/>
  <c r="D848" i="2"/>
  <c r="E848" i="2"/>
  <c r="F848" i="2"/>
  <c r="G848" i="2"/>
  <c r="D849" i="2"/>
  <c r="E849" i="2"/>
  <c r="F849" i="2"/>
  <c r="G849" i="2"/>
  <c r="D850" i="2"/>
  <c r="E850" i="2"/>
  <c r="F850" i="2"/>
  <c r="G850" i="2"/>
  <c r="D851" i="2"/>
  <c r="E851" i="2"/>
  <c r="F851" i="2"/>
  <c r="G851" i="2"/>
  <c r="D852" i="2"/>
  <c r="E852" i="2"/>
  <c r="F852" i="2"/>
  <c r="G852" i="2"/>
  <c r="D853" i="2"/>
  <c r="E853" i="2"/>
  <c r="F853" i="2"/>
  <c r="G853" i="2"/>
  <c r="D854" i="2"/>
  <c r="E854" i="2"/>
  <c r="F854" i="2"/>
  <c r="G854" i="2"/>
  <c r="D855" i="2"/>
  <c r="E855" i="2"/>
  <c r="F855" i="2"/>
  <c r="G855" i="2"/>
  <c r="D856" i="2"/>
  <c r="E856" i="2"/>
  <c r="F856" i="2"/>
  <c r="G856" i="2"/>
  <c r="D857" i="2"/>
  <c r="E857" i="2"/>
  <c r="F857" i="2"/>
  <c r="G857" i="2"/>
  <c r="D858" i="2"/>
  <c r="E858" i="2"/>
  <c r="F858" i="2"/>
  <c r="G858" i="2"/>
  <c r="D859" i="2"/>
  <c r="E859" i="2"/>
  <c r="F859" i="2"/>
  <c r="G859" i="2"/>
  <c r="D860" i="2"/>
  <c r="E860" i="2"/>
  <c r="F860" i="2"/>
  <c r="G860" i="2"/>
  <c r="D861" i="2"/>
  <c r="E861" i="2"/>
  <c r="F861" i="2"/>
  <c r="G861" i="2"/>
  <c r="D862" i="2"/>
  <c r="E862" i="2"/>
  <c r="F862" i="2"/>
  <c r="G862" i="2"/>
  <c r="D863" i="2"/>
  <c r="E863" i="2"/>
  <c r="F863" i="2"/>
  <c r="G863" i="2"/>
  <c r="D864" i="2"/>
  <c r="E864" i="2"/>
  <c r="F864" i="2"/>
  <c r="G864" i="2"/>
  <c r="D865" i="2"/>
  <c r="E865" i="2"/>
  <c r="F865" i="2"/>
  <c r="G865" i="2"/>
  <c r="D866" i="2"/>
  <c r="E866" i="2"/>
  <c r="F866" i="2"/>
  <c r="G866" i="2"/>
  <c r="D867" i="2"/>
  <c r="E867" i="2"/>
  <c r="F867" i="2"/>
  <c r="G867" i="2"/>
  <c r="D868" i="2"/>
  <c r="E868" i="2"/>
  <c r="F868" i="2"/>
  <c r="G868" i="2"/>
  <c r="D869" i="2"/>
  <c r="E869" i="2"/>
  <c r="F869" i="2"/>
  <c r="G869" i="2"/>
  <c r="D870" i="2"/>
  <c r="E870" i="2"/>
  <c r="F870" i="2"/>
  <c r="G870" i="2"/>
  <c r="D871" i="2"/>
  <c r="E871" i="2"/>
  <c r="F871" i="2"/>
  <c r="G871" i="2"/>
  <c r="D872" i="2"/>
  <c r="E872" i="2"/>
  <c r="F872" i="2"/>
  <c r="G872" i="2"/>
  <c r="D873" i="2"/>
  <c r="E873" i="2"/>
  <c r="F873" i="2"/>
  <c r="G873" i="2"/>
  <c r="D874" i="2"/>
  <c r="E874" i="2"/>
  <c r="F874" i="2"/>
  <c r="G874" i="2"/>
  <c r="D875" i="2"/>
  <c r="E875" i="2"/>
  <c r="F875" i="2"/>
  <c r="G875" i="2"/>
  <c r="D876" i="2"/>
  <c r="E876" i="2"/>
  <c r="F876" i="2"/>
  <c r="G876" i="2"/>
  <c r="D877" i="2"/>
  <c r="E877" i="2"/>
  <c r="F877" i="2"/>
  <c r="G877" i="2"/>
  <c r="D878" i="2"/>
  <c r="E878" i="2"/>
  <c r="F878" i="2"/>
  <c r="G878" i="2"/>
  <c r="D879" i="2"/>
  <c r="E879" i="2"/>
  <c r="F879" i="2"/>
  <c r="G879" i="2"/>
  <c r="D880" i="2"/>
  <c r="E880" i="2"/>
  <c r="F880" i="2"/>
  <c r="G880" i="2"/>
  <c r="D881" i="2"/>
  <c r="E881" i="2"/>
  <c r="F881" i="2"/>
  <c r="G881" i="2"/>
  <c r="D882" i="2"/>
  <c r="E882" i="2"/>
  <c r="F882" i="2"/>
  <c r="G882" i="2"/>
  <c r="D883" i="2"/>
  <c r="E883" i="2"/>
  <c r="F883" i="2"/>
  <c r="G883" i="2"/>
  <c r="D884" i="2"/>
  <c r="E884" i="2"/>
  <c r="F884" i="2"/>
  <c r="G884" i="2"/>
  <c r="D885" i="2"/>
  <c r="E885" i="2"/>
  <c r="F885" i="2"/>
  <c r="G885" i="2"/>
  <c r="D886" i="2"/>
  <c r="E886" i="2"/>
  <c r="F886" i="2"/>
  <c r="G886" i="2"/>
  <c r="D887" i="2"/>
  <c r="E887" i="2"/>
  <c r="F887" i="2"/>
  <c r="G887" i="2"/>
  <c r="D888" i="2"/>
  <c r="E888" i="2"/>
  <c r="F888" i="2"/>
  <c r="G888" i="2"/>
  <c r="D889" i="2"/>
  <c r="E889" i="2"/>
  <c r="F889" i="2"/>
  <c r="G889" i="2"/>
  <c r="D890" i="2"/>
  <c r="E890" i="2"/>
  <c r="F890" i="2"/>
  <c r="G890" i="2"/>
  <c r="D891" i="2"/>
  <c r="E891" i="2"/>
  <c r="F891" i="2"/>
  <c r="G891" i="2"/>
  <c r="D892" i="2"/>
  <c r="E892" i="2"/>
  <c r="F892" i="2"/>
  <c r="G892" i="2"/>
  <c r="D893" i="2"/>
  <c r="E893" i="2"/>
  <c r="F893" i="2"/>
  <c r="G893" i="2"/>
  <c r="D894" i="2"/>
  <c r="E894" i="2"/>
  <c r="F894" i="2"/>
  <c r="G894" i="2"/>
  <c r="D895" i="2"/>
  <c r="E895" i="2"/>
  <c r="F895" i="2"/>
  <c r="G895" i="2"/>
  <c r="D896" i="2"/>
  <c r="E896" i="2"/>
  <c r="F896" i="2"/>
  <c r="G896" i="2"/>
  <c r="D897" i="2"/>
  <c r="E897" i="2"/>
  <c r="F897" i="2"/>
  <c r="G897" i="2"/>
  <c r="D898" i="2"/>
  <c r="E898" i="2"/>
  <c r="F898" i="2"/>
  <c r="G898" i="2"/>
  <c r="D899" i="2"/>
  <c r="E899" i="2"/>
  <c r="F899" i="2"/>
  <c r="G899" i="2"/>
  <c r="D900" i="2"/>
  <c r="E900" i="2"/>
  <c r="F900" i="2"/>
  <c r="G900" i="2"/>
  <c r="D901" i="2"/>
  <c r="E901" i="2"/>
  <c r="F901" i="2"/>
  <c r="G901" i="2"/>
  <c r="D902" i="2"/>
  <c r="E902" i="2"/>
  <c r="F902" i="2"/>
  <c r="G902" i="2"/>
  <c r="D903" i="2"/>
  <c r="E903" i="2"/>
  <c r="F903" i="2"/>
  <c r="G903" i="2"/>
  <c r="D904" i="2"/>
  <c r="E904" i="2"/>
  <c r="F904" i="2"/>
  <c r="G904" i="2"/>
  <c r="D905" i="2"/>
  <c r="E905" i="2"/>
  <c r="F905" i="2"/>
  <c r="G905" i="2"/>
  <c r="D906" i="2"/>
  <c r="E906" i="2"/>
  <c r="F906" i="2"/>
  <c r="G906" i="2"/>
  <c r="D907" i="2"/>
  <c r="E907" i="2"/>
  <c r="F907" i="2"/>
  <c r="G907" i="2"/>
  <c r="D908" i="2"/>
  <c r="E908" i="2"/>
  <c r="F908" i="2"/>
  <c r="G908" i="2"/>
  <c r="D909" i="2"/>
  <c r="E909" i="2"/>
  <c r="F909" i="2"/>
  <c r="G909" i="2"/>
  <c r="D910" i="2"/>
  <c r="E910" i="2"/>
  <c r="F910" i="2"/>
  <c r="G910" i="2"/>
  <c r="D911" i="2"/>
  <c r="E911" i="2"/>
  <c r="F911" i="2"/>
  <c r="G911" i="2"/>
  <c r="D912" i="2"/>
  <c r="E912" i="2"/>
  <c r="F912" i="2"/>
  <c r="G912" i="2"/>
  <c r="D913" i="2"/>
  <c r="E913" i="2"/>
  <c r="F913" i="2"/>
  <c r="G913" i="2"/>
  <c r="D914" i="2"/>
  <c r="E914" i="2"/>
  <c r="F914" i="2"/>
  <c r="G914" i="2"/>
  <c r="D915" i="2"/>
  <c r="E915" i="2"/>
  <c r="F915" i="2"/>
  <c r="G915" i="2"/>
  <c r="D916" i="2"/>
  <c r="E916" i="2"/>
  <c r="F916" i="2"/>
  <c r="G916" i="2"/>
  <c r="D917" i="2"/>
  <c r="E917" i="2"/>
  <c r="F917" i="2"/>
  <c r="G917" i="2"/>
  <c r="D918" i="2"/>
  <c r="E918" i="2"/>
  <c r="F918" i="2"/>
  <c r="G918" i="2"/>
  <c r="D919" i="2"/>
  <c r="E919" i="2"/>
  <c r="F919" i="2"/>
  <c r="G919" i="2"/>
  <c r="D920" i="2"/>
  <c r="E920" i="2"/>
  <c r="F920" i="2"/>
  <c r="G920" i="2"/>
  <c r="D921" i="2"/>
  <c r="E921" i="2"/>
  <c r="F921" i="2"/>
  <c r="G921" i="2"/>
  <c r="D922" i="2"/>
  <c r="E922" i="2"/>
  <c r="F922" i="2"/>
  <c r="G922" i="2"/>
  <c r="D923" i="2"/>
  <c r="E923" i="2"/>
  <c r="F923" i="2"/>
  <c r="G923" i="2"/>
  <c r="D924" i="2"/>
  <c r="E924" i="2"/>
  <c r="F924" i="2"/>
  <c r="G924" i="2"/>
  <c r="D925" i="2"/>
  <c r="E925" i="2"/>
  <c r="F925" i="2"/>
  <c r="G925" i="2"/>
  <c r="D926" i="2"/>
  <c r="E926" i="2"/>
  <c r="F926" i="2"/>
  <c r="G926" i="2"/>
  <c r="D927" i="2"/>
  <c r="E927" i="2"/>
  <c r="F927" i="2"/>
  <c r="G927" i="2"/>
  <c r="D928" i="2"/>
  <c r="E928" i="2"/>
  <c r="F928" i="2"/>
  <c r="G928" i="2"/>
  <c r="D929" i="2"/>
  <c r="E929" i="2"/>
  <c r="F929" i="2"/>
  <c r="G929" i="2"/>
  <c r="D930" i="2"/>
  <c r="E930" i="2"/>
  <c r="F930" i="2"/>
  <c r="G930" i="2"/>
  <c r="D931" i="2"/>
  <c r="E931" i="2"/>
  <c r="F931" i="2"/>
  <c r="G931" i="2"/>
  <c r="D932" i="2"/>
  <c r="E932" i="2"/>
  <c r="F932" i="2"/>
  <c r="G932" i="2"/>
  <c r="D933" i="2"/>
  <c r="E933" i="2"/>
  <c r="F933" i="2"/>
  <c r="G933" i="2"/>
  <c r="D934" i="2"/>
  <c r="E934" i="2"/>
  <c r="F934" i="2"/>
  <c r="G934" i="2"/>
  <c r="D935" i="2"/>
  <c r="E935" i="2"/>
  <c r="F935" i="2"/>
  <c r="G935" i="2"/>
  <c r="D936" i="2"/>
  <c r="E936" i="2"/>
  <c r="F936" i="2"/>
  <c r="G936" i="2"/>
  <c r="D937" i="2"/>
  <c r="E937" i="2"/>
  <c r="F937" i="2"/>
  <c r="G937" i="2"/>
  <c r="D938" i="2"/>
  <c r="E938" i="2"/>
  <c r="F938" i="2"/>
  <c r="G938" i="2"/>
  <c r="D939" i="2"/>
  <c r="E939" i="2"/>
  <c r="F939" i="2"/>
  <c r="G939" i="2"/>
  <c r="D940" i="2"/>
  <c r="E940" i="2"/>
  <c r="F940" i="2"/>
  <c r="G940" i="2"/>
  <c r="D941" i="2"/>
  <c r="E941" i="2"/>
  <c r="F941" i="2"/>
  <c r="G941" i="2"/>
  <c r="D942" i="2"/>
  <c r="E942" i="2"/>
  <c r="F942" i="2"/>
  <c r="G942" i="2"/>
  <c r="D943" i="2"/>
  <c r="E943" i="2"/>
  <c r="F943" i="2"/>
  <c r="G943" i="2"/>
  <c r="D944" i="2"/>
  <c r="E944" i="2"/>
  <c r="F944" i="2"/>
  <c r="G944" i="2"/>
  <c r="D945" i="2"/>
  <c r="E945" i="2"/>
  <c r="F945" i="2"/>
  <c r="G945" i="2"/>
  <c r="D946" i="2"/>
  <c r="E946" i="2"/>
  <c r="F946" i="2"/>
  <c r="G946" i="2"/>
  <c r="D947" i="2"/>
  <c r="E947" i="2"/>
  <c r="F947" i="2"/>
  <c r="G947" i="2"/>
  <c r="D948" i="2"/>
  <c r="E948" i="2"/>
  <c r="F948" i="2"/>
  <c r="G948" i="2"/>
  <c r="D949" i="2"/>
  <c r="E949" i="2"/>
  <c r="F949" i="2"/>
  <c r="G949" i="2"/>
  <c r="D950" i="2"/>
  <c r="E950" i="2"/>
  <c r="F950" i="2"/>
  <c r="G950" i="2"/>
  <c r="D951" i="2"/>
  <c r="E951" i="2"/>
  <c r="F951" i="2"/>
  <c r="G951" i="2"/>
  <c r="D952" i="2"/>
  <c r="E952" i="2"/>
  <c r="F952" i="2"/>
  <c r="G952" i="2"/>
  <c r="D953" i="2"/>
  <c r="E953" i="2"/>
  <c r="F953" i="2"/>
  <c r="G953" i="2"/>
  <c r="D954" i="2"/>
  <c r="E954" i="2"/>
  <c r="F954" i="2"/>
  <c r="G954" i="2"/>
  <c r="D955" i="2"/>
  <c r="E955" i="2"/>
  <c r="F955" i="2"/>
  <c r="G955" i="2"/>
  <c r="D956" i="2"/>
  <c r="E956" i="2"/>
  <c r="F956" i="2"/>
  <c r="G956" i="2"/>
  <c r="D957" i="2"/>
  <c r="E957" i="2"/>
  <c r="F957" i="2"/>
  <c r="G957" i="2"/>
  <c r="D958" i="2"/>
  <c r="E958" i="2"/>
  <c r="F958" i="2"/>
  <c r="G958" i="2"/>
  <c r="D959" i="2"/>
  <c r="E959" i="2"/>
  <c r="F959" i="2"/>
  <c r="G959" i="2"/>
  <c r="D960" i="2"/>
  <c r="E960" i="2"/>
  <c r="F960" i="2"/>
  <c r="G960" i="2"/>
  <c r="D961" i="2"/>
  <c r="E961" i="2"/>
  <c r="F961" i="2"/>
  <c r="G961" i="2"/>
  <c r="D962" i="2"/>
  <c r="E962" i="2"/>
  <c r="F962" i="2"/>
  <c r="G962" i="2"/>
  <c r="D963" i="2"/>
  <c r="E963" i="2"/>
  <c r="F963" i="2"/>
  <c r="G963" i="2"/>
  <c r="D964" i="2"/>
  <c r="E964" i="2"/>
  <c r="F964" i="2"/>
  <c r="G964" i="2"/>
  <c r="D965" i="2"/>
  <c r="E965" i="2"/>
  <c r="F965" i="2"/>
  <c r="G965" i="2"/>
  <c r="D966" i="2"/>
  <c r="E966" i="2"/>
  <c r="F966" i="2"/>
  <c r="G966" i="2"/>
  <c r="D967" i="2"/>
  <c r="E967" i="2"/>
  <c r="F967" i="2"/>
  <c r="G967" i="2"/>
  <c r="D968" i="2"/>
  <c r="E968" i="2"/>
  <c r="F968" i="2"/>
  <c r="G968" i="2"/>
  <c r="D969" i="2"/>
  <c r="E969" i="2"/>
  <c r="F969" i="2"/>
  <c r="G969" i="2"/>
  <c r="D970" i="2"/>
  <c r="E970" i="2"/>
  <c r="F970" i="2"/>
  <c r="G970" i="2"/>
  <c r="D971" i="2"/>
  <c r="E971" i="2"/>
  <c r="F971" i="2"/>
  <c r="G971" i="2"/>
  <c r="D972" i="2"/>
  <c r="E972" i="2"/>
  <c r="F972" i="2"/>
  <c r="G972" i="2"/>
  <c r="D973" i="2"/>
  <c r="E973" i="2"/>
  <c r="F973" i="2"/>
  <c r="G973" i="2"/>
  <c r="D974" i="2"/>
  <c r="E974" i="2"/>
  <c r="F974" i="2"/>
  <c r="G974" i="2"/>
  <c r="D975" i="2"/>
  <c r="E975" i="2"/>
  <c r="F975" i="2"/>
  <c r="G975" i="2"/>
  <c r="D976" i="2"/>
  <c r="E976" i="2"/>
  <c r="F976" i="2"/>
  <c r="G976" i="2"/>
  <c r="D977" i="2"/>
  <c r="E977" i="2"/>
  <c r="F977" i="2"/>
  <c r="G977" i="2"/>
  <c r="D978" i="2"/>
  <c r="E978" i="2"/>
  <c r="F978" i="2"/>
  <c r="G978" i="2"/>
  <c r="D979" i="2"/>
  <c r="E979" i="2"/>
  <c r="F979" i="2"/>
  <c r="G979" i="2"/>
  <c r="D980" i="2"/>
  <c r="E980" i="2"/>
  <c r="F980" i="2"/>
  <c r="G980" i="2"/>
  <c r="D981" i="2"/>
  <c r="E981" i="2"/>
  <c r="F981" i="2"/>
  <c r="G981" i="2"/>
  <c r="D982" i="2"/>
  <c r="E982" i="2"/>
  <c r="F982" i="2"/>
  <c r="G982" i="2"/>
  <c r="D983" i="2"/>
  <c r="E983" i="2"/>
  <c r="F983" i="2"/>
  <c r="G983" i="2"/>
  <c r="D984" i="2"/>
  <c r="E984" i="2"/>
  <c r="F984" i="2"/>
  <c r="G984" i="2"/>
  <c r="D985" i="2"/>
  <c r="E985" i="2"/>
  <c r="F985" i="2"/>
  <c r="G985" i="2"/>
  <c r="D986" i="2"/>
  <c r="E986" i="2"/>
  <c r="F986" i="2"/>
  <c r="G986" i="2"/>
  <c r="D987" i="2"/>
  <c r="E987" i="2"/>
  <c r="F987" i="2"/>
  <c r="G987" i="2"/>
  <c r="D988" i="2"/>
  <c r="E988" i="2"/>
  <c r="F988" i="2"/>
  <c r="G988" i="2"/>
  <c r="D989" i="2"/>
  <c r="E989" i="2"/>
  <c r="F989" i="2"/>
  <c r="G989" i="2"/>
  <c r="D990" i="2"/>
  <c r="E990" i="2"/>
  <c r="F990" i="2"/>
  <c r="G990" i="2"/>
  <c r="D991" i="2"/>
  <c r="E991" i="2"/>
  <c r="F991" i="2"/>
  <c r="G991" i="2"/>
  <c r="D992" i="2"/>
  <c r="E992" i="2"/>
  <c r="F992" i="2"/>
  <c r="G992" i="2"/>
  <c r="D993" i="2"/>
  <c r="E993" i="2"/>
  <c r="F993" i="2"/>
  <c r="G993" i="2"/>
  <c r="D994" i="2"/>
  <c r="E994" i="2"/>
  <c r="F994" i="2"/>
  <c r="G994" i="2"/>
  <c r="D995" i="2"/>
  <c r="E995" i="2"/>
  <c r="F995" i="2"/>
  <c r="G995" i="2"/>
  <c r="D996" i="2"/>
  <c r="E996" i="2"/>
  <c r="F996" i="2"/>
  <c r="G996" i="2"/>
  <c r="D997" i="2"/>
  <c r="E997" i="2"/>
  <c r="F997" i="2"/>
  <c r="G997" i="2"/>
  <c r="D998" i="2"/>
  <c r="E998" i="2"/>
  <c r="F998" i="2"/>
  <c r="G998" i="2"/>
  <c r="D999" i="2"/>
  <c r="E999" i="2"/>
  <c r="F999" i="2"/>
  <c r="G999" i="2"/>
  <c r="D1000" i="2"/>
  <c r="E1000" i="2"/>
  <c r="F1000" i="2"/>
  <c r="G1000" i="2"/>
  <c r="D1001" i="2"/>
  <c r="E1001" i="2"/>
  <c r="F1001" i="2"/>
  <c r="G1001" i="2"/>
  <c r="D1002" i="2"/>
  <c r="E1002" i="2"/>
  <c r="F1002" i="2"/>
  <c r="G1002" i="2"/>
  <c r="D1003" i="2"/>
  <c r="E1003" i="2"/>
  <c r="F1003" i="2"/>
  <c r="G1003" i="2"/>
  <c r="D1004" i="2"/>
  <c r="E1004" i="2"/>
  <c r="F1004" i="2"/>
  <c r="G1004" i="2"/>
  <c r="D1005" i="2"/>
  <c r="E1005" i="2"/>
  <c r="F1005" i="2"/>
  <c r="G1005" i="2"/>
  <c r="D1006" i="2"/>
  <c r="E1006" i="2"/>
  <c r="F1006" i="2"/>
  <c r="G1006" i="2"/>
  <c r="D1007" i="2"/>
  <c r="E1007" i="2"/>
  <c r="F1007" i="2"/>
  <c r="G1007" i="2"/>
  <c r="D1008" i="2"/>
  <c r="E1008" i="2"/>
  <c r="F1008" i="2"/>
  <c r="G1008" i="2"/>
  <c r="D1009" i="2"/>
  <c r="E1009" i="2"/>
  <c r="F1009" i="2"/>
  <c r="G1009" i="2"/>
  <c r="D1010" i="2"/>
  <c r="E1010" i="2"/>
  <c r="F1010" i="2"/>
  <c r="G1010" i="2"/>
  <c r="D1011" i="2"/>
  <c r="E1011" i="2"/>
  <c r="F1011" i="2"/>
  <c r="G1011" i="2"/>
  <c r="D1012" i="2"/>
  <c r="E1012" i="2"/>
  <c r="F1012" i="2"/>
  <c r="G1012" i="2"/>
  <c r="D1013" i="2"/>
  <c r="E1013" i="2"/>
  <c r="F1013" i="2"/>
  <c r="G1013" i="2"/>
  <c r="D1014" i="2"/>
  <c r="E1014" i="2"/>
  <c r="F1014" i="2"/>
  <c r="G1014" i="2"/>
  <c r="D1015" i="2"/>
  <c r="E1015" i="2"/>
  <c r="F1015" i="2"/>
  <c r="G1015" i="2"/>
  <c r="D1016" i="2"/>
  <c r="E1016" i="2"/>
  <c r="F1016" i="2"/>
  <c r="G1016" i="2"/>
  <c r="D1017" i="2"/>
  <c r="E1017" i="2"/>
  <c r="F1017" i="2"/>
  <c r="G1017" i="2"/>
  <c r="D1018" i="2"/>
  <c r="E1018" i="2"/>
  <c r="F1018" i="2"/>
  <c r="G1018" i="2"/>
  <c r="D1019" i="2"/>
  <c r="E1019" i="2"/>
  <c r="F1019" i="2"/>
  <c r="G1019" i="2"/>
  <c r="D1020" i="2"/>
  <c r="E1020" i="2"/>
  <c r="F1020" i="2"/>
  <c r="G1020" i="2"/>
  <c r="D1021" i="2"/>
  <c r="E1021" i="2"/>
  <c r="F1021" i="2"/>
  <c r="G1021" i="2"/>
  <c r="D1022" i="2"/>
  <c r="E1022" i="2"/>
  <c r="F1022" i="2"/>
  <c r="G1022" i="2"/>
  <c r="D1023" i="2"/>
  <c r="E1023" i="2"/>
  <c r="F1023" i="2"/>
  <c r="G1023" i="2"/>
  <c r="D1024" i="2"/>
  <c r="E1024" i="2"/>
  <c r="F1024" i="2"/>
  <c r="G1024" i="2"/>
  <c r="D1025" i="2"/>
  <c r="E1025" i="2"/>
  <c r="F1025" i="2"/>
  <c r="G1025" i="2"/>
  <c r="D1026" i="2"/>
  <c r="E1026" i="2"/>
  <c r="F1026" i="2"/>
  <c r="G1026" i="2"/>
  <c r="D1027" i="2"/>
  <c r="E1027" i="2"/>
  <c r="F1027" i="2"/>
  <c r="G1027" i="2"/>
  <c r="D1028" i="2"/>
  <c r="E1028" i="2"/>
  <c r="F1028" i="2"/>
  <c r="G1028" i="2"/>
  <c r="D1029" i="2"/>
  <c r="E1029" i="2"/>
  <c r="F1029" i="2"/>
  <c r="G1029" i="2"/>
  <c r="D1030" i="2"/>
  <c r="E1030" i="2"/>
  <c r="F1030" i="2"/>
  <c r="G1030" i="2"/>
  <c r="D1031" i="2"/>
  <c r="E1031" i="2"/>
  <c r="F1031" i="2"/>
  <c r="G1031" i="2"/>
  <c r="D1032" i="2"/>
  <c r="E1032" i="2"/>
  <c r="F1032" i="2"/>
  <c r="G1032" i="2"/>
  <c r="D1033" i="2"/>
  <c r="E1033" i="2"/>
  <c r="F1033" i="2"/>
  <c r="G1033" i="2"/>
  <c r="D1034" i="2"/>
  <c r="E1034" i="2"/>
  <c r="F1034" i="2"/>
  <c r="G1034" i="2"/>
  <c r="D1035" i="2"/>
  <c r="E1035" i="2"/>
  <c r="F1035" i="2"/>
  <c r="G1035" i="2"/>
  <c r="D1036" i="2"/>
  <c r="E1036" i="2"/>
  <c r="F1036" i="2"/>
  <c r="G1036" i="2"/>
  <c r="D1037" i="2"/>
  <c r="E1037" i="2"/>
  <c r="F1037" i="2"/>
  <c r="G1037" i="2"/>
  <c r="D1038" i="2"/>
  <c r="E1038" i="2"/>
  <c r="F1038" i="2"/>
  <c r="G1038" i="2"/>
  <c r="D1039" i="2"/>
  <c r="E1039" i="2"/>
  <c r="F1039" i="2"/>
  <c r="G1039" i="2"/>
  <c r="D1040" i="2"/>
  <c r="E1040" i="2"/>
  <c r="F1040" i="2"/>
  <c r="G1040" i="2"/>
  <c r="D1041" i="2"/>
  <c r="E1041" i="2"/>
  <c r="F1041" i="2"/>
  <c r="G1041" i="2"/>
  <c r="D1042" i="2"/>
  <c r="E1042" i="2"/>
  <c r="F1042" i="2"/>
  <c r="G1042" i="2"/>
  <c r="D1043" i="2"/>
  <c r="E1043" i="2"/>
  <c r="F1043" i="2"/>
  <c r="G1043" i="2"/>
  <c r="D1044" i="2"/>
  <c r="E1044" i="2"/>
  <c r="F1044" i="2"/>
  <c r="G1044" i="2"/>
  <c r="D1045" i="2"/>
  <c r="E1045" i="2"/>
  <c r="F1045" i="2"/>
  <c r="G1045" i="2"/>
  <c r="D1046" i="2"/>
  <c r="E1046" i="2"/>
  <c r="F1046" i="2"/>
  <c r="G1046" i="2"/>
  <c r="D1047" i="2"/>
  <c r="E1047" i="2"/>
  <c r="F1047" i="2"/>
  <c r="G1047" i="2"/>
  <c r="D1048" i="2"/>
  <c r="E1048" i="2"/>
  <c r="F1048" i="2"/>
  <c r="G1048" i="2"/>
  <c r="D1049" i="2"/>
  <c r="E1049" i="2"/>
  <c r="F1049" i="2"/>
  <c r="G1049" i="2"/>
  <c r="D1050" i="2"/>
  <c r="E1050" i="2"/>
  <c r="F1050" i="2"/>
  <c r="G1050" i="2"/>
  <c r="D1051" i="2"/>
  <c r="E1051" i="2"/>
  <c r="F1051" i="2"/>
  <c r="G1051" i="2"/>
  <c r="D1052" i="2"/>
  <c r="E1052" i="2"/>
  <c r="F1052" i="2"/>
  <c r="G1052" i="2"/>
  <c r="D1053" i="2"/>
  <c r="E1053" i="2"/>
  <c r="F1053" i="2"/>
  <c r="G1053" i="2"/>
  <c r="D1054" i="2"/>
  <c r="E1054" i="2"/>
  <c r="F1054" i="2"/>
  <c r="G1054" i="2"/>
  <c r="D1055" i="2"/>
  <c r="E1055" i="2"/>
  <c r="F1055" i="2"/>
  <c r="G1055" i="2"/>
  <c r="D1056" i="2"/>
  <c r="E1056" i="2"/>
  <c r="F1056" i="2"/>
  <c r="G1056" i="2"/>
  <c r="D1057" i="2"/>
  <c r="E1057" i="2"/>
  <c r="F1057" i="2"/>
  <c r="G1057" i="2"/>
  <c r="D1058" i="2"/>
  <c r="E1058" i="2"/>
  <c r="F1058" i="2"/>
  <c r="G1058" i="2"/>
  <c r="D1059" i="2"/>
  <c r="E1059" i="2"/>
  <c r="F1059" i="2"/>
  <c r="G1059" i="2"/>
  <c r="D1060" i="2"/>
  <c r="E1060" i="2"/>
  <c r="F1060" i="2"/>
  <c r="G1060" i="2"/>
  <c r="D1061" i="2"/>
  <c r="E1061" i="2"/>
  <c r="F1061" i="2"/>
  <c r="G1061" i="2"/>
  <c r="D1062" i="2"/>
  <c r="E1062" i="2"/>
  <c r="F1062" i="2"/>
  <c r="G1062" i="2"/>
  <c r="D1063" i="2"/>
  <c r="E1063" i="2"/>
  <c r="F1063" i="2"/>
  <c r="G1063" i="2"/>
  <c r="D1064" i="2"/>
  <c r="E1064" i="2"/>
  <c r="F1064" i="2"/>
  <c r="G1064" i="2"/>
  <c r="D1065" i="2"/>
  <c r="E1065" i="2"/>
  <c r="F1065" i="2"/>
  <c r="G1065" i="2"/>
  <c r="D1066" i="2"/>
  <c r="E1066" i="2"/>
  <c r="F1066" i="2"/>
  <c r="G1066" i="2"/>
  <c r="D1067" i="2"/>
  <c r="E1067" i="2"/>
  <c r="F1067" i="2"/>
  <c r="G1067" i="2"/>
  <c r="D1068" i="2"/>
  <c r="E1068" i="2"/>
  <c r="F1068" i="2"/>
  <c r="G1068" i="2"/>
  <c r="D1069" i="2"/>
  <c r="E1069" i="2"/>
  <c r="F1069" i="2"/>
  <c r="G1069" i="2"/>
  <c r="D1070" i="2"/>
  <c r="E1070" i="2"/>
  <c r="F1070" i="2"/>
  <c r="G1070" i="2"/>
  <c r="D1071" i="2"/>
  <c r="E1071" i="2"/>
  <c r="F1071" i="2"/>
  <c r="G1071" i="2"/>
  <c r="D1072" i="2"/>
  <c r="E1072" i="2"/>
  <c r="F1072" i="2"/>
  <c r="G1072" i="2"/>
  <c r="D1073" i="2"/>
  <c r="E1073" i="2"/>
  <c r="F1073" i="2"/>
  <c r="G1073" i="2"/>
  <c r="D1074" i="2"/>
  <c r="E1074" i="2"/>
  <c r="F1074" i="2"/>
  <c r="G1074" i="2"/>
  <c r="D1075" i="2"/>
  <c r="E1075" i="2"/>
  <c r="F1075" i="2"/>
  <c r="G1075" i="2"/>
  <c r="D1076" i="2"/>
  <c r="E1076" i="2"/>
  <c r="F1076" i="2"/>
  <c r="G1076" i="2"/>
  <c r="D1077" i="2"/>
  <c r="E1077" i="2"/>
  <c r="F1077" i="2"/>
  <c r="G1077" i="2"/>
  <c r="D1078" i="2"/>
  <c r="E1078" i="2"/>
  <c r="F1078" i="2"/>
  <c r="G1078" i="2"/>
  <c r="D1079" i="2"/>
  <c r="E1079" i="2"/>
  <c r="F1079" i="2"/>
  <c r="G1079" i="2"/>
  <c r="D1080" i="2"/>
  <c r="E1080" i="2"/>
  <c r="F1080" i="2"/>
  <c r="G1080" i="2"/>
  <c r="D1081" i="2"/>
  <c r="E1081" i="2"/>
  <c r="F1081" i="2"/>
  <c r="G1081" i="2"/>
  <c r="D1082" i="2"/>
  <c r="E1082" i="2"/>
  <c r="F1082" i="2"/>
  <c r="G1082" i="2"/>
  <c r="D1083" i="2"/>
  <c r="E1083" i="2"/>
  <c r="F1083" i="2"/>
  <c r="G1083" i="2"/>
  <c r="D1084" i="2"/>
  <c r="E1084" i="2"/>
  <c r="F1084" i="2"/>
  <c r="G1084" i="2"/>
  <c r="D1085" i="2"/>
  <c r="E1085" i="2"/>
  <c r="F1085" i="2"/>
  <c r="G1085" i="2"/>
  <c r="D1086" i="2"/>
  <c r="E1086" i="2"/>
  <c r="F1086" i="2"/>
  <c r="G1086" i="2"/>
  <c r="D1087" i="2"/>
  <c r="E1087" i="2"/>
  <c r="F1087" i="2"/>
  <c r="G1087" i="2"/>
  <c r="D1088" i="2"/>
  <c r="E1088" i="2"/>
  <c r="F1088" i="2"/>
  <c r="G1088" i="2"/>
  <c r="D1089" i="2"/>
  <c r="E1089" i="2"/>
  <c r="F1089" i="2"/>
  <c r="G1089" i="2"/>
  <c r="D1090" i="2"/>
  <c r="E1090" i="2"/>
  <c r="F1090" i="2"/>
  <c r="G1090" i="2"/>
  <c r="D1091" i="2"/>
  <c r="E1091" i="2"/>
  <c r="F1091" i="2"/>
  <c r="G1091" i="2"/>
  <c r="D1092" i="2"/>
  <c r="E1092" i="2"/>
  <c r="F1092" i="2"/>
  <c r="G1092" i="2"/>
  <c r="D1093" i="2"/>
  <c r="E1093" i="2"/>
  <c r="F1093" i="2"/>
  <c r="G1093" i="2"/>
  <c r="D1094" i="2"/>
  <c r="E1094" i="2"/>
  <c r="F1094" i="2"/>
  <c r="G1094" i="2"/>
  <c r="D1095" i="2"/>
  <c r="E1095" i="2"/>
  <c r="F1095" i="2"/>
  <c r="G1095" i="2"/>
  <c r="D1096" i="2"/>
  <c r="E1096" i="2"/>
  <c r="F1096" i="2"/>
  <c r="G1096" i="2"/>
  <c r="D1097" i="2"/>
  <c r="E1097" i="2"/>
  <c r="F1097" i="2"/>
  <c r="G1097" i="2"/>
  <c r="D1098" i="2"/>
  <c r="E1098" i="2"/>
  <c r="F1098" i="2"/>
  <c r="G1098" i="2"/>
  <c r="D1099" i="2"/>
  <c r="E1099" i="2"/>
  <c r="F1099" i="2"/>
  <c r="G1099" i="2"/>
  <c r="D1100" i="2"/>
  <c r="E1100" i="2"/>
  <c r="F1100" i="2"/>
  <c r="G1100" i="2"/>
  <c r="D1101" i="2"/>
  <c r="E1101" i="2"/>
  <c r="F1101" i="2"/>
  <c r="G1101" i="2"/>
  <c r="D1102" i="2"/>
  <c r="E1102" i="2"/>
  <c r="F1102" i="2"/>
  <c r="G1102" i="2"/>
  <c r="D1103" i="2"/>
  <c r="E1103" i="2"/>
  <c r="F1103" i="2"/>
  <c r="G1103" i="2"/>
  <c r="D1104" i="2"/>
  <c r="E1104" i="2"/>
  <c r="F1104" i="2"/>
  <c r="G1104" i="2"/>
  <c r="D1105" i="2"/>
  <c r="E1105" i="2"/>
  <c r="F1105" i="2"/>
  <c r="G1105" i="2"/>
  <c r="D1106" i="2"/>
  <c r="E1106" i="2"/>
  <c r="F1106" i="2"/>
  <c r="G1106" i="2"/>
  <c r="D1107" i="2"/>
  <c r="E1107" i="2"/>
  <c r="F1107" i="2"/>
  <c r="G1107" i="2"/>
  <c r="D1108" i="2"/>
  <c r="E1108" i="2"/>
  <c r="F1108" i="2"/>
  <c r="G1108" i="2"/>
  <c r="D1109" i="2"/>
  <c r="E1109" i="2"/>
  <c r="F1109" i="2"/>
  <c r="G1109" i="2"/>
  <c r="D1110" i="2"/>
  <c r="E1110" i="2"/>
  <c r="F1110" i="2"/>
  <c r="G1110" i="2"/>
  <c r="D1111" i="2"/>
  <c r="E1111" i="2"/>
  <c r="F1111" i="2"/>
  <c r="G1111" i="2"/>
  <c r="D1112" i="2"/>
  <c r="E1112" i="2"/>
  <c r="F1112" i="2"/>
  <c r="G1112" i="2"/>
  <c r="D1113" i="2"/>
  <c r="E1113" i="2"/>
  <c r="F1113" i="2"/>
  <c r="G1113" i="2"/>
  <c r="D1114" i="2"/>
  <c r="E1114" i="2"/>
  <c r="F1114" i="2"/>
  <c r="G1114" i="2"/>
  <c r="D1115" i="2"/>
  <c r="E1115" i="2"/>
  <c r="F1115" i="2"/>
  <c r="G1115" i="2"/>
  <c r="D1116" i="2"/>
  <c r="E1116" i="2"/>
  <c r="F1116" i="2"/>
  <c r="G1116" i="2"/>
  <c r="D1117" i="2"/>
  <c r="E1117" i="2"/>
  <c r="F1117" i="2"/>
  <c r="G1117" i="2"/>
  <c r="D1118" i="2"/>
  <c r="E1118" i="2"/>
  <c r="F1118" i="2"/>
  <c r="G1118" i="2"/>
  <c r="D1119" i="2"/>
  <c r="E1119" i="2"/>
  <c r="F1119" i="2"/>
  <c r="G1119" i="2"/>
  <c r="D1120" i="2"/>
  <c r="E1120" i="2"/>
  <c r="F1120" i="2"/>
  <c r="G1120" i="2"/>
  <c r="D1121" i="2"/>
  <c r="E1121" i="2"/>
  <c r="F1121" i="2"/>
  <c r="G1121" i="2"/>
  <c r="D1122" i="2"/>
  <c r="E1122" i="2"/>
  <c r="F1122" i="2"/>
  <c r="G1122" i="2"/>
  <c r="D1123" i="2"/>
  <c r="E1123" i="2"/>
  <c r="F1123" i="2"/>
  <c r="G1123" i="2"/>
  <c r="D1124" i="2"/>
  <c r="E1124" i="2"/>
  <c r="F1124" i="2"/>
  <c r="G1124" i="2"/>
  <c r="D1125" i="2"/>
  <c r="E1125" i="2"/>
  <c r="F1125" i="2"/>
  <c r="G1125" i="2"/>
  <c r="D1126" i="2"/>
  <c r="E1126" i="2"/>
  <c r="F1126" i="2"/>
  <c r="G1126" i="2"/>
  <c r="D1127" i="2"/>
  <c r="E1127" i="2"/>
  <c r="F1127" i="2"/>
  <c r="G1127" i="2"/>
  <c r="D1128" i="2"/>
  <c r="E1128" i="2"/>
  <c r="F1128" i="2"/>
  <c r="G1128" i="2"/>
  <c r="D1129" i="2"/>
  <c r="E1129" i="2"/>
  <c r="F1129" i="2"/>
  <c r="G1129" i="2"/>
  <c r="D1130" i="2"/>
  <c r="E1130" i="2"/>
  <c r="F1130" i="2"/>
  <c r="G1130" i="2"/>
  <c r="D1131" i="2"/>
  <c r="E1131" i="2"/>
  <c r="F1131" i="2"/>
  <c r="G1131" i="2"/>
  <c r="D1132" i="2"/>
  <c r="E1132" i="2"/>
  <c r="F1132" i="2"/>
  <c r="G1132" i="2"/>
  <c r="D1133" i="2"/>
  <c r="E1133" i="2"/>
  <c r="F1133" i="2"/>
  <c r="G1133" i="2"/>
  <c r="D1134" i="2"/>
  <c r="E1134" i="2"/>
  <c r="F1134" i="2"/>
  <c r="G1134" i="2"/>
  <c r="D1135" i="2"/>
  <c r="E1135" i="2"/>
  <c r="F1135" i="2"/>
  <c r="G1135" i="2"/>
  <c r="D1136" i="2"/>
  <c r="E1136" i="2"/>
  <c r="F1136" i="2"/>
  <c r="G1136" i="2"/>
  <c r="D1137" i="2"/>
  <c r="E1137" i="2"/>
  <c r="F1137" i="2"/>
  <c r="G1137" i="2"/>
  <c r="D1138" i="2"/>
  <c r="E1138" i="2"/>
  <c r="F1138" i="2"/>
  <c r="G1138" i="2"/>
  <c r="D1139" i="2"/>
  <c r="E1139" i="2"/>
  <c r="F1139" i="2"/>
  <c r="G1139" i="2"/>
  <c r="D1140" i="2"/>
  <c r="E1140" i="2"/>
  <c r="F1140" i="2"/>
  <c r="G1140" i="2"/>
  <c r="D1141" i="2"/>
  <c r="E1141" i="2"/>
  <c r="F1141" i="2"/>
  <c r="G1141" i="2"/>
  <c r="D1142" i="2"/>
  <c r="E1142" i="2"/>
  <c r="F1142" i="2"/>
  <c r="G1142" i="2"/>
  <c r="D1143" i="2"/>
  <c r="E1143" i="2"/>
  <c r="F1143" i="2"/>
  <c r="G1143" i="2"/>
  <c r="D1144" i="2"/>
  <c r="E1144" i="2"/>
  <c r="F1144" i="2"/>
  <c r="G1144" i="2"/>
  <c r="D1145" i="2"/>
  <c r="E1145" i="2"/>
  <c r="F1145" i="2"/>
  <c r="G1145" i="2"/>
  <c r="D1146" i="2"/>
  <c r="E1146" i="2"/>
  <c r="F1146" i="2"/>
  <c r="G1146" i="2"/>
  <c r="D1147" i="2"/>
  <c r="E1147" i="2"/>
  <c r="F1147" i="2"/>
  <c r="G1147" i="2"/>
  <c r="D1148" i="2"/>
  <c r="E1148" i="2"/>
  <c r="F1148" i="2"/>
  <c r="G1148" i="2"/>
  <c r="D1149" i="2"/>
  <c r="E1149" i="2"/>
  <c r="F1149" i="2"/>
  <c r="G1149" i="2"/>
  <c r="D1150" i="2"/>
  <c r="E1150" i="2"/>
  <c r="F1150" i="2"/>
  <c r="G1150" i="2"/>
  <c r="D1151" i="2"/>
  <c r="E1151" i="2"/>
  <c r="F1151" i="2"/>
  <c r="G1151" i="2"/>
  <c r="D1152" i="2"/>
  <c r="E1152" i="2"/>
  <c r="F1152" i="2"/>
  <c r="G1152" i="2"/>
  <c r="D1153" i="2"/>
  <c r="E1153" i="2"/>
  <c r="F1153" i="2"/>
  <c r="G1153" i="2"/>
  <c r="D1154" i="2"/>
  <c r="E1154" i="2"/>
  <c r="F1154" i="2"/>
  <c r="G1154" i="2"/>
  <c r="D1155" i="2"/>
  <c r="E1155" i="2"/>
  <c r="F1155" i="2"/>
  <c r="G1155" i="2"/>
  <c r="D1156" i="2"/>
  <c r="E1156" i="2"/>
  <c r="F1156" i="2"/>
  <c r="G1156" i="2"/>
  <c r="D1157" i="2"/>
  <c r="E1157" i="2"/>
  <c r="F1157" i="2"/>
  <c r="G1157" i="2"/>
  <c r="D1158" i="2"/>
  <c r="E1158" i="2"/>
  <c r="F1158" i="2"/>
  <c r="G1158" i="2"/>
  <c r="D1159" i="2"/>
  <c r="E1159" i="2"/>
  <c r="F1159" i="2"/>
  <c r="G1159" i="2"/>
  <c r="D1160" i="2"/>
  <c r="E1160" i="2"/>
  <c r="F1160" i="2"/>
  <c r="G1160" i="2"/>
  <c r="D1161" i="2"/>
  <c r="E1161" i="2"/>
  <c r="F1161" i="2"/>
  <c r="G1161" i="2"/>
  <c r="D1162" i="2"/>
  <c r="E1162" i="2"/>
  <c r="F1162" i="2"/>
  <c r="G1162" i="2"/>
  <c r="D1163" i="2"/>
  <c r="E1163" i="2"/>
  <c r="F1163" i="2"/>
  <c r="G1163" i="2"/>
  <c r="D1164" i="2"/>
  <c r="E1164" i="2"/>
  <c r="F1164" i="2"/>
  <c r="G1164" i="2"/>
  <c r="D1165" i="2"/>
  <c r="E1165" i="2"/>
  <c r="F1165" i="2"/>
  <c r="G1165" i="2"/>
  <c r="D1166" i="2"/>
  <c r="E1166" i="2"/>
  <c r="F1166" i="2"/>
  <c r="G1166" i="2"/>
  <c r="D1167" i="2"/>
  <c r="E1167" i="2"/>
  <c r="F1167" i="2"/>
  <c r="G1167" i="2"/>
  <c r="D1168" i="2"/>
  <c r="E1168" i="2"/>
  <c r="F1168" i="2"/>
  <c r="G1168" i="2"/>
  <c r="D1169" i="2"/>
  <c r="E1169" i="2"/>
  <c r="F1169" i="2"/>
  <c r="G1169" i="2"/>
  <c r="D1170" i="2"/>
  <c r="E1170" i="2"/>
  <c r="F1170" i="2"/>
  <c r="G1170" i="2"/>
  <c r="D1171" i="2"/>
  <c r="E1171" i="2"/>
  <c r="F1171" i="2"/>
  <c r="G1171" i="2"/>
  <c r="D1172" i="2"/>
  <c r="E1172" i="2"/>
  <c r="F1172" i="2"/>
  <c r="G1172" i="2"/>
  <c r="D1173" i="2"/>
  <c r="E1173" i="2"/>
  <c r="F1173" i="2"/>
  <c r="G1173" i="2"/>
  <c r="D1174" i="2"/>
  <c r="E1174" i="2"/>
  <c r="F1174" i="2"/>
  <c r="G1174" i="2"/>
  <c r="D1175" i="2"/>
  <c r="E1175" i="2"/>
  <c r="F1175" i="2"/>
  <c r="G1175" i="2"/>
  <c r="D1176" i="2"/>
  <c r="E1176" i="2"/>
  <c r="F1176" i="2"/>
  <c r="G1176" i="2"/>
  <c r="D1177" i="2"/>
  <c r="E1177" i="2"/>
  <c r="F1177" i="2"/>
  <c r="G1177" i="2"/>
  <c r="D1178" i="2"/>
  <c r="E1178" i="2"/>
  <c r="F1178" i="2"/>
  <c r="G1178" i="2"/>
  <c r="D1179" i="2"/>
  <c r="E1179" i="2"/>
  <c r="F1179" i="2"/>
  <c r="G1179" i="2"/>
  <c r="D1180" i="2"/>
  <c r="E1180" i="2"/>
  <c r="F1180" i="2"/>
  <c r="G1180" i="2"/>
  <c r="D1181" i="2"/>
  <c r="E1181" i="2"/>
  <c r="F1181" i="2"/>
  <c r="G1181" i="2"/>
  <c r="D1182" i="2"/>
  <c r="E1182" i="2"/>
  <c r="F1182" i="2"/>
  <c r="G1182" i="2"/>
  <c r="D1183" i="2"/>
  <c r="E1183" i="2"/>
  <c r="F1183" i="2"/>
  <c r="G1183" i="2"/>
  <c r="D1184" i="2"/>
  <c r="E1184" i="2"/>
  <c r="F1184" i="2"/>
  <c r="G1184" i="2"/>
  <c r="D1185" i="2"/>
  <c r="E1185" i="2"/>
  <c r="F1185" i="2"/>
  <c r="G1185" i="2"/>
  <c r="D1186" i="2"/>
  <c r="E1186" i="2"/>
  <c r="F1186" i="2"/>
  <c r="G1186" i="2"/>
  <c r="D1187" i="2"/>
  <c r="E1187" i="2"/>
  <c r="F1187" i="2"/>
  <c r="G1187" i="2"/>
  <c r="D1188" i="2"/>
  <c r="E1188" i="2"/>
  <c r="F1188" i="2"/>
  <c r="G1188" i="2"/>
  <c r="D1189" i="2"/>
  <c r="E1189" i="2"/>
  <c r="F1189" i="2"/>
  <c r="G1189" i="2"/>
  <c r="D1190" i="2"/>
  <c r="E1190" i="2"/>
  <c r="F1190" i="2"/>
  <c r="G1190" i="2"/>
  <c r="D1191" i="2"/>
  <c r="E1191" i="2"/>
  <c r="F1191" i="2"/>
  <c r="G1191" i="2"/>
  <c r="D1192" i="2"/>
  <c r="E1192" i="2"/>
  <c r="F1192" i="2"/>
  <c r="G1192" i="2"/>
  <c r="D1193" i="2"/>
  <c r="E1193" i="2"/>
  <c r="F1193" i="2"/>
  <c r="G1193" i="2"/>
  <c r="D1194" i="2"/>
  <c r="E1194" i="2"/>
  <c r="F1194" i="2"/>
  <c r="G1194" i="2"/>
  <c r="D1195" i="2"/>
  <c r="E1195" i="2"/>
  <c r="F1195" i="2"/>
  <c r="G1195" i="2"/>
  <c r="D1196" i="2"/>
  <c r="E1196" i="2"/>
  <c r="F1196" i="2"/>
  <c r="G1196" i="2"/>
  <c r="D1197" i="2"/>
  <c r="E1197" i="2"/>
  <c r="F1197" i="2"/>
  <c r="G1197" i="2"/>
  <c r="D1198" i="2"/>
  <c r="E1198" i="2"/>
  <c r="F1198" i="2"/>
  <c r="G1198" i="2"/>
  <c r="D1199" i="2"/>
  <c r="E1199" i="2"/>
  <c r="F1199" i="2"/>
  <c r="G1199" i="2"/>
  <c r="D1200" i="2"/>
  <c r="E1200" i="2"/>
  <c r="F1200" i="2"/>
  <c r="G1200" i="2"/>
  <c r="D1201" i="2"/>
  <c r="E1201" i="2"/>
  <c r="F1201" i="2"/>
  <c r="G1201" i="2"/>
  <c r="D1202" i="2"/>
  <c r="E1202" i="2"/>
  <c r="F1202" i="2"/>
  <c r="G1202" i="2"/>
  <c r="D1203" i="2"/>
  <c r="E1203" i="2"/>
  <c r="F1203" i="2"/>
  <c r="G1203" i="2"/>
  <c r="D1204" i="2"/>
  <c r="E1204" i="2"/>
  <c r="F1204" i="2"/>
  <c r="G1204" i="2"/>
  <c r="D1205" i="2"/>
  <c r="E1205" i="2"/>
  <c r="F1205" i="2"/>
  <c r="G1205" i="2"/>
  <c r="D1206" i="2"/>
  <c r="E1206" i="2"/>
  <c r="F1206" i="2"/>
  <c r="G1206" i="2"/>
  <c r="D1207" i="2"/>
  <c r="E1207" i="2"/>
  <c r="F1207" i="2"/>
  <c r="G1207" i="2"/>
  <c r="D1208" i="2"/>
  <c r="E1208" i="2"/>
  <c r="F1208" i="2"/>
  <c r="G1208" i="2"/>
  <c r="D1209" i="2"/>
  <c r="E1209" i="2"/>
  <c r="F1209" i="2"/>
  <c r="G1209" i="2"/>
  <c r="D1210" i="2"/>
  <c r="E1210" i="2"/>
  <c r="F1210" i="2"/>
  <c r="G1210" i="2"/>
  <c r="D1211" i="2"/>
  <c r="E1211" i="2"/>
  <c r="F1211" i="2"/>
  <c r="G1211" i="2"/>
  <c r="D1212" i="2"/>
  <c r="E1212" i="2"/>
  <c r="F1212" i="2"/>
  <c r="G1212" i="2"/>
  <c r="D1213" i="2"/>
  <c r="E1213" i="2"/>
  <c r="F1213" i="2"/>
  <c r="G1213" i="2"/>
  <c r="D1214" i="2"/>
  <c r="E1214" i="2"/>
  <c r="F1214" i="2"/>
  <c r="G1214" i="2"/>
  <c r="D1215" i="2"/>
  <c r="E1215" i="2"/>
  <c r="F1215" i="2"/>
  <c r="G1215" i="2"/>
  <c r="D1216" i="2"/>
  <c r="E1216" i="2"/>
  <c r="F1216" i="2"/>
  <c r="G1216" i="2"/>
  <c r="D1217" i="2"/>
  <c r="E1217" i="2"/>
  <c r="F1217" i="2"/>
  <c r="G1217" i="2"/>
  <c r="D1218" i="2"/>
  <c r="E1218" i="2"/>
  <c r="F1218" i="2"/>
  <c r="G1218" i="2"/>
  <c r="D1219" i="2"/>
  <c r="E1219" i="2"/>
  <c r="F1219" i="2"/>
  <c r="G1219" i="2"/>
  <c r="D1220" i="2"/>
  <c r="E1220" i="2"/>
  <c r="F1220" i="2"/>
  <c r="G1220" i="2"/>
  <c r="D1221" i="2"/>
  <c r="E1221" i="2"/>
  <c r="F1221" i="2"/>
  <c r="G1221" i="2"/>
  <c r="D1222" i="2"/>
  <c r="E1222" i="2"/>
  <c r="F1222" i="2"/>
  <c r="G1222" i="2"/>
  <c r="D1223" i="2"/>
  <c r="E1223" i="2"/>
  <c r="F1223" i="2"/>
  <c r="G1223" i="2"/>
  <c r="D1224" i="2"/>
  <c r="E1224" i="2"/>
  <c r="F1224" i="2"/>
  <c r="G1224" i="2"/>
  <c r="D1225" i="2"/>
  <c r="E1225" i="2"/>
  <c r="F1225" i="2"/>
  <c r="G1225" i="2"/>
  <c r="D1226" i="2"/>
  <c r="E1226" i="2"/>
  <c r="F1226" i="2"/>
  <c r="G1226" i="2"/>
  <c r="D1227" i="2"/>
  <c r="E1227" i="2"/>
  <c r="F1227" i="2"/>
  <c r="G1227" i="2"/>
  <c r="D1228" i="2"/>
  <c r="E1228" i="2"/>
  <c r="F1228" i="2"/>
  <c r="G1228" i="2"/>
  <c r="D1229" i="2"/>
  <c r="E1229" i="2"/>
  <c r="F1229" i="2"/>
  <c r="G1229" i="2"/>
  <c r="D1230" i="2"/>
  <c r="E1230" i="2"/>
  <c r="F1230" i="2"/>
  <c r="G1230" i="2"/>
  <c r="D1231" i="2"/>
  <c r="E1231" i="2"/>
  <c r="F1231" i="2"/>
  <c r="G1231" i="2"/>
  <c r="D1232" i="2"/>
  <c r="E1232" i="2"/>
  <c r="F1232" i="2"/>
  <c r="G1232" i="2"/>
  <c r="D1233" i="2"/>
  <c r="E1233" i="2"/>
  <c r="F1233" i="2"/>
  <c r="G1233" i="2"/>
  <c r="D1234" i="2"/>
  <c r="E1234" i="2"/>
  <c r="F1234" i="2"/>
  <c r="G1234" i="2"/>
  <c r="D1235" i="2"/>
  <c r="E1235" i="2"/>
  <c r="F1235" i="2"/>
  <c r="G1235" i="2"/>
  <c r="D1236" i="2"/>
  <c r="E1236" i="2"/>
  <c r="F1236" i="2"/>
  <c r="G1236" i="2"/>
  <c r="D1237" i="2"/>
  <c r="E1237" i="2"/>
  <c r="F1237" i="2"/>
  <c r="G1237" i="2"/>
  <c r="D1238" i="2"/>
  <c r="E1238" i="2"/>
  <c r="F1238" i="2"/>
  <c r="G1238" i="2"/>
  <c r="D1239" i="2"/>
  <c r="E1239" i="2"/>
  <c r="F1239" i="2"/>
  <c r="G1239" i="2"/>
  <c r="D1240" i="2"/>
  <c r="E1240" i="2"/>
  <c r="F1240" i="2"/>
  <c r="G1240" i="2"/>
  <c r="D1241" i="2"/>
  <c r="E1241" i="2"/>
  <c r="F1241" i="2"/>
  <c r="G1241" i="2"/>
  <c r="D1242" i="2"/>
  <c r="E1242" i="2"/>
  <c r="F1242" i="2"/>
  <c r="G1242" i="2"/>
  <c r="D1243" i="2"/>
  <c r="E1243" i="2"/>
  <c r="F1243" i="2"/>
  <c r="G1243" i="2"/>
  <c r="D1244" i="2"/>
  <c r="E1244" i="2"/>
  <c r="F1244" i="2"/>
  <c r="G1244" i="2"/>
  <c r="D1245" i="2"/>
  <c r="E1245" i="2"/>
  <c r="F1245" i="2"/>
  <c r="G1245" i="2"/>
  <c r="D1246" i="2"/>
  <c r="E1246" i="2"/>
  <c r="F1246" i="2"/>
  <c r="G1246" i="2"/>
  <c r="D1247" i="2"/>
  <c r="E1247" i="2"/>
  <c r="F1247" i="2"/>
  <c r="G1247" i="2"/>
  <c r="D1248" i="2"/>
  <c r="E1248" i="2"/>
  <c r="F1248" i="2"/>
  <c r="G1248" i="2"/>
  <c r="D1249" i="2"/>
  <c r="E1249" i="2"/>
  <c r="F1249" i="2"/>
  <c r="G1249" i="2"/>
  <c r="D1250" i="2"/>
  <c r="E1250" i="2"/>
  <c r="F1250" i="2"/>
  <c r="G1250" i="2"/>
  <c r="D1251" i="2"/>
  <c r="E1251" i="2"/>
  <c r="F1251" i="2"/>
  <c r="G1251" i="2"/>
  <c r="D1252" i="2"/>
  <c r="E1252" i="2"/>
  <c r="F1252" i="2"/>
  <c r="G1252" i="2"/>
  <c r="D1253" i="2"/>
  <c r="E1253" i="2"/>
  <c r="F1253" i="2"/>
  <c r="G1253" i="2"/>
  <c r="D1254" i="2"/>
  <c r="E1254" i="2"/>
  <c r="F1254" i="2"/>
  <c r="G1254" i="2"/>
  <c r="D1255" i="2"/>
  <c r="E1255" i="2"/>
  <c r="F1255" i="2"/>
  <c r="G1255" i="2"/>
  <c r="D1256" i="2"/>
  <c r="E1256" i="2"/>
  <c r="F1256" i="2"/>
  <c r="G1256" i="2"/>
  <c r="D1257" i="2"/>
  <c r="E1257" i="2"/>
  <c r="F1257" i="2"/>
  <c r="G1257" i="2"/>
  <c r="D1258" i="2"/>
  <c r="E1258" i="2"/>
  <c r="F1258" i="2"/>
  <c r="G1258" i="2"/>
  <c r="D1259" i="2"/>
  <c r="E1259" i="2"/>
  <c r="F1259" i="2"/>
  <c r="G1259" i="2"/>
  <c r="D1260" i="2"/>
  <c r="E1260" i="2"/>
  <c r="F1260" i="2"/>
  <c r="G1260" i="2"/>
  <c r="D1261" i="2"/>
  <c r="E1261" i="2"/>
  <c r="F1261" i="2"/>
  <c r="G1261" i="2"/>
  <c r="D1262" i="2"/>
  <c r="E1262" i="2"/>
  <c r="F1262" i="2"/>
  <c r="G1262" i="2"/>
  <c r="D1263" i="2"/>
  <c r="E1263" i="2"/>
  <c r="F1263" i="2"/>
  <c r="G1263" i="2"/>
  <c r="D1264" i="2"/>
  <c r="E1264" i="2"/>
  <c r="F1264" i="2"/>
  <c r="G1264" i="2"/>
  <c r="D1265" i="2"/>
  <c r="E1265" i="2"/>
  <c r="F1265" i="2"/>
  <c r="G1265" i="2"/>
  <c r="D1266" i="2"/>
  <c r="E1266" i="2"/>
  <c r="F1266" i="2"/>
  <c r="G1266" i="2"/>
  <c r="D1267" i="2"/>
  <c r="E1267" i="2"/>
  <c r="F1267" i="2"/>
  <c r="G1267" i="2"/>
  <c r="D1268" i="2"/>
  <c r="E1268" i="2"/>
  <c r="F1268" i="2"/>
  <c r="G1268" i="2"/>
  <c r="D1269" i="2"/>
  <c r="E1269" i="2"/>
  <c r="F1269" i="2"/>
  <c r="G1269" i="2"/>
  <c r="D1270" i="2"/>
  <c r="E1270" i="2"/>
  <c r="F1270" i="2"/>
  <c r="G1270" i="2"/>
  <c r="D1271" i="2"/>
  <c r="E1271" i="2"/>
  <c r="F1271" i="2"/>
  <c r="G1271" i="2"/>
  <c r="D1272" i="2"/>
  <c r="E1272" i="2"/>
  <c r="F1272" i="2"/>
  <c r="G1272" i="2"/>
  <c r="D1273" i="2"/>
  <c r="E1273" i="2"/>
  <c r="F1273" i="2"/>
  <c r="G1273" i="2"/>
  <c r="D1274" i="2"/>
  <c r="E1274" i="2"/>
  <c r="F1274" i="2"/>
  <c r="G1274" i="2"/>
  <c r="D1275" i="2"/>
  <c r="E1275" i="2"/>
  <c r="F1275" i="2"/>
  <c r="G1275" i="2"/>
  <c r="D1276" i="2"/>
  <c r="E1276" i="2"/>
  <c r="F1276" i="2"/>
  <c r="G1276" i="2"/>
  <c r="D1277" i="2"/>
  <c r="E1277" i="2"/>
  <c r="F1277" i="2"/>
  <c r="G1277" i="2"/>
  <c r="D1278" i="2"/>
  <c r="E1278" i="2"/>
  <c r="F1278" i="2"/>
  <c r="G1278" i="2"/>
  <c r="D1279" i="2"/>
  <c r="E1279" i="2"/>
  <c r="F1279" i="2"/>
  <c r="G1279" i="2"/>
  <c r="D1280" i="2"/>
  <c r="E1280" i="2"/>
  <c r="F1280" i="2"/>
  <c r="G1280" i="2"/>
  <c r="D1281" i="2"/>
  <c r="E1281" i="2"/>
  <c r="F1281" i="2"/>
  <c r="G1281" i="2"/>
  <c r="D1282" i="2"/>
  <c r="E1282" i="2"/>
  <c r="F1282" i="2"/>
  <c r="G1282" i="2"/>
  <c r="D1283" i="2"/>
  <c r="E1283" i="2"/>
  <c r="F1283" i="2"/>
  <c r="G1283" i="2"/>
  <c r="D1284" i="2"/>
  <c r="E1284" i="2"/>
  <c r="F1284" i="2"/>
  <c r="G1284" i="2"/>
  <c r="D1285" i="2"/>
  <c r="E1285" i="2"/>
  <c r="F1285" i="2"/>
  <c r="G1285" i="2"/>
  <c r="D1286" i="2"/>
  <c r="E1286" i="2"/>
  <c r="F1286" i="2"/>
  <c r="G1286" i="2"/>
  <c r="D1287" i="2"/>
  <c r="E1287" i="2"/>
  <c r="F1287" i="2"/>
  <c r="G1287" i="2"/>
  <c r="D1288" i="2"/>
  <c r="E1288" i="2"/>
  <c r="F1288" i="2"/>
  <c r="G1288" i="2"/>
  <c r="D1289" i="2"/>
  <c r="E1289" i="2"/>
  <c r="F1289" i="2"/>
  <c r="G1289" i="2"/>
  <c r="D1290" i="2"/>
  <c r="E1290" i="2"/>
  <c r="F1290" i="2"/>
  <c r="G1290" i="2"/>
  <c r="D1291" i="2"/>
  <c r="E1291" i="2"/>
  <c r="F1291" i="2"/>
  <c r="G1291" i="2"/>
  <c r="D1292" i="2"/>
  <c r="E1292" i="2"/>
  <c r="F1292" i="2"/>
  <c r="G1292" i="2"/>
  <c r="D1293" i="2"/>
  <c r="E1293" i="2"/>
  <c r="F1293" i="2"/>
  <c r="G1293" i="2"/>
  <c r="D1294" i="2"/>
  <c r="E1294" i="2"/>
  <c r="F1294" i="2"/>
  <c r="G1294" i="2"/>
  <c r="D1295" i="2"/>
  <c r="E1295" i="2"/>
  <c r="F1295" i="2"/>
  <c r="G1295" i="2"/>
  <c r="D1296" i="2"/>
  <c r="E1296" i="2"/>
  <c r="F1296" i="2"/>
  <c r="G1296" i="2"/>
  <c r="D1297" i="2"/>
  <c r="E1297" i="2"/>
  <c r="F1297" i="2"/>
  <c r="G1297" i="2"/>
  <c r="D1298" i="2"/>
  <c r="E1298" i="2"/>
  <c r="F1298" i="2"/>
  <c r="G1298" i="2"/>
  <c r="D1299" i="2"/>
  <c r="E1299" i="2"/>
  <c r="F1299" i="2"/>
  <c r="G1299" i="2"/>
  <c r="D1300" i="2"/>
  <c r="E1300" i="2"/>
  <c r="F1300" i="2"/>
  <c r="G1300" i="2"/>
  <c r="D1301" i="2"/>
  <c r="E1301" i="2"/>
  <c r="F1301" i="2"/>
  <c r="G1301" i="2"/>
  <c r="D1302" i="2"/>
  <c r="E1302" i="2"/>
  <c r="F1302" i="2"/>
  <c r="G1302" i="2"/>
  <c r="D1303" i="2"/>
  <c r="E1303" i="2"/>
  <c r="F1303" i="2"/>
  <c r="G1303" i="2"/>
  <c r="D1304" i="2"/>
  <c r="E1304" i="2"/>
  <c r="F1304" i="2"/>
  <c r="G1304" i="2"/>
  <c r="D1305" i="2"/>
  <c r="E1305" i="2"/>
  <c r="F1305" i="2"/>
  <c r="G1305" i="2"/>
  <c r="D1306" i="2"/>
  <c r="E1306" i="2"/>
  <c r="F1306" i="2"/>
  <c r="G1306" i="2"/>
  <c r="D1307" i="2"/>
  <c r="E1307" i="2"/>
  <c r="F1307" i="2"/>
  <c r="G1307" i="2"/>
  <c r="D1308" i="2"/>
  <c r="E1308" i="2"/>
  <c r="F1308" i="2"/>
  <c r="G1308" i="2"/>
  <c r="D1309" i="2"/>
  <c r="E1309" i="2"/>
  <c r="F1309" i="2"/>
  <c r="G1309" i="2"/>
  <c r="D1310" i="2"/>
  <c r="E1310" i="2"/>
  <c r="F1310" i="2"/>
  <c r="G1310" i="2"/>
  <c r="D1311" i="2"/>
  <c r="E1311" i="2"/>
  <c r="F1311" i="2"/>
  <c r="G1311" i="2"/>
  <c r="D1312" i="2"/>
  <c r="E1312" i="2"/>
  <c r="F1312" i="2"/>
  <c r="G1312" i="2"/>
  <c r="D1313" i="2"/>
  <c r="E1313" i="2"/>
  <c r="F1313" i="2"/>
  <c r="G1313" i="2"/>
  <c r="D1314" i="2"/>
  <c r="E1314" i="2"/>
  <c r="F1314" i="2"/>
  <c r="G1314" i="2"/>
  <c r="D1315" i="2"/>
  <c r="E1315" i="2"/>
  <c r="F1315" i="2"/>
  <c r="G1315" i="2"/>
  <c r="D1316" i="2"/>
  <c r="E1316" i="2"/>
  <c r="F1316" i="2"/>
  <c r="G1316" i="2"/>
  <c r="D1317" i="2"/>
  <c r="E1317" i="2"/>
  <c r="F1317" i="2"/>
  <c r="G1317" i="2"/>
  <c r="D1318" i="2"/>
  <c r="E1318" i="2"/>
  <c r="F1318" i="2"/>
  <c r="G1318" i="2"/>
  <c r="D1319" i="2"/>
  <c r="E1319" i="2"/>
  <c r="F1319" i="2"/>
  <c r="G1319" i="2"/>
  <c r="D1320" i="2"/>
  <c r="E1320" i="2"/>
  <c r="F1320" i="2"/>
  <c r="G1320" i="2"/>
  <c r="D1321" i="2"/>
  <c r="E1321" i="2"/>
  <c r="F1321" i="2"/>
  <c r="G1321" i="2"/>
  <c r="D1322" i="2"/>
  <c r="E1322" i="2"/>
  <c r="F1322" i="2"/>
  <c r="G1322" i="2"/>
  <c r="D1323" i="2"/>
  <c r="E1323" i="2"/>
  <c r="F1323" i="2"/>
  <c r="G1323" i="2"/>
  <c r="D1324" i="2"/>
  <c r="E1324" i="2"/>
  <c r="F1324" i="2"/>
  <c r="G1324" i="2"/>
  <c r="D1325" i="2"/>
  <c r="E1325" i="2"/>
  <c r="F1325" i="2"/>
  <c r="G1325" i="2"/>
  <c r="D1326" i="2"/>
  <c r="E1326" i="2"/>
  <c r="F1326" i="2"/>
  <c r="G1326" i="2"/>
  <c r="D1327" i="2"/>
  <c r="E1327" i="2"/>
  <c r="F1327" i="2"/>
  <c r="G1327" i="2"/>
  <c r="D1328" i="2"/>
  <c r="E1328" i="2"/>
  <c r="F1328" i="2"/>
  <c r="G1328" i="2"/>
  <c r="D1329" i="2"/>
  <c r="E1329" i="2"/>
  <c r="F1329" i="2"/>
  <c r="G1329" i="2"/>
  <c r="D1330" i="2"/>
  <c r="E1330" i="2"/>
  <c r="F1330" i="2"/>
  <c r="G1330" i="2"/>
  <c r="D1331" i="2"/>
  <c r="E1331" i="2"/>
  <c r="F1331" i="2"/>
  <c r="G1331" i="2"/>
  <c r="D1332" i="2"/>
  <c r="E1332" i="2"/>
  <c r="F1332" i="2"/>
  <c r="G1332" i="2"/>
  <c r="D1333" i="2"/>
  <c r="E1333" i="2"/>
  <c r="F1333" i="2"/>
  <c r="G1333" i="2"/>
  <c r="D1334" i="2"/>
  <c r="E1334" i="2"/>
  <c r="F1334" i="2"/>
  <c r="G1334" i="2"/>
  <c r="D1335" i="2"/>
  <c r="E1335" i="2"/>
  <c r="F1335" i="2"/>
  <c r="G1335" i="2"/>
  <c r="D1336" i="2"/>
  <c r="E1336" i="2"/>
  <c r="F1336" i="2"/>
  <c r="G1336" i="2"/>
  <c r="D1337" i="2"/>
  <c r="E1337" i="2"/>
  <c r="F1337" i="2"/>
  <c r="G1337" i="2"/>
  <c r="D1338" i="2"/>
  <c r="E1338" i="2"/>
  <c r="F1338" i="2"/>
  <c r="G1338" i="2"/>
  <c r="D1339" i="2"/>
  <c r="E1339" i="2"/>
  <c r="F1339" i="2"/>
  <c r="G1339" i="2"/>
  <c r="D1340" i="2"/>
  <c r="E1340" i="2"/>
  <c r="F1340" i="2"/>
  <c r="G1340" i="2"/>
  <c r="D1341" i="2"/>
  <c r="E1341" i="2"/>
  <c r="F1341" i="2"/>
  <c r="G1341" i="2"/>
  <c r="D1342" i="2"/>
  <c r="E1342" i="2"/>
  <c r="F1342" i="2"/>
  <c r="G1342" i="2"/>
  <c r="D1343" i="2"/>
  <c r="E1343" i="2"/>
  <c r="F1343" i="2"/>
  <c r="G1343" i="2"/>
  <c r="D1344" i="2"/>
  <c r="E1344" i="2"/>
  <c r="F1344" i="2"/>
  <c r="G1344" i="2"/>
  <c r="D1345" i="2"/>
  <c r="E1345" i="2"/>
  <c r="F1345" i="2"/>
  <c r="G1345" i="2"/>
  <c r="D1346" i="2"/>
  <c r="E1346" i="2"/>
  <c r="F1346" i="2"/>
  <c r="G1346" i="2"/>
  <c r="D1347" i="2"/>
  <c r="E1347" i="2"/>
  <c r="F1347" i="2"/>
  <c r="G1347" i="2"/>
  <c r="D1348" i="2"/>
  <c r="E1348" i="2"/>
  <c r="F1348" i="2"/>
  <c r="G1348" i="2"/>
  <c r="D1349" i="2"/>
  <c r="E1349" i="2"/>
  <c r="F1349" i="2"/>
  <c r="G1349" i="2"/>
  <c r="D1350" i="2"/>
  <c r="E1350" i="2"/>
  <c r="F1350" i="2"/>
  <c r="G1350" i="2"/>
  <c r="D1351" i="2"/>
  <c r="E1351" i="2"/>
  <c r="F1351" i="2"/>
  <c r="G1351" i="2"/>
  <c r="D1352" i="2"/>
  <c r="E1352" i="2"/>
  <c r="F1352" i="2"/>
  <c r="G1352" i="2"/>
  <c r="D1353" i="2"/>
  <c r="E1353" i="2"/>
  <c r="F1353" i="2"/>
  <c r="G1353" i="2"/>
  <c r="D1354" i="2"/>
  <c r="E1354" i="2"/>
  <c r="F1354" i="2"/>
  <c r="G1354" i="2"/>
  <c r="D1355" i="2"/>
  <c r="E1355" i="2"/>
  <c r="F1355" i="2"/>
  <c r="G1355" i="2"/>
  <c r="D1356" i="2"/>
  <c r="E1356" i="2"/>
  <c r="F1356" i="2"/>
  <c r="G1356" i="2"/>
  <c r="D1357" i="2"/>
  <c r="E1357" i="2"/>
  <c r="F1357" i="2"/>
  <c r="G1357" i="2"/>
  <c r="D1358" i="2"/>
  <c r="E1358" i="2"/>
  <c r="F1358" i="2"/>
  <c r="G1358" i="2"/>
  <c r="D1359" i="2"/>
  <c r="E1359" i="2"/>
  <c r="F1359" i="2"/>
  <c r="G1359" i="2"/>
  <c r="D1360" i="2"/>
  <c r="E1360" i="2"/>
  <c r="F1360" i="2"/>
  <c r="G1360" i="2"/>
  <c r="D1361" i="2"/>
  <c r="E1361" i="2"/>
  <c r="F1361" i="2"/>
  <c r="G1361" i="2"/>
  <c r="D1362" i="2"/>
  <c r="E1362" i="2"/>
  <c r="F1362" i="2"/>
  <c r="G1362" i="2"/>
  <c r="D1363" i="2"/>
  <c r="E1363" i="2"/>
  <c r="F1363" i="2"/>
  <c r="G1363" i="2"/>
  <c r="D1364" i="2"/>
  <c r="E1364" i="2"/>
  <c r="F1364" i="2"/>
  <c r="G1364" i="2"/>
  <c r="D1365" i="2"/>
  <c r="E1365" i="2"/>
  <c r="F1365" i="2"/>
  <c r="G1365" i="2"/>
  <c r="D1366" i="2"/>
  <c r="E1366" i="2"/>
  <c r="F1366" i="2"/>
  <c r="G1366" i="2"/>
  <c r="D1367" i="2"/>
  <c r="E1367" i="2"/>
  <c r="F1367" i="2"/>
  <c r="G1367" i="2"/>
  <c r="D1368" i="2"/>
  <c r="E1368" i="2"/>
  <c r="F1368" i="2"/>
  <c r="G1368" i="2"/>
  <c r="D1369" i="2"/>
  <c r="E1369" i="2"/>
  <c r="F1369" i="2"/>
  <c r="G1369" i="2"/>
  <c r="D1370" i="2"/>
  <c r="E1370" i="2"/>
  <c r="F1370" i="2"/>
  <c r="G1370" i="2"/>
  <c r="D1371" i="2"/>
  <c r="E1371" i="2"/>
  <c r="F1371" i="2"/>
  <c r="G1371" i="2"/>
  <c r="D1372" i="2"/>
  <c r="E1372" i="2"/>
  <c r="F1372" i="2"/>
  <c r="G1372" i="2"/>
  <c r="D1373" i="2"/>
  <c r="E1373" i="2"/>
  <c r="F1373" i="2"/>
  <c r="G1373" i="2"/>
  <c r="D1374" i="2"/>
  <c r="E1374" i="2"/>
  <c r="F1374" i="2"/>
  <c r="G1374" i="2"/>
  <c r="D1375" i="2"/>
  <c r="E1375" i="2"/>
  <c r="F1375" i="2"/>
  <c r="G1375" i="2"/>
  <c r="D1376" i="2"/>
  <c r="E1376" i="2"/>
  <c r="F1376" i="2"/>
  <c r="G1376" i="2"/>
  <c r="D1377" i="2"/>
  <c r="E1377" i="2"/>
  <c r="F1377" i="2"/>
  <c r="G1377" i="2"/>
  <c r="D1378" i="2"/>
  <c r="E1378" i="2"/>
  <c r="F1378" i="2"/>
  <c r="G1378" i="2"/>
  <c r="D1379" i="2"/>
  <c r="E1379" i="2"/>
  <c r="F1379" i="2"/>
  <c r="G1379" i="2"/>
  <c r="D1380" i="2"/>
  <c r="E1380" i="2"/>
  <c r="F1380" i="2"/>
  <c r="G1380" i="2"/>
  <c r="D1381" i="2"/>
  <c r="E1381" i="2"/>
  <c r="F1381" i="2"/>
  <c r="G1381" i="2"/>
  <c r="D1382" i="2"/>
  <c r="E1382" i="2"/>
  <c r="F1382" i="2"/>
  <c r="G1382" i="2"/>
  <c r="D1383" i="2"/>
  <c r="E1383" i="2"/>
  <c r="F1383" i="2"/>
  <c r="G1383" i="2"/>
  <c r="D1384" i="2"/>
  <c r="E1384" i="2"/>
  <c r="F1384" i="2"/>
  <c r="G1384" i="2"/>
  <c r="D1385" i="2"/>
  <c r="E1385" i="2"/>
  <c r="F1385" i="2"/>
  <c r="G1385" i="2"/>
  <c r="D1386" i="2"/>
  <c r="E1386" i="2"/>
  <c r="F1386" i="2"/>
  <c r="G1386" i="2"/>
  <c r="D1387" i="2"/>
  <c r="E1387" i="2"/>
  <c r="F1387" i="2"/>
  <c r="G1387" i="2"/>
  <c r="D1388" i="2"/>
  <c r="E1388" i="2"/>
  <c r="F1388" i="2"/>
  <c r="G1388" i="2"/>
  <c r="D1389" i="2"/>
  <c r="E1389" i="2"/>
  <c r="F1389" i="2"/>
  <c r="G1389" i="2"/>
  <c r="D1390" i="2"/>
  <c r="E1390" i="2"/>
  <c r="F1390" i="2"/>
  <c r="G1390" i="2"/>
  <c r="D1391" i="2"/>
  <c r="E1391" i="2"/>
  <c r="F1391" i="2"/>
  <c r="G1391" i="2"/>
  <c r="D1392" i="2"/>
  <c r="E1392" i="2"/>
  <c r="F1392" i="2"/>
  <c r="G1392" i="2"/>
  <c r="D1393" i="2"/>
  <c r="E1393" i="2"/>
  <c r="F1393" i="2"/>
  <c r="G1393" i="2"/>
  <c r="D1394" i="2"/>
  <c r="E1394" i="2"/>
  <c r="F1394" i="2"/>
  <c r="G1394" i="2"/>
  <c r="D1395" i="2"/>
  <c r="E1395" i="2"/>
  <c r="F1395" i="2"/>
  <c r="G1395" i="2"/>
  <c r="D1396" i="2"/>
  <c r="E1396" i="2"/>
  <c r="F1396" i="2"/>
  <c r="G1396" i="2"/>
  <c r="D1397" i="2"/>
  <c r="E1397" i="2"/>
  <c r="F1397" i="2"/>
  <c r="G1397" i="2"/>
  <c r="D1398" i="2"/>
  <c r="E1398" i="2"/>
  <c r="F1398" i="2"/>
  <c r="G1398" i="2"/>
  <c r="D1399" i="2"/>
  <c r="E1399" i="2"/>
  <c r="F1399" i="2"/>
  <c r="G1399" i="2"/>
  <c r="D1400" i="2"/>
  <c r="E1400" i="2"/>
  <c r="F1400" i="2"/>
  <c r="G1400" i="2"/>
  <c r="D1401" i="2"/>
  <c r="E1401" i="2"/>
  <c r="F1401" i="2"/>
  <c r="G1401" i="2"/>
  <c r="D1402" i="2"/>
  <c r="E1402" i="2"/>
  <c r="F1402" i="2"/>
  <c r="G1402" i="2"/>
  <c r="D1403" i="2"/>
  <c r="E1403" i="2"/>
  <c r="F1403" i="2"/>
  <c r="G1403" i="2"/>
  <c r="D1404" i="2"/>
  <c r="E1404" i="2"/>
  <c r="F1404" i="2"/>
  <c r="G1404" i="2"/>
  <c r="D1405" i="2"/>
  <c r="E1405" i="2"/>
  <c r="F1405" i="2"/>
  <c r="G1405" i="2"/>
  <c r="D1406" i="2"/>
  <c r="E1406" i="2"/>
  <c r="F1406" i="2"/>
  <c r="G1406" i="2"/>
  <c r="D1407" i="2"/>
  <c r="E1407" i="2"/>
  <c r="F1407" i="2"/>
  <c r="G1407" i="2"/>
  <c r="D1408" i="2"/>
  <c r="E1408" i="2"/>
  <c r="F1408" i="2"/>
  <c r="G1408" i="2"/>
  <c r="D1409" i="2"/>
  <c r="E1409" i="2"/>
  <c r="F1409" i="2"/>
  <c r="G1409" i="2"/>
  <c r="D1410" i="2"/>
  <c r="E1410" i="2"/>
  <c r="F1410" i="2"/>
  <c r="G1410" i="2"/>
  <c r="D1411" i="2"/>
  <c r="E1411" i="2"/>
  <c r="F1411" i="2"/>
  <c r="G1411" i="2"/>
  <c r="D1412" i="2"/>
  <c r="E1412" i="2"/>
  <c r="F1412" i="2"/>
  <c r="G1412" i="2"/>
  <c r="D1413" i="2"/>
  <c r="E1413" i="2"/>
  <c r="F1413" i="2"/>
  <c r="G1413" i="2"/>
  <c r="D1414" i="2"/>
  <c r="E1414" i="2"/>
  <c r="F1414" i="2"/>
  <c r="G1414" i="2"/>
  <c r="D1415" i="2"/>
  <c r="E1415" i="2"/>
  <c r="F1415" i="2"/>
  <c r="G1415" i="2"/>
  <c r="D1416" i="2"/>
  <c r="E1416" i="2"/>
  <c r="F1416" i="2"/>
  <c r="G1416" i="2"/>
  <c r="D1417" i="2"/>
  <c r="E1417" i="2"/>
  <c r="F1417" i="2"/>
  <c r="G1417" i="2"/>
  <c r="D1418" i="2"/>
  <c r="E1418" i="2"/>
  <c r="F1418" i="2"/>
  <c r="G1418" i="2"/>
  <c r="D1419" i="2"/>
  <c r="E1419" i="2"/>
  <c r="F1419" i="2"/>
  <c r="G1419" i="2"/>
  <c r="D1420" i="2"/>
  <c r="E1420" i="2"/>
  <c r="F1420" i="2"/>
  <c r="G1420" i="2"/>
  <c r="D1421" i="2"/>
  <c r="E1421" i="2"/>
  <c r="F1421" i="2"/>
  <c r="G1421" i="2"/>
  <c r="D1422" i="2"/>
  <c r="E1422" i="2"/>
  <c r="F1422" i="2"/>
  <c r="G1422" i="2"/>
  <c r="D1423" i="2"/>
  <c r="E1423" i="2"/>
  <c r="F1423" i="2"/>
  <c r="G1423" i="2"/>
  <c r="D1424" i="2"/>
  <c r="E1424" i="2"/>
  <c r="F1424" i="2"/>
  <c r="G1424" i="2"/>
  <c r="D1425" i="2"/>
  <c r="E1425" i="2"/>
  <c r="F1425" i="2"/>
  <c r="G1425" i="2"/>
  <c r="D1426" i="2"/>
  <c r="E1426" i="2"/>
  <c r="F1426" i="2"/>
  <c r="G1426" i="2"/>
  <c r="D1427" i="2"/>
  <c r="E1427" i="2"/>
  <c r="F1427" i="2"/>
  <c r="G1427" i="2"/>
  <c r="D1428" i="2"/>
  <c r="E1428" i="2"/>
  <c r="F1428" i="2"/>
  <c r="G1428" i="2"/>
  <c r="D1429" i="2"/>
  <c r="E1429" i="2"/>
  <c r="F1429" i="2"/>
  <c r="G1429" i="2"/>
  <c r="D1430" i="2"/>
  <c r="E1430" i="2"/>
  <c r="F1430" i="2"/>
  <c r="G1430" i="2"/>
  <c r="D1431" i="2"/>
  <c r="E1431" i="2"/>
  <c r="F1431" i="2"/>
  <c r="G1431" i="2"/>
  <c r="D1432" i="2"/>
  <c r="E1432" i="2"/>
  <c r="F1432" i="2"/>
  <c r="G1432" i="2"/>
  <c r="D1433" i="2"/>
  <c r="E1433" i="2"/>
  <c r="F1433" i="2"/>
  <c r="G1433" i="2"/>
  <c r="D1434" i="2"/>
  <c r="E1434" i="2"/>
  <c r="F1434" i="2"/>
  <c r="G1434" i="2"/>
  <c r="D1435" i="2"/>
  <c r="E1435" i="2"/>
  <c r="F1435" i="2"/>
  <c r="G1435" i="2"/>
  <c r="D1436" i="2"/>
  <c r="E1436" i="2"/>
  <c r="F1436" i="2"/>
  <c r="G1436" i="2"/>
  <c r="D1437" i="2"/>
  <c r="E1437" i="2"/>
  <c r="F1437" i="2"/>
  <c r="G1437" i="2"/>
  <c r="D1438" i="2"/>
  <c r="E1438" i="2"/>
  <c r="F1438" i="2"/>
  <c r="G1438" i="2"/>
  <c r="D1439" i="2"/>
  <c r="E1439" i="2"/>
  <c r="F1439" i="2"/>
  <c r="G1439" i="2"/>
  <c r="D1440" i="2"/>
  <c r="E1440" i="2"/>
  <c r="F1440" i="2"/>
  <c r="G1440" i="2"/>
  <c r="D1441" i="2"/>
  <c r="E1441" i="2"/>
  <c r="F1441" i="2"/>
  <c r="G1441" i="2"/>
  <c r="D1442" i="2"/>
  <c r="E1442" i="2"/>
  <c r="F1442" i="2"/>
  <c r="G1442" i="2"/>
  <c r="D1443" i="2"/>
  <c r="E1443" i="2"/>
  <c r="F1443" i="2"/>
  <c r="G1443" i="2"/>
  <c r="D1444" i="2"/>
  <c r="E1444" i="2"/>
  <c r="F1444" i="2"/>
  <c r="G1444" i="2"/>
  <c r="D1445" i="2"/>
  <c r="E1445" i="2"/>
  <c r="F1445" i="2"/>
  <c r="G1445" i="2"/>
  <c r="D1446" i="2"/>
  <c r="E1446" i="2"/>
  <c r="F1446" i="2"/>
  <c r="G1446" i="2"/>
  <c r="D1447" i="2"/>
  <c r="E1447" i="2"/>
  <c r="F1447" i="2"/>
  <c r="G1447" i="2"/>
  <c r="D1448" i="2"/>
  <c r="E1448" i="2"/>
  <c r="F1448" i="2"/>
  <c r="G1448" i="2"/>
  <c r="D1449" i="2"/>
  <c r="E1449" i="2"/>
  <c r="F1449" i="2"/>
  <c r="G1449" i="2"/>
  <c r="D1450" i="2"/>
  <c r="E1450" i="2"/>
  <c r="F1450" i="2"/>
  <c r="G1450" i="2"/>
  <c r="D1451" i="2"/>
  <c r="E1451" i="2"/>
  <c r="F1451" i="2"/>
  <c r="G1451" i="2"/>
  <c r="D1452" i="2"/>
  <c r="E1452" i="2"/>
  <c r="F1452" i="2"/>
  <c r="G1452" i="2"/>
  <c r="D1453" i="2"/>
  <c r="E1453" i="2"/>
  <c r="F1453" i="2"/>
  <c r="G1453" i="2"/>
  <c r="D1454" i="2"/>
  <c r="E1454" i="2"/>
  <c r="F1454" i="2"/>
  <c r="G1454" i="2"/>
  <c r="D1455" i="2"/>
  <c r="E1455" i="2"/>
  <c r="F1455" i="2"/>
  <c r="G1455" i="2"/>
  <c r="D1456" i="2"/>
  <c r="E1456" i="2"/>
  <c r="F1456" i="2"/>
  <c r="G1456" i="2"/>
  <c r="D1457" i="2"/>
  <c r="E1457" i="2"/>
  <c r="F1457" i="2"/>
  <c r="G1457" i="2"/>
  <c r="D1458" i="2"/>
  <c r="E1458" i="2"/>
  <c r="F1458" i="2"/>
  <c r="G1458" i="2"/>
  <c r="D1459" i="2"/>
  <c r="E1459" i="2"/>
  <c r="F1459" i="2"/>
  <c r="G1459" i="2"/>
  <c r="D1460" i="2"/>
  <c r="E1460" i="2"/>
  <c r="F1460" i="2"/>
  <c r="G1460" i="2"/>
  <c r="D1461" i="2"/>
  <c r="E1461" i="2"/>
  <c r="F1461" i="2"/>
  <c r="G1461" i="2"/>
  <c r="D1462" i="2"/>
  <c r="E1462" i="2"/>
  <c r="F1462" i="2"/>
  <c r="G1462" i="2"/>
  <c r="D1463" i="2"/>
  <c r="E1463" i="2"/>
  <c r="F1463" i="2"/>
  <c r="G1463" i="2"/>
  <c r="D1464" i="2"/>
  <c r="E1464" i="2"/>
  <c r="F1464" i="2"/>
  <c r="G1464" i="2"/>
  <c r="D1465" i="2"/>
  <c r="E1465" i="2"/>
  <c r="F1465" i="2"/>
  <c r="G1465" i="2"/>
  <c r="D1466" i="2"/>
  <c r="E1466" i="2"/>
  <c r="F1466" i="2"/>
  <c r="G1466" i="2"/>
  <c r="D1467" i="2"/>
  <c r="E1467" i="2"/>
  <c r="F1467" i="2"/>
  <c r="G1467" i="2"/>
  <c r="D1468" i="2"/>
  <c r="E1468" i="2"/>
  <c r="F1468" i="2"/>
  <c r="G1468" i="2"/>
  <c r="D1469" i="2"/>
  <c r="E1469" i="2"/>
  <c r="F1469" i="2"/>
  <c r="G1469" i="2"/>
  <c r="D1470" i="2"/>
  <c r="E1470" i="2"/>
  <c r="F1470" i="2"/>
  <c r="G1470" i="2"/>
  <c r="D1471" i="2"/>
  <c r="E1471" i="2"/>
  <c r="F1471" i="2"/>
  <c r="G1471" i="2"/>
  <c r="D1472" i="2"/>
  <c r="E1472" i="2"/>
  <c r="F1472" i="2"/>
  <c r="G1472" i="2"/>
  <c r="D1473" i="2"/>
  <c r="E1473" i="2"/>
  <c r="F1473" i="2"/>
  <c r="G1473" i="2"/>
  <c r="D1474" i="2"/>
  <c r="E1474" i="2"/>
  <c r="F1474" i="2"/>
  <c r="G1474" i="2"/>
  <c r="D1475" i="2"/>
  <c r="E1475" i="2"/>
  <c r="F1475" i="2"/>
  <c r="G1475" i="2"/>
  <c r="D1476" i="2"/>
  <c r="E1476" i="2"/>
  <c r="F1476" i="2"/>
  <c r="G1476" i="2"/>
  <c r="D1477" i="2"/>
  <c r="E1477" i="2"/>
  <c r="F1477" i="2"/>
  <c r="G1477" i="2"/>
  <c r="D1478" i="2"/>
  <c r="E1478" i="2"/>
  <c r="F1478" i="2"/>
  <c r="G1478" i="2"/>
  <c r="D1479" i="2"/>
  <c r="E1479" i="2"/>
  <c r="F1479" i="2"/>
  <c r="G1479" i="2"/>
  <c r="D1480" i="2"/>
  <c r="E1480" i="2"/>
  <c r="F1480" i="2"/>
  <c r="G1480" i="2"/>
  <c r="D1481" i="2"/>
  <c r="E1481" i="2"/>
  <c r="F1481" i="2"/>
  <c r="G1481" i="2"/>
  <c r="D1482" i="2"/>
  <c r="E1482" i="2"/>
  <c r="F1482" i="2"/>
  <c r="G1482" i="2"/>
  <c r="D1483" i="2"/>
  <c r="E1483" i="2"/>
  <c r="F1483" i="2"/>
  <c r="G1483" i="2"/>
  <c r="D1484" i="2"/>
  <c r="E1484" i="2"/>
  <c r="F1484" i="2"/>
  <c r="G1484" i="2"/>
  <c r="D1485" i="2"/>
  <c r="E1485" i="2"/>
  <c r="F1485" i="2"/>
  <c r="G1485" i="2"/>
  <c r="D1486" i="2"/>
  <c r="E1486" i="2"/>
  <c r="F1486" i="2"/>
  <c r="G1486" i="2"/>
  <c r="D1487" i="2"/>
  <c r="E1487" i="2"/>
  <c r="F1487" i="2"/>
  <c r="G1487" i="2"/>
  <c r="D1488" i="2"/>
  <c r="E1488" i="2"/>
  <c r="F1488" i="2"/>
  <c r="G1488" i="2"/>
  <c r="D1489" i="2"/>
  <c r="E1489" i="2"/>
  <c r="F1489" i="2"/>
  <c r="G1489" i="2"/>
  <c r="D1490" i="2"/>
  <c r="E1490" i="2"/>
  <c r="F1490" i="2"/>
  <c r="G1490" i="2"/>
  <c r="D1491" i="2"/>
  <c r="E1491" i="2"/>
  <c r="F1491" i="2"/>
  <c r="G1491" i="2"/>
  <c r="D1492" i="2"/>
  <c r="E1492" i="2"/>
  <c r="F1492" i="2"/>
  <c r="G1492" i="2"/>
  <c r="D1493" i="2"/>
  <c r="E1493" i="2"/>
  <c r="F1493" i="2"/>
  <c r="G1493" i="2"/>
  <c r="D1494" i="2"/>
  <c r="E1494" i="2"/>
  <c r="F1494" i="2"/>
  <c r="G1494" i="2"/>
  <c r="D1495" i="2"/>
  <c r="E1495" i="2"/>
  <c r="F1495" i="2"/>
  <c r="G1495" i="2"/>
  <c r="D1496" i="2"/>
  <c r="E1496" i="2"/>
  <c r="F1496" i="2"/>
  <c r="G1496" i="2"/>
  <c r="D1497" i="2"/>
  <c r="E1497" i="2"/>
  <c r="F1497" i="2"/>
  <c r="G1497" i="2"/>
  <c r="D1498" i="2"/>
  <c r="E1498" i="2"/>
  <c r="F1498" i="2"/>
  <c r="G1498" i="2"/>
  <c r="D1499" i="2"/>
  <c r="E1499" i="2"/>
  <c r="F1499" i="2"/>
  <c r="G1499" i="2"/>
  <c r="D1500" i="2"/>
  <c r="E1500" i="2"/>
  <c r="F1500" i="2"/>
  <c r="G1500" i="2"/>
  <c r="D1501" i="2"/>
  <c r="E1501" i="2"/>
  <c r="F1501" i="2"/>
  <c r="G1501" i="2"/>
  <c r="D1502" i="2"/>
  <c r="E1502" i="2"/>
  <c r="F1502" i="2"/>
  <c r="G1502" i="2"/>
  <c r="D1503" i="2"/>
  <c r="E1503" i="2"/>
  <c r="F1503" i="2"/>
  <c r="G1503" i="2"/>
  <c r="D1504" i="2"/>
  <c r="E1504" i="2"/>
  <c r="F1504" i="2"/>
  <c r="G1504" i="2"/>
  <c r="D1505" i="2"/>
  <c r="E1505" i="2"/>
  <c r="F1505" i="2"/>
  <c r="G1505" i="2"/>
  <c r="D1506" i="2"/>
  <c r="E1506" i="2"/>
  <c r="F1506" i="2"/>
  <c r="G1506" i="2"/>
  <c r="D1507" i="2"/>
  <c r="E1507" i="2"/>
  <c r="F1507" i="2"/>
  <c r="G1507" i="2"/>
  <c r="D1508" i="2"/>
  <c r="E1508" i="2"/>
  <c r="F1508" i="2"/>
  <c r="G1508" i="2"/>
  <c r="D1509" i="2"/>
  <c r="E1509" i="2"/>
  <c r="F1509" i="2"/>
  <c r="G1509" i="2"/>
  <c r="D1510" i="2"/>
  <c r="E1510" i="2"/>
  <c r="F1510" i="2"/>
  <c r="G1510" i="2"/>
  <c r="D1511" i="2"/>
  <c r="E1511" i="2"/>
  <c r="F1511" i="2"/>
  <c r="G1511" i="2"/>
  <c r="D1512" i="2"/>
  <c r="E1512" i="2"/>
  <c r="F1512" i="2"/>
  <c r="G1512" i="2"/>
  <c r="D1513" i="2"/>
  <c r="E1513" i="2"/>
  <c r="F1513" i="2"/>
  <c r="G1513" i="2"/>
  <c r="D1514" i="2"/>
  <c r="E1514" i="2"/>
  <c r="F1514" i="2"/>
  <c r="G1514" i="2"/>
  <c r="D1515" i="2"/>
  <c r="E1515" i="2"/>
  <c r="F1515" i="2"/>
  <c r="G1515" i="2"/>
  <c r="D1516" i="2"/>
  <c r="E1516" i="2"/>
  <c r="F1516" i="2"/>
  <c r="G1516" i="2"/>
  <c r="D1517" i="2"/>
  <c r="E1517" i="2"/>
  <c r="F1517" i="2"/>
  <c r="G1517" i="2"/>
  <c r="D1518" i="2"/>
  <c r="E1518" i="2"/>
  <c r="F1518" i="2"/>
  <c r="G1518" i="2"/>
  <c r="D1519" i="2"/>
  <c r="E1519" i="2"/>
  <c r="F1519" i="2"/>
  <c r="G1519" i="2"/>
  <c r="D1520" i="2"/>
  <c r="E1520" i="2"/>
  <c r="F1520" i="2"/>
  <c r="G1520" i="2"/>
  <c r="D1521" i="2"/>
  <c r="E1521" i="2"/>
  <c r="F1521" i="2"/>
  <c r="G1521" i="2"/>
  <c r="D1522" i="2"/>
  <c r="E1522" i="2"/>
  <c r="F1522" i="2"/>
  <c r="G1522" i="2"/>
  <c r="D1523" i="2"/>
  <c r="E1523" i="2"/>
  <c r="F1523" i="2"/>
  <c r="G1523" i="2"/>
  <c r="D1524" i="2"/>
  <c r="E1524" i="2"/>
  <c r="F1524" i="2"/>
  <c r="G1524" i="2"/>
  <c r="D1525" i="2"/>
  <c r="E1525" i="2"/>
  <c r="F1525" i="2"/>
  <c r="G1525" i="2"/>
  <c r="D1526" i="2"/>
  <c r="E1526" i="2"/>
  <c r="F1526" i="2"/>
  <c r="G1526" i="2"/>
  <c r="D1527" i="2"/>
  <c r="E1527" i="2"/>
  <c r="F1527" i="2"/>
  <c r="G1527" i="2"/>
  <c r="D1528" i="2"/>
  <c r="E1528" i="2"/>
  <c r="F1528" i="2"/>
  <c r="G1528" i="2"/>
  <c r="D1529" i="2"/>
  <c r="E1529" i="2"/>
  <c r="F1529" i="2"/>
  <c r="G1529" i="2"/>
  <c r="D1530" i="2"/>
  <c r="E1530" i="2"/>
  <c r="F1530" i="2"/>
  <c r="G1530" i="2"/>
  <c r="D1531" i="2"/>
  <c r="E1531" i="2"/>
  <c r="F1531" i="2"/>
  <c r="G1531" i="2"/>
  <c r="D1532" i="2"/>
  <c r="E1532" i="2"/>
  <c r="F1532" i="2"/>
  <c r="G1532" i="2"/>
  <c r="D1533" i="2"/>
  <c r="E1533" i="2"/>
  <c r="F1533" i="2"/>
  <c r="G1533" i="2"/>
  <c r="D1534" i="2"/>
  <c r="E1534" i="2"/>
  <c r="F1534" i="2"/>
  <c r="G1534" i="2"/>
  <c r="D1535" i="2"/>
  <c r="E1535" i="2"/>
  <c r="F1535" i="2"/>
  <c r="G1535" i="2"/>
  <c r="D1536" i="2"/>
  <c r="E1536" i="2"/>
  <c r="F1536" i="2"/>
  <c r="G1536" i="2"/>
  <c r="D1537" i="2"/>
  <c r="E1537" i="2"/>
  <c r="F1537" i="2"/>
  <c r="G1537" i="2"/>
  <c r="D1538" i="2"/>
  <c r="E1538" i="2"/>
  <c r="F1538" i="2"/>
  <c r="G1538" i="2"/>
  <c r="D1539" i="2"/>
  <c r="E1539" i="2"/>
  <c r="F1539" i="2"/>
  <c r="G1539" i="2"/>
  <c r="D1540" i="2"/>
  <c r="E1540" i="2"/>
  <c r="F1540" i="2"/>
  <c r="G1540" i="2"/>
  <c r="D1541" i="2"/>
  <c r="E1541" i="2"/>
  <c r="F1541" i="2"/>
  <c r="G1541" i="2"/>
  <c r="D1542" i="2"/>
  <c r="E1542" i="2"/>
  <c r="F1542" i="2"/>
  <c r="G1542" i="2"/>
  <c r="D1543" i="2"/>
  <c r="E1543" i="2"/>
  <c r="F1543" i="2"/>
  <c r="G1543" i="2"/>
  <c r="D1544" i="2"/>
  <c r="E1544" i="2"/>
  <c r="F1544" i="2"/>
  <c r="G1544" i="2"/>
  <c r="D1545" i="2"/>
  <c r="E1545" i="2"/>
  <c r="F1545" i="2"/>
  <c r="G1545" i="2"/>
  <c r="D1546" i="2"/>
  <c r="E1546" i="2"/>
  <c r="F1546" i="2"/>
  <c r="G1546" i="2"/>
  <c r="D1547" i="2"/>
  <c r="E1547" i="2"/>
  <c r="F1547" i="2"/>
  <c r="G1547" i="2"/>
  <c r="D1548" i="2"/>
  <c r="E1548" i="2"/>
  <c r="F1548" i="2"/>
  <c r="G1548" i="2"/>
  <c r="D1549" i="2"/>
  <c r="E1549" i="2"/>
  <c r="F1549" i="2"/>
  <c r="G1549" i="2"/>
  <c r="D1550" i="2"/>
  <c r="E1550" i="2"/>
  <c r="F1550" i="2"/>
  <c r="G1550" i="2"/>
  <c r="D1551" i="2"/>
  <c r="E1551" i="2"/>
  <c r="F1551" i="2"/>
  <c r="G1551" i="2"/>
  <c r="D1552" i="2"/>
  <c r="E1552" i="2"/>
  <c r="F1552" i="2"/>
  <c r="G1552" i="2"/>
  <c r="D1553" i="2"/>
  <c r="E1553" i="2"/>
  <c r="F1553" i="2"/>
  <c r="G1553" i="2"/>
  <c r="D1554" i="2"/>
  <c r="E1554" i="2"/>
  <c r="F1554" i="2"/>
  <c r="G1554" i="2"/>
  <c r="D1555" i="2"/>
  <c r="E1555" i="2"/>
  <c r="F1555" i="2"/>
  <c r="G1555" i="2"/>
  <c r="D1556" i="2"/>
  <c r="E1556" i="2"/>
  <c r="F1556" i="2"/>
  <c r="G1556" i="2"/>
  <c r="D1557" i="2"/>
  <c r="E1557" i="2"/>
  <c r="F1557" i="2"/>
  <c r="G1557" i="2"/>
  <c r="D1558" i="2"/>
  <c r="E1558" i="2"/>
  <c r="F1558" i="2"/>
  <c r="G1558" i="2"/>
  <c r="D1559" i="2"/>
  <c r="E1559" i="2"/>
  <c r="F1559" i="2"/>
  <c r="G1559" i="2"/>
  <c r="D1560" i="2"/>
  <c r="E1560" i="2"/>
  <c r="F1560" i="2"/>
  <c r="G1560" i="2"/>
  <c r="D1561" i="2"/>
  <c r="E1561" i="2"/>
  <c r="F1561" i="2"/>
  <c r="G1561" i="2"/>
  <c r="D1562" i="2"/>
  <c r="E1562" i="2"/>
  <c r="F1562" i="2"/>
  <c r="G1562" i="2"/>
  <c r="D1563" i="2"/>
  <c r="E1563" i="2"/>
  <c r="F1563" i="2"/>
  <c r="G1563" i="2"/>
  <c r="D1564" i="2"/>
  <c r="E1564" i="2"/>
  <c r="F1564" i="2"/>
  <c r="G1564" i="2"/>
  <c r="D1565" i="2"/>
  <c r="E1565" i="2"/>
  <c r="F1565" i="2"/>
  <c r="G1565" i="2"/>
  <c r="D1566" i="2"/>
  <c r="E1566" i="2"/>
  <c r="F1566" i="2"/>
  <c r="G1566" i="2"/>
  <c r="D1567" i="2"/>
  <c r="E1567" i="2"/>
  <c r="F1567" i="2"/>
  <c r="G1567" i="2"/>
  <c r="D1568" i="2"/>
  <c r="E1568" i="2"/>
  <c r="F1568" i="2"/>
  <c r="G1568" i="2"/>
  <c r="D1569" i="2"/>
  <c r="E1569" i="2"/>
  <c r="F1569" i="2"/>
  <c r="G1569" i="2"/>
  <c r="D1570" i="2"/>
  <c r="E1570" i="2"/>
  <c r="F1570" i="2"/>
  <c r="G1570" i="2"/>
  <c r="D1571" i="2"/>
  <c r="E1571" i="2"/>
  <c r="F1571" i="2"/>
  <c r="G1571" i="2"/>
  <c r="D1572" i="2"/>
  <c r="E1572" i="2"/>
  <c r="F1572" i="2"/>
  <c r="G1572" i="2"/>
  <c r="D1573" i="2"/>
  <c r="E1573" i="2"/>
  <c r="F1573" i="2"/>
  <c r="G1573" i="2"/>
  <c r="D1574" i="2"/>
  <c r="E1574" i="2"/>
  <c r="F1574" i="2"/>
  <c r="G1574" i="2"/>
  <c r="D1575" i="2"/>
  <c r="E1575" i="2"/>
  <c r="F1575" i="2"/>
  <c r="G1575" i="2"/>
  <c r="D1576" i="2"/>
  <c r="E1576" i="2"/>
  <c r="F1576" i="2"/>
  <c r="G1576" i="2"/>
  <c r="D1577" i="2"/>
  <c r="E1577" i="2"/>
  <c r="F1577" i="2"/>
  <c r="G1577" i="2"/>
  <c r="D1578" i="2"/>
  <c r="E1578" i="2"/>
  <c r="F1578" i="2"/>
  <c r="G1578" i="2"/>
  <c r="D1579" i="2"/>
  <c r="E1579" i="2"/>
  <c r="F1579" i="2"/>
  <c r="G1579" i="2"/>
  <c r="D1580" i="2"/>
  <c r="E1580" i="2"/>
  <c r="F1580" i="2"/>
  <c r="G1580" i="2"/>
  <c r="D1581" i="2"/>
  <c r="E1581" i="2"/>
  <c r="F1581" i="2"/>
  <c r="G1581" i="2"/>
  <c r="D1582" i="2"/>
  <c r="E1582" i="2"/>
  <c r="F1582" i="2"/>
  <c r="G1582" i="2"/>
  <c r="D1583" i="2"/>
  <c r="E1583" i="2"/>
  <c r="F1583" i="2"/>
  <c r="G1583" i="2"/>
  <c r="D1584" i="2"/>
  <c r="E1584" i="2"/>
  <c r="F1584" i="2"/>
  <c r="G1584" i="2"/>
  <c r="D1585" i="2"/>
  <c r="E1585" i="2"/>
  <c r="F1585" i="2"/>
  <c r="G1585" i="2"/>
  <c r="D1586" i="2"/>
  <c r="E1586" i="2"/>
  <c r="F1586" i="2"/>
  <c r="G1586" i="2"/>
  <c r="D1587" i="2"/>
  <c r="E1587" i="2"/>
  <c r="F1587" i="2"/>
  <c r="G1587" i="2"/>
  <c r="D1588" i="2"/>
  <c r="E1588" i="2"/>
  <c r="F1588" i="2"/>
  <c r="G1588" i="2"/>
  <c r="D1589" i="2"/>
  <c r="E1589" i="2"/>
  <c r="F1589" i="2"/>
  <c r="G1589" i="2"/>
  <c r="D1590" i="2"/>
  <c r="E1590" i="2"/>
  <c r="F1590" i="2"/>
  <c r="G1590" i="2"/>
  <c r="D1591" i="2"/>
  <c r="E1591" i="2"/>
  <c r="F1591" i="2"/>
  <c r="G1591" i="2"/>
  <c r="D1592" i="2"/>
  <c r="E1592" i="2"/>
  <c r="F1592" i="2"/>
  <c r="G1592" i="2"/>
  <c r="D1593" i="2"/>
  <c r="E1593" i="2"/>
  <c r="F1593" i="2"/>
  <c r="G1593" i="2"/>
  <c r="D1594" i="2"/>
  <c r="E1594" i="2"/>
  <c r="F1594" i="2"/>
  <c r="G1594" i="2"/>
  <c r="D1595" i="2"/>
  <c r="E1595" i="2"/>
  <c r="F1595" i="2"/>
  <c r="G1595" i="2"/>
  <c r="D1596" i="2"/>
  <c r="E1596" i="2"/>
  <c r="F1596" i="2"/>
  <c r="G1596" i="2"/>
  <c r="D1597" i="2"/>
  <c r="E1597" i="2"/>
  <c r="F1597" i="2"/>
  <c r="G1597" i="2"/>
  <c r="D1598" i="2"/>
  <c r="E1598" i="2"/>
  <c r="F1598" i="2"/>
  <c r="G1598" i="2"/>
  <c r="D1599" i="2"/>
  <c r="E1599" i="2"/>
  <c r="F1599" i="2"/>
  <c r="G1599" i="2"/>
  <c r="D1600" i="2"/>
  <c r="E1600" i="2"/>
  <c r="F1600" i="2"/>
  <c r="G1600" i="2"/>
  <c r="D1601" i="2"/>
  <c r="E1601" i="2"/>
  <c r="F1601" i="2"/>
  <c r="G1601" i="2"/>
  <c r="D1602" i="2"/>
  <c r="E1602" i="2"/>
  <c r="F1602" i="2"/>
  <c r="G1602" i="2"/>
  <c r="D1603" i="2"/>
  <c r="E1603" i="2"/>
  <c r="F1603" i="2"/>
  <c r="G1603" i="2"/>
  <c r="D1604" i="2"/>
  <c r="E1604" i="2"/>
  <c r="F1604" i="2"/>
  <c r="G1604" i="2"/>
  <c r="D1605" i="2"/>
  <c r="E1605" i="2"/>
  <c r="F1605" i="2"/>
  <c r="G1605" i="2"/>
  <c r="D1606" i="2"/>
  <c r="E1606" i="2"/>
  <c r="F1606" i="2"/>
  <c r="G1606" i="2"/>
  <c r="D1607" i="2"/>
  <c r="E1607" i="2"/>
  <c r="F1607" i="2"/>
  <c r="G1607" i="2"/>
  <c r="D1608" i="2"/>
  <c r="E1608" i="2"/>
  <c r="F1608" i="2"/>
  <c r="G1608" i="2"/>
  <c r="D1609" i="2"/>
  <c r="E1609" i="2"/>
  <c r="F1609" i="2"/>
  <c r="G1609" i="2"/>
  <c r="D1610" i="2"/>
  <c r="E1610" i="2"/>
  <c r="F1610" i="2"/>
  <c r="G1610" i="2"/>
  <c r="D1611" i="2"/>
  <c r="E1611" i="2"/>
  <c r="F1611" i="2"/>
  <c r="G1611" i="2"/>
  <c r="D1612" i="2"/>
  <c r="E1612" i="2"/>
  <c r="F1612" i="2"/>
  <c r="G1612" i="2"/>
  <c r="D1613" i="2"/>
  <c r="E1613" i="2"/>
  <c r="F1613" i="2"/>
  <c r="G1613" i="2"/>
  <c r="D1614" i="2"/>
  <c r="E1614" i="2"/>
  <c r="F1614" i="2"/>
  <c r="G1614" i="2"/>
  <c r="D1615" i="2"/>
  <c r="E1615" i="2"/>
  <c r="F1615" i="2"/>
  <c r="G1615" i="2"/>
  <c r="D1616" i="2"/>
  <c r="E1616" i="2"/>
  <c r="F1616" i="2"/>
  <c r="G1616" i="2"/>
  <c r="D1617" i="2"/>
  <c r="E1617" i="2"/>
  <c r="F1617" i="2"/>
  <c r="G1617" i="2"/>
  <c r="D1618" i="2"/>
  <c r="E1618" i="2"/>
  <c r="F1618" i="2"/>
  <c r="G1618" i="2"/>
  <c r="D1619" i="2"/>
  <c r="E1619" i="2"/>
  <c r="F1619" i="2"/>
  <c r="G1619" i="2"/>
  <c r="D1620" i="2"/>
  <c r="E1620" i="2"/>
  <c r="F1620" i="2"/>
  <c r="G1620" i="2"/>
  <c r="D1621" i="2"/>
  <c r="E1621" i="2"/>
  <c r="F1621" i="2"/>
  <c r="G1621" i="2"/>
  <c r="D1622" i="2"/>
  <c r="E1622" i="2"/>
  <c r="F1622" i="2"/>
  <c r="G1622" i="2"/>
  <c r="D1623" i="2"/>
  <c r="E1623" i="2"/>
  <c r="F1623" i="2"/>
  <c r="G1623" i="2"/>
  <c r="D1624" i="2"/>
  <c r="E1624" i="2"/>
  <c r="F1624" i="2"/>
  <c r="G1624" i="2"/>
  <c r="D1625" i="2"/>
  <c r="E1625" i="2"/>
  <c r="F1625" i="2"/>
  <c r="G1625" i="2"/>
  <c r="D1626" i="2"/>
  <c r="E1626" i="2"/>
  <c r="F1626" i="2"/>
  <c r="G1626" i="2"/>
  <c r="D1627" i="2"/>
  <c r="E1627" i="2"/>
  <c r="F1627" i="2"/>
  <c r="G1627" i="2"/>
  <c r="D1628" i="2"/>
  <c r="E1628" i="2"/>
  <c r="F1628" i="2"/>
  <c r="G1628" i="2"/>
  <c r="D1629" i="2"/>
  <c r="E1629" i="2"/>
  <c r="F1629" i="2"/>
  <c r="G1629" i="2"/>
  <c r="D1630" i="2"/>
  <c r="E1630" i="2"/>
  <c r="F1630" i="2"/>
  <c r="G1630" i="2"/>
  <c r="D1631" i="2"/>
  <c r="E1631" i="2"/>
  <c r="F1631" i="2"/>
  <c r="G1631" i="2"/>
  <c r="D1632" i="2"/>
  <c r="E1632" i="2"/>
  <c r="F1632" i="2"/>
  <c r="G1632" i="2"/>
  <c r="D1633" i="2"/>
  <c r="E1633" i="2"/>
  <c r="F1633" i="2"/>
  <c r="G1633" i="2"/>
  <c r="D1634" i="2"/>
  <c r="E1634" i="2"/>
  <c r="F1634" i="2"/>
  <c r="G1634" i="2"/>
  <c r="D1635" i="2"/>
  <c r="E1635" i="2"/>
  <c r="F1635" i="2"/>
  <c r="G1635" i="2"/>
  <c r="D1636" i="2"/>
  <c r="E1636" i="2"/>
  <c r="F1636" i="2"/>
  <c r="G1636" i="2"/>
  <c r="D1637" i="2"/>
  <c r="E1637" i="2"/>
  <c r="F1637" i="2"/>
  <c r="G1637" i="2"/>
  <c r="D1638" i="2"/>
  <c r="E1638" i="2"/>
  <c r="F1638" i="2"/>
  <c r="G1638" i="2"/>
  <c r="D1639" i="2"/>
  <c r="E1639" i="2"/>
  <c r="F1639" i="2"/>
  <c r="G1639" i="2"/>
  <c r="D1640" i="2"/>
  <c r="E1640" i="2"/>
  <c r="F1640" i="2"/>
  <c r="G1640" i="2"/>
  <c r="D1641" i="2"/>
  <c r="E1641" i="2"/>
  <c r="F1641" i="2"/>
  <c r="G1641" i="2"/>
  <c r="D1642" i="2"/>
  <c r="E1642" i="2"/>
  <c r="F1642" i="2"/>
  <c r="G1642" i="2"/>
  <c r="D1643" i="2"/>
  <c r="E1643" i="2"/>
  <c r="F1643" i="2"/>
  <c r="G1643" i="2"/>
  <c r="D1644" i="2"/>
  <c r="E1644" i="2"/>
  <c r="F1644" i="2"/>
  <c r="G1644" i="2"/>
  <c r="D1645" i="2"/>
  <c r="E1645" i="2"/>
  <c r="F1645" i="2"/>
  <c r="G1645" i="2"/>
  <c r="D1646" i="2"/>
  <c r="E1646" i="2"/>
  <c r="F1646" i="2"/>
  <c r="G1646" i="2"/>
  <c r="D1647" i="2"/>
  <c r="E1647" i="2"/>
  <c r="F1647" i="2"/>
  <c r="G1647" i="2"/>
  <c r="D1648" i="2"/>
  <c r="E1648" i="2"/>
  <c r="F1648" i="2"/>
  <c r="G1648" i="2"/>
  <c r="D1649" i="2"/>
  <c r="E1649" i="2"/>
  <c r="F1649" i="2"/>
  <c r="G1649" i="2"/>
  <c r="D1650" i="2"/>
  <c r="E1650" i="2"/>
  <c r="F1650" i="2"/>
  <c r="G1650" i="2"/>
  <c r="D1651" i="2"/>
  <c r="E1651" i="2"/>
  <c r="F1651" i="2"/>
  <c r="G1651" i="2"/>
  <c r="D1652" i="2"/>
  <c r="E1652" i="2"/>
  <c r="F1652" i="2"/>
  <c r="G1652" i="2"/>
  <c r="D1653" i="2"/>
  <c r="E1653" i="2"/>
  <c r="F1653" i="2"/>
  <c r="G1653" i="2"/>
  <c r="D1654" i="2"/>
  <c r="E1654" i="2"/>
  <c r="F1654" i="2"/>
  <c r="G1654" i="2"/>
  <c r="D1655" i="2"/>
  <c r="E1655" i="2"/>
  <c r="F1655" i="2"/>
  <c r="G1655" i="2"/>
  <c r="D1656" i="2"/>
  <c r="E1656" i="2"/>
  <c r="F1656" i="2"/>
  <c r="G1656" i="2"/>
  <c r="D1657" i="2"/>
  <c r="E1657" i="2"/>
  <c r="F1657" i="2"/>
  <c r="G1657" i="2"/>
  <c r="D1658" i="2"/>
  <c r="E1658" i="2"/>
  <c r="F1658" i="2"/>
  <c r="G1658" i="2"/>
  <c r="D1659" i="2"/>
  <c r="E1659" i="2"/>
  <c r="F1659" i="2"/>
  <c r="G1659" i="2"/>
  <c r="D1660" i="2"/>
  <c r="E1660" i="2"/>
  <c r="F1660" i="2"/>
  <c r="G1660" i="2"/>
  <c r="D1661" i="2"/>
  <c r="E1661" i="2"/>
  <c r="F1661" i="2"/>
  <c r="G1661" i="2"/>
  <c r="D1662" i="2"/>
  <c r="E1662" i="2"/>
  <c r="F1662" i="2"/>
  <c r="G1662" i="2"/>
  <c r="D1663" i="2"/>
  <c r="E1663" i="2"/>
  <c r="F1663" i="2"/>
  <c r="G1663" i="2"/>
  <c r="D1664" i="2"/>
  <c r="E1664" i="2"/>
  <c r="F1664" i="2"/>
  <c r="G1664" i="2"/>
  <c r="D1665" i="2"/>
  <c r="E1665" i="2"/>
  <c r="F1665" i="2"/>
  <c r="G1665" i="2"/>
  <c r="D1666" i="2"/>
  <c r="E1666" i="2"/>
  <c r="F1666" i="2"/>
  <c r="G1666" i="2"/>
  <c r="D1667" i="2"/>
  <c r="E1667" i="2"/>
  <c r="F1667" i="2"/>
  <c r="G1667" i="2"/>
  <c r="D1668" i="2"/>
  <c r="E1668" i="2"/>
  <c r="F1668" i="2"/>
  <c r="G1668" i="2"/>
  <c r="D1669" i="2"/>
  <c r="E1669" i="2"/>
  <c r="F1669" i="2"/>
  <c r="G1669" i="2"/>
  <c r="D1670" i="2"/>
  <c r="E1670" i="2"/>
  <c r="F1670" i="2"/>
  <c r="G1670" i="2"/>
  <c r="D1671" i="2"/>
  <c r="E1671" i="2"/>
  <c r="F1671" i="2"/>
  <c r="G1671" i="2"/>
  <c r="D1672" i="2"/>
  <c r="E1672" i="2"/>
  <c r="F1672" i="2"/>
  <c r="G1672" i="2"/>
  <c r="D1673" i="2"/>
  <c r="E1673" i="2"/>
  <c r="F1673" i="2"/>
  <c r="G1673" i="2"/>
  <c r="D1674" i="2"/>
  <c r="E1674" i="2"/>
  <c r="F1674" i="2"/>
  <c r="G1674" i="2"/>
  <c r="D1675" i="2"/>
  <c r="E1675" i="2"/>
  <c r="F1675" i="2"/>
  <c r="G1675" i="2"/>
  <c r="D1676" i="2"/>
  <c r="E1676" i="2"/>
  <c r="F1676" i="2"/>
  <c r="G1676" i="2"/>
  <c r="D1677" i="2"/>
  <c r="E1677" i="2"/>
  <c r="F1677" i="2"/>
  <c r="G1677" i="2"/>
  <c r="D1678" i="2"/>
  <c r="E1678" i="2"/>
  <c r="F1678" i="2"/>
  <c r="G1678" i="2"/>
  <c r="D1679" i="2"/>
  <c r="E1679" i="2"/>
  <c r="F1679" i="2"/>
  <c r="G1679" i="2"/>
  <c r="D1680" i="2"/>
  <c r="E1680" i="2"/>
  <c r="F1680" i="2"/>
  <c r="G1680" i="2"/>
  <c r="D1681" i="2"/>
  <c r="E1681" i="2"/>
  <c r="F1681" i="2"/>
  <c r="G1681" i="2"/>
  <c r="D1682" i="2"/>
  <c r="E1682" i="2"/>
  <c r="F1682" i="2"/>
  <c r="G1682" i="2"/>
  <c r="D1683" i="2"/>
  <c r="E1683" i="2"/>
  <c r="F1683" i="2"/>
  <c r="G1683" i="2"/>
  <c r="D1684" i="2"/>
  <c r="E1684" i="2"/>
  <c r="F1684" i="2"/>
  <c r="G1684" i="2"/>
  <c r="D1685" i="2"/>
  <c r="E1685" i="2"/>
  <c r="F1685" i="2"/>
  <c r="G1685" i="2"/>
  <c r="D1686" i="2"/>
  <c r="E1686" i="2"/>
  <c r="F1686" i="2"/>
  <c r="G1686" i="2"/>
  <c r="D1687" i="2"/>
  <c r="E1687" i="2"/>
  <c r="F1687" i="2"/>
  <c r="G1687" i="2"/>
  <c r="D1688" i="2"/>
  <c r="E1688" i="2"/>
  <c r="F1688" i="2"/>
  <c r="G1688" i="2"/>
  <c r="D1689" i="2"/>
  <c r="E1689" i="2"/>
  <c r="F1689" i="2"/>
  <c r="G1689" i="2"/>
  <c r="D1690" i="2"/>
  <c r="E1690" i="2"/>
  <c r="F1690" i="2"/>
  <c r="G1690" i="2"/>
  <c r="D1691" i="2"/>
  <c r="E1691" i="2"/>
  <c r="F1691" i="2"/>
  <c r="G1691" i="2"/>
  <c r="D1692" i="2"/>
  <c r="E1692" i="2"/>
  <c r="F1692" i="2"/>
  <c r="G1692" i="2"/>
  <c r="D1693" i="2"/>
  <c r="E1693" i="2"/>
  <c r="F1693" i="2"/>
  <c r="G1693" i="2"/>
  <c r="D1694" i="2"/>
  <c r="E1694" i="2"/>
  <c r="F1694" i="2"/>
  <c r="G1694" i="2"/>
  <c r="D1695" i="2"/>
  <c r="E1695" i="2"/>
  <c r="F1695" i="2"/>
  <c r="G1695" i="2"/>
  <c r="D1696" i="2"/>
  <c r="E1696" i="2"/>
  <c r="F1696" i="2"/>
  <c r="G1696" i="2"/>
  <c r="D1697" i="2"/>
  <c r="E1697" i="2"/>
  <c r="F1697" i="2"/>
  <c r="G1697" i="2"/>
  <c r="D1698" i="2"/>
  <c r="E1698" i="2"/>
  <c r="F1698" i="2"/>
  <c r="G1698" i="2"/>
  <c r="D1699" i="2"/>
  <c r="E1699" i="2"/>
  <c r="F1699" i="2"/>
  <c r="G1699" i="2"/>
  <c r="D1700" i="2"/>
  <c r="E1700" i="2"/>
  <c r="F1700" i="2"/>
  <c r="G1700" i="2"/>
  <c r="D1701" i="2"/>
  <c r="E1701" i="2"/>
  <c r="F1701" i="2"/>
  <c r="G1701" i="2"/>
  <c r="D1702" i="2"/>
  <c r="E1702" i="2"/>
  <c r="F1702" i="2"/>
  <c r="G1702" i="2"/>
  <c r="D1703" i="2"/>
  <c r="E1703" i="2"/>
  <c r="F1703" i="2"/>
  <c r="G1703" i="2"/>
  <c r="D1704" i="2"/>
  <c r="E1704" i="2"/>
  <c r="F1704" i="2"/>
  <c r="G1704" i="2"/>
  <c r="D1705" i="2"/>
  <c r="E1705" i="2"/>
  <c r="F1705" i="2"/>
  <c r="G1705" i="2"/>
  <c r="D1706" i="2"/>
  <c r="E1706" i="2"/>
  <c r="F1706" i="2"/>
  <c r="G1706" i="2"/>
  <c r="D1707" i="2"/>
  <c r="E1707" i="2"/>
  <c r="F1707" i="2"/>
  <c r="G1707" i="2"/>
  <c r="D1708" i="2"/>
  <c r="E1708" i="2"/>
  <c r="F1708" i="2"/>
  <c r="G1708" i="2"/>
  <c r="D1709" i="2"/>
  <c r="E1709" i="2"/>
  <c r="F1709" i="2"/>
  <c r="G1709" i="2"/>
  <c r="D1710" i="2"/>
  <c r="E1710" i="2"/>
  <c r="F1710" i="2"/>
  <c r="G1710" i="2"/>
  <c r="D1711" i="2"/>
  <c r="E1711" i="2"/>
  <c r="F1711" i="2"/>
  <c r="G1711" i="2"/>
  <c r="D1712" i="2"/>
  <c r="E1712" i="2"/>
  <c r="F1712" i="2"/>
  <c r="G1712" i="2"/>
  <c r="D1713" i="2"/>
  <c r="E1713" i="2"/>
  <c r="F1713" i="2"/>
  <c r="G1713" i="2"/>
  <c r="D1714" i="2"/>
  <c r="E1714" i="2"/>
  <c r="F1714" i="2"/>
  <c r="G1714" i="2"/>
  <c r="D1715" i="2"/>
  <c r="E1715" i="2"/>
  <c r="F1715" i="2"/>
  <c r="G1715" i="2"/>
  <c r="D1716" i="2"/>
  <c r="E1716" i="2"/>
  <c r="F1716" i="2"/>
  <c r="G1716" i="2"/>
  <c r="D1717" i="2"/>
  <c r="E1717" i="2"/>
  <c r="F1717" i="2"/>
  <c r="G1717" i="2"/>
  <c r="D1718" i="2"/>
  <c r="E1718" i="2"/>
  <c r="F1718" i="2"/>
  <c r="G1718" i="2"/>
  <c r="D1719" i="2"/>
  <c r="E1719" i="2"/>
  <c r="F1719" i="2"/>
  <c r="G1719" i="2"/>
  <c r="D1720" i="2"/>
  <c r="E1720" i="2"/>
  <c r="F1720" i="2"/>
  <c r="G1720" i="2"/>
  <c r="D1721" i="2"/>
  <c r="E1721" i="2"/>
  <c r="F1721" i="2"/>
  <c r="G1721" i="2"/>
  <c r="D1722" i="2"/>
  <c r="E1722" i="2"/>
  <c r="F1722" i="2"/>
  <c r="G1722" i="2"/>
  <c r="D1723" i="2"/>
  <c r="E1723" i="2"/>
  <c r="F1723" i="2"/>
  <c r="G1723" i="2"/>
  <c r="D1724" i="2"/>
  <c r="E1724" i="2"/>
  <c r="F1724" i="2"/>
  <c r="G1724" i="2"/>
  <c r="D1725" i="2"/>
  <c r="E1725" i="2"/>
  <c r="F1725" i="2"/>
  <c r="G1725" i="2"/>
  <c r="D1726" i="2"/>
  <c r="E1726" i="2"/>
  <c r="F1726" i="2"/>
  <c r="G1726" i="2"/>
  <c r="D1727" i="2"/>
  <c r="E1727" i="2"/>
  <c r="F1727" i="2"/>
  <c r="G1727" i="2"/>
  <c r="D1728" i="2"/>
  <c r="E1728" i="2"/>
  <c r="F1728" i="2"/>
  <c r="G1728" i="2"/>
  <c r="D1729" i="2"/>
  <c r="E1729" i="2"/>
  <c r="F1729" i="2"/>
  <c r="G1729" i="2"/>
  <c r="D1730" i="2"/>
  <c r="E1730" i="2"/>
  <c r="F1730" i="2"/>
  <c r="G1730" i="2"/>
  <c r="D1731" i="2"/>
  <c r="E1731" i="2"/>
  <c r="F1731" i="2"/>
  <c r="G1731" i="2"/>
  <c r="D1732" i="2"/>
  <c r="E1732" i="2"/>
  <c r="F1732" i="2"/>
  <c r="G1732" i="2"/>
  <c r="D1733" i="2"/>
  <c r="E1733" i="2"/>
  <c r="F1733" i="2"/>
  <c r="G1733" i="2"/>
  <c r="D1734" i="2"/>
  <c r="E1734" i="2"/>
  <c r="F1734" i="2"/>
  <c r="G1734" i="2"/>
  <c r="D1735" i="2"/>
  <c r="E1735" i="2"/>
  <c r="F1735" i="2"/>
  <c r="G1735" i="2"/>
  <c r="D1736" i="2"/>
  <c r="E1736" i="2"/>
  <c r="F1736" i="2"/>
  <c r="G1736" i="2"/>
  <c r="D1737" i="2"/>
  <c r="E1737" i="2"/>
  <c r="F1737" i="2"/>
  <c r="G1737" i="2"/>
  <c r="D1738" i="2"/>
  <c r="E1738" i="2"/>
  <c r="F1738" i="2"/>
  <c r="G1738" i="2"/>
  <c r="D1739" i="2"/>
  <c r="E1739" i="2"/>
  <c r="F1739" i="2"/>
  <c r="G1739" i="2"/>
  <c r="D1740" i="2"/>
  <c r="E1740" i="2"/>
  <c r="F1740" i="2"/>
  <c r="G1740" i="2"/>
  <c r="D1741" i="2"/>
  <c r="E1741" i="2"/>
  <c r="F1741" i="2"/>
  <c r="G1741" i="2"/>
  <c r="D1742" i="2"/>
  <c r="E1742" i="2"/>
  <c r="F1742" i="2"/>
  <c r="G1742" i="2"/>
  <c r="D1743" i="2"/>
  <c r="E1743" i="2"/>
  <c r="F1743" i="2"/>
  <c r="G1743" i="2"/>
  <c r="D1744" i="2"/>
  <c r="E1744" i="2"/>
  <c r="F1744" i="2"/>
  <c r="G1744" i="2"/>
  <c r="D1745" i="2"/>
  <c r="E1745" i="2"/>
  <c r="F1745" i="2"/>
  <c r="G1745" i="2"/>
  <c r="D1746" i="2"/>
  <c r="E1746" i="2"/>
  <c r="F1746" i="2"/>
  <c r="G1746" i="2"/>
  <c r="D1747" i="2"/>
  <c r="E1747" i="2"/>
  <c r="F1747" i="2"/>
  <c r="G1747" i="2"/>
  <c r="D1748" i="2"/>
  <c r="E1748" i="2"/>
  <c r="F1748" i="2"/>
  <c r="G1748" i="2"/>
  <c r="D1749" i="2"/>
  <c r="E1749" i="2"/>
  <c r="F1749" i="2"/>
  <c r="G1749" i="2"/>
  <c r="D1750" i="2"/>
  <c r="E1750" i="2"/>
  <c r="F1750" i="2"/>
  <c r="G1750" i="2"/>
  <c r="D1751" i="2"/>
  <c r="E1751" i="2"/>
  <c r="F1751" i="2"/>
  <c r="G1751" i="2"/>
  <c r="D1752" i="2"/>
  <c r="E1752" i="2"/>
  <c r="F1752" i="2"/>
  <c r="G1752" i="2"/>
  <c r="D1753" i="2"/>
  <c r="E1753" i="2"/>
  <c r="F1753" i="2"/>
  <c r="G1753" i="2"/>
  <c r="D1754" i="2"/>
  <c r="E1754" i="2"/>
  <c r="F1754" i="2"/>
  <c r="G1754" i="2"/>
  <c r="D1755" i="2"/>
  <c r="E1755" i="2"/>
  <c r="F1755" i="2"/>
  <c r="G1755" i="2"/>
  <c r="D1756" i="2"/>
  <c r="E1756" i="2"/>
  <c r="F1756" i="2"/>
  <c r="G1756" i="2"/>
  <c r="D1757" i="2"/>
  <c r="E1757" i="2"/>
  <c r="F1757" i="2"/>
  <c r="G1757" i="2"/>
  <c r="D1758" i="2"/>
  <c r="E1758" i="2"/>
  <c r="F1758" i="2"/>
  <c r="G1758" i="2"/>
  <c r="D1759" i="2"/>
  <c r="E1759" i="2"/>
  <c r="F1759" i="2"/>
  <c r="G1759" i="2"/>
  <c r="D1760" i="2"/>
  <c r="E1760" i="2"/>
  <c r="F1760" i="2"/>
  <c r="G1760" i="2"/>
  <c r="D1761" i="2"/>
  <c r="E1761" i="2"/>
  <c r="F1761" i="2"/>
  <c r="G1761" i="2"/>
  <c r="D1762" i="2"/>
  <c r="E1762" i="2"/>
  <c r="F1762" i="2"/>
  <c r="G1762" i="2"/>
  <c r="D1763" i="2"/>
  <c r="E1763" i="2"/>
  <c r="F1763" i="2"/>
  <c r="G1763" i="2"/>
  <c r="D1764" i="2"/>
  <c r="E1764" i="2"/>
  <c r="F1764" i="2"/>
  <c r="G1764" i="2"/>
  <c r="D1765" i="2"/>
  <c r="E1765" i="2"/>
  <c r="F1765" i="2"/>
  <c r="G1765" i="2"/>
  <c r="D1766" i="2"/>
  <c r="E1766" i="2"/>
  <c r="F1766" i="2"/>
  <c r="G1766" i="2"/>
  <c r="D1767" i="2"/>
  <c r="E1767" i="2"/>
  <c r="F1767" i="2"/>
  <c r="G1767" i="2"/>
  <c r="D1768" i="2"/>
  <c r="E1768" i="2"/>
  <c r="F1768" i="2"/>
  <c r="G1768" i="2"/>
  <c r="D1769" i="2"/>
  <c r="E1769" i="2"/>
  <c r="F1769" i="2"/>
  <c r="G1769" i="2"/>
  <c r="D1770" i="2"/>
  <c r="E1770" i="2"/>
  <c r="F1770" i="2"/>
  <c r="G1770" i="2"/>
  <c r="D1771" i="2"/>
  <c r="E1771" i="2"/>
  <c r="F1771" i="2"/>
  <c r="G1771" i="2"/>
  <c r="D1772" i="2"/>
  <c r="E1772" i="2"/>
  <c r="F1772" i="2"/>
  <c r="G1772" i="2"/>
  <c r="D1773" i="2"/>
  <c r="E1773" i="2"/>
  <c r="F1773" i="2"/>
  <c r="G1773" i="2"/>
  <c r="D1774" i="2"/>
  <c r="E1774" i="2"/>
  <c r="F1774" i="2"/>
  <c r="G1774" i="2"/>
  <c r="D1775" i="2"/>
  <c r="E1775" i="2"/>
  <c r="F1775" i="2"/>
  <c r="G1775" i="2"/>
  <c r="D1776" i="2"/>
  <c r="E1776" i="2"/>
  <c r="F1776" i="2"/>
  <c r="G1776" i="2"/>
  <c r="D1777" i="2"/>
  <c r="E1777" i="2"/>
  <c r="F1777" i="2"/>
  <c r="G1777" i="2"/>
  <c r="D1778" i="2"/>
  <c r="E1778" i="2"/>
  <c r="F1778" i="2"/>
  <c r="G1778" i="2"/>
  <c r="D1779" i="2"/>
  <c r="E1779" i="2"/>
  <c r="F1779" i="2"/>
  <c r="G1779" i="2"/>
  <c r="D1780" i="2"/>
  <c r="E1780" i="2"/>
  <c r="F1780" i="2"/>
  <c r="G1780" i="2"/>
  <c r="D1781" i="2"/>
  <c r="E1781" i="2"/>
  <c r="F1781" i="2"/>
  <c r="G1781" i="2"/>
  <c r="D1782" i="2"/>
  <c r="E1782" i="2"/>
  <c r="F1782" i="2"/>
  <c r="G1782" i="2"/>
  <c r="D1783" i="2"/>
  <c r="E1783" i="2"/>
  <c r="F1783" i="2"/>
  <c r="G1783" i="2"/>
  <c r="D1784" i="2"/>
  <c r="E1784" i="2"/>
  <c r="F1784" i="2"/>
  <c r="G1784" i="2"/>
  <c r="D1785" i="2"/>
  <c r="E1785" i="2"/>
  <c r="F1785" i="2"/>
  <c r="G1785" i="2"/>
  <c r="D1786" i="2"/>
  <c r="E1786" i="2"/>
  <c r="F1786" i="2"/>
  <c r="G1786" i="2"/>
  <c r="D1787" i="2"/>
  <c r="E1787" i="2"/>
  <c r="F1787" i="2"/>
  <c r="G1787" i="2"/>
  <c r="D1788" i="2"/>
  <c r="E1788" i="2"/>
  <c r="F1788" i="2"/>
  <c r="G1788" i="2"/>
  <c r="D1789" i="2"/>
  <c r="E1789" i="2"/>
  <c r="F1789" i="2"/>
  <c r="G1789" i="2"/>
  <c r="D1790" i="2"/>
  <c r="E1790" i="2"/>
  <c r="F1790" i="2"/>
  <c r="G1790" i="2"/>
  <c r="D1791" i="2"/>
  <c r="E1791" i="2"/>
  <c r="F1791" i="2"/>
  <c r="G1791" i="2"/>
  <c r="D1792" i="2"/>
  <c r="E1792" i="2"/>
  <c r="F1792" i="2"/>
  <c r="G1792" i="2"/>
  <c r="D1793" i="2"/>
  <c r="E1793" i="2"/>
  <c r="F1793" i="2"/>
  <c r="G1793" i="2"/>
  <c r="D1794" i="2"/>
  <c r="E1794" i="2"/>
  <c r="F1794" i="2"/>
  <c r="G1794" i="2"/>
  <c r="D1795" i="2"/>
  <c r="E1795" i="2"/>
  <c r="F1795" i="2"/>
  <c r="G1795" i="2"/>
  <c r="D1796" i="2"/>
  <c r="E1796" i="2"/>
  <c r="F1796" i="2"/>
  <c r="G1796" i="2"/>
  <c r="D1797" i="2"/>
  <c r="E1797" i="2"/>
  <c r="F1797" i="2"/>
  <c r="G1797" i="2"/>
  <c r="D1798" i="2"/>
  <c r="E1798" i="2"/>
  <c r="F1798" i="2"/>
  <c r="G1798" i="2"/>
  <c r="D1799" i="2"/>
  <c r="E1799" i="2"/>
  <c r="F1799" i="2"/>
  <c r="G1799" i="2"/>
  <c r="D1800" i="2"/>
  <c r="E1800" i="2"/>
  <c r="F1800" i="2"/>
  <c r="G1800" i="2"/>
  <c r="D1801" i="2"/>
  <c r="E1801" i="2"/>
  <c r="F1801" i="2"/>
  <c r="G1801" i="2"/>
  <c r="D1802" i="2"/>
  <c r="E1802" i="2"/>
  <c r="F1802" i="2"/>
  <c r="G1802" i="2"/>
  <c r="D1803" i="2"/>
  <c r="E1803" i="2"/>
  <c r="F1803" i="2"/>
  <c r="G1803" i="2"/>
  <c r="D1804" i="2"/>
  <c r="E1804" i="2"/>
  <c r="F1804" i="2"/>
  <c r="G1804" i="2"/>
  <c r="D1805" i="2"/>
  <c r="E1805" i="2"/>
  <c r="F1805" i="2"/>
  <c r="G1805" i="2"/>
  <c r="D1806" i="2"/>
  <c r="E1806" i="2"/>
  <c r="F1806" i="2"/>
  <c r="G1806" i="2"/>
  <c r="D1807" i="2"/>
  <c r="E1807" i="2"/>
  <c r="F1807" i="2"/>
  <c r="G1807" i="2"/>
  <c r="D1808" i="2"/>
  <c r="E1808" i="2"/>
  <c r="F1808" i="2"/>
  <c r="G1808" i="2"/>
  <c r="D1809" i="2"/>
  <c r="E1809" i="2"/>
  <c r="F1809" i="2"/>
  <c r="G1809" i="2"/>
  <c r="D1810" i="2"/>
  <c r="E1810" i="2"/>
  <c r="F1810" i="2"/>
  <c r="G1810" i="2"/>
  <c r="D1811" i="2"/>
  <c r="E1811" i="2"/>
  <c r="F1811" i="2"/>
  <c r="G1811" i="2"/>
  <c r="D1812" i="2"/>
  <c r="E1812" i="2"/>
  <c r="F1812" i="2"/>
  <c r="G1812" i="2"/>
  <c r="D1813" i="2"/>
  <c r="E1813" i="2"/>
  <c r="F1813" i="2"/>
  <c r="G1813" i="2"/>
  <c r="D1814" i="2"/>
  <c r="E1814" i="2"/>
  <c r="F1814" i="2"/>
  <c r="G1814" i="2"/>
  <c r="D1815" i="2"/>
  <c r="E1815" i="2"/>
  <c r="F1815" i="2"/>
  <c r="G1815" i="2"/>
  <c r="D1816" i="2"/>
  <c r="E1816" i="2"/>
  <c r="F1816" i="2"/>
  <c r="G1816" i="2"/>
  <c r="D1817" i="2"/>
  <c r="E1817" i="2"/>
  <c r="F1817" i="2"/>
  <c r="G1817" i="2"/>
  <c r="D1818" i="2"/>
  <c r="E1818" i="2"/>
  <c r="F1818" i="2"/>
  <c r="G1818" i="2"/>
  <c r="D1819" i="2"/>
  <c r="E1819" i="2"/>
  <c r="F1819" i="2"/>
  <c r="G1819" i="2"/>
  <c r="D1820" i="2"/>
  <c r="E1820" i="2"/>
  <c r="F1820" i="2"/>
  <c r="G1820" i="2"/>
  <c r="D1821" i="2"/>
  <c r="E1821" i="2"/>
  <c r="F1821" i="2"/>
  <c r="G1821" i="2"/>
  <c r="D1822" i="2"/>
  <c r="E1822" i="2"/>
  <c r="F1822" i="2"/>
  <c r="G1822" i="2"/>
  <c r="D1823" i="2"/>
  <c r="E1823" i="2"/>
  <c r="F1823" i="2"/>
  <c r="G1823" i="2"/>
  <c r="D1824" i="2"/>
  <c r="E1824" i="2"/>
  <c r="F1824" i="2"/>
  <c r="G1824" i="2"/>
  <c r="D1825" i="2"/>
  <c r="E1825" i="2"/>
  <c r="F1825" i="2"/>
  <c r="G1825" i="2"/>
  <c r="D1826" i="2"/>
  <c r="E1826" i="2"/>
  <c r="F1826" i="2"/>
  <c r="G1826" i="2"/>
  <c r="D1827" i="2"/>
  <c r="E1827" i="2"/>
  <c r="F1827" i="2"/>
  <c r="G1827" i="2"/>
  <c r="D1828" i="2"/>
  <c r="E1828" i="2"/>
  <c r="F1828" i="2"/>
  <c r="G1828" i="2"/>
  <c r="D1829" i="2"/>
  <c r="E1829" i="2"/>
  <c r="F1829" i="2"/>
  <c r="G1829" i="2"/>
  <c r="D1830" i="2"/>
  <c r="E1830" i="2"/>
  <c r="F1830" i="2"/>
  <c r="G1830" i="2"/>
  <c r="D1831" i="2"/>
  <c r="E1831" i="2"/>
  <c r="F1831" i="2"/>
  <c r="G1831" i="2"/>
  <c r="D1832" i="2"/>
  <c r="E1832" i="2"/>
  <c r="F1832" i="2"/>
  <c r="G1832" i="2"/>
  <c r="D1833" i="2"/>
  <c r="E1833" i="2"/>
  <c r="F1833" i="2"/>
  <c r="G1833" i="2"/>
  <c r="D1834" i="2"/>
  <c r="E1834" i="2"/>
  <c r="F1834" i="2"/>
  <c r="G1834" i="2"/>
  <c r="D1835" i="2"/>
  <c r="E1835" i="2"/>
  <c r="F1835" i="2"/>
  <c r="G1835" i="2"/>
  <c r="D1836" i="2"/>
  <c r="E1836" i="2"/>
  <c r="F1836" i="2"/>
  <c r="G1836" i="2"/>
  <c r="D1837" i="2"/>
  <c r="E1837" i="2"/>
  <c r="F1837" i="2"/>
  <c r="G1837" i="2"/>
  <c r="D1838" i="2"/>
  <c r="E1838" i="2"/>
  <c r="F1838" i="2"/>
  <c r="G1838" i="2"/>
  <c r="D1839" i="2"/>
  <c r="E1839" i="2"/>
  <c r="F1839" i="2"/>
  <c r="G1839" i="2"/>
  <c r="D1840" i="2"/>
  <c r="E1840" i="2"/>
  <c r="F1840" i="2"/>
  <c r="G1840" i="2"/>
  <c r="D1841" i="2"/>
  <c r="E1841" i="2"/>
  <c r="F1841" i="2"/>
  <c r="G1841" i="2"/>
  <c r="D1842" i="2"/>
  <c r="E1842" i="2"/>
  <c r="F1842" i="2"/>
  <c r="G1842" i="2"/>
  <c r="D1843" i="2"/>
  <c r="E1843" i="2"/>
  <c r="F1843" i="2"/>
  <c r="G1843" i="2"/>
  <c r="D1844" i="2"/>
  <c r="E1844" i="2"/>
  <c r="F1844" i="2"/>
  <c r="G1844" i="2"/>
  <c r="D1845" i="2"/>
  <c r="E1845" i="2"/>
  <c r="F1845" i="2"/>
  <c r="G1845" i="2"/>
  <c r="D1846" i="2"/>
  <c r="E1846" i="2"/>
  <c r="F1846" i="2"/>
  <c r="G1846" i="2"/>
  <c r="D1847" i="2"/>
  <c r="E1847" i="2"/>
  <c r="F1847" i="2"/>
  <c r="G1847" i="2"/>
  <c r="D1848" i="2"/>
  <c r="E1848" i="2"/>
  <c r="F1848" i="2"/>
  <c r="G1848" i="2"/>
  <c r="D1849" i="2"/>
  <c r="E1849" i="2"/>
  <c r="F1849" i="2"/>
  <c r="G1849" i="2"/>
  <c r="D1850" i="2"/>
  <c r="E1850" i="2"/>
  <c r="F1850" i="2"/>
  <c r="G1850" i="2"/>
  <c r="D1851" i="2"/>
  <c r="E1851" i="2"/>
  <c r="F1851" i="2"/>
  <c r="G1851" i="2"/>
  <c r="D1852" i="2"/>
  <c r="E1852" i="2"/>
  <c r="F1852" i="2"/>
  <c r="G1852" i="2"/>
  <c r="D1853" i="2"/>
  <c r="E1853" i="2"/>
  <c r="F1853" i="2"/>
  <c r="G1853" i="2"/>
  <c r="D1854" i="2"/>
  <c r="E1854" i="2"/>
  <c r="F1854" i="2"/>
  <c r="G1854" i="2"/>
  <c r="D1855" i="2"/>
  <c r="E1855" i="2"/>
  <c r="F1855" i="2"/>
  <c r="G1855" i="2"/>
  <c r="D1856" i="2"/>
  <c r="E1856" i="2"/>
  <c r="F1856" i="2"/>
  <c r="G1856" i="2"/>
  <c r="D1857" i="2"/>
  <c r="E1857" i="2"/>
  <c r="F1857" i="2"/>
  <c r="G1857" i="2"/>
  <c r="D1858" i="2"/>
  <c r="E1858" i="2"/>
  <c r="F1858" i="2"/>
  <c r="G1858" i="2"/>
  <c r="D1859" i="2"/>
  <c r="E1859" i="2"/>
  <c r="F1859" i="2"/>
  <c r="G1859" i="2"/>
  <c r="D1860" i="2"/>
  <c r="E1860" i="2"/>
  <c r="F1860" i="2"/>
  <c r="G1860" i="2"/>
  <c r="D1861" i="2"/>
  <c r="E1861" i="2"/>
  <c r="F1861" i="2"/>
  <c r="G1861" i="2"/>
  <c r="D1862" i="2"/>
  <c r="E1862" i="2"/>
  <c r="F1862" i="2"/>
  <c r="G1862" i="2"/>
  <c r="D1863" i="2"/>
  <c r="E1863" i="2"/>
  <c r="F1863" i="2"/>
  <c r="G1863" i="2"/>
  <c r="D1864" i="2"/>
  <c r="E1864" i="2"/>
  <c r="F1864" i="2"/>
  <c r="G1864" i="2"/>
  <c r="D1865" i="2"/>
  <c r="E1865" i="2"/>
  <c r="F1865" i="2"/>
  <c r="G1865" i="2"/>
  <c r="D1866" i="2"/>
  <c r="E1866" i="2"/>
  <c r="F1866" i="2"/>
  <c r="G1866" i="2"/>
  <c r="D1867" i="2"/>
  <c r="E1867" i="2"/>
  <c r="F1867" i="2"/>
  <c r="G1867" i="2"/>
  <c r="D1868" i="2"/>
  <c r="E1868" i="2"/>
  <c r="F1868" i="2"/>
  <c r="G1868" i="2"/>
  <c r="D1869" i="2"/>
  <c r="E1869" i="2"/>
  <c r="F1869" i="2"/>
  <c r="G1869" i="2"/>
  <c r="D1870" i="2"/>
  <c r="E1870" i="2"/>
  <c r="F1870" i="2"/>
  <c r="G1870" i="2"/>
  <c r="D1871" i="2"/>
  <c r="E1871" i="2"/>
  <c r="F1871" i="2"/>
  <c r="G1871" i="2"/>
  <c r="D1872" i="2"/>
  <c r="E1872" i="2"/>
  <c r="F1872" i="2"/>
  <c r="G1872" i="2"/>
  <c r="D1873" i="2"/>
  <c r="E1873" i="2"/>
  <c r="F1873" i="2"/>
  <c r="G1873" i="2"/>
  <c r="D1874" i="2"/>
  <c r="E1874" i="2"/>
  <c r="F1874" i="2"/>
  <c r="G1874" i="2"/>
  <c r="D1875" i="2"/>
  <c r="E1875" i="2"/>
  <c r="F1875" i="2"/>
  <c r="G1875" i="2"/>
  <c r="D1876" i="2"/>
  <c r="E1876" i="2"/>
  <c r="F1876" i="2"/>
  <c r="G1876" i="2"/>
  <c r="D1877" i="2"/>
  <c r="E1877" i="2"/>
  <c r="F1877" i="2"/>
  <c r="G1877" i="2"/>
  <c r="D1878" i="2"/>
  <c r="E1878" i="2"/>
  <c r="F1878" i="2"/>
  <c r="G1878" i="2"/>
  <c r="D1879" i="2"/>
  <c r="E1879" i="2"/>
  <c r="F1879" i="2"/>
  <c r="G1879" i="2"/>
  <c r="D1880" i="2"/>
  <c r="E1880" i="2"/>
  <c r="F1880" i="2"/>
  <c r="G1880" i="2"/>
  <c r="D1881" i="2"/>
  <c r="E1881" i="2"/>
  <c r="F1881" i="2"/>
  <c r="G1881" i="2"/>
  <c r="D1882" i="2"/>
  <c r="E1882" i="2"/>
  <c r="F1882" i="2"/>
  <c r="G1882" i="2"/>
  <c r="D1883" i="2"/>
  <c r="E1883" i="2"/>
  <c r="F1883" i="2"/>
  <c r="G1883" i="2"/>
  <c r="D1884" i="2"/>
  <c r="E1884" i="2"/>
  <c r="F1884" i="2"/>
  <c r="G1884" i="2"/>
  <c r="D1885" i="2"/>
  <c r="E1885" i="2"/>
  <c r="F1885" i="2"/>
  <c r="G1885" i="2"/>
  <c r="D1886" i="2"/>
  <c r="E1886" i="2"/>
  <c r="F1886" i="2"/>
  <c r="G1886" i="2"/>
  <c r="D1887" i="2"/>
  <c r="E1887" i="2"/>
  <c r="F1887" i="2"/>
  <c r="G1887" i="2"/>
  <c r="D1888" i="2"/>
  <c r="E1888" i="2"/>
  <c r="F1888" i="2"/>
  <c r="G1888" i="2"/>
  <c r="D1889" i="2"/>
  <c r="E1889" i="2"/>
  <c r="F1889" i="2"/>
  <c r="G1889" i="2"/>
  <c r="D1890" i="2"/>
  <c r="E1890" i="2"/>
  <c r="F1890" i="2"/>
  <c r="G1890" i="2"/>
  <c r="D1891" i="2"/>
  <c r="E1891" i="2"/>
  <c r="F1891" i="2"/>
  <c r="G1891" i="2"/>
  <c r="D1892" i="2"/>
  <c r="E1892" i="2"/>
  <c r="F1892" i="2"/>
  <c r="G1892" i="2"/>
  <c r="D1893" i="2"/>
  <c r="E1893" i="2"/>
  <c r="F1893" i="2"/>
  <c r="G1893" i="2"/>
  <c r="D1894" i="2"/>
  <c r="E1894" i="2"/>
  <c r="F1894" i="2"/>
  <c r="G1894" i="2"/>
  <c r="D1895" i="2"/>
  <c r="E1895" i="2"/>
  <c r="F1895" i="2"/>
  <c r="G1895" i="2"/>
  <c r="D1896" i="2"/>
  <c r="E1896" i="2"/>
  <c r="F1896" i="2"/>
  <c r="G1896" i="2"/>
  <c r="D1897" i="2"/>
  <c r="E1897" i="2"/>
  <c r="F1897" i="2"/>
  <c r="G1897" i="2"/>
  <c r="D1898" i="2"/>
  <c r="E1898" i="2"/>
  <c r="F1898" i="2"/>
  <c r="G1898" i="2"/>
  <c r="D1899" i="2"/>
  <c r="E1899" i="2"/>
  <c r="F1899" i="2"/>
  <c r="G1899" i="2"/>
  <c r="D1900" i="2"/>
  <c r="E1900" i="2"/>
  <c r="F1900" i="2"/>
  <c r="G1900" i="2"/>
  <c r="D1901" i="2"/>
  <c r="E1901" i="2"/>
  <c r="F1901" i="2"/>
  <c r="G1901" i="2"/>
  <c r="D1902" i="2"/>
  <c r="E1902" i="2"/>
  <c r="F1902" i="2"/>
  <c r="G1902" i="2"/>
  <c r="D1903" i="2"/>
  <c r="E1903" i="2"/>
  <c r="F1903" i="2"/>
  <c r="G1903" i="2"/>
  <c r="D1904" i="2"/>
  <c r="E1904" i="2"/>
  <c r="F1904" i="2"/>
  <c r="G1904" i="2"/>
  <c r="D1905" i="2"/>
  <c r="E1905" i="2"/>
  <c r="F1905" i="2"/>
  <c r="G1905" i="2"/>
  <c r="D1906" i="2"/>
  <c r="E1906" i="2"/>
  <c r="F1906" i="2"/>
  <c r="G1906" i="2"/>
  <c r="D1907" i="2"/>
  <c r="E1907" i="2"/>
  <c r="F1907" i="2"/>
  <c r="G1907" i="2"/>
  <c r="D1908" i="2"/>
  <c r="E1908" i="2"/>
  <c r="F1908" i="2"/>
  <c r="G1908" i="2"/>
  <c r="D1909" i="2"/>
  <c r="E1909" i="2"/>
  <c r="F1909" i="2"/>
  <c r="G1909" i="2"/>
  <c r="D1910" i="2"/>
  <c r="E1910" i="2"/>
  <c r="F1910" i="2"/>
  <c r="G1910" i="2"/>
  <c r="D1911" i="2"/>
  <c r="E1911" i="2"/>
  <c r="F1911" i="2"/>
  <c r="G1911" i="2"/>
  <c r="D1912" i="2"/>
  <c r="E1912" i="2"/>
  <c r="F1912" i="2"/>
  <c r="G1912" i="2"/>
  <c r="D1913" i="2"/>
  <c r="E1913" i="2"/>
  <c r="F1913" i="2"/>
  <c r="G1913" i="2"/>
  <c r="D1914" i="2"/>
  <c r="E1914" i="2"/>
  <c r="F1914" i="2"/>
  <c r="G1914" i="2"/>
  <c r="D1915" i="2"/>
  <c r="E1915" i="2"/>
  <c r="F1915" i="2"/>
  <c r="G1915" i="2"/>
  <c r="D1916" i="2"/>
  <c r="E1916" i="2"/>
  <c r="F1916" i="2"/>
  <c r="G1916" i="2"/>
  <c r="D1917" i="2"/>
  <c r="E1917" i="2"/>
  <c r="F1917" i="2"/>
  <c r="G1917" i="2"/>
  <c r="D1918" i="2"/>
  <c r="E1918" i="2"/>
  <c r="F1918" i="2"/>
  <c r="G1918" i="2"/>
  <c r="D1919" i="2"/>
  <c r="E1919" i="2"/>
  <c r="F1919" i="2"/>
  <c r="G1919" i="2"/>
  <c r="D1920" i="2"/>
  <c r="E1920" i="2"/>
  <c r="F1920" i="2"/>
  <c r="G1920" i="2"/>
  <c r="D1921" i="2"/>
  <c r="E1921" i="2"/>
  <c r="F1921" i="2"/>
  <c r="G1921" i="2"/>
  <c r="D1922" i="2"/>
  <c r="E1922" i="2"/>
  <c r="F1922" i="2"/>
  <c r="G1922" i="2"/>
  <c r="D1923" i="2"/>
  <c r="E1923" i="2"/>
  <c r="F1923" i="2"/>
  <c r="G1923" i="2"/>
  <c r="D1924" i="2"/>
  <c r="E1924" i="2"/>
  <c r="F1924" i="2"/>
  <c r="G1924" i="2"/>
  <c r="D1925" i="2"/>
  <c r="E1925" i="2"/>
  <c r="F1925" i="2"/>
  <c r="G1925" i="2"/>
  <c r="D1926" i="2"/>
  <c r="E1926" i="2"/>
  <c r="F1926" i="2"/>
  <c r="G1926" i="2"/>
  <c r="D1927" i="2"/>
  <c r="E1927" i="2"/>
  <c r="F1927" i="2"/>
  <c r="G1927" i="2"/>
  <c r="D1928" i="2"/>
  <c r="E1928" i="2"/>
  <c r="F1928" i="2"/>
  <c r="G1928" i="2"/>
  <c r="D1929" i="2"/>
  <c r="E1929" i="2"/>
  <c r="F1929" i="2"/>
  <c r="G1929" i="2"/>
  <c r="D1930" i="2"/>
  <c r="E1930" i="2"/>
  <c r="F1930" i="2"/>
  <c r="G1930" i="2"/>
  <c r="D1931" i="2"/>
  <c r="E1931" i="2"/>
  <c r="F1931" i="2"/>
  <c r="G1931" i="2"/>
  <c r="D1932" i="2"/>
  <c r="E1932" i="2"/>
  <c r="F1932" i="2"/>
  <c r="G1932" i="2"/>
  <c r="D1933" i="2"/>
  <c r="E1933" i="2"/>
  <c r="F1933" i="2"/>
  <c r="G1933" i="2"/>
  <c r="D1934" i="2"/>
  <c r="E1934" i="2"/>
  <c r="F1934" i="2"/>
  <c r="G1934" i="2"/>
  <c r="D1935" i="2"/>
  <c r="E1935" i="2"/>
  <c r="F1935" i="2"/>
  <c r="G1935" i="2"/>
  <c r="D1936" i="2"/>
  <c r="E1936" i="2"/>
  <c r="F1936" i="2"/>
  <c r="G1936" i="2"/>
  <c r="D1937" i="2"/>
  <c r="E1937" i="2"/>
  <c r="F1937" i="2"/>
  <c r="G1937" i="2"/>
  <c r="D1938" i="2"/>
  <c r="E1938" i="2"/>
  <c r="F1938" i="2"/>
  <c r="G1938" i="2"/>
  <c r="D1939" i="2"/>
  <c r="E1939" i="2"/>
  <c r="F1939" i="2"/>
  <c r="G1939" i="2"/>
  <c r="D1940" i="2"/>
  <c r="E1940" i="2"/>
  <c r="F1940" i="2"/>
  <c r="G1940" i="2"/>
  <c r="D1941" i="2"/>
  <c r="E1941" i="2"/>
  <c r="F1941" i="2"/>
  <c r="G1941" i="2"/>
  <c r="D1942" i="2"/>
  <c r="E1942" i="2"/>
  <c r="F1942" i="2"/>
  <c r="G1942" i="2"/>
  <c r="D1943" i="2"/>
  <c r="E1943" i="2"/>
  <c r="F1943" i="2"/>
  <c r="G1943" i="2"/>
  <c r="D1944" i="2"/>
  <c r="E1944" i="2"/>
  <c r="F1944" i="2"/>
  <c r="G1944" i="2"/>
  <c r="D1945" i="2"/>
  <c r="E1945" i="2"/>
  <c r="F1945" i="2"/>
  <c r="G1945" i="2"/>
  <c r="D1946" i="2"/>
  <c r="E1946" i="2"/>
  <c r="F1946" i="2"/>
  <c r="G1946" i="2"/>
  <c r="D1947" i="2"/>
  <c r="E1947" i="2"/>
  <c r="F1947" i="2"/>
  <c r="G1947" i="2"/>
  <c r="D1948" i="2"/>
  <c r="E1948" i="2"/>
  <c r="F1948" i="2"/>
  <c r="G1948" i="2"/>
  <c r="D1949" i="2"/>
  <c r="E1949" i="2"/>
  <c r="F1949" i="2"/>
  <c r="G1949" i="2"/>
  <c r="D1950" i="2"/>
  <c r="E1950" i="2"/>
  <c r="F1950" i="2"/>
  <c r="G1950" i="2"/>
  <c r="D1951" i="2"/>
  <c r="E1951" i="2"/>
  <c r="F1951" i="2"/>
  <c r="G1951" i="2"/>
  <c r="D1952" i="2"/>
  <c r="E1952" i="2"/>
  <c r="F1952" i="2"/>
  <c r="G1952" i="2"/>
  <c r="D1953" i="2"/>
  <c r="E1953" i="2"/>
  <c r="F1953" i="2"/>
  <c r="G1953" i="2"/>
  <c r="D1954" i="2"/>
  <c r="E1954" i="2"/>
  <c r="F1954" i="2"/>
  <c r="G1954" i="2"/>
  <c r="D1955" i="2"/>
  <c r="E1955" i="2"/>
  <c r="F1955" i="2"/>
  <c r="G1955" i="2"/>
  <c r="D1956" i="2"/>
  <c r="E1956" i="2"/>
  <c r="F1956" i="2"/>
  <c r="G1956" i="2"/>
  <c r="D1957" i="2"/>
  <c r="E1957" i="2"/>
  <c r="F1957" i="2"/>
  <c r="G1957" i="2"/>
  <c r="D1958" i="2"/>
  <c r="E1958" i="2"/>
  <c r="F1958" i="2"/>
  <c r="G1958" i="2"/>
  <c r="D1959" i="2"/>
  <c r="E1959" i="2"/>
  <c r="F1959" i="2"/>
  <c r="G1959" i="2"/>
  <c r="D1960" i="2"/>
  <c r="E1960" i="2"/>
  <c r="F1960" i="2"/>
  <c r="G1960" i="2"/>
  <c r="D1961" i="2"/>
  <c r="E1961" i="2"/>
  <c r="F1961" i="2"/>
  <c r="G1961" i="2"/>
  <c r="D1962" i="2"/>
  <c r="E1962" i="2"/>
  <c r="F1962" i="2"/>
  <c r="G1962" i="2"/>
  <c r="D1963" i="2"/>
  <c r="E1963" i="2"/>
  <c r="F1963" i="2"/>
  <c r="G1963" i="2"/>
  <c r="D1964" i="2"/>
  <c r="E1964" i="2"/>
  <c r="F1964" i="2"/>
  <c r="G1964" i="2"/>
  <c r="D1965" i="2"/>
  <c r="E1965" i="2"/>
  <c r="F1965" i="2"/>
  <c r="G1965" i="2"/>
  <c r="D1966" i="2"/>
  <c r="E1966" i="2"/>
  <c r="F1966" i="2"/>
  <c r="G1966" i="2"/>
  <c r="D1967" i="2"/>
  <c r="E1967" i="2"/>
  <c r="F1967" i="2"/>
  <c r="G1967" i="2"/>
  <c r="D1968" i="2"/>
  <c r="E1968" i="2"/>
  <c r="F1968" i="2"/>
  <c r="G1968" i="2"/>
  <c r="D1969" i="2"/>
  <c r="E1969" i="2"/>
  <c r="F1969" i="2"/>
  <c r="G1969" i="2"/>
  <c r="D1970" i="2"/>
  <c r="E1970" i="2"/>
  <c r="F1970" i="2"/>
  <c r="G1970" i="2"/>
  <c r="D1971" i="2"/>
  <c r="E1971" i="2"/>
  <c r="F1971" i="2"/>
  <c r="G1971" i="2"/>
  <c r="D1972" i="2"/>
  <c r="E1972" i="2"/>
  <c r="F1972" i="2"/>
  <c r="G1972" i="2"/>
  <c r="D1973" i="2"/>
  <c r="E1973" i="2"/>
  <c r="F1973" i="2"/>
  <c r="G1973" i="2"/>
  <c r="D1974" i="2"/>
  <c r="E1974" i="2"/>
  <c r="F1974" i="2"/>
  <c r="G1974" i="2"/>
  <c r="D1975" i="2"/>
  <c r="E1975" i="2"/>
  <c r="F1975" i="2"/>
  <c r="G1975" i="2"/>
  <c r="D1976" i="2"/>
  <c r="E1976" i="2"/>
  <c r="F1976" i="2"/>
  <c r="G1976" i="2"/>
  <c r="D1977" i="2"/>
  <c r="E1977" i="2"/>
  <c r="F1977" i="2"/>
  <c r="G1977" i="2"/>
  <c r="D1978" i="2"/>
  <c r="E1978" i="2"/>
  <c r="F1978" i="2"/>
  <c r="G1978" i="2"/>
  <c r="D1979" i="2"/>
  <c r="E1979" i="2"/>
  <c r="F1979" i="2"/>
  <c r="G1979" i="2"/>
  <c r="D1980" i="2"/>
  <c r="E1980" i="2"/>
  <c r="F1980" i="2"/>
  <c r="G1980" i="2"/>
  <c r="D1981" i="2"/>
  <c r="E1981" i="2"/>
  <c r="F1981" i="2"/>
  <c r="G1981" i="2"/>
  <c r="D1982" i="2"/>
  <c r="E1982" i="2"/>
  <c r="F1982" i="2"/>
  <c r="G1982" i="2"/>
  <c r="D1983" i="2"/>
  <c r="E1983" i="2"/>
  <c r="F1983" i="2"/>
  <c r="G1983" i="2"/>
  <c r="D1984" i="2"/>
  <c r="E1984" i="2"/>
  <c r="F1984" i="2"/>
  <c r="G1984" i="2"/>
  <c r="D1985" i="2"/>
  <c r="E1985" i="2"/>
  <c r="F1985" i="2"/>
  <c r="G1985" i="2"/>
  <c r="D1986" i="2"/>
  <c r="E1986" i="2"/>
  <c r="F1986" i="2"/>
  <c r="G1986" i="2"/>
  <c r="D1987" i="2"/>
  <c r="E1987" i="2"/>
  <c r="F1987" i="2"/>
  <c r="G1987" i="2"/>
  <c r="D1988" i="2"/>
  <c r="E1988" i="2"/>
  <c r="F1988" i="2"/>
  <c r="G1988" i="2"/>
  <c r="D1989" i="2"/>
  <c r="E1989" i="2"/>
  <c r="F1989" i="2"/>
  <c r="G1989" i="2"/>
  <c r="D1990" i="2"/>
  <c r="E1990" i="2"/>
  <c r="F1990" i="2"/>
  <c r="G1990" i="2"/>
  <c r="D1991" i="2"/>
  <c r="E1991" i="2"/>
  <c r="F1991" i="2"/>
  <c r="G1991" i="2"/>
  <c r="D1992" i="2"/>
  <c r="E1992" i="2"/>
  <c r="F1992" i="2"/>
  <c r="G1992" i="2"/>
  <c r="D1993" i="2"/>
  <c r="E1993" i="2"/>
  <c r="F1993" i="2"/>
  <c r="G1993" i="2"/>
  <c r="D1994" i="2"/>
  <c r="E1994" i="2"/>
  <c r="F1994" i="2"/>
  <c r="G1994" i="2"/>
  <c r="D1995" i="2"/>
  <c r="E1995" i="2"/>
  <c r="F1995" i="2"/>
  <c r="G1995" i="2"/>
  <c r="D1996" i="2"/>
  <c r="E1996" i="2"/>
  <c r="F1996" i="2"/>
  <c r="G1996" i="2"/>
  <c r="D1997" i="2"/>
  <c r="E1997" i="2"/>
  <c r="F1997" i="2"/>
  <c r="G1997" i="2"/>
  <c r="D1998" i="2"/>
  <c r="E1998" i="2"/>
  <c r="F1998" i="2"/>
  <c r="G1998" i="2"/>
  <c r="D1999" i="2"/>
  <c r="E1999" i="2"/>
  <c r="F1999" i="2"/>
  <c r="G1999" i="2"/>
  <c r="D2000" i="2"/>
  <c r="E2000" i="2"/>
  <c r="F2000" i="2"/>
  <c r="G2000" i="2"/>
  <c r="D2001" i="2"/>
  <c r="E2001" i="2"/>
  <c r="F2001" i="2"/>
  <c r="G2001" i="2"/>
  <c r="D2002" i="2"/>
  <c r="E2002" i="2"/>
  <c r="F2002" i="2"/>
  <c r="G2002" i="2"/>
  <c r="D2003" i="2"/>
  <c r="E2003" i="2"/>
  <c r="F2003" i="2"/>
  <c r="G2003" i="2"/>
  <c r="D2004" i="2"/>
  <c r="E2004" i="2"/>
  <c r="F2004" i="2"/>
  <c r="G2004" i="2"/>
  <c r="D2005" i="2"/>
  <c r="E2005" i="2"/>
  <c r="F2005" i="2"/>
  <c r="G2005" i="2"/>
  <c r="D2006" i="2"/>
  <c r="E2006" i="2"/>
  <c r="F2006" i="2"/>
  <c r="G2006" i="2"/>
  <c r="D2007" i="2"/>
  <c r="E2007" i="2"/>
  <c r="F2007" i="2"/>
  <c r="G2007" i="2"/>
  <c r="D2008" i="2"/>
  <c r="E2008" i="2"/>
  <c r="F2008" i="2"/>
  <c r="G2008" i="2"/>
  <c r="D2009" i="2"/>
  <c r="E2009" i="2"/>
  <c r="F2009" i="2"/>
  <c r="G2009" i="2"/>
  <c r="D2010" i="2"/>
  <c r="E2010" i="2"/>
  <c r="F2010" i="2"/>
  <c r="G2010" i="2"/>
  <c r="D2011" i="2"/>
  <c r="E2011" i="2"/>
  <c r="F2011" i="2"/>
  <c r="G2011" i="2"/>
  <c r="D2012" i="2"/>
  <c r="E2012" i="2"/>
  <c r="F2012" i="2"/>
  <c r="G2012" i="2"/>
  <c r="D2013" i="2"/>
  <c r="E2013" i="2"/>
  <c r="F2013" i="2"/>
  <c r="G2013" i="2"/>
  <c r="D2014" i="2"/>
  <c r="E2014" i="2"/>
  <c r="F2014" i="2"/>
  <c r="G2014" i="2"/>
  <c r="D2015" i="2"/>
  <c r="E2015" i="2"/>
  <c r="F2015" i="2"/>
  <c r="G2015" i="2"/>
  <c r="D2016" i="2"/>
  <c r="E2016" i="2"/>
  <c r="F2016" i="2"/>
  <c r="G2016" i="2"/>
  <c r="D2017" i="2"/>
  <c r="E2017" i="2"/>
  <c r="F2017" i="2"/>
  <c r="G2017" i="2"/>
  <c r="D2018" i="2"/>
  <c r="E2018" i="2"/>
  <c r="F2018" i="2"/>
  <c r="G2018" i="2"/>
  <c r="D2019" i="2"/>
  <c r="E2019" i="2"/>
  <c r="F2019" i="2"/>
  <c r="G2019" i="2"/>
  <c r="D2020" i="2"/>
  <c r="E2020" i="2"/>
  <c r="F2020" i="2"/>
  <c r="G2020" i="2"/>
  <c r="D2021" i="2"/>
  <c r="E2021" i="2"/>
  <c r="F2021" i="2"/>
  <c r="G2021" i="2"/>
  <c r="D2022" i="2"/>
  <c r="E2022" i="2"/>
  <c r="F2022" i="2"/>
  <c r="G2022" i="2"/>
  <c r="D2023" i="2"/>
  <c r="E2023" i="2"/>
  <c r="F2023" i="2"/>
  <c r="G2023" i="2"/>
  <c r="D2024" i="2"/>
  <c r="E2024" i="2"/>
  <c r="F2024" i="2"/>
  <c r="G2024" i="2"/>
  <c r="D2025" i="2"/>
  <c r="E2025" i="2"/>
  <c r="F2025" i="2"/>
  <c r="G2025" i="2"/>
  <c r="D2026" i="2"/>
  <c r="E2026" i="2"/>
  <c r="F2026" i="2"/>
  <c r="G2026" i="2"/>
  <c r="D2027" i="2"/>
  <c r="E2027" i="2"/>
  <c r="F2027" i="2"/>
  <c r="G2027" i="2"/>
  <c r="D2028" i="2"/>
  <c r="E2028" i="2"/>
  <c r="F2028" i="2"/>
  <c r="G2028" i="2"/>
  <c r="D2029" i="2"/>
  <c r="E2029" i="2"/>
  <c r="F2029" i="2"/>
  <c r="G2029" i="2"/>
  <c r="D2030" i="2"/>
  <c r="E2030" i="2"/>
  <c r="F2030" i="2"/>
  <c r="G2030" i="2"/>
  <c r="D2031" i="2"/>
  <c r="E2031" i="2"/>
  <c r="F2031" i="2"/>
  <c r="G2031" i="2"/>
  <c r="D2032" i="2"/>
  <c r="E2032" i="2"/>
  <c r="F2032" i="2"/>
  <c r="G2032" i="2"/>
  <c r="D2033" i="2"/>
  <c r="E2033" i="2"/>
  <c r="F2033" i="2"/>
  <c r="G2033" i="2"/>
  <c r="D2034" i="2"/>
  <c r="E2034" i="2"/>
  <c r="F2034" i="2"/>
  <c r="G2034" i="2"/>
  <c r="D2035" i="2"/>
  <c r="E2035" i="2"/>
  <c r="F2035" i="2"/>
  <c r="G2035" i="2"/>
  <c r="D2036" i="2"/>
  <c r="E2036" i="2"/>
  <c r="F2036" i="2"/>
  <c r="G2036" i="2"/>
  <c r="D2037" i="2"/>
  <c r="E2037" i="2"/>
  <c r="F2037" i="2"/>
  <c r="G2037" i="2"/>
  <c r="D2038" i="2"/>
  <c r="E2038" i="2"/>
  <c r="F2038" i="2"/>
  <c r="G2038" i="2"/>
  <c r="D2039" i="2"/>
  <c r="E2039" i="2"/>
  <c r="F2039" i="2"/>
  <c r="G2039" i="2"/>
  <c r="D2040" i="2"/>
  <c r="E2040" i="2"/>
  <c r="F2040" i="2"/>
  <c r="G2040" i="2"/>
  <c r="D2041" i="2"/>
  <c r="E2041" i="2"/>
  <c r="F2041" i="2"/>
  <c r="G2041" i="2"/>
  <c r="D2042" i="2"/>
  <c r="E2042" i="2"/>
  <c r="F2042" i="2"/>
  <c r="G2042" i="2"/>
  <c r="D2043" i="2"/>
  <c r="E2043" i="2"/>
  <c r="F2043" i="2"/>
  <c r="G2043" i="2"/>
  <c r="D2044" i="2"/>
  <c r="E2044" i="2"/>
  <c r="F2044" i="2"/>
  <c r="G2044" i="2"/>
  <c r="D2045" i="2"/>
  <c r="E2045" i="2"/>
  <c r="F2045" i="2"/>
  <c r="G2045" i="2"/>
  <c r="D2046" i="2"/>
  <c r="E2046" i="2"/>
  <c r="F2046" i="2"/>
  <c r="G2046" i="2"/>
  <c r="D2047" i="2"/>
  <c r="E2047" i="2"/>
  <c r="F2047" i="2"/>
  <c r="G2047" i="2"/>
  <c r="D2048" i="2"/>
  <c r="E2048" i="2"/>
  <c r="F2048" i="2"/>
  <c r="G2048" i="2"/>
  <c r="D2049" i="2"/>
  <c r="E2049" i="2"/>
  <c r="F2049" i="2"/>
  <c r="G2049" i="2"/>
  <c r="D2050" i="2"/>
  <c r="E2050" i="2"/>
  <c r="F2050" i="2"/>
  <c r="G2050" i="2"/>
  <c r="D2051" i="2"/>
  <c r="E2051" i="2"/>
  <c r="F2051" i="2"/>
  <c r="G2051" i="2"/>
  <c r="D2052" i="2"/>
  <c r="E2052" i="2"/>
  <c r="F2052" i="2"/>
  <c r="G2052" i="2"/>
  <c r="D2053" i="2"/>
  <c r="E2053" i="2"/>
  <c r="F2053" i="2"/>
  <c r="G2053" i="2"/>
  <c r="D2054" i="2"/>
  <c r="E2054" i="2"/>
  <c r="F2054" i="2"/>
  <c r="G2054" i="2"/>
  <c r="D2055" i="2"/>
  <c r="E2055" i="2"/>
  <c r="F2055" i="2"/>
  <c r="G2055" i="2"/>
  <c r="D2056" i="2"/>
  <c r="E2056" i="2"/>
  <c r="F2056" i="2"/>
  <c r="G2056" i="2"/>
  <c r="D2057" i="2"/>
  <c r="E2057" i="2"/>
  <c r="F2057" i="2"/>
  <c r="G2057" i="2"/>
  <c r="D2058" i="2"/>
  <c r="E2058" i="2"/>
  <c r="F2058" i="2"/>
  <c r="G2058" i="2"/>
  <c r="D2059" i="2"/>
  <c r="E2059" i="2"/>
  <c r="F2059" i="2"/>
  <c r="G2059" i="2"/>
  <c r="D2060" i="2"/>
  <c r="E2060" i="2"/>
  <c r="F2060" i="2"/>
  <c r="G2060" i="2"/>
  <c r="D2061" i="2"/>
  <c r="E2061" i="2"/>
  <c r="F2061" i="2"/>
  <c r="G2061" i="2"/>
  <c r="D2062" i="2"/>
  <c r="E2062" i="2"/>
  <c r="F2062" i="2"/>
  <c r="G2062" i="2"/>
  <c r="D2063" i="2"/>
  <c r="E2063" i="2"/>
  <c r="F2063" i="2"/>
  <c r="G2063" i="2"/>
  <c r="D2064" i="2"/>
  <c r="E2064" i="2"/>
  <c r="F2064" i="2"/>
  <c r="G2064" i="2"/>
  <c r="D2065" i="2"/>
  <c r="E2065" i="2"/>
  <c r="F2065" i="2"/>
  <c r="G2065" i="2"/>
  <c r="D2066" i="2"/>
  <c r="E2066" i="2"/>
  <c r="F2066" i="2"/>
  <c r="G2066" i="2"/>
  <c r="D2067" i="2"/>
  <c r="E2067" i="2"/>
  <c r="F2067" i="2"/>
  <c r="G2067" i="2"/>
  <c r="D2068" i="2"/>
  <c r="E2068" i="2"/>
  <c r="F2068" i="2"/>
  <c r="G2068" i="2"/>
  <c r="D2069" i="2"/>
  <c r="E2069" i="2"/>
  <c r="F2069" i="2"/>
  <c r="G2069" i="2"/>
  <c r="D2070" i="2"/>
  <c r="E2070" i="2"/>
  <c r="F2070" i="2"/>
  <c r="G2070" i="2"/>
  <c r="D2071" i="2"/>
  <c r="E2071" i="2"/>
  <c r="F2071" i="2"/>
  <c r="G2071" i="2"/>
  <c r="D2072" i="2"/>
  <c r="E2072" i="2"/>
  <c r="F2072" i="2"/>
  <c r="G2072" i="2"/>
  <c r="D2073" i="2"/>
  <c r="E2073" i="2"/>
  <c r="F2073" i="2"/>
  <c r="G2073" i="2"/>
  <c r="D2074" i="2"/>
  <c r="E2074" i="2"/>
  <c r="F2074" i="2"/>
  <c r="G2074" i="2"/>
  <c r="D2075" i="2"/>
  <c r="E2075" i="2"/>
  <c r="F2075" i="2"/>
  <c r="G2075" i="2"/>
  <c r="D2076" i="2"/>
  <c r="E2076" i="2"/>
  <c r="F2076" i="2"/>
  <c r="G2076" i="2"/>
  <c r="D2077" i="2"/>
  <c r="E2077" i="2"/>
  <c r="F2077" i="2"/>
  <c r="G2077" i="2"/>
  <c r="D2078" i="2"/>
  <c r="E2078" i="2"/>
  <c r="F2078" i="2"/>
  <c r="G2078" i="2"/>
  <c r="D2079" i="2"/>
  <c r="E2079" i="2"/>
  <c r="F2079" i="2"/>
  <c r="G2079" i="2"/>
  <c r="D2080" i="2"/>
  <c r="E2080" i="2"/>
  <c r="F2080" i="2"/>
  <c r="G2080" i="2"/>
  <c r="D2081" i="2"/>
  <c r="E2081" i="2"/>
  <c r="F2081" i="2"/>
  <c r="G2081" i="2"/>
  <c r="D2082" i="2"/>
  <c r="E2082" i="2"/>
  <c r="F2082" i="2"/>
  <c r="G2082" i="2"/>
  <c r="D2083" i="2"/>
  <c r="E2083" i="2"/>
  <c r="F2083" i="2"/>
  <c r="G2083" i="2"/>
  <c r="D2084" i="2"/>
  <c r="E2084" i="2"/>
  <c r="F2084" i="2"/>
  <c r="G2084" i="2"/>
  <c r="D2085" i="2"/>
  <c r="E2085" i="2"/>
  <c r="F2085" i="2"/>
  <c r="G2085" i="2"/>
  <c r="D2086" i="2"/>
  <c r="E2086" i="2"/>
  <c r="F2086" i="2"/>
  <c r="G2086" i="2"/>
  <c r="D2087" i="2"/>
  <c r="E2087" i="2"/>
  <c r="F2087" i="2"/>
  <c r="G2087" i="2"/>
  <c r="D2088" i="2"/>
  <c r="E2088" i="2"/>
  <c r="F2088" i="2"/>
  <c r="G2088" i="2"/>
  <c r="D2089" i="2"/>
  <c r="E2089" i="2"/>
  <c r="F2089" i="2"/>
  <c r="G2089" i="2"/>
  <c r="D2090" i="2"/>
  <c r="E2090" i="2"/>
  <c r="F2090" i="2"/>
  <c r="G2090" i="2"/>
  <c r="D2091" i="2"/>
  <c r="E2091" i="2"/>
  <c r="F2091" i="2"/>
  <c r="G2091" i="2"/>
  <c r="D2092" i="2"/>
  <c r="E2092" i="2"/>
  <c r="F2092" i="2"/>
  <c r="G2092" i="2"/>
  <c r="D2093" i="2"/>
  <c r="E2093" i="2"/>
  <c r="F2093" i="2"/>
  <c r="G2093" i="2"/>
  <c r="D2094" i="2"/>
  <c r="E2094" i="2"/>
  <c r="F2094" i="2"/>
  <c r="G2094" i="2"/>
  <c r="D2095" i="2"/>
  <c r="E2095" i="2"/>
  <c r="F2095" i="2"/>
  <c r="G2095" i="2"/>
  <c r="D2096" i="2"/>
  <c r="E2096" i="2"/>
  <c r="F2096" i="2"/>
  <c r="G2096" i="2"/>
  <c r="D2097" i="2"/>
  <c r="E2097" i="2"/>
  <c r="F2097" i="2"/>
  <c r="G2097" i="2"/>
  <c r="D2098" i="2"/>
  <c r="E2098" i="2"/>
  <c r="F2098" i="2"/>
  <c r="G2098" i="2"/>
  <c r="D2099" i="2"/>
  <c r="E2099" i="2"/>
  <c r="F2099" i="2"/>
  <c r="G2099" i="2"/>
  <c r="D2100" i="2"/>
  <c r="E2100" i="2"/>
  <c r="F2100" i="2"/>
  <c r="G2100" i="2"/>
  <c r="D2101" i="2"/>
  <c r="E2101" i="2"/>
  <c r="F2101" i="2"/>
  <c r="G2101" i="2"/>
  <c r="D2102" i="2"/>
  <c r="E2102" i="2"/>
  <c r="F2102" i="2"/>
  <c r="G2102" i="2"/>
  <c r="D2103" i="2"/>
  <c r="E2103" i="2"/>
  <c r="F2103" i="2"/>
  <c r="G2103" i="2"/>
  <c r="D2104" i="2"/>
  <c r="E2104" i="2"/>
  <c r="F2104" i="2"/>
  <c r="G2104" i="2"/>
  <c r="D2105" i="2"/>
  <c r="E2105" i="2"/>
  <c r="F2105" i="2"/>
  <c r="G2105" i="2"/>
  <c r="D2106" i="2"/>
  <c r="E2106" i="2"/>
  <c r="F2106" i="2"/>
  <c r="G2106" i="2"/>
  <c r="D2107" i="2"/>
  <c r="E2107" i="2"/>
  <c r="F2107" i="2"/>
  <c r="G2107" i="2"/>
  <c r="D2108" i="2"/>
  <c r="E2108" i="2"/>
  <c r="F2108" i="2"/>
  <c r="G2108" i="2"/>
  <c r="D2109" i="2"/>
  <c r="E2109" i="2"/>
  <c r="F2109" i="2"/>
  <c r="G2109" i="2"/>
  <c r="D2110" i="2"/>
  <c r="E2110" i="2"/>
  <c r="F2110" i="2"/>
  <c r="G2110" i="2"/>
  <c r="D2111" i="2"/>
  <c r="E2111" i="2"/>
  <c r="F2111" i="2"/>
  <c r="G2111" i="2"/>
  <c r="D2112" i="2"/>
  <c r="E2112" i="2"/>
  <c r="F2112" i="2"/>
  <c r="G2112" i="2"/>
  <c r="D2113" i="2"/>
  <c r="E2113" i="2"/>
  <c r="F2113" i="2"/>
  <c r="G2113" i="2"/>
  <c r="D2114" i="2"/>
  <c r="E2114" i="2"/>
  <c r="F2114" i="2"/>
  <c r="G2114" i="2"/>
  <c r="D2115" i="2"/>
  <c r="E2115" i="2"/>
  <c r="F2115" i="2"/>
  <c r="G2115" i="2"/>
  <c r="D2116" i="2"/>
  <c r="E2116" i="2"/>
  <c r="F2116" i="2"/>
  <c r="G2116" i="2"/>
  <c r="D2117" i="2"/>
  <c r="E2117" i="2"/>
  <c r="F2117" i="2"/>
  <c r="G2117" i="2"/>
  <c r="D2118" i="2"/>
  <c r="E2118" i="2"/>
  <c r="F2118" i="2"/>
  <c r="G2118" i="2"/>
  <c r="D2119" i="2"/>
  <c r="E2119" i="2"/>
  <c r="F2119" i="2"/>
  <c r="G2119" i="2"/>
  <c r="D2120" i="2"/>
  <c r="E2120" i="2"/>
  <c r="F2120" i="2"/>
  <c r="G2120" i="2"/>
  <c r="D2121" i="2"/>
  <c r="E2121" i="2"/>
  <c r="F2121" i="2"/>
  <c r="G2121" i="2"/>
  <c r="D2122" i="2"/>
  <c r="E2122" i="2"/>
  <c r="F2122" i="2"/>
  <c r="G2122" i="2"/>
  <c r="D2123" i="2"/>
  <c r="E2123" i="2"/>
  <c r="F2123" i="2"/>
  <c r="G2123" i="2"/>
  <c r="D2124" i="2"/>
  <c r="E2124" i="2"/>
  <c r="F2124" i="2"/>
  <c r="G2124" i="2"/>
  <c r="D2125" i="2"/>
  <c r="E2125" i="2"/>
  <c r="F2125" i="2"/>
  <c r="G2125" i="2"/>
  <c r="D2126" i="2"/>
  <c r="E2126" i="2"/>
  <c r="F2126" i="2"/>
  <c r="G2126" i="2"/>
  <c r="D2127" i="2"/>
  <c r="E2127" i="2"/>
  <c r="F2127" i="2"/>
  <c r="G2127" i="2"/>
  <c r="D2128" i="2"/>
  <c r="E2128" i="2"/>
  <c r="F2128" i="2"/>
  <c r="G2128" i="2"/>
  <c r="D2129" i="2"/>
  <c r="E2129" i="2"/>
  <c r="F2129" i="2"/>
  <c r="G2129" i="2"/>
  <c r="D2130" i="2"/>
  <c r="E2130" i="2"/>
  <c r="F2130" i="2"/>
  <c r="G2130" i="2"/>
  <c r="D2131" i="2"/>
  <c r="E2131" i="2"/>
  <c r="F2131" i="2"/>
  <c r="G2131" i="2"/>
  <c r="D2132" i="2"/>
  <c r="E2132" i="2"/>
  <c r="F2132" i="2"/>
  <c r="G2132" i="2"/>
  <c r="D2133" i="2"/>
  <c r="E2133" i="2"/>
  <c r="F2133" i="2"/>
  <c r="G2133" i="2"/>
  <c r="D2134" i="2"/>
  <c r="E2134" i="2"/>
  <c r="F2134" i="2"/>
  <c r="G2134" i="2"/>
  <c r="D2135" i="2"/>
  <c r="E2135" i="2"/>
  <c r="F2135" i="2"/>
  <c r="G2135" i="2"/>
  <c r="D2136" i="2"/>
  <c r="E2136" i="2"/>
  <c r="F2136" i="2"/>
  <c r="G2136" i="2"/>
  <c r="D2137" i="2"/>
  <c r="E2137" i="2"/>
  <c r="F2137" i="2"/>
  <c r="G2137" i="2"/>
  <c r="D2138" i="2"/>
  <c r="E2138" i="2"/>
  <c r="F2138" i="2"/>
  <c r="G2138" i="2"/>
  <c r="D2139" i="2"/>
  <c r="E2139" i="2"/>
  <c r="F2139" i="2"/>
  <c r="G2139" i="2"/>
  <c r="D2140" i="2"/>
  <c r="E2140" i="2"/>
  <c r="F2140" i="2"/>
  <c r="G2140" i="2"/>
  <c r="D2141" i="2"/>
  <c r="E2141" i="2"/>
  <c r="F2141" i="2"/>
  <c r="G2141" i="2"/>
  <c r="D2142" i="2"/>
  <c r="E2142" i="2"/>
  <c r="F2142" i="2"/>
  <c r="G2142" i="2"/>
  <c r="D2143" i="2"/>
  <c r="E2143" i="2"/>
  <c r="F2143" i="2"/>
  <c r="G2143" i="2"/>
  <c r="D2144" i="2"/>
  <c r="E2144" i="2"/>
  <c r="F2144" i="2"/>
  <c r="G2144" i="2"/>
  <c r="D2145" i="2"/>
  <c r="E2145" i="2"/>
  <c r="F2145" i="2"/>
  <c r="G2145" i="2"/>
  <c r="D2146" i="2"/>
  <c r="E2146" i="2"/>
  <c r="F2146" i="2"/>
  <c r="G2146" i="2"/>
  <c r="D2147" i="2"/>
  <c r="E2147" i="2"/>
  <c r="F2147" i="2"/>
  <c r="G2147" i="2"/>
  <c r="D2148" i="2"/>
  <c r="E2148" i="2"/>
  <c r="F2148" i="2"/>
  <c r="G2148" i="2"/>
  <c r="D2149" i="2"/>
  <c r="E2149" i="2"/>
  <c r="F2149" i="2"/>
  <c r="G2149" i="2"/>
  <c r="D2150" i="2"/>
  <c r="E2150" i="2"/>
  <c r="F2150" i="2"/>
  <c r="G2150" i="2"/>
  <c r="D2151" i="2"/>
  <c r="E2151" i="2"/>
  <c r="F2151" i="2"/>
  <c r="G2151" i="2"/>
  <c r="D2152" i="2"/>
  <c r="E2152" i="2"/>
  <c r="F2152" i="2"/>
  <c r="G2152" i="2"/>
  <c r="D2153" i="2"/>
  <c r="E2153" i="2"/>
  <c r="F2153" i="2"/>
  <c r="G2153" i="2"/>
  <c r="D2154" i="2"/>
  <c r="E2154" i="2"/>
  <c r="F2154" i="2"/>
  <c r="G2154" i="2"/>
  <c r="D2155" i="2"/>
  <c r="E2155" i="2"/>
  <c r="F2155" i="2"/>
  <c r="G2155" i="2"/>
  <c r="D2156" i="2"/>
  <c r="E2156" i="2"/>
  <c r="F2156" i="2"/>
  <c r="G2156" i="2"/>
  <c r="D2157" i="2"/>
  <c r="E2157" i="2"/>
  <c r="F2157" i="2"/>
  <c r="G2157" i="2"/>
  <c r="D2158" i="2"/>
  <c r="E2158" i="2"/>
  <c r="F2158" i="2"/>
  <c r="G2158" i="2"/>
  <c r="D2159" i="2"/>
  <c r="E2159" i="2"/>
  <c r="F2159" i="2"/>
  <c r="G2159" i="2"/>
  <c r="D2160" i="2"/>
  <c r="E2160" i="2"/>
  <c r="F2160" i="2"/>
  <c r="G2160" i="2"/>
  <c r="D2161" i="2"/>
  <c r="E2161" i="2"/>
  <c r="F2161" i="2"/>
  <c r="G2161" i="2"/>
  <c r="D2162" i="2"/>
  <c r="E2162" i="2"/>
  <c r="F2162" i="2"/>
  <c r="G2162" i="2"/>
  <c r="D2163" i="2"/>
  <c r="E2163" i="2"/>
  <c r="F2163" i="2"/>
  <c r="G2163" i="2"/>
  <c r="D2164" i="2"/>
  <c r="E2164" i="2"/>
  <c r="F2164" i="2"/>
  <c r="G2164" i="2"/>
  <c r="D2165" i="2"/>
  <c r="E2165" i="2"/>
  <c r="F2165" i="2"/>
  <c r="G2165" i="2"/>
  <c r="D2166" i="2"/>
  <c r="E2166" i="2"/>
  <c r="F2166" i="2"/>
  <c r="G2166" i="2"/>
  <c r="D2167" i="2"/>
  <c r="E2167" i="2"/>
  <c r="F2167" i="2"/>
  <c r="G2167" i="2"/>
  <c r="D2168" i="2"/>
  <c r="E2168" i="2"/>
  <c r="F2168" i="2"/>
  <c r="G2168" i="2"/>
  <c r="D2169" i="2"/>
  <c r="E2169" i="2"/>
  <c r="F2169" i="2"/>
  <c r="G2169" i="2"/>
  <c r="D2170" i="2"/>
  <c r="E2170" i="2"/>
  <c r="F2170" i="2"/>
  <c r="G2170" i="2"/>
  <c r="D2171" i="2"/>
  <c r="E2171" i="2"/>
  <c r="F2171" i="2"/>
  <c r="G2171" i="2"/>
  <c r="D2172" i="2"/>
  <c r="E2172" i="2"/>
  <c r="F2172" i="2"/>
  <c r="G2172" i="2"/>
  <c r="D2173" i="2"/>
  <c r="E2173" i="2"/>
  <c r="F2173" i="2"/>
  <c r="G2173" i="2"/>
  <c r="D2174" i="2"/>
  <c r="E2174" i="2"/>
  <c r="F2174" i="2"/>
  <c r="G2174" i="2"/>
  <c r="D2175" i="2"/>
  <c r="E2175" i="2"/>
  <c r="F2175" i="2"/>
  <c r="G2175" i="2"/>
  <c r="D2176" i="2"/>
  <c r="E2176" i="2"/>
  <c r="F2176" i="2"/>
  <c r="G2176" i="2"/>
  <c r="D2177" i="2"/>
  <c r="E2177" i="2"/>
  <c r="F2177" i="2"/>
  <c r="G2177" i="2"/>
  <c r="D2178" i="2"/>
  <c r="E2178" i="2"/>
  <c r="F2178" i="2"/>
  <c r="G2178" i="2"/>
  <c r="D2179" i="2"/>
  <c r="E2179" i="2"/>
  <c r="F2179" i="2"/>
  <c r="G2179" i="2"/>
  <c r="D2180" i="2"/>
  <c r="E2180" i="2"/>
  <c r="F2180" i="2"/>
  <c r="G2180" i="2"/>
  <c r="D2181" i="2"/>
  <c r="E2181" i="2"/>
  <c r="F2181" i="2"/>
  <c r="G2181" i="2"/>
  <c r="D2182" i="2"/>
  <c r="E2182" i="2"/>
  <c r="F2182" i="2"/>
  <c r="G2182" i="2"/>
  <c r="D2183" i="2"/>
  <c r="E2183" i="2"/>
  <c r="F2183" i="2"/>
  <c r="G2183" i="2"/>
  <c r="D2184" i="2"/>
  <c r="E2184" i="2"/>
  <c r="F2184" i="2"/>
  <c r="G2184" i="2"/>
  <c r="D2185" i="2"/>
  <c r="E2185" i="2"/>
  <c r="F2185" i="2"/>
  <c r="G2185" i="2"/>
  <c r="D2186" i="2"/>
  <c r="E2186" i="2"/>
  <c r="F2186" i="2"/>
  <c r="G2186" i="2"/>
  <c r="D2187" i="2"/>
  <c r="E2187" i="2"/>
  <c r="F2187" i="2"/>
  <c r="G2187" i="2"/>
  <c r="D2188" i="2"/>
  <c r="E2188" i="2"/>
  <c r="F2188" i="2"/>
  <c r="G2188" i="2"/>
  <c r="D2189" i="2"/>
  <c r="E2189" i="2"/>
  <c r="F2189" i="2"/>
  <c r="G2189" i="2"/>
  <c r="D2190" i="2"/>
  <c r="E2190" i="2"/>
  <c r="F2190" i="2"/>
  <c r="G2190" i="2"/>
  <c r="D2191" i="2"/>
  <c r="E2191" i="2"/>
  <c r="F2191" i="2"/>
  <c r="G2191" i="2"/>
  <c r="D2192" i="2"/>
  <c r="E2192" i="2"/>
  <c r="F2192" i="2"/>
  <c r="G2192" i="2"/>
  <c r="D2193" i="2"/>
  <c r="E2193" i="2"/>
  <c r="F2193" i="2"/>
  <c r="G2193" i="2"/>
  <c r="D2194" i="2"/>
  <c r="E2194" i="2"/>
  <c r="F2194" i="2"/>
  <c r="G2194" i="2"/>
  <c r="D2195" i="2"/>
  <c r="E2195" i="2"/>
  <c r="F2195" i="2"/>
  <c r="G2195" i="2"/>
  <c r="D2196" i="2"/>
  <c r="E2196" i="2"/>
  <c r="F2196" i="2"/>
  <c r="G2196" i="2"/>
  <c r="D2197" i="2"/>
  <c r="E2197" i="2"/>
  <c r="F2197" i="2"/>
  <c r="G2197" i="2"/>
  <c r="D2198" i="2"/>
  <c r="E2198" i="2"/>
  <c r="F2198" i="2"/>
  <c r="G2198" i="2"/>
  <c r="D2199" i="2"/>
  <c r="E2199" i="2"/>
  <c r="F2199" i="2"/>
  <c r="G2199" i="2"/>
  <c r="D2200" i="2"/>
  <c r="E2200" i="2"/>
  <c r="F2200" i="2"/>
  <c r="G2200" i="2"/>
  <c r="D2201" i="2"/>
  <c r="E2201" i="2"/>
  <c r="F2201" i="2"/>
  <c r="G2201" i="2"/>
  <c r="D2202" i="2"/>
  <c r="E2202" i="2"/>
  <c r="F2202" i="2"/>
  <c r="G2202" i="2"/>
  <c r="D2203" i="2"/>
  <c r="E2203" i="2"/>
  <c r="F2203" i="2"/>
  <c r="G2203" i="2"/>
  <c r="D2204" i="2"/>
  <c r="E2204" i="2"/>
  <c r="F2204" i="2"/>
  <c r="G2204" i="2"/>
  <c r="D2205" i="2"/>
  <c r="E2205" i="2"/>
  <c r="F2205" i="2"/>
  <c r="G2205" i="2"/>
  <c r="D2206" i="2"/>
  <c r="E2206" i="2"/>
  <c r="F2206" i="2"/>
  <c r="G2206" i="2"/>
  <c r="D2207" i="2"/>
  <c r="E2207" i="2"/>
  <c r="F2207" i="2"/>
  <c r="G2207" i="2"/>
  <c r="D2208" i="2"/>
  <c r="E2208" i="2"/>
  <c r="F2208" i="2"/>
  <c r="G2208" i="2"/>
  <c r="D2209" i="2"/>
  <c r="E2209" i="2"/>
  <c r="F2209" i="2"/>
  <c r="G2209" i="2"/>
  <c r="D2210" i="2"/>
  <c r="E2210" i="2"/>
  <c r="F2210" i="2"/>
  <c r="G2210" i="2"/>
  <c r="D2211" i="2"/>
  <c r="E2211" i="2"/>
  <c r="F2211" i="2"/>
  <c r="G2211" i="2"/>
  <c r="D2212" i="2"/>
  <c r="E2212" i="2"/>
  <c r="F2212" i="2"/>
  <c r="G2212" i="2"/>
  <c r="D2213" i="2"/>
  <c r="E2213" i="2"/>
  <c r="F2213" i="2"/>
  <c r="G2213" i="2"/>
  <c r="D2214" i="2"/>
  <c r="E2214" i="2"/>
  <c r="F2214" i="2"/>
  <c r="G2214" i="2"/>
  <c r="D2215" i="2"/>
  <c r="E2215" i="2"/>
  <c r="F2215" i="2"/>
  <c r="G2215" i="2"/>
  <c r="D2216" i="2"/>
  <c r="E2216" i="2"/>
  <c r="F2216" i="2"/>
  <c r="G2216" i="2"/>
  <c r="D2217" i="2"/>
  <c r="E2217" i="2"/>
  <c r="F2217" i="2"/>
  <c r="G2217" i="2"/>
  <c r="D2218" i="2"/>
  <c r="E2218" i="2"/>
  <c r="F2218" i="2"/>
  <c r="G2218" i="2"/>
  <c r="D2219" i="2"/>
  <c r="E2219" i="2"/>
  <c r="F2219" i="2"/>
  <c r="G2219" i="2"/>
  <c r="D2220" i="2"/>
  <c r="E2220" i="2"/>
  <c r="F2220" i="2"/>
  <c r="G2220" i="2"/>
  <c r="D2221" i="2"/>
  <c r="E2221" i="2"/>
  <c r="F2221" i="2"/>
  <c r="G2221" i="2"/>
  <c r="D2222" i="2"/>
  <c r="E2222" i="2"/>
  <c r="F2222" i="2"/>
  <c r="G2222" i="2"/>
  <c r="D2223" i="2"/>
  <c r="E2223" i="2"/>
  <c r="F2223" i="2"/>
  <c r="G2223" i="2"/>
  <c r="D2224" i="2"/>
  <c r="E2224" i="2"/>
  <c r="F2224" i="2"/>
  <c r="G2224" i="2"/>
  <c r="D2225" i="2"/>
  <c r="E2225" i="2"/>
  <c r="F2225" i="2"/>
  <c r="G2225" i="2"/>
  <c r="D2226" i="2"/>
  <c r="E2226" i="2"/>
  <c r="F2226" i="2"/>
  <c r="G2226" i="2"/>
  <c r="D2227" i="2"/>
  <c r="E2227" i="2"/>
  <c r="F2227" i="2"/>
  <c r="G2227" i="2"/>
  <c r="D2228" i="2"/>
  <c r="E2228" i="2"/>
  <c r="F2228" i="2"/>
  <c r="G2228" i="2"/>
  <c r="D2229" i="2"/>
  <c r="E2229" i="2"/>
  <c r="F2229" i="2"/>
  <c r="G2229" i="2"/>
  <c r="D2230" i="2"/>
  <c r="E2230" i="2"/>
  <c r="F2230" i="2"/>
  <c r="G2230" i="2"/>
  <c r="D2231" i="2"/>
  <c r="E2231" i="2"/>
  <c r="F2231" i="2"/>
  <c r="G2231" i="2"/>
  <c r="D2232" i="2"/>
  <c r="E2232" i="2"/>
  <c r="F2232" i="2"/>
  <c r="G2232" i="2"/>
  <c r="D2233" i="2"/>
  <c r="E2233" i="2"/>
  <c r="F2233" i="2"/>
  <c r="G2233" i="2"/>
  <c r="D2234" i="2"/>
  <c r="E2234" i="2"/>
  <c r="F2234" i="2"/>
  <c r="G2234" i="2"/>
  <c r="D2235" i="2"/>
  <c r="E2235" i="2"/>
  <c r="F2235" i="2"/>
  <c r="G2235" i="2"/>
  <c r="D2236" i="2"/>
  <c r="E2236" i="2"/>
  <c r="F2236" i="2"/>
  <c r="G2236" i="2"/>
  <c r="D2237" i="2"/>
  <c r="E2237" i="2"/>
  <c r="F2237" i="2"/>
  <c r="G2237" i="2"/>
  <c r="D2238" i="2"/>
  <c r="E2238" i="2"/>
  <c r="F2238" i="2"/>
  <c r="G2238" i="2"/>
  <c r="D2239" i="2"/>
  <c r="E2239" i="2"/>
  <c r="F2239" i="2"/>
  <c r="G2239" i="2"/>
  <c r="D2240" i="2"/>
  <c r="E2240" i="2"/>
  <c r="F2240" i="2"/>
  <c r="G2240" i="2"/>
  <c r="D2241" i="2"/>
  <c r="E2241" i="2"/>
  <c r="F2241" i="2"/>
  <c r="G2241" i="2"/>
  <c r="D2242" i="2"/>
  <c r="E2242" i="2"/>
  <c r="F2242" i="2"/>
  <c r="G2242" i="2"/>
  <c r="D2243" i="2"/>
  <c r="E2243" i="2"/>
  <c r="F2243" i="2"/>
  <c r="G2243" i="2"/>
  <c r="D2244" i="2"/>
  <c r="E2244" i="2"/>
  <c r="F2244" i="2"/>
  <c r="G2244" i="2"/>
  <c r="D2245" i="2"/>
  <c r="E2245" i="2"/>
  <c r="F2245" i="2"/>
  <c r="G2245" i="2"/>
  <c r="D2246" i="2"/>
  <c r="E2246" i="2"/>
  <c r="F2246" i="2"/>
  <c r="G2246" i="2"/>
  <c r="D2247" i="2"/>
  <c r="E2247" i="2"/>
  <c r="F2247" i="2"/>
  <c r="G2247" i="2"/>
  <c r="D2248" i="2"/>
  <c r="E2248" i="2"/>
  <c r="F2248" i="2"/>
  <c r="G2248" i="2"/>
  <c r="D2249" i="2"/>
  <c r="E2249" i="2"/>
  <c r="F2249" i="2"/>
  <c r="G2249" i="2"/>
  <c r="D2250" i="2"/>
  <c r="E2250" i="2"/>
  <c r="F2250" i="2"/>
  <c r="G2250" i="2"/>
  <c r="D2251" i="2"/>
  <c r="E2251" i="2"/>
  <c r="F2251" i="2"/>
  <c r="G2251" i="2"/>
  <c r="D2252" i="2"/>
  <c r="E2252" i="2"/>
  <c r="F2252" i="2"/>
  <c r="G2252" i="2"/>
  <c r="D2253" i="2"/>
  <c r="E2253" i="2"/>
  <c r="F2253" i="2"/>
  <c r="G2253" i="2"/>
  <c r="D2254" i="2"/>
  <c r="E2254" i="2"/>
  <c r="F2254" i="2"/>
  <c r="G2254" i="2"/>
  <c r="D2255" i="2"/>
  <c r="E2255" i="2"/>
  <c r="F2255" i="2"/>
  <c r="G2255" i="2"/>
  <c r="D2256" i="2"/>
  <c r="E2256" i="2"/>
  <c r="F2256" i="2"/>
  <c r="G2256" i="2"/>
  <c r="D2257" i="2"/>
  <c r="E2257" i="2"/>
  <c r="F2257" i="2"/>
  <c r="G2257" i="2"/>
  <c r="D2258" i="2"/>
  <c r="E2258" i="2"/>
  <c r="F2258" i="2"/>
  <c r="G2258" i="2"/>
  <c r="D2259" i="2"/>
  <c r="E2259" i="2"/>
  <c r="F2259" i="2"/>
  <c r="G2259" i="2"/>
  <c r="D2260" i="2"/>
  <c r="E2260" i="2"/>
  <c r="F2260" i="2"/>
  <c r="G2260" i="2"/>
  <c r="D2261" i="2"/>
  <c r="E2261" i="2"/>
  <c r="F2261" i="2"/>
  <c r="G2261" i="2"/>
  <c r="D2262" i="2"/>
  <c r="E2262" i="2"/>
  <c r="F2262" i="2"/>
  <c r="G2262" i="2"/>
  <c r="D2263" i="2"/>
  <c r="E2263" i="2"/>
  <c r="F2263" i="2"/>
  <c r="G2263" i="2"/>
  <c r="D2264" i="2"/>
  <c r="E2264" i="2"/>
  <c r="F2264" i="2"/>
  <c r="G2264" i="2"/>
  <c r="D2265" i="2"/>
  <c r="E2265" i="2"/>
  <c r="F2265" i="2"/>
  <c r="G2265" i="2"/>
  <c r="D2266" i="2"/>
  <c r="E2266" i="2"/>
  <c r="F2266" i="2"/>
  <c r="G2266" i="2"/>
  <c r="D2267" i="2"/>
  <c r="E2267" i="2"/>
  <c r="F2267" i="2"/>
  <c r="G2267" i="2"/>
  <c r="D2268" i="2"/>
  <c r="E2268" i="2"/>
  <c r="F2268" i="2"/>
  <c r="G2268" i="2"/>
  <c r="D2269" i="2"/>
  <c r="E2269" i="2"/>
  <c r="F2269" i="2"/>
  <c r="G2269" i="2"/>
  <c r="D2270" i="2"/>
  <c r="E2270" i="2"/>
  <c r="F2270" i="2"/>
  <c r="G2270" i="2"/>
  <c r="D2271" i="2"/>
  <c r="E2271" i="2"/>
  <c r="F2271" i="2"/>
  <c r="G2271" i="2"/>
  <c r="D2272" i="2"/>
  <c r="E2272" i="2"/>
  <c r="F2272" i="2"/>
  <c r="G2272" i="2"/>
  <c r="D2273" i="2"/>
  <c r="E2273" i="2"/>
  <c r="F2273" i="2"/>
  <c r="G2273" i="2"/>
  <c r="D2274" i="2"/>
  <c r="E2274" i="2"/>
  <c r="F2274" i="2"/>
  <c r="G2274" i="2"/>
  <c r="D2275" i="2"/>
  <c r="E2275" i="2"/>
  <c r="F2275" i="2"/>
  <c r="G2275" i="2"/>
  <c r="D2276" i="2"/>
  <c r="E2276" i="2"/>
  <c r="F2276" i="2"/>
  <c r="G2276" i="2"/>
  <c r="D2277" i="2"/>
  <c r="E2277" i="2"/>
  <c r="F2277" i="2"/>
  <c r="G2277" i="2"/>
  <c r="D2278" i="2"/>
  <c r="E2278" i="2"/>
  <c r="F2278" i="2"/>
  <c r="G2278" i="2"/>
  <c r="D2279" i="2"/>
  <c r="E2279" i="2"/>
  <c r="F2279" i="2"/>
  <c r="G2279" i="2"/>
  <c r="D2280" i="2"/>
  <c r="E2280" i="2"/>
  <c r="F2280" i="2"/>
  <c r="G2280" i="2"/>
  <c r="D2281" i="2"/>
  <c r="E2281" i="2"/>
  <c r="F2281" i="2"/>
  <c r="G2281" i="2"/>
  <c r="D2282" i="2"/>
  <c r="E2282" i="2"/>
  <c r="F2282" i="2"/>
  <c r="G2282" i="2"/>
  <c r="D2283" i="2"/>
  <c r="E2283" i="2"/>
  <c r="F2283" i="2"/>
  <c r="G2283" i="2"/>
  <c r="D2284" i="2"/>
  <c r="E2284" i="2"/>
  <c r="F2284" i="2"/>
  <c r="G2284" i="2"/>
  <c r="D2285" i="2"/>
  <c r="E2285" i="2"/>
  <c r="F2285" i="2"/>
  <c r="G2285" i="2"/>
  <c r="D2286" i="2"/>
  <c r="E2286" i="2"/>
  <c r="F2286" i="2"/>
  <c r="G2286" i="2"/>
  <c r="D2287" i="2"/>
  <c r="E2287" i="2"/>
  <c r="F2287" i="2"/>
  <c r="G2287" i="2"/>
  <c r="D2288" i="2"/>
  <c r="E2288" i="2"/>
  <c r="F2288" i="2"/>
  <c r="G2288" i="2"/>
  <c r="D2289" i="2"/>
  <c r="E2289" i="2"/>
  <c r="F2289" i="2"/>
  <c r="G2289" i="2"/>
  <c r="D2290" i="2"/>
  <c r="E2290" i="2"/>
  <c r="F2290" i="2"/>
  <c r="G2290" i="2"/>
  <c r="D2291" i="2"/>
  <c r="E2291" i="2"/>
  <c r="F2291" i="2"/>
  <c r="G2291" i="2"/>
  <c r="D2292" i="2"/>
  <c r="E2292" i="2"/>
  <c r="F2292" i="2"/>
  <c r="G2292" i="2"/>
  <c r="D2293" i="2"/>
  <c r="E2293" i="2"/>
  <c r="F2293" i="2"/>
  <c r="G2293" i="2"/>
  <c r="D2294" i="2"/>
  <c r="E2294" i="2"/>
  <c r="F2294" i="2"/>
  <c r="G2294" i="2"/>
  <c r="D2295" i="2"/>
  <c r="E2295" i="2"/>
  <c r="F2295" i="2"/>
  <c r="G2295" i="2"/>
  <c r="D2296" i="2"/>
  <c r="E2296" i="2"/>
  <c r="F2296" i="2"/>
  <c r="G2296" i="2"/>
  <c r="D2297" i="2"/>
  <c r="E2297" i="2"/>
  <c r="F2297" i="2"/>
  <c r="G2297" i="2"/>
  <c r="D2298" i="2"/>
  <c r="E2298" i="2"/>
  <c r="F2298" i="2"/>
  <c r="G2298" i="2"/>
  <c r="D2299" i="2"/>
  <c r="E2299" i="2"/>
  <c r="F2299" i="2"/>
  <c r="G2299" i="2"/>
  <c r="D2300" i="2"/>
  <c r="E2300" i="2"/>
  <c r="F2300" i="2"/>
  <c r="G2300" i="2"/>
  <c r="D2301" i="2"/>
  <c r="E2301" i="2"/>
  <c r="F2301" i="2"/>
  <c r="G2301" i="2"/>
  <c r="D2302" i="2"/>
  <c r="E2302" i="2"/>
  <c r="F2302" i="2"/>
  <c r="G2302" i="2"/>
  <c r="D2303" i="2"/>
  <c r="E2303" i="2"/>
  <c r="F2303" i="2"/>
  <c r="G2303" i="2"/>
  <c r="D2304" i="2"/>
  <c r="E2304" i="2"/>
  <c r="F2304" i="2"/>
  <c r="G2304" i="2"/>
  <c r="D2305" i="2"/>
  <c r="E2305" i="2"/>
  <c r="F2305" i="2"/>
  <c r="G2305" i="2"/>
  <c r="D2306" i="2"/>
  <c r="E2306" i="2"/>
  <c r="F2306" i="2"/>
  <c r="G2306" i="2"/>
  <c r="D2307" i="2"/>
  <c r="E2307" i="2"/>
  <c r="F2307" i="2"/>
  <c r="G2307" i="2"/>
  <c r="D2308" i="2"/>
  <c r="E2308" i="2"/>
  <c r="F2308" i="2"/>
  <c r="G2308" i="2"/>
  <c r="D2309" i="2"/>
  <c r="E2309" i="2"/>
  <c r="F2309" i="2"/>
  <c r="G2309" i="2"/>
  <c r="D2310" i="2"/>
  <c r="E2310" i="2"/>
  <c r="F2310" i="2"/>
  <c r="G2310" i="2"/>
  <c r="D2311" i="2"/>
  <c r="E2311" i="2"/>
  <c r="F2311" i="2"/>
  <c r="G2311" i="2"/>
  <c r="D2312" i="2"/>
  <c r="E2312" i="2"/>
  <c r="F2312" i="2"/>
  <c r="G2312" i="2"/>
  <c r="D2313" i="2"/>
  <c r="E2313" i="2"/>
  <c r="F2313" i="2"/>
  <c r="G2313" i="2"/>
  <c r="D2314" i="2"/>
  <c r="E2314" i="2"/>
  <c r="F2314" i="2"/>
  <c r="G2314" i="2"/>
  <c r="D2315" i="2"/>
  <c r="E2315" i="2"/>
  <c r="F2315" i="2"/>
  <c r="G2315" i="2"/>
  <c r="D2316" i="2"/>
  <c r="E2316" i="2"/>
  <c r="F2316" i="2"/>
  <c r="G2316" i="2"/>
  <c r="D2317" i="2"/>
  <c r="E2317" i="2"/>
  <c r="F2317" i="2"/>
  <c r="G2317" i="2"/>
  <c r="D2318" i="2"/>
  <c r="E2318" i="2"/>
  <c r="F2318" i="2"/>
  <c r="G2318" i="2"/>
  <c r="D2319" i="2"/>
  <c r="E2319" i="2"/>
  <c r="F2319" i="2"/>
  <c r="G2319" i="2"/>
  <c r="D2320" i="2"/>
  <c r="E2320" i="2"/>
  <c r="F2320" i="2"/>
  <c r="G2320" i="2"/>
  <c r="D2321" i="2"/>
  <c r="E2321" i="2"/>
  <c r="F2321" i="2"/>
  <c r="G2321" i="2"/>
  <c r="D2322" i="2"/>
  <c r="E2322" i="2"/>
  <c r="F2322" i="2"/>
  <c r="G2322" i="2"/>
  <c r="D2323" i="2"/>
  <c r="E2323" i="2"/>
  <c r="F2323" i="2"/>
  <c r="G2323" i="2"/>
  <c r="D2324" i="2"/>
  <c r="E2324" i="2"/>
  <c r="F2324" i="2"/>
  <c r="G2324" i="2"/>
  <c r="D2325" i="2"/>
  <c r="E2325" i="2"/>
  <c r="F2325" i="2"/>
  <c r="G2325" i="2"/>
  <c r="D2326" i="2"/>
  <c r="E2326" i="2"/>
  <c r="F2326" i="2"/>
  <c r="G2326" i="2"/>
  <c r="D2327" i="2"/>
  <c r="E2327" i="2"/>
  <c r="F2327" i="2"/>
  <c r="G2327" i="2"/>
  <c r="D2328" i="2"/>
  <c r="E2328" i="2"/>
  <c r="F2328" i="2"/>
  <c r="G2328" i="2"/>
  <c r="D2329" i="2"/>
  <c r="E2329" i="2"/>
  <c r="F2329" i="2"/>
  <c r="G2329" i="2"/>
  <c r="D2330" i="2"/>
  <c r="E2330" i="2"/>
  <c r="F2330" i="2"/>
  <c r="G2330" i="2"/>
  <c r="D2331" i="2"/>
  <c r="E2331" i="2"/>
  <c r="F2331" i="2"/>
  <c r="G2331" i="2"/>
  <c r="D2332" i="2"/>
  <c r="E2332" i="2"/>
  <c r="F2332" i="2"/>
  <c r="G2332" i="2"/>
  <c r="D2333" i="2"/>
  <c r="E2333" i="2"/>
  <c r="F2333" i="2"/>
  <c r="G2333" i="2"/>
  <c r="D2334" i="2"/>
  <c r="E2334" i="2"/>
  <c r="F2334" i="2"/>
  <c r="G2334" i="2"/>
  <c r="D2335" i="2"/>
  <c r="E2335" i="2"/>
  <c r="F2335" i="2"/>
  <c r="G2335" i="2"/>
  <c r="D2336" i="2"/>
  <c r="E2336" i="2"/>
  <c r="F2336" i="2"/>
  <c r="G2336" i="2"/>
  <c r="D2337" i="2"/>
  <c r="E2337" i="2"/>
  <c r="F2337" i="2"/>
  <c r="G2337" i="2"/>
  <c r="D2338" i="2"/>
  <c r="E2338" i="2"/>
  <c r="F2338" i="2"/>
  <c r="G2338" i="2"/>
  <c r="D2339" i="2"/>
  <c r="E2339" i="2"/>
  <c r="F2339" i="2"/>
  <c r="G2339" i="2"/>
  <c r="D2340" i="2"/>
  <c r="E2340" i="2"/>
  <c r="F2340" i="2"/>
  <c r="G2340" i="2"/>
  <c r="D2341" i="2"/>
  <c r="E2341" i="2"/>
  <c r="F2341" i="2"/>
  <c r="G2341" i="2"/>
  <c r="D2342" i="2"/>
  <c r="E2342" i="2"/>
  <c r="F2342" i="2"/>
  <c r="G2342" i="2"/>
  <c r="D2343" i="2"/>
  <c r="E2343" i="2"/>
  <c r="F2343" i="2"/>
  <c r="G2343" i="2"/>
  <c r="D2344" i="2"/>
  <c r="E2344" i="2"/>
  <c r="F2344" i="2"/>
  <c r="G2344" i="2"/>
  <c r="D2345" i="2"/>
  <c r="E2345" i="2"/>
  <c r="F2345" i="2"/>
  <c r="G2345" i="2"/>
  <c r="D2346" i="2"/>
  <c r="E2346" i="2"/>
  <c r="F2346" i="2"/>
  <c r="G2346" i="2"/>
  <c r="D2347" i="2"/>
  <c r="E2347" i="2"/>
  <c r="F2347" i="2"/>
  <c r="G2347" i="2"/>
  <c r="D2348" i="2"/>
  <c r="E2348" i="2"/>
  <c r="F2348" i="2"/>
  <c r="G2348" i="2"/>
  <c r="D2349" i="2"/>
  <c r="E2349" i="2"/>
  <c r="F2349" i="2"/>
  <c r="G2349" i="2"/>
  <c r="D2350" i="2"/>
  <c r="E2350" i="2"/>
  <c r="F2350" i="2"/>
  <c r="G2350" i="2"/>
  <c r="D2351" i="2"/>
  <c r="E2351" i="2"/>
  <c r="F2351" i="2"/>
  <c r="G2351" i="2"/>
  <c r="D2352" i="2"/>
  <c r="E2352" i="2"/>
  <c r="F2352" i="2"/>
  <c r="G2352" i="2"/>
  <c r="D2353" i="2"/>
  <c r="E2353" i="2"/>
  <c r="F2353" i="2"/>
  <c r="G2353" i="2"/>
  <c r="D2354" i="2"/>
  <c r="E2354" i="2"/>
  <c r="F2354" i="2"/>
  <c r="G2354" i="2"/>
  <c r="D2355" i="2"/>
  <c r="E2355" i="2"/>
  <c r="F2355" i="2"/>
  <c r="G2355" i="2"/>
  <c r="D2356" i="2"/>
  <c r="E2356" i="2"/>
  <c r="F2356" i="2"/>
  <c r="G2356" i="2"/>
  <c r="D2357" i="2"/>
  <c r="E2357" i="2"/>
  <c r="F2357" i="2"/>
  <c r="G2357" i="2"/>
  <c r="D2358" i="2"/>
  <c r="E2358" i="2"/>
  <c r="F2358" i="2"/>
  <c r="G2358" i="2"/>
  <c r="D2359" i="2"/>
  <c r="E2359" i="2"/>
  <c r="F2359" i="2"/>
  <c r="G2359" i="2"/>
  <c r="D2360" i="2"/>
  <c r="E2360" i="2"/>
  <c r="F2360" i="2"/>
  <c r="G2360" i="2"/>
  <c r="D2361" i="2"/>
  <c r="E2361" i="2"/>
  <c r="F2361" i="2"/>
  <c r="G2361" i="2"/>
  <c r="D2362" i="2"/>
  <c r="E2362" i="2"/>
  <c r="F2362" i="2"/>
  <c r="G2362" i="2"/>
  <c r="D2363" i="2"/>
  <c r="E2363" i="2"/>
  <c r="F2363" i="2"/>
  <c r="G2363" i="2"/>
  <c r="D2364" i="2"/>
  <c r="E2364" i="2"/>
  <c r="F2364" i="2"/>
  <c r="G2364" i="2"/>
  <c r="D2365" i="2"/>
  <c r="E2365" i="2"/>
  <c r="F2365" i="2"/>
  <c r="G2365" i="2"/>
  <c r="D2366" i="2"/>
  <c r="E2366" i="2"/>
  <c r="F2366" i="2"/>
  <c r="G2366" i="2"/>
  <c r="D2367" i="2"/>
  <c r="E2367" i="2"/>
  <c r="F2367" i="2"/>
  <c r="G2367" i="2"/>
  <c r="D2368" i="2"/>
  <c r="E2368" i="2"/>
  <c r="F2368" i="2"/>
  <c r="G2368" i="2"/>
  <c r="D2369" i="2"/>
  <c r="E2369" i="2"/>
  <c r="F2369" i="2"/>
  <c r="G2369" i="2"/>
  <c r="D2370" i="2"/>
  <c r="E2370" i="2"/>
  <c r="F2370" i="2"/>
  <c r="G2370" i="2"/>
  <c r="D2371" i="2"/>
  <c r="E2371" i="2"/>
  <c r="F2371" i="2"/>
  <c r="G2371" i="2"/>
  <c r="D2372" i="2"/>
  <c r="E2372" i="2"/>
  <c r="F2372" i="2"/>
  <c r="G2372" i="2"/>
  <c r="D2373" i="2"/>
  <c r="E2373" i="2"/>
  <c r="F2373" i="2"/>
  <c r="G2373" i="2"/>
  <c r="D2374" i="2"/>
  <c r="E2374" i="2"/>
  <c r="F2374" i="2"/>
  <c r="G2374" i="2"/>
  <c r="D2375" i="2"/>
  <c r="E2375" i="2"/>
  <c r="F2375" i="2"/>
  <c r="G2375" i="2"/>
  <c r="D2376" i="2"/>
  <c r="E2376" i="2"/>
  <c r="F2376" i="2"/>
  <c r="G2376" i="2"/>
  <c r="D2377" i="2"/>
  <c r="E2377" i="2"/>
  <c r="F2377" i="2"/>
  <c r="G2377" i="2"/>
  <c r="D2378" i="2"/>
  <c r="E2378" i="2"/>
  <c r="F2378" i="2"/>
  <c r="G2378" i="2"/>
  <c r="D2379" i="2"/>
  <c r="E2379" i="2"/>
  <c r="F2379" i="2"/>
  <c r="G2379" i="2"/>
  <c r="D2380" i="2"/>
  <c r="E2380" i="2"/>
  <c r="F2380" i="2"/>
  <c r="G2380" i="2"/>
  <c r="D2381" i="2"/>
  <c r="E2381" i="2"/>
  <c r="F2381" i="2"/>
  <c r="G2381" i="2"/>
  <c r="D2382" i="2"/>
  <c r="E2382" i="2"/>
  <c r="F2382" i="2"/>
  <c r="G2382" i="2"/>
  <c r="D2383" i="2"/>
  <c r="E2383" i="2"/>
  <c r="F2383" i="2"/>
  <c r="G2383" i="2"/>
  <c r="D2384" i="2"/>
  <c r="E2384" i="2"/>
  <c r="F2384" i="2"/>
  <c r="G2384" i="2"/>
  <c r="D2385" i="2"/>
  <c r="E2385" i="2"/>
  <c r="F2385" i="2"/>
  <c r="G2385" i="2"/>
  <c r="D2386" i="2"/>
  <c r="E2386" i="2"/>
  <c r="F2386" i="2"/>
  <c r="G2386" i="2"/>
  <c r="D2387" i="2"/>
  <c r="E2387" i="2"/>
  <c r="F2387" i="2"/>
  <c r="G2387" i="2"/>
  <c r="D2388" i="2"/>
  <c r="E2388" i="2"/>
  <c r="F2388" i="2"/>
  <c r="G2388" i="2"/>
  <c r="D2389" i="2"/>
  <c r="E2389" i="2"/>
  <c r="F2389" i="2"/>
  <c r="G2389" i="2"/>
  <c r="D2390" i="2"/>
  <c r="E2390" i="2"/>
  <c r="F2390" i="2"/>
  <c r="G2390" i="2"/>
  <c r="D2391" i="2"/>
  <c r="E2391" i="2"/>
  <c r="F2391" i="2"/>
  <c r="G2391" i="2"/>
  <c r="D2392" i="2"/>
  <c r="E2392" i="2"/>
  <c r="F2392" i="2"/>
  <c r="G2392" i="2"/>
  <c r="D2393" i="2"/>
  <c r="E2393" i="2"/>
  <c r="F2393" i="2"/>
  <c r="G2393" i="2"/>
  <c r="D2394" i="2"/>
  <c r="E2394" i="2"/>
  <c r="F2394" i="2"/>
  <c r="G2394" i="2"/>
  <c r="D2395" i="2"/>
  <c r="E2395" i="2"/>
  <c r="F2395" i="2"/>
  <c r="G2395" i="2"/>
  <c r="D2396" i="2"/>
  <c r="E2396" i="2"/>
  <c r="F2396" i="2"/>
  <c r="G2396" i="2"/>
  <c r="D2397" i="2"/>
  <c r="E2397" i="2"/>
  <c r="F2397" i="2"/>
  <c r="G2397" i="2"/>
  <c r="D2398" i="2"/>
  <c r="E2398" i="2"/>
  <c r="F2398" i="2"/>
  <c r="G2398" i="2"/>
  <c r="D2399" i="2"/>
  <c r="E2399" i="2"/>
  <c r="F2399" i="2"/>
  <c r="G2399" i="2"/>
  <c r="D2400" i="2"/>
  <c r="E2400" i="2"/>
  <c r="F2400" i="2"/>
  <c r="G2400" i="2"/>
  <c r="D2401" i="2"/>
  <c r="E2401" i="2"/>
  <c r="F2401" i="2"/>
  <c r="G2401" i="2"/>
  <c r="D2402" i="2"/>
  <c r="E2402" i="2"/>
  <c r="F2402" i="2"/>
  <c r="G2402" i="2"/>
  <c r="D2403" i="2"/>
  <c r="E2403" i="2"/>
  <c r="F2403" i="2"/>
  <c r="G2403" i="2"/>
  <c r="D2404" i="2"/>
  <c r="E2404" i="2"/>
  <c r="F2404" i="2"/>
  <c r="G2404" i="2"/>
  <c r="D2405" i="2"/>
  <c r="E2405" i="2"/>
  <c r="F2405" i="2"/>
  <c r="G2405" i="2"/>
  <c r="D2406" i="2"/>
  <c r="E2406" i="2"/>
  <c r="F2406" i="2"/>
  <c r="G2406" i="2"/>
  <c r="D2407" i="2"/>
  <c r="E2407" i="2"/>
  <c r="F2407" i="2"/>
  <c r="G2407" i="2"/>
  <c r="D2408" i="2"/>
  <c r="E2408" i="2"/>
  <c r="F2408" i="2"/>
  <c r="G2408" i="2"/>
  <c r="D2409" i="2"/>
  <c r="E2409" i="2"/>
  <c r="F2409" i="2"/>
  <c r="G2409" i="2"/>
  <c r="D2410" i="2"/>
  <c r="E2410" i="2"/>
  <c r="F2410" i="2"/>
  <c r="G2410" i="2"/>
  <c r="D2411" i="2"/>
  <c r="E2411" i="2"/>
  <c r="F2411" i="2"/>
  <c r="G2411" i="2"/>
  <c r="D2412" i="2"/>
  <c r="E2412" i="2"/>
  <c r="F2412" i="2"/>
  <c r="G2412" i="2"/>
  <c r="D2413" i="2"/>
  <c r="E2413" i="2"/>
  <c r="F2413" i="2"/>
  <c r="G2413" i="2"/>
  <c r="D2414" i="2"/>
  <c r="E2414" i="2"/>
  <c r="F2414" i="2"/>
  <c r="G2414" i="2"/>
  <c r="D2415" i="2"/>
  <c r="E2415" i="2"/>
  <c r="F2415" i="2"/>
  <c r="G2415" i="2"/>
  <c r="D2416" i="2"/>
  <c r="E2416" i="2"/>
  <c r="F2416" i="2"/>
  <c r="G2416" i="2"/>
  <c r="D2417" i="2"/>
  <c r="E2417" i="2"/>
  <c r="F2417" i="2"/>
  <c r="G2417" i="2"/>
  <c r="D2418" i="2"/>
  <c r="E2418" i="2"/>
  <c r="F2418" i="2"/>
  <c r="G2418" i="2"/>
  <c r="D2419" i="2"/>
  <c r="E2419" i="2"/>
  <c r="F2419" i="2"/>
  <c r="G2419" i="2"/>
  <c r="D2420" i="2"/>
  <c r="E2420" i="2"/>
  <c r="F2420" i="2"/>
  <c r="G2420" i="2"/>
  <c r="D2421" i="2"/>
  <c r="E2421" i="2"/>
  <c r="F2421" i="2"/>
  <c r="G2421" i="2"/>
  <c r="D2422" i="2"/>
  <c r="E2422" i="2"/>
  <c r="F2422" i="2"/>
  <c r="G2422" i="2"/>
  <c r="D2423" i="2"/>
  <c r="E2423" i="2"/>
  <c r="F2423" i="2"/>
  <c r="G2423" i="2"/>
  <c r="D2424" i="2"/>
  <c r="E2424" i="2"/>
  <c r="F2424" i="2"/>
  <c r="G2424" i="2"/>
  <c r="D2425" i="2"/>
  <c r="E2425" i="2"/>
  <c r="F2425" i="2"/>
  <c r="G2425" i="2"/>
  <c r="D2426" i="2"/>
  <c r="E2426" i="2"/>
  <c r="F2426" i="2"/>
  <c r="G2426" i="2"/>
  <c r="D2427" i="2"/>
  <c r="E2427" i="2"/>
  <c r="F2427" i="2"/>
  <c r="G2427" i="2"/>
  <c r="D2428" i="2"/>
  <c r="E2428" i="2"/>
  <c r="F2428" i="2"/>
  <c r="G2428" i="2"/>
  <c r="D2429" i="2"/>
  <c r="E2429" i="2"/>
  <c r="F2429" i="2"/>
  <c r="G2429" i="2"/>
  <c r="D2430" i="2"/>
  <c r="E2430" i="2"/>
  <c r="F2430" i="2"/>
  <c r="G2430" i="2"/>
  <c r="D2431" i="2"/>
  <c r="E2431" i="2"/>
  <c r="F2431" i="2"/>
  <c r="G2431" i="2"/>
  <c r="D2432" i="2"/>
  <c r="E2432" i="2"/>
  <c r="F2432" i="2"/>
  <c r="G2432" i="2"/>
  <c r="D2433" i="2"/>
  <c r="E2433" i="2"/>
  <c r="F2433" i="2"/>
  <c r="G2433" i="2"/>
  <c r="D2434" i="2"/>
  <c r="E2434" i="2"/>
  <c r="F2434" i="2"/>
  <c r="G2434" i="2"/>
  <c r="D2435" i="2"/>
  <c r="E2435" i="2"/>
  <c r="F2435" i="2"/>
  <c r="G2435" i="2"/>
  <c r="D2436" i="2"/>
  <c r="E2436" i="2"/>
  <c r="F2436" i="2"/>
  <c r="G2436" i="2"/>
  <c r="D2437" i="2"/>
  <c r="E2437" i="2"/>
  <c r="F2437" i="2"/>
  <c r="G2437" i="2"/>
  <c r="D2438" i="2"/>
  <c r="E2438" i="2"/>
  <c r="F2438" i="2"/>
  <c r="G2438" i="2"/>
  <c r="D2439" i="2"/>
  <c r="E2439" i="2"/>
  <c r="F2439" i="2"/>
  <c r="G2439" i="2"/>
  <c r="D2440" i="2"/>
  <c r="E2440" i="2"/>
  <c r="F2440" i="2"/>
  <c r="G2440" i="2"/>
  <c r="D2441" i="2"/>
  <c r="E2441" i="2"/>
  <c r="F2441" i="2"/>
  <c r="G2441" i="2"/>
  <c r="D2442" i="2"/>
  <c r="E2442" i="2"/>
  <c r="F2442" i="2"/>
  <c r="G2442" i="2"/>
  <c r="D2443" i="2"/>
  <c r="E2443" i="2"/>
  <c r="F2443" i="2"/>
  <c r="G2443" i="2"/>
  <c r="D2444" i="2"/>
  <c r="E2444" i="2"/>
  <c r="F2444" i="2"/>
  <c r="G2444" i="2"/>
  <c r="D2445" i="2"/>
  <c r="E2445" i="2"/>
  <c r="F2445" i="2"/>
  <c r="G2445" i="2"/>
  <c r="D2446" i="2"/>
  <c r="E2446" i="2"/>
  <c r="F2446" i="2"/>
  <c r="G2446" i="2"/>
  <c r="D2447" i="2"/>
  <c r="E2447" i="2"/>
  <c r="F2447" i="2"/>
  <c r="G2447" i="2"/>
  <c r="D2448" i="2"/>
  <c r="E2448" i="2"/>
  <c r="F2448" i="2"/>
  <c r="G2448" i="2"/>
  <c r="D2449" i="2"/>
  <c r="E2449" i="2"/>
  <c r="F2449" i="2"/>
  <c r="G2449" i="2"/>
  <c r="D2450" i="2"/>
  <c r="E2450" i="2"/>
  <c r="F2450" i="2"/>
  <c r="G2450" i="2"/>
  <c r="D2451" i="2"/>
  <c r="E2451" i="2"/>
  <c r="F2451" i="2"/>
  <c r="G2451" i="2"/>
  <c r="D2452" i="2"/>
  <c r="E2452" i="2"/>
  <c r="F2452" i="2"/>
  <c r="G2452" i="2"/>
  <c r="D2453" i="2"/>
  <c r="E2453" i="2"/>
  <c r="F2453" i="2"/>
  <c r="G2453" i="2"/>
  <c r="D2454" i="2"/>
  <c r="E2454" i="2"/>
  <c r="F2454" i="2"/>
  <c r="G2454" i="2"/>
  <c r="D2455" i="2"/>
  <c r="E2455" i="2"/>
  <c r="F2455" i="2"/>
  <c r="G2455" i="2"/>
  <c r="D2456" i="2"/>
  <c r="E2456" i="2"/>
  <c r="F2456" i="2"/>
  <c r="G2456" i="2"/>
  <c r="D2457" i="2"/>
  <c r="E2457" i="2"/>
  <c r="F2457" i="2"/>
  <c r="G2457" i="2"/>
  <c r="D2458" i="2"/>
  <c r="E2458" i="2"/>
  <c r="F2458" i="2"/>
  <c r="G2458" i="2"/>
  <c r="D2459" i="2"/>
  <c r="E2459" i="2"/>
  <c r="F2459" i="2"/>
  <c r="G2459" i="2"/>
  <c r="D2460" i="2"/>
  <c r="E2460" i="2"/>
  <c r="F2460" i="2"/>
  <c r="G2460" i="2"/>
  <c r="D2461" i="2"/>
  <c r="E2461" i="2"/>
  <c r="F2461" i="2"/>
  <c r="G2461" i="2"/>
  <c r="D2462" i="2"/>
  <c r="E2462" i="2"/>
  <c r="F2462" i="2"/>
  <c r="G2462" i="2"/>
  <c r="D2463" i="2"/>
  <c r="E2463" i="2"/>
  <c r="F2463" i="2"/>
  <c r="G2463" i="2"/>
  <c r="D2464" i="2"/>
  <c r="E2464" i="2"/>
  <c r="F2464" i="2"/>
  <c r="G2464" i="2"/>
  <c r="D2465" i="2"/>
  <c r="E2465" i="2"/>
  <c r="F2465" i="2"/>
  <c r="G2465" i="2"/>
  <c r="D2466" i="2"/>
  <c r="E2466" i="2"/>
  <c r="F2466" i="2"/>
  <c r="G2466" i="2"/>
  <c r="D2467" i="2"/>
  <c r="E2467" i="2"/>
  <c r="F2467" i="2"/>
  <c r="G2467" i="2"/>
  <c r="D2468" i="2"/>
  <c r="E2468" i="2"/>
  <c r="F2468" i="2"/>
  <c r="G2468" i="2"/>
  <c r="D2469" i="2"/>
  <c r="E2469" i="2"/>
  <c r="F2469" i="2"/>
  <c r="G2469" i="2"/>
  <c r="D2470" i="2"/>
  <c r="E2470" i="2"/>
  <c r="F2470" i="2"/>
  <c r="G2470" i="2"/>
  <c r="D2471" i="2"/>
  <c r="E2471" i="2"/>
  <c r="F2471" i="2"/>
  <c r="G2471" i="2"/>
  <c r="D2472" i="2"/>
  <c r="E2472" i="2"/>
  <c r="F2472" i="2"/>
  <c r="G2472" i="2"/>
  <c r="D2473" i="2"/>
  <c r="E2473" i="2"/>
  <c r="F2473" i="2"/>
  <c r="G2473" i="2"/>
  <c r="D2474" i="2"/>
  <c r="E2474" i="2"/>
  <c r="F2474" i="2"/>
  <c r="G2474" i="2"/>
  <c r="D2475" i="2"/>
  <c r="E2475" i="2"/>
  <c r="F2475" i="2"/>
  <c r="G2475" i="2"/>
  <c r="D2476" i="2"/>
  <c r="E2476" i="2"/>
  <c r="F2476" i="2"/>
  <c r="G2476" i="2"/>
  <c r="D2477" i="2"/>
  <c r="E2477" i="2"/>
  <c r="F2477" i="2"/>
  <c r="G2477" i="2"/>
  <c r="D2478" i="2"/>
  <c r="E2478" i="2"/>
  <c r="F2478" i="2"/>
  <c r="G2478" i="2"/>
  <c r="D2479" i="2"/>
  <c r="E2479" i="2"/>
  <c r="F2479" i="2"/>
  <c r="G2479" i="2"/>
  <c r="D2480" i="2"/>
  <c r="E2480" i="2"/>
  <c r="F2480" i="2"/>
  <c r="G2480" i="2"/>
  <c r="D2481" i="2"/>
  <c r="E2481" i="2"/>
  <c r="F2481" i="2"/>
  <c r="G2481" i="2"/>
  <c r="D2482" i="2"/>
  <c r="E2482" i="2"/>
  <c r="F2482" i="2"/>
  <c r="G2482" i="2"/>
  <c r="D2483" i="2"/>
  <c r="E2483" i="2"/>
  <c r="F2483" i="2"/>
  <c r="G2483" i="2"/>
  <c r="D2484" i="2"/>
  <c r="E2484" i="2"/>
  <c r="F2484" i="2"/>
  <c r="G2484" i="2"/>
  <c r="D2485" i="2"/>
  <c r="E2485" i="2"/>
  <c r="F2485" i="2"/>
  <c r="G2485" i="2"/>
  <c r="D2486" i="2"/>
  <c r="E2486" i="2"/>
  <c r="F2486" i="2"/>
  <c r="G2486" i="2"/>
  <c r="D2487" i="2"/>
  <c r="E2487" i="2"/>
  <c r="F2487" i="2"/>
  <c r="G2487" i="2"/>
  <c r="D2488" i="2"/>
  <c r="E2488" i="2"/>
  <c r="F2488" i="2"/>
  <c r="G2488" i="2"/>
  <c r="D2489" i="2"/>
  <c r="E2489" i="2"/>
  <c r="F2489" i="2"/>
  <c r="G2489" i="2"/>
  <c r="D2490" i="2"/>
  <c r="E2490" i="2"/>
  <c r="F2490" i="2"/>
  <c r="G2490" i="2"/>
  <c r="D2491" i="2"/>
  <c r="E2491" i="2"/>
  <c r="F2491" i="2"/>
  <c r="G2491" i="2"/>
  <c r="D2492" i="2"/>
  <c r="E2492" i="2"/>
  <c r="F2492" i="2"/>
  <c r="G2492" i="2"/>
  <c r="D2493" i="2"/>
  <c r="E2493" i="2"/>
  <c r="F2493" i="2"/>
  <c r="G2493" i="2"/>
  <c r="D2494" i="2"/>
  <c r="E2494" i="2"/>
  <c r="F2494" i="2"/>
  <c r="G2494" i="2"/>
  <c r="D2495" i="2"/>
  <c r="E2495" i="2"/>
  <c r="F2495" i="2"/>
  <c r="G2495" i="2"/>
  <c r="D2496" i="2"/>
  <c r="E2496" i="2"/>
  <c r="F2496" i="2"/>
  <c r="G2496" i="2"/>
  <c r="D2497" i="2"/>
  <c r="E2497" i="2"/>
  <c r="F2497" i="2"/>
  <c r="G2497" i="2"/>
  <c r="D2498" i="2"/>
  <c r="E2498" i="2"/>
  <c r="F2498" i="2"/>
  <c r="G2498" i="2"/>
  <c r="D2499" i="2"/>
  <c r="E2499" i="2"/>
  <c r="F2499" i="2"/>
  <c r="G2499" i="2"/>
  <c r="D2500" i="2"/>
  <c r="E2500" i="2"/>
  <c r="F2500" i="2"/>
  <c r="G2500" i="2"/>
  <c r="D2501" i="2"/>
  <c r="E2501" i="2"/>
  <c r="F2501" i="2"/>
  <c r="G2501" i="2"/>
  <c r="D2502" i="2"/>
  <c r="E2502" i="2"/>
  <c r="F2502" i="2"/>
  <c r="G2502" i="2"/>
  <c r="D2503" i="2"/>
  <c r="E2503" i="2"/>
  <c r="F2503" i="2"/>
  <c r="G2503" i="2"/>
  <c r="D2504" i="2"/>
  <c r="E2504" i="2"/>
  <c r="F2504" i="2"/>
  <c r="G2504" i="2"/>
  <c r="D2505" i="2"/>
  <c r="E2505" i="2"/>
  <c r="F2505" i="2"/>
  <c r="G2505" i="2"/>
  <c r="D2506" i="2"/>
  <c r="E2506" i="2"/>
  <c r="F2506" i="2"/>
  <c r="G2506" i="2"/>
  <c r="D2507" i="2"/>
  <c r="E2507" i="2"/>
  <c r="F2507" i="2"/>
  <c r="G2507" i="2"/>
  <c r="D2508" i="2"/>
  <c r="E2508" i="2"/>
  <c r="F2508" i="2"/>
  <c r="G2508" i="2"/>
  <c r="D2509" i="2"/>
  <c r="E2509" i="2"/>
  <c r="F2509" i="2"/>
  <c r="G2509" i="2"/>
  <c r="D2510" i="2"/>
  <c r="E2510" i="2"/>
  <c r="F2510" i="2"/>
  <c r="G2510" i="2"/>
  <c r="D2511" i="2"/>
  <c r="E2511" i="2"/>
  <c r="F2511" i="2"/>
  <c r="G2511" i="2"/>
  <c r="D2512" i="2"/>
  <c r="E2512" i="2"/>
  <c r="F2512" i="2"/>
  <c r="G2512" i="2"/>
  <c r="D2513" i="2"/>
  <c r="E2513" i="2"/>
  <c r="F2513" i="2"/>
  <c r="G2513" i="2"/>
  <c r="D2514" i="2"/>
  <c r="E2514" i="2"/>
  <c r="F2514" i="2"/>
  <c r="G2514" i="2"/>
  <c r="D2515" i="2"/>
  <c r="E2515" i="2"/>
  <c r="F2515" i="2"/>
  <c r="G2515" i="2"/>
  <c r="D2516" i="2"/>
  <c r="E2516" i="2"/>
  <c r="F2516" i="2"/>
  <c r="G2516" i="2"/>
  <c r="D2517" i="2"/>
  <c r="E2517" i="2"/>
  <c r="F2517" i="2"/>
  <c r="G2517" i="2"/>
  <c r="D2518" i="2"/>
  <c r="E2518" i="2"/>
  <c r="F2518" i="2"/>
  <c r="G2518" i="2"/>
  <c r="D2519" i="2"/>
  <c r="E2519" i="2"/>
  <c r="F2519" i="2"/>
  <c r="G2519" i="2"/>
  <c r="D2520" i="2"/>
  <c r="E2520" i="2"/>
  <c r="F2520" i="2"/>
  <c r="G2520" i="2"/>
  <c r="D2521" i="2"/>
  <c r="E2521" i="2"/>
  <c r="F2521" i="2"/>
  <c r="G2521" i="2"/>
  <c r="D2522" i="2"/>
  <c r="E2522" i="2"/>
  <c r="F2522" i="2"/>
  <c r="G2522" i="2"/>
  <c r="D2523" i="2"/>
  <c r="E2523" i="2"/>
  <c r="F2523" i="2"/>
  <c r="G2523" i="2"/>
  <c r="D2524" i="2"/>
  <c r="E2524" i="2"/>
  <c r="F2524" i="2"/>
  <c r="G2524" i="2"/>
  <c r="D2525" i="2"/>
  <c r="E2525" i="2"/>
  <c r="F2525" i="2"/>
  <c r="G2525" i="2"/>
  <c r="D2526" i="2"/>
  <c r="E2526" i="2"/>
  <c r="F2526" i="2"/>
  <c r="G2526" i="2"/>
  <c r="D2527" i="2"/>
  <c r="E2527" i="2"/>
  <c r="F2527" i="2"/>
  <c r="G2527" i="2"/>
  <c r="D2528" i="2"/>
  <c r="E2528" i="2"/>
  <c r="F2528" i="2"/>
  <c r="G2528" i="2"/>
  <c r="D2529" i="2"/>
  <c r="E2529" i="2"/>
  <c r="F2529" i="2"/>
  <c r="G2529" i="2"/>
  <c r="D2530" i="2"/>
  <c r="E2530" i="2"/>
  <c r="F2530" i="2"/>
  <c r="G2530" i="2"/>
  <c r="D2531" i="2"/>
  <c r="E2531" i="2"/>
  <c r="F2531" i="2"/>
  <c r="G2531" i="2"/>
  <c r="D2532" i="2"/>
  <c r="E2532" i="2"/>
  <c r="F2532" i="2"/>
  <c r="G2532" i="2"/>
  <c r="D2533" i="2"/>
  <c r="E2533" i="2"/>
  <c r="F2533" i="2"/>
  <c r="G2533" i="2"/>
  <c r="D2534" i="2"/>
  <c r="E2534" i="2"/>
  <c r="F2534" i="2"/>
  <c r="G2534" i="2"/>
  <c r="D2535" i="2"/>
  <c r="E2535" i="2"/>
  <c r="F2535" i="2"/>
  <c r="G2535" i="2"/>
  <c r="D2536" i="2"/>
  <c r="E2536" i="2"/>
  <c r="F2536" i="2"/>
  <c r="G2536" i="2"/>
  <c r="D2537" i="2"/>
  <c r="E2537" i="2"/>
  <c r="F2537" i="2"/>
  <c r="G2537" i="2"/>
  <c r="D2538" i="2"/>
  <c r="E2538" i="2"/>
  <c r="F2538" i="2"/>
  <c r="G2538" i="2"/>
  <c r="D2539" i="2"/>
  <c r="E2539" i="2"/>
  <c r="F2539" i="2"/>
  <c r="G2539" i="2"/>
  <c r="D2540" i="2"/>
  <c r="E2540" i="2"/>
  <c r="F2540" i="2"/>
  <c r="G2540" i="2"/>
  <c r="D2541" i="2"/>
  <c r="E2541" i="2"/>
  <c r="F2541" i="2"/>
  <c r="G2541" i="2"/>
  <c r="D2542" i="2"/>
  <c r="E2542" i="2"/>
  <c r="F2542" i="2"/>
  <c r="G2542" i="2"/>
  <c r="D2543" i="2"/>
  <c r="E2543" i="2"/>
  <c r="F2543" i="2"/>
  <c r="G2543" i="2"/>
  <c r="D2544" i="2"/>
  <c r="E2544" i="2"/>
  <c r="F2544" i="2"/>
  <c r="G2544" i="2"/>
  <c r="D2545" i="2"/>
  <c r="E2545" i="2"/>
  <c r="F2545" i="2"/>
  <c r="G2545" i="2"/>
  <c r="D2546" i="2"/>
  <c r="E2546" i="2"/>
  <c r="F2546" i="2"/>
  <c r="G2546" i="2"/>
  <c r="D2547" i="2"/>
  <c r="E2547" i="2"/>
  <c r="F2547" i="2"/>
  <c r="G2547" i="2"/>
  <c r="D2548" i="2"/>
  <c r="E2548" i="2"/>
  <c r="F2548" i="2"/>
  <c r="G2548" i="2"/>
  <c r="D2549" i="2"/>
  <c r="E2549" i="2"/>
  <c r="F2549" i="2"/>
  <c r="G2549" i="2"/>
  <c r="D2550" i="2"/>
  <c r="E2550" i="2"/>
  <c r="F2550" i="2"/>
  <c r="G2550" i="2"/>
  <c r="D2551" i="2"/>
  <c r="E2551" i="2"/>
  <c r="F2551" i="2"/>
  <c r="G2551" i="2"/>
  <c r="D2552" i="2"/>
  <c r="E2552" i="2"/>
  <c r="F2552" i="2"/>
  <c r="G2552" i="2"/>
  <c r="D2553" i="2"/>
  <c r="E2553" i="2"/>
  <c r="F2553" i="2"/>
  <c r="G2553" i="2"/>
  <c r="D2554" i="2"/>
  <c r="E2554" i="2"/>
  <c r="F2554" i="2"/>
  <c r="G2554" i="2"/>
  <c r="D2555" i="2"/>
  <c r="E2555" i="2"/>
  <c r="F2555" i="2"/>
  <c r="G2555" i="2"/>
  <c r="D2556" i="2"/>
  <c r="E2556" i="2"/>
  <c r="F2556" i="2"/>
  <c r="G2556" i="2"/>
  <c r="D2557" i="2"/>
  <c r="E2557" i="2"/>
  <c r="F2557" i="2"/>
  <c r="G2557" i="2"/>
  <c r="D2558" i="2"/>
  <c r="E2558" i="2"/>
  <c r="F2558" i="2"/>
  <c r="G2558" i="2"/>
  <c r="D2559" i="2"/>
  <c r="E2559" i="2"/>
  <c r="F2559" i="2"/>
  <c r="G2559" i="2"/>
  <c r="D2560" i="2"/>
  <c r="E2560" i="2"/>
  <c r="F2560" i="2"/>
  <c r="G2560" i="2"/>
  <c r="D2561" i="2"/>
  <c r="E2561" i="2"/>
  <c r="F2561" i="2"/>
  <c r="G2561" i="2"/>
  <c r="D2562" i="2"/>
  <c r="E2562" i="2"/>
  <c r="F2562" i="2"/>
  <c r="G2562" i="2"/>
  <c r="D2563" i="2"/>
  <c r="E2563" i="2"/>
  <c r="F2563" i="2"/>
  <c r="G2563" i="2"/>
  <c r="D2564" i="2"/>
  <c r="E2564" i="2"/>
  <c r="F2564" i="2"/>
  <c r="G2564" i="2"/>
  <c r="D2565" i="2"/>
  <c r="E2565" i="2"/>
  <c r="F2565" i="2"/>
  <c r="G2565" i="2"/>
  <c r="D2566" i="2"/>
  <c r="E2566" i="2"/>
  <c r="F2566" i="2"/>
  <c r="G2566" i="2"/>
  <c r="D2567" i="2"/>
  <c r="E2567" i="2"/>
  <c r="F2567" i="2"/>
  <c r="G2567" i="2"/>
  <c r="D2568" i="2"/>
  <c r="E2568" i="2"/>
  <c r="F2568" i="2"/>
  <c r="G2568" i="2"/>
  <c r="D2569" i="2"/>
  <c r="E2569" i="2"/>
  <c r="F2569" i="2"/>
  <c r="G2569" i="2"/>
  <c r="D2570" i="2"/>
  <c r="E2570" i="2"/>
  <c r="F2570" i="2"/>
  <c r="G2570" i="2"/>
  <c r="D2571" i="2"/>
  <c r="E2571" i="2"/>
  <c r="F2571" i="2"/>
  <c r="G2571" i="2"/>
  <c r="D2572" i="2"/>
  <c r="E2572" i="2"/>
  <c r="F2572" i="2"/>
  <c r="G2572" i="2"/>
  <c r="D2573" i="2"/>
  <c r="E2573" i="2"/>
  <c r="F2573" i="2"/>
  <c r="G2573" i="2"/>
  <c r="D2574" i="2"/>
  <c r="E2574" i="2"/>
  <c r="F2574" i="2"/>
  <c r="G2574" i="2"/>
  <c r="D2575" i="2"/>
  <c r="E2575" i="2"/>
  <c r="F2575" i="2"/>
  <c r="G2575" i="2"/>
  <c r="D2576" i="2"/>
  <c r="E2576" i="2"/>
  <c r="F2576" i="2"/>
  <c r="G2576" i="2"/>
  <c r="D2577" i="2"/>
  <c r="E2577" i="2"/>
  <c r="F2577" i="2"/>
  <c r="G2577" i="2"/>
  <c r="D2578" i="2"/>
  <c r="E2578" i="2"/>
  <c r="F2578" i="2"/>
  <c r="G2578" i="2"/>
  <c r="D2579" i="2"/>
  <c r="E2579" i="2"/>
  <c r="F2579" i="2"/>
  <c r="G2579" i="2"/>
  <c r="D2580" i="2"/>
  <c r="E2580" i="2"/>
  <c r="F2580" i="2"/>
  <c r="G2580" i="2"/>
  <c r="D2581" i="2"/>
  <c r="E2581" i="2"/>
  <c r="F2581" i="2"/>
  <c r="G2581" i="2"/>
  <c r="D2582" i="2"/>
  <c r="E2582" i="2"/>
  <c r="F2582" i="2"/>
  <c r="G2582" i="2"/>
  <c r="D2583" i="2"/>
  <c r="E2583" i="2"/>
  <c r="F2583" i="2"/>
  <c r="G2583" i="2"/>
  <c r="D2584" i="2"/>
  <c r="E2584" i="2"/>
  <c r="F2584" i="2"/>
  <c r="G2584" i="2"/>
  <c r="D2585" i="2"/>
  <c r="E2585" i="2"/>
  <c r="F2585" i="2"/>
  <c r="G2585" i="2"/>
  <c r="D2586" i="2"/>
  <c r="E2586" i="2"/>
  <c r="F2586" i="2"/>
  <c r="G2586" i="2"/>
  <c r="D2587" i="2"/>
  <c r="E2587" i="2"/>
  <c r="F2587" i="2"/>
  <c r="G2587" i="2"/>
  <c r="D2588" i="2"/>
  <c r="E2588" i="2"/>
  <c r="F2588" i="2"/>
  <c r="G2588" i="2"/>
  <c r="D2589" i="2"/>
  <c r="E2589" i="2"/>
  <c r="F2589" i="2"/>
  <c r="G2589" i="2"/>
  <c r="D2590" i="2"/>
  <c r="E2590" i="2"/>
  <c r="F2590" i="2"/>
  <c r="G2590" i="2"/>
  <c r="D2591" i="2"/>
  <c r="E2591" i="2"/>
  <c r="F2591" i="2"/>
  <c r="G2591" i="2"/>
  <c r="D2592" i="2"/>
  <c r="E2592" i="2"/>
  <c r="F2592" i="2"/>
  <c r="G2592" i="2"/>
  <c r="D2593" i="2"/>
  <c r="E2593" i="2"/>
  <c r="F2593" i="2"/>
  <c r="G2593" i="2"/>
  <c r="D2594" i="2"/>
  <c r="E2594" i="2"/>
  <c r="F2594" i="2"/>
  <c r="G2594" i="2"/>
  <c r="D2595" i="2"/>
  <c r="E2595" i="2"/>
  <c r="F2595" i="2"/>
  <c r="G2595" i="2"/>
  <c r="D2596" i="2"/>
  <c r="E2596" i="2"/>
  <c r="F2596" i="2"/>
  <c r="G2596" i="2"/>
  <c r="D2597" i="2"/>
  <c r="E2597" i="2"/>
  <c r="F2597" i="2"/>
  <c r="G2597" i="2"/>
  <c r="D2598" i="2"/>
  <c r="E2598" i="2"/>
  <c r="F2598" i="2"/>
  <c r="G2598" i="2"/>
  <c r="D2599" i="2"/>
  <c r="E2599" i="2"/>
  <c r="F2599" i="2"/>
  <c r="G2599" i="2"/>
  <c r="D2600" i="2"/>
  <c r="E2600" i="2"/>
  <c r="F2600" i="2"/>
  <c r="G2600" i="2"/>
  <c r="D2601" i="2"/>
  <c r="E2601" i="2"/>
  <c r="F2601" i="2"/>
  <c r="G2601" i="2"/>
  <c r="D2602" i="2"/>
  <c r="E2602" i="2"/>
  <c r="F2602" i="2"/>
  <c r="G2602" i="2"/>
  <c r="D2603" i="2"/>
  <c r="E2603" i="2"/>
  <c r="F2603" i="2"/>
  <c r="G2603" i="2"/>
  <c r="D2604" i="2"/>
  <c r="E2604" i="2"/>
  <c r="F2604" i="2"/>
  <c r="G2604" i="2"/>
  <c r="D2605" i="2"/>
  <c r="E2605" i="2"/>
  <c r="F2605" i="2"/>
  <c r="G2605" i="2"/>
  <c r="D2606" i="2"/>
  <c r="E2606" i="2"/>
  <c r="F2606" i="2"/>
  <c r="G2606" i="2"/>
  <c r="D2607" i="2"/>
  <c r="E2607" i="2"/>
  <c r="F2607" i="2"/>
  <c r="G2607" i="2"/>
  <c r="D2608" i="2"/>
  <c r="E2608" i="2"/>
  <c r="F2608" i="2"/>
  <c r="G2608" i="2"/>
  <c r="D2609" i="2"/>
  <c r="E2609" i="2"/>
  <c r="F2609" i="2"/>
  <c r="G2609" i="2"/>
  <c r="D2610" i="2"/>
  <c r="E2610" i="2"/>
  <c r="F2610" i="2"/>
  <c r="G2610" i="2"/>
  <c r="D2611" i="2"/>
  <c r="E2611" i="2"/>
  <c r="F2611" i="2"/>
  <c r="G2611" i="2"/>
  <c r="D2612" i="2"/>
  <c r="E2612" i="2"/>
  <c r="F2612" i="2"/>
  <c r="G2612" i="2"/>
  <c r="D2613" i="2"/>
  <c r="E2613" i="2"/>
  <c r="F2613" i="2"/>
  <c r="G2613" i="2"/>
  <c r="D2614" i="2"/>
  <c r="E2614" i="2"/>
  <c r="F2614" i="2"/>
  <c r="G2614" i="2"/>
  <c r="D2615" i="2"/>
  <c r="E2615" i="2"/>
  <c r="F2615" i="2"/>
  <c r="G2615" i="2"/>
  <c r="D2616" i="2"/>
  <c r="E2616" i="2"/>
  <c r="F2616" i="2"/>
  <c r="G2616" i="2"/>
  <c r="D2617" i="2"/>
  <c r="E2617" i="2"/>
  <c r="F2617" i="2"/>
  <c r="G2617" i="2"/>
  <c r="D2618" i="2"/>
  <c r="E2618" i="2"/>
  <c r="F2618" i="2"/>
  <c r="G2618" i="2"/>
  <c r="D2619" i="2"/>
  <c r="E2619" i="2"/>
  <c r="F2619" i="2"/>
  <c r="G2619" i="2"/>
  <c r="D2620" i="2"/>
  <c r="E2620" i="2"/>
  <c r="F2620" i="2"/>
  <c r="G2620" i="2"/>
  <c r="D2621" i="2"/>
  <c r="E2621" i="2"/>
  <c r="F2621" i="2"/>
  <c r="G2621" i="2"/>
  <c r="D2622" i="2"/>
  <c r="E2622" i="2"/>
  <c r="F2622" i="2"/>
  <c r="G2622" i="2"/>
  <c r="D2623" i="2"/>
  <c r="E2623" i="2"/>
  <c r="F2623" i="2"/>
  <c r="G2623" i="2"/>
  <c r="D2624" i="2"/>
  <c r="E2624" i="2"/>
  <c r="F2624" i="2"/>
  <c r="G2624" i="2"/>
  <c r="D2625" i="2"/>
  <c r="E2625" i="2"/>
  <c r="F2625" i="2"/>
  <c r="G2625" i="2"/>
  <c r="D2626" i="2"/>
  <c r="E2626" i="2"/>
  <c r="F2626" i="2"/>
  <c r="G2626" i="2"/>
  <c r="D2627" i="2"/>
  <c r="E2627" i="2"/>
  <c r="F2627" i="2"/>
  <c r="G2627" i="2"/>
  <c r="D2628" i="2"/>
  <c r="E2628" i="2"/>
  <c r="F2628" i="2"/>
  <c r="G2628" i="2"/>
  <c r="D2629" i="2"/>
  <c r="E2629" i="2"/>
  <c r="F2629" i="2"/>
  <c r="G2629" i="2"/>
  <c r="D2630" i="2"/>
  <c r="E2630" i="2"/>
  <c r="F2630" i="2"/>
  <c r="G2630" i="2"/>
  <c r="D2631" i="2"/>
  <c r="E2631" i="2"/>
  <c r="F2631" i="2"/>
  <c r="G2631" i="2"/>
  <c r="D2632" i="2"/>
  <c r="E2632" i="2"/>
  <c r="F2632" i="2"/>
  <c r="G2632" i="2"/>
  <c r="D2633" i="2"/>
  <c r="E2633" i="2"/>
  <c r="F2633" i="2"/>
  <c r="G2633" i="2"/>
  <c r="D2634" i="2"/>
  <c r="E2634" i="2"/>
  <c r="F2634" i="2"/>
  <c r="G2634" i="2"/>
  <c r="D2635" i="2"/>
  <c r="E2635" i="2"/>
  <c r="F2635" i="2"/>
  <c r="G2635" i="2"/>
  <c r="D2636" i="2"/>
  <c r="E2636" i="2"/>
  <c r="F2636" i="2"/>
  <c r="G2636" i="2"/>
  <c r="D2637" i="2"/>
  <c r="E2637" i="2"/>
  <c r="F2637" i="2"/>
  <c r="G2637" i="2"/>
  <c r="D2638" i="2"/>
  <c r="E2638" i="2"/>
  <c r="F2638" i="2"/>
  <c r="G2638" i="2"/>
  <c r="D2639" i="2"/>
  <c r="E2639" i="2"/>
  <c r="F2639" i="2"/>
  <c r="G2639" i="2"/>
  <c r="D2640" i="2"/>
  <c r="E2640" i="2"/>
  <c r="F2640" i="2"/>
  <c r="G2640" i="2"/>
  <c r="D2641" i="2"/>
  <c r="E2641" i="2"/>
  <c r="F2641" i="2"/>
  <c r="G2641" i="2"/>
  <c r="D2642" i="2"/>
  <c r="E2642" i="2"/>
  <c r="F2642" i="2"/>
  <c r="G2642" i="2"/>
  <c r="D2643" i="2"/>
  <c r="E2643" i="2"/>
  <c r="F2643" i="2"/>
  <c r="G2643" i="2"/>
  <c r="D2644" i="2"/>
  <c r="E2644" i="2"/>
  <c r="F2644" i="2"/>
  <c r="G2644" i="2"/>
  <c r="D2645" i="2"/>
  <c r="E2645" i="2"/>
  <c r="F2645" i="2"/>
  <c r="G2645" i="2"/>
  <c r="D2646" i="2"/>
  <c r="E2646" i="2"/>
  <c r="F2646" i="2"/>
  <c r="G2646" i="2"/>
  <c r="D2647" i="2"/>
  <c r="E2647" i="2"/>
  <c r="F2647" i="2"/>
  <c r="G2647" i="2"/>
  <c r="D2648" i="2"/>
  <c r="E2648" i="2"/>
  <c r="F2648" i="2"/>
  <c r="G2648" i="2"/>
  <c r="D2649" i="2"/>
  <c r="E2649" i="2"/>
  <c r="F2649" i="2"/>
  <c r="G2649" i="2"/>
  <c r="D2650" i="2"/>
  <c r="E2650" i="2"/>
  <c r="F2650" i="2"/>
  <c r="G2650" i="2"/>
  <c r="D2651" i="2"/>
  <c r="E2651" i="2"/>
  <c r="F2651" i="2"/>
  <c r="G2651" i="2"/>
  <c r="D2652" i="2"/>
  <c r="E2652" i="2"/>
  <c r="F2652" i="2"/>
  <c r="G2652" i="2"/>
  <c r="D2653" i="2"/>
  <c r="E2653" i="2"/>
  <c r="F2653" i="2"/>
  <c r="G2653" i="2"/>
  <c r="D2654" i="2"/>
  <c r="E2654" i="2"/>
  <c r="F2654" i="2"/>
  <c r="G2654" i="2"/>
  <c r="D2655" i="2"/>
  <c r="E2655" i="2"/>
  <c r="F2655" i="2"/>
  <c r="G2655" i="2"/>
  <c r="D2656" i="2"/>
  <c r="E2656" i="2"/>
  <c r="F2656" i="2"/>
  <c r="G2656" i="2"/>
  <c r="D2657" i="2"/>
  <c r="E2657" i="2"/>
  <c r="F2657" i="2"/>
  <c r="G2657" i="2"/>
  <c r="D2658" i="2"/>
  <c r="E2658" i="2"/>
  <c r="F2658" i="2"/>
  <c r="G2658" i="2"/>
  <c r="D2659" i="2"/>
  <c r="E2659" i="2"/>
  <c r="F2659" i="2"/>
  <c r="G2659" i="2"/>
  <c r="D2660" i="2"/>
  <c r="E2660" i="2"/>
  <c r="F2660" i="2"/>
  <c r="G2660" i="2"/>
  <c r="D2661" i="2"/>
  <c r="E2661" i="2"/>
  <c r="F2661" i="2"/>
  <c r="G2661" i="2"/>
  <c r="D2662" i="2"/>
  <c r="E2662" i="2"/>
  <c r="F2662" i="2"/>
  <c r="G2662" i="2"/>
  <c r="D2663" i="2"/>
  <c r="E2663" i="2"/>
  <c r="F2663" i="2"/>
  <c r="G2663" i="2"/>
  <c r="D2664" i="2"/>
  <c r="E2664" i="2"/>
  <c r="F2664" i="2"/>
  <c r="G2664" i="2"/>
  <c r="D2665" i="2"/>
  <c r="E2665" i="2"/>
  <c r="F2665" i="2"/>
  <c r="G2665" i="2"/>
  <c r="D2666" i="2"/>
  <c r="E2666" i="2"/>
  <c r="F2666" i="2"/>
  <c r="G2666" i="2"/>
  <c r="D2667" i="2"/>
  <c r="E2667" i="2"/>
  <c r="F2667" i="2"/>
  <c r="G2667" i="2"/>
  <c r="D2668" i="2"/>
  <c r="E2668" i="2"/>
  <c r="F2668" i="2"/>
  <c r="G2668" i="2"/>
  <c r="D2669" i="2"/>
  <c r="E2669" i="2"/>
  <c r="F2669" i="2"/>
  <c r="G2669" i="2"/>
  <c r="D2670" i="2"/>
  <c r="E2670" i="2"/>
  <c r="F2670" i="2"/>
  <c r="G2670" i="2"/>
  <c r="D2671" i="2"/>
  <c r="E2671" i="2"/>
  <c r="F2671" i="2"/>
  <c r="G2671" i="2"/>
  <c r="D2672" i="2"/>
  <c r="E2672" i="2"/>
  <c r="F2672" i="2"/>
  <c r="G2672" i="2"/>
  <c r="D2673" i="2"/>
  <c r="E2673" i="2"/>
  <c r="F2673" i="2"/>
  <c r="G2673" i="2"/>
  <c r="D2674" i="2"/>
  <c r="E2674" i="2"/>
  <c r="F2674" i="2"/>
  <c r="G2674" i="2"/>
  <c r="D2675" i="2"/>
  <c r="E2675" i="2"/>
  <c r="F2675" i="2"/>
  <c r="G2675" i="2"/>
  <c r="D2676" i="2"/>
  <c r="E2676" i="2"/>
  <c r="F2676" i="2"/>
  <c r="G2676" i="2"/>
  <c r="D2677" i="2"/>
  <c r="E2677" i="2"/>
  <c r="F2677" i="2"/>
  <c r="G2677" i="2"/>
  <c r="D2678" i="2"/>
  <c r="E2678" i="2"/>
  <c r="F2678" i="2"/>
  <c r="G2678" i="2"/>
  <c r="D2679" i="2"/>
  <c r="E2679" i="2"/>
  <c r="F2679" i="2"/>
  <c r="G2679" i="2"/>
  <c r="D2680" i="2"/>
  <c r="E2680" i="2"/>
  <c r="F2680" i="2"/>
  <c r="G2680" i="2"/>
  <c r="D2681" i="2"/>
  <c r="E2681" i="2"/>
  <c r="F2681" i="2"/>
  <c r="G2681" i="2"/>
  <c r="D2682" i="2"/>
  <c r="E2682" i="2"/>
  <c r="F2682" i="2"/>
  <c r="G2682" i="2"/>
  <c r="D2683" i="2"/>
  <c r="E2683" i="2"/>
  <c r="F2683" i="2"/>
  <c r="G2683" i="2"/>
  <c r="D2684" i="2"/>
  <c r="E2684" i="2"/>
  <c r="F2684" i="2"/>
  <c r="G2684" i="2"/>
  <c r="D2685" i="2"/>
  <c r="E2685" i="2"/>
  <c r="F2685" i="2"/>
  <c r="G2685" i="2"/>
  <c r="D2686" i="2"/>
  <c r="E2686" i="2"/>
  <c r="F2686" i="2"/>
  <c r="G2686" i="2"/>
  <c r="D2687" i="2"/>
  <c r="E2687" i="2"/>
  <c r="F2687" i="2"/>
  <c r="G2687" i="2"/>
  <c r="D2688" i="2"/>
  <c r="E2688" i="2"/>
  <c r="F2688" i="2"/>
  <c r="G2688" i="2"/>
  <c r="D2689" i="2"/>
  <c r="E2689" i="2"/>
  <c r="F2689" i="2"/>
  <c r="G2689" i="2"/>
  <c r="D2690" i="2"/>
  <c r="E2690" i="2"/>
  <c r="F2690" i="2"/>
  <c r="G2690" i="2"/>
  <c r="D2691" i="2"/>
  <c r="E2691" i="2"/>
  <c r="F2691" i="2"/>
  <c r="G2691" i="2"/>
  <c r="D2692" i="2"/>
  <c r="E2692" i="2"/>
  <c r="F2692" i="2"/>
  <c r="G2692" i="2"/>
  <c r="D2693" i="2"/>
  <c r="E2693" i="2"/>
  <c r="F2693" i="2"/>
  <c r="G2693" i="2"/>
  <c r="D2694" i="2"/>
  <c r="E2694" i="2"/>
  <c r="F2694" i="2"/>
  <c r="G2694" i="2"/>
  <c r="D2695" i="2"/>
  <c r="E2695" i="2"/>
  <c r="F2695" i="2"/>
  <c r="G2695" i="2"/>
  <c r="D2696" i="2"/>
  <c r="E2696" i="2"/>
  <c r="F2696" i="2"/>
  <c r="G2696" i="2"/>
  <c r="D2697" i="2"/>
  <c r="E2697" i="2"/>
  <c r="F2697" i="2"/>
  <c r="G2697" i="2"/>
  <c r="D2698" i="2"/>
  <c r="E2698" i="2"/>
  <c r="F2698" i="2"/>
  <c r="G2698" i="2"/>
  <c r="D2699" i="2"/>
  <c r="E2699" i="2"/>
  <c r="F2699" i="2"/>
  <c r="G2699" i="2"/>
  <c r="D2700" i="2"/>
  <c r="E2700" i="2"/>
  <c r="F2700" i="2"/>
  <c r="G2700" i="2"/>
  <c r="D2701" i="2"/>
  <c r="E2701" i="2"/>
  <c r="F2701" i="2"/>
  <c r="G2701" i="2"/>
  <c r="D2702" i="2"/>
  <c r="E2702" i="2"/>
  <c r="F2702" i="2"/>
  <c r="G2702" i="2"/>
  <c r="D2703" i="2"/>
  <c r="E2703" i="2"/>
  <c r="F2703" i="2"/>
  <c r="G2703" i="2"/>
  <c r="D2704" i="2"/>
  <c r="E2704" i="2"/>
  <c r="F2704" i="2"/>
  <c r="G2704" i="2"/>
  <c r="D2705" i="2"/>
  <c r="E2705" i="2"/>
  <c r="F2705" i="2"/>
  <c r="G2705" i="2"/>
  <c r="D2706" i="2"/>
  <c r="E2706" i="2"/>
  <c r="F2706" i="2"/>
  <c r="G2706" i="2"/>
  <c r="D2707" i="2"/>
  <c r="E2707" i="2"/>
  <c r="F2707" i="2"/>
  <c r="G2707" i="2"/>
  <c r="D2708" i="2"/>
  <c r="E2708" i="2"/>
  <c r="F2708" i="2"/>
  <c r="G2708" i="2"/>
  <c r="D2709" i="2"/>
  <c r="E2709" i="2"/>
  <c r="F2709" i="2"/>
  <c r="G2709" i="2"/>
  <c r="D2710" i="2"/>
  <c r="E2710" i="2"/>
  <c r="F2710" i="2"/>
  <c r="G2710" i="2"/>
  <c r="D2711" i="2"/>
  <c r="E2711" i="2"/>
  <c r="F2711" i="2"/>
  <c r="G2711" i="2"/>
  <c r="D2712" i="2"/>
  <c r="E2712" i="2"/>
  <c r="F2712" i="2"/>
  <c r="G2712" i="2"/>
  <c r="D2713" i="2"/>
  <c r="E2713" i="2"/>
  <c r="F2713" i="2"/>
  <c r="G2713" i="2"/>
  <c r="D2714" i="2"/>
  <c r="E2714" i="2"/>
  <c r="F2714" i="2"/>
  <c r="G2714" i="2"/>
  <c r="D2715" i="2"/>
  <c r="E2715" i="2"/>
  <c r="F2715" i="2"/>
  <c r="G2715" i="2"/>
  <c r="D2716" i="2"/>
  <c r="E2716" i="2"/>
  <c r="F2716" i="2"/>
  <c r="G2716" i="2"/>
  <c r="D2717" i="2"/>
  <c r="E2717" i="2"/>
  <c r="F2717" i="2"/>
  <c r="G2717" i="2"/>
  <c r="D2718" i="2"/>
  <c r="E2718" i="2"/>
  <c r="F2718" i="2"/>
  <c r="G2718" i="2"/>
  <c r="D2719" i="2"/>
  <c r="E2719" i="2"/>
  <c r="F2719" i="2"/>
  <c r="G2719" i="2"/>
  <c r="D2720" i="2"/>
  <c r="E2720" i="2"/>
  <c r="F2720" i="2"/>
  <c r="G2720" i="2"/>
  <c r="D2721" i="2"/>
  <c r="E2721" i="2"/>
  <c r="F2721" i="2"/>
  <c r="G2721" i="2"/>
  <c r="D2722" i="2"/>
  <c r="E2722" i="2"/>
  <c r="F2722" i="2"/>
  <c r="G2722" i="2"/>
  <c r="D2723" i="2"/>
  <c r="E2723" i="2"/>
  <c r="F2723" i="2"/>
  <c r="G2723" i="2"/>
  <c r="D2724" i="2"/>
  <c r="E2724" i="2"/>
  <c r="F2724" i="2"/>
  <c r="G2724" i="2"/>
  <c r="D2725" i="2"/>
  <c r="E2725" i="2"/>
  <c r="F2725" i="2"/>
  <c r="G2725" i="2"/>
  <c r="D2726" i="2"/>
  <c r="E2726" i="2"/>
  <c r="F2726" i="2"/>
  <c r="G2726" i="2"/>
  <c r="D2727" i="2"/>
  <c r="E2727" i="2"/>
  <c r="F2727" i="2"/>
  <c r="G2727" i="2"/>
  <c r="D2728" i="2"/>
  <c r="E2728" i="2"/>
  <c r="F2728" i="2"/>
  <c r="G2728" i="2"/>
  <c r="D2729" i="2"/>
  <c r="E2729" i="2"/>
  <c r="F2729" i="2"/>
  <c r="G2729" i="2"/>
  <c r="D2730" i="2"/>
  <c r="E2730" i="2"/>
  <c r="F2730" i="2"/>
  <c r="G2730" i="2"/>
  <c r="D2731" i="2"/>
  <c r="E2731" i="2"/>
  <c r="F2731" i="2"/>
  <c r="G2731" i="2"/>
  <c r="D2732" i="2"/>
  <c r="E2732" i="2"/>
  <c r="F2732" i="2"/>
  <c r="G2732" i="2"/>
  <c r="D2733" i="2"/>
  <c r="E2733" i="2"/>
  <c r="F2733" i="2"/>
  <c r="G2733" i="2"/>
  <c r="D2734" i="2"/>
  <c r="E2734" i="2"/>
  <c r="F2734" i="2"/>
  <c r="G2734" i="2"/>
  <c r="D2735" i="2"/>
  <c r="E2735" i="2"/>
  <c r="F2735" i="2"/>
  <c r="G2735" i="2"/>
  <c r="D2736" i="2"/>
  <c r="E2736" i="2"/>
  <c r="F2736" i="2"/>
  <c r="G2736" i="2"/>
  <c r="D2737" i="2"/>
  <c r="E2737" i="2"/>
  <c r="F2737" i="2"/>
  <c r="G2737" i="2"/>
  <c r="D2738" i="2"/>
  <c r="E2738" i="2"/>
  <c r="F2738" i="2"/>
  <c r="G2738" i="2"/>
  <c r="D2739" i="2"/>
  <c r="E2739" i="2"/>
  <c r="F2739" i="2"/>
  <c r="G2739" i="2"/>
  <c r="D2740" i="2"/>
  <c r="E2740" i="2"/>
  <c r="F2740" i="2"/>
  <c r="G2740" i="2"/>
  <c r="D2741" i="2"/>
  <c r="E2741" i="2"/>
  <c r="F2741" i="2"/>
  <c r="G2741" i="2"/>
  <c r="D2742" i="2"/>
  <c r="E2742" i="2"/>
  <c r="F2742" i="2"/>
  <c r="G2742" i="2"/>
  <c r="D2743" i="2"/>
  <c r="E2743" i="2"/>
  <c r="F2743" i="2"/>
  <c r="G2743" i="2"/>
  <c r="D2744" i="2"/>
  <c r="E2744" i="2"/>
  <c r="F2744" i="2"/>
  <c r="G2744" i="2"/>
  <c r="D2745" i="2"/>
  <c r="E2745" i="2"/>
  <c r="F2745" i="2"/>
  <c r="G2745" i="2"/>
  <c r="D2746" i="2"/>
  <c r="E2746" i="2"/>
  <c r="F2746" i="2"/>
  <c r="G2746" i="2"/>
  <c r="D2747" i="2"/>
  <c r="E2747" i="2"/>
  <c r="F2747" i="2"/>
  <c r="G2747" i="2"/>
  <c r="D2748" i="2"/>
  <c r="E2748" i="2"/>
  <c r="F2748" i="2"/>
  <c r="G2748" i="2"/>
  <c r="D2749" i="2"/>
  <c r="E2749" i="2"/>
  <c r="F2749" i="2"/>
  <c r="G2749" i="2"/>
  <c r="D2750" i="2"/>
  <c r="E2750" i="2"/>
  <c r="F2750" i="2"/>
  <c r="G2750" i="2"/>
  <c r="D2751" i="2"/>
  <c r="E2751" i="2"/>
  <c r="F2751" i="2"/>
  <c r="G2751" i="2"/>
  <c r="D2752" i="2"/>
  <c r="E2752" i="2"/>
  <c r="F2752" i="2"/>
  <c r="G2752" i="2"/>
  <c r="D2753" i="2"/>
  <c r="E2753" i="2"/>
  <c r="F2753" i="2"/>
  <c r="G2753" i="2"/>
  <c r="D2754" i="2"/>
  <c r="E2754" i="2"/>
  <c r="F2754" i="2"/>
  <c r="G2754" i="2"/>
  <c r="D2755" i="2"/>
  <c r="E2755" i="2"/>
  <c r="F2755" i="2"/>
  <c r="G2755" i="2"/>
  <c r="D2756" i="2"/>
  <c r="E2756" i="2"/>
  <c r="F2756" i="2"/>
  <c r="G2756" i="2"/>
  <c r="D2757" i="2"/>
  <c r="E2757" i="2"/>
  <c r="F2757" i="2"/>
  <c r="G2757" i="2"/>
  <c r="D2758" i="2"/>
  <c r="E2758" i="2"/>
  <c r="F2758" i="2"/>
  <c r="G2758" i="2"/>
  <c r="D2759" i="2"/>
  <c r="E2759" i="2"/>
  <c r="F2759" i="2"/>
  <c r="G2759" i="2"/>
  <c r="D2760" i="2"/>
  <c r="E2760" i="2"/>
  <c r="F2760" i="2"/>
  <c r="G2760" i="2"/>
  <c r="D2761" i="2"/>
  <c r="E2761" i="2"/>
  <c r="F2761" i="2"/>
  <c r="G2761" i="2"/>
  <c r="D2762" i="2"/>
  <c r="E2762" i="2"/>
  <c r="F2762" i="2"/>
  <c r="G2762" i="2"/>
  <c r="D2763" i="2"/>
  <c r="E2763" i="2"/>
  <c r="F2763" i="2"/>
  <c r="G2763" i="2"/>
  <c r="D2764" i="2"/>
  <c r="E2764" i="2"/>
  <c r="F2764" i="2"/>
  <c r="G2764" i="2"/>
  <c r="D2765" i="2"/>
  <c r="E2765" i="2"/>
  <c r="F2765" i="2"/>
  <c r="G2765" i="2"/>
  <c r="D2766" i="2"/>
  <c r="E2766" i="2"/>
  <c r="F2766" i="2"/>
  <c r="G2766" i="2"/>
  <c r="D2767" i="2"/>
  <c r="E2767" i="2"/>
  <c r="F2767" i="2"/>
  <c r="G2767" i="2"/>
  <c r="D2768" i="2"/>
  <c r="E2768" i="2"/>
  <c r="F2768" i="2"/>
  <c r="G2768" i="2"/>
  <c r="D2769" i="2"/>
  <c r="E2769" i="2"/>
  <c r="F2769" i="2"/>
  <c r="G2769" i="2"/>
  <c r="D2770" i="2"/>
  <c r="E2770" i="2"/>
  <c r="F2770" i="2"/>
  <c r="G2770" i="2"/>
  <c r="D2771" i="2"/>
  <c r="E2771" i="2"/>
  <c r="F2771" i="2"/>
  <c r="G2771" i="2"/>
  <c r="D2772" i="2"/>
  <c r="E2772" i="2"/>
  <c r="F2772" i="2"/>
  <c r="G2772" i="2"/>
  <c r="D2773" i="2"/>
  <c r="E2773" i="2"/>
  <c r="F2773" i="2"/>
  <c r="G2773" i="2"/>
  <c r="D2774" i="2"/>
  <c r="E2774" i="2"/>
  <c r="F2774" i="2"/>
  <c r="G2774" i="2"/>
  <c r="D2775" i="2"/>
  <c r="E2775" i="2"/>
  <c r="F2775" i="2"/>
  <c r="G2775" i="2"/>
  <c r="D2776" i="2"/>
  <c r="E2776" i="2"/>
  <c r="F2776" i="2"/>
  <c r="G2776" i="2"/>
  <c r="D2777" i="2"/>
  <c r="E2777" i="2"/>
  <c r="F2777" i="2"/>
  <c r="G2777" i="2"/>
  <c r="D2778" i="2"/>
  <c r="E2778" i="2"/>
  <c r="F2778" i="2"/>
  <c r="G2778" i="2"/>
  <c r="D2779" i="2"/>
  <c r="E2779" i="2"/>
  <c r="F2779" i="2"/>
  <c r="G2779" i="2"/>
  <c r="D2780" i="2"/>
  <c r="E2780" i="2"/>
  <c r="F2780" i="2"/>
  <c r="G2780" i="2"/>
  <c r="D2781" i="2"/>
  <c r="E2781" i="2"/>
  <c r="F2781" i="2"/>
  <c r="G2781" i="2"/>
  <c r="D2782" i="2"/>
  <c r="E2782" i="2"/>
  <c r="F2782" i="2"/>
  <c r="G2782" i="2"/>
  <c r="D2783" i="2"/>
  <c r="E2783" i="2"/>
  <c r="F2783" i="2"/>
  <c r="G2783" i="2"/>
  <c r="D2784" i="2"/>
  <c r="E2784" i="2"/>
  <c r="F2784" i="2"/>
  <c r="G2784" i="2"/>
  <c r="D2785" i="2"/>
  <c r="E2785" i="2"/>
  <c r="F2785" i="2"/>
  <c r="G2785" i="2"/>
  <c r="D2786" i="2"/>
  <c r="E2786" i="2"/>
  <c r="F2786" i="2"/>
  <c r="G2786" i="2"/>
  <c r="D2787" i="2"/>
  <c r="E2787" i="2"/>
  <c r="F2787" i="2"/>
  <c r="G2787" i="2"/>
  <c r="D2788" i="2"/>
  <c r="E2788" i="2"/>
  <c r="F2788" i="2"/>
  <c r="G2788" i="2"/>
  <c r="D2789" i="2"/>
  <c r="E2789" i="2"/>
  <c r="F2789" i="2"/>
  <c r="G2789" i="2"/>
  <c r="D2790" i="2"/>
  <c r="E2790" i="2"/>
  <c r="F2790" i="2"/>
  <c r="G2790" i="2"/>
  <c r="D2791" i="2"/>
  <c r="E2791" i="2"/>
  <c r="F2791" i="2"/>
  <c r="G2791" i="2"/>
  <c r="D2792" i="2"/>
  <c r="E2792" i="2"/>
  <c r="F2792" i="2"/>
  <c r="G2792" i="2"/>
  <c r="D2793" i="2"/>
  <c r="E2793" i="2"/>
  <c r="F2793" i="2"/>
  <c r="G2793" i="2"/>
  <c r="D2794" i="2"/>
  <c r="E2794" i="2"/>
  <c r="F2794" i="2"/>
  <c r="G2794" i="2"/>
  <c r="D2795" i="2"/>
  <c r="E2795" i="2"/>
  <c r="F2795" i="2"/>
  <c r="G2795" i="2"/>
  <c r="D2796" i="2"/>
  <c r="E2796" i="2"/>
  <c r="F2796" i="2"/>
  <c r="G2796" i="2"/>
  <c r="D2797" i="2"/>
  <c r="E2797" i="2"/>
  <c r="F2797" i="2"/>
  <c r="G2797" i="2"/>
  <c r="D2798" i="2"/>
  <c r="E2798" i="2"/>
  <c r="F2798" i="2"/>
  <c r="G2798" i="2"/>
  <c r="D2799" i="2"/>
  <c r="E2799" i="2"/>
  <c r="F2799" i="2"/>
  <c r="G2799" i="2"/>
  <c r="D2800" i="2"/>
  <c r="E2800" i="2"/>
  <c r="F2800" i="2"/>
  <c r="G2800" i="2"/>
  <c r="D2801" i="2"/>
  <c r="E2801" i="2"/>
  <c r="F2801" i="2"/>
  <c r="G2801" i="2"/>
  <c r="D2802" i="2"/>
  <c r="E2802" i="2"/>
  <c r="F2802" i="2"/>
  <c r="G2802" i="2"/>
  <c r="D2803" i="2"/>
  <c r="E2803" i="2"/>
  <c r="F2803" i="2"/>
  <c r="G2803" i="2"/>
  <c r="D2804" i="2"/>
  <c r="E2804" i="2"/>
  <c r="F2804" i="2"/>
  <c r="G2804" i="2"/>
  <c r="D2805" i="2"/>
  <c r="E2805" i="2"/>
  <c r="F2805" i="2"/>
  <c r="G2805" i="2"/>
  <c r="D2806" i="2"/>
  <c r="E2806" i="2"/>
  <c r="F2806" i="2"/>
  <c r="G2806" i="2"/>
  <c r="D2807" i="2"/>
  <c r="E2807" i="2"/>
  <c r="F2807" i="2"/>
  <c r="G2807" i="2"/>
  <c r="D2808" i="2"/>
  <c r="E2808" i="2"/>
  <c r="F2808" i="2"/>
  <c r="G2808" i="2"/>
  <c r="D2809" i="2"/>
  <c r="E2809" i="2"/>
  <c r="F2809" i="2"/>
  <c r="G2809" i="2"/>
  <c r="D2810" i="2"/>
  <c r="E2810" i="2"/>
  <c r="F2810" i="2"/>
  <c r="G2810" i="2"/>
  <c r="D2811" i="2"/>
  <c r="E2811" i="2"/>
  <c r="F2811" i="2"/>
  <c r="G2811" i="2"/>
  <c r="D2812" i="2"/>
  <c r="E2812" i="2"/>
  <c r="F2812" i="2"/>
  <c r="G2812" i="2"/>
  <c r="D2813" i="2"/>
  <c r="E2813" i="2"/>
  <c r="F2813" i="2"/>
  <c r="G2813" i="2"/>
  <c r="D2814" i="2"/>
  <c r="E2814" i="2"/>
  <c r="F2814" i="2"/>
  <c r="G2814" i="2"/>
  <c r="D2815" i="2"/>
  <c r="E2815" i="2"/>
  <c r="F2815" i="2"/>
  <c r="G2815" i="2"/>
  <c r="D2816" i="2"/>
  <c r="E2816" i="2"/>
  <c r="F2816" i="2"/>
  <c r="G2816" i="2"/>
  <c r="D2817" i="2"/>
  <c r="E2817" i="2"/>
  <c r="F2817" i="2"/>
  <c r="G2817" i="2"/>
  <c r="D2818" i="2"/>
  <c r="E2818" i="2"/>
  <c r="F2818" i="2"/>
  <c r="G2818" i="2"/>
  <c r="D2819" i="2"/>
  <c r="E2819" i="2"/>
  <c r="F2819" i="2"/>
  <c r="G2819" i="2"/>
  <c r="D2820" i="2"/>
  <c r="E2820" i="2"/>
  <c r="F2820" i="2"/>
  <c r="G2820" i="2"/>
  <c r="D2821" i="2"/>
  <c r="E2821" i="2"/>
  <c r="F2821" i="2"/>
  <c r="G2821" i="2"/>
  <c r="D2822" i="2"/>
  <c r="E2822" i="2"/>
  <c r="F2822" i="2"/>
  <c r="G2822" i="2"/>
  <c r="D2823" i="2"/>
  <c r="E2823" i="2"/>
  <c r="F2823" i="2"/>
  <c r="G2823" i="2"/>
  <c r="D2824" i="2"/>
  <c r="E2824" i="2"/>
  <c r="F2824" i="2"/>
  <c r="G2824" i="2"/>
  <c r="D2825" i="2"/>
  <c r="E2825" i="2"/>
  <c r="F2825" i="2"/>
  <c r="G2825" i="2"/>
  <c r="D2826" i="2"/>
  <c r="E2826" i="2"/>
  <c r="F2826" i="2"/>
  <c r="G2826" i="2"/>
  <c r="D2827" i="2"/>
  <c r="E2827" i="2"/>
  <c r="F2827" i="2"/>
  <c r="G2827" i="2"/>
  <c r="D2828" i="2"/>
  <c r="E2828" i="2"/>
  <c r="F2828" i="2"/>
  <c r="G2828" i="2"/>
  <c r="D2829" i="2"/>
  <c r="E2829" i="2"/>
  <c r="F2829" i="2"/>
  <c r="G2829" i="2"/>
  <c r="D2830" i="2"/>
  <c r="E2830" i="2"/>
  <c r="F2830" i="2"/>
  <c r="G2830" i="2"/>
  <c r="D2831" i="2"/>
  <c r="E2831" i="2"/>
  <c r="F2831" i="2"/>
  <c r="G2831" i="2"/>
  <c r="D2832" i="2"/>
  <c r="E2832" i="2"/>
  <c r="F2832" i="2"/>
  <c r="G2832" i="2"/>
  <c r="D2833" i="2"/>
  <c r="E2833" i="2"/>
  <c r="F2833" i="2"/>
  <c r="G2833" i="2"/>
  <c r="D2834" i="2"/>
  <c r="E2834" i="2"/>
  <c r="F2834" i="2"/>
  <c r="G2834" i="2"/>
  <c r="D2835" i="2"/>
  <c r="E2835" i="2"/>
  <c r="F2835" i="2"/>
  <c r="G2835" i="2"/>
  <c r="D2836" i="2"/>
  <c r="E2836" i="2"/>
  <c r="F2836" i="2"/>
  <c r="G2836" i="2"/>
  <c r="D2837" i="2"/>
  <c r="E2837" i="2"/>
  <c r="F2837" i="2"/>
  <c r="G2837" i="2"/>
  <c r="D2838" i="2"/>
  <c r="E2838" i="2"/>
  <c r="F2838" i="2"/>
  <c r="G2838" i="2"/>
  <c r="D2839" i="2"/>
  <c r="E2839" i="2"/>
  <c r="F2839" i="2"/>
  <c r="G2839" i="2"/>
  <c r="D2840" i="2"/>
  <c r="E2840" i="2"/>
  <c r="F2840" i="2"/>
  <c r="G2840" i="2"/>
  <c r="D2841" i="2"/>
  <c r="E2841" i="2"/>
  <c r="F2841" i="2"/>
  <c r="G2841" i="2"/>
  <c r="D2842" i="2"/>
  <c r="E2842" i="2"/>
  <c r="F2842" i="2"/>
  <c r="G2842" i="2"/>
  <c r="D2843" i="2"/>
  <c r="E2843" i="2"/>
  <c r="F2843" i="2"/>
  <c r="G2843" i="2"/>
  <c r="D2844" i="2"/>
  <c r="E2844" i="2"/>
  <c r="F2844" i="2"/>
  <c r="G2844" i="2"/>
  <c r="D2845" i="2"/>
  <c r="E2845" i="2"/>
  <c r="F2845" i="2"/>
  <c r="G2845" i="2"/>
  <c r="D2846" i="2"/>
  <c r="E2846" i="2"/>
  <c r="F2846" i="2"/>
  <c r="G2846" i="2"/>
  <c r="D2847" i="2"/>
  <c r="E2847" i="2"/>
  <c r="F2847" i="2"/>
  <c r="G2847" i="2"/>
  <c r="D2848" i="2"/>
  <c r="E2848" i="2"/>
  <c r="F2848" i="2"/>
  <c r="G2848" i="2"/>
  <c r="D2849" i="2"/>
  <c r="E2849" i="2"/>
  <c r="F2849" i="2"/>
  <c r="G2849" i="2"/>
  <c r="D2850" i="2"/>
  <c r="E2850" i="2"/>
  <c r="F2850" i="2"/>
  <c r="G2850" i="2"/>
  <c r="D2851" i="2"/>
  <c r="E2851" i="2"/>
  <c r="F2851" i="2"/>
  <c r="G2851" i="2"/>
  <c r="D2852" i="2"/>
  <c r="E2852" i="2"/>
  <c r="F2852" i="2"/>
  <c r="G2852" i="2"/>
  <c r="D2853" i="2"/>
  <c r="E2853" i="2"/>
  <c r="F2853" i="2"/>
  <c r="G2853" i="2"/>
  <c r="D2854" i="2"/>
  <c r="E2854" i="2"/>
  <c r="F2854" i="2"/>
  <c r="G2854" i="2"/>
  <c r="D2855" i="2"/>
  <c r="E2855" i="2"/>
  <c r="F2855" i="2"/>
  <c r="G2855" i="2"/>
  <c r="D2856" i="2"/>
  <c r="E2856" i="2"/>
  <c r="F2856" i="2"/>
  <c r="G2856" i="2"/>
  <c r="D2857" i="2"/>
  <c r="E2857" i="2"/>
  <c r="F2857" i="2"/>
  <c r="G2857" i="2"/>
  <c r="D2858" i="2"/>
  <c r="E2858" i="2"/>
  <c r="F2858" i="2"/>
  <c r="G2858" i="2"/>
  <c r="D2859" i="2"/>
  <c r="E2859" i="2"/>
  <c r="F2859" i="2"/>
  <c r="G2859" i="2"/>
  <c r="D2860" i="2"/>
  <c r="E2860" i="2"/>
  <c r="F2860" i="2"/>
  <c r="G2860" i="2"/>
  <c r="D2861" i="2"/>
  <c r="E2861" i="2"/>
  <c r="F2861" i="2"/>
  <c r="G2861" i="2"/>
  <c r="D2862" i="2"/>
  <c r="E2862" i="2"/>
  <c r="F2862" i="2"/>
  <c r="G2862" i="2"/>
  <c r="D2863" i="2"/>
  <c r="E2863" i="2"/>
  <c r="F2863" i="2"/>
  <c r="G2863" i="2"/>
  <c r="D2864" i="2"/>
  <c r="E2864" i="2"/>
  <c r="F2864" i="2"/>
  <c r="G2864" i="2"/>
  <c r="D2865" i="2"/>
  <c r="E2865" i="2"/>
  <c r="F2865" i="2"/>
  <c r="G2865" i="2"/>
  <c r="D2866" i="2"/>
  <c r="E2866" i="2"/>
  <c r="F2866" i="2"/>
  <c r="G2866" i="2"/>
  <c r="D2867" i="2"/>
  <c r="E2867" i="2"/>
  <c r="F2867" i="2"/>
  <c r="G2867" i="2"/>
  <c r="D2868" i="2"/>
  <c r="E2868" i="2"/>
  <c r="F2868" i="2"/>
  <c r="G2868" i="2"/>
  <c r="D2869" i="2"/>
  <c r="E2869" i="2"/>
  <c r="F2869" i="2"/>
  <c r="G2869" i="2"/>
  <c r="D2870" i="2"/>
  <c r="E2870" i="2"/>
  <c r="F2870" i="2"/>
  <c r="G2870" i="2"/>
  <c r="D2871" i="2"/>
  <c r="E2871" i="2"/>
  <c r="F2871" i="2"/>
  <c r="G2871" i="2"/>
  <c r="D2872" i="2"/>
  <c r="E2872" i="2"/>
  <c r="F2872" i="2"/>
  <c r="G2872" i="2"/>
  <c r="D2873" i="2"/>
  <c r="E2873" i="2"/>
  <c r="F2873" i="2"/>
  <c r="G2873" i="2"/>
  <c r="D2874" i="2"/>
  <c r="E2874" i="2"/>
  <c r="F2874" i="2"/>
  <c r="G2874" i="2"/>
  <c r="D2875" i="2"/>
  <c r="E2875" i="2"/>
  <c r="F2875" i="2"/>
  <c r="G2875" i="2"/>
  <c r="D2876" i="2"/>
  <c r="E2876" i="2"/>
  <c r="F2876" i="2"/>
  <c r="G2876" i="2"/>
  <c r="D2877" i="2"/>
  <c r="E2877" i="2"/>
  <c r="F2877" i="2"/>
  <c r="G2877" i="2"/>
  <c r="D2878" i="2"/>
  <c r="E2878" i="2"/>
  <c r="F2878" i="2"/>
  <c r="G2878" i="2"/>
  <c r="D2879" i="2"/>
  <c r="E2879" i="2"/>
  <c r="F2879" i="2"/>
  <c r="G2879" i="2"/>
  <c r="D2880" i="2"/>
  <c r="E2880" i="2"/>
  <c r="F2880" i="2"/>
  <c r="G2880" i="2"/>
  <c r="D2881" i="2"/>
  <c r="E2881" i="2"/>
  <c r="F2881" i="2"/>
  <c r="G2881" i="2"/>
  <c r="D2882" i="2"/>
  <c r="E2882" i="2"/>
  <c r="F2882" i="2"/>
  <c r="G2882" i="2"/>
  <c r="D2883" i="2"/>
  <c r="E2883" i="2"/>
  <c r="F2883" i="2"/>
  <c r="G2883" i="2"/>
  <c r="D2884" i="2"/>
  <c r="E2884" i="2"/>
  <c r="F2884" i="2"/>
  <c r="G2884" i="2"/>
  <c r="D2885" i="2"/>
  <c r="E2885" i="2"/>
  <c r="F2885" i="2"/>
  <c r="G2885" i="2"/>
  <c r="D2886" i="2"/>
  <c r="E2886" i="2"/>
  <c r="F2886" i="2"/>
  <c r="G2886" i="2"/>
  <c r="D2887" i="2"/>
  <c r="E2887" i="2"/>
  <c r="F2887" i="2"/>
  <c r="G2887" i="2"/>
  <c r="D2888" i="2"/>
  <c r="E2888" i="2"/>
  <c r="F2888" i="2"/>
  <c r="G2888" i="2"/>
  <c r="D2889" i="2"/>
  <c r="E2889" i="2"/>
  <c r="F2889" i="2"/>
  <c r="G2889" i="2"/>
  <c r="D2890" i="2"/>
  <c r="E2890" i="2"/>
  <c r="F2890" i="2"/>
  <c r="G2890" i="2"/>
  <c r="D2891" i="2"/>
  <c r="E2891" i="2"/>
  <c r="F2891" i="2"/>
  <c r="G2891" i="2"/>
  <c r="D2892" i="2"/>
  <c r="E2892" i="2"/>
  <c r="F2892" i="2"/>
  <c r="G2892" i="2"/>
  <c r="D2893" i="2"/>
  <c r="E2893" i="2"/>
  <c r="F2893" i="2"/>
  <c r="G2893" i="2"/>
  <c r="D2894" i="2"/>
  <c r="E2894" i="2"/>
  <c r="F2894" i="2"/>
  <c r="G2894" i="2"/>
  <c r="D2895" i="2"/>
  <c r="E2895" i="2"/>
  <c r="F2895" i="2"/>
  <c r="G2895" i="2"/>
  <c r="D2896" i="2"/>
  <c r="E2896" i="2"/>
  <c r="F2896" i="2"/>
  <c r="G2896" i="2"/>
  <c r="D2897" i="2"/>
  <c r="E2897" i="2"/>
  <c r="F2897" i="2"/>
  <c r="G2897" i="2"/>
  <c r="D2898" i="2"/>
  <c r="E2898" i="2"/>
  <c r="F2898" i="2"/>
  <c r="G2898" i="2"/>
  <c r="D2899" i="2"/>
  <c r="E2899" i="2"/>
  <c r="F2899" i="2"/>
  <c r="G2899" i="2"/>
  <c r="D2900" i="2"/>
  <c r="E2900" i="2"/>
  <c r="F2900" i="2"/>
  <c r="G2900" i="2"/>
  <c r="D2901" i="2"/>
  <c r="E2901" i="2"/>
  <c r="F2901" i="2"/>
  <c r="G2901" i="2"/>
  <c r="D2902" i="2"/>
  <c r="E2902" i="2"/>
  <c r="F2902" i="2"/>
  <c r="G2902" i="2"/>
  <c r="D2903" i="2"/>
  <c r="E2903" i="2"/>
  <c r="F2903" i="2"/>
  <c r="G2903" i="2"/>
  <c r="D2904" i="2"/>
  <c r="E2904" i="2"/>
  <c r="F2904" i="2"/>
  <c r="G2904" i="2"/>
  <c r="D2905" i="2"/>
  <c r="E2905" i="2"/>
  <c r="F2905" i="2"/>
  <c r="G2905" i="2"/>
  <c r="D2906" i="2"/>
  <c r="E2906" i="2"/>
  <c r="F2906" i="2"/>
  <c r="G2906" i="2"/>
  <c r="D2907" i="2"/>
  <c r="E2907" i="2"/>
  <c r="F2907" i="2"/>
  <c r="G2907" i="2"/>
  <c r="D2908" i="2"/>
  <c r="E2908" i="2"/>
  <c r="F2908" i="2"/>
  <c r="G2908" i="2"/>
  <c r="D2909" i="2"/>
  <c r="E2909" i="2"/>
  <c r="F2909" i="2"/>
  <c r="G2909" i="2"/>
  <c r="D2910" i="2"/>
  <c r="E2910" i="2"/>
  <c r="F2910" i="2"/>
  <c r="G2910" i="2"/>
  <c r="D2911" i="2"/>
  <c r="E2911" i="2"/>
  <c r="F2911" i="2"/>
  <c r="G2911" i="2"/>
  <c r="D2912" i="2"/>
  <c r="E2912" i="2"/>
  <c r="F2912" i="2"/>
  <c r="G2912" i="2"/>
  <c r="D2913" i="2"/>
  <c r="E2913" i="2"/>
  <c r="F2913" i="2"/>
  <c r="G2913" i="2"/>
  <c r="D2914" i="2"/>
  <c r="E2914" i="2"/>
  <c r="F2914" i="2"/>
  <c r="G2914" i="2"/>
  <c r="D2915" i="2"/>
  <c r="E2915" i="2"/>
  <c r="F2915" i="2"/>
  <c r="G2915" i="2"/>
  <c r="D2916" i="2"/>
  <c r="E2916" i="2"/>
  <c r="F2916" i="2"/>
  <c r="G2916" i="2"/>
  <c r="D2917" i="2"/>
  <c r="E2917" i="2"/>
  <c r="F2917" i="2"/>
  <c r="G2917" i="2"/>
  <c r="D2918" i="2"/>
  <c r="E2918" i="2"/>
  <c r="F2918" i="2"/>
  <c r="G2918" i="2"/>
  <c r="D2919" i="2"/>
  <c r="E2919" i="2"/>
  <c r="F2919" i="2"/>
  <c r="G2919" i="2"/>
  <c r="D2920" i="2"/>
  <c r="E2920" i="2"/>
  <c r="F2920" i="2"/>
  <c r="G2920" i="2"/>
  <c r="D2921" i="2"/>
  <c r="E2921" i="2"/>
  <c r="F2921" i="2"/>
  <c r="G2921" i="2"/>
  <c r="D2922" i="2"/>
  <c r="E2922" i="2"/>
  <c r="F2922" i="2"/>
  <c r="G2922" i="2"/>
  <c r="D2923" i="2"/>
  <c r="E2923" i="2"/>
  <c r="F2923" i="2"/>
  <c r="G2923" i="2"/>
  <c r="D2924" i="2"/>
  <c r="E2924" i="2"/>
  <c r="F2924" i="2"/>
  <c r="G2924" i="2"/>
  <c r="D2925" i="2"/>
  <c r="E2925" i="2"/>
  <c r="F2925" i="2"/>
  <c r="G2925" i="2"/>
  <c r="D2926" i="2"/>
  <c r="E2926" i="2"/>
  <c r="F2926" i="2"/>
  <c r="G2926" i="2"/>
  <c r="D2927" i="2"/>
  <c r="E2927" i="2"/>
  <c r="F2927" i="2"/>
  <c r="G2927" i="2"/>
  <c r="D2928" i="2"/>
  <c r="E2928" i="2"/>
  <c r="F2928" i="2"/>
  <c r="G2928" i="2"/>
  <c r="D2929" i="2"/>
  <c r="E2929" i="2"/>
  <c r="F2929" i="2"/>
  <c r="G2929" i="2"/>
  <c r="D2930" i="2"/>
  <c r="E2930" i="2"/>
  <c r="F2930" i="2"/>
  <c r="G2930" i="2"/>
  <c r="D2931" i="2"/>
  <c r="E2931" i="2"/>
  <c r="F2931" i="2"/>
  <c r="G2931" i="2"/>
  <c r="D2932" i="2"/>
  <c r="E2932" i="2"/>
  <c r="F2932" i="2"/>
  <c r="G2932" i="2"/>
  <c r="D2933" i="2"/>
  <c r="E2933" i="2"/>
  <c r="F2933" i="2"/>
  <c r="G2933" i="2"/>
  <c r="D2934" i="2"/>
  <c r="E2934" i="2"/>
  <c r="F2934" i="2"/>
  <c r="G2934" i="2"/>
  <c r="D2935" i="2"/>
  <c r="E2935" i="2"/>
  <c r="F2935" i="2"/>
  <c r="G2935" i="2"/>
  <c r="D2936" i="2"/>
  <c r="E2936" i="2"/>
  <c r="F2936" i="2"/>
  <c r="G2936" i="2"/>
  <c r="D2937" i="2"/>
  <c r="E2937" i="2"/>
  <c r="F2937" i="2"/>
  <c r="G2937" i="2"/>
  <c r="D2938" i="2"/>
  <c r="E2938" i="2"/>
  <c r="F2938" i="2"/>
  <c r="G2938" i="2"/>
  <c r="D2939" i="2"/>
  <c r="E2939" i="2"/>
  <c r="F2939" i="2"/>
  <c r="G2939" i="2"/>
  <c r="D2940" i="2"/>
  <c r="E2940" i="2"/>
  <c r="F2940" i="2"/>
  <c r="G2940" i="2"/>
  <c r="D2941" i="2"/>
  <c r="E2941" i="2"/>
  <c r="F2941" i="2"/>
  <c r="G2941" i="2"/>
  <c r="D2942" i="2"/>
  <c r="E2942" i="2"/>
  <c r="F2942" i="2"/>
  <c r="G2942" i="2"/>
  <c r="D2943" i="2"/>
  <c r="E2943" i="2"/>
  <c r="F2943" i="2"/>
  <c r="G2943" i="2"/>
  <c r="D2944" i="2"/>
  <c r="E2944" i="2"/>
  <c r="F2944" i="2"/>
  <c r="G2944" i="2"/>
  <c r="D2945" i="2"/>
  <c r="E2945" i="2"/>
  <c r="F2945" i="2"/>
  <c r="G2945" i="2"/>
  <c r="D2946" i="2"/>
  <c r="E2946" i="2"/>
  <c r="F2946" i="2"/>
  <c r="G2946" i="2"/>
  <c r="D2947" i="2"/>
  <c r="E2947" i="2"/>
  <c r="F2947" i="2"/>
  <c r="G2947" i="2"/>
  <c r="D2948" i="2"/>
  <c r="E2948" i="2"/>
  <c r="F2948" i="2"/>
  <c r="G2948" i="2"/>
  <c r="D2949" i="2"/>
  <c r="E2949" i="2"/>
  <c r="F2949" i="2"/>
  <c r="G2949" i="2"/>
  <c r="D2950" i="2"/>
  <c r="E2950" i="2"/>
  <c r="F2950" i="2"/>
  <c r="G2950" i="2"/>
  <c r="D2951" i="2"/>
  <c r="E2951" i="2"/>
  <c r="F2951" i="2"/>
  <c r="G2951" i="2"/>
  <c r="D2952" i="2"/>
  <c r="E2952" i="2"/>
  <c r="F2952" i="2"/>
  <c r="G2952" i="2"/>
  <c r="D2953" i="2"/>
  <c r="E2953" i="2"/>
  <c r="F2953" i="2"/>
  <c r="G2953" i="2"/>
  <c r="D2954" i="2"/>
  <c r="E2954" i="2"/>
  <c r="F2954" i="2"/>
  <c r="G2954" i="2"/>
  <c r="D2955" i="2"/>
  <c r="E2955" i="2"/>
  <c r="F2955" i="2"/>
  <c r="G2955" i="2"/>
  <c r="D2956" i="2"/>
  <c r="E2956" i="2"/>
  <c r="F2956" i="2"/>
  <c r="G2956" i="2"/>
  <c r="D2957" i="2"/>
  <c r="E2957" i="2"/>
  <c r="F2957" i="2"/>
  <c r="G2957" i="2"/>
  <c r="D2958" i="2"/>
  <c r="E2958" i="2"/>
  <c r="F2958" i="2"/>
  <c r="G2958" i="2"/>
  <c r="D2959" i="2"/>
  <c r="E2959" i="2"/>
  <c r="F2959" i="2"/>
  <c r="G2959" i="2"/>
  <c r="D2960" i="2"/>
  <c r="E2960" i="2"/>
  <c r="F2960" i="2"/>
  <c r="G2960" i="2"/>
  <c r="D2961" i="2"/>
  <c r="E2961" i="2"/>
  <c r="F2961" i="2"/>
  <c r="G2961" i="2"/>
  <c r="D2962" i="2"/>
  <c r="E2962" i="2"/>
  <c r="F2962" i="2"/>
  <c r="G2962" i="2"/>
  <c r="D2963" i="2"/>
  <c r="E2963" i="2"/>
  <c r="F2963" i="2"/>
  <c r="G2963" i="2"/>
  <c r="D2964" i="2"/>
  <c r="E2964" i="2"/>
  <c r="F2964" i="2"/>
  <c r="G2964" i="2"/>
  <c r="D2965" i="2"/>
  <c r="E2965" i="2"/>
  <c r="F2965" i="2"/>
  <c r="G2965" i="2"/>
  <c r="D2966" i="2"/>
  <c r="E2966" i="2"/>
  <c r="F2966" i="2"/>
  <c r="G2966" i="2"/>
  <c r="D2967" i="2"/>
  <c r="E2967" i="2"/>
  <c r="F2967" i="2"/>
  <c r="G2967" i="2"/>
  <c r="D2968" i="2"/>
  <c r="E2968" i="2"/>
  <c r="F2968" i="2"/>
  <c r="G2968" i="2"/>
  <c r="D2969" i="2"/>
  <c r="E2969" i="2"/>
  <c r="F2969" i="2"/>
  <c r="G2969" i="2"/>
  <c r="D2970" i="2"/>
  <c r="E2970" i="2"/>
  <c r="F2970" i="2"/>
  <c r="G2970" i="2"/>
  <c r="D2971" i="2"/>
  <c r="E2971" i="2"/>
  <c r="F2971" i="2"/>
  <c r="G2971" i="2"/>
  <c r="D2972" i="2"/>
  <c r="E2972" i="2"/>
  <c r="F2972" i="2"/>
  <c r="G2972" i="2"/>
  <c r="D2973" i="2"/>
  <c r="E2973" i="2"/>
  <c r="F2973" i="2"/>
  <c r="G2973" i="2"/>
  <c r="D2974" i="2"/>
  <c r="E2974" i="2"/>
  <c r="F2974" i="2"/>
  <c r="G2974" i="2"/>
  <c r="D2975" i="2"/>
  <c r="E2975" i="2"/>
  <c r="F2975" i="2"/>
  <c r="G2975" i="2"/>
  <c r="D2976" i="2"/>
  <c r="E2976" i="2"/>
  <c r="F2976" i="2"/>
  <c r="G2976" i="2"/>
  <c r="D2977" i="2"/>
  <c r="E2977" i="2"/>
  <c r="F2977" i="2"/>
  <c r="G2977" i="2"/>
  <c r="D2978" i="2"/>
  <c r="E2978" i="2"/>
  <c r="F2978" i="2"/>
  <c r="G2978" i="2"/>
  <c r="D2979" i="2"/>
  <c r="E2979" i="2"/>
  <c r="F2979" i="2"/>
  <c r="G2979" i="2"/>
  <c r="D2980" i="2"/>
  <c r="E2980" i="2"/>
  <c r="F2980" i="2"/>
  <c r="G2980" i="2"/>
  <c r="D2981" i="2"/>
  <c r="E2981" i="2"/>
  <c r="F2981" i="2"/>
  <c r="G2981" i="2"/>
  <c r="D2982" i="2"/>
  <c r="E2982" i="2"/>
  <c r="F2982" i="2"/>
  <c r="G2982" i="2"/>
  <c r="D2983" i="2"/>
  <c r="E2983" i="2"/>
  <c r="F2983" i="2"/>
  <c r="G2983" i="2"/>
  <c r="D2984" i="2"/>
  <c r="E2984" i="2"/>
  <c r="F2984" i="2"/>
  <c r="G2984" i="2"/>
  <c r="D2985" i="2"/>
  <c r="E2985" i="2"/>
  <c r="F2985" i="2"/>
  <c r="G2985" i="2"/>
  <c r="D2986" i="2"/>
  <c r="E2986" i="2"/>
  <c r="F2986" i="2"/>
  <c r="G2986" i="2"/>
  <c r="D2987" i="2"/>
  <c r="E2987" i="2"/>
  <c r="F2987" i="2"/>
  <c r="G2987" i="2"/>
  <c r="D2988" i="2"/>
  <c r="E2988" i="2"/>
  <c r="F2988" i="2"/>
  <c r="G2988" i="2"/>
  <c r="D2989" i="2"/>
  <c r="E2989" i="2"/>
  <c r="F2989" i="2"/>
  <c r="G2989" i="2"/>
  <c r="D2990" i="2"/>
  <c r="E2990" i="2"/>
  <c r="F2990" i="2"/>
  <c r="G2990" i="2"/>
  <c r="D2991" i="2"/>
  <c r="E2991" i="2"/>
  <c r="F2991" i="2"/>
  <c r="G2991" i="2"/>
  <c r="D2992" i="2"/>
  <c r="E2992" i="2"/>
  <c r="F2992" i="2"/>
  <c r="G2992" i="2"/>
  <c r="D2993" i="2"/>
  <c r="E2993" i="2"/>
  <c r="F2993" i="2"/>
  <c r="G2993" i="2"/>
  <c r="D2994" i="2"/>
  <c r="E2994" i="2"/>
  <c r="F2994" i="2"/>
  <c r="G2994" i="2"/>
  <c r="D2995" i="2"/>
  <c r="E2995" i="2"/>
  <c r="F2995" i="2"/>
  <c r="G2995" i="2"/>
  <c r="D2996" i="2"/>
  <c r="E2996" i="2"/>
  <c r="F2996" i="2"/>
  <c r="G2996" i="2"/>
  <c r="D2997" i="2"/>
  <c r="E2997" i="2"/>
  <c r="F2997" i="2"/>
  <c r="G2997" i="2"/>
  <c r="D2998" i="2"/>
  <c r="E2998" i="2"/>
  <c r="F2998" i="2"/>
  <c r="G2998" i="2"/>
  <c r="D2999" i="2"/>
  <c r="E2999" i="2"/>
  <c r="F2999" i="2"/>
  <c r="G2999" i="2"/>
  <c r="D3000" i="2"/>
  <c r="E3000" i="2"/>
  <c r="F3000" i="2"/>
  <c r="G3000" i="2"/>
  <c r="D3001" i="2"/>
  <c r="E3001" i="2"/>
  <c r="F3001" i="2"/>
  <c r="G3001" i="2"/>
  <c r="D3002" i="2"/>
  <c r="E3002" i="2"/>
  <c r="F3002" i="2"/>
  <c r="G3002" i="2"/>
  <c r="D3003" i="2"/>
  <c r="E3003" i="2"/>
  <c r="F3003" i="2"/>
  <c r="G3003" i="2"/>
  <c r="D3004" i="2"/>
  <c r="E3004" i="2"/>
  <c r="F3004" i="2"/>
  <c r="G3004" i="2"/>
  <c r="D3005" i="2"/>
  <c r="E3005" i="2"/>
  <c r="F3005" i="2"/>
  <c r="G3005" i="2"/>
  <c r="D3006" i="2"/>
  <c r="E3006" i="2"/>
  <c r="F3006" i="2"/>
  <c r="G3006" i="2"/>
  <c r="D3007" i="2"/>
  <c r="E3007" i="2"/>
  <c r="F3007" i="2"/>
  <c r="G3007" i="2"/>
  <c r="D3008" i="2"/>
  <c r="E3008" i="2"/>
  <c r="F3008" i="2"/>
  <c r="G3008" i="2"/>
  <c r="D3009" i="2"/>
  <c r="E3009" i="2"/>
  <c r="F3009" i="2"/>
  <c r="G3009" i="2"/>
  <c r="D3010" i="2"/>
  <c r="E3010" i="2"/>
  <c r="F3010" i="2"/>
  <c r="G3010" i="2"/>
  <c r="D3011" i="2"/>
  <c r="E3011" i="2"/>
  <c r="F3011" i="2"/>
  <c r="G3011" i="2"/>
  <c r="D3012" i="2"/>
  <c r="E3012" i="2"/>
  <c r="F3012" i="2"/>
  <c r="G3012" i="2"/>
  <c r="D3013" i="2"/>
  <c r="E3013" i="2"/>
  <c r="F3013" i="2"/>
  <c r="G3013" i="2"/>
  <c r="D3014" i="2"/>
  <c r="E3014" i="2"/>
  <c r="F3014" i="2"/>
  <c r="G3014" i="2"/>
  <c r="D3015" i="2"/>
  <c r="E3015" i="2"/>
  <c r="F3015" i="2"/>
  <c r="G3015" i="2"/>
  <c r="D3016" i="2"/>
  <c r="E3016" i="2"/>
  <c r="F3016" i="2"/>
  <c r="G3016" i="2"/>
  <c r="D3017" i="2"/>
  <c r="E3017" i="2"/>
  <c r="F3017" i="2"/>
  <c r="G3017" i="2"/>
  <c r="D3018" i="2"/>
  <c r="E3018" i="2"/>
  <c r="F3018" i="2"/>
  <c r="D3019" i="2"/>
  <c r="E3019" i="2"/>
  <c r="F3019" i="2"/>
  <c r="D3020" i="2"/>
  <c r="E3020" i="2"/>
  <c r="F3020" i="2"/>
  <c r="D3021" i="2"/>
  <c r="E3021" i="2"/>
  <c r="F3021" i="2"/>
  <c r="D3022" i="2"/>
  <c r="E3022" i="2"/>
  <c r="F3022" i="2"/>
  <c r="D3023" i="2"/>
  <c r="E3023" i="2"/>
  <c r="F3023" i="2"/>
  <c r="D3024" i="2"/>
  <c r="E3024" i="2"/>
  <c r="F3024" i="2"/>
  <c r="D3025" i="2"/>
  <c r="E3025" i="2"/>
  <c r="F3025" i="2"/>
  <c r="D3026" i="2"/>
  <c r="E3026" i="2"/>
  <c r="F3026" i="2"/>
  <c r="D3027" i="2"/>
  <c r="E3027" i="2"/>
  <c r="F3027" i="2"/>
  <c r="D3028" i="2"/>
  <c r="E3028" i="2"/>
  <c r="F3028" i="2"/>
  <c r="D3029" i="2"/>
  <c r="E3029" i="2"/>
  <c r="F3029" i="2"/>
  <c r="D3030" i="2"/>
  <c r="E3030" i="2"/>
  <c r="F3030" i="2"/>
  <c r="D3031" i="2"/>
  <c r="E3031" i="2"/>
  <c r="F3031" i="2"/>
  <c r="D3032" i="2"/>
  <c r="E3032" i="2"/>
  <c r="F3032" i="2"/>
  <c r="D3033" i="2"/>
  <c r="E3033" i="2"/>
  <c r="F3033" i="2"/>
  <c r="D3034" i="2"/>
  <c r="E3034" i="2"/>
  <c r="F3034" i="2"/>
  <c r="D3035" i="2"/>
  <c r="E3035" i="2"/>
  <c r="F3035" i="2"/>
  <c r="D3036" i="2"/>
  <c r="E3036" i="2"/>
  <c r="F3036" i="2"/>
  <c r="D3037" i="2"/>
  <c r="E3037" i="2"/>
  <c r="F3037" i="2"/>
  <c r="D3038" i="2"/>
  <c r="E3038" i="2"/>
  <c r="F3038" i="2"/>
  <c r="D3039" i="2"/>
  <c r="E3039" i="2"/>
  <c r="F3039" i="2"/>
  <c r="D3040" i="2"/>
  <c r="E3040" i="2"/>
  <c r="F3040" i="2"/>
  <c r="D3041" i="2"/>
  <c r="E3041" i="2"/>
  <c r="F3041" i="2"/>
  <c r="D3042" i="2"/>
  <c r="E3042" i="2"/>
  <c r="F3042" i="2"/>
  <c r="D3043" i="2"/>
  <c r="E3043" i="2"/>
  <c r="F3043" i="2"/>
  <c r="D3044" i="2"/>
  <c r="E3044" i="2"/>
  <c r="F3044" i="2"/>
  <c r="D3045" i="2"/>
  <c r="E3045" i="2"/>
  <c r="F3045" i="2"/>
  <c r="D3046" i="2"/>
  <c r="E3046" i="2"/>
  <c r="F3046" i="2"/>
  <c r="D3047" i="2"/>
  <c r="E3047" i="2"/>
  <c r="F3047" i="2"/>
  <c r="D3048" i="2"/>
  <c r="E3048" i="2"/>
  <c r="F3048" i="2"/>
  <c r="D3049" i="2"/>
  <c r="E3049" i="2"/>
  <c r="F3049" i="2"/>
  <c r="D3050" i="2"/>
  <c r="E3050" i="2"/>
  <c r="F3050" i="2"/>
  <c r="D3051" i="2"/>
  <c r="E3051" i="2"/>
  <c r="F3051" i="2"/>
  <c r="D3052" i="2"/>
  <c r="E3052" i="2"/>
  <c r="F3052" i="2"/>
  <c r="D3053" i="2"/>
  <c r="E3053" i="2"/>
  <c r="F3053" i="2"/>
  <c r="D3054" i="2"/>
  <c r="E3054" i="2"/>
  <c r="F3054" i="2"/>
  <c r="D3055" i="2"/>
  <c r="E3055" i="2"/>
  <c r="F3055" i="2"/>
  <c r="D3056" i="2"/>
  <c r="E3056" i="2"/>
  <c r="F3056" i="2"/>
  <c r="D3057" i="2"/>
  <c r="E3057" i="2"/>
  <c r="F3057" i="2"/>
  <c r="D3058" i="2"/>
  <c r="E3058" i="2"/>
  <c r="F3058" i="2"/>
  <c r="D3059" i="2"/>
  <c r="E3059" i="2"/>
  <c r="F3059" i="2"/>
  <c r="D3060" i="2"/>
  <c r="E3060" i="2"/>
  <c r="F3060" i="2"/>
  <c r="D3061" i="2"/>
  <c r="E3061" i="2"/>
  <c r="F3061" i="2"/>
  <c r="D3062" i="2"/>
  <c r="E3062" i="2"/>
  <c r="F3062" i="2"/>
  <c r="D3063" i="2"/>
  <c r="E3063" i="2"/>
  <c r="F3063" i="2"/>
  <c r="D3064" i="2"/>
  <c r="E3064" i="2"/>
  <c r="F3064" i="2"/>
  <c r="D3065" i="2"/>
  <c r="E3065" i="2"/>
  <c r="F3065" i="2"/>
  <c r="D3066" i="2"/>
  <c r="E3066" i="2"/>
  <c r="F3066" i="2"/>
  <c r="D3067" i="2"/>
  <c r="E3067" i="2"/>
  <c r="F3067" i="2"/>
  <c r="D3068" i="2"/>
  <c r="E3068" i="2"/>
  <c r="F3068" i="2"/>
  <c r="D3069" i="2"/>
  <c r="E3069" i="2"/>
  <c r="F3069" i="2"/>
  <c r="D3070" i="2"/>
  <c r="E3070" i="2"/>
  <c r="F3070" i="2"/>
  <c r="D3071" i="2"/>
  <c r="E3071" i="2"/>
  <c r="F3071" i="2"/>
  <c r="D3072" i="2"/>
  <c r="E3072" i="2"/>
  <c r="F3072" i="2"/>
  <c r="D3073" i="2"/>
  <c r="E3073" i="2"/>
  <c r="F3073" i="2"/>
  <c r="D3074" i="2"/>
  <c r="E3074" i="2"/>
  <c r="F3074" i="2"/>
  <c r="D3075" i="2"/>
  <c r="E3075" i="2"/>
  <c r="F3075" i="2"/>
  <c r="D3076" i="2"/>
  <c r="E3076" i="2"/>
  <c r="F3076" i="2"/>
  <c r="D3077" i="2"/>
  <c r="E3077" i="2"/>
  <c r="F3077" i="2"/>
  <c r="D3078" i="2"/>
  <c r="E3078" i="2"/>
  <c r="F3078" i="2"/>
  <c r="D3079" i="2"/>
  <c r="E3079" i="2"/>
  <c r="F3079" i="2"/>
  <c r="D3080" i="2"/>
  <c r="E3080" i="2"/>
  <c r="F3080" i="2"/>
  <c r="D3081" i="2"/>
  <c r="E3081" i="2"/>
  <c r="F3081" i="2"/>
  <c r="D3082" i="2"/>
  <c r="E3082" i="2"/>
  <c r="F3082" i="2"/>
  <c r="D3083" i="2"/>
  <c r="E3083" i="2"/>
  <c r="F3083" i="2"/>
  <c r="D3084" i="2"/>
  <c r="E3084" i="2"/>
  <c r="F3084" i="2"/>
  <c r="D3085" i="2"/>
  <c r="E3085" i="2"/>
  <c r="F3085" i="2"/>
  <c r="D3086" i="2"/>
  <c r="E3086" i="2"/>
  <c r="F3086" i="2"/>
  <c r="D3087" i="2"/>
  <c r="E3087" i="2"/>
  <c r="F3087" i="2"/>
  <c r="D3088" i="2"/>
  <c r="E3088" i="2"/>
  <c r="F3088" i="2"/>
  <c r="D3089" i="2"/>
  <c r="E3089" i="2"/>
  <c r="F3089" i="2"/>
  <c r="D3090" i="2"/>
  <c r="E3090" i="2"/>
  <c r="F3090" i="2"/>
  <c r="D3091" i="2"/>
  <c r="E3091" i="2"/>
  <c r="F3091" i="2"/>
  <c r="D3092" i="2"/>
  <c r="E3092" i="2"/>
  <c r="F3092" i="2"/>
  <c r="D3093" i="2"/>
  <c r="E3093" i="2"/>
  <c r="F3093" i="2"/>
  <c r="D3094" i="2"/>
  <c r="E3094" i="2"/>
  <c r="F3094" i="2"/>
  <c r="D3095" i="2"/>
  <c r="E3095" i="2"/>
  <c r="F3095" i="2"/>
  <c r="D3096" i="2"/>
  <c r="E3096" i="2"/>
  <c r="F3096" i="2"/>
  <c r="D3097" i="2"/>
  <c r="E3097" i="2"/>
  <c r="F3097" i="2"/>
  <c r="D3098" i="2"/>
  <c r="E3098" i="2"/>
  <c r="F3098" i="2"/>
  <c r="D3099" i="2"/>
  <c r="E3099" i="2"/>
  <c r="F3099" i="2"/>
  <c r="D3100" i="2"/>
  <c r="E3100" i="2"/>
  <c r="F3100" i="2"/>
  <c r="D3101" i="2"/>
  <c r="E3101" i="2"/>
  <c r="F3101" i="2"/>
  <c r="D3102" i="2"/>
  <c r="E3102" i="2"/>
  <c r="F3102" i="2"/>
  <c r="D3103" i="2"/>
  <c r="E3103" i="2"/>
  <c r="F3103" i="2"/>
  <c r="D3104" i="2"/>
  <c r="E3104" i="2"/>
  <c r="F3104" i="2"/>
  <c r="D3105" i="2"/>
  <c r="E3105" i="2"/>
  <c r="F3105" i="2"/>
  <c r="D3106" i="2"/>
  <c r="E3106" i="2"/>
  <c r="F3106" i="2"/>
  <c r="D3107" i="2"/>
  <c r="E3107" i="2"/>
  <c r="F3107" i="2"/>
  <c r="D3108" i="2"/>
  <c r="E3108" i="2"/>
  <c r="F3108" i="2"/>
  <c r="D3109" i="2"/>
  <c r="E3109" i="2"/>
  <c r="F3109" i="2"/>
  <c r="D3110" i="2"/>
  <c r="E3110" i="2"/>
  <c r="F3110" i="2"/>
  <c r="D3111" i="2"/>
  <c r="E3111" i="2"/>
  <c r="F3111" i="2"/>
  <c r="D3112" i="2"/>
  <c r="E3112" i="2"/>
  <c r="F3112" i="2"/>
  <c r="D3113" i="2"/>
  <c r="E3113" i="2"/>
  <c r="F3113" i="2"/>
  <c r="D3114" i="2"/>
  <c r="E3114" i="2"/>
  <c r="F3114" i="2"/>
  <c r="D3115" i="2"/>
  <c r="E3115" i="2"/>
  <c r="F3115" i="2"/>
  <c r="D3116" i="2"/>
  <c r="E3116" i="2"/>
  <c r="F3116" i="2"/>
  <c r="D3117" i="2"/>
  <c r="E3117" i="2"/>
  <c r="F3117" i="2"/>
  <c r="D3118" i="2"/>
  <c r="E3118" i="2"/>
  <c r="F3118" i="2"/>
  <c r="D3119" i="2"/>
  <c r="E3119" i="2"/>
  <c r="F3119" i="2"/>
  <c r="D3120" i="2"/>
  <c r="E3120" i="2"/>
  <c r="F3120" i="2"/>
  <c r="D3121" i="2"/>
  <c r="E3121" i="2"/>
  <c r="F3121" i="2"/>
  <c r="D3122" i="2"/>
  <c r="E3122" i="2"/>
  <c r="F3122" i="2"/>
  <c r="D3123" i="2"/>
  <c r="E3123" i="2"/>
  <c r="F3123" i="2"/>
  <c r="D3124" i="2"/>
  <c r="E3124" i="2"/>
  <c r="F3124" i="2"/>
  <c r="D3125" i="2"/>
  <c r="E3125" i="2"/>
  <c r="F3125" i="2"/>
  <c r="D3126" i="2"/>
  <c r="E3126" i="2"/>
  <c r="F3126" i="2"/>
  <c r="D3127" i="2"/>
  <c r="E3127" i="2"/>
  <c r="F3127" i="2"/>
  <c r="D3128" i="2"/>
  <c r="E3128" i="2"/>
  <c r="F3128" i="2"/>
  <c r="D3129" i="2"/>
  <c r="E3129" i="2"/>
  <c r="F3129" i="2"/>
  <c r="D3130" i="2"/>
  <c r="E3130" i="2"/>
  <c r="F3130" i="2"/>
  <c r="D3131" i="2"/>
  <c r="E3131" i="2"/>
  <c r="F3131" i="2"/>
  <c r="D3132" i="2"/>
  <c r="E3132" i="2"/>
  <c r="F3132" i="2"/>
  <c r="D3133" i="2"/>
  <c r="E3133" i="2"/>
  <c r="F3133" i="2"/>
  <c r="D3134" i="2"/>
  <c r="E3134" i="2"/>
  <c r="F3134" i="2"/>
  <c r="D3135" i="2"/>
  <c r="E3135" i="2"/>
  <c r="F3135" i="2"/>
  <c r="D3136" i="2"/>
  <c r="E3136" i="2"/>
  <c r="F3136" i="2"/>
  <c r="D3137" i="2"/>
  <c r="E3137" i="2"/>
  <c r="F3137" i="2"/>
  <c r="D3138" i="2"/>
  <c r="E3138" i="2"/>
  <c r="F3138" i="2"/>
  <c r="D3139" i="2"/>
  <c r="E3139" i="2"/>
  <c r="F3139" i="2"/>
  <c r="D3140" i="2"/>
  <c r="E3140" i="2"/>
  <c r="F3140" i="2"/>
  <c r="D3141" i="2"/>
  <c r="E3141" i="2"/>
  <c r="F3141" i="2"/>
  <c r="D3142" i="2"/>
  <c r="E3142" i="2"/>
  <c r="F3142" i="2"/>
  <c r="D3143" i="2"/>
  <c r="E3143" i="2"/>
  <c r="F3143" i="2"/>
  <c r="D3144" i="2"/>
  <c r="E3144" i="2"/>
  <c r="F3144" i="2"/>
  <c r="D3145" i="2"/>
  <c r="E3145" i="2"/>
  <c r="F3145" i="2"/>
  <c r="D3146" i="2"/>
  <c r="E3146" i="2"/>
  <c r="F3146" i="2"/>
  <c r="D3147" i="2"/>
  <c r="E3147" i="2"/>
  <c r="F3147" i="2"/>
  <c r="D3148" i="2"/>
  <c r="E3148" i="2"/>
  <c r="D3149" i="2"/>
  <c r="E3149" i="2"/>
  <c r="D3150" i="2"/>
  <c r="E3150" i="2"/>
  <c r="D3151" i="2"/>
  <c r="E3151" i="2"/>
  <c r="D3152" i="2"/>
  <c r="E3152" i="2"/>
  <c r="D3153" i="2"/>
  <c r="E3153" i="2"/>
  <c r="D3154" i="2"/>
  <c r="E3154" i="2"/>
  <c r="D3155" i="2"/>
  <c r="E3155" i="2"/>
  <c r="D3156" i="2"/>
  <c r="E3156" i="2"/>
  <c r="D3157" i="2"/>
  <c r="E3157" i="2"/>
  <c r="D3158" i="2"/>
  <c r="E3158" i="2"/>
  <c r="D3159" i="2"/>
  <c r="E3159" i="2"/>
  <c r="D3160" i="2"/>
  <c r="E3160" i="2"/>
  <c r="D3161" i="2"/>
  <c r="E3161" i="2"/>
  <c r="D3162" i="2"/>
  <c r="E3162" i="2"/>
  <c r="D3163" i="2"/>
  <c r="E3163" i="2"/>
  <c r="D3164" i="2"/>
  <c r="E3164" i="2"/>
  <c r="D3165" i="2"/>
  <c r="E3165" i="2"/>
  <c r="D3166" i="2"/>
  <c r="E3166" i="2"/>
  <c r="D3167" i="2"/>
  <c r="E3167" i="2"/>
  <c r="D3168" i="2"/>
  <c r="E3168" i="2"/>
  <c r="D3169" i="2"/>
  <c r="E3169" i="2"/>
  <c r="D3170" i="2"/>
  <c r="E3170" i="2"/>
  <c r="D3171" i="2"/>
  <c r="E3171" i="2"/>
  <c r="D3172" i="2"/>
  <c r="E3172" i="2"/>
  <c r="D3173" i="2"/>
  <c r="E3173" i="2"/>
  <c r="D3174" i="2"/>
  <c r="E3174" i="2"/>
  <c r="D3175" i="2"/>
  <c r="E3175" i="2"/>
  <c r="D3176" i="2"/>
  <c r="E3176" i="2"/>
  <c r="D3177" i="2"/>
  <c r="E3177" i="2"/>
  <c r="D3178" i="2"/>
  <c r="E3178" i="2"/>
  <c r="D3179" i="2"/>
  <c r="E3179" i="2"/>
  <c r="D3180" i="2"/>
  <c r="E3180" i="2"/>
  <c r="D3181" i="2"/>
  <c r="E3181" i="2"/>
  <c r="D3182" i="2"/>
  <c r="E3182" i="2"/>
  <c r="D3183" i="2"/>
  <c r="E3183" i="2"/>
  <c r="D3184" i="2"/>
  <c r="E3184" i="2"/>
  <c r="D3185" i="2"/>
  <c r="E3185" i="2"/>
  <c r="D3186" i="2"/>
  <c r="E3186" i="2"/>
  <c r="D3187" i="2"/>
  <c r="E3187" i="2"/>
  <c r="D3188" i="2"/>
  <c r="E3188" i="2"/>
  <c r="D3189" i="2"/>
  <c r="E3189" i="2"/>
  <c r="D3190" i="2"/>
  <c r="E3190" i="2"/>
  <c r="D3191" i="2"/>
  <c r="E3191" i="2"/>
  <c r="D3192" i="2"/>
  <c r="E3192" i="2"/>
  <c r="D3193" i="2"/>
  <c r="E3193" i="2"/>
  <c r="D3194" i="2"/>
  <c r="E3194" i="2"/>
  <c r="D3195" i="2"/>
  <c r="E3195" i="2"/>
  <c r="D3196" i="2"/>
  <c r="E3196" i="2"/>
  <c r="D3197" i="2"/>
  <c r="E3197" i="2"/>
  <c r="D3198" i="2"/>
  <c r="E3198" i="2"/>
  <c r="D3199" i="2"/>
  <c r="E3199" i="2"/>
  <c r="D3200" i="2"/>
  <c r="E3200" i="2"/>
  <c r="D3201" i="2"/>
  <c r="E3201" i="2"/>
  <c r="D3202" i="2"/>
  <c r="E3202" i="2"/>
  <c r="D3203" i="2"/>
  <c r="E3203" i="2"/>
  <c r="D3204" i="2"/>
  <c r="E3204" i="2"/>
  <c r="D3205" i="2"/>
  <c r="E3205" i="2"/>
  <c r="D3206" i="2"/>
  <c r="E3206" i="2"/>
  <c r="D3207" i="2"/>
  <c r="E3207" i="2"/>
  <c r="D3208" i="2"/>
  <c r="D3209" i="2"/>
  <c r="D3210" i="2"/>
  <c r="D3211" i="2"/>
  <c r="D3212" i="2"/>
  <c r="D3213" i="2"/>
  <c r="D3214" i="2"/>
  <c r="D3215" i="2"/>
  <c r="D3216" i="2"/>
  <c r="D3217" i="2"/>
  <c r="D3218" i="2"/>
  <c r="D3219" i="2"/>
  <c r="D3220" i="2"/>
  <c r="D3221" i="2"/>
  <c r="D3222" i="2"/>
  <c r="D3223" i="2"/>
  <c r="D3224" i="2"/>
  <c r="D3225" i="2"/>
  <c r="D3226" i="2"/>
  <c r="D3227" i="2"/>
  <c r="D3228" i="2"/>
  <c r="D3229" i="2"/>
  <c r="D3230" i="2"/>
  <c r="D3231" i="2"/>
  <c r="D3232" i="2"/>
  <c r="D3233" i="2"/>
  <c r="D3234" i="2"/>
  <c r="D3235" i="2"/>
  <c r="D3236" i="2"/>
  <c r="D3237" i="2"/>
  <c r="D3238" i="2"/>
  <c r="D3239" i="2"/>
  <c r="D3240" i="2"/>
  <c r="D3241" i="2"/>
  <c r="D3242" i="2"/>
  <c r="D3243" i="2"/>
  <c r="D3244" i="2"/>
  <c r="D3245" i="2"/>
  <c r="D3246" i="2"/>
  <c r="D3247" i="2"/>
  <c r="C70" i="4" a="1"/>
  <c r="C70" i="4" s="1"/>
  <c r="C28" i="4" a="1"/>
  <c r="C28" i="4" s="1"/>
  <c r="C4" i="4" a="1"/>
  <c r="C4" i="4" s="1"/>
  <c r="C70" i="3" a="1"/>
  <c r="C70" i="3" s="1"/>
  <c r="C28" i="3" a="1"/>
  <c r="C28" i="3" s="1"/>
  <c r="C4" i="3" a="1"/>
  <c r="C4" i="3" s="1"/>
  <c r="R8" i="6" a="1"/>
  <c r="R8" i="6" s="1"/>
  <c r="O5" i="6" a="1"/>
  <c r="O5" i="6" s="1"/>
  <c r="R4" i="6" a="1"/>
  <c r="R4" i="6" s="1"/>
  <c r="Q5" i="5" a="1"/>
  <c r="Q5" i="5" s="1"/>
  <c r="T4" i="5" a="1"/>
  <c r="T4" i="5" s="1"/>
  <c r="E2" i="3"/>
  <c r="F2" i="3" s="1"/>
  <c r="T8" i="5" a="1"/>
  <c r="T8" i="5" s="1"/>
  <c r="A2" i="3"/>
  <c r="U68" i="5"/>
  <c r="T68" i="5"/>
  <c r="O4" i="6"/>
  <c r="A1" i="6"/>
  <c r="A2" i="4"/>
  <c r="AD313" i="1"/>
  <c r="AD221" i="1"/>
  <c r="AD131" i="1"/>
  <c r="AD125" i="1"/>
  <c r="AE131" i="1"/>
  <c r="AE125" i="1"/>
  <c r="BU18" i="7"/>
  <c r="BT18" i="7"/>
  <c r="BS18" i="7"/>
  <c r="BR18" i="7"/>
  <c r="BQ18" i="7"/>
  <c r="BP18" i="7"/>
  <c r="BO18" i="7"/>
  <c r="BN18" i="7"/>
  <c r="BM18" i="7"/>
  <c r="BL18" i="7"/>
  <c r="BK18" i="7"/>
  <c r="BJ18" i="7"/>
  <c r="BI18" i="7"/>
  <c r="BH18" i="7"/>
  <c r="BG18" i="7"/>
  <c r="BF18" i="7"/>
  <c r="BE18" i="7"/>
  <c r="BD18" i="7"/>
  <c r="BC18" i="7"/>
  <c r="BB18" i="7"/>
  <c r="BA18" i="7"/>
  <c r="AZ18" i="7"/>
  <c r="AY18" i="7"/>
  <c r="AX18" i="7"/>
  <c r="AW18" i="7"/>
  <c r="AV18" i="7"/>
  <c r="AU18" i="7"/>
  <c r="AT18" i="7"/>
  <c r="AS18" i="7"/>
  <c r="AR18" i="7"/>
  <c r="AQ18" i="7"/>
  <c r="AP18" i="7"/>
  <c r="AO18" i="7"/>
  <c r="AN18" i="7"/>
  <c r="AM18" i="7"/>
  <c r="AL18" i="7"/>
  <c r="AK18" i="7"/>
  <c r="AJ18" i="7"/>
  <c r="AI18" i="7"/>
  <c r="AH18" i="7"/>
  <c r="AG18" i="7"/>
  <c r="AF18" i="7"/>
  <c r="AE18" i="7"/>
  <c r="AD18" i="7"/>
  <c r="AC18" i="7"/>
  <c r="AB18" i="7"/>
  <c r="AA18" i="7"/>
  <c r="Z18" i="7"/>
  <c r="Y18" i="7"/>
  <c r="X18" i="7"/>
  <c r="W18" i="7"/>
  <c r="V18" i="7"/>
  <c r="U18" i="7"/>
  <c r="T18" i="7"/>
  <c r="S18" i="7"/>
  <c r="R18" i="7"/>
  <c r="Q18" i="7"/>
  <c r="P18" i="7"/>
  <c r="O18" i="7"/>
  <c r="N18" i="7"/>
  <c r="M18" i="7"/>
  <c r="L18" i="7"/>
  <c r="K18" i="7"/>
  <c r="J18" i="7"/>
  <c r="I18" i="7"/>
  <c r="H18" i="7"/>
  <c r="G18" i="7"/>
  <c r="F18" i="7"/>
  <c r="E18" i="7"/>
  <c r="D18" i="7"/>
  <c r="C18" i="7"/>
  <c r="B18" i="7"/>
  <c r="Y13" i="1"/>
  <c r="Z13" i="1"/>
  <c r="Y14" i="1"/>
  <c r="Z14" i="1"/>
  <c r="Y15" i="1"/>
  <c r="Z15" i="1"/>
  <c r="Y16" i="1"/>
  <c r="Z16" i="1"/>
  <c r="Y17" i="1"/>
  <c r="Z17" i="1"/>
  <c r="Y18" i="1"/>
  <c r="Z18" i="1"/>
  <c r="Y19" i="1"/>
  <c r="Z19" i="1"/>
  <c r="Y20" i="1"/>
  <c r="Z20" i="1"/>
  <c r="Y21" i="1"/>
  <c r="Z21" i="1"/>
  <c r="Y22" i="1"/>
  <c r="Z22" i="1"/>
  <c r="Y23" i="1"/>
  <c r="Z23" i="1"/>
  <c r="Y24" i="1"/>
  <c r="Z24" i="1"/>
  <c r="Y689" i="1"/>
  <c r="Z689" i="1"/>
  <c r="Y26" i="1"/>
  <c r="Z26" i="1"/>
  <c r="Y27" i="1"/>
  <c r="Z27" i="1"/>
  <c r="Y980" i="1"/>
  <c r="Z980" i="1"/>
  <c r="Y29" i="1"/>
  <c r="Z29" i="1"/>
  <c r="Y30" i="1"/>
  <c r="Z30" i="1"/>
  <c r="Y31" i="1"/>
  <c r="Z31" i="1"/>
  <c r="Y32" i="1"/>
  <c r="Z32" i="1"/>
  <c r="Y33" i="1"/>
  <c r="Z33" i="1"/>
  <c r="Y34" i="1"/>
  <c r="Z34" i="1"/>
  <c r="Y35" i="1"/>
  <c r="Z35" i="1"/>
  <c r="Y25" i="1"/>
  <c r="Z25" i="1"/>
  <c r="Y758" i="1"/>
  <c r="Z758" i="1"/>
  <c r="Y38" i="1"/>
  <c r="Z38" i="1"/>
  <c r="Y39" i="1"/>
  <c r="Z39" i="1"/>
  <c r="Y40" i="1"/>
  <c r="Z40" i="1"/>
  <c r="Y41" i="1"/>
  <c r="Z41" i="1"/>
  <c r="Y42" i="1"/>
  <c r="Z42" i="1"/>
  <c r="Y43" i="1"/>
  <c r="Z43" i="1"/>
  <c r="Y44" i="1"/>
  <c r="Z44" i="1"/>
  <c r="Y45" i="1"/>
  <c r="Z45" i="1"/>
  <c r="Y46" i="1"/>
  <c r="Z46" i="1"/>
  <c r="Y1490" i="1"/>
  <c r="Z1490" i="1"/>
  <c r="Y48" i="1"/>
  <c r="Z48" i="1"/>
  <c r="Y49" i="1"/>
  <c r="Z49" i="1"/>
  <c r="Y50" i="1"/>
  <c r="Z50" i="1"/>
  <c r="Y51" i="1"/>
  <c r="Z51" i="1"/>
  <c r="Y52" i="1"/>
  <c r="Z52" i="1"/>
  <c r="Y53" i="1"/>
  <c r="Z53" i="1"/>
  <c r="Y54" i="1"/>
  <c r="Z54" i="1"/>
  <c r="Y55" i="1"/>
  <c r="Z55" i="1"/>
  <c r="Y56" i="1"/>
  <c r="Z56" i="1"/>
  <c r="Y57" i="1"/>
  <c r="Z57" i="1"/>
  <c r="Y58" i="1"/>
  <c r="Z58" i="1"/>
  <c r="Y59" i="1"/>
  <c r="Z59" i="1"/>
  <c r="Y60" i="1"/>
  <c r="Z60" i="1"/>
  <c r="Y61" i="1"/>
  <c r="Z61" i="1"/>
  <c r="Y62" i="1"/>
  <c r="Z62" i="1"/>
  <c r="Y63" i="1"/>
  <c r="Z63" i="1"/>
  <c r="Y64" i="1"/>
  <c r="Z64" i="1"/>
  <c r="Y65" i="1"/>
  <c r="Z65" i="1"/>
  <c r="Y66" i="1"/>
  <c r="Z66" i="1"/>
  <c r="Y67" i="1"/>
  <c r="Z67" i="1"/>
  <c r="Y68" i="1"/>
  <c r="Z68" i="1"/>
  <c r="Y69" i="1"/>
  <c r="Z69" i="1"/>
  <c r="Y70" i="1"/>
  <c r="Z70" i="1"/>
  <c r="Y71" i="1"/>
  <c r="Z71" i="1"/>
  <c r="Y72" i="1"/>
  <c r="Z72" i="1"/>
  <c r="Y73" i="1"/>
  <c r="Z73" i="1"/>
  <c r="Y74" i="1"/>
  <c r="Z74" i="1"/>
  <c r="Y75" i="1"/>
  <c r="Z75" i="1"/>
  <c r="Y76" i="1"/>
  <c r="Z76" i="1"/>
  <c r="Y1211" i="1"/>
  <c r="Z1211" i="1"/>
  <c r="Y78" i="1"/>
  <c r="Z78" i="1"/>
  <c r="Y79" i="1"/>
  <c r="Z79" i="1"/>
  <c r="Y407" i="1"/>
  <c r="Z407" i="1"/>
  <c r="Y213" i="1"/>
  <c r="Z213" i="1"/>
  <c r="Y82" i="1"/>
  <c r="Z82" i="1"/>
  <c r="Y83" i="1"/>
  <c r="Z83" i="1"/>
  <c r="Y84" i="1"/>
  <c r="Z84" i="1"/>
  <c r="Y85" i="1"/>
  <c r="Z85" i="1"/>
  <c r="Y86" i="1"/>
  <c r="Z86" i="1"/>
  <c r="Y87" i="1"/>
  <c r="Z87" i="1"/>
  <c r="Y88" i="1"/>
  <c r="Z88" i="1"/>
  <c r="Y89" i="1"/>
  <c r="Z89" i="1"/>
  <c r="Y90" i="1"/>
  <c r="Z90" i="1"/>
  <c r="Y1163" i="1"/>
  <c r="Z1163" i="1"/>
  <c r="Y92" i="1"/>
  <c r="Z92" i="1"/>
  <c r="Y93" i="1"/>
  <c r="Z93" i="1"/>
  <c r="Y94" i="1"/>
  <c r="Z94" i="1"/>
  <c r="Y95" i="1"/>
  <c r="Z95" i="1"/>
  <c r="Y96" i="1"/>
  <c r="Z96" i="1"/>
  <c r="Y97" i="1"/>
  <c r="Z97" i="1"/>
  <c r="Y98" i="1"/>
  <c r="Z98" i="1"/>
  <c r="Y99" i="1"/>
  <c r="Z99" i="1"/>
  <c r="Y100" i="1"/>
  <c r="Z100" i="1"/>
  <c r="Y101" i="1"/>
  <c r="Z101" i="1"/>
  <c r="Y102" i="1"/>
  <c r="Z102" i="1"/>
  <c r="Y103" i="1"/>
  <c r="Z103" i="1"/>
  <c r="Y104" i="1"/>
  <c r="Z104" i="1"/>
  <c r="Y105" i="1"/>
  <c r="Z105" i="1"/>
  <c r="Y106" i="1"/>
  <c r="Z106" i="1"/>
  <c r="Y107" i="1"/>
  <c r="Z107" i="1"/>
  <c r="Y108" i="1"/>
  <c r="Z108" i="1"/>
  <c r="Y109" i="1"/>
  <c r="Z109" i="1"/>
  <c r="Y110" i="1"/>
  <c r="Z110" i="1"/>
  <c r="Y111" i="1"/>
  <c r="Z111" i="1"/>
  <c r="Y112" i="1"/>
  <c r="Z112" i="1"/>
  <c r="Y113" i="1"/>
  <c r="Z113" i="1"/>
  <c r="Y1394" i="1"/>
  <c r="Z1394" i="1"/>
  <c r="Y1538" i="1"/>
  <c r="Z1538" i="1"/>
  <c r="Y116" i="1"/>
  <c r="Z116" i="1"/>
  <c r="Y117" i="1"/>
  <c r="Z117" i="1"/>
  <c r="Y118" i="1"/>
  <c r="Z118" i="1"/>
  <c r="Y1068" i="1"/>
  <c r="Z1068" i="1"/>
  <c r="Y120" i="1"/>
  <c r="Z120" i="1"/>
  <c r="Y121" i="1"/>
  <c r="Z121" i="1"/>
  <c r="Y122" i="1"/>
  <c r="Z122" i="1"/>
  <c r="Y123" i="1"/>
  <c r="Z123" i="1"/>
  <c r="Y124" i="1"/>
  <c r="Z124" i="1"/>
  <c r="Y125" i="1"/>
  <c r="Z125" i="1"/>
  <c r="Y126" i="1"/>
  <c r="Z126" i="1"/>
  <c r="Y127" i="1"/>
  <c r="Z127" i="1"/>
  <c r="Y128" i="1"/>
  <c r="Z128" i="1"/>
  <c r="Y129" i="1"/>
  <c r="Z129" i="1"/>
  <c r="Y130" i="1"/>
  <c r="Z130" i="1"/>
  <c r="Y888" i="1"/>
  <c r="Z888" i="1"/>
  <c r="Y132" i="1"/>
  <c r="Z132" i="1"/>
  <c r="Y133" i="1"/>
  <c r="Z133" i="1"/>
  <c r="Y134" i="1"/>
  <c r="Z134" i="1"/>
  <c r="Y135" i="1"/>
  <c r="Z135" i="1"/>
  <c r="Y136" i="1"/>
  <c r="Z136" i="1"/>
  <c r="Y137" i="1"/>
  <c r="Z137" i="1"/>
  <c r="Y138" i="1"/>
  <c r="Z138" i="1"/>
  <c r="Y1208" i="1"/>
  <c r="Z1208" i="1"/>
  <c r="Y140" i="1"/>
  <c r="Z140" i="1"/>
  <c r="Y141" i="1"/>
  <c r="Z141" i="1"/>
  <c r="Y142" i="1"/>
  <c r="Z142" i="1"/>
  <c r="Y143" i="1"/>
  <c r="Z143" i="1"/>
  <c r="Y144" i="1"/>
  <c r="Z144" i="1"/>
  <c r="Y1518" i="1"/>
  <c r="Z1518" i="1"/>
  <c r="Y146" i="1"/>
  <c r="Z146" i="1"/>
  <c r="Y147" i="1"/>
  <c r="Z147" i="1"/>
  <c r="Y148" i="1"/>
  <c r="Z148" i="1"/>
  <c r="Y149" i="1"/>
  <c r="Z149" i="1"/>
  <c r="Y150" i="1"/>
  <c r="Z150" i="1"/>
  <c r="Y904" i="1"/>
  <c r="Z904" i="1"/>
  <c r="Y152" i="1"/>
  <c r="Z152" i="1"/>
  <c r="Y153" i="1"/>
  <c r="Z153" i="1"/>
  <c r="Y154" i="1"/>
  <c r="Z154" i="1"/>
  <c r="Y155" i="1"/>
  <c r="Z155" i="1"/>
  <c r="Y156" i="1"/>
  <c r="Z156" i="1"/>
  <c r="Y157" i="1"/>
  <c r="Z157" i="1"/>
  <c r="Y158" i="1"/>
  <c r="Z158" i="1"/>
  <c r="Y159" i="1"/>
  <c r="Z159" i="1"/>
  <c r="Y160" i="1"/>
  <c r="Z160" i="1"/>
  <c r="Y161" i="1"/>
  <c r="Z161" i="1"/>
  <c r="Y162" i="1"/>
  <c r="Z162" i="1"/>
  <c r="Y511" i="1"/>
  <c r="Z511" i="1"/>
  <c r="Y164" i="1"/>
  <c r="Z164" i="1"/>
  <c r="Y670" i="1"/>
  <c r="Z670" i="1"/>
  <c r="Y166" i="1"/>
  <c r="Z166" i="1"/>
  <c r="Y167" i="1"/>
  <c r="Z167" i="1"/>
  <c r="Y168" i="1"/>
  <c r="Z168" i="1"/>
  <c r="Y169" i="1"/>
  <c r="Z169" i="1"/>
  <c r="Y170" i="1"/>
  <c r="Z170" i="1"/>
  <c r="Y171" i="1"/>
  <c r="Z171" i="1"/>
  <c r="Y1420" i="1"/>
  <c r="Z1420" i="1"/>
  <c r="Y401" i="1"/>
  <c r="Z401" i="1"/>
  <c r="Y174" i="1"/>
  <c r="Z174" i="1"/>
  <c r="Y175" i="1"/>
  <c r="Z175" i="1"/>
  <c r="Y176" i="1"/>
  <c r="Z176" i="1"/>
  <c r="Y177" i="1"/>
  <c r="Z177" i="1"/>
  <c r="Y178" i="1"/>
  <c r="Z178" i="1"/>
  <c r="Y179" i="1"/>
  <c r="Z179" i="1"/>
  <c r="Y180" i="1"/>
  <c r="Z180" i="1"/>
  <c r="Y181" i="1"/>
  <c r="Z181" i="1"/>
  <c r="Y182" i="1"/>
  <c r="Z182" i="1"/>
  <c r="Y559" i="1"/>
  <c r="Z559" i="1"/>
  <c r="Y184" i="1"/>
  <c r="Z184" i="1"/>
  <c r="Y185" i="1"/>
  <c r="Z185" i="1"/>
  <c r="Y186" i="1"/>
  <c r="Z186" i="1"/>
  <c r="Y187" i="1"/>
  <c r="Z187" i="1"/>
  <c r="Y188" i="1"/>
  <c r="Z188" i="1"/>
  <c r="Y189" i="1"/>
  <c r="Z189" i="1"/>
  <c r="Y190" i="1"/>
  <c r="Z190" i="1"/>
  <c r="Y191" i="1"/>
  <c r="Z191" i="1"/>
  <c r="Y192" i="1"/>
  <c r="Z192" i="1"/>
  <c r="Y1329" i="1"/>
  <c r="Z1329" i="1"/>
  <c r="Y194" i="1"/>
  <c r="Z194" i="1"/>
  <c r="Y537" i="1"/>
  <c r="Z537" i="1"/>
  <c r="Y196" i="1"/>
  <c r="Z196" i="1"/>
  <c r="Y197" i="1"/>
  <c r="Z197" i="1"/>
  <c r="Y198" i="1"/>
  <c r="Z198" i="1"/>
  <c r="Y199" i="1"/>
  <c r="Z199" i="1"/>
  <c r="Y200" i="1"/>
  <c r="Z200" i="1"/>
  <c r="Y201" i="1"/>
  <c r="Z201" i="1"/>
  <c r="Y202" i="1"/>
  <c r="Z202" i="1"/>
  <c r="Y203" i="1"/>
  <c r="Z203" i="1"/>
  <c r="Y204" i="1"/>
  <c r="Z204" i="1"/>
  <c r="Y205" i="1"/>
  <c r="Z205" i="1"/>
  <c r="Y206" i="1"/>
  <c r="Z206" i="1"/>
  <c r="Y871" i="1"/>
  <c r="Z871" i="1"/>
  <c r="Y208" i="1"/>
  <c r="Z208" i="1"/>
  <c r="Y209" i="1"/>
  <c r="Z209" i="1"/>
  <c r="Y210" i="1"/>
  <c r="Z210" i="1"/>
  <c r="Y211" i="1"/>
  <c r="Z211" i="1"/>
  <c r="Y212" i="1"/>
  <c r="Z212" i="1"/>
  <c r="Y1109" i="1"/>
  <c r="Z1109" i="1"/>
  <c r="Y319" i="1"/>
  <c r="Z319" i="1"/>
  <c r="Y215" i="1"/>
  <c r="Z215" i="1"/>
  <c r="Y216" i="1"/>
  <c r="Z216" i="1"/>
  <c r="Y217" i="1"/>
  <c r="Z217" i="1"/>
  <c r="Y218" i="1"/>
  <c r="Z218" i="1"/>
  <c r="Y219" i="1"/>
  <c r="Z219" i="1"/>
  <c r="Y220" i="1"/>
  <c r="Z220" i="1"/>
  <c r="Y314" i="1"/>
  <c r="Z314" i="1"/>
  <c r="Y222" i="1"/>
  <c r="Z222" i="1"/>
  <c r="Y223" i="1"/>
  <c r="Z223" i="1"/>
  <c r="Y224" i="1"/>
  <c r="Z224" i="1"/>
  <c r="Y225" i="1"/>
  <c r="Z225" i="1"/>
  <c r="Y226" i="1"/>
  <c r="Z226" i="1"/>
  <c r="Y227" i="1"/>
  <c r="Z227" i="1"/>
  <c r="Y228" i="1"/>
  <c r="Z228" i="1"/>
  <c r="Y768" i="1"/>
  <c r="Z768" i="1"/>
  <c r="Y230" i="1"/>
  <c r="Z230" i="1"/>
  <c r="Y231" i="1"/>
  <c r="Z231" i="1"/>
  <c r="Y232" i="1"/>
  <c r="Z232" i="1"/>
  <c r="Y1205" i="1"/>
  <c r="Z1205" i="1"/>
  <c r="Y234" i="1"/>
  <c r="Z234" i="1"/>
  <c r="Y1173" i="1"/>
  <c r="Z1173" i="1"/>
  <c r="Y236" i="1"/>
  <c r="Z236" i="1"/>
  <c r="Y237" i="1"/>
  <c r="Z237" i="1"/>
  <c r="Y238" i="1"/>
  <c r="Z238" i="1"/>
  <c r="Y239" i="1"/>
  <c r="Z239" i="1"/>
  <c r="Y240" i="1"/>
  <c r="Z240" i="1"/>
  <c r="Y241" i="1"/>
  <c r="Z241" i="1"/>
  <c r="Y242" i="1"/>
  <c r="Z242" i="1"/>
  <c r="Y243" i="1"/>
  <c r="Z243" i="1"/>
  <c r="Y752" i="1"/>
  <c r="Z752" i="1"/>
  <c r="Y245" i="1"/>
  <c r="Z245" i="1"/>
  <c r="Y246" i="1"/>
  <c r="Z246" i="1"/>
  <c r="Y247" i="1"/>
  <c r="Z247" i="1"/>
  <c r="Y248" i="1"/>
  <c r="Z248" i="1"/>
  <c r="Y249" i="1"/>
  <c r="Z249" i="1"/>
  <c r="Y250" i="1"/>
  <c r="Z250" i="1"/>
  <c r="Y793" i="1"/>
  <c r="Z793" i="1"/>
  <c r="Y252" i="1"/>
  <c r="Z252" i="1"/>
  <c r="Y253" i="1"/>
  <c r="Z253" i="1"/>
  <c r="Y254" i="1"/>
  <c r="Z254" i="1"/>
  <c r="Y255" i="1"/>
  <c r="Z255" i="1"/>
  <c r="Y256" i="1"/>
  <c r="Z256" i="1"/>
  <c r="Y257" i="1"/>
  <c r="Z257" i="1"/>
  <c r="Y258" i="1"/>
  <c r="Z258" i="1"/>
  <c r="Y259" i="1"/>
  <c r="Z259" i="1"/>
  <c r="Y260" i="1"/>
  <c r="Z260" i="1"/>
  <c r="Y261" i="1"/>
  <c r="Z261" i="1"/>
  <c r="Y1359" i="1"/>
  <c r="Z1359" i="1"/>
  <c r="Y263" i="1"/>
  <c r="Z263" i="1"/>
  <c r="Y264" i="1"/>
  <c r="Z264" i="1"/>
  <c r="Y265" i="1"/>
  <c r="Z265" i="1"/>
  <c r="Y266" i="1"/>
  <c r="Z266" i="1"/>
  <c r="Y267" i="1"/>
  <c r="Z267" i="1"/>
  <c r="Y268" i="1"/>
  <c r="Z268" i="1"/>
  <c r="Y1364" i="1"/>
  <c r="Z1364" i="1"/>
  <c r="Y270" i="1"/>
  <c r="Z270" i="1"/>
  <c r="Y271" i="1"/>
  <c r="Z271" i="1"/>
  <c r="Y471" i="1"/>
  <c r="Z471" i="1"/>
  <c r="Y546" i="1"/>
  <c r="Z546" i="1"/>
  <c r="Y274" i="1"/>
  <c r="Z274" i="1"/>
  <c r="Y275" i="1"/>
  <c r="Z275" i="1"/>
  <c r="Y276" i="1"/>
  <c r="Z276" i="1"/>
  <c r="Y277" i="1"/>
  <c r="Z277" i="1"/>
  <c r="Y278" i="1"/>
  <c r="Z278" i="1"/>
  <c r="Y279" i="1"/>
  <c r="Z279" i="1"/>
  <c r="Y280" i="1"/>
  <c r="Z280" i="1"/>
  <c r="Y281" i="1"/>
  <c r="Z281" i="1"/>
  <c r="Y282" i="1"/>
  <c r="Z282" i="1"/>
  <c r="Y283" i="1"/>
  <c r="Z283" i="1"/>
  <c r="Y284" i="1"/>
  <c r="Z284" i="1"/>
  <c r="Y1569" i="1"/>
  <c r="Z1569" i="1"/>
  <c r="Y77" i="1"/>
  <c r="Z77" i="1"/>
  <c r="Y505" i="1"/>
  <c r="Z505" i="1"/>
  <c r="Y288" i="1"/>
  <c r="Z288" i="1"/>
  <c r="Y289" i="1"/>
  <c r="Z289" i="1"/>
  <c r="Y290" i="1"/>
  <c r="Z290" i="1"/>
  <c r="Y291" i="1"/>
  <c r="Z291" i="1"/>
  <c r="Y292" i="1"/>
  <c r="Z292" i="1"/>
  <c r="Y293" i="1"/>
  <c r="Z293" i="1"/>
  <c r="Y294" i="1"/>
  <c r="Z294" i="1"/>
  <c r="Y295" i="1"/>
  <c r="Z295" i="1"/>
  <c r="Y296" i="1"/>
  <c r="Z296" i="1"/>
  <c r="Y456" i="1"/>
  <c r="Z456" i="1"/>
  <c r="Y298" i="1"/>
  <c r="Z298" i="1"/>
  <c r="Y299" i="1"/>
  <c r="Z299" i="1"/>
  <c r="Y300" i="1"/>
  <c r="Z300" i="1"/>
  <c r="Y301" i="1"/>
  <c r="Z301" i="1"/>
  <c r="Y302" i="1"/>
  <c r="Z302" i="1"/>
  <c r="Y303" i="1"/>
  <c r="Z303" i="1"/>
  <c r="Y304" i="1"/>
  <c r="Z304" i="1"/>
  <c r="Y305" i="1"/>
  <c r="Z305" i="1"/>
  <c r="Y306" i="1"/>
  <c r="Z306" i="1"/>
  <c r="Y307" i="1"/>
  <c r="Z307" i="1"/>
  <c r="Y308" i="1"/>
  <c r="Z308" i="1"/>
  <c r="Y309" i="1"/>
  <c r="Z309" i="1"/>
  <c r="Y310" i="1"/>
  <c r="Z310" i="1"/>
  <c r="Y664" i="1"/>
  <c r="Z664" i="1"/>
  <c r="Y312" i="1"/>
  <c r="Z312" i="1"/>
  <c r="Y163" i="1"/>
  <c r="Z163" i="1"/>
  <c r="Y823" i="1"/>
  <c r="Z823" i="1"/>
  <c r="Y315" i="1"/>
  <c r="Z315" i="1"/>
  <c r="Y316" i="1"/>
  <c r="Z316" i="1"/>
  <c r="Y317" i="1"/>
  <c r="Z317" i="1"/>
  <c r="Y318" i="1"/>
  <c r="Z318" i="1"/>
  <c r="Y837" i="1"/>
  <c r="Z837" i="1"/>
  <c r="Y320" i="1"/>
  <c r="Z320" i="1"/>
  <c r="Y321" i="1"/>
  <c r="Z321" i="1"/>
  <c r="Y322" i="1"/>
  <c r="Z322" i="1"/>
  <c r="Y323" i="1"/>
  <c r="Z323" i="1"/>
  <c r="Y324" i="1"/>
  <c r="Z324" i="1"/>
  <c r="Y325" i="1"/>
  <c r="Z325" i="1"/>
  <c r="Y326" i="1"/>
  <c r="Z326" i="1"/>
  <c r="Y327" i="1"/>
  <c r="Z327" i="1"/>
  <c r="Y328" i="1"/>
  <c r="Z328" i="1"/>
  <c r="Y329" i="1"/>
  <c r="Z329" i="1"/>
  <c r="Y330" i="1"/>
  <c r="Z330" i="1"/>
  <c r="Y419" i="1"/>
  <c r="Z419" i="1"/>
  <c r="Y332" i="1"/>
  <c r="Z332" i="1"/>
  <c r="Y333" i="1"/>
  <c r="Z333" i="1"/>
  <c r="Y334" i="1"/>
  <c r="Z334" i="1"/>
  <c r="Y335" i="1"/>
  <c r="Z335" i="1"/>
  <c r="Y336" i="1"/>
  <c r="Z336" i="1"/>
  <c r="Y1027" i="1"/>
  <c r="Z1027" i="1"/>
  <c r="Y338" i="1"/>
  <c r="Z338" i="1"/>
  <c r="Y339" i="1"/>
  <c r="Z339" i="1"/>
  <c r="Y340" i="1"/>
  <c r="Z340" i="1"/>
  <c r="Y341" i="1"/>
  <c r="Z341" i="1"/>
  <c r="Y342" i="1"/>
  <c r="Z342" i="1"/>
  <c r="Y343" i="1"/>
  <c r="Z343" i="1"/>
  <c r="Y344" i="1"/>
  <c r="Z344" i="1"/>
  <c r="Y1311" i="1"/>
  <c r="Z1311" i="1"/>
  <c r="Y346" i="1"/>
  <c r="Z346" i="1"/>
  <c r="Y347" i="1"/>
  <c r="Z347" i="1"/>
  <c r="Y348" i="1"/>
  <c r="Z348" i="1"/>
  <c r="Y1118" i="1"/>
  <c r="Z1118" i="1"/>
  <c r="Y350" i="1"/>
  <c r="Z350" i="1"/>
  <c r="Y351" i="1"/>
  <c r="Z351" i="1"/>
  <c r="Y1071" i="1"/>
  <c r="Z1071" i="1"/>
  <c r="Y353" i="1"/>
  <c r="Z353" i="1"/>
  <c r="Y28" i="1"/>
  <c r="Z28" i="1"/>
  <c r="Y355" i="1"/>
  <c r="Z355" i="1"/>
  <c r="Y356" i="1"/>
  <c r="Z356" i="1"/>
  <c r="Y357" i="1"/>
  <c r="Z357" i="1"/>
  <c r="Y358" i="1"/>
  <c r="Z358" i="1"/>
  <c r="Y359" i="1"/>
  <c r="Z359" i="1"/>
  <c r="Y360" i="1"/>
  <c r="Z360" i="1"/>
  <c r="Y361" i="1"/>
  <c r="Z361" i="1"/>
  <c r="Y1504" i="1"/>
  <c r="Z1504" i="1"/>
  <c r="Y363" i="1"/>
  <c r="Z363" i="1"/>
  <c r="Y364" i="1"/>
  <c r="Z364" i="1"/>
  <c r="Y365" i="1"/>
  <c r="Z365" i="1"/>
  <c r="Y366" i="1"/>
  <c r="Z366" i="1"/>
  <c r="Y367" i="1"/>
  <c r="Z367" i="1"/>
  <c r="Y368" i="1"/>
  <c r="Z368" i="1"/>
  <c r="Y369" i="1"/>
  <c r="Z369" i="1"/>
  <c r="Y370" i="1"/>
  <c r="Z370" i="1"/>
  <c r="Y371" i="1"/>
  <c r="Z371" i="1"/>
  <c r="Y372" i="1"/>
  <c r="Z372" i="1"/>
  <c r="Y373" i="1"/>
  <c r="Z373" i="1"/>
  <c r="Y374" i="1"/>
  <c r="Z374" i="1"/>
  <c r="Y375" i="1"/>
  <c r="Z375" i="1"/>
  <c r="Y376" i="1"/>
  <c r="Z376" i="1"/>
  <c r="Y377" i="1"/>
  <c r="Z377" i="1"/>
  <c r="Y214" i="1"/>
  <c r="Z214" i="1"/>
  <c r="Y379" i="1"/>
  <c r="Z379" i="1"/>
  <c r="Y380" i="1"/>
  <c r="Z380" i="1"/>
  <c r="Y547" i="1"/>
  <c r="Z547" i="1"/>
  <c r="Y382" i="1"/>
  <c r="Z382" i="1"/>
  <c r="Y383" i="1"/>
  <c r="Z383" i="1"/>
  <c r="Y384" i="1"/>
  <c r="Z384" i="1"/>
  <c r="Y385" i="1"/>
  <c r="Z385" i="1"/>
  <c r="Y386" i="1"/>
  <c r="Z386" i="1"/>
  <c r="Y387" i="1"/>
  <c r="Z387" i="1"/>
  <c r="Y388" i="1"/>
  <c r="Z388" i="1"/>
  <c r="Y389" i="1"/>
  <c r="Z389" i="1"/>
  <c r="Y390" i="1"/>
  <c r="Z390" i="1"/>
  <c r="Y391" i="1"/>
  <c r="Z391" i="1"/>
  <c r="Y392" i="1"/>
  <c r="Z392" i="1"/>
  <c r="Y393" i="1"/>
  <c r="Z393" i="1"/>
  <c r="Y394" i="1"/>
  <c r="Z394" i="1"/>
  <c r="Y395" i="1"/>
  <c r="Z395" i="1"/>
  <c r="Y396" i="1"/>
  <c r="Z396" i="1"/>
  <c r="Y397" i="1"/>
  <c r="Z397" i="1"/>
  <c r="Y398" i="1"/>
  <c r="Z398" i="1"/>
  <c r="Y399" i="1"/>
  <c r="Z399" i="1"/>
  <c r="Y400" i="1"/>
  <c r="Z400" i="1"/>
  <c r="Y581" i="1"/>
  <c r="Z581" i="1"/>
  <c r="Y402" i="1"/>
  <c r="Z402" i="1"/>
  <c r="Y403" i="1"/>
  <c r="Z403" i="1"/>
  <c r="Y404" i="1"/>
  <c r="Z404" i="1"/>
  <c r="Y405" i="1"/>
  <c r="Z405" i="1"/>
  <c r="Y406" i="1"/>
  <c r="Z406" i="1"/>
  <c r="Y723" i="1"/>
  <c r="Z723" i="1"/>
  <c r="Y408" i="1"/>
  <c r="Z408" i="1"/>
  <c r="Y409" i="1"/>
  <c r="Z409" i="1"/>
  <c r="Y410" i="1"/>
  <c r="Z410" i="1"/>
  <c r="Y411" i="1"/>
  <c r="Z411" i="1"/>
  <c r="Y412" i="1"/>
  <c r="Z412" i="1"/>
  <c r="Y145" i="1"/>
  <c r="Z145" i="1"/>
  <c r="Y414" i="1"/>
  <c r="Z414" i="1"/>
  <c r="Y415" i="1"/>
  <c r="Z415" i="1"/>
  <c r="Y416" i="1"/>
  <c r="Z416" i="1"/>
  <c r="Y417" i="1"/>
  <c r="Z417" i="1"/>
  <c r="Y114" i="1"/>
  <c r="Z114" i="1"/>
  <c r="Y756" i="1"/>
  <c r="Z756" i="1"/>
  <c r="Y420" i="1"/>
  <c r="Z420" i="1"/>
  <c r="Y421" i="1"/>
  <c r="Z421" i="1"/>
  <c r="Y422" i="1"/>
  <c r="Z422" i="1"/>
  <c r="Y423" i="1"/>
  <c r="Z423" i="1"/>
  <c r="Y424" i="1"/>
  <c r="Z424" i="1"/>
  <c r="Y425" i="1"/>
  <c r="Z425" i="1"/>
  <c r="Y426" i="1"/>
  <c r="Z426" i="1"/>
  <c r="Y427" i="1"/>
  <c r="Z427" i="1"/>
  <c r="Y428" i="1"/>
  <c r="Z428" i="1"/>
  <c r="Y429" i="1"/>
  <c r="Z429" i="1"/>
  <c r="Y430" i="1"/>
  <c r="Z430" i="1"/>
  <c r="Y431" i="1"/>
  <c r="Z431" i="1"/>
  <c r="Y1232" i="1"/>
  <c r="Z1232" i="1"/>
  <c r="Y311" i="1"/>
  <c r="Z311" i="1"/>
  <c r="Y434" i="1"/>
  <c r="Z434" i="1"/>
  <c r="Y435" i="1"/>
  <c r="Z435" i="1"/>
  <c r="Y436" i="1"/>
  <c r="Z436" i="1"/>
  <c r="Y437" i="1"/>
  <c r="Z437" i="1"/>
  <c r="Y438" i="1"/>
  <c r="Z438" i="1"/>
  <c r="Y439" i="1"/>
  <c r="Z439" i="1"/>
  <c r="Y440" i="1"/>
  <c r="Z440" i="1"/>
  <c r="Y441" i="1"/>
  <c r="Z441" i="1"/>
  <c r="Y442" i="1"/>
  <c r="Z442" i="1"/>
  <c r="Y443" i="1"/>
  <c r="Z443" i="1"/>
  <c r="Y444" i="1"/>
  <c r="Z444" i="1"/>
  <c r="Y445" i="1"/>
  <c r="Z445" i="1"/>
  <c r="Y999" i="1"/>
  <c r="Z999" i="1"/>
  <c r="Y447" i="1"/>
  <c r="Z447" i="1"/>
  <c r="Y448" i="1"/>
  <c r="Z448" i="1"/>
  <c r="Y449" i="1"/>
  <c r="Z449" i="1"/>
  <c r="Y450" i="1"/>
  <c r="Z450" i="1"/>
  <c r="Y451" i="1"/>
  <c r="Z451" i="1"/>
  <c r="Y452" i="1"/>
  <c r="Z452" i="1"/>
  <c r="Y453" i="1"/>
  <c r="Z453" i="1"/>
  <c r="Y454" i="1"/>
  <c r="Z454" i="1"/>
  <c r="Y455" i="1"/>
  <c r="Z455" i="1"/>
  <c r="Y165" i="1"/>
  <c r="Z165" i="1"/>
  <c r="Y457" i="1"/>
  <c r="Z457" i="1"/>
  <c r="Y458" i="1"/>
  <c r="Z458" i="1"/>
  <c r="Y459" i="1"/>
  <c r="Z459" i="1"/>
  <c r="Y460" i="1"/>
  <c r="Z460" i="1"/>
  <c r="Y461" i="1"/>
  <c r="Z461" i="1"/>
  <c r="Y462" i="1"/>
  <c r="Z462" i="1"/>
  <c r="Y463" i="1"/>
  <c r="Z463" i="1"/>
  <c r="Y464" i="1"/>
  <c r="Z464" i="1"/>
  <c r="Y331" i="1"/>
  <c r="Z331" i="1"/>
  <c r="Y1296" i="1"/>
  <c r="Z1296" i="1"/>
  <c r="Y467" i="1"/>
  <c r="Z467" i="1"/>
  <c r="Y468" i="1"/>
  <c r="Z468" i="1"/>
  <c r="Y469" i="1"/>
  <c r="Z469" i="1"/>
  <c r="Y470" i="1"/>
  <c r="Z470" i="1"/>
  <c r="Y926" i="1"/>
  <c r="Z926" i="1"/>
  <c r="Y472" i="1"/>
  <c r="Z472" i="1"/>
  <c r="Y262" i="1"/>
  <c r="Z262" i="1"/>
  <c r="Y474" i="1"/>
  <c r="Z474" i="1"/>
  <c r="Y475" i="1"/>
  <c r="Z475" i="1"/>
  <c r="Y476" i="1"/>
  <c r="Z476" i="1"/>
  <c r="Y477" i="1"/>
  <c r="Z477" i="1"/>
  <c r="Y478" i="1"/>
  <c r="Z478" i="1"/>
  <c r="Y479" i="1"/>
  <c r="Z479" i="1"/>
  <c r="Y480" i="1"/>
  <c r="Z480" i="1"/>
  <c r="Y481" i="1"/>
  <c r="Z481" i="1"/>
  <c r="Y482" i="1"/>
  <c r="Z482" i="1"/>
  <c r="Y483" i="1"/>
  <c r="Z483" i="1"/>
  <c r="Y484" i="1"/>
  <c r="Z484" i="1"/>
  <c r="Y485" i="1"/>
  <c r="Z485" i="1"/>
  <c r="Y486" i="1"/>
  <c r="Z486" i="1"/>
  <c r="Y487" i="1"/>
  <c r="Z487" i="1"/>
  <c r="Y488" i="1"/>
  <c r="Z488" i="1"/>
  <c r="Y489" i="1"/>
  <c r="Z489" i="1"/>
  <c r="Y490" i="1"/>
  <c r="Z490" i="1"/>
  <c r="Y173" i="1"/>
  <c r="Z173" i="1"/>
  <c r="Y492" i="1"/>
  <c r="Z492" i="1"/>
  <c r="Y493" i="1"/>
  <c r="Z493" i="1"/>
  <c r="Y494" i="1"/>
  <c r="Z494" i="1"/>
  <c r="Y495" i="1"/>
  <c r="Z495" i="1"/>
  <c r="Y496" i="1"/>
  <c r="Z496" i="1"/>
  <c r="Y497" i="1"/>
  <c r="Z497" i="1"/>
  <c r="Y498" i="1"/>
  <c r="Z498" i="1"/>
  <c r="Y499" i="1"/>
  <c r="Z499" i="1"/>
  <c r="Y500" i="1"/>
  <c r="Z500" i="1"/>
  <c r="Y501" i="1"/>
  <c r="Z501" i="1"/>
  <c r="Y502" i="1"/>
  <c r="Z502" i="1"/>
  <c r="Y503" i="1"/>
  <c r="Z503" i="1"/>
  <c r="Y504" i="1"/>
  <c r="Z504" i="1"/>
  <c r="Y80" i="1"/>
  <c r="Z80" i="1"/>
  <c r="Y506" i="1"/>
  <c r="Z506" i="1"/>
  <c r="Y507" i="1"/>
  <c r="Z507" i="1"/>
  <c r="Y508" i="1"/>
  <c r="Z508" i="1"/>
  <c r="Y509" i="1"/>
  <c r="Z509" i="1"/>
  <c r="Y510" i="1"/>
  <c r="Z510" i="1"/>
  <c r="Y749" i="1"/>
  <c r="Z749" i="1"/>
  <c r="Y512" i="1"/>
  <c r="Z512" i="1"/>
  <c r="Y513" i="1"/>
  <c r="Z513" i="1"/>
  <c r="Y514" i="1"/>
  <c r="Z514" i="1"/>
  <c r="Y515" i="1"/>
  <c r="Z515" i="1"/>
  <c r="Y516" i="1"/>
  <c r="Z516" i="1"/>
  <c r="Y517" i="1"/>
  <c r="Z517" i="1"/>
  <c r="Y518" i="1"/>
  <c r="Z518" i="1"/>
  <c r="Y519" i="1"/>
  <c r="Z519" i="1"/>
  <c r="Y520" i="1"/>
  <c r="Z520" i="1"/>
  <c r="Y521" i="1"/>
  <c r="Z521" i="1"/>
  <c r="Y522" i="1"/>
  <c r="Z522" i="1"/>
  <c r="Y523" i="1"/>
  <c r="Z523" i="1"/>
  <c r="Y524" i="1"/>
  <c r="Z524" i="1"/>
  <c r="Y525" i="1"/>
  <c r="Z525" i="1"/>
  <c r="Y526" i="1"/>
  <c r="Z526" i="1"/>
  <c r="Y527" i="1"/>
  <c r="Z527" i="1"/>
  <c r="Y528" i="1"/>
  <c r="Z528" i="1"/>
  <c r="Y529" i="1"/>
  <c r="Z529" i="1"/>
  <c r="Y530" i="1"/>
  <c r="Z530" i="1"/>
  <c r="Y531" i="1"/>
  <c r="Z531" i="1"/>
  <c r="Y273" i="1"/>
  <c r="Z273" i="1"/>
  <c r="Y790" i="1"/>
  <c r="Z790" i="1"/>
  <c r="Y534" i="1"/>
  <c r="Z534" i="1"/>
  <c r="Y535" i="1"/>
  <c r="Z535" i="1"/>
  <c r="Y37" i="1"/>
  <c r="Z37" i="1"/>
  <c r="Y272" i="1"/>
  <c r="Z272" i="1"/>
  <c r="Y538" i="1"/>
  <c r="Z538" i="1"/>
  <c r="Y539" i="1"/>
  <c r="Z539" i="1"/>
  <c r="Y540" i="1"/>
  <c r="Z540" i="1"/>
  <c r="Y541" i="1"/>
  <c r="Z541" i="1"/>
  <c r="Y542" i="1"/>
  <c r="Z542" i="1"/>
  <c r="Y543" i="1"/>
  <c r="Z543" i="1"/>
  <c r="Y544" i="1"/>
  <c r="Z544" i="1"/>
  <c r="Y545" i="1"/>
  <c r="Z545" i="1"/>
  <c r="Y354" i="1"/>
  <c r="Z354" i="1"/>
  <c r="Y1379" i="1"/>
  <c r="Z1379" i="1"/>
  <c r="Y548" i="1"/>
  <c r="Z548" i="1"/>
  <c r="Y549" i="1"/>
  <c r="Z549" i="1"/>
  <c r="Y550" i="1"/>
  <c r="Z550" i="1"/>
  <c r="Y551" i="1"/>
  <c r="Z551" i="1"/>
  <c r="Y552" i="1"/>
  <c r="Z552" i="1"/>
  <c r="Y553" i="1"/>
  <c r="Z553" i="1"/>
  <c r="Y554" i="1"/>
  <c r="Z554" i="1"/>
  <c r="Y555" i="1"/>
  <c r="Z555" i="1"/>
  <c r="Y556" i="1"/>
  <c r="Z556" i="1"/>
  <c r="Y557" i="1"/>
  <c r="Z557" i="1"/>
  <c r="Y558" i="1"/>
  <c r="Z558" i="1"/>
  <c r="Y1380" i="1"/>
  <c r="Z1380" i="1"/>
  <c r="Y560" i="1"/>
  <c r="Z560" i="1"/>
  <c r="Y561" i="1"/>
  <c r="Z561" i="1"/>
  <c r="Y562" i="1"/>
  <c r="Z562" i="1"/>
  <c r="Y563" i="1"/>
  <c r="Z563" i="1"/>
  <c r="Y564" i="1"/>
  <c r="Z564" i="1"/>
  <c r="Y565" i="1"/>
  <c r="Z565" i="1"/>
  <c r="Y566" i="1"/>
  <c r="Z566" i="1"/>
  <c r="Y567" i="1"/>
  <c r="Z567" i="1"/>
  <c r="Y568" i="1"/>
  <c r="Z568" i="1"/>
  <c r="Y569" i="1"/>
  <c r="Z569" i="1"/>
  <c r="Y570" i="1"/>
  <c r="Z570" i="1"/>
  <c r="Y571" i="1"/>
  <c r="Z571" i="1"/>
  <c r="Y572" i="1"/>
  <c r="Z572" i="1"/>
  <c r="Y573" i="1"/>
  <c r="Z573" i="1"/>
  <c r="Y574" i="1"/>
  <c r="Z574" i="1"/>
  <c r="Y575" i="1"/>
  <c r="Z575" i="1"/>
  <c r="Y576" i="1"/>
  <c r="Z576" i="1"/>
  <c r="Y577" i="1"/>
  <c r="Z577" i="1"/>
  <c r="Y578" i="1"/>
  <c r="Z578" i="1"/>
  <c r="Y579" i="1"/>
  <c r="Z579" i="1"/>
  <c r="Y580" i="1"/>
  <c r="Z580" i="1"/>
  <c r="Y928" i="1"/>
  <c r="Z928" i="1"/>
  <c r="Y582" i="1"/>
  <c r="Z582" i="1"/>
  <c r="Y583" i="1"/>
  <c r="Z583" i="1"/>
  <c r="Y584" i="1"/>
  <c r="Z584" i="1"/>
  <c r="Y585" i="1"/>
  <c r="Z585" i="1"/>
  <c r="Y193" i="1"/>
  <c r="Z193" i="1"/>
  <c r="Y587" i="1"/>
  <c r="Z587" i="1"/>
  <c r="Y588" i="1"/>
  <c r="Z588" i="1"/>
  <c r="Y589" i="1"/>
  <c r="Z589" i="1"/>
  <c r="Y590" i="1"/>
  <c r="Z590" i="1"/>
  <c r="Y591" i="1"/>
  <c r="Z591" i="1"/>
  <c r="Y592" i="1"/>
  <c r="Z592" i="1"/>
  <c r="Y593" i="1"/>
  <c r="Z593" i="1"/>
  <c r="Y594" i="1"/>
  <c r="Z594" i="1"/>
  <c r="Y595" i="1"/>
  <c r="Z595" i="1"/>
  <c r="Y596" i="1"/>
  <c r="Z596" i="1"/>
  <c r="Y597" i="1"/>
  <c r="Z597" i="1"/>
  <c r="Y598" i="1"/>
  <c r="Z598" i="1"/>
  <c r="Y599" i="1"/>
  <c r="Z599" i="1"/>
  <c r="Y378" i="1"/>
  <c r="Z378" i="1"/>
  <c r="Y1433" i="1"/>
  <c r="Z1433" i="1"/>
  <c r="Y1148" i="1"/>
  <c r="Z1148" i="1"/>
  <c r="Y603" i="1"/>
  <c r="Z603" i="1"/>
  <c r="Y604" i="1"/>
  <c r="Z604" i="1"/>
  <c r="Y605" i="1"/>
  <c r="Z605" i="1"/>
  <c r="Y606" i="1"/>
  <c r="Z606" i="1"/>
  <c r="Y607" i="1"/>
  <c r="Z607" i="1"/>
  <c r="Y608" i="1"/>
  <c r="Z608" i="1"/>
  <c r="Y992" i="1"/>
  <c r="Z992" i="1"/>
  <c r="Y610" i="1"/>
  <c r="Z610" i="1"/>
  <c r="Y611" i="1"/>
  <c r="Z611" i="1"/>
  <c r="Y1207" i="1"/>
  <c r="Z1207" i="1"/>
  <c r="Y235" i="1"/>
  <c r="Z235" i="1"/>
  <c r="Y433" i="1"/>
  <c r="Z433" i="1"/>
  <c r="Y615" i="1"/>
  <c r="Z615" i="1"/>
  <c r="Y616" i="1"/>
  <c r="Z616" i="1"/>
  <c r="Y617" i="1"/>
  <c r="Z617" i="1"/>
  <c r="Y618" i="1"/>
  <c r="Z618" i="1"/>
  <c r="Y619" i="1"/>
  <c r="Z619" i="1"/>
  <c r="Y586" i="1"/>
  <c r="Z586" i="1"/>
  <c r="Y621" i="1"/>
  <c r="Z621" i="1"/>
  <c r="Y622" i="1"/>
  <c r="Z622" i="1"/>
  <c r="Y623" i="1"/>
  <c r="Z623" i="1"/>
  <c r="Y624" i="1"/>
  <c r="Z624" i="1"/>
  <c r="Y1514" i="1"/>
  <c r="Z1514" i="1"/>
  <c r="Y626" i="1"/>
  <c r="Z626" i="1"/>
  <c r="Y627" i="1"/>
  <c r="Z627" i="1"/>
  <c r="Y628" i="1"/>
  <c r="Z628" i="1"/>
  <c r="Y629" i="1"/>
  <c r="Z629" i="1"/>
  <c r="Y630" i="1"/>
  <c r="Z630" i="1"/>
  <c r="Y631" i="1"/>
  <c r="Z631" i="1"/>
  <c r="Y632" i="1"/>
  <c r="Z632" i="1"/>
  <c r="Y633" i="1"/>
  <c r="Z633" i="1"/>
  <c r="Y634" i="1"/>
  <c r="Z634" i="1"/>
  <c r="Y635" i="1"/>
  <c r="Z635" i="1"/>
  <c r="Y636" i="1"/>
  <c r="Z636" i="1"/>
  <c r="Y637" i="1"/>
  <c r="Z637" i="1"/>
  <c r="Y638" i="1"/>
  <c r="Z638" i="1"/>
  <c r="Y639" i="1"/>
  <c r="Z639" i="1"/>
  <c r="Y640" i="1"/>
  <c r="Z640" i="1"/>
  <c r="Y641" i="1"/>
  <c r="Z641" i="1"/>
  <c r="Y642" i="1"/>
  <c r="Z642" i="1"/>
  <c r="Y643" i="1"/>
  <c r="Z643" i="1"/>
  <c r="Y644" i="1"/>
  <c r="Z644" i="1"/>
  <c r="Y645" i="1"/>
  <c r="Z645" i="1"/>
  <c r="Y183" i="1"/>
  <c r="Z183" i="1"/>
  <c r="Y647" i="1"/>
  <c r="Z647" i="1"/>
  <c r="Y648" i="1"/>
  <c r="Z648" i="1"/>
  <c r="Y649" i="1"/>
  <c r="Z649" i="1"/>
  <c r="Y650" i="1"/>
  <c r="Z650" i="1"/>
  <c r="Y651" i="1"/>
  <c r="Z651" i="1"/>
  <c r="Y652" i="1"/>
  <c r="Z652" i="1"/>
  <c r="Y653" i="1"/>
  <c r="Z653" i="1"/>
  <c r="Y654" i="1"/>
  <c r="Z654" i="1"/>
  <c r="Y655" i="1"/>
  <c r="Z655" i="1"/>
  <c r="Y656" i="1"/>
  <c r="Z656" i="1"/>
  <c r="Y657" i="1"/>
  <c r="Z657" i="1"/>
  <c r="Y658" i="1"/>
  <c r="Z658" i="1"/>
  <c r="Y659" i="1"/>
  <c r="Z659" i="1"/>
  <c r="Y660" i="1"/>
  <c r="Z660" i="1"/>
  <c r="Y661" i="1"/>
  <c r="Z661" i="1"/>
  <c r="Y662" i="1"/>
  <c r="Z662" i="1"/>
  <c r="Y663" i="1"/>
  <c r="Z663" i="1"/>
  <c r="Y773" i="1"/>
  <c r="Z773" i="1"/>
  <c r="Y665" i="1"/>
  <c r="Z665" i="1"/>
  <c r="Y666" i="1"/>
  <c r="Z666" i="1"/>
  <c r="Y667" i="1"/>
  <c r="Z667" i="1"/>
  <c r="Y668" i="1"/>
  <c r="Z668" i="1"/>
  <c r="Y669" i="1"/>
  <c r="Z669" i="1"/>
  <c r="Y945" i="1"/>
  <c r="Z945" i="1"/>
  <c r="Y671" i="1"/>
  <c r="Z671" i="1"/>
  <c r="Y672" i="1"/>
  <c r="Z672" i="1"/>
  <c r="Y673" i="1"/>
  <c r="Z673" i="1"/>
  <c r="Y81" i="1"/>
  <c r="Z81" i="1"/>
  <c r="Y675" i="1"/>
  <c r="Z675" i="1"/>
  <c r="Y676" i="1"/>
  <c r="Z676" i="1"/>
  <c r="Y677" i="1"/>
  <c r="Z677" i="1"/>
  <c r="Y678" i="1"/>
  <c r="Z678" i="1"/>
  <c r="Y679" i="1"/>
  <c r="Z679" i="1"/>
  <c r="Y680" i="1"/>
  <c r="Z680" i="1"/>
  <c r="Y681" i="1"/>
  <c r="Z681" i="1"/>
  <c r="Y682" i="1"/>
  <c r="Z682" i="1"/>
  <c r="Y683" i="1"/>
  <c r="Z683" i="1"/>
  <c r="Y684" i="1"/>
  <c r="Z684" i="1"/>
  <c r="Y349" i="1"/>
  <c r="Z349" i="1"/>
  <c r="Y686" i="1"/>
  <c r="Z686" i="1"/>
  <c r="Y687" i="1"/>
  <c r="Z687" i="1"/>
  <c r="Y688" i="1"/>
  <c r="Z688" i="1"/>
  <c r="Y1362" i="1"/>
  <c r="Z1362" i="1"/>
  <c r="Y690" i="1"/>
  <c r="Z690" i="1"/>
  <c r="Y691" i="1"/>
  <c r="Z691" i="1"/>
  <c r="Y11" i="1"/>
  <c r="Z11" i="1"/>
  <c r="Y693" i="1"/>
  <c r="Z693" i="1"/>
  <c r="Y694" i="1"/>
  <c r="Z694" i="1"/>
  <c r="Y695" i="1"/>
  <c r="Z695" i="1"/>
  <c r="Y696" i="1"/>
  <c r="Z696" i="1"/>
  <c r="Y1087" i="1"/>
  <c r="Z1087" i="1"/>
  <c r="Y286" i="1"/>
  <c r="Z286" i="1"/>
  <c r="Y699" i="1"/>
  <c r="Z699" i="1"/>
  <c r="Y700" i="1"/>
  <c r="Z700" i="1"/>
  <c r="Y1313" i="1"/>
  <c r="Z1313" i="1"/>
  <c r="Y702" i="1"/>
  <c r="Z702" i="1"/>
  <c r="Y703" i="1"/>
  <c r="Z703" i="1"/>
  <c r="Y704" i="1"/>
  <c r="Z704" i="1"/>
  <c r="Y705" i="1"/>
  <c r="Z705" i="1"/>
  <c r="Y706" i="1"/>
  <c r="Z706" i="1"/>
  <c r="Y707" i="1"/>
  <c r="Z707" i="1"/>
  <c r="Y708" i="1"/>
  <c r="Z708" i="1"/>
  <c r="Y1184" i="1"/>
  <c r="Z1184" i="1"/>
  <c r="Y710" i="1"/>
  <c r="Z710" i="1"/>
  <c r="Y711" i="1"/>
  <c r="Z711" i="1"/>
  <c r="Y738" i="1"/>
  <c r="Z738" i="1"/>
  <c r="Y713" i="1"/>
  <c r="Z713" i="1"/>
  <c r="Y714" i="1"/>
  <c r="Z714" i="1"/>
  <c r="Y715" i="1"/>
  <c r="Z715" i="1"/>
  <c r="Y716" i="1"/>
  <c r="Z716" i="1"/>
  <c r="Y717" i="1"/>
  <c r="Z717" i="1"/>
  <c r="Y718" i="1"/>
  <c r="Z718" i="1"/>
  <c r="Y719" i="1"/>
  <c r="Z719" i="1"/>
  <c r="Y720" i="1"/>
  <c r="Z720" i="1"/>
  <c r="Y721" i="1"/>
  <c r="Z721" i="1"/>
  <c r="Y722" i="1"/>
  <c r="Z722" i="1"/>
  <c r="Y1161" i="1"/>
  <c r="Z1161" i="1"/>
  <c r="Y724" i="1"/>
  <c r="Z724" i="1"/>
  <c r="Y725" i="1"/>
  <c r="Z725" i="1"/>
  <c r="Y726" i="1"/>
  <c r="Z726" i="1"/>
  <c r="Y727" i="1"/>
  <c r="Z727" i="1"/>
  <c r="Y728" i="1"/>
  <c r="Z728" i="1"/>
  <c r="Y729" i="1"/>
  <c r="Z729" i="1"/>
  <c r="Y730" i="1"/>
  <c r="Z730" i="1"/>
  <c r="Y731" i="1"/>
  <c r="Z731" i="1"/>
  <c r="Y732" i="1"/>
  <c r="Z732" i="1"/>
  <c r="Y733" i="1"/>
  <c r="Z733" i="1"/>
  <c r="Y734" i="1"/>
  <c r="Z734" i="1"/>
  <c r="Y735" i="1"/>
  <c r="Z735" i="1"/>
  <c r="Y736" i="1"/>
  <c r="Z736" i="1"/>
  <c r="Y737" i="1"/>
  <c r="Z737" i="1"/>
  <c r="Y465" i="1"/>
  <c r="Z465" i="1"/>
  <c r="Y739" i="1"/>
  <c r="Z739" i="1"/>
  <c r="Y740" i="1"/>
  <c r="Z740" i="1"/>
  <c r="Y741" i="1"/>
  <c r="Z741" i="1"/>
  <c r="Y742" i="1"/>
  <c r="Z742" i="1"/>
  <c r="Y743" i="1"/>
  <c r="Z743" i="1"/>
  <c r="Y744" i="1"/>
  <c r="Z744" i="1"/>
  <c r="Y745" i="1"/>
  <c r="Z745" i="1"/>
  <c r="Y746" i="1"/>
  <c r="Z746" i="1"/>
  <c r="Y747" i="1"/>
  <c r="Z747" i="1"/>
  <c r="Y748" i="1"/>
  <c r="Z748" i="1"/>
  <c r="Y620" i="1"/>
  <c r="Z620" i="1"/>
  <c r="Y1060" i="1"/>
  <c r="Z1060" i="1"/>
  <c r="Y751" i="1"/>
  <c r="Z751" i="1"/>
  <c r="Y1512" i="1"/>
  <c r="Z1512" i="1"/>
  <c r="Y753" i="1"/>
  <c r="Z753" i="1"/>
  <c r="Y754" i="1"/>
  <c r="Z754" i="1"/>
  <c r="Y755" i="1"/>
  <c r="Z755" i="1"/>
  <c r="Y413" i="1"/>
  <c r="Z413" i="1"/>
  <c r="Y757" i="1"/>
  <c r="Z757" i="1"/>
  <c r="Y685" i="1"/>
  <c r="Z685" i="1"/>
  <c r="Y1339" i="1"/>
  <c r="Z1339" i="1"/>
  <c r="Y760" i="1"/>
  <c r="Z760" i="1"/>
  <c r="Y761" i="1"/>
  <c r="Z761" i="1"/>
  <c r="Y762" i="1"/>
  <c r="Z762" i="1"/>
  <c r="Y763" i="1"/>
  <c r="Z763" i="1"/>
  <c r="Y764" i="1"/>
  <c r="Z764" i="1"/>
  <c r="Y765" i="1"/>
  <c r="Z765" i="1"/>
  <c r="Y766" i="1"/>
  <c r="Z766" i="1"/>
  <c r="Y767" i="1"/>
  <c r="Z767" i="1"/>
  <c r="Y362" i="1"/>
  <c r="Z362" i="1"/>
  <c r="Y769" i="1"/>
  <c r="Z769" i="1"/>
  <c r="Y244" i="1"/>
  <c r="Z244" i="1"/>
  <c r="Y771" i="1"/>
  <c r="Z771" i="1"/>
  <c r="Y772" i="1"/>
  <c r="Z772" i="1"/>
  <c r="Y1470" i="1"/>
  <c r="Z1470" i="1"/>
  <c r="Y774" i="1"/>
  <c r="Z774" i="1"/>
  <c r="Y775" i="1"/>
  <c r="Z775" i="1"/>
  <c r="Y776" i="1"/>
  <c r="Z776" i="1"/>
  <c r="Y777" i="1"/>
  <c r="Z777" i="1"/>
  <c r="Y778" i="1"/>
  <c r="Z778" i="1"/>
  <c r="Y779" i="1"/>
  <c r="Z779" i="1"/>
  <c r="Y780" i="1"/>
  <c r="Z780" i="1"/>
  <c r="Y781" i="1"/>
  <c r="Z781" i="1"/>
  <c r="Y782" i="1"/>
  <c r="Z782" i="1"/>
  <c r="Y783" i="1"/>
  <c r="Z783" i="1"/>
  <c r="Y784" i="1"/>
  <c r="Z784" i="1"/>
  <c r="Y785" i="1"/>
  <c r="Z785" i="1"/>
  <c r="Y786" i="1"/>
  <c r="Z786" i="1"/>
  <c r="Y787" i="1"/>
  <c r="Z787" i="1"/>
  <c r="Y788" i="1"/>
  <c r="Z788" i="1"/>
  <c r="Y1156" i="1"/>
  <c r="Z1156" i="1"/>
  <c r="Y1031" i="1"/>
  <c r="Z1031" i="1"/>
  <c r="Y791" i="1"/>
  <c r="Z791" i="1"/>
  <c r="Y792" i="1"/>
  <c r="Z792" i="1"/>
  <c r="Y1363" i="1"/>
  <c r="Z1363" i="1"/>
  <c r="Y840" i="1"/>
  <c r="Z840" i="1"/>
  <c r="Y795" i="1"/>
  <c r="Z795" i="1"/>
  <c r="Y796" i="1"/>
  <c r="Z796" i="1"/>
  <c r="Y797" i="1"/>
  <c r="Z797" i="1"/>
  <c r="Y798" i="1"/>
  <c r="Z798" i="1"/>
  <c r="Y799" i="1"/>
  <c r="Z799" i="1"/>
  <c r="Y800" i="1"/>
  <c r="Z800" i="1"/>
  <c r="Y801" i="1"/>
  <c r="Z801" i="1"/>
  <c r="Y802" i="1"/>
  <c r="Z802" i="1"/>
  <c r="Y803" i="1"/>
  <c r="Z803" i="1"/>
  <c r="Y804" i="1"/>
  <c r="Z804" i="1"/>
  <c r="Y805" i="1"/>
  <c r="Z805" i="1"/>
  <c r="Y806" i="1"/>
  <c r="Z806" i="1"/>
  <c r="Y1065" i="1"/>
  <c r="Z1065" i="1"/>
  <c r="Y808" i="1"/>
  <c r="Z808" i="1"/>
  <c r="Y809" i="1"/>
  <c r="Z809" i="1"/>
  <c r="Y810" i="1"/>
  <c r="Z810" i="1"/>
  <c r="Y811" i="1"/>
  <c r="Z811" i="1"/>
  <c r="Y812" i="1"/>
  <c r="Z812" i="1"/>
  <c r="Y813" i="1"/>
  <c r="Z813" i="1"/>
  <c r="Y814" i="1"/>
  <c r="Z814" i="1"/>
  <c r="Y815" i="1"/>
  <c r="Z815" i="1"/>
  <c r="Y816" i="1"/>
  <c r="Z816" i="1"/>
  <c r="Y817" i="1"/>
  <c r="Z817" i="1"/>
  <c r="Y818" i="1"/>
  <c r="Z818" i="1"/>
  <c r="Y819" i="1"/>
  <c r="Z819" i="1"/>
  <c r="Y1545" i="1"/>
  <c r="Z1545" i="1"/>
  <c r="Y821" i="1"/>
  <c r="Z821" i="1"/>
  <c r="Y822" i="1"/>
  <c r="Z822" i="1"/>
  <c r="Y1503" i="1"/>
  <c r="Z1503" i="1"/>
  <c r="Y824" i="1"/>
  <c r="Z824" i="1"/>
  <c r="Y825" i="1"/>
  <c r="Z825" i="1"/>
  <c r="Y1528" i="1"/>
  <c r="Z1528" i="1"/>
  <c r="Y827" i="1"/>
  <c r="Z827" i="1"/>
  <c r="Y828" i="1"/>
  <c r="Z828" i="1"/>
  <c r="Y829" i="1"/>
  <c r="Z829" i="1"/>
  <c r="Y830" i="1"/>
  <c r="Z830" i="1"/>
  <c r="Y831" i="1"/>
  <c r="Z831" i="1"/>
  <c r="Y832" i="1"/>
  <c r="Z832" i="1"/>
  <c r="Y833" i="1"/>
  <c r="Z833" i="1"/>
  <c r="Y834" i="1"/>
  <c r="Z834" i="1"/>
  <c r="Y835" i="1"/>
  <c r="Z835" i="1"/>
  <c r="Y836" i="1"/>
  <c r="Z836" i="1"/>
  <c r="Y601" i="1"/>
  <c r="Z601" i="1"/>
  <c r="Y838" i="1"/>
  <c r="Z838" i="1"/>
  <c r="Y839" i="1"/>
  <c r="Z839" i="1"/>
  <c r="Y221" i="1"/>
  <c r="Z221" i="1"/>
  <c r="Y841" i="1"/>
  <c r="Z841" i="1"/>
  <c r="Y842" i="1"/>
  <c r="Z842" i="1"/>
  <c r="Y843" i="1"/>
  <c r="Z843" i="1"/>
  <c r="Y844" i="1"/>
  <c r="Z844" i="1"/>
  <c r="Y845" i="1"/>
  <c r="Z845" i="1"/>
  <c r="Y846" i="1"/>
  <c r="Z846" i="1"/>
  <c r="Y847" i="1"/>
  <c r="Z847" i="1"/>
  <c r="Y848" i="1"/>
  <c r="Z848" i="1"/>
  <c r="Y233" i="1"/>
  <c r="Z233" i="1"/>
  <c r="Y850" i="1"/>
  <c r="Z850" i="1"/>
  <c r="Y851" i="1"/>
  <c r="Z851" i="1"/>
  <c r="Y1403" i="1"/>
  <c r="Z1403" i="1"/>
  <c r="Y853" i="1"/>
  <c r="Z853" i="1"/>
  <c r="Y854" i="1"/>
  <c r="Z854" i="1"/>
  <c r="Y855" i="1"/>
  <c r="Z855" i="1"/>
  <c r="Y856" i="1"/>
  <c r="Z856" i="1"/>
  <c r="Y857" i="1"/>
  <c r="Z857" i="1"/>
  <c r="Y858" i="1"/>
  <c r="Z858" i="1"/>
  <c r="Y859" i="1"/>
  <c r="Z859" i="1"/>
  <c r="Y860" i="1"/>
  <c r="Z860" i="1"/>
  <c r="Y861" i="1"/>
  <c r="Z861" i="1"/>
  <c r="Y862" i="1"/>
  <c r="Z862" i="1"/>
  <c r="Y863" i="1"/>
  <c r="Z863" i="1"/>
  <c r="Y864" i="1"/>
  <c r="Z864" i="1"/>
  <c r="Y865" i="1"/>
  <c r="Z865" i="1"/>
  <c r="Y866" i="1"/>
  <c r="Z866" i="1"/>
  <c r="Y867" i="1"/>
  <c r="Z867" i="1"/>
  <c r="Y868" i="1"/>
  <c r="Z868" i="1"/>
  <c r="Y869" i="1"/>
  <c r="Z869" i="1"/>
  <c r="Y870" i="1"/>
  <c r="Z870" i="1"/>
  <c r="Y1402" i="1"/>
  <c r="Z1402" i="1"/>
  <c r="Y872" i="1"/>
  <c r="Z872" i="1"/>
  <c r="Y873" i="1"/>
  <c r="Z873" i="1"/>
  <c r="Y269" i="1"/>
  <c r="Z269" i="1"/>
  <c r="Y875" i="1"/>
  <c r="Z875" i="1"/>
  <c r="Y876" i="1"/>
  <c r="Z876" i="1"/>
  <c r="Y877" i="1"/>
  <c r="Z877" i="1"/>
  <c r="Y878" i="1"/>
  <c r="Z878" i="1"/>
  <c r="Y532" i="1"/>
  <c r="Z532" i="1"/>
  <c r="Y880" i="1"/>
  <c r="Z880" i="1"/>
  <c r="Y881" i="1"/>
  <c r="Z881" i="1"/>
  <c r="Y882" i="1"/>
  <c r="Z882" i="1"/>
  <c r="Y883" i="1"/>
  <c r="Z883" i="1"/>
  <c r="Y884" i="1"/>
  <c r="Z884" i="1"/>
  <c r="Y885" i="1"/>
  <c r="Z885" i="1"/>
  <c r="Y886" i="1"/>
  <c r="Z886" i="1"/>
  <c r="Y887" i="1"/>
  <c r="Z887" i="1"/>
  <c r="Y1585" i="1"/>
  <c r="Z1585" i="1"/>
  <c r="Y889" i="1"/>
  <c r="Z889" i="1"/>
  <c r="Y890" i="1"/>
  <c r="Z890" i="1"/>
  <c r="Y891" i="1"/>
  <c r="Z891" i="1"/>
  <c r="Y892" i="1"/>
  <c r="Z892" i="1"/>
  <c r="Y893" i="1"/>
  <c r="Z893" i="1"/>
  <c r="Y1579" i="1"/>
  <c r="Z1579" i="1"/>
  <c r="Y895" i="1"/>
  <c r="Z895" i="1"/>
  <c r="Y625" i="1"/>
  <c r="Z625" i="1"/>
  <c r="Y897" i="1"/>
  <c r="Z897" i="1"/>
  <c r="Y898" i="1"/>
  <c r="Z898" i="1"/>
  <c r="Y899" i="1"/>
  <c r="Z899" i="1"/>
  <c r="Y900" i="1"/>
  <c r="Z900" i="1"/>
  <c r="Y313" i="1"/>
  <c r="Z313" i="1"/>
  <c r="Y902" i="1"/>
  <c r="Z902" i="1"/>
  <c r="Y903" i="1"/>
  <c r="Z903" i="1"/>
  <c r="Y1010" i="1"/>
  <c r="Z1010" i="1"/>
  <c r="Y905" i="1"/>
  <c r="Z905" i="1"/>
  <c r="Y906" i="1"/>
  <c r="Z906" i="1"/>
  <c r="Y907" i="1"/>
  <c r="Z907" i="1"/>
  <c r="Y908" i="1"/>
  <c r="Z908" i="1"/>
  <c r="Y909" i="1"/>
  <c r="Z909" i="1"/>
  <c r="Y910" i="1"/>
  <c r="Z910" i="1"/>
  <c r="Y911" i="1"/>
  <c r="Z911" i="1"/>
  <c r="Y912" i="1"/>
  <c r="Z912" i="1"/>
  <c r="Y913" i="1"/>
  <c r="Z913" i="1"/>
  <c r="Y914" i="1"/>
  <c r="Z914" i="1"/>
  <c r="Y915" i="1"/>
  <c r="Z915" i="1"/>
  <c r="Y916" i="1"/>
  <c r="Z916" i="1"/>
  <c r="Y917" i="1"/>
  <c r="Z917" i="1"/>
  <c r="Y918" i="1"/>
  <c r="Z918" i="1"/>
  <c r="Y919" i="1"/>
  <c r="Z919" i="1"/>
  <c r="Y920" i="1"/>
  <c r="Z920" i="1"/>
  <c r="Y921" i="1"/>
  <c r="Z921" i="1"/>
  <c r="Y922" i="1"/>
  <c r="Z922" i="1"/>
  <c r="Y923" i="1"/>
  <c r="Z923" i="1"/>
  <c r="Y924" i="1"/>
  <c r="Z924" i="1"/>
  <c r="Y925" i="1"/>
  <c r="Z925" i="1"/>
  <c r="Y709" i="1"/>
  <c r="Z709" i="1"/>
  <c r="Y927" i="1"/>
  <c r="Z927" i="1"/>
  <c r="Y894" i="1"/>
  <c r="Z894" i="1"/>
  <c r="Y929" i="1"/>
  <c r="Z929" i="1"/>
  <c r="Y930" i="1"/>
  <c r="Z930" i="1"/>
  <c r="Y931" i="1"/>
  <c r="Z931" i="1"/>
  <c r="Y932" i="1"/>
  <c r="Z932" i="1"/>
  <c r="Y933" i="1"/>
  <c r="Z933" i="1"/>
  <c r="Y934" i="1"/>
  <c r="Z934" i="1"/>
  <c r="Y935" i="1"/>
  <c r="Z935" i="1"/>
  <c r="Y936" i="1"/>
  <c r="Z936" i="1"/>
  <c r="Y937" i="1"/>
  <c r="Z937" i="1"/>
  <c r="Y938" i="1"/>
  <c r="Z938" i="1"/>
  <c r="Y939" i="1"/>
  <c r="Z939" i="1"/>
  <c r="Y940" i="1"/>
  <c r="Z940" i="1"/>
  <c r="Y941" i="1"/>
  <c r="Z941" i="1"/>
  <c r="Y942" i="1"/>
  <c r="Z942" i="1"/>
  <c r="Y943" i="1"/>
  <c r="Z943" i="1"/>
  <c r="Y944" i="1"/>
  <c r="Z944" i="1"/>
  <c r="Y1308" i="1"/>
  <c r="Z1308" i="1"/>
  <c r="Y946" i="1"/>
  <c r="Z946" i="1"/>
  <c r="Y947" i="1"/>
  <c r="Z947" i="1"/>
  <c r="Y948" i="1"/>
  <c r="Z948" i="1"/>
  <c r="Y949" i="1"/>
  <c r="Z949" i="1"/>
  <c r="Y950" i="1"/>
  <c r="Z950" i="1"/>
  <c r="Y951" i="1"/>
  <c r="Z951" i="1"/>
  <c r="Y952" i="1"/>
  <c r="Z952" i="1"/>
  <c r="Y953" i="1"/>
  <c r="Z953" i="1"/>
  <c r="Y954" i="1"/>
  <c r="Z954" i="1"/>
  <c r="Y955" i="1"/>
  <c r="Z955" i="1"/>
  <c r="Y956" i="1"/>
  <c r="Z956" i="1"/>
  <c r="Y957" i="1"/>
  <c r="Z957" i="1"/>
  <c r="Y958" i="1"/>
  <c r="Z958" i="1"/>
  <c r="Y959" i="1"/>
  <c r="Z959" i="1"/>
  <c r="Y960" i="1"/>
  <c r="Z960" i="1"/>
  <c r="Y432" i="1"/>
  <c r="Z432" i="1"/>
  <c r="Y962" i="1"/>
  <c r="Z962" i="1"/>
  <c r="Y963" i="1"/>
  <c r="Z963" i="1"/>
  <c r="Y964" i="1"/>
  <c r="Z964" i="1"/>
  <c r="Y965" i="1"/>
  <c r="Z965" i="1"/>
  <c r="Y966" i="1"/>
  <c r="Z966" i="1"/>
  <c r="Y967" i="1"/>
  <c r="Z967" i="1"/>
  <c r="Y968" i="1"/>
  <c r="Z968" i="1"/>
  <c r="Y969" i="1"/>
  <c r="Z969" i="1"/>
  <c r="Y970" i="1"/>
  <c r="Z970" i="1"/>
  <c r="Y971" i="1"/>
  <c r="Z971" i="1"/>
  <c r="Y972" i="1"/>
  <c r="Z972" i="1"/>
  <c r="Y973" i="1"/>
  <c r="Z973" i="1"/>
  <c r="Y974" i="1"/>
  <c r="Z974" i="1"/>
  <c r="Y975" i="1"/>
  <c r="Z975" i="1"/>
  <c r="Y976" i="1"/>
  <c r="Z976" i="1"/>
  <c r="Y977" i="1"/>
  <c r="Z977" i="1"/>
  <c r="Y978" i="1"/>
  <c r="Z978" i="1"/>
  <c r="Y979" i="1"/>
  <c r="Z979" i="1"/>
  <c r="Y47" i="1"/>
  <c r="Z47" i="1"/>
  <c r="Y981" i="1"/>
  <c r="Z981" i="1"/>
  <c r="Y982" i="1"/>
  <c r="Z982" i="1"/>
  <c r="Y759" i="1"/>
  <c r="Z759" i="1"/>
  <c r="Y229" i="1"/>
  <c r="Z229" i="1"/>
  <c r="Y985" i="1"/>
  <c r="Z985" i="1"/>
  <c r="Y986" i="1"/>
  <c r="Z986" i="1"/>
  <c r="Y987" i="1"/>
  <c r="Z987" i="1"/>
  <c r="Y852" i="1"/>
  <c r="Z852" i="1"/>
  <c r="Y989" i="1"/>
  <c r="Z989" i="1"/>
  <c r="Y990" i="1"/>
  <c r="Z990" i="1"/>
  <c r="Y991" i="1"/>
  <c r="Z991" i="1"/>
  <c r="Y1590" i="1"/>
  <c r="Z1590" i="1"/>
  <c r="Y993" i="1"/>
  <c r="Z993" i="1"/>
  <c r="Y994" i="1"/>
  <c r="Z994" i="1"/>
  <c r="Y995" i="1"/>
  <c r="Z995" i="1"/>
  <c r="Y996" i="1"/>
  <c r="Z996" i="1"/>
  <c r="Y997" i="1"/>
  <c r="Z997" i="1"/>
  <c r="Y998" i="1"/>
  <c r="Z998" i="1"/>
  <c r="Y750" i="1"/>
  <c r="Z750" i="1"/>
  <c r="Y1000" i="1"/>
  <c r="Z1000" i="1"/>
  <c r="Y1001" i="1"/>
  <c r="Z1001" i="1"/>
  <c r="Y1002" i="1"/>
  <c r="Z1002" i="1"/>
  <c r="Y1003" i="1"/>
  <c r="Z1003" i="1"/>
  <c r="Y1004" i="1"/>
  <c r="Z1004" i="1"/>
  <c r="Y1005" i="1"/>
  <c r="Z1005" i="1"/>
  <c r="Y1006" i="1"/>
  <c r="Z1006" i="1"/>
  <c r="Y1007" i="1"/>
  <c r="Z1007" i="1"/>
  <c r="Y1008" i="1"/>
  <c r="Z1008" i="1"/>
  <c r="Y1009" i="1"/>
  <c r="Z1009" i="1"/>
  <c r="Y345" i="1"/>
  <c r="Z345" i="1"/>
  <c r="Y1011" i="1"/>
  <c r="Z1011" i="1"/>
  <c r="Y1012" i="1"/>
  <c r="Z1012" i="1"/>
  <c r="Y1013" i="1"/>
  <c r="Z1013" i="1"/>
  <c r="Y1014" i="1"/>
  <c r="Z1014" i="1"/>
  <c r="Y602" i="1"/>
  <c r="Z602" i="1"/>
  <c r="Y1016" i="1"/>
  <c r="Z1016" i="1"/>
  <c r="Y1017" i="1"/>
  <c r="Z1017" i="1"/>
  <c r="Y1018" i="1"/>
  <c r="Z1018" i="1"/>
  <c r="Y1019" i="1"/>
  <c r="Z1019" i="1"/>
  <c r="Y1020" i="1"/>
  <c r="Z1020" i="1"/>
  <c r="Y1021" i="1"/>
  <c r="Z1021" i="1"/>
  <c r="Y1022" i="1"/>
  <c r="Z1022" i="1"/>
  <c r="Y1023" i="1"/>
  <c r="Z1023" i="1"/>
  <c r="Y1024" i="1"/>
  <c r="Z1024" i="1"/>
  <c r="Y195" i="1"/>
  <c r="Z195" i="1"/>
  <c r="Y1026" i="1"/>
  <c r="Z1026" i="1"/>
  <c r="Y807" i="1"/>
  <c r="Z807" i="1"/>
  <c r="Y1028" i="1"/>
  <c r="Z1028" i="1"/>
  <c r="Y1029" i="1"/>
  <c r="Z1029" i="1"/>
  <c r="Y1030" i="1"/>
  <c r="Z1030" i="1"/>
  <c r="Y1491" i="1"/>
  <c r="Z1491" i="1"/>
  <c r="Y1032" i="1"/>
  <c r="Z1032" i="1"/>
  <c r="Y1033" i="1"/>
  <c r="Z1033" i="1"/>
  <c r="Y1034" i="1"/>
  <c r="Z1034" i="1"/>
  <c r="Y1035" i="1"/>
  <c r="Z1035" i="1"/>
  <c r="Y1036" i="1"/>
  <c r="Z1036" i="1"/>
  <c r="Y1037" i="1"/>
  <c r="Z1037" i="1"/>
  <c r="Y1038" i="1"/>
  <c r="Z1038" i="1"/>
  <c r="Y1039" i="1"/>
  <c r="Z1039" i="1"/>
  <c r="Y1040" i="1"/>
  <c r="Z1040" i="1"/>
  <c r="Y1445" i="1"/>
  <c r="Z1445" i="1"/>
  <c r="Y1042" i="1"/>
  <c r="Z1042" i="1"/>
  <c r="Y1043" i="1"/>
  <c r="Z1043" i="1"/>
  <c r="Y1044" i="1"/>
  <c r="Z1044" i="1"/>
  <c r="Y1045" i="1"/>
  <c r="Z1045" i="1"/>
  <c r="Y1046" i="1"/>
  <c r="Z1046" i="1"/>
  <c r="Y1047" i="1"/>
  <c r="Z1047" i="1"/>
  <c r="Y1048" i="1"/>
  <c r="Z1048" i="1"/>
  <c r="Y1049" i="1"/>
  <c r="Z1049" i="1"/>
  <c r="Y1050" i="1"/>
  <c r="Z1050" i="1"/>
  <c r="Y1051" i="1"/>
  <c r="Z1051" i="1"/>
  <c r="Y1052" i="1"/>
  <c r="Z1052" i="1"/>
  <c r="Y1053" i="1"/>
  <c r="Z1053" i="1"/>
  <c r="Y1054" i="1"/>
  <c r="Z1054" i="1"/>
  <c r="Y1055" i="1"/>
  <c r="Z1055" i="1"/>
  <c r="Y1056" i="1"/>
  <c r="Z1056" i="1"/>
  <c r="Y1057" i="1"/>
  <c r="Z1057" i="1"/>
  <c r="Y1058" i="1"/>
  <c r="Z1058" i="1"/>
  <c r="Y1059" i="1"/>
  <c r="Z1059" i="1"/>
  <c r="Y533" i="1"/>
  <c r="Z533" i="1"/>
  <c r="Y1061" i="1"/>
  <c r="Z1061" i="1"/>
  <c r="Y1062" i="1"/>
  <c r="Z1062" i="1"/>
  <c r="Y1063" i="1"/>
  <c r="Z1063" i="1"/>
  <c r="Y1064" i="1"/>
  <c r="Z1064" i="1"/>
  <c r="Y820" i="1"/>
  <c r="Z820" i="1"/>
  <c r="Y1066" i="1"/>
  <c r="Z1066" i="1"/>
  <c r="Y1067" i="1"/>
  <c r="Z1067" i="1"/>
  <c r="Y826" i="1"/>
  <c r="Z826" i="1"/>
  <c r="Y1069" i="1"/>
  <c r="Z1069" i="1"/>
  <c r="Y1070" i="1"/>
  <c r="Z1070" i="1"/>
  <c r="Y1389" i="1"/>
  <c r="Z1389" i="1"/>
  <c r="Y1072" i="1"/>
  <c r="Z1072" i="1"/>
  <c r="Y1073" i="1"/>
  <c r="Z1073" i="1"/>
  <c r="Y1074" i="1"/>
  <c r="Z1074" i="1"/>
  <c r="Y1075" i="1"/>
  <c r="Z1075" i="1"/>
  <c r="Y1210" i="1"/>
  <c r="Z1210" i="1"/>
  <c r="Y1077" i="1"/>
  <c r="Z1077" i="1"/>
  <c r="Y1078" i="1"/>
  <c r="Z1078" i="1"/>
  <c r="Y1079" i="1"/>
  <c r="Z1079" i="1"/>
  <c r="Y1080" i="1"/>
  <c r="Z1080" i="1"/>
  <c r="Y1081" i="1"/>
  <c r="Z1081" i="1"/>
  <c r="Y1082" i="1"/>
  <c r="Z1082" i="1"/>
  <c r="Y1083" i="1"/>
  <c r="Z1083" i="1"/>
  <c r="Y1084" i="1"/>
  <c r="Z1084" i="1"/>
  <c r="Y1085" i="1"/>
  <c r="Z1085" i="1"/>
  <c r="Y1086" i="1"/>
  <c r="Z1086" i="1"/>
  <c r="Y1336" i="1"/>
  <c r="Z1336" i="1"/>
  <c r="Y1088" i="1"/>
  <c r="Z1088" i="1"/>
  <c r="Y1089" i="1"/>
  <c r="Z1089" i="1"/>
  <c r="Y1090" i="1"/>
  <c r="Z1090" i="1"/>
  <c r="Y1091" i="1"/>
  <c r="Z1091" i="1"/>
  <c r="Y1092" i="1"/>
  <c r="Z1092" i="1"/>
  <c r="Y1093" i="1"/>
  <c r="Z1093" i="1"/>
  <c r="Y1094" i="1"/>
  <c r="Z1094" i="1"/>
  <c r="Y1095" i="1"/>
  <c r="Z1095" i="1"/>
  <c r="Y337" i="1"/>
  <c r="Z337" i="1"/>
  <c r="Y1097" i="1"/>
  <c r="Z1097" i="1"/>
  <c r="Y1098" i="1"/>
  <c r="Z1098" i="1"/>
  <c r="Y1099" i="1"/>
  <c r="Z1099" i="1"/>
  <c r="Y1100" i="1"/>
  <c r="Z1100" i="1"/>
  <c r="Y1101" i="1"/>
  <c r="Z1101" i="1"/>
  <c r="Y1102" i="1"/>
  <c r="Z1102" i="1"/>
  <c r="Y1103" i="1"/>
  <c r="Z1103" i="1"/>
  <c r="Y1104" i="1"/>
  <c r="Z1104" i="1"/>
  <c r="Y770" i="1"/>
  <c r="Z770" i="1"/>
  <c r="Y1106" i="1"/>
  <c r="Z1106" i="1"/>
  <c r="Y1107" i="1"/>
  <c r="Z1107" i="1"/>
  <c r="Y1108" i="1"/>
  <c r="Z1108" i="1"/>
  <c r="Y297" i="1"/>
  <c r="Z297" i="1"/>
  <c r="Y1110" i="1"/>
  <c r="Z1110" i="1"/>
  <c r="Y1111" i="1"/>
  <c r="Z1111" i="1"/>
  <c r="Y1112" i="1"/>
  <c r="Z1112" i="1"/>
  <c r="Y1113" i="1"/>
  <c r="Z1113" i="1"/>
  <c r="Y1114" i="1"/>
  <c r="Z1114" i="1"/>
  <c r="Y1115" i="1"/>
  <c r="Z1115" i="1"/>
  <c r="Y1116" i="1"/>
  <c r="Z1116" i="1"/>
  <c r="Y1117" i="1"/>
  <c r="Z1117" i="1"/>
  <c r="Y1225" i="1"/>
  <c r="Z1225" i="1"/>
  <c r="Y1119" i="1"/>
  <c r="Z1119" i="1"/>
  <c r="Y1120" i="1"/>
  <c r="Z1120" i="1"/>
  <c r="Y1121" i="1"/>
  <c r="Z1121" i="1"/>
  <c r="Y1122" i="1"/>
  <c r="Z1122" i="1"/>
  <c r="Y1123" i="1"/>
  <c r="Z1123" i="1"/>
  <c r="Y1124" i="1"/>
  <c r="Z1124" i="1"/>
  <c r="Y1125" i="1"/>
  <c r="Z1125" i="1"/>
  <c r="Y1126" i="1"/>
  <c r="Z1126" i="1"/>
  <c r="Y1127" i="1"/>
  <c r="Z1127" i="1"/>
  <c r="Y1128" i="1"/>
  <c r="Z1128" i="1"/>
  <c r="Y1129" i="1"/>
  <c r="Z1129" i="1"/>
  <c r="Y874" i="1"/>
  <c r="Z874" i="1"/>
  <c r="Y1131" i="1"/>
  <c r="Z1131" i="1"/>
  <c r="Y1132" i="1"/>
  <c r="Z1132" i="1"/>
  <c r="Y1133" i="1"/>
  <c r="Z1133" i="1"/>
  <c r="Y1134" i="1"/>
  <c r="Z1134" i="1"/>
  <c r="Y1135" i="1"/>
  <c r="Z1135" i="1"/>
  <c r="Y1136" i="1"/>
  <c r="Z1136" i="1"/>
  <c r="Y1137" i="1"/>
  <c r="Z1137" i="1"/>
  <c r="Y1138" i="1"/>
  <c r="Z1138" i="1"/>
  <c r="Y1139" i="1"/>
  <c r="Z1139" i="1"/>
  <c r="Y1140" i="1"/>
  <c r="Z1140" i="1"/>
  <c r="Y1141" i="1"/>
  <c r="Z1141" i="1"/>
  <c r="Y1142" i="1"/>
  <c r="Z1142" i="1"/>
  <c r="Y115" i="1"/>
  <c r="Z115" i="1"/>
  <c r="Y1144" i="1"/>
  <c r="Z1144" i="1"/>
  <c r="Y1145" i="1"/>
  <c r="Z1145" i="1"/>
  <c r="Y1146" i="1"/>
  <c r="Z1146" i="1"/>
  <c r="Y1147" i="1"/>
  <c r="Z1147" i="1"/>
  <c r="Y1306" i="1"/>
  <c r="Z1306" i="1"/>
  <c r="Y1149" i="1"/>
  <c r="Z1149" i="1"/>
  <c r="Y988" i="1"/>
  <c r="Z988" i="1"/>
  <c r="Y1151" i="1"/>
  <c r="Z1151" i="1"/>
  <c r="Y1152" i="1"/>
  <c r="Z1152" i="1"/>
  <c r="Y1153" i="1"/>
  <c r="Z1153" i="1"/>
  <c r="Y1154" i="1"/>
  <c r="Z1154" i="1"/>
  <c r="Y1155" i="1"/>
  <c r="Z1155" i="1"/>
  <c r="Y1358" i="1"/>
  <c r="Z1358" i="1"/>
  <c r="Y1157" i="1"/>
  <c r="Z1157" i="1"/>
  <c r="Y1158" i="1"/>
  <c r="Z1158" i="1"/>
  <c r="Y1159" i="1"/>
  <c r="Z1159" i="1"/>
  <c r="Y1160" i="1"/>
  <c r="Z1160" i="1"/>
  <c r="Y172" i="1"/>
  <c r="Z172" i="1"/>
  <c r="Y1162" i="1"/>
  <c r="Z1162" i="1"/>
  <c r="Y1474" i="1"/>
  <c r="Z1474" i="1"/>
  <c r="Y1164" i="1"/>
  <c r="Z1164" i="1"/>
  <c r="Y1165" i="1"/>
  <c r="Z1165" i="1"/>
  <c r="Y1166" i="1"/>
  <c r="Z1166" i="1"/>
  <c r="Y1167" i="1"/>
  <c r="Z1167" i="1"/>
  <c r="Y1168" i="1"/>
  <c r="Z1168" i="1"/>
  <c r="Y1169" i="1"/>
  <c r="Z1169" i="1"/>
  <c r="Y1170" i="1"/>
  <c r="Z1170" i="1"/>
  <c r="Y1171" i="1"/>
  <c r="Z1171" i="1"/>
  <c r="Y1172" i="1"/>
  <c r="Z1172" i="1"/>
  <c r="Y1383" i="1"/>
  <c r="Z1383" i="1"/>
  <c r="Y1174" i="1"/>
  <c r="Z1174" i="1"/>
  <c r="Y1175" i="1"/>
  <c r="Z1175" i="1"/>
  <c r="Y1176" i="1"/>
  <c r="Z1176" i="1"/>
  <c r="Y1177" i="1"/>
  <c r="Z1177" i="1"/>
  <c r="Y1178" i="1"/>
  <c r="Z1178" i="1"/>
  <c r="Y1179" i="1"/>
  <c r="Z1179" i="1"/>
  <c r="Y1180" i="1"/>
  <c r="Z1180" i="1"/>
  <c r="Y1181" i="1"/>
  <c r="Z1181" i="1"/>
  <c r="Y1182" i="1"/>
  <c r="Z1182" i="1"/>
  <c r="Y1183" i="1"/>
  <c r="Z1183" i="1"/>
  <c r="Y698" i="1"/>
  <c r="Z698" i="1"/>
  <c r="Y1185" i="1"/>
  <c r="Z1185" i="1"/>
  <c r="Y1186" i="1"/>
  <c r="Z1186" i="1"/>
  <c r="Y1187" i="1"/>
  <c r="Z1187" i="1"/>
  <c r="Y1188" i="1"/>
  <c r="Z1188" i="1"/>
  <c r="Y1189" i="1"/>
  <c r="Z1189" i="1"/>
  <c r="Y1190" i="1"/>
  <c r="Z1190" i="1"/>
  <c r="Y1191" i="1"/>
  <c r="Z1191" i="1"/>
  <c r="Y1192" i="1"/>
  <c r="Z1192" i="1"/>
  <c r="Y1193" i="1"/>
  <c r="Z1193" i="1"/>
  <c r="Y1194" i="1"/>
  <c r="Z1194" i="1"/>
  <c r="Y1195" i="1"/>
  <c r="Z1195" i="1"/>
  <c r="Y1196" i="1"/>
  <c r="Z1196" i="1"/>
  <c r="Y1197" i="1"/>
  <c r="Z1197" i="1"/>
  <c r="Y1198" i="1"/>
  <c r="Z1198" i="1"/>
  <c r="Y1199" i="1"/>
  <c r="Z1199" i="1"/>
  <c r="Y1200" i="1"/>
  <c r="Z1200" i="1"/>
  <c r="Y1201" i="1"/>
  <c r="Z1201" i="1"/>
  <c r="Y1202" i="1"/>
  <c r="Z1202" i="1"/>
  <c r="Y1203" i="1"/>
  <c r="Z1203" i="1"/>
  <c r="Y285" i="1"/>
  <c r="Z285" i="1"/>
  <c r="Y119" i="1"/>
  <c r="Z119" i="1"/>
  <c r="Y1206" i="1"/>
  <c r="Z1206" i="1"/>
  <c r="Y896" i="1"/>
  <c r="Z896" i="1"/>
  <c r="Y1591" i="1"/>
  <c r="Z1591" i="1"/>
  <c r="Y1209" i="1"/>
  <c r="Z1209" i="1"/>
  <c r="Y646" i="1"/>
  <c r="Z646" i="1"/>
  <c r="Y1457" i="1"/>
  <c r="Z1457" i="1"/>
  <c r="Y1041" i="1"/>
  <c r="Z1041" i="1"/>
  <c r="Y1213" i="1"/>
  <c r="Z1213" i="1"/>
  <c r="Y1214" i="1"/>
  <c r="Z1214" i="1"/>
  <c r="Y1215" i="1"/>
  <c r="Z1215" i="1"/>
  <c r="Y1216" i="1"/>
  <c r="Z1216" i="1"/>
  <c r="Y1217" i="1"/>
  <c r="Z1217" i="1"/>
  <c r="Y1218" i="1"/>
  <c r="Z1218" i="1"/>
  <c r="Y1219" i="1"/>
  <c r="Z1219" i="1"/>
  <c r="Y1220" i="1"/>
  <c r="Z1220" i="1"/>
  <c r="Y1221" i="1"/>
  <c r="Z1221" i="1"/>
  <c r="Y1222" i="1"/>
  <c r="Z1222" i="1"/>
  <c r="Y1223" i="1"/>
  <c r="Z1223" i="1"/>
  <c r="Y1224" i="1"/>
  <c r="Z1224" i="1"/>
  <c r="Y1227" i="1"/>
  <c r="Z1227" i="1"/>
  <c r="Y1226" i="1"/>
  <c r="Z1226" i="1"/>
  <c r="Y600" i="1"/>
  <c r="Z600" i="1"/>
  <c r="Y1228" i="1"/>
  <c r="Z1228" i="1"/>
  <c r="Y1229" i="1"/>
  <c r="Z1229" i="1"/>
  <c r="Y1230" i="1"/>
  <c r="Z1230" i="1"/>
  <c r="Y1231" i="1"/>
  <c r="Z1231" i="1"/>
  <c r="Y491" i="1"/>
  <c r="Z491" i="1"/>
  <c r="Y1233" i="1"/>
  <c r="Z1233" i="1"/>
  <c r="Y1234" i="1"/>
  <c r="Z1234" i="1"/>
  <c r="Y1235" i="1"/>
  <c r="Z1235" i="1"/>
  <c r="Y1236" i="1"/>
  <c r="Z1236" i="1"/>
  <c r="Y1237" i="1"/>
  <c r="Z1237" i="1"/>
  <c r="Y1238" i="1"/>
  <c r="Z1238" i="1"/>
  <c r="Y1239" i="1"/>
  <c r="Z1239" i="1"/>
  <c r="Y1240" i="1"/>
  <c r="Z1240" i="1"/>
  <c r="Y1241" i="1"/>
  <c r="Z1241" i="1"/>
  <c r="Y1242" i="1"/>
  <c r="Z1242" i="1"/>
  <c r="Y1243" i="1"/>
  <c r="Z1243" i="1"/>
  <c r="Y1244" i="1"/>
  <c r="Z1244" i="1"/>
  <c r="Y1245" i="1"/>
  <c r="Z1245" i="1"/>
  <c r="Y1246" i="1"/>
  <c r="Z1246" i="1"/>
  <c r="Y1247" i="1"/>
  <c r="Z1247" i="1"/>
  <c r="Y1248" i="1"/>
  <c r="Z1248" i="1"/>
  <c r="Y1249" i="1"/>
  <c r="Z1249" i="1"/>
  <c r="Y1250" i="1"/>
  <c r="Z1250" i="1"/>
  <c r="Y1251" i="1"/>
  <c r="Z1251" i="1"/>
  <c r="Y1252" i="1"/>
  <c r="Z1252" i="1"/>
  <c r="Y1253" i="1"/>
  <c r="Z1253" i="1"/>
  <c r="Y1254" i="1"/>
  <c r="Z1254" i="1"/>
  <c r="Y1255" i="1"/>
  <c r="Z1255" i="1"/>
  <c r="Y1256" i="1"/>
  <c r="Z1256" i="1"/>
  <c r="Y1257" i="1"/>
  <c r="Z1257" i="1"/>
  <c r="Y1258" i="1"/>
  <c r="Z1258" i="1"/>
  <c r="Y1259" i="1"/>
  <c r="Z1259" i="1"/>
  <c r="Y1260" i="1"/>
  <c r="Z1260" i="1"/>
  <c r="Y1261" i="1"/>
  <c r="Z1261" i="1"/>
  <c r="Y1262" i="1"/>
  <c r="Z1262" i="1"/>
  <c r="Y1263" i="1"/>
  <c r="Z1263" i="1"/>
  <c r="Y1264" i="1"/>
  <c r="Z1264" i="1"/>
  <c r="Y1265" i="1"/>
  <c r="Z1265" i="1"/>
  <c r="Y1266" i="1"/>
  <c r="Z1266" i="1"/>
  <c r="Y1267" i="1"/>
  <c r="Z1267" i="1"/>
  <c r="Y1268" i="1"/>
  <c r="Z1268" i="1"/>
  <c r="Y1269" i="1"/>
  <c r="Z1269" i="1"/>
  <c r="Y1270" i="1"/>
  <c r="Z1270" i="1"/>
  <c r="Y1271" i="1"/>
  <c r="Z1271" i="1"/>
  <c r="Y1272" i="1"/>
  <c r="Z1272" i="1"/>
  <c r="Y1273" i="1"/>
  <c r="Z1273" i="1"/>
  <c r="Y1274" i="1"/>
  <c r="Z1274" i="1"/>
  <c r="Y1275" i="1"/>
  <c r="Z1275" i="1"/>
  <c r="Y1276" i="1"/>
  <c r="Z1276" i="1"/>
  <c r="Y1277" i="1"/>
  <c r="Z1277" i="1"/>
  <c r="Y1278" i="1"/>
  <c r="Z1278" i="1"/>
  <c r="Y1279" i="1"/>
  <c r="Z1279" i="1"/>
  <c r="Y1280" i="1"/>
  <c r="Z1280" i="1"/>
  <c r="Y1281" i="1"/>
  <c r="Z1281" i="1"/>
  <c r="Y1282" i="1"/>
  <c r="Z1282" i="1"/>
  <c r="Y1283" i="1"/>
  <c r="Z1283" i="1"/>
  <c r="Y1284" i="1"/>
  <c r="Z1284" i="1"/>
  <c r="Y1285" i="1"/>
  <c r="Z1285" i="1"/>
  <c r="Y1286" i="1"/>
  <c r="Z1286" i="1"/>
  <c r="Y1287" i="1"/>
  <c r="Z1287" i="1"/>
  <c r="Y1288" i="1"/>
  <c r="Z1288" i="1"/>
  <c r="Y1289" i="1"/>
  <c r="Z1289" i="1"/>
  <c r="Y1290" i="1"/>
  <c r="Z1290" i="1"/>
  <c r="Y1291" i="1"/>
  <c r="Z1291" i="1"/>
  <c r="Y1292" i="1"/>
  <c r="Z1292" i="1"/>
  <c r="Y1293" i="1"/>
  <c r="Z1293" i="1"/>
  <c r="Y1294" i="1"/>
  <c r="Z1294" i="1"/>
  <c r="Y1295" i="1"/>
  <c r="Z1295" i="1"/>
  <c r="Y1096" i="1"/>
  <c r="Z1096" i="1"/>
  <c r="Y1297" i="1"/>
  <c r="Z1297" i="1"/>
  <c r="Y1298" i="1"/>
  <c r="Z1298" i="1"/>
  <c r="Y1299" i="1"/>
  <c r="Z1299" i="1"/>
  <c r="Y1300" i="1"/>
  <c r="Z1300" i="1"/>
  <c r="Y1301" i="1"/>
  <c r="Z1301" i="1"/>
  <c r="Y1302" i="1"/>
  <c r="Z1302" i="1"/>
  <c r="Y1303" i="1"/>
  <c r="Z1303" i="1"/>
  <c r="Y1304" i="1"/>
  <c r="Z1304" i="1"/>
  <c r="Y1305" i="1"/>
  <c r="Z1305" i="1"/>
  <c r="Y609" i="1"/>
  <c r="Z609" i="1"/>
  <c r="Y1307" i="1"/>
  <c r="Z1307" i="1"/>
  <c r="Y207" i="1"/>
  <c r="Z207" i="1"/>
  <c r="Y1309" i="1"/>
  <c r="Z1309" i="1"/>
  <c r="Y1310" i="1"/>
  <c r="Z1310" i="1"/>
  <c r="Y36" i="1"/>
  <c r="Z36" i="1"/>
  <c r="Y1312" i="1"/>
  <c r="Z1312" i="1"/>
  <c r="Y131" i="1"/>
  <c r="Z131" i="1"/>
  <c r="Y1314" i="1"/>
  <c r="Z1314" i="1"/>
  <c r="Y1315" i="1"/>
  <c r="Z1315" i="1"/>
  <c r="Y1316" i="1"/>
  <c r="Z1316" i="1"/>
  <c r="Y1317" i="1"/>
  <c r="Z1317" i="1"/>
  <c r="Y1318" i="1"/>
  <c r="Z1318" i="1"/>
  <c r="Y1319" i="1"/>
  <c r="Z1319" i="1"/>
  <c r="Y1320" i="1"/>
  <c r="Z1320" i="1"/>
  <c r="Y1321" i="1"/>
  <c r="Z1321" i="1"/>
  <c r="Y1322" i="1"/>
  <c r="Z1322" i="1"/>
  <c r="Y1323" i="1"/>
  <c r="Z1323" i="1"/>
  <c r="Y1324" i="1"/>
  <c r="Z1324" i="1"/>
  <c r="Y1325" i="1"/>
  <c r="Z1325" i="1"/>
  <c r="Y1326" i="1"/>
  <c r="Z1326" i="1"/>
  <c r="Y1327" i="1"/>
  <c r="Z1327" i="1"/>
  <c r="Y1328" i="1"/>
  <c r="Z1328" i="1"/>
  <c r="Y794" i="1"/>
  <c r="Z794" i="1"/>
  <c r="Y1330" i="1"/>
  <c r="Z1330" i="1"/>
  <c r="Y1331" i="1"/>
  <c r="Z1331" i="1"/>
  <c r="Y1332" i="1"/>
  <c r="Z1332" i="1"/>
  <c r="Y1333" i="1"/>
  <c r="Z1333" i="1"/>
  <c r="Y1334" i="1"/>
  <c r="Z1334" i="1"/>
  <c r="Y1335" i="1"/>
  <c r="Z1335" i="1"/>
  <c r="Y1105" i="1"/>
  <c r="Z1105" i="1"/>
  <c r="Y1337" i="1"/>
  <c r="Z1337" i="1"/>
  <c r="Y1338" i="1"/>
  <c r="Z1338" i="1"/>
  <c r="Y789" i="1"/>
  <c r="Z789" i="1"/>
  <c r="Y1340" i="1"/>
  <c r="Z1340" i="1"/>
  <c r="Y1341" i="1"/>
  <c r="Z1341" i="1"/>
  <c r="Y1342" i="1"/>
  <c r="Z1342" i="1"/>
  <c r="Y1343" i="1"/>
  <c r="Z1343" i="1"/>
  <c r="Y1344" i="1"/>
  <c r="Z1344" i="1"/>
  <c r="Y1345" i="1"/>
  <c r="Z1345" i="1"/>
  <c r="Y1346" i="1"/>
  <c r="Z1346" i="1"/>
  <c r="Y1347" i="1"/>
  <c r="Z1347" i="1"/>
  <c r="Y1348" i="1"/>
  <c r="Z1348" i="1"/>
  <c r="Y1349" i="1"/>
  <c r="Z1349" i="1"/>
  <c r="Y1350" i="1"/>
  <c r="Z1350" i="1"/>
  <c r="Y1351" i="1"/>
  <c r="Z1351" i="1"/>
  <c r="Y1352" i="1"/>
  <c r="Z1352" i="1"/>
  <c r="Y1353" i="1"/>
  <c r="Z1353" i="1"/>
  <c r="Y1354" i="1"/>
  <c r="Z1354" i="1"/>
  <c r="Y1355" i="1"/>
  <c r="Z1355" i="1"/>
  <c r="Y1356" i="1"/>
  <c r="Z1356" i="1"/>
  <c r="Y1357" i="1"/>
  <c r="Z1357" i="1"/>
  <c r="Y1076" i="1"/>
  <c r="Z1076" i="1"/>
  <c r="Y1143" i="1"/>
  <c r="Z1143" i="1"/>
  <c r="Y1360" i="1"/>
  <c r="Z1360" i="1"/>
  <c r="Y1361" i="1"/>
  <c r="Z1361" i="1"/>
  <c r="Y983" i="1"/>
  <c r="Z983" i="1"/>
  <c r="Y1482" i="1"/>
  <c r="Z1482" i="1"/>
  <c r="Y473" i="1"/>
  <c r="Z473" i="1"/>
  <c r="Y1365" i="1"/>
  <c r="Z1365" i="1"/>
  <c r="Y1366" i="1"/>
  <c r="Z1366" i="1"/>
  <c r="Y1367" i="1"/>
  <c r="Z1367" i="1"/>
  <c r="Y1368" i="1"/>
  <c r="Z1368" i="1"/>
  <c r="Y1369" i="1"/>
  <c r="Z1369" i="1"/>
  <c r="Y1370" i="1"/>
  <c r="Z1370" i="1"/>
  <c r="Y1371" i="1"/>
  <c r="Z1371" i="1"/>
  <c r="Y1372" i="1"/>
  <c r="Z1372" i="1"/>
  <c r="Y1373" i="1"/>
  <c r="Z1373" i="1"/>
  <c r="Y1374" i="1"/>
  <c r="Z1374" i="1"/>
  <c r="Y1375" i="1"/>
  <c r="Z1375" i="1"/>
  <c r="Y1376" i="1"/>
  <c r="Z1376" i="1"/>
  <c r="Y1377" i="1"/>
  <c r="Z1377" i="1"/>
  <c r="Y1378" i="1"/>
  <c r="Z1378" i="1"/>
  <c r="Y1025" i="1"/>
  <c r="Z1025" i="1"/>
  <c r="Y1557" i="1"/>
  <c r="Z1557" i="1"/>
  <c r="Y1381" i="1"/>
  <c r="Z1381" i="1"/>
  <c r="Y1382" i="1"/>
  <c r="Z1382" i="1"/>
  <c r="Y697" i="1"/>
  <c r="Z697" i="1"/>
  <c r="Y1384" i="1"/>
  <c r="Z1384" i="1"/>
  <c r="Y1385" i="1"/>
  <c r="Z1385" i="1"/>
  <c r="Y1386" i="1"/>
  <c r="Z1386" i="1"/>
  <c r="Y1387" i="1"/>
  <c r="Z1387" i="1"/>
  <c r="Y1388" i="1"/>
  <c r="Z1388" i="1"/>
  <c r="Y1015" i="1"/>
  <c r="Z1015" i="1"/>
  <c r="Y1390" i="1"/>
  <c r="Z1390" i="1"/>
  <c r="Y1391" i="1"/>
  <c r="Z1391" i="1"/>
  <c r="Y1392" i="1"/>
  <c r="Z1392" i="1"/>
  <c r="Y1393" i="1"/>
  <c r="Z1393" i="1"/>
  <c r="Y701" i="1"/>
  <c r="Z701" i="1"/>
  <c r="Y1395" i="1"/>
  <c r="Z1395" i="1"/>
  <c r="Y1396" i="1"/>
  <c r="Z1396" i="1"/>
  <c r="Y1397" i="1"/>
  <c r="Z1397" i="1"/>
  <c r="Y1398" i="1"/>
  <c r="Z1398" i="1"/>
  <c r="Y1399" i="1"/>
  <c r="Z1399" i="1"/>
  <c r="Y1400" i="1"/>
  <c r="Z1400" i="1"/>
  <c r="Y1401" i="1"/>
  <c r="Z1401" i="1"/>
  <c r="Y151" i="1"/>
  <c r="Z151" i="1"/>
  <c r="Y352" i="1"/>
  <c r="Z352" i="1"/>
  <c r="Y1404" i="1"/>
  <c r="Z1404" i="1"/>
  <c r="Y1405" i="1"/>
  <c r="Z1405" i="1"/>
  <c r="Y1406" i="1"/>
  <c r="Z1406" i="1"/>
  <c r="Y1407" i="1"/>
  <c r="Z1407" i="1"/>
  <c r="Y1408" i="1"/>
  <c r="Z1408" i="1"/>
  <c r="Y1409" i="1"/>
  <c r="Z1409" i="1"/>
  <c r="Y1410" i="1"/>
  <c r="Z1410" i="1"/>
  <c r="Y1411" i="1"/>
  <c r="Z1411" i="1"/>
  <c r="Y1412" i="1"/>
  <c r="Z1412" i="1"/>
  <c r="Y1413" i="1"/>
  <c r="Z1413" i="1"/>
  <c r="Y1414" i="1"/>
  <c r="Z1414" i="1"/>
  <c r="Y1415" i="1"/>
  <c r="Z1415" i="1"/>
  <c r="Y1416" i="1"/>
  <c r="Z1416" i="1"/>
  <c r="Y1417" i="1"/>
  <c r="Z1417" i="1"/>
  <c r="Y1418" i="1"/>
  <c r="Z1418" i="1"/>
  <c r="Y1419" i="1"/>
  <c r="Z1419" i="1"/>
  <c r="Y381" i="1"/>
  <c r="Z381" i="1"/>
  <c r="Y1421" i="1"/>
  <c r="Z1421" i="1"/>
  <c r="Y1422" i="1"/>
  <c r="Z1422" i="1"/>
  <c r="Y1423" i="1"/>
  <c r="Z1423" i="1"/>
  <c r="Y1424" i="1"/>
  <c r="Z1424" i="1"/>
  <c r="Y1425" i="1"/>
  <c r="Z1425" i="1"/>
  <c r="Y1426" i="1"/>
  <c r="Z1426" i="1"/>
  <c r="Y1427" i="1"/>
  <c r="Z1427" i="1"/>
  <c r="Y1428" i="1"/>
  <c r="Z1428" i="1"/>
  <c r="Y1429" i="1"/>
  <c r="Z1429" i="1"/>
  <c r="Y1430" i="1"/>
  <c r="Z1430" i="1"/>
  <c r="Y1431" i="1"/>
  <c r="Z1431" i="1"/>
  <c r="Y1432" i="1"/>
  <c r="Z1432" i="1"/>
  <c r="Y692" i="1"/>
  <c r="Z692" i="1"/>
  <c r="Y1434" i="1"/>
  <c r="Z1434" i="1"/>
  <c r="Y1435" i="1"/>
  <c r="Z1435" i="1"/>
  <c r="Y1436" i="1"/>
  <c r="Z1436" i="1"/>
  <c r="Y1437" i="1"/>
  <c r="Z1437" i="1"/>
  <c r="Y1438" i="1"/>
  <c r="Z1438" i="1"/>
  <c r="Y1439" i="1"/>
  <c r="Z1439" i="1"/>
  <c r="Y1440" i="1"/>
  <c r="Z1440" i="1"/>
  <c r="Y1441" i="1"/>
  <c r="Z1441" i="1"/>
  <c r="Y1442" i="1"/>
  <c r="Z1442" i="1"/>
  <c r="Y1443" i="1"/>
  <c r="Z1443" i="1"/>
  <c r="Y1444" i="1"/>
  <c r="Z1444" i="1"/>
  <c r="Y1212" i="1"/>
  <c r="Z1212" i="1"/>
  <c r="Y1446" i="1"/>
  <c r="Z1446" i="1"/>
  <c r="Y1447" i="1"/>
  <c r="Z1447" i="1"/>
  <c r="Y1448" i="1"/>
  <c r="Z1448" i="1"/>
  <c r="Y1449" i="1"/>
  <c r="Z1449" i="1"/>
  <c r="Y1450" i="1"/>
  <c r="Z1450" i="1"/>
  <c r="Y1451" i="1"/>
  <c r="Z1451" i="1"/>
  <c r="Y1452" i="1"/>
  <c r="Z1452" i="1"/>
  <c r="Y1453" i="1"/>
  <c r="Z1453" i="1"/>
  <c r="Y1454" i="1"/>
  <c r="Z1454" i="1"/>
  <c r="Y1455" i="1"/>
  <c r="Z1455" i="1"/>
  <c r="Y1456" i="1"/>
  <c r="Z1456" i="1"/>
  <c r="Y901" i="1"/>
  <c r="Z901" i="1"/>
  <c r="Y1458" i="1"/>
  <c r="Z1458" i="1"/>
  <c r="Y1459" i="1"/>
  <c r="Z1459" i="1"/>
  <c r="Y1460" i="1"/>
  <c r="Z1460" i="1"/>
  <c r="Y1461" i="1"/>
  <c r="Z1461" i="1"/>
  <c r="Y1462" i="1"/>
  <c r="Z1462" i="1"/>
  <c r="Y1463" i="1"/>
  <c r="Z1463" i="1"/>
  <c r="Y1464" i="1"/>
  <c r="Z1464" i="1"/>
  <c r="Y1465" i="1"/>
  <c r="Z1465" i="1"/>
  <c r="Y1466" i="1"/>
  <c r="Z1466" i="1"/>
  <c r="Y1467" i="1"/>
  <c r="Z1467" i="1"/>
  <c r="Y1468" i="1"/>
  <c r="Z1468" i="1"/>
  <c r="Y1469" i="1"/>
  <c r="Z1469" i="1"/>
  <c r="Y849" i="1"/>
  <c r="Z849" i="1"/>
  <c r="Y466" i="1"/>
  <c r="Z466" i="1"/>
  <c r="Y1472" i="1"/>
  <c r="Z1472" i="1"/>
  <c r="Y1473" i="1"/>
  <c r="Z1473" i="1"/>
  <c r="Y1471" i="1"/>
  <c r="Z1471" i="1"/>
  <c r="Y1475" i="1"/>
  <c r="Z1475" i="1"/>
  <c r="Y1476" i="1"/>
  <c r="Z1476" i="1"/>
  <c r="Y1477" i="1"/>
  <c r="Z1477" i="1"/>
  <c r="Y1478" i="1"/>
  <c r="Z1478" i="1"/>
  <c r="Y1479" i="1"/>
  <c r="Z1479" i="1"/>
  <c r="Y1480" i="1"/>
  <c r="Z1480" i="1"/>
  <c r="Y1481" i="1"/>
  <c r="Z1481" i="1"/>
  <c r="Y961" i="1"/>
  <c r="Z961" i="1"/>
  <c r="Y1483" i="1"/>
  <c r="Z1483" i="1"/>
  <c r="Y1484" i="1"/>
  <c r="Z1484" i="1"/>
  <c r="Y1485" i="1"/>
  <c r="Z1485" i="1"/>
  <c r="Y1486" i="1"/>
  <c r="Z1486" i="1"/>
  <c r="Y1487" i="1"/>
  <c r="Z1487" i="1"/>
  <c r="Y1488" i="1"/>
  <c r="Z1488" i="1"/>
  <c r="Y1489" i="1"/>
  <c r="Z1489" i="1"/>
  <c r="Y613" i="1"/>
  <c r="Z613" i="1"/>
  <c r="Y1519" i="1"/>
  <c r="Z1519" i="1"/>
  <c r="Y1492" i="1"/>
  <c r="Z1492" i="1"/>
  <c r="Y1493" i="1"/>
  <c r="Z1493" i="1"/>
  <c r="Y1494" i="1"/>
  <c r="Z1494" i="1"/>
  <c r="Y1495" i="1"/>
  <c r="Z1495" i="1"/>
  <c r="Y1496" i="1"/>
  <c r="Z1496" i="1"/>
  <c r="Y1497" i="1"/>
  <c r="Z1497" i="1"/>
  <c r="Y1498" i="1"/>
  <c r="Z1498" i="1"/>
  <c r="Y1499" i="1"/>
  <c r="Z1499" i="1"/>
  <c r="Y1500" i="1"/>
  <c r="Z1500" i="1"/>
  <c r="Y1501" i="1"/>
  <c r="Z1501" i="1"/>
  <c r="Y1502" i="1"/>
  <c r="Z1502" i="1"/>
  <c r="Y1150" i="1"/>
  <c r="Z1150" i="1"/>
  <c r="Y879" i="1"/>
  <c r="Z879" i="1"/>
  <c r="Y1505" i="1"/>
  <c r="Z1505" i="1"/>
  <c r="Y1506" i="1"/>
  <c r="Z1506" i="1"/>
  <c r="Y1507" i="1"/>
  <c r="Z1507" i="1"/>
  <c r="Y1508" i="1"/>
  <c r="Z1508" i="1"/>
  <c r="Y1509" i="1"/>
  <c r="Z1509" i="1"/>
  <c r="Y1510" i="1"/>
  <c r="Z1510" i="1"/>
  <c r="Y1511" i="1"/>
  <c r="Z1511" i="1"/>
  <c r="Y287" i="1"/>
  <c r="Z287" i="1"/>
  <c r="Y1513" i="1"/>
  <c r="Z1513" i="1"/>
  <c r="Y1573" i="1"/>
  <c r="Z1573" i="1"/>
  <c r="Y1515" i="1"/>
  <c r="Z1515" i="1"/>
  <c r="Y1516" i="1"/>
  <c r="Z1516" i="1"/>
  <c r="Y1517" i="1"/>
  <c r="Z1517" i="1"/>
  <c r="Y712" i="1"/>
  <c r="Z712" i="1"/>
  <c r="Y418" i="1"/>
  <c r="Z418" i="1"/>
  <c r="Y1520" i="1"/>
  <c r="Z1520" i="1"/>
  <c r="Y1521" i="1"/>
  <c r="Z1521" i="1"/>
  <c r="Y1522" i="1"/>
  <c r="Z1522" i="1"/>
  <c r="Y1523" i="1"/>
  <c r="Z1523" i="1"/>
  <c r="Y1524" i="1"/>
  <c r="Z1524" i="1"/>
  <c r="Y1525" i="1"/>
  <c r="Z1525" i="1"/>
  <c r="Y1526" i="1"/>
  <c r="Z1526" i="1"/>
  <c r="Y1527" i="1"/>
  <c r="Z1527" i="1"/>
  <c r="Y139" i="1"/>
  <c r="Z139" i="1"/>
  <c r="Y1529" i="1"/>
  <c r="Z1529" i="1"/>
  <c r="Y1530" i="1"/>
  <c r="Z1530" i="1"/>
  <c r="Y1531" i="1"/>
  <c r="Z1531" i="1"/>
  <c r="Y1532" i="1"/>
  <c r="Z1532" i="1"/>
  <c r="Y1533" i="1"/>
  <c r="Z1533" i="1"/>
  <c r="Y1534" i="1"/>
  <c r="Z1534" i="1"/>
  <c r="Y1535" i="1"/>
  <c r="Z1535" i="1"/>
  <c r="Y1536" i="1"/>
  <c r="Z1536" i="1"/>
  <c r="Y1537" i="1"/>
  <c r="Z1537" i="1"/>
  <c r="Y1130" i="1"/>
  <c r="Z1130" i="1"/>
  <c r="Y1539" i="1"/>
  <c r="Z1539" i="1"/>
  <c r="Y1540" i="1"/>
  <c r="Z1540" i="1"/>
  <c r="Y1541" i="1"/>
  <c r="Z1541" i="1"/>
  <c r="Y1542" i="1"/>
  <c r="Z1542" i="1"/>
  <c r="Y1543" i="1"/>
  <c r="Z1543" i="1"/>
  <c r="Y1544" i="1"/>
  <c r="Z1544" i="1"/>
  <c r="Y612" i="1"/>
  <c r="Z612" i="1"/>
  <c r="Y1546" i="1"/>
  <c r="Z1546" i="1"/>
  <c r="Y1547" i="1"/>
  <c r="Z1547" i="1"/>
  <c r="Y1548" i="1"/>
  <c r="Z1548" i="1"/>
  <c r="Y1549" i="1"/>
  <c r="Z1549" i="1"/>
  <c r="Y1550" i="1"/>
  <c r="Z1550" i="1"/>
  <c r="Y1551" i="1"/>
  <c r="Z1551" i="1"/>
  <c r="Y1552" i="1"/>
  <c r="Z1552" i="1"/>
  <c r="Y1553" i="1"/>
  <c r="Z1553" i="1"/>
  <c r="Y1554" i="1"/>
  <c r="Z1554" i="1"/>
  <c r="Y1555" i="1"/>
  <c r="Z1555" i="1"/>
  <c r="Y1556" i="1"/>
  <c r="Z1556" i="1"/>
  <c r="Y674" i="1"/>
  <c r="Z674" i="1"/>
  <c r="Y1558" i="1"/>
  <c r="Z1558" i="1"/>
  <c r="Y1559" i="1"/>
  <c r="Z1559" i="1"/>
  <c r="Y1560" i="1"/>
  <c r="Z1560" i="1"/>
  <c r="Y1561" i="1"/>
  <c r="Z1561" i="1"/>
  <c r="Y1562" i="1"/>
  <c r="Z1562" i="1"/>
  <c r="Y1563" i="1"/>
  <c r="Z1563" i="1"/>
  <c r="Y1564" i="1"/>
  <c r="Z1564" i="1"/>
  <c r="Y1565" i="1"/>
  <c r="Z1565" i="1"/>
  <c r="Y1566" i="1"/>
  <c r="Z1566" i="1"/>
  <c r="Y1567" i="1"/>
  <c r="Z1567" i="1"/>
  <c r="Y1568" i="1"/>
  <c r="Z1568" i="1"/>
  <c r="Y614" i="1"/>
  <c r="Z614" i="1"/>
  <c r="Y1570" i="1"/>
  <c r="Z1570" i="1"/>
  <c r="Y1571" i="1"/>
  <c r="Z1571" i="1"/>
  <c r="Y1572" i="1"/>
  <c r="Z1572" i="1"/>
  <c r="Y446" i="1"/>
  <c r="Z446" i="1"/>
  <c r="Y1574" i="1"/>
  <c r="Z1574" i="1"/>
  <c r="Y1575" i="1"/>
  <c r="Z1575" i="1"/>
  <c r="Y1576" i="1"/>
  <c r="Z1576" i="1"/>
  <c r="Y1577" i="1"/>
  <c r="Z1577" i="1"/>
  <c r="Y1578" i="1"/>
  <c r="Z1578" i="1"/>
  <c r="Y251" i="1"/>
  <c r="Z251" i="1"/>
  <c r="Y1580" i="1"/>
  <c r="Z1580" i="1"/>
  <c r="Y1581" i="1"/>
  <c r="Z1581" i="1"/>
  <c r="Y1582" i="1"/>
  <c r="Z1582" i="1"/>
  <c r="Y1583" i="1"/>
  <c r="Z1583" i="1"/>
  <c r="Y1584" i="1"/>
  <c r="Z1584" i="1"/>
  <c r="Y536" i="1"/>
  <c r="Z536" i="1"/>
  <c r="Y1586" i="1"/>
  <c r="Z1586" i="1"/>
  <c r="Y1587" i="1"/>
  <c r="Z1587" i="1"/>
  <c r="Y1588" i="1"/>
  <c r="Z1588" i="1"/>
  <c r="Y1589" i="1"/>
  <c r="Z1589" i="1"/>
  <c r="Y91" i="1"/>
  <c r="Z91" i="1"/>
  <c r="Y984" i="1"/>
  <c r="Z984" i="1"/>
  <c r="Y1592" i="1"/>
  <c r="Z1592" i="1"/>
  <c r="Y1593" i="1"/>
  <c r="Z1593" i="1"/>
  <c r="Y8" i="1"/>
  <c r="Z8" i="1"/>
  <c r="Y9" i="1"/>
  <c r="Z9" i="1"/>
  <c r="Y10" i="1"/>
  <c r="Z10" i="1"/>
  <c r="Y1204" i="1"/>
  <c r="Z1204" i="1"/>
  <c r="Y12" i="1"/>
  <c r="Z12" i="1"/>
  <c r="Y7" i="1"/>
  <c r="Z7" i="1"/>
  <c r="K3" i="1"/>
  <c r="N3" i="1"/>
  <c r="O3" i="1"/>
  <c r="P3" i="1"/>
  <c r="Q3" i="1"/>
  <c r="R3" i="1"/>
  <c r="S3" i="1"/>
  <c r="T3" i="1"/>
  <c r="U3" i="1"/>
  <c r="V3" i="1"/>
  <c r="W3" i="1"/>
  <c r="X3" i="1"/>
  <c r="AA3" i="1"/>
  <c r="AB3" i="1"/>
  <c r="AC3" i="1"/>
  <c r="AD3" i="1"/>
  <c r="AE3" i="1"/>
  <c r="AF3" i="1"/>
  <c r="AG3" i="1"/>
  <c r="AH3" i="1"/>
  <c r="AI3" i="1"/>
  <c r="AJ3" i="1"/>
  <c r="AK3" i="1"/>
  <c r="AL3" i="1"/>
  <c r="AM3" i="1"/>
  <c r="AN3" i="1"/>
  <c r="AO3" i="1"/>
  <c r="AP3" i="1"/>
  <c r="AQ3" i="1"/>
  <c r="AR3" i="1"/>
  <c r="AS3" i="1"/>
  <c r="AT3" i="1"/>
  <c r="AU3" i="1"/>
  <c r="AV3" i="1"/>
  <c r="AW3" i="1"/>
  <c r="AX3" i="1"/>
  <c r="AY3" i="1"/>
  <c r="AZ3" i="1"/>
  <c r="BA3" i="1"/>
  <c r="BB3" i="1"/>
  <c r="BC3" i="1"/>
  <c r="BD3" i="1"/>
  <c r="BE3" i="1"/>
  <c r="BF3" i="1"/>
  <c r="BG3" i="1"/>
  <c r="BH3" i="1"/>
  <c r="BI3" i="1"/>
  <c r="BJ3" i="1"/>
  <c r="BK3" i="1"/>
  <c r="BL3" i="1"/>
  <c r="BM3" i="1"/>
  <c r="BN3" i="1"/>
  <c r="BO3" i="1"/>
  <c r="BP3" i="1"/>
  <c r="BQ3" i="1"/>
  <c r="BR3" i="1"/>
  <c r="BS3" i="1"/>
  <c r="BT3" i="1"/>
  <c r="BU3" i="1"/>
  <c r="BV3" i="1"/>
  <c r="BW3" i="1"/>
  <c r="BX3" i="1"/>
  <c r="BY3" i="1"/>
  <c r="BZ3" i="1"/>
  <c r="CA3" i="1"/>
  <c r="CB3" i="1"/>
  <c r="CC3" i="1"/>
  <c r="CD3" i="1"/>
  <c r="CE3" i="1"/>
  <c r="CF3" i="1"/>
  <c r="CG3" i="1"/>
  <c r="K4" i="1"/>
  <c r="N4" i="1"/>
  <c r="O4" i="1"/>
  <c r="P4" i="1"/>
  <c r="Q4" i="1"/>
  <c r="R4" i="1"/>
  <c r="S4" i="1"/>
  <c r="T4" i="1"/>
  <c r="U4" i="1"/>
  <c r="V4" i="1"/>
  <c r="W4" i="1"/>
  <c r="X4" i="1"/>
  <c r="AA4" i="1"/>
  <c r="AB4" i="1"/>
  <c r="AC4" i="1"/>
  <c r="AD4" i="1"/>
  <c r="AE4" i="1"/>
  <c r="AF4" i="1"/>
  <c r="AG4" i="1"/>
  <c r="AH4" i="1"/>
  <c r="AI4" i="1"/>
  <c r="AJ4" i="1"/>
  <c r="AK4" i="1"/>
  <c r="AL4" i="1"/>
  <c r="AM4" i="1"/>
  <c r="AN4" i="1"/>
  <c r="AO4" i="1"/>
  <c r="AP4" i="1"/>
  <c r="AQ4" i="1"/>
  <c r="AR4" i="1"/>
  <c r="AS4" i="1"/>
  <c r="AT4" i="1"/>
  <c r="AU4" i="1"/>
  <c r="AV4" i="1"/>
  <c r="AW4" i="1"/>
  <c r="AX4" i="1"/>
  <c r="AY4" i="1"/>
  <c r="AZ4" i="1"/>
  <c r="BA4" i="1"/>
  <c r="BB4" i="1"/>
  <c r="BC4" i="1"/>
  <c r="BD4" i="1"/>
  <c r="BE4" i="1"/>
  <c r="BF4" i="1"/>
  <c r="BG4" i="1"/>
  <c r="BH4" i="1"/>
  <c r="BI4" i="1"/>
  <c r="BJ4" i="1"/>
  <c r="BK4" i="1"/>
  <c r="BL4" i="1"/>
  <c r="BM4" i="1"/>
  <c r="BN4" i="1"/>
  <c r="BO4" i="1"/>
  <c r="BP4" i="1"/>
  <c r="BQ4" i="1"/>
  <c r="BR4" i="1"/>
  <c r="BS4" i="1"/>
  <c r="BT4" i="1"/>
  <c r="BU4" i="1"/>
  <c r="BV4" i="1"/>
  <c r="BW4" i="1"/>
  <c r="BX4" i="1"/>
  <c r="BY4" i="1"/>
  <c r="BZ4" i="1"/>
  <c r="CA4" i="1"/>
  <c r="CB4" i="1"/>
  <c r="CC4" i="1"/>
  <c r="CD4" i="1"/>
  <c r="CE4" i="1"/>
  <c r="CF4" i="1"/>
  <c r="CG4" i="1"/>
  <c r="Q33" i="6"/>
  <c r="P33" i="6"/>
  <c r="O33" i="6"/>
  <c r="S20" i="6"/>
  <c r="S36" i="6" s="1"/>
  <c r="R20" i="6"/>
  <c r="R36" i="6" s="1"/>
  <c r="Q20" i="6"/>
  <c r="Q36" i="6" s="1"/>
  <c r="P20" i="6"/>
  <c r="P36" i="6" s="1"/>
  <c r="O20" i="6"/>
  <c r="O36" i="6" s="1"/>
  <c r="Q61" i="5"/>
  <c r="Q45" i="5"/>
  <c r="U61" i="5"/>
  <c r="T61" i="5"/>
  <c r="S61" i="5"/>
  <c r="R61" i="5"/>
  <c r="U45" i="5"/>
  <c r="T45" i="5"/>
  <c r="S45" i="5"/>
  <c r="R45" i="5"/>
  <c r="Q56" i="5"/>
  <c r="L2" i="6"/>
  <c r="K2" i="6"/>
  <c r="J2" i="6"/>
  <c r="I2" i="6"/>
  <c r="H2" i="6"/>
  <c r="G2" i="6"/>
  <c r="F2" i="6"/>
  <c r="E2" i="6"/>
  <c r="D2" i="6"/>
  <c r="C2" i="6"/>
  <c r="B2" i="6"/>
  <c r="N65" i="5"/>
  <c r="M65" i="5"/>
  <c r="L65" i="5"/>
  <c r="Q58" i="5"/>
  <c r="D2" i="5"/>
  <c r="C2" i="5"/>
  <c r="B2" i="5"/>
  <c r="D1" i="5"/>
  <c r="Q15" i="5"/>
  <c r="Y4" i="1"/>
  <c r="Y3" i="1"/>
  <c r="D1" i="6"/>
  <c r="O15" i="6"/>
  <c r="K3" i="2" l="1"/>
  <c r="G46" i="2"/>
  <c r="D61" i="2"/>
  <c r="F92" i="2"/>
  <c r="G120" i="2"/>
  <c r="F152" i="2"/>
  <c r="D175" i="2"/>
  <c r="E191" i="2"/>
  <c r="D207" i="2"/>
  <c r="E219" i="2"/>
  <c r="G234" i="2"/>
  <c r="E249" i="2"/>
  <c r="G259" i="2"/>
  <c r="D269" i="2"/>
  <c r="E277" i="2"/>
  <c r="D282" i="2"/>
  <c r="F287" i="2"/>
  <c r="E293" i="2"/>
  <c r="D298" i="2"/>
  <c r="F303" i="2"/>
  <c r="E309" i="2"/>
  <c r="D314" i="2"/>
  <c r="F319" i="2"/>
  <c r="E325" i="2"/>
  <c r="D330" i="2"/>
  <c r="F335" i="2"/>
  <c r="E341" i="2"/>
  <c r="D346" i="2"/>
  <c r="F351" i="2"/>
  <c r="D356" i="2"/>
  <c r="D360" i="2"/>
  <c r="D364" i="2"/>
  <c r="D368" i="2"/>
  <c r="F371" i="2"/>
  <c r="E374" i="2"/>
  <c r="G376" i="2"/>
  <c r="G378" i="2"/>
  <c r="G380" i="2"/>
  <c r="G382" i="2"/>
  <c r="G384" i="2"/>
  <c r="G386" i="2"/>
  <c r="G388" i="2"/>
  <c r="G390" i="2"/>
  <c r="G392" i="2"/>
  <c r="G394" i="2"/>
  <c r="G396" i="2"/>
  <c r="G398" i="2"/>
  <c r="G400" i="2"/>
  <c r="G402" i="2"/>
  <c r="G404" i="2"/>
  <c r="G406" i="2"/>
  <c r="G408" i="2"/>
  <c r="G410" i="2"/>
  <c r="G412" i="2"/>
  <c r="G414" i="2"/>
  <c r="G416" i="2"/>
  <c r="G418" i="2"/>
  <c r="G420" i="2"/>
  <c r="G422" i="2"/>
  <c r="G424" i="2"/>
  <c r="G426" i="2"/>
  <c r="G428" i="2"/>
  <c r="G430" i="2"/>
  <c r="G432" i="2"/>
  <c r="G434" i="2"/>
  <c r="G436" i="2"/>
  <c r="G438" i="2"/>
  <c r="G440" i="2"/>
  <c r="G442" i="2"/>
  <c r="G444" i="2"/>
  <c r="G446" i="2"/>
  <c r="G448" i="2"/>
  <c r="G450" i="2"/>
  <c r="G452" i="2"/>
  <c r="G18" i="2"/>
  <c r="G8" i="2"/>
  <c r="G65" i="2"/>
  <c r="F100" i="2"/>
  <c r="D129" i="2"/>
  <c r="F156" i="2"/>
  <c r="D180" i="2"/>
  <c r="G196" i="2"/>
  <c r="D209" i="2"/>
  <c r="E223" i="2"/>
  <c r="D239" i="2"/>
  <c r="E251" i="2"/>
  <c r="G262" i="2"/>
  <c r="F271" i="2"/>
  <c r="D278" i="2"/>
  <c r="F283" i="2"/>
  <c r="E289" i="2"/>
  <c r="D294" i="2"/>
  <c r="F299" i="2"/>
  <c r="E305" i="2"/>
  <c r="D310" i="2"/>
  <c r="F315" i="2"/>
  <c r="E321" i="2"/>
  <c r="D326" i="2"/>
  <c r="F331" i="2"/>
  <c r="E337" i="2"/>
  <c r="D342" i="2"/>
  <c r="F347" i="2"/>
  <c r="E353" i="2"/>
  <c r="F357" i="2"/>
  <c r="F361" i="2"/>
  <c r="F365" i="2"/>
  <c r="E369" i="2"/>
  <c r="D372" i="2"/>
  <c r="D375" i="2"/>
  <c r="E377" i="2"/>
  <c r="E379" i="2"/>
  <c r="E381" i="2"/>
  <c r="E383" i="2"/>
  <c r="E385" i="2"/>
  <c r="E387" i="2"/>
  <c r="E389" i="2"/>
  <c r="E391" i="2"/>
  <c r="E393" i="2"/>
  <c r="E395" i="2"/>
  <c r="E397" i="2"/>
  <c r="E399" i="2"/>
  <c r="E401" i="2"/>
  <c r="E403" i="2"/>
  <c r="E405" i="2"/>
  <c r="E407" i="2"/>
  <c r="E409" i="2"/>
  <c r="E411" i="2"/>
  <c r="E413" i="2"/>
  <c r="E415" i="2"/>
  <c r="E417" i="2"/>
  <c r="E419" i="2"/>
  <c r="E421" i="2"/>
  <c r="E423" i="2"/>
  <c r="E425" i="2"/>
  <c r="E427" i="2"/>
  <c r="E429" i="2"/>
  <c r="E431" i="2"/>
  <c r="E433" i="2"/>
  <c r="E435" i="2"/>
  <c r="E437" i="2"/>
  <c r="E439" i="2"/>
  <c r="E441" i="2"/>
  <c r="E443" i="2"/>
  <c r="E445" i="2"/>
  <c r="E447" i="2"/>
  <c r="E449" i="2"/>
  <c r="E451" i="2"/>
  <c r="E453" i="2"/>
  <c r="E455" i="2"/>
  <c r="E457" i="2"/>
  <c r="E459" i="2"/>
  <c r="E461" i="2"/>
  <c r="E463" i="2"/>
  <c r="E465" i="2"/>
  <c r="E467" i="2"/>
  <c r="E469" i="2"/>
  <c r="E471" i="2"/>
  <c r="E473" i="2"/>
  <c r="E475" i="2"/>
  <c r="E477" i="2"/>
  <c r="F59" i="2"/>
  <c r="F74" i="2"/>
  <c r="D101" i="2"/>
  <c r="F132" i="2"/>
  <c r="D161" i="2"/>
  <c r="D182" i="2"/>
  <c r="D197" i="2"/>
  <c r="G212" i="2"/>
  <c r="D225" i="2"/>
  <c r="E239" i="2"/>
  <c r="D255" i="2"/>
  <c r="E263" i="2"/>
  <c r="G271" i="2"/>
  <c r="E279" i="2"/>
  <c r="D284" i="2"/>
  <c r="F289" i="2"/>
  <c r="E295" i="2"/>
  <c r="D300" i="2"/>
  <c r="F305" i="2"/>
  <c r="E311" i="2"/>
  <c r="D316" i="2"/>
  <c r="F321" i="2"/>
  <c r="E327" i="2"/>
  <c r="D332" i="2"/>
  <c r="F337" i="2"/>
  <c r="E343" i="2"/>
  <c r="D348" i="2"/>
  <c r="F353" i="2"/>
  <c r="G357" i="2"/>
  <c r="G361" i="2"/>
  <c r="G365" i="2"/>
  <c r="F369" i="2"/>
  <c r="D373" i="2"/>
  <c r="E375" i="2"/>
  <c r="F377" i="2"/>
  <c r="F379" i="2"/>
  <c r="F381" i="2"/>
  <c r="F383" i="2"/>
  <c r="F385" i="2"/>
  <c r="F387" i="2"/>
  <c r="F389" i="2"/>
  <c r="F391" i="2"/>
  <c r="F393" i="2"/>
  <c r="F395" i="2"/>
  <c r="F397" i="2"/>
  <c r="F399" i="2"/>
  <c r="F401" i="2"/>
  <c r="F403" i="2"/>
  <c r="F405" i="2"/>
  <c r="F407" i="2"/>
  <c r="F409" i="2"/>
  <c r="F411" i="2"/>
  <c r="F413" i="2"/>
  <c r="F415" i="2"/>
  <c r="F417" i="2"/>
  <c r="F419" i="2"/>
  <c r="F421" i="2"/>
  <c r="F423" i="2"/>
  <c r="F425" i="2"/>
  <c r="F427" i="2"/>
  <c r="F429" i="2"/>
  <c r="F431" i="2"/>
  <c r="F433" i="2"/>
  <c r="F435" i="2"/>
  <c r="F437" i="2"/>
  <c r="F439" i="2"/>
  <c r="F441" i="2"/>
  <c r="F443" i="2"/>
  <c r="F445" i="2"/>
  <c r="F447" i="2"/>
  <c r="F449" i="2"/>
  <c r="F451" i="2"/>
  <c r="F453" i="2"/>
  <c r="F455" i="2"/>
  <c r="F457" i="2"/>
  <c r="F459" i="2"/>
  <c r="F461" i="2"/>
  <c r="F463" i="2"/>
  <c r="F465" i="2"/>
  <c r="F467" i="2"/>
  <c r="F469" i="2"/>
  <c r="F471" i="2"/>
  <c r="F473" i="2"/>
  <c r="F475" i="2"/>
  <c r="F477" i="2"/>
  <c r="F516" i="2"/>
  <c r="F514" i="2"/>
  <c r="F512" i="2"/>
  <c r="F510" i="2"/>
  <c r="F508" i="2"/>
  <c r="F506" i="2"/>
  <c r="F504" i="2"/>
  <c r="F502" i="2"/>
  <c r="F500" i="2"/>
  <c r="F498" i="2"/>
  <c r="F496" i="2"/>
  <c r="F494" i="2"/>
  <c r="F492" i="2"/>
  <c r="F490" i="2"/>
  <c r="F488" i="2"/>
  <c r="F486" i="2"/>
  <c r="F484" i="2"/>
  <c r="F482" i="2"/>
  <c r="F480" i="2"/>
  <c r="F478" i="2"/>
  <c r="D476" i="2"/>
  <c r="D473" i="2"/>
  <c r="F470" i="2"/>
  <c r="D468" i="2"/>
  <c r="D465" i="2"/>
  <c r="F462" i="2"/>
  <c r="D460" i="2"/>
  <c r="D457" i="2"/>
  <c r="F454" i="2"/>
  <c r="G451" i="2"/>
  <c r="E448" i="2"/>
  <c r="D445" i="2"/>
  <c r="D442" i="2"/>
  <c r="F438" i="2"/>
  <c r="G435" i="2"/>
  <c r="E432" i="2"/>
  <c r="D429" i="2"/>
  <c r="D426" i="2"/>
  <c r="F422" i="2"/>
  <c r="G419" i="2"/>
  <c r="E416" i="2"/>
  <c r="D413" i="2"/>
  <c r="D410" i="2"/>
  <c r="F406" i="2"/>
  <c r="G403" i="2"/>
  <c r="E400" i="2"/>
  <c r="D397" i="2"/>
  <c r="D394" i="2"/>
  <c r="F390" i="2"/>
  <c r="G387" i="2"/>
  <c r="E384" i="2"/>
  <c r="D381" i="2"/>
  <c r="D378" i="2"/>
  <c r="D374" i="2"/>
  <c r="G369" i="2"/>
  <c r="F363" i="2"/>
  <c r="E357" i="2"/>
  <c r="F349" i="2"/>
  <c r="D340" i="2"/>
  <c r="E333" i="2"/>
  <c r="F323" i="2"/>
  <c r="E315" i="2"/>
  <c r="E307" i="2"/>
  <c r="F297" i="2"/>
  <c r="D290" i="2"/>
  <c r="E281" i="2"/>
  <c r="F269" i="2"/>
  <c r="D257" i="2"/>
  <c r="E233" i="2"/>
  <c r="D213" i="2"/>
  <c r="D187" i="2"/>
  <c r="G152" i="2"/>
  <c r="D109" i="2"/>
  <c r="D53" i="2"/>
  <c r="E50" i="2"/>
  <c r="E510" i="2"/>
  <c r="E508" i="2"/>
  <c r="E506" i="2"/>
  <c r="E504" i="2"/>
  <c r="E502" i="2"/>
  <c r="E500" i="2"/>
  <c r="E498" i="2"/>
  <c r="E496" i="2"/>
  <c r="E494" i="2"/>
  <c r="E492" i="2"/>
  <c r="E490" i="2"/>
  <c r="E488" i="2"/>
  <c r="E486" i="2"/>
  <c r="E484" i="2"/>
  <c r="E482" i="2"/>
  <c r="E480" i="2"/>
  <c r="E478" i="2"/>
  <c r="G475" i="2"/>
  <c r="G472" i="2"/>
  <c r="E470" i="2"/>
  <c r="G467" i="2"/>
  <c r="G464" i="2"/>
  <c r="E462" i="2"/>
  <c r="G459" i="2"/>
  <c r="G456" i="2"/>
  <c r="E454" i="2"/>
  <c r="D451" i="2"/>
  <c r="D448" i="2"/>
  <c r="F444" i="2"/>
  <c r="G441" i="2"/>
  <c r="E438" i="2"/>
  <c r="D435" i="2"/>
  <c r="D432" i="2"/>
  <c r="F428" i="2"/>
  <c r="G425" i="2"/>
  <c r="E422" i="2"/>
  <c r="D419" i="2"/>
  <c r="D416" i="2"/>
  <c r="F412" i="2"/>
  <c r="G409" i="2"/>
  <c r="E406" i="2"/>
  <c r="D403" i="2"/>
  <c r="D400" i="2"/>
  <c r="F396" i="2"/>
  <c r="G393" i="2"/>
  <c r="E390" i="2"/>
  <c r="D387" i="2"/>
  <c r="D384" i="2"/>
  <c r="F380" i="2"/>
  <c r="G377" i="2"/>
  <c r="G373" i="2"/>
  <c r="D369" i="2"/>
  <c r="E363" i="2"/>
  <c r="G355" i="2"/>
  <c r="E349" i="2"/>
  <c r="F339" i="2"/>
  <c r="E331" i="2"/>
  <c r="E323" i="2"/>
  <c r="F313" i="2"/>
  <c r="D306" i="2"/>
  <c r="E297" i="2"/>
  <c r="D288" i="2"/>
  <c r="D280" i="2"/>
  <c r="G268" i="2"/>
  <c r="E255" i="2"/>
  <c r="G230" i="2"/>
  <c r="E207" i="2"/>
  <c r="F186" i="2"/>
  <c r="G144" i="2"/>
  <c r="G108" i="2"/>
  <c r="E38" i="2"/>
  <c r="D520" i="2"/>
  <c r="D518" i="2"/>
  <c r="D516" i="2"/>
  <c r="D514" i="2"/>
  <c r="D512" i="2"/>
  <c r="D510" i="2"/>
  <c r="D508" i="2"/>
  <c r="D506" i="2"/>
  <c r="D504" i="2"/>
  <c r="D502" i="2"/>
  <c r="D500" i="2"/>
  <c r="D498" i="2"/>
  <c r="D496" i="2"/>
  <c r="D494" i="2"/>
  <c r="D492" i="2"/>
  <c r="D490" i="2"/>
  <c r="D488" i="2"/>
  <c r="D486" i="2"/>
  <c r="D484" i="2"/>
  <c r="D482" i="2"/>
  <c r="D480" i="2"/>
  <c r="D478" i="2"/>
  <c r="D475" i="2"/>
  <c r="F472" i="2"/>
  <c r="D470" i="2"/>
  <c r="D467" i="2"/>
  <c r="F464" i="2"/>
  <c r="D462" i="2"/>
  <c r="D459" i="2"/>
  <c r="F456" i="2"/>
  <c r="D454" i="2"/>
  <c r="F450" i="2"/>
  <c r="G447" i="2"/>
  <c r="E444" i="2"/>
  <c r="D441" i="2"/>
  <c r="D438" i="2"/>
  <c r="F434" i="2"/>
  <c r="G431" i="2"/>
  <c r="E428" i="2"/>
  <c r="D425" i="2"/>
  <c r="D422" i="2"/>
  <c r="F418" i="2"/>
  <c r="G415" i="2"/>
  <c r="E412" i="2"/>
  <c r="D409" i="2"/>
  <c r="D406" i="2"/>
  <c r="F402" i="2"/>
  <c r="G399" i="2"/>
  <c r="E396" i="2"/>
  <c r="D393" i="2"/>
  <c r="D390" i="2"/>
  <c r="F386" i="2"/>
  <c r="G383" i="2"/>
  <c r="E380" i="2"/>
  <c r="D377" i="2"/>
  <c r="F373" i="2"/>
  <c r="G367" i="2"/>
  <c r="D362" i="2"/>
  <c r="F355" i="2"/>
  <c r="E347" i="2"/>
  <c r="E339" i="2"/>
  <c r="F329" i="2"/>
  <c r="D322" i="2"/>
  <c r="E313" i="2"/>
  <c r="D304" i="2"/>
  <c r="D296" i="2"/>
  <c r="E287" i="2"/>
  <c r="F279" i="2"/>
  <c r="G266" i="2"/>
  <c r="G250" i="2"/>
  <c r="D229" i="2"/>
  <c r="E203" i="2"/>
  <c r="G184" i="2"/>
  <c r="D141" i="2"/>
  <c r="D97" i="2"/>
  <c r="G539" i="2"/>
  <c r="G537" i="2"/>
  <c r="G535" i="2"/>
  <c r="G533" i="2"/>
  <c r="G531" i="2"/>
  <c r="G529" i="2"/>
  <c r="G527" i="2"/>
  <c r="G525" i="2"/>
  <c r="G523" i="2"/>
  <c r="G521" i="2"/>
  <c r="G519" i="2"/>
  <c r="G517" i="2"/>
  <c r="G515" i="2"/>
  <c r="G513" i="2"/>
  <c r="G511" i="2"/>
  <c r="G509" i="2"/>
  <c r="G507" i="2"/>
  <c r="G505" i="2"/>
  <c r="G503" i="2"/>
  <c r="G501" i="2"/>
  <c r="G499" i="2"/>
  <c r="G497" i="2"/>
  <c r="G495" i="2"/>
  <c r="G493" i="2"/>
  <c r="G491" i="2"/>
  <c r="G489" i="2"/>
  <c r="G487" i="2"/>
  <c r="G485" i="2"/>
  <c r="G483" i="2"/>
  <c r="G481" i="2"/>
  <c r="G479" i="2"/>
  <c r="G477" i="2"/>
  <c r="G474" i="2"/>
  <c r="E472" i="2"/>
  <c r="G469" i="2"/>
  <c r="G466" i="2"/>
  <c r="E464" i="2"/>
  <c r="G461" i="2"/>
  <c r="G458" i="2"/>
  <c r="E456" i="2"/>
  <c r="G453" i="2"/>
  <c r="E450" i="2"/>
  <c r="D447" i="2"/>
  <c r="D444" i="2"/>
  <c r="F440" i="2"/>
  <c r="G437" i="2"/>
  <c r="E434" i="2"/>
  <c r="D431" i="2"/>
  <c r="D428" i="2"/>
  <c r="F424" i="2"/>
  <c r="G421" i="2"/>
  <c r="E418" i="2"/>
  <c r="D415" i="2"/>
  <c r="D412" i="2"/>
  <c r="F408" i="2"/>
  <c r="G405" i="2"/>
  <c r="E402" i="2"/>
  <c r="D399" i="2"/>
  <c r="D396" i="2"/>
  <c r="F392" i="2"/>
  <c r="G389" i="2"/>
  <c r="E386" i="2"/>
  <c r="D383" i="2"/>
  <c r="D380" i="2"/>
  <c r="E376" i="2"/>
  <c r="E373" i="2"/>
  <c r="F367" i="2"/>
  <c r="E361" i="2"/>
  <c r="E355" i="2"/>
  <c r="F345" i="2"/>
  <c r="D338" i="2"/>
  <c r="E329" i="2"/>
  <c r="D320" i="2"/>
  <c r="D312" i="2"/>
  <c r="E303" i="2"/>
  <c r="F295" i="2"/>
  <c r="D286" i="2"/>
  <c r="F277" i="2"/>
  <c r="F265" i="2"/>
  <c r="G246" i="2"/>
  <c r="G228" i="2"/>
  <c r="G202" i="2"/>
  <c r="F179" i="2"/>
  <c r="G140" i="2"/>
  <c r="E88" i="2"/>
  <c r="G353" i="2"/>
  <c r="G351" i="2"/>
  <c r="G349" i="2"/>
  <c r="G347" i="2"/>
  <c r="G345" i="2"/>
  <c r="G343" i="2"/>
  <c r="G341" i="2"/>
  <c r="G339" i="2"/>
  <c r="G337" i="2"/>
  <c r="G335" i="2"/>
  <c r="G333" i="2"/>
  <c r="G331" i="2"/>
  <c r="G329" i="2"/>
  <c r="G327" i="2"/>
  <c r="G325" i="2"/>
  <c r="G323" i="2"/>
  <c r="G321" i="2"/>
  <c r="G319" i="2"/>
  <c r="G317" i="2"/>
  <c r="G315" i="2"/>
  <c r="G313" i="2"/>
  <c r="G311" i="2"/>
  <c r="G309" i="2"/>
  <c r="G307" i="2"/>
  <c r="G305" i="2"/>
  <c r="G303" i="2"/>
  <c r="G301" i="2"/>
  <c r="G299" i="2"/>
  <c r="G297" i="2"/>
  <c r="G295" i="2"/>
  <c r="G293" i="2"/>
  <c r="G291" i="2"/>
  <c r="G289" i="2"/>
  <c r="G287" i="2"/>
  <c r="G285" i="2"/>
  <c r="G283" i="2"/>
  <c r="G281" i="2"/>
  <c r="G279" i="2"/>
  <c r="G277" i="2"/>
  <c r="E275" i="2"/>
  <c r="G272" i="2"/>
  <c r="E269" i="2"/>
  <c r="G265" i="2"/>
  <c r="D263" i="2"/>
  <c r="F259" i="2"/>
  <c r="G256" i="2"/>
  <c r="D251" i="2"/>
  <c r="E245" i="2"/>
  <c r="G240" i="2"/>
  <c r="D235" i="2"/>
  <c r="E229" i="2"/>
  <c r="G224" i="2"/>
  <c r="D219" i="2"/>
  <c r="E213" i="2"/>
  <c r="G208" i="2"/>
  <c r="D203" i="2"/>
  <c r="E197" i="2"/>
  <c r="G192" i="2"/>
  <c r="G186" i="2"/>
  <c r="E180" i="2"/>
  <c r="G174" i="2"/>
  <c r="G164" i="2"/>
  <c r="D153" i="2"/>
  <c r="F144" i="2"/>
  <c r="G132" i="2"/>
  <c r="D121" i="2"/>
  <c r="F112" i="2"/>
  <c r="G100" i="2"/>
  <c r="F88" i="2"/>
  <c r="G78" i="2"/>
  <c r="E65" i="2"/>
  <c r="E42" i="2"/>
  <c r="G39" i="2"/>
  <c r="G37" i="2"/>
  <c r="G34" i="2"/>
  <c r="E19" i="2"/>
  <c r="G3" i="2"/>
  <c r="G11" i="2"/>
  <c r="E23" i="2"/>
  <c r="E29" i="2"/>
  <c r="G40" i="2"/>
  <c r="F53" i="2"/>
  <c r="G56" i="2"/>
  <c r="G62" i="2"/>
  <c r="E67" i="2"/>
  <c r="D72" i="2"/>
  <c r="F76" i="2"/>
  <c r="D81" i="2"/>
  <c r="G85" i="2"/>
  <c r="E90" i="2"/>
  <c r="F94" i="2"/>
  <c r="F98" i="2"/>
  <c r="F102" i="2"/>
  <c r="F106" i="2"/>
  <c r="F110" i="2"/>
  <c r="F114" i="2"/>
  <c r="F118" i="2"/>
  <c r="F122" i="2"/>
  <c r="F126" i="2"/>
  <c r="F130" i="2"/>
  <c r="F134" i="2"/>
  <c r="F138" i="2"/>
  <c r="F142" i="2"/>
  <c r="F146" i="2"/>
  <c r="F150" i="2"/>
  <c r="F154" i="2"/>
  <c r="F158" i="2"/>
  <c r="F162" i="2"/>
  <c r="F166" i="2"/>
  <c r="F170" i="2"/>
  <c r="E173" i="2"/>
  <c r="D176" i="2"/>
  <c r="F178" i="2"/>
  <c r="G180" i="2"/>
  <c r="D183" i="2"/>
  <c r="E185" i="2"/>
  <c r="F187" i="2"/>
  <c r="G189" i="2"/>
  <c r="G191" i="2"/>
  <c r="G193" i="2"/>
  <c r="G195" i="2"/>
  <c r="G197" i="2"/>
  <c r="G199" i="2"/>
  <c r="G201" i="2"/>
  <c r="G203" i="2"/>
  <c r="G205" i="2"/>
  <c r="G207" i="2"/>
  <c r="G209" i="2"/>
  <c r="G211" i="2"/>
  <c r="G213" i="2"/>
  <c r="G215" i="2"/>
  <c r="G217" i="2"/>
  <c r="G219" i="2"/>
  <c r="G221" i="2"/>
  <c r="G223" i="2"/>
  <c r="G225" i="2"/>
  <c r="G227" i="2"/>
  <c r="G229" i="2"/>
  <c r="G231" i="2"/>
  <c r="G233" i="2"/>
  <c r="G235" i="2"/>
  <c r="G237" i="2"/>
  <c r="G239" i="2"/>
  <c r="G241" i="2"/>
  <c r="G243" i="2"/>
  <c r="G245" i="2"/>
  <c r="G247" i="2"/>
  <c r="G249" i="2"/>
  <c r="G251" i="2"/>
  <c r="G253" i="2"/>
  <c r="G255" i="2"/>
  <c r="E13" i="2"/>
  <c r="E16" i="2"/>
  <c r="D33" i="2"/>
  <c r="E43" i="2"/>
  <c r="D63" i="2"/>
  <c r="G67" i="2"/>
  <c r="E72" i="2"/>
  <c r="G76" i="2"/>
  <c r="E81" i="2"/>
  <c r="D86" i="2"/>
  <c r="F90" i="2"/>
  <c r="G94" i="2"/>
  <c r="G98" i="2"/>
  <c r="G102" i="2"/>
  <c r="G106" i="2"/>
  <c r="G110" i="2"/>
  <c r="G114" i="2"/>
  <c r="G118" i="2"/>
  <c r="G122" i="2"/>
  <c r="G126" i="2"/>
  <c r="G130" i="2"/>
  <c r="G134" i="2"/>
  <c r="G138" i="2"/>
  <c r="G142" i="2"/>
  <c r="G146" i="2"/>
  <c r="G150" i="2"/>
  <c r="G154" i="2"/>
  <c r="G158" i="2"/>
  <c r="G162" i="2"/>
  <c r="G166" i="2"/>
  <c r="G170" i="2"/>
  <c r="F173" i="2"/>
  <c r="F176" i="2"/>
  <c r="G178" i="2"/>
  <c r="D181" i="2"/>
  <c r="E183" i="2"/>
  <c r="F185" i="2"/>
  <c r="D188" i="2"/>
  <c r="D190" i="2"/>
  <c r="D192" i="2"/>
  <c r="D194" i="2"/>
  <c r="D196" i="2"/>
  <c r="D198" i="2"/>
  <c r="D200" i="2"/>
  <c r="D202" i="2"/>
  <c r="D204" i="2"/>
  <c r="D206" i="2"/>
  <c r="D208" i="2"/>
  <c r="D210" i="2"/>
  <c r="D212" i="2"/>
  <c r="D214" i="2"/>
  <c r="D216" i="2"/>
  <c r="D218" i="2"/>
  <c r="D220" i="2"/>
  <c r="D222" i="2"/>
  <c r="D224" i="2"/>
  <c r="D226" i="2"/>
  <c r="D228" i="2"/>
  <c r="D230" i="2"/>
  <c r="D232" i="2"/>
  <c r="D234" i="2"/>
  <c r="D236" i="2"/>
  <c r="D238" i="2"/>
  <c r="D240" i="2"/>
  <c r="D242" i="2"/>
  <c r="D244" i="2"/>
  <c r="D246" i="2"/>
  <c r="D248" i="2"/>
  <c r="D250" i="2"/>
  <c r="D252" i="2"/>
  <c r="D254" i="2"/>
  <c r="D256" i="2"/>
  <c r="D258" i="2"/>
  <c r="D260" i="2"/>
  <c r="D262" i="2"/>
  <c r="D264" i="2"/>
  <c r="D266" i="2"/>
  <c r="D268" i="2"/>
  <c r="D270" i="2"/>
  <c r="D272" i="2"/>
  <c r="D274" i="2"/>
  <c r="D276" i="2"/>
  <c r="G16" i="2"/>
  <c r="G43" i="2"/>
  <c r="E49" i="2"/>
  <c r="D52" i="2"/>
  <c r="E54" i="2"/>
  <c r="D58" i="2"/>
  <c r="E63" i="2"/>
  <c r="D68" i="2"/>
  <c r="F72" i="2"/>
  <c r="D77" i="2"/>
  <c r="G81" i="2"/>
  <c r="E86" i="2"/>
  <c r="G90" i="2"/>
  <c r="D95" i="2"/>
  <c r="D99" i="2"/>
  <c r="D103" i="2"/>
  <c r="D107" i="2"/>
  <c r="D111" i="2"/>
  <c r="D115" i="2"/>
  <c r="D119" i="2"/>
  <c r="D123" i="2"/>
  <c r="D127" i="2"/>
  <c r="D131" i="2"/>
  <c r="D135" i="2"/>
  <c r="D139" i="2"/>
  <c r="D143" i="2"/>
  <c r="D147" i="2"/>
  <c r="D151" i="2"/>
  <c r="D155" i="2"/>
  <c r="D159" i="2"/>
  <c r="D163" i="2"/>
  <c r="D167" i="2"/>
  <c r="D171" i="2"/>
  <c r="D174" i="2"/>
  <c r="G176" i="2"/>
  <c r="D179" i="2"/>
  <c r="E181" i="2"/>
  <c r="F183" i="2"/>
  <c r="D186" i="2"/>
  <c r="E188" i="2"/>
  <c r="E190" i="2"/>
  <c r="E192" i="2"/>
  <c r="E194" i="2"/>
  <c r="E196" i="2"/>
  <c r="E198" i="2"/>
  <c r="E200" i="2"/>
  <c r="E202" i="2"/>
  <c r="E204" i="2"/>
  <c r="E206" i="2"/>
  <c r="E208" i="2"/>
  <c r="E210" i="2"/>
  <c r="E212" i="2"/>
  <c r="E214" i="2"/>
  <c r="E216" i="2"/>
  <c r="E218" i="2"/>
  <c r="E220" i="2"/>
  <c r="E222" i="2"/>
  <c r="E224" i="2"/>
  <c r="E226" i="2"/>
  <c r="E228" i="2"/>
  <c r="E230" i="2"/>
  <c r="E232" i="2"/>
  <c r="E234" i="2"/>
  <c r="E236" i="2"/>
  <c r="E238" i="2"/>
  <c r="E240" i="2"/>
  <c r="E242" i="2"/>
  <c r="E244" i="2"/>
  <c r="E246" i="2"/>
  <c r="E248" i="2"/>
  <c r="E250" i="2"/>
  <c r="E252" i="2"/>
  <c r="E254" i="2"/>
  <c r="E256" i="2"/>
  <c r="E258" i="2"/>
  <c r="E260" i="2"/>
  <c r="E262" i="2"/>
  <c r="E264" i="2"/>
  <c r="E266" i="2"/>
  <c r="E268" i="2"/>
  <c r="E270" i="2"/>
  <c r="E272" i="2"/>
  <c r="E274" i="2"/>
  <c r="E276" i="2"/>
  <c r="E10" i="2"/>
  <c r="E21" i="2"/>
  <c r="E27" i="2"/>
  <c r="D39" i="2"/>
  <c r="F46" i="2"/>
  <c r="G49" i="2"/>
  <c r="E52" i="2"/>
  <c r="G54" i="2"/>
  <c r="E58" i="2"/>
  <c r="G63" i="2"/>
  <c r="E68" i="2"/>
  <c r="G72" i="2"/>
  <c r="E77" i="2"/>
  <c r="D82" i="2"/>
  <c r="F86" i="2"/>
  <c r="D91" i="2"/>
  <c r="E95" i="2"/>
  <c r="E99" i="2"/>
  <c r="E103" i="2"/>
  <c r="E107" i="2"/>
  <c r="E111" i="2"/>
  <c r="E115" i="2"/>
  <c r="E119" i="2"/>
  <c r="E123" i="2"/>
  <c r="E127" i="2"/>
  <c r="E131" i="2"/>
  <c r="E135" i="2"/>
  <c r="E139" i="2"/>
  <c r="E143" i="2"/>
  <c r="E147" i="2"/>
  <c r="E151" i="2"/>
  <c r="E155" i="2"/>
  <c r="E159" i="2"/>
  <c r="E163" i="2"/>
  <c r="E167" i="2"/>
  <c r="E171" i="2"/>
  <c r="F174" i="2"/>
  <c r="D177" i="2"/>
  <c r="E179" i="2"/>
  <c r="F181" i="2"/>
  <c r="D184" i="2"/>
  <c r="E186" i="2"/>
  <c r="F188" i="2"/>
  <c r="F190" i="2"/>
  <c r="F192" i="2"/>
  <c r="F194" i="2"/>
  <c r="F196" i="2"/>
  <c r="F198" i="2"/>
  <c r="F200" i="2"/>
  <c r="F202" i="2"/>
  <c r="F204" i="2"/>
  <c r="F206" i="2"/>
  <c r="F208" i="2"/>
  <c r="F210" i="2"/>
  <c r="F212" i="2"/>
  <c r="F214" i="2"/>
  <c r="F216" i="2"/>
  <c r="F218" i="2"/>
  <c r="F220" i="2"/>
  <c r="F222" i="2"/>
  <c r="F224" i="2"/>
  <c r="F226" i="2"/>
  <c r="F228" i="2"/>
  <c r="F230" i="2"/>
  <c r="F232" i="2"/>
  <c r="F234" i="2"/>
  <c r="F236" i="2"/>
  <c r="F238" i="2"/>
  <c r="F240" i="2"/>
  <c r="F242" i="2"/>
  <c r="F244" i="2"/>
  <c r="F246" i="2"/>
  <c r="F248" i="2"/>
  <c r="F250" i="2"/>
  <c r="F252" i="2"/>
  <c r="F254" i="2"/>
  <c r="F256" i="2"/>
  <c r="F258" i="2"/>
  <c r="F260" i="2"/>
  <c r="F262" i="2"/>
  <c r="F264" i="2"/>
  <c r="F266" i="2"/>
  <c r="F268" i="2"/>
  <c r="F270" i="2"/>
  <c r="F272" i="2"/>
  <c r="E6" i="2"/>
  <c r="E11" i="2"/>
  <c r="G12" i="2"/>
  <c r="D29" i="2"/>
  <c r="F42" i="2"/>
  <c r="G45" i="2"/>
  <c r="E53" i="2"/>
  <c r="F56" i="2"/>
  <c r="G59" i="2"/>
  <c r="E61" i="2"/>
  <c r="D66" i="2"/>
  <c r="F70" i="2"/>
  <c r="D75" i="2"/>
  <c r="G79" i="2"/>
  <c r="E84" i="2"/>
  <c r="G88" i="2"/>
  <c r="E93" i="2"/>
  <c r="E97" i="2"/>
  <c r="E101" i="2"/>
  <c r="E105" i="2"/>
  <c r="E109" i="2"/>
  <c r="E113" i="2"/>
  <c r="E117" i="2"/>
  <c r="E121" i="2"/>
  <c r="E125" i="2"/>
  <c r="E129" i="2"/>
  <c r="E133" i="2"/>
  <c r="E137" i="2"/>
  <c r="E141" i="2"/>
  <c r="E145" i="2"/>
  <c r="E149" i="2"/>
  <c r="E153" i="2"/>
  <c r="E157" i="2"/>
  <c r="E161" i="2"/>
  <c r="E165" i="2"/>
  <c r="E169" i="2"/>
  <c r="D173" i="2"/>
  <c r="F175" i="2"/>
  <c r="E178" i="2"/>
  <c r="F180" i="2"/>
  <c r="G182" i="2"/>
  <c r="D185" i="2"/>
  <c r="E187" i="2"/>
  <c r="F189" i="2"/>
  <c r="F191" i="2"/>
  <c r="F193" i="2"/>
  <c r="F195" i="2"/>
  <c r="F197" i="2"/>
  <c r="F199" i="2"/>
  <c r="F201" i="2"/>
  <c r="F203" i="2"/>
  <c r="F205" i="2"/>
  <c r="F207" i="2"/>
  <c r="F209" i="2"/>
  <c r="F211" i="2"/>
  <c r="F213" i="2"/>
  <c r="F215" i="2"/>
  <c r="F217" i="2"/>
  <c r="F219" i="2"/>
  <c r="F221" i="2"/>
  <c r="F223" i="2"/>
  <c r="F225" i="2"/>
  <c r="F227" i="2"/>
  <c r="F229" i="2"/>
  <c r="F231" i="2"/>
  <c r="F233" i="2"/>
  <c r="F235" i="2"/>
  <c r="F237" i="2"/>
  <c r="F239" i="2"/>
  <c r="F241" i="2"/>
  <c r="F243" i="2"/>
  <c r="F245" i="2"/>
  <c r="F247" i="2"/>
  <c r="F249" i="2"/>
  <c r="F251" i="2"/>
  <c r="F253" i="2"/>
  <c r="F255" i="2"/>
  <c r="D367" i="2"/>
  <c r="D365" i="2"/>
  <c r="D363" i="2"/>
  <c r="D361" i="2"/>
  <c r="D359" i="2"/>
  <c r="D357" i="2"/>
  <c r="D355" i="2"/>
  <c r="D353" i="2"/>
  <c r="D351" i="2"/>
  <c r="D349" i="2"/>
  <c r="D347" i="2"/>
  <c r="D345" i="2"/>
  <c r="D343" i="2"/>
  <c r="D341" i="2"/>
  <c r="D339" i="2"/>
  <c r="D337" i="2"/>
  <c r="D335" i="2"/>
  <c r="D333" i="2"/>
  <c r="D331" i="2"/>
  <c r="D329" i="2"/>
  <c r="D327" i="2"/>
  <c r="D325" i="2"/>
  <c r="D323" i="2"/>
  <c r="D321" i="2"/>
  <c r="D319" i="2"/>
  <c r="D317" i="2"/>
  <c r="D315" i="2"/>
  <c r="D313" i="2"/>
  <c r="D311" i="2"/>
  <c r="D309" i="2"/>
  <c r="D307" i="2"/>
  <c r="D305" i="2"/>
  <c r="D303" i="2"/>
  <c r="D301" i="2"/>
  <c r="D299" i="2"/>
  <c r="D297" i="2"/>
  <c r="D295" i="2"/>
  <c r="D293" i="2"/>
  <c r="D291" i="2"/>
  <c r="D289" i="2"/>
  <c r="D287" i="2"/>
  <c r="D285" i="2"/>
  <c r="D283" i="2"/>
  <c r="D281" i="2"/>
  <c r="D279" i="2"/>
  <c r="D277" i="2"/>
  <c r="F274" i="2"/>
  <c r="E271" i="2"/>
  <c r="G267" i="2"/>
  <c r="D265" i="2"/>
  <c r="F261" i="2"/>
  <c r="G258" i="2"/>
  <c r="G254" i="2"/>
  <c r="D249" i="2"/>
  <c r="E243" i="2"/>
  <c r="G238" i="2"/>
  <c r="D233" i="2"/>
  <c r="E227" i="2"/>
  <c r="G222" i="2"/>
  <c r="D217" i="2"/>
  <c r="E211" i="2"/>
  <c r="G206" i="2"/>
  <c r="D201" i="2"/>
  <c r="E195" i="2"/>
  <c r="G190" i="2"/>
  <c r="F184" i="2"/>
  <c r="D178" i="2"/>
  <c r="F171" i="2"/>
  <c r="G160" i="2"/>
  <c r="D149" i="2"/>
  <c r="F140" i="2"/>
  <c r="G128" i="2"/>
  <c r="D117" i="2"/>
  <c r="F108" i="2"/>
  <c r="G96" i="2"/>
  <c r="D84" i="2"/>
  <c r="E74" i="2"/>
  <c r="G60" i="2"/>
  <c r="F58" i="2"/>
  <c r="E45" i="2"/>
  <c r="G24" i="2"/>
  <c r="G21" i="2"/>
  <c r="E8" i="2"/>
  <c r="G372" i="2"/>
  <c r="G370" i="2"/>
  <c r="G368" i="2"/>
  <c r="G366" i="2"/>
  <c r="G364" i="2"/>
  <c r="G362" i="2"/>
  <c r="G360" i="2"/>
  <c r="G358" i="2"/>
  <c r="G356" i="2"/>
  <c r="G354" i="2"/>
  <c r="G352" i="2"/>
  <c r="G350" i="2"/>
  <c r="G348" i="2"/>
  <c r="G346" i="2"/>
  <c r="G344" i="2"/>
  <c r="G342" i="2"/>
  <c r="G340" i="2"/>
  <c r="G338" i="2"/>
  <c r="G336" i="2"/>
  <c r="G334" i="2"/>
  <c r="G332" i="2"/>
  <c r="G330" i="2"/>
  <c r="G328" i="2"/>
  <c r="G326" i="2"/>
  <c r="G324" i="2"/>
  <c r="G322" i="2"/>
  <c r="G320" i="2"/>
  <c r="G318" i="2"/>
  <c r="G316" i="2"/>
  <c r="G314" i="2"/>
  <c r="G312" i="2"/>
  <c r="G310" i="2"/>
  <c r="G308" i="2"/>
  <c r="G306" i="2"/>
  <c r="G304" i="2"/>
  <c r="G302" i="2"/>
  <c r="G300" i="2"/>
  <c r="G298" i="2"/>
  <c r="G296" i="2"/>
  <c r="G294" i="2"/>
  <c r="G292" i="2"/>
  <c r="G290" i="2"/>
  <c r="G288" i="2"/>
  <c r="G286" i="2"/>
  <c r="G284" i="2"/>
  <c r="G282" i="2"/>
  <c r="G280" i="2"/>
  <c r="G278" i="2"/>
  <c r="G276" i="2"/>
  <c r="G273" i="2"/>
  <c r="D271" i="2"/>
  <c r="F267" i="2"/>
  <c r="G264" i="2"/>
  <c r="E261" i="2"/>
  <c r="G257" i="2"/>
  <c r="E253" i="2"/>
  <c r="G248" i="2"/>
  <c r="D243" i="2"/>
  <c r="E237" i="2"/>
  <c r="G232" i="2"/>
  <c r="D227" i="2"/>
  <c r="E221" i="2"/>
  <c r="G216" i="2"/>
  <c r="D211" i="2"/>
  <c r="E205" i="2"/>
  <c r="G200" i="2"/>
  <c r="D195" i="2"/>
  <c r="E189" i="2"/>
  <c r="E184" i="2"/>
  <c r="F177" i="2"/>
  <c r="D169" i="2"/>
  <c r="F160" i="2"/>
  <c r="G148" i="2"/>
  <c r="D137" i="2"/>
  <c r="F128" i="2"/>
  <c r="G116" i="2"/>
  <c r="D105" i="2"/>
  <c r="F96" i="2"/>
  <c r="G83" i="2"/>
  <c r="E70" i="2"/>
  <c r="F60" i="2"/>
  <c r="E12" i="2"/>
  <c r="F376" i="2"/>
  <c r="F374" i="2"/>
  <c r="F372" i="2"/>
  <c r="F370" i="2"/>
  <c r="F368" i="2"/>
  <c r="F366" i="2"/>
  <c r="F364" i="2"/>
  <c r="F362" i="2"/>
  <c r="F360" i="2"/>
  <c r="F358" i="2"/>
  <c r="F356" i="2"/>
  <c r="F354" i="2"/>
  <c r="F352" i="2"/>
  <c r="F350" i="2"/>
  <c r="F348" i="2"/>
  <c r="F346" i="2"/>
  <c r="F344" i="2"/>
  <c r="F342" i="2"/>
  <c r="F340" i="2"/>
  <c r="F338" i="2"/>
  <c r="F336" i="2"/>
  <c r="F334" i="2"/>
  <c r="F332" i="2"/>
  <c r="F330" i="2"/>
  <c r="F328" i="2"/>
  <c r="F326" i="2"/>
  <c r="F324" i="2"/>
  <c r="F322" i="2"/>
  <c r="F320" i="2"/>
  <c r="F318" i="2"/>
  <c r="F316" i="2"/>
  <c r="F314" i="2"/>
  <c r="F312" i="2"/>
  <c r="F310" i="2"/>
  <c r="F308" i="2"/>
  <c r="F306" i="2"/>
  <c r="F304" i="2"/>
  <c r="F302" i="2"/>
  <c r="F300" i="2"/>
  <c r="F298" i="2"/>
  <c r="F296" i="2"/>
  <c r="F294" i="2"/>
  <c r="F292" i="2"/>
  <c r="F290" i="2"/>
  <c r="F288" i="2"/>
  <c r="F286" i="2"/>
  <c r="F284" i="2"/>
  <c r="F282" i="2"/>
  <c r="F280" i="2"/>
  <c r="F278" i="2"/>
  <c r="F276" i="2"/>
  <c r="F273" i="2"/>
  <c r="G270" i="2"/>
  <c r="E267" i="2"/>
  <c r="G263" i="2"/>
  <c r="D261" i="2"/>
  <c r="F257" i="2"/>
  <c r="D253" i="2"/>
  <c r="E247" i="2"/>
  <c r="G242" i="2"/>
  <c r="D237" i="2"/>
  <c r="E231" i="2"/>
  <c r="G226" i="2"/>
  <c r="D221" i="2"/>
  <c r="E215" i="2"/>
  <c r="G210" i="2"/>
  <c r="D205" i="2"/>
  <c r="E199" i="2"/>
  <c r="G194" i="2"/>
  <c r="D189" i="2"/>
  <c r="F182" i="2"/>
  <c r="E177" i="2"/>
  <c r="G168" i="2"/>
  <c r="D157" i="2"/>
  <c r="F148" i="2"/>
  <c r="G136" i="2"/>
  <c r="D125" i="2"/>
  <c r="F116" i="2"/>
  <c r="G104" i="2"/>
  <c r="D93" i="2"/>
  <c r="E83" i="2"/>
  <c r="D70" i="2"/>
  <c r="E56" i="2"/>
  <c r="G32" i="2"/>
  <c r="G27" i="2"/>
  <c r="E372" i="2"/>
  <c r="E370" i="2"/>
  <c r="E368" i="2"/>
  <c r="E366" i="2"/>
  <c r="E364" i="2"/>
  <c r="E362" i="2"/>
  <c r="E360" i="2"/>
  <c r="E358" i="2"/>
  <c r="E356" i="2"/>
  <c r="E354" i="2"/>
  <c r="E352" i="2"/>
  <c r="E350" i="2"/>
  <c r="E348" i="2"/>
  <c r="E346" i="2"/>
  <c r="E344" i="2"/>
  <c r="E342" i="2"/>
  <c r="E340" i="2"/>
  <c r="E338" i="2"/>
  <c r="E336" i="2"/>
  <c r="E334" i="2"/>
  <c r="E332" i="2"/>
  <c r="E330" i="2"/>
  <c r="E328" i="2"/>
  <c r="E326" i="2"/>
  <c r="E324" i="2"/>
  <c r="E322" i="2"/>
  <c r="E320" i="2"/>
  <c r="E318" i="2"/>
  <c r="E316" i="2"/>
  <c r="E314" i="2"/>
  <c r="E312" i="2"/>
  <c r="E310" i="2"/>
  <c r="E308" i="2"/>
  <c r="E306" i="2"/>
  <c r="E304" i="2"/>
  <c r="E302" i="2"/>
  <c r="E300" i="2"/>
  <c r="E298" i="2"/>
  <c r="E296" i="2"/>
  <c r="E294" i="2"/>
  <c r="E292" i="2"/>
  <c r="E290" i="2"/>
  <c r="E288" i="2"/>
  <c r="E286" i="2"/>
  <c r="E284" i="2"/>
  <c r="E282" i="2"/>
  <c r="E280" i="2"/>
  <c r="E278" i="2"/>
  <c r="G275" i="2"/>
  <c r="E273" i="2"/>
  <c r="G269" i="2"/>
  <c r="D267" i="2"/>
  <c r="F263" i="2"/>
  <c r="G260" i="2"/>
  <c r="E257" i="2"/>
  <c r="G252" i="2"/>
  <c r="D247" i="2"/>
  <c r="E241" i="2"/>
  <c r="G236" i="2"/>
  <c r="D231" i="2"/>
  <c r="E225" i="2"/>
  <c r="G220" i="2"/>
  <c r="D215" i="2"/>
  <c r="E209" i="2"/>
  <c r="G204" i="2"/>
  <c r="D199" i="2"/>
  <c r="E193" i="2"/>
  <c r="G188" i="2"/>
  <c r="E182" i="2"/>
  <c r="E175" i="2"/>
  <c r="F168" i="2"/>
  <c r="G156" i="2"/>
  <c r="D145" i="2"/>
  <c r="F136" i="2"/>
  <c r="G124" i="2"/>
  <c r="D113" i="2"/>
  <c r="F104" i="2"/>
  <c r="G92" i="2"/>
  <c r="E79" i="2"/>
  <c r="G69" i="2"/>
  <c r="D56" i="2"/>
  <c r="G38" i="2"/>
  <c r="E31" i="2"/>
  <c r="U45" i="2"/>
  <c r="S5" i="2"/>
  <c r="S15" i="2"/>
  <c r="U11" i="2"/>
  <c r="R4" i="2"/>
  <c r="S4" i="2" s="1"/>
  <c r="U25" i="2"/>
  <c r="E176" i="2"/>
  <c r="E174" i="2"/>
  <c r="E172" i="2"/>
  <c r="E170" i="2"/>
  <c r="E168" i="2"/>
  <c r="E166" i="2"/>
  <c r="E164" i="2"/>
  <c r="E162" i="2"/>
  <c r="E160" i="2"/>
  <c r="E158" i="2"/>
  <c r="E156" i="2"/>
  <c r="E154" i="2"/>
  <c r="E152" i="2"/>
  <c r="E150" i="2"/>
  <c r="E148" i="2"/>
  <c r="E146" i="2"/>
  <c r="E144" i="2"/>
  <c r="E142" i="2"/>
  <c r="E140" i="2"/>
  <c r="E138" i="2"/>
  <c r="E136" i="2"/>
  <c r="E134" i="2"/>
  <c r="E132" i="2"/>
  <c r="E130" i="2"/>
  <c r="E128" i="2"/>
  <c r="E126" i="2"/>
  <c r="E124" i="2"/>
  <c r="E122" i="2"/>
  <c r="E120" i="2"/>
  <c r="E118" i="2"/>
  <c r="E116" i="2"/>
  <c r="E114" i="2"/>
  <c r="E112" i="2"/>
  <c r="E110" i="2"/>
  <c r="E108" i="2"/>
  <c r="E106" i="2"/>
  <c r="E104" i="2"/>
  <c r="E102" i="2"/>
  <c r="E100" i="2"/>
  <c r="E98" i="2"/>
  <c r="E96" i="2"/>
  <c r="E94" i="2"/>
  <c r="E92" i="2"/>
  <c r="D90" i="2"/>
  <c r="G87" i="2"/>
  <c r="E85" i="2"/>
  <c r="D83" i="2"/>
  <c r="G80" i="2"/>
  <c r="F78" i="2"/>
  <c r="E76" i="2"/>
  <c r="D74" i="2"/>
  <c r="G71" i="2"/>
  <c r="E69" i="2"/>
  <c r="D67" i="2"/>
  <c r="G64" i="2"/>
  <c r="F62" i="2"/>
  <c r="E60" i="2"/>
  <c r="E59" i="2"/>
  <c r="G57" i="2"/>
  <c r="D54" i="2"/>
  <c r="G51" i="2"/>
  <c r="D49" i="2"/>
  <c r="E46" i="2"/>
  <c r="D43" i="2"/>
  <c r="E40" i="2"/>
  <c r="E37" i="2"/>
  <c r="F32" i="2"/>
  <c r="G30" i="2"/>
  <c r="G28" i="2"/>
  <c r="G22" i="2"/>
  <c r="E18" i="2"/>
  <c r="E14" i="2"/>
  <c r="G7" i="2"/>
  <c r="L4" i="2"/>
  <c r="D172" i="2"/>
  <c r="D170" i="2"/>
  <c r="D168" i="2"/>
  <c r="D166" i="2"/>
  <c r="D164" i="2"/>
  <c r="D162" i="2"/>
  <c r="D160" i="2"/>
  <c r="D158" i="2"/>
  <c r="D156" i="2"/>
  <c r="D154" i="2"/>
  <c r="D152" i="2"/>
  <c r="D150" i="2"/>
  <c r="D148" i="2"/>
  <c r="D146" i="2"/>
  <c r="D144" i="2"/>
  <c r="D142" i="2"/>
  <c r="D140" i="2"/>
  <c r="D138" i="2"/>
  <c r="D136" i="2"/>
  <c r="D134" i="2"/>
  <c r="D132" i="2"/>
  <c r="D130" i="2"/>
  <c r="D128" i="2"/>
  <c r="D126" i="2"/>
  <c r="D124" i="2"/>
  <c r="D122" i="2"/>
  <c r="D120" i="2"/>
  <c r="D118" i="2"/>
  <c r="D116" i="2"/>
  <c r="D114" i="2"/>
  <c r="D112" i="2"/>
  <c r="D110" i="2"/>
  <c r="D108" i="2"/>
  <c r="D106" i="2"/>
  <c r="D104" i="2"/>
  <c r="D102" i="2"/>
  <c r="D100" i="2"/>
  <c r="D98" i="2"/>
  <c r="D96" i="2"/>
  <c r="D94" i="2"/>
  <c r="D92" i="2"/>
  <c r="G89" i="2"/>
  <c r="E87" i="2"/>
  <c r="D85" i="2"/>
  <c r="G82" i="2"/>
  <c r="F80" i="2"/>
  <c r="E78" i="2"/>
  <c r="D76" i="2"/>
  <c r="G73" i="2"/>
  <c r="E71" i="2"/>
  <c r="D69" i="2"/>
  <c r="G66" i="2"/>
  <c r="F64" i="2"/>
  <c r="E62" i="2"/>
  <c r="D60" i="2"/>
  <c r="D59" i="2"/>
  <c r="F57" i="2"/>
  <c r="G55" i="2"/>
  <c r="F51" i="2"/>
  <c r="G47" i="2"/>
  <c r="G41" i="2"/>
  <c r="G36" i="2"/>
  <c r="G35" i="2"/>
  <c r="E32" i="2"/>
  <c r="F28" i="2"/>
  <c r="E22" i="2"/>
  <c r="G9" i="2"/>
  <c r="E7" i="2"/>
  <c r="F4" i="2"/>
  <c r="G187" i="2"/>
  <c r="G185" i="2"/>
  <c r="G183" i="2"/>
  <c r="G181" i="2"/>
  <c r="G179" i="2"/>
  <c r="G177" i="2"/>
  <c r="G175" i="2"/>
  <c r="G173" i="2"/>
  <c r="G171" i="2"/>
  <c r="G169" i="2"/>
  <c r="G167" i="2"/>
  <c r="G165" i="2"/>
  <c r="G163" i="2"/>
  <c r="G161" i="2"/>
  <c r="G159" i="2"/>
  <c r="G157" i="2"/>
  <c r="G155" i="2"/>
  <c r="G153" i="2"/>
  <c r="G151" i="2"/>
  <c r="G149" i="2"/>
  <c r="G147" i="2"/>
  <c r="G145" i="2"/>
  <c r="G143" i="2"/>
  <c r="G141" i="2"/>
  <c r="G139" i="2"/>
  <c r="G137" i="2"/>
  <c r="G135" i="2"/>
  <c r="G133" i="2"/>
  <c r="G131" i="2"/>
  <c r="G129" i="2"/>
  <c r="G127" i="2"/>
  <c r="G125" i="2"/>
  <c r="G123" i="2"/>
  <c r="G121" i="2"/>
  <c r="G119" i="2"/>
  <c r="G117" i="2"/>
  <c r="G115" i="2"/>
  <c r="G113" i="2"/>
  <c r="G111" i="2"/>
  <c r="G109" i="2"/>
  <c r="G107" i="2"/>
  <c r="G105" i="2"/>
  <c r="G103" i="2"/>
  <c r="G101" i="2"/>
  <c r="G99" i="2"/>
  <c r="G97" i="2"/>
  <c r="G95" i="2"/>
  <c r="G93" i="2"/>
  <c r="G91" i="2"/>
  <c r="E89" i="2"/>
  <c r="D87" i="2"/>
  <c r="G84" i="2"/>
  <c r="F82" i="2"/>
  <c r="E80" i="2"/>
  <c r="D78" i="2"/>
  <c r="G75" i="2"/>
  <c r="E73" i="2"/>
  <c r="D71" i="2"/>
  <c r="G68" i="2"/>
  <c r="F66" i="2"/>
  <c r="E64" i="2"/>
  <c r="D62" i="2"/>
  <c r="E57" i="2"/>
  <c r="F55" i="2"/>
  <c r="G52" i="2"/>
  <c r="E51" i="2"/>
  <c r="G50" i="2"/>
  <c r="G48" i="2"/>
  <c r="E47" i="2"/>
  <c r="G44" i="2"/>
  <c r="E41" i="2"/>
  <c r="F36" i="2"/>
  <c r="E35" i="2"/>
  <c r="E28" i="2"/>
  <c r="G26" i="2"/>
  <c r="G20" i="2"/>
  <c r="D15" i="2"/>
  <c r="D4" i="2"/>
  <c r="F169" i="2"/>
  <c r="F167" i="2"/>
  <c r="F165" i="2"/>
  <c r="F163" i="2"/>
  <c r="F161" i="2"/>
  <c r="F159" i="2"/>
  <c r="F157" i="2"/>
  <c r="F155" i="2"/>
  <c r="F153" i="2"/>
  <c r="F151" i="2"/>
  <c r="F149" i="2"/>
  <c r="F147" i="2"/>
  <c r="F145" i="2"/>
  <c r="F143" i="2"/>
  <c r="F141" i="2"/>
  <c r="F139" i="2"/>
  <c r="F137" i="2"/>
  <c r="F135" i="2"/>
  <c r="F133" i="2"/>
  <c r="F131" i="2"/>
  <c r="F129" i="2"/>
  <c r="F127" i="2"/>
  <c r="F125" i="2"/>
  <c r="F123" i="2"/>
  <c r="F121" i="2"/>
  <c r="F119" i="2"/>
  <c r="F117" i="2"/>
  <c r="F115" i="2"/>
  <c r="F113" i="2"/>
  <c r="F111" i="2"/>
  <c r="F109" i="2"/>
  <c r="F107" i="2"/>
  <c r="F105" i="2"/>
  <c r="F103" i="2"/>
  <c r="F101" i="2"/>
  <c r="F99" i="2"/>
  <c r="F97" i="2"/>
  <c r="F95" i="2"/>
  <c r="F93" i="2"/>
  <c r="E91" i="2"/>
  <c r="D89" i="2"/>
  <c r="G86" i="2"/>
  <c r="F84" i="2"/>
  <c r="E82" i="2"/>
  <c r="D80" i="2"/>
  <c r="G77" i="2"/>
  <c r="E75" i="2"/>
  <c r="D73" i="2"/>
  <c r="G70" i="2"/>
  <c r="F68" i="2"/>
  <c r="E66" i="2"/>
  <c r="D64" i="2"/>
  <c r="G61" i="2"/>
  <c r="G58" i="2"/>
  <c r="D57" i="2"/>
  <c r="E55" i="2"/>
  <c r="G53" i="2"/>
  <c r="F52" i="2"/>
  <c r="F50" i="2"/>
  <c r="E48" i="2"/>
  <c r="D47" i="2"/>
  <c r="E44" i="2"/>
  <c r="G42" i="2"/>
  <c r="E36" i="2"/>
  <c r="E33" i="2"/>
  <c r="G31" i="2"/>
  <c r="E26" i="2"/>
  <c r="G17" i="2"/>
  <c r="G13" i="2"/>
  <c r="G5" i="2"/>
  <c r="AM30" i="2"/>
  <c r="AF14" i="2"/>
  <c r="AF10" i="2"/>
  <c r="AF7" i="2"/>
  <c r="AF6" i="2"/>
  <c r="AF9" i="2"/>
  <c r="AF5" i="2"/>
  <c r="AF13" i="2"/>
  <c r="AF4" i="2"/>
  <c r="AF8" i="2"/>
  <c r="AF15" i="2"/>
  <c r="AF11" i="2"/>
  <c r="AF12" i="2"/>
  <c r="AY55" i="2"/>
  <c r="AY54" i="2"/>
  <c r="AY42" i="2"/>
  <c r="AQ15" i="2"/>
  <c r="AQ17" i="2"/>
  <c r="AQ21" i="2"/>
  <c r="AY21" i="2"/>
  <c r="AQ16" i="2"/>
  <c r="AY56" i="2"/>
  <c r="AQ55" i="2"/>
  <c r="AY53" i="2"/>
  <c r="AY43" i="2"/>
  <c r="AY33" i="2"/>
  <c r="AQ7" i="2"/>
  <c r="K8" i="2"/>
  <c r="K7" i="2"/>
  <c r="K11" i="2"/>
  <c r="K13" i="2"/>
  <c r="K14" i="2"/>
  <c r="K9" i="2"/>
  <c r="K17" i="2"/>
  <c r="AY57" i="2"/>
  <c r="AQ56" i="2"/>
  <c r="AM55" i="2"/>
  <c r="AQ54" i="2"/>
  <c r="AY52" i="2"/>
  <c r="AY19" i="2"/>
  <c r="AY17" i="2"/>
  <c r="T4" i="2"/>
  <c r="AY58" i="2"/>
  <c r="AQ57" i="2"/>
  <c r="AM56" i="2"/>
  <c r="AM54" i="2"/>
  <c r="AY44" i="2"/>
  <c r="AY39" i="2"/>
  <c r="R38" i="6" s="1"/>
  <c r="AM53" i="2"/>
  <c r="AY30" i="2"/>
  <c r="AY34" i="2"/>
  <c r="AM58" i="2"/>
  <c r="AM51" i="2"/>
  <c r="AY31" i="2"/>
  <c r="AY28" i="2"/>
  <c r="AQ6" i="2"/>
  <c r="AQ10" i="2"/>
  <c r="AQ3" i="2"/>
  <c r="AY46" i="2"/>
  <c r="AY18" i="2"/>
  <c r="AQ4" i="2"/>
  <c r="AU40" i="2"/>
  <c r="AU44" i="2"/>
  <c r="AU41" i="2"/>
  <c r="AU45" i="2"/>
  <c r="AU42" i="2"/>
  <c r="AU46" i="2"/>
  <c r="AY32" i="2"/>
  <c r="AY29" i="2"/>
  <c r="AY16" i="2"/>
  <c r="D50" i="2"/>
  <c r="D46" i="2"/>
  <c r="F45" i="2"/>
  <c r="AM43" i="2"/>
  <c r="D42" i="2"/>
  <c r="F41" i="2"/>
  <c r="AM39" i="2"/>
  <c r="F37" i="2"/>
  <c r="D36" i="2"/>
  <c r="F35" i="2"/>
  <c r="AM33" i="2"/>
  <c r="D32" i="2"/>
  <c r="F31" i="2"/>
  <c r="AM29" i="2"/>
  <c r="D28" i="2"/>
  <c r="F27" i="2"/>
  <c r="D26" i="2"/>
  <c r="AU22" i="2"/>
  <c r="D22" i="2"/>
  <c r="F21" i="2"/>
  <c r="AM19" i="2"/>
  <c r="AU18" i="2"/>
  <c r="D18" i="2"/>
  <c r="AM16" i="2"/>
  <c r="D16" i="2"/>
  <c r="S14" i="2"/>
  <c r="D13" i="2"/>
  <c r="F12" i="2"/>
  <c r="D11" i="2"/>
  <c r="S10" i="2"/>
  <c r="AU9" i="2"/>
  <c r="AM8" i="2"/>
  <c r="F8" i="2"/>
  <c r="D7" i="2"/>
  <c r="S6" i="2"/>
  <c r="AU5" i="2"/>
  <c r="AM4" i="2"/>
  <c r="AY3" i="2"/>
  <c r="E3" i="2"/>
  <c r="B2" i="2"/>
  <c r="K12" i="2" s="1"/>
  <c r="F91" i="2"/>
  <c r="F89" i="2"/>
  <c r="F87" i="2"/>
  <c r="F85" i="2"/>
  <c r="F83" i="2"/>
  <c r="F81" i="2"/>
  <c r="F79" i="2"/>
  <c r="F77" i="2"/>
  <c r="F75" i="2"/>
  <c r="F73" i="2"/>
  <c r="F71" i="2"/>
  <c r="F69" i="2"/>
  <c r="F67" i="2"/>
  <c r="F65" i="2"/>
  <c r="F63" i="2"/>
  <c r="F61" i="2"/>
  <c r="AU58" i="2"/>
  <c r="AU57" i="2"/>
  <c r="AU56" i="2"/>
  <c r="AU55" i="2"/>
  <c r="D55" i="2"/>
  <c r="F54" i="2"/>
  <c r="D51" i="2"/>
  <c r="F48" i="2"/>
  <c r="AM46" i="2"/>
  <c r="D45" i="2"/>
  <c r="F44" i="2"/>
  <c r="D41" i="2"/>
  <c r="F40" i="2"/>
  <c r="F38" i="2"/>
  <c r="D37" i="2"/>
  <c r="D35" i="2"/>
  <c r="F34" i="2"/>
  <c r="AM32" i="2"/>
  <c r="AU31" i="2"/>
  <c r="D31" i="2"/>
  <c r="F30" i="2"/>
  <c r="AM28" i="2"/>
  <c r="D27" i="2"/>
  <c r="F24" i="2"/>
  <c r="AM22" i="2"/>
  <c r="AU21" i="2"/>
  <c r="D21" i="2"/>
  <c r="F20" i="2"/>
  <c r="AU17" i="2"/>
  <c r="F17" i="2"/>
  <c r="S16" i="2"/>
  <c r="AU15" i="2"/>
  <c r="G15" i="2"/>
  <c r="S13" i="2"/>
  <c r="D12" i="2"/>
  <c r="S11" i="2"/>
  <c r="AU10" i="2"/>
  <c r="AM9" i="2"/>
  <c r="F9" i="2"/>
  <c r="D8" i="2"/>
  <c r="S7" i="2"/>
  <c r="D89" i="5" s="1"/>
  <c r="AU6" i="2"/>
  <c r="AM5" i="2"/>
  <c r="F5" i="2"/>
  <c r="E34" i="2"/>
  <c r="G33" i="2"/>
  <c r="U32" i="2"/>
  <c r="AQ31" i="2"/>
  <c r="E30" i="2"/>
  <c r="G29" i="2"/>
  <c r="G25" i="2"/>
  <c r="E24" i="2"/>
  <c r="G23" i="2"/>
  <c r="E20" i="2"/>
  <c r="G19" i="2"/>
  <c r="E17" i="2"/>
  <c r="F15" i="2"/>
  <c r="G14" i="2"/>
  <c r="U12" i="2"/>
  <c r="G10" i="2"/>
  <c r="E9" i="2"/>
  <c r="G6" i="2"/>
  <c r="E5" i="2"/>
  <c r="J4" i="2"/>
  <c r="K4" i="2" s="1"/>
  <c r="F49" i="2"/>
  <c r="D48" i="2"/>
  <c r="F47" i="2"/>
  <c r="D44" i="2"/>
  <c r="F43" i="2"/>
  <c r="D40" i="2"/>
  <c r="F39" i="2"/>
  <c r="D38" i="2"/>
  <c r="D34" i="2"/>
  <c r="F33" i="2"/>
  <c r="AM31" i="2"/>
  <c r="D30" i="2"/>
  <c r="F29" i="2"/>
  <c r="F25" i="2"/>
  <c r="D24" i="2"/>
  <c r="F23" i="2"/>
  <c r="D20" i="2"/>
  <c r="F19" i="2"/>
  <c r="D17" i="2"/>
  <c r="E15" i="2"/>
  <c r="F14" i="2"/>
  <c r="S12" i="2"/>
  <c r="F10" i="2"/>
  <c r="D9" i="2"/>
  <c r="S8" i="2"/>
  <c r="AU7" i="2"/>
  <c r="F6" i="2"/>
  <c r="D5" i="2"/>
  <c r="G4" i="2"/>
  <c r="M3" i="2"/>
  <c r="O2" i="2"/>
  <c r="U51" i="2" s="1"/>
  <c r="F26" i="2"/>
  <c r="D25" i="2"/>
  <c r="D23" i="2"/>
  <c r="F22" i="2"/>
  <c r="AU19" i="2"/>
  <c r="P30" i="6" s="1"/>
  <c r="D19" i="2"/>
  <c r="F18" i="2"/>
  <c r="S17" i="2"/>
  <c r="N89" i="5" s="1"/>
  <c r="F16" i="2"/>
  <c r="D14" i="2"/>
  <c r="F13" i="2"/>
  <c r="F11" i="2"/>
  <c r="D10" i="2"/>
  <c r="S9" i="2"/>
  <c r="AU8" i="2"/>
  <c r="F7" i="2"/>
  <c r="D6" i="2"/>
  <c r="E4" i="2"/>
  <c r="M89" i="5"/>
  <c r="P68" i="5"/>
  <c r="Q68" i="5"/>
  <c r="R68" i="5"/>
  <c r="S68" i="5"/>
  <c r="G2" i="3"/>
  <c r="H2" i="3" s="1"/>
  <c r="E2" i="5"/>
  <c r="F2" i="5"/>
  <c r="Q45" i="6"/>
  <c r="Q43" i="6"/>
  <c r="S45" i="6"/>
  <c r="S41" i="6"/>
  <c r="S43" i="6"/>
  <c r="Q53" i="5"/>
  <c r="Q46" i="5"/>
  <c r="N41" i="6"/>
  <c r="P54" i="5"/>
  <c r="S23" i="6"/>
  <c r="R45" i="6"/>
  <c r="R43" i="6"/>
  <c r="R41" i="6"/>
  <c r="S50" i="5"/>
  <c r="Q29" i="6"/>
  <c r="Q54" i="5"/>
  <c r="N45" i="6"/>
  <c r="T48" i="5"/>
  <c r="Q41" i="6"/>
  <c r="Q66" i="5"/>
  <c r="P45" i="6"/>
  <c r="P43" i="6"/>
  <c r="Q48" i="5"/>
  <c r="N43" i="6"/>
  <c r="O45" i="6"/>
  <c r="Q52" i="5"/>
  <c r="Q50" i="5"/>
  <c r="Q62" i="5"/>
  <c r="O25" i="6"/>
  <c r="R21" i="6"/>
  <c r="O39" i="6"/>
  <c r="O43" i="6"/>
  <c r="P25" i="6"/>
  <c r="Q64" i="5"/>
  <c r="K65" i="6"/>
  <c r="F90" i="6"/>
  <c r="K65" i="5"/>
  <c r="Z4" i="1"/>
  <c r="Z3" i="1"/>
  <c r="Q55" i="5"/>
  <c r="Q49" i="5"/>
  <c r="R66" i="5"/>
  <c r="S21" i="6"/>
  <c r="O23" i="6"/>
  <c r="N27" i="6"/>
  <c r="S66" i="5"/>
  <c r="S46" i="5"/>
  <c r="T50" i="5"/>
  <c r="N25" i="6"/>
  <c r="O41" i="6"/>
  <c r="S25" i="6"/>
  <c r="Q25" i="6"/>
  <c r="P66" i="5"/>
  <c r="P41" i="6"/>
  <c r="S48" i="5"/>
  <c r="T46" i="5"/>
  <c r="R50" i="5"/>
  <c r="R52" i="5"/>
  <c r="P64" i="5"/>
  <c r="P52" i="5"/>
  <c r="P50" i="5"/>
  <c r="U52" i="5"/>
  <c r="U46" i="5"/>
  <c r="U56" i="5"/>
  <c r="U54" i="5"/>
  <c r="U47" i="5"/>
  <c r="U48" i="5"/>
  <c r="U58" i="5"/>
  <c r="T56" i="5"/>
  <c r="O32" i="6"/>
  <c r="O29" i="6"/>
  <c r="O27" i="6"/>
  <c r="T54" i="5"/>
  <c r="O31" i="6"/>
  <c r="T53" i="5"/>
  <c r="T52" i="5"/>
  <c r="T58" i="5"/>
  <c r="P22" i="6"/>
  <c r="P27" i="6"/>
  <c r="P29" i="6"/>
  <c r="R29" i="6"/>
  <c r="R23" i="6"/>
  <c r="S58" i="5"/>
  <c r="S56" i="5"/>
  <c r="S54" i="5"/>
  <c r="S52" i="5"/>
  <c r="S33" i="6"/>
  <c r="S59" i="5"/>
  <c r="S30" i="6"/>
  <c r="P31" i="6"/>
  <c r="R31" i="6"/>
  <c r="R27" i="6"/>
  <c r="Q27" i="6"/>
  <c r="R33" i="6"/>
  <c r="S29" i="6"/>
  <c r="R25" i="6"/>
  <c r="S27" i="6"/>
  <c r="Q31" i="6"/>
  <c r="S31" i="6"/>
  <c r="R58" i="5"/>
  <c r="R54" i="5"/>
  <c r="P56" i="5"/>
  <c r="N31" i="6"/>
  <c r="R56" i="5"/>
  <c r="P58" i="5"/>
  <c r="N33" i="6"/>
  <c r="N29" i="6"/>
  <c r="A1" i="4"/>
  <c r="T7" i="5"/>
  <c r="O37" i="6"/>
  <c r="Q23" i="6"/>
  <c r="Q21" i="6"/>
  <c r="G65" i="6"/>
  <c r="O38" i="6"/>
  <c r="P26" i="6"/>
  <c r="Q4" i="5"/>
  <c r="A1" i="3"/>
  <c r="R48" i="5"/>
  <c r="P48" i="5"/>
  <c r="R47" i="5"/>
  <c r="N21" i="6"/>
  <c r="N23" i="6"/>
  <c r="P46" i="5"/>
  <c r="R46" i="5"/>
  <c r="S64" i="5"/>
  <c r="S62" i="5"/>
  <c r="S63" i="5"/>
  <c r="U65" i="5"/>
  <c r="U62" i="5"/>
  <c r="U66" i="5"/>
  <c r="P37" i="6"/>
  <c r="P40" i="6"/>
  <c r="P39" i="6"/>
  <c r="N39" i="6"/>
  <c r="R39" i="6"/>
  <c r="R63" i="5"/>
  <c r="R62" i="5"/>
  <c r="P62" i="5"/>
  <c r="R64" i="5"/>
  <c r="T66" i="5"/>
  <c r="T67" i="5"/>
  <c r="T62" i="5"/>
  <c r="Q39" i="6"/>
  <c r="Q37" i="6"/>
  <c r="Q38" i="6"/>
  <c r="S39" i="6"/>
  <c r="R37" i="6"/>
  <c r="U64" i="5"/>
  <c r="B3" i="5"/>
  <c r="P24" i="6"/>
  <c r="T64" i="5"/>
  <c r="N37" i="6"/>
  <c r="S37" i="6"/>
  <c r="P23" i="6"/>
  <c r="O21" i="6"/>
  <c r="P21" i="6"/>
  <c r="K10" i="2" l="1"/>
  <c r="K6" i="2"/>
  <c r="K16" i="2"/>
  <c r="M4" i="2"/>
  <c r="K5" i="2"/>
  <c r="K15" i="2"/>
  <c r="U34" i="2"/>
  <c r="U40" i="2"/>
  <c r="U7" i="2"/>
  <c r="U14" i="2"/>
  <c r="U18" i="2"/>
  <c r="U28" i="2"/>
  <c r="U4" i="2"/>
  <c r="U37" i="2"/>
  <c r="U30" i="2"/>
  <c r="U26" i="2"/>
  <c r="U36" i="2"/>
  <c r="U6" i="2"/>
  <c r="U19" i="2"/>
  <c r="U8" i="2"/>
  <c r="U43" i="2"/>
  <c r="U46" i="2"/>
  <c r="U16" i="2"/>
  <c r="U54" i="2"/>
  <c r="U49" i="2"/>
  <c r="U22" i="2"/>
  <c r="U23" i="2"/>
  <c r="U24" i="2"/>
  <c r="U15" i="2"/>
  <c r="U10" i="2"/>
  <c r="U21" i="2"/>
  <c r="U27" i="2"/>
  <c r="U29" i="2"/>
  <c r="U38" i="2"/>
  <c r="U39" i="2"/>
  <c r="U5" i="2"/>
  <c r="U13" i="2"/>
  <c r="U17" i="2"/>
  <c r="U31" i="2"/>
  <c r="U33" i="2"/>
  <c r="U42" i="2"/>
  <c r="U53" i="2"/>
  <c r="U20" i="2"/>
  <c r="U44" i="2"/>
  <c r="U48" i="2"/>
  <c r="U50" i="2"/>
  <c r="U52" i="2"/>
  <c r="U9" i="2"/>
  <c r="U35" i="2"/>
  <c r="U41" i="2"/>
  <c r="U47" i="2"/>
  <c r="U55" i="2"/>
  <c r="M21" i="2"/>
  <c r="M18" i="2"/>
  <c r="M22" i="2"/>
  <c r="M26" i="2"/>
  <c r="M28" i="2"/>
  <c r="M32" i="2"/>
  <c r="M36" i="2"/>
  <c r="M42" i="2"/>
  <c r="M46" i="2"/>
  <c r="M50" i="2"/>
  <c r="M7" i="2"/>
  <c r="M11" i="2"/>
  <c r="I3" i="6" s="1"/>
  <c r="M13" i="2"/>
  <c r="M16" i="2"/>
  <c r="M19" i="2"/>
  <c r="M23" i="2"/>
  <c r="M25" i="2"/>
  <c r="M29" i="2"/>
  <c r="M33" i="2"/>
  <c r="M39" i="2"/>
  <c r="M43" i="2"/>
  <c r="M47" i="2"/>
  <c r="M49" i="2"/>
  <c r="M53" i="2"/>
  <c r="M15" i="2"/>
  <c r="M20" i="2"/>
  <c r="M24" i="2"/>
  <c r="M30" i="2"/>
  <c r="M34" i="2"/>
  <c r="M38" i="2"/>
  <c r="M40" i="2"/>
  <c r="M44" i="2"/>
  <c r="M48" i="2"/>
  <c r="M14" i="2"/>
  <c r="L3" i="6" s="1"/>
  <c r="M31" i="2"/>
  <c r="M51" i="2"/>
  <c r="M8" i="2"/>
  <c r="F3" i="6" s="1"/>
  <c r="M37" i="2"/>
  <c r="M52" i="2"/>
  <c r="M17" i="2"/>
  <c r="M27" i="2"/>
  <c r="M54" i="2"/>
  <c r="M6" i="2"/>
  <c r="M55" i="2"/>
  <c r="M5" i="2"/>
  <c r="C3" i="6" s="1"/>
  <c r="C19" i="6" s="1"/>
  <c r="M41" i="2"/>
  <c r="M10" i="2"/>
  <c r="M35" i="2"/>
  <c r="M9" i="2"/>
  <c r="G3" i="6" s="1"/>
  <c r="G4" i="6" s="1"/>
  <c r="G87" i="6" s="1"/>
  <c r="M12" i="2"/>
  <c r="J3" i="6" s="1"/>
  <c r="M45" i="2"/>
  <c r="Q51" i="5"/>
  <c r="Q47" i="5"/>
  <c r="U63" i="5"/>
  <c r="Q57" i="5"/>
  <c r="Q69" i="5"/>
  <c r="Q59" i="5"/>
  <c r="I2" i="3"/>
  <c r="G2" i="5"/>
  <c r="L47" i="6"/>
  <c r="K100" i="6"/>
  <c r="K53" i="6" s="1"/>
  <c r="J50" i="6"/>
  <c r="G50" i="6"/>
  <c r="L100" i="6"/>
  <c r="L53" i="6" s="1"/>
  <c r="I100" i="6"/>
  <c r="I53" i="6" s="1"/>
  <c r="H21" i="6"/>
  <c r="J48" i="6"/>
  <c r="F48" i="6"/>
  <c r="K48" i="6"/>
  <c r="L83" i="6"/>
  <c r="B51" i="6"/>
  <c r="K86" i="6"/>
  <c r="K93" i="6" s="1"/>
  <c r="B21" i="6"/>
  <c r="B100" i="6"/>
  <c r="B53" i="6" s="1"/>
  <c r="E97" i="6"/>
  <c r="D49" i="6"/>
  <c r="C49" i="6"/>
  <c r="D51" i="6"/>
  <c r="H86" i="6"/>
  <c r="E47" i="6"/>
  <c r="L48" i="6"/>
  <c r="F83" i="6"/>
  <c r="K49" i="6"/>
  <c r="C100" i="6"/>
  <c r="C53" i="6" s="1"/>
  <c r="E21" i="6"/>
  <c r="C48" i="6"/>
  <c r="L21" i="6"/>
  <c r="I48" i="6"/>
  <c r="D47" i="6"/>
  <c r="E86" i="6"/>
  <c r="C97" i="6"/>
  <c r="D100" i="6"/>
  <c r="D53" i="6" s="1"/>
  <c r="L49" i="6"/>
  <c r="K97" i="6"/>
  <c r="K21" i="6"/>
  <c r="E49" i="6"/>
  <c r="B3" i="6"/>
  <c r="R7" i="6"/>
  <c r="B10" i="6"/>
  <c r="G34" i="6"/>
  <c r="B35" i="6"/>
  <c r="F34" i="6"/>
  <c r="G35" i="6"/>
  <c r="I10" i="6"/>
  <c r="I28" i="6" s="1"/>
  <c r="J34" i="6"/>
  <c r="B34" i="6"/>
  <c r="G8" i="6"/>
  <c r="B7" i="6"/>
  <c r="K7" i="6"/>
  <c r="F8" i="6"/>
  <c r="D8" i="6"/>
  <c r="D7" i="6"/>
  <c r="E35" i="6"/>
  <c r="I8" i="6"/>
  <c r="S53" i="5"/>
  <c r="C63" i="6"/>
  <c r="D10" i="6"/>
  <c r="D28" i="6" s="1"/>
  <c r="Q67" i="5"/>
  <c r="Q65" i="5"/>
  <c r="R49" i="5"/>
  <c r="Q63" i="5"/>
  <c r="G65" i="5"/>
  <c r="E100" i="6"/>
  <c r="E53" i="6" s="1"/>
  <c r="F49" i="6"/>
  <c r="D83" i="6"/>
  <c r="J21" i="6"/>
  <c r="H50" i="6"/>
  <c r="E50" i="6"/>
  <c r="F51" i="6"/>
  <c r="H83" i="6"/>
  <c r="G86" i="6"/>
  <c r="G83" i="6"/>
  <c r="B50" i="6"/>
  <c r="H48" i="6"/>
  <c r="I50" i="6"/>
  <c r="L51" i="6"/>
  <c r="G51" i="6"/>
  <c r="F97" i="6"/>
  <c r="L50" i="6"/>
  <c r="K51" i="6"/>
  <c r="K83" i="6"/>
  <c r="J86" i="6"/>
  <c r="J93" i="6" s="1"/>
  <c r="H49" i="6"/>
  <c r="I97" i="6"/>
  <c r="F86" i="6"/>
  <c r="F93" i="6" s="1"/>
  <c r="C83" i="6"/>
  <c r="E48" i="6"/>
  <c r="J83" i="6"/>
  <c r="I51" i="6"/>
  <c r="I65" i="6"/>
  <c r="I65" i="5"/>
  <c r="J65" i="6"/>
  <c r="J65" i="5"/>
  <c r="H3" i="5"/>
  <c r="G3" i="5"/>
  <c r="E3" i="5"/>
  <c r="G21" i="6"/>
  <c r="L97" i="6"/>
  <c r="F100" i="6"/>
  <c r="F53" i="6" s="1"/>
  <c r="B47" i="6"/>
  <c r="K50" i="6"/>
  <c r="D86" i="6"/>
  <c r="D93" i="6" s="1"/>
  <c r="G49" i="6"/>
  <c r="H100" i="6"/>
  <c r="H53" i="6" s="1"/>
  <c r="D21" i="6"/>
  <c r="G100" i="6"/>
  <c r="G53" i="6" s="1"/>
  <c r="C50" i="6"/>
  <c r="J8" i="6"/>
  <c r="D57" i="6"/>
  <c r="D50" i="6"/>
  <c r="B48" i="6"/>
  <c r="I49" i="6"/>
  <c r="H97" i="6"/>
  <c r="G48" i="6"/>
  <c r="F21" i="6"/>
  <c r="B83" i="6"/>
  <c r="I83" i="6"/>
  <c r="I86" i="6"/>
  <c r="D97" i="6"/>
  <c r="C47" i="6"/>
  <c r="G47" i="6"/>
  <c r="J47" i="6"/>
  <c r="D35" i="6"/>
  <c r="F50" i="6"/>
  <c r="J49" i="6"/>
  <c r="C51" i="6"/>
  <c r="B86" i="6"/>
  <c r="B93" i="6" s="1"/>
  <c r="B49" i="6"/>
  <c r="F47" i="6"/>
  <c r="L86" i="6"/>
  <c r="L93" i="6" s="1"/>
  <c r="C86" i="6"/>
  <c r="C93" i="6" s="1"/>
  <c r="G97" i="6"/>
  <c r="J100" i="6"/>
  <c r="J53" i="6" s="1"/>
  <c r="K47" i="6"/>
  <c r="C21" i="6"/>
  <c r="I21" i="6"/>
  <c r="B97" i="6"/>
  <c r="E51" i="6"/>
  <c r="D48" i="6"/>
  <c r="H47" i="6"/>
  <c r="H51" i="6"/>
  <c r="J51" i="6"/>
  <c r="I47" i="6"/>
  <c r="E83" i="6"/>
  <c r="J97" i="6"/>
  <c r="S32" i="6"/>
  <c r="J11" i="6"/>
  <c r="C8" i="6"/>
  <c r="L10" i="6"/>
  <c r="L58" i="6" s="1"/>
  <c r="C11" i="6"/>
  <c r="H7" i="6"/>
  <c r="L34" i="6"/>
  <c r="D11" i="6"/>
  <c r="D27" i="6" s="1"/>
  <c r="H8" i="6"/>
  <c r="H34" i="6"/>
  <c r="K35" i="6"/>
  <c r="G10" i="6"/>
  <c r="I34" i="6"/>
  <c r="I93" i="6"/>
  <c r="F11" i="6"/>
  <c r="E10" i="6"/>
  <c r="E58" i="6" s="1"/>
  <c r="K8" i="6"/>
  <c r="J13" i="6" s="1"/>
  <c r="J7" i="6"/>
  <c r="B11" i="6"/>
  <c r="E8" i="6"/>
  <c r="I35" i="6"/>
  <c r="F35" i="6"/>
  <c r="K10" i="6"/>
  <c r="E93" i="6"/>
  <c r="J35" i="6"/>
  <c r="J10" i="6"/>
  <c r="J58" i="6" s="1"/>
  <c r="C35" i="6"/>
  <c r="F7" i="6"/>
  <c r="G11" i="6"/>
  <c r="C7" i="6"/>
  <c r="E7" i="6"/>
  <c r="G7" i="6"/>
  <c r="E34" i="6"/>
  <c r="G93" i="6"/>
  <c r="F10" i="6"/>
  <c r="I7" i="6"/>
  <c r="H10" i="6"/>
  <c r="E11" i="6"/>
  <c r="B8" i="6"/>
  <c r="B13" i="6" s="1"/>
  <c r="D34" i="6"/>
  <c r="L35" i="6"/>
  <c r="L11" i="6"/>
  <c r="K11" i="6"/>
  <c r="H11" i="6"/>
  <c r="C34" i="6"/>
  <c r="I11" i="6"/>
  <c r="I27" i="6" s="1"/>
  <c r="L8" i="6"/>
  <c r="H35" i="6"/>
  <c r="C10" i="6"/>
  <c r="C57" i="6" s="1"/>
  <c r="K34" i="6"/>
  <c r="K3" i="6"/>
  <c r="K6" i="6" s="1"/>
  <c r="I3" i="5"/>
  <c r="K3" i="5"/>
  <c r="K6" i="5" s="1"/>
  <c r="D3" i="6"/>
  <c r="H3" i="6"/>
  <c r="H4" i="6" s="1"/>
  <c r="H5" i="6" s="1"/>
  <c r="N3" i="5"/>
  <c r="E3" i="6"/>
  <c r="C3" i="5"/>
  <c r="F3" i="5"/>
  <c r="J3" i="5"/>
  <c r="D3" i="5"/>
  <c r="M3" i="5"/>
  <c r="M6" i="5" s="1"/>
  <c r="C33" i="6"/>
  <c r="B89" i="5"/>
  <c r="D33" i="6"/>
  <c r="D58" i="6"/>
  <c r="C28" i="6"/>
  <c r="R26" i="6"/>
  <c r="R28" i="6"/>
  <c r="S34" i="6"/>
  <c r="M90" i="5"/>
  <c r="M92" i="5" s="1"/>
  <c r="T59" i="5"/>
  <c r="U57" i="5"/>
  <c r="U55" i="5"/>
  <c r="G58" i="6"/>
  <c r="D9" i="6"/>
  <c r="D41" i="6"/>
  <c r="K57" i="6"/>
  <c r="R30" i="6"/>
  <c r="T57" i="5"/>
  <c r="U53" i="5"/>
  <c r="U59" i="5"/>
  <c r="C9" i="6"/>
  <c r="C41" i="6"/>
  <c r="C12" i="6"/>
  <c r="R24" i="6"/>
  <c r="R32" i="6"/>
  <c r="S57" i="5"/>
  <c r="R22" i="6"/>
  <c r="U49" i="5"/>
  <c r="J12" i="6"/>
  <c r="J33" i="6"/>
  <c r="J9" i="6"/>
  <c r="S55" i="5"/>
  <c r="R34" i="6"/>
  <c r="O28" i="6"/>
  <c r="T55" i="5"/>
  <c r="P34" i="6"/>
  <c r="P28" i="6"/>
  <c r="K90" i="5"/>
  <c r="P32" i="6"/>
  <c r="O30" i="6"/>
  <c r="O34" i="6"/>
  <c r="O26" i="6"/>
  <c r="O24" i="6"/>
  <c r="O22" i="6"/>
  <c r="T49" i="5"/>
  <c r="T47" i="5"/>
  <c r="T51" i="5"/>
  <c r="S28" i="6"/>
  <c r="S22" i="6"/>
  <c r="S24" i="6"/>
  <c r="S26" i="6"/>
  <c r="S49" i="5"/>
  <c r="S51" i="5"/>
  <c r="S47" i="5"/>
  <c r="E63" i="6"/>
  <c r="I61" i="6"/>
  <c r="F61" i="6"/>
  <c r="I54" i="6"/>
  <c r="K61" i="6"/>
  <c r="J29" i="6"/>
  <c r="F55" i="6"/>
  <c r="H61" i="6"/>
  <c r="E54" i="6"/>
  <c r="D55" i="6"/>
  <c r="F63" i="6"/>
  <c r="L63" i="6"/>
  <c r="J63" i="6"/>
  <c r="I63" i="6"/>
  <c r="C61" i="6"/>
  <c r="G54" i="6"/>
  <c r="C56" i="6"/>
  <c r="K54" i="6"/>
  <c r="D29" i="6"/>
  <c r="G56" i="6"/>
  <c r="J55" i="6"/>
  <c r="K56" i="6"/>
  <c r="G55" i="6"/>
  <c r="D56" i="6"/>
  <c r="K29" i="6"/>
  <c r="E55" i="6"/>
  <c r="B54" i="6"/>
  <c r="E61" i="6"/>
  <c r="H55" i="6"/>
  <c r="G61" i="6"/>
  <c r="J54" i="6"/>
  <c r="I55" i="6"/>
  <c r="D61" i="6"/>
  <c r="J56" i="6"/>
  <c r="F54" i="6"/>
  <c r="J61" i="6"/>
  <c r="C55" i="6"/>
  <c r="D63" i="6"/>
  <c r="C54" i="6"/>
  <c r="H63" i="6"/>
  <c r="B63" i="6"/>
  <c r="B64" i="6" s="1"/>
  <c r="B61" i="6"/>
  <c r="B62" i="6" s="1"/>
  <c r="H54" i="6"/>
  <c r="L55" i="6"/>
  <c r="L54" i="6"/>
  <c r="K63" i="6"/>
  <c r="G29" i="6"/>
  <c r="G63" i="6"/>
  <c r="B55" i="6"/>
  <c r="K55" i="6"/>
  <c r="L61" i="6"/>
  <c r="D54" i="6"/>
  <c r="L90" i="5"/>
  <c r="E90" i="6"/>
  <c r="D90" i="5"/>
  <c r="D92" i="5" s="1"/>
  <c r="J90" i="6"/>
  <c r="L90" i="6"/>
  <c r="D65" i="5"/>
  <c r="D65" i="6"/>
  <c r="O46" i="6"/>
  <c r="O40" i="6"/>
  <c r="O42" i="6"/>
  <c r="O44" i="6"/>
  <c r="D89" i="6"/>
  <c r="H89" i="6"/>
  <c r="H89" i="5"/>
  <c r="B65" i="5"/>
  <c r="B6" i="5" s="1"/>
  <c r="T9" i="5" s="1"/>
  <c r="B65" i="6"/>
  <c r="B6" i="6" s="1"/>
  <c r="R9" i="6" s="1"/>
  <c r="J90" i="5"/>
  <c r="F90" i="5"/>
  <c r="D90" i="6"/>
  <c r="C90" i="5"/>
  <c r="G90" i="6"/>
  <c r="E90" i="5"/>
  <c r="B90" i="5"/>
  <c r="N90" i="5"/>
  <c r="N92" i="5" s="1"/>
  <c r="H90" i="6"/>
  <c r="I90" i="5"/>
  <c r="B90" i="6"/>
  <c r="C90" i="6"/>
  <c r="G90" i="5"/>
  <c r="I90" i="6"/>
  <c r="H90" i="5"/>
  <c r="K90" i="6"/>
  <c r="B4" i="6"/>
  <c r="J89" i="5"/>
  <c r="J89" i="6"/>
  <c r="L89" i="6"/>
  <c r="L89" i="5"/>
  <c r="I89" i="6"/>
  <c r="I89" i="5"/>
  <c r="K89" i="6"/>
  <c r="K89" i="5"/>
  <c r="G89" i="6"/>
  <c r="G89" i="5"/>
  <c r="C89" i="6"/>
  <c r="C89" i="5"/>
  <c r="E89" i="5"/>
  <c r="E89" i="6"/>
  <c r="F89" i="5"/>
  <c r="F89" i="6"/>
  <c r="F92" i="6" s="1"/>
  <c r="H65" i="5"/>
  <c r="H65" i="6"/>
  <c r="E29" i="6"/>
  <c r="E28" i="6"/>
  <c r="E57" i="6"/>
  <c r="E33" i="6"/>
  <c r="E56" i="6"/>
  <c r="D12" i="6"/>
  <c r="F13" i="6"/>
  <c r="F65" i="6"/>
  <c r="F65" i="5"/>
  <c r="F9" i="6"/>
  <c r="F27" i="6"/>
  <c r="F57" i="6"/>
  <c r="F56" i="6"/>
  <c r="F33" i="6"/>
  <c r="F28" i="6"/>
  <c r="F12" i="6"/>
  <c r="F58" i="6"/>
  <c r="F29" i="6"/>
  <c r="F41" i="6"/>
  <c r="H12" i="6"/>
  <c r="H9" i="6"/>
  <c r="H57" i="6"/>
  <c r="H28" i="6"/>
  <c r="H41" i="6"/>
  <c r="G12" i="6"/>
  <c r="H56" i="6"/>
  <c r="H33" i="6"/>
  <c r="H29" i="6"/>
  <c r="H27" i="6"/>
  <c r="C65" i="5"/>
  <c r="C65" i="6"/>
  <c r="R69" i="5"/>
  <c r="R65" i="5"/>
  <c r="R67" i="5"/>
  <c r="U69" i="5"/>
  <c r="U67" i="5"/>
  <c r="R55" i="5"/>
  <c r="R53" i="5"/>
  <c r="R59" i="5"/>
  <c r="R51" i="5"/>
  <c r="R57" i="5"/>
  <c r="E27" i="6"/>
  <c r="S44" i="6"/>
  <c r="S42" i="6"/>
  <c r="S38" i="6"/>
  <c r="S46" i="6"/>
  <c r="E65" i="6"/>
  <c r="E65" i="5"/>
  <c r="D13" i="6"/>
  <c r="I58" i="6"/>
  <c r="I57" i="6"/>
  <c r="I9" i="6"/>
  <c r="I56" i="6"/>
  <c r="I41" i="6"/>
  <c r="I12" i="6"/>
  <c r="I29" i="6"/>
  <c r="I33" i="6"/>
  <c r="H58" i="6"/>
  <c r="S40" i="6"/>
  <c r="Q46" i="6"/>
  <c r="Q44" i="6"/>
  <c r="Q40" i="6"/>
  <c r="Q42" i="6"/>
  <c r="K13" i="6"/>
  <c r="P42" i="6"/>
  <c r="P38" i="6"/>
  <c r="P46" i="6"/>
  <c r="P44" i="6"/>
  <c r="Q28" i="6"/>
  <c r="Q34" i="6"/>
  <c r="Q24" i="6"/>
  <c r="Q22" i="6"/>
  <c r="Q32" i="6"/>
  <c r="Q30" i="6"/>
  <c r="Q26" i="6"/>
  <c r="L29" i="6"/>
  <c r="L57" i="6"/>
  <c r="L59" i="6" s="1"/>
  <c r="L9" i="6"/>
  <c r="L28" i="6"/>
  <c r="L41" i="6"/>
  <c r="L56" i="6"/>
  <c r="B15" i="6"/>
  <c r="L27" i="6"/>
  <c r="H93" i="6"/>
  <c r="T69" i="5"/>
  <c r="T65" i="5"/>
  <c r="T63" i="5"/>
  <c r="R42" i="6"/>
  <c r="R44" i="6"/>
  <c r="R40" i="6"/>
  <c r="R46" i="6"/>
  <c r="S67" i="5"/>
  <c r="S65" i="5"/>
  <c r="S69" i="5"/>
  <c r="I6" i="6" l="1"/>
  <c r="J6" i="5"/>
  <c r="J19" i="6"/>
  <c r="B19" i="6"/>
  <c r="G6" i="5"/>
  <c r="K20" i="6"/>
  <c r="C13" i="6"/>
  <c r="B27" i="6"/>
  <c r="J2" i="3"/>
  <c r="H2" i="5"/>
  <c r="L3" i="5"/>
  <c r="K19" i="6"/>
  <c r="E62" i="6"/>
  <c r="J6" i="6"/>
  <c r="J17" i="6"/>
  <c r="D59" i="6"/>
  <c r="C29" i="6"/>
  <c r="C92" i="5"/>
  <c r="J64" i="6"/>
  <c r="J4" i="6"/>
  <c r="J87" i="6" s="1"/>
  <c r="G6" i="6"/>
  <c r="J62" i="6"/>
  <c r="J15" i="6"/>
  <c r="J16" i="6" s="1"/>
  <c r="J22" i="6"/>
  <c r="E20" i="6"/>
  <c r="D20" i="6"/>
  <c r="E13" i="6"/>
  <c r="F20" i="6"/>
  <c r="I13" i="6"/>
  <c r="J20" i="6"/>
  <c r="L15" i="6"/>
  <c r="K12" i="6"/>
  <c r="H13" i="6"/>
  <c r="H25" i="6"/>
  <c r="G27" i="6"/>
  <c r="I6" i="5"/>
  <c r="G15" i="6"/>
  <c r="G64" i="6"/>
  <c r="E15" i="6"/>
  <c r="E22" i="6"/>
  <c r="I62" i="6"/>
  <c r="I64" i="6"/>
  <c r="E19" i="6"/>
  <c r="F62" i="6"/>
  <c r="E6" i="5"/>
  <c r="I20" i="6"/>
  <c r="E4" i="6"/>
  <c r="E23" i="6" s="1"/>
  <c r="K62" i="6"/>
  <c r="I22" i="6"/>
  <c r="K4" i="6"/>
  <c r="K87" i="6" s="1"/>
  <c r="K22" i="6"/>
  <c r="L92" i="6"/>
  <c r="K92" i="6"/>
  <c r="H6" i="5"/>
  <c r="C22" i="6"/>
  <c r="C4" i="6"/>
  <c r="C5" i="6" s="1"/>
  <c r="C43" i="6" s="1"/>
  <c r="D19" i="6"/>
  <c r="F19" i="6"/>
  <c r="I92" i="6"/>
  <c r="J92" i="6"/>
  <c r="B29" i="6"/>
  <c r="D17" i="6"/>
  <c r="G92" i="5"/>
  <c r="N6" i="5"/>
  <c r="D62" i="6"/>
  <c r="L64" i="6"/>
  <c r="B56" i="6"/>
  <c r="D4" i="6"/>
  <c r="D5" i="6" s="1"/>
  <c r="L4" i="6"/>
  <c r="L23" i="6" s="1"/>
  <c r="D64" i="6"/>
  <c r="B58" i="6"/>
  <c r="L17" i="6"/>
  <c r="D22" i="6"/>
  <c r="C92" i="6"/>
  <c r="G92" i="6"/>
  <c r="J92" i="5"/>
  <c r="L22" i="6"/>
  <c r="D15" i="6"/>
  <c r="D16" i="6" s="1"/>
  <c r="E92" i="6"/>
  <c r="K92" i="5"/>
  <c r="L19" i="6"/>
  <c r="D6" i="6"/>
  <c r="J41" i="6"/>
  <c r="J57" i="6"/>
  <c r="J59" i="6" s="1"/>
  <c r="E12" i="6"/>
  <c r="G57" i="6"/>
  <c r="G59" i="6" s="1"/>
  <c r="G28" i="6"/>
  <c r="J27" i="6"/>
  <c r="C15" i="6"/>
  <c r="C18" i="6" s="1"/>
  <c r="C6" i="6"/>
  <c r="F15" i="6"/>
  <c r="F16" i="6" s="1"/>
  <c r="F22" i="6"/>
  <c r="G19" i="6"/>
  <c r="F17" i="6"/>
  <c r="F4" i="6"/>
  <c r="F23" i="6" s="1"/>
  <c r="C62" i="6"/>
  <c r="C20" i="6"/>
  <c r="C17" i="6"/>
  <c r="L20" i="6"/>
  <c r="C64" i="6"/>
  <c r="G20" i="6"/>
  <c r="H22" i="6"/>
  <c r="E64" i="6"/>
  <c r="F64" i="6"/>
  <c r="H17" i="6"/>
  <c r="H19" i="6"/>
  <c r="H64" i="6"/>
  <c r="H20" i="6"/>
  <c r="H15" i="6"/>
  <c r="H16" i="6" s="1"/>
  <c r="G62" i="6"/>
  <c r="B20" i="6"/>
  <c r="B41" i="6"/>
  <c r="B52" i="6" s="1"/>
  <c r="B33" i="6"/>
  <c r="B12" i="6"/>
  <c r="G13" i="6"/>
  <c r="K9" i="6"/>
  <c r="K17" i="6" s="1"/>
  <c r="K27" i="6"/>
  <c r="J28" i="6"/>
  <c r="C27" i="6"/>
  <c r="K41" i="6"/>
  <c r="K31" i="6" s="1"/>
  <c r="K28" i="6"/>
  <c r="C58" i="6"/>
  <c r="C59" i="6" s="1"/>
  <c r="B57" i="6"/>
  <c r="B59" i="6" s="1"/>
  <c r="B28" i="6"/>
  <c r="B9" i="6"/>
  <c r="B17" i="6" s="1"/>
  <c r="B87" i="6"/>
  <c r="I17" i="6"/>
  <c r="E41" i="6"/>
  <c r="E42" i="6" s="1"/>
  <c r="E9" i="6"/>
  <c r="E17" i="6" s="1"/>
  <c r="I19" i="6"/>
  <c r="G33" i="6"/>
  <c r="G41" i="6"/>
  <c r="G9" i="6"/>
  <c r="G17" i="6" s="1"/>
  <c r="K58" i="6"/>
  <c r="K59" i="6" s="1"/>
  <c r="K33" i="6"/>
  <c r="L33" i="6"/>
  <c r="K15" i="6"/>
  <c r="K16" i="6" s="1"/>
  <c r="I15" i="6"/>
  <c r="I4" i="6"/>
  <c r="I23" i="6" s="1"/>
  <c r="E6" i="6"/>
  <c r="F6" i="5"/>
  <c r="L92" i="5"/>
  <c r="L62" i="6"/>
  <c r="H62" i="6"/>
  <c r="C6" i="5"/>
  <c r="H6" i="6"/>
  <c r="F6" i="6"/>
  <c r="D6" i="5"/>
  <c r="B89" i="6"/>
  <c r="B92" i="6" s="1"/>
  <c r="E92" i="5"/>
  <c r="B92" i="5"/>
  <c r="F92" i="5"/>
  <c r="I92" i="5"/>
  <c r="K64" i="6"/>
  <c r="H23" i="6"/>
  <c r="H87" i="6"/>
  <c r="H88" i="6"/>
  <c r="H24" i="6"/>
  <c r="B23" i="6"/>
  <c r="G22" i="6"/>
  <c r="C40" i="6"/>
  <c r="C42" i="6"/>
  <c r="C36" i="6"/>
  <c r="C52" i="6"/>
  <c r="C31" i="6"/>
  <c r="D40" i="6"/>
  <c r="D42" i="6"/>
  <c r="D52" i="6"/>
  <c r="D36" i="6"/>
  <c r="D31" i="6"/>
  <c r="H92" i="5"/>
  <c r="H92" i="6"/>
  <c r="D92" i="6"/>
  <c r="B22" i="6"/>
  <c r="I59" i="6"/>
  <c r="G23" i="6"/>
  <c r="G5" i="6"/>
  <c r="G88" i="6"/>
  <c r="B5" i="6"/>
  <c r="B24" i="6" s="1"/>
  <c r="R10" i="6"/>
  <c r="B88" i="6"/>
  <c r="F52" i="6"/>
  <c r="F42" i="6"/>
  <c r="F36" i="6"/>
  <c r="F40" i="6"/>
  <c r="F31" i="6"/>
  <c r="I52" i="6"/>
  <c r="I42" i="6"/>
  <c r="I31" i="6"/>
  <c r="I40" i="6"/>
  <c r="I36" i="6"/>
  <c r="H59" i="6"/>
  <c r="B16" i="6"/>
  <c r="E59" i="6"/>
  <c r="L40" i="6"/>
  <c r="L31" i="6"/>
  <c r="L42" i="6"/>
  <c r="L52" i="6"/>
  <c r="L36" i="6"/>
  <c r="H52" i="6"/>
  <c r="H42" i="6"/>
  <c r="H36" i="6"/>
  <c r="H40" i="6"/>
  <c r="H31" i="6"/>
  <c r="H43" i="6"/>
  <c r="F59" i="6"/>
  <c r="E40" i="6" l="1"/>
  <c r="E36" i="6"/>
  <c r="E31" i="6"/>
  <c r="I16" i="6"/>
  <c r="C16" i="6"/>
  <c r="E52" i="6"/>
  <c r="G16" i="6"/>
  <c r="K42" i="6"/>
  <c r="K45" i="6" s="1"/>
  <c r="E16" i="6"/>
  <c r="B36" i="6"/>
  <c r="K2" i="3"/>
  <c r="I2" i="5"/>
  <c r="L6" i="5"/>
  <c r="K88" i="6"/>
  <c r="J88" i="6"/>
  <c r="J5" i="6"/>
  <c r="J24" i="6" s="1"/>
  <c r="J23" i="6"/>
  <c r="K52" i="6"/>
  <c r="G25" i="6"/>
  <c r="K40" i="6"/>
  <c r="K30" i="6" s="1"/>
  <c r="K36" i="6"/>
  <c r="B40" i="6"/>
  <c r="B60" i="6" s="1"/>
  <c r="B42" i="6"/>
  <c r="B32" i="6" s="1"/>
  <c r="C25" i="6"/>
  <c r="E5" i="6"/>
  <c r="E24" i="6" s="1"/>
  <c r="C24" i="6"/>
  <c r="K23" i="6"/>
  <c r="K5" i="6"/>
  <c r="K25" i="6" s="1"/>
  <c r="C44" i="6"/>
  <c r="E87" i="6"/>
  <c r="E88" i="6"/>
  <c r="C26" i="6"/>
  <c r="C23" i="6"/>
  <c r="C87" i="6"/>
  <c r="C88" i="6"/>
  <c r="F88" i="6"/>
  <c r="F87" i="6"/>
  <c r="D23" i="6"/>
  <c r="F5" i="6"/>
  <c r="F43" i="6" s="1"/>
  <c r="D88" i="6"/>
  <c r="D87" i="6"/>
  <c r="L5" i="6"/>
  <c r="L24" i="6" s="1"/>
  <c r="B31" i="6"/>
  <c r="L87" i="6"/>
  <c r="L88" i="6"/>
  <c r="J31" i="6"/>
  <c r="J36" i="6"/>
  <c r="J42" i="6"/>
  <c r="I14" i="6" s="1"/>
  <c r="I18" i="6" s="1"/>
  <c r="J40" i="6"/>
  <c r="J52" i="6"/>
  <c r="I88" i="6"/>
  <c r="I87" i="6"/>
  <c r="I5" i="6"/>
  <c r="I24" i="6" s="1"/>
  <c r="G43" i="6"/>
  <c r="G36" i="6"/>
  <c r="G52" i="6"/>
  <c r="G40" i="6"/>
  <c r="G42" i="6"/>
  <c r="G44" i="6" s="1"/>
  <c r="G31" i="6"/>
  <c r="G24" i="6"/>
  <c r="G26" i="6"/>
  <c r="D46" i="6"/>
  <c r="D32" i="6"/>
  <c r="D45" i="6"/>
  <c r="D30" i="6"/>
  <c r="D60" i="6"/>
  <c r="D96" i="6" s="1"/>
  <c r="C32" i="6"/>
  <c r="C45" i="6"/>
  <c r="C46" i="6"/>
  <c r="C14" i="6"/>
  <c r="C30" i="6"/>
  <c r="C60" i="6"/>
  <c r="K46" i="6"/>
  <c r="K32" i="6"/>
  <c r="B43" i="6"/>
  <c r="B25" i="6"/>
  <c r="R11" i="6"/>
  <c r="D25" i="6"/>
  <c r="D24" i="6"/>
  <c r="D44" i="6"/>
  <c r="D26" i="6"/>
  <c r="D43" i="6"/>
  <c r="H46" i="6"/>
  <c r="H32" i="6"/>
  <c r="H44" i="6"/>
  <c r="H14" i="6"/>
  <c r="H18" i="6" s="1"/>
  <c r="H45" i="6"/>
  <c r="H26" i="6"/>
  <c r="L30" i="6"/>
  <c r="L60" i="6"/>
  <c r="E60" i="6"/>
  <c r="E30" i="6"/>
  <c r="I32" i="6"/>
  <c r="I45" i="6"/>
  <c r="I46" i="6"/>
  <c r="F60" i="6"/>
  <c r="F30" i="6"/>
  <c r="E46" i="6"/>
  <c r="E14" i="6"/>
  <c r="E18" i="6" s="1"/>
  <c r="E45" i="6"/>
  <c r="D14" i="6"/>
  <c r="D18" i="6" s="1"/>
  <c r="E32" i="6"/>
  <c r="I60" i="6"/>
  <c r="I30" i="6"/>
  <c r="F46" i="6"/>
  <c r="F32" i="6"/>
  <c r="F45" i="6"/>
  <c r="H30" i="6"/>
  <c r="H60" i="6"/>
  <c r="L32" i="6"/>
  <c r="K14" i="6"/>
  <c r="K18" i="6" s="1"/>
  <c r="L46" i="6"/>
  <c r="L45" i="6"/>
  <c r="K60" i="6" l="1"/>
  <c r="B46" i="6"/>
  <c r="B26" i="6"/>
  <c r="B44" i="6"/>
  <c r="B45" i="6"/>
  <c r="B30" i="6"/>
  <c r="J2" i="5"/>
  <c r="L2" i="3"/>
  <c r="J25" i="6"/>
  <c r="J43" i="6"/>
  <c r="J26" i="6"/>
  <c r="L26" i="6"/>
  <c r="K26" i="6"/>
  <c r="B14" i="6"/>
  <c r="B18" i="6" s="1"/>
  <c r="G14" i="6"/>
  <c r="G18" i="6" s="1"/>
  <c r="F14" i="6"/>
  <c r="F18" i="6" s="1"/>
  <c r="E25" i="6"/>
  <c r="E26" i="6"/>
  <c r="E44" i="6"/>
  <c r="E43" i="6"/>
  <c r="F24" i="6"/>
  <c r="F26" i="6"/>
  <c r="F44" i="6"/>
  <c r="F25" i="6"/>
  <c r="L44" i="6"/>
  <c r="K24" i="6"/>
  <c r="K43" i="6"/>
  <c r="K44" i="6"/>
  <c r="L43" i="6"/>
  <c r="L25" i="6"/>
  <c r="D37" i="6"/>
  <c r="I43" i="6"/>
  <c r="I25" i="6"/>
  <c r="J30" i="6"/>
  <c r="J60" i="6"/>
  <c r="J14" i="6"/>
  <c r="J18" i="6" s="1"/>
  <c r="J46" i="6"/>
  <c r="J32" i="6"/>
  <c r="J45" i="6"/>
  <c r="J44" i="6"/>
  <c r="I26" i="6"/>
  <c r="I44" i="6"/>
  <c r="G32" i="6"/>
  <c r="G45" i="6"/>
  <c r="G46" i="6"/>
  <c r="G30" i="6"/>
  <c r="G60" i="6"/>
  <c r="K96" i="6"/>
  <c r="K37" i="6"/>
  <c r="C96" i="6"/>
  <c r="C37" i="6"/>
  <c r="D38" i="6"/>
  <c r="D39" i="6"/>
  <c r="B37" i="6"/>
  <c r="B96" i="6"/>
  <c r="L37" i="6"/>
  <c r="L96" i="6"/>
  <c r="L38" i="6" s="1"/>
  <c r="H37" i="6"/>
  <c r="H96" i="6"/>
  <c r="E37" i="6"/>
  <c r="E96" i="6"/>
  <c r="I37" i="6"/>
  <c r="I96" i="6"/>
  <c r="F37" i="6"/>
  <c r="F96" i="6"/>
  <c r="K2" i="5" l="1"/>
  <c r="M2" i="3"/>
  <c r="G96" i="6"/>
  <c r="G38" i="6" s="1"/>
  <c r="G37" i="6"/>
  <c r="J96" i="6"/>
  <c r="J37" i="6"/>
  <c r="G39" i="6"/>
  <c r="C38" i="6"/>
  <c r="C39" i="6"/>
  <c r="K39" i="6"/>
  <c r="K38" i="6"/>
  <c r="F38" i="6"/>
  <c r="F39" i="6"/>
  <c r="B39" i="6"/>
  <c r="B38" i="6"/>
  <c r="I39" i="6"/>
  <c r="I38" i="6"/>
  <c r="E38" i="6"/>
  <c r="E39" i="6"/>
  <c r="H38" i="6"/>
  <c r="H39" i="6"/>
  <c r="N2" i="3" l="1"/>
  <c r="L2" i="5"/>
  <c r="J38" i="6"/>
  <c r="J39" i="6"/>
  <c r="O2" i="3" l="1"/>
  <c r="M2" i="5"/>
  <c r="N2" i="5" l="1"/>
  <c r="C4" i="5" l="1"/>
  <c r="C5" i="5" s="1"/>
  <c r="J4" i="5"/>
  <c r="J5" i="5" s="1"/>
  <c r="K4" i="5"/>
  <c r="K5" i="5" s="1"/>
  <c r="F4" i="5"/>
  <c r="F5" i="5" s="1"/>
  <c r="D4" i="5"/>
  <c r="D5" i="5" s="1"/>
  <c r="N4" i="5"/>
  <c r="N5" i="5" s="1"/>
  <c r="E4" i="5"/>
  <c r="E5" i="5" s="1"/>
  <c r="H4" i="5"/>
  <c r="H5" i="5" s="1"/>
  <c r="M4" i="5"/>
  <c r="M5" i="5" s="1"/>
  <c r="I4" i="5"/>
  <c r="I5" i="5" s="1"/>
  <c r="G4" i="5"/>
  <c r="G5" i="5" s="1"/>
  <c r="L4" i="5"/>
  <c r="L5" i="5" s="1"/>
  <c r="E54" i="5"/>
  <c r="D54" i="5"/>
  <c r="I54" i="5"/>
  <c r="G54" i="5"/>
  <c r="G55" i="5"/>
  <c r="F54" i="5"/>
  <c r="C54" i="5"/>
  <c r="C55" i="5"/>
  <c r="M55" i="5"/>
  <c r="K55" i="5"/>
  <c r="L55" i="5"/>
  <c r="B55" i="5"/>
  <c r="H55" i="5"/>
  <c r="H54" i="5"/>
  <c r="N54" i="5"/>
  <c r="K54" i="5"/>
  <c r="L54" i="5"/>
  <c r="F55" i="5"/>
  <c r="J55" i="5"/>
  <c r="N55" i="5"/>
  <c r="M54" i="5"/>
  <c r="D55" i="5"/>
  <c r="I55" i="5"/>
  <c r="J54" i="5"/>
  <c r="B54" i="5"/>
  <c r="E55" i="5"/>
  <c r="I63" i="5"/>
  <c r="I61" i="5"/>
  <c r="G61" i="5"/>
  <c r="E63" i="5"/>
  <c r="G63" i="5"/>
  <c r="L61" i="5"/>
  <c r="J63" i="5"/>
  <c r="B63" i="5"/>
  <c r="D63" i="5"/>
  <c r="L63" i="5"/>
  <c r="D61" i="5"/>
  <c r="H61" i="5"/>
  <c r="M61" i="5"/>
  <c r="C63" i="5"/>
  <c r="N61" i="5"/>
  <c r="B61" i="5"/>
  <c r="F63" i="5"/>
  <c r="F61" i="5"/>
  <c r="C61" i="5"/>
  <c r="N63" i="5"/>
  <c r="M63" i="5"/>
  <c r="E61" i="5"/>
  <c r="J61" i="5"/>
  <c r="K63" i="5"/>
  <c r="K61" i="5"/>
  <c r="H63" i="5"/>
  <c r="B10" i="5"/>
  <c r="B58" i="5" s="1"/>
  <c r="I34" i="5"/>
  <c r="D8" i="5"/>
  <c r="F34" i="5"/>
  <c r="G11" i="5"/>
  <c r="B7" i="5"/>
  <c r="E10" i="5"/>
  <c r="K35" i="5"/>
  <c r="L7" i="5"/>
  <c r="C34" i="5"/>
  <c r="F35" i="5"/>
  <c r="J11" i="5"/>
  <c r="C8" i="5"/>
  <c r="N11" i="5"/>
  <c r="L10" i="5"/>
  <c r="L29" i="5" s="1"/>
  <c r="J8" i="5"/>
  <c r="J15" i="5" s="1"/>
  <c r="D10" i="5"/>
  <c r="D28" i="5" s="1"/>
  <c r="L35" i="5"/>
  <c r="G7" i="5"/>
  <c r="I10" i="5"/>
  <c r="I57" i="5" s="1"/>
  <c r="E11" i="5"/>
  <c r="C7" i="5"/>
  <c r="M35" i="5"/>
  <c r="N35" i="5"/>
  <c r="D7" i="5"/>
  <c r="D34" i="5"/>
  <c r="M34" i="5"/>
  <c r="F11" i="5"/>
  <c r="J34" i="5"/>
  <c r="N10" i="5"/>
  <c r="N56" i="5" s="1"/>
  <c r="K11" i="5"/>
  <c r="B8" i="5"/>
  <c r="M11" i="5"/>
  <c r="K10" i="5"/>
  <c r="J7" i="5"/>
  <c r="G8" i="5"/>
  <c r="M7" i="5"/>
  <c r="N8" i="5"/>
  <c r="N15" i="5" s="1"/>
  <c r="K8" i="5"/>
  <c r="K15" i="5" s="1"/>
  <c r="M8" i="5"/>
  <c r="M15" i="5" s="1"/>
  <c r="J35" i="5"/>
  <c r="L8" i="5"/>
  <c r="G34" i="5"/>
  <c r="I11" i="5"/>
  <c r="K7" i="5"/>
  <c r="J10" i="5"/>
  <c r="J29" i="5" s="1"/>
  <c r="E8" i="5"/>
  <c r="E15" i="5" s="1"/>
  <c r="F8" i="5"/>
  <c r="F15" i="5" s="1"/>
  <c r="N34" i="5"/>
  <c r="L34" i="5"/>
  <c r="B4" i="5"/>
  <c r="G35" i="5"/>
  <c r="C10" i="5"/>
  <c r="B35" i="5"/>
  <c r="H10" i="5"/>
  <c r="H57" i="5" s="1"/>
  <c r="K34" i="5"/>
  <c r="G10" i="5"/>
  <c r="G29" i="5" s="1"/>
  <c r="B34" i="5"/>
  <c r="E34" i="5"/>
  <c r="I7" i="5"/>
  <c r="D11" i="5"/>
  <c r="H8" i="5"/>
  <c r="H15" i="5" s="1"/>
  <c r="F10" i="5"/>
  <c r="F56" i="5" s="1"/>
  <c r="H7" i="5"/>
  <c r="M10" i="5"/>
  <c r="M29" i="5" s="1"/>
  <c r="I35" i="5"/>
  <c r="H34" i="5"/>
  <c r="N58" i="5"/>
  <c r="C35" i="5"/>
  <c r="H35" i="5"/>
  <c r="B11" i="5"/>
  <c r="I8" i="5"/>
  <c r="E7" i="5"/>
  <c r="C11" i="5"/>
  <c r="L11" i="5"/>
  <c r="L27" i="5" s="1"/>
  <c r="E35" i="5"/>
  <c r="H11" i="5"/>
  <c r="H27" i="5" s="1"/>
  <c r="D35" i="5"/>
  <c r="F7" i="5"/>
  <c r="L58" i="5"/>
  <c r="L28" i="5"/>
  <c r="B48" i="5"/>
  <c r="D86" i="5"/>
  <c r="B83" i="5"/>
  <c r="L100" i="5"/>
  <c r="L53" i="5" s="1"/>
  <c r="J49" i="5"/>
  <c r="F50" i="5"/>
  <c r="M51" i="5"/>
  <c r="J83" i="5"/>
  <c r="I47" i="5"/>
  <c r="G49" i="5"/>
  <c r="C49" i="5"/>
  <c r="N49" i="5"/>
  <c r="N48" i="5"/>
  <c r="G21" i="5"/>
  <c r="G19" i="5" s="1"/>
  <c r="N21" i="5"/>
  <c r="N19" i="5" s="1"/>
  <c r="F21" i="5"/>
  <c r="F19" i="5" s="1"/>
  <c r="D83" i="5"/>
  <c r="M50" i="5"/>
  <c r="C83" i="5"/>
  <c r="I83" i="5"/>
  <c r="G51" i="5"/>
  <c r="F86" i="5"/>
  <c r="K51" i="5"/>
  <c r="L50" i="5"/>
  <c r="H49" i="5"/>
  <c r="C48" i="5"/>
  <c r="J51" i="5"/>
  <c r="K47" i="5"/>
  <c r="G86" i="5"/>
  <c r="J48" i="5"/>
  <c r="L83" i="5"/>
  <c r="K21" i="5"/>
  <c r="K19" i="5" s="1"/>
  <c r="J21" i="5"/>
  <c r="J19" i="5" s="1"/>
  <c r="L21" i="5"/>
  <c r="L19" i="5" s="1"/>
  <c r="D48" i="5"/>
  <c r="N50" i="5"/>
  <c r="I86" i="5"/>
  <c r="F48" i="5"/>
  <c r="I100" i="5"/>
  <c r="I53" i="5" s="1"/>
  <c r="D100" i="5"/>
  <c r="D53" i="5" s="1"/>
  <c r="C50" i="5"/>
  <c r="N97" i="5"/>
  <c r="K86" i="5"/>
  <c r="J100" i="5"/>
  <c r="J53" i="5" s="1"/>
  <c r="F49" i="5"/>
  <c r="D49" i="5"/>
  <c r="M97" i="5"/>
  <c r="M48" i="5"/>
  <c r="E97" i="5"/>
  <c r="H21" i="5"/>
  <c r="H19" i="5" s="1"/>
  <c r="E49" i="5"/>
  <c r="C51" i="5"/>
  <c r="C47" i="5"/>
  <c r="L48" i="5"/>
  <c r="M100" i="5"/>
  <c r="M53" i="5" s="1"/>
  <c r="K83" i="5"/>
  <c r="F97" i="5"/>
  <c r="B47" i="5"/>
  <c r="N100" i="5"/>
  <c r="N53" i="5" s="1"/>
  <c r="M83" i="5"/>
  <c r="B50" i="5"/>
  <c r="H86" i="5"/>
  <c r="C21" i="5"/>
  <c r="C19" i="5" s="1"/>
  <c r="M21" i="5"/>
  <c r="M19" i="5" s="1"/>
  <c r="E21" i="5"/>
  <c r="E19" i="5" s="1"/>
  <c r="B21" i="5"/>
  <c r="B19" i="5" s="1"/>
  <c r="F100" i="5"/>
  <c r="F53" i="5" s="1"/>
  <c r="H47" i="5"/>
  <c r="B86" i="5"/>
  <c r="E50" i="5"/>
  <c r="C97" i="5"/>
  <c r="G48" i="5"/>
  <c r="B49" i="5"/>
  <c r="H83" i="5"/>
  <c r="L47" i="5"/>
  <c r="D47" i="5"/>
  <c r="F83" i="5"/>
  <c r="L97" i="5"/>
  <c r="C86" i="5"/>
  <c r="K50" i="5"/>
  <c r="I48" i="5"/>
  <c r="J47" i="5"/>
  <c r="E47" i="5"/>
  <c r="L51" i="5"/>
  <c r="C100" i="5"/>
  <c r="C53" i="5" s="1"/>
  <c r="I50" i="5"/>
  <c r="I49" i="5"/>
  <c r="E48" i="5"/>
  <c r="I97" i="5"/>
  <c r="J50" i="5"/>
  <c r="K48" i="5"/>
  <c r="F51" i="5"/>
  <c r="G97" i="5"/>
  <c r="K49" i="5"/>
  <c r="G47" i="5"/>
  <c r="D50" i="5"/>
  <c r="G83" i="5"/>
  <c r="L49" i="5"/>
  <c r="J86" i="5"/>
  <c r="N47" i="5"/>
  <c r="B51" i="5"/>
  <c r="E100" i="5"/>
  <c r="E53" i="5" s="1"/>
  <c r="N83" i="5"/>
  <c r="D51" i="5"/>
  <c r="D97" i="5"/>
  <c r="N51" i="5"/>
  <c r="B97" i="5"/>
  <c r="G100" i="5"/>
  <c r="G53" i="5" s="1"/>
  <c r="H48" i="5"/>
  <c r="G50" i="5"/>
  <c r="E86" i="5"/>
  <c r="M47" i="5"/>
  <c r="D21" i="5"/>
  <c r="D19" i="5" s="1"/>
  <c r="I21" i="5"/>
  <c r="I19" i="5" s="1"/>
  <c r="H97" i="5"/>
  <c r="K100" i="5"/>
  <c r="K53" i="5" s="1"/>
  <c r="J97" i="5"/>
  <c r="E83" i="5"/>
  <c r="K97" i="5"/>
  <c r="F47" i="5"/>
  <c r="M49" i="5"/>
  <c r="E51" i="5"/>
  <c r="H51" i="5"/>
  <c r="H100" i="5"/>
  <c r="H53" i="5" s="1"/>
  <c r="H50" i="5"/>
  <c r="B100" i="5"/>
  <c r="B53" i="5" s="1"/>
  <c r="I51" i="5"/>
  <c r="E29" i="5" l="1"/>
  <c r="E56" i="5"/>
  <c r="C87" i="5"/>
  <c r="D87" i="5"/>
  <c r="E87" i="5"/>
  <c r="F87" i="5"/>
  <c r="G87" i="5"/>
  <c r="J28" i="5"/>
  <c r="J58" i="5"/>
  <c r="N28" i="5"/>
  <c r="D56" i="5"/>
  <c r="J56" i="5"/>
  <c r="F29" i="5"/>
  <c r="H29" i="5"/>
  <c r="N29" i="5"/>
  <c r="D58" i="5"/>
  <c r="D27" i="5"/>
  <c r="H28" i="5"/>
  <c r="C27" i="5"/>
  <c r="F27" i="5"/>
  <c r="N57" i="5"/>
  <c r="N59" i="5" s="1"/>
  <c r="L56" i="5"/>
  <c r="H58" i="5"/>
  <c r="H59" i="5" s="1"/>
  <c r="F58" i="5"/>
  <c r="J27" i="5"/>
  <c r="F28" i="5"/>
  <c r="B57" i="5"/>
  <c r="B59" i="5" s="1"/>
  <c r="C28" i="5"/>
  <c r="C23" i="5"/>
  <c r="C24" i="5"/>
  <c r="C62" i="5"/>
  <c r="C20" i="5"/>
  <c r="M62" i="5"/>
  <c r="M20" i="5"/>
  <c r="L62" i="5"/>
  <c r="L20" i="5"/>
  <c r="J88" i="5"/>
  <c r="J87" i="5"/>
  <c r="G13" i="5"/>
  <c r="G15" i="5"/>
  <c r="C13" i="5"/>
  <c r="C15" i="5"/>
  <c r="C16" i="5" s="1"/>
  <c r="H64" i="5"/>
  <c r="H22" i="5"/>
  <c r="F62" i="5"/>
  <c r="F20" i="5"/>
  <c r="H62" i="5"/>
  <c r="H20" i="5"/>
  <c r="G64" i="5"/>
  <c r="G22" i="5"/>
  <c r="K62" i="5"/>
  <c r="K20" i="5"/>
  <c r="F64" i="5"/>
  <c r="F22" i="5"/>
  <c r="D62" i="5"/>
  <c r="D20" i="5"/>
  <c r="E64" i="5"/>
  <c r="E22" i="5"/>
  <c r="L13" i="5"/>
  <c r="L15" i="5"/>
  <c r="L16" i="5" s="1"/>
  <c r="K57" i="5"/>
  <c r="K23" i="5"/>
  <c r="K24" i="5"/>
  <c r="D13" i="5"/>
  <c r="D15" i="5"/>
  <c r="K64" i="5"/>
  <c r="K22" i="5"/>
  <c r="G62" i="5"/>
  <c r="G20" i="5"/>
  <c r="K88" i="5"/>
  <c r="K87" i="5"/>
  <c r="I24" i="5"/>
  <c r="I23" i="5"/>
  <c r="K58" i="5"/>
  <c r="I58" i="5"/>
  <c r="I59" i="5" s="1"/>
  <c r="I13" i="5"/>
  <c r="I15" i="5"/>
  <c r="G57" i="5"/>
  <c r="G23" i="5"/>
  <c r="G24" i="5"/>
  <c r="G56" i="5"/>
  <c r="J62" i="5"/>
  <c r="J20" i="5"/>
  <c r="I56" i="5"/>
  <c r="L64" i="5"/>
  <c r="L22" i="5"/>
  <c r="I62" i="5"/>
  <c r="I20" i="5"/>
  <c r="D23" i="5"/>
  <c r="D24" i="5"/>
  <c r="C29" i="5"/>
  <c r="E62" i="5"/>
  <c r="E20" i="5"/>
  <c r="D64" i="5"/>
  <c r="D22" i="5"/>
  <c r="I64" i="5"/>
  <c r="I22" i="5"/>
  <c r="M28" i="5"/>
  <c r="M23" i="5"/>
  <c r="M24" i="5"/>
  <c r="H88" i="5"/>
  <c r="H87" i="5"/>
  <c r="C57" i="5"/>
  <c r="F23" i="5"/>
  <c r="F24" i="5"/>
  <c r="H23" i="5"/>
  <c r="H24" i="5"/>
  <c r="K27" i="5"/>
  <c r="H56" i="5"/>
  <c r="D29" i="5"/>
  <c r="M64" i="5"/>
  <c r="M22" i="5"/>
  <c r="N62" i="5"/>
  <c r="N20" i="5"/>
  <c r="I88" i="5"/>
  <c r="I87" i="5"/>
  <c r="I28" i="5"/>
  <c r="J23" i="5"/>
  <c r="J24" i="5"/>
  <c r="N24" i="5"/>
  <c r="N23" i="5"/>
  <c r="L23" i="5"/>
  <c r="L24" i="5"/>
  <c r="E58" i="5"/>
  <c r="E23" i="5"/>
  <c r="E24" i="5"/>
  <c r="K29" i="5"/>
  <c r="C56" i="5"/>
  <c r="K56" i="5"/>
  <c r="N64" i="5"/>
  <c r="N22" i="5"/>
  <c r="C64" i="5"/>
  <c r="C22" i="5"/>
  <c r="J64" i="5"/>
  <c r="J22" i="5"/>
  <c r="B88" i="5"/>
  <c r="B27" i="5"/>
  <c r="B29" i="5"/>
  <c r="B56" i="5"/>
  <c r="B28" i="5"/>
  <c r="K93" i="5"/>
  <c r="B93" i="5"/>
  <c r="I93" i="5"/>
  <c r="J93" i="5"/>
  <c r="H93" i="5"/>
  <c r="M57" i="5"/>
  <c r="G58" i="5"/>
  <c r="G59" i="5" s="1"/>
  <c r="H13" i="5"/>
  <c r="H16" i="5" s="1"/>
  <c r="M13" i="5"/>
  <c r="M16" i="5" s="1"/>
  <c r="K13" i="5"/>
  <c r="K16" i="5" s="1"/>
  <c r="I27" i="5"/>
  <c r="E57" i="5"/>
  <c r="J13" i="5"/>
  <c r="J16" i="5" s="1"/>
  <c r="E27" i="5"/>
  <c r="N27" i="5"/>
  <c r="M58" i="5"/>
  <c r="F13" i="5"/>
  <c r="F16" i="5" s="1"/>
  <c r="G27" i="5"/>
  <c r="E13" i="5"/>
  <c r="E16" i="5" s="1"/>
  <c r="M27" i="5"/>
  <c r="J57" i="5"/>
  <c r="J59" i="5" s="1"/>
  <c r="J33" i="5"/>
  <c r="J12" i="5"/>
  <c r="J41" i="5"/>
  <c r="J25" i="5" s="1"/>
  <c r="J9" i="5"/>
  <c r="J17" i="5" s="1"/>
  <c r="D57" i="5"/>
  <c r="D59" i="5" s="1"/>
  <c r="D33" i="5"/>
  <c r="D41" i="5"/>
  <c r="D25" i="5" s="1"/>
  <c r="D12" i="5"/>
  <c r="D9" i="5"/>
  <c r="D17" i="5" s="1"/>
  <c r="C58" i="5"/>
  <c r="C9" i="5"/>
  <c r="C17" i="5" s="1"/>
  <c r="C41" i="5"/>
  <c r="C25" i="5" s="1"/>
  <c r="C12" i="5"/>
  <c r="C33" i="5"/>
  <c r="B13" i="5"/>
  <c r="B15" i="5"/>
  <c r="D93" i="5"/>
  <c r="D88" i="5"/>
  <c r="N33" i="5"/>
  <c r="N41" i="5"/>
  <c r="N25" i="5" s="1"/>
  <c r="N9" i="5"/>
  <c r="N17" i="5" s="1"/>
  <c r="L57" i="5"/>
  <c r="L59" i="5" s="1"/>
  <c r="L33" i="5"/>
  <c r="L12" i="5"/>
  <c r="L41" i="5"/>
  <c r="L25" i="5" s="1"/>
  <c r="L9" i="5"/>
  <c r="L17" i="5" s="1"/>
  <c r="B9" i="5"/>
  <c r="B17" i="5" s="1"/>
  <c r="B12" i="5"/>
  <c r="B41" i="5"/>
  <c r="B33" i="5"/>
  <c r="B62" i="5"/>
  <c r="B20" i="5"/>
  <c r="B23" i="5"/>
  <c r="B87" i="5"/>
  <c r="T10" i="5"/>
  <c r="B5" i="5"/>
  <c r="M56" i="5"/>
  <c r="M41" i="5"/>
  <c r="M25" i="5" s="1"/>
  <c r="M12" i="5"/>
  <c r="M33" i="5"/>
  <c r="M9" i="5"/>
  <c r="M17" i="5" s="1"/>
  <c r="E28" i="5"/>
  <c r="E9" i="5"/>
  <c r="E17" i="5" s="1"/>
  <c r="E12" i="5"/>
  <c r="E41" i="5"/>
  <c r="E25" i="5" s="1"/>
  <c r="E33" i="5"/>
  <c r="E93" i="5"/>
  <c r="E88" i="5"/>
  <c r="C93" i="5"/>
  <c r="C88" i="5"/>
  <c r="G28" i="5"/>
  <c r="G33" i="5"/>
  <c r="G9" i="5"/>
  <c r="G17" i="5" s="1"/>
  <c r="G12" i="5"/>
  <c r="G41" i="5"/>
  <c r="G25" i="5" s="1"/>
  <c r="I29" i="5"/>
  <c r="I41" i="5"/>
  <c r="I25" i="5" s="1"/>
  <c r="I9" i="5"/>
  <c r="I17" i="5" s="1"/>
  <c r="I33" i="5"/>
  <c r="I12" i="5"/>
  <c r="B64" i="5"/>
  <c r="B22" i="5"/>
  <c r="F93" i="5"/>
  <c r="F88" i="5"/>
  <c r="K28" i="5"/>
  <c r="K41" i="5"/>
  <c r="K25" i="5" s="1"/>
  <c r="K9" i="5"/>
  <c r="K17" i="5" s="1"/>
  <c r="K33" i="5"/>
  <c r="K12" i="5"/>
  <c r="G93" i="5"/>
  <c r="G88" i="5"/>
  <c r="F57" i="5"/>
  <c r="F59" i="5" s="1"/>
  <c r="F33" i="5"/>
  <c r="F9" i="5"/>
  <c r="F17" i="5" s="1"/>
  <c r="F41" i="5"/>
  <c r="F25" i="5" s="1"/>
  <c r="F12" i="5"/>
  <c r="H41" i="5"/>
  <c r="H25" i="5" s="1"/>
  <c r="H9" i="5"/>
  <c r="H17" i="5" s="1"/>
  <c r="H33" i="5"/>
  <c r="H12" i="5"/>
  <c r="D16" i="5" l="1"/>
  <c r="G16" i="5"/>
  <c r="C59" i="5"/>
  <c r="M59" i="5"/>
  <c r="B16" i="5"/>
  <c r="E59" i="5"/>
  <c r="I16" i="5"/>
  <c r="K59" i="5"/>
  <c r="M52" i="5"/>
  <c r="M31" i="5"/>
  <c r="M36" i="5"/>
  <c r="M42" i="5"/>
  <c r="M40" i="5"/>
  <c r="M43" i="5"/>
  <c r="D40" i="5"/>
  <c r="D31" i="5"/>
  <c r="D42" i="5"/>
  <c r="D52" i="5"/>
  <c r="D36" i="5"/>
  <c r="D43" i="5"/>
  <c r="I42" i="5"/>
  <c r="I52" i="5"/>
  <c r="I31" i="5"/>
  <c r="I36" i="5"/>
  <c r="I43" i="5"/>
  <c r="I40" i="5"/>
  <c r="E42" i="5"/>
  <c r="E52" i="5"/>
  <c r="E31" i="5"/>
  <c r="E40" i="5"/>
  <c r="E36" i="5"/>
  <c r="E43" i="5"/>
  <c r="F42" i="5"/>
  <c r="F36" i="5"/>
  <c r="F40" i="5"/>
  <c r="F43" i="5"/>
  <c r="F31" i="5"/>
  <c r="F52" i="5"/>
  <c r="B36" i="5"/>
  <c r="B40" i="5"/>
  <c r="B42" i="5"/>
  <c r="B31" i="5"/>
  <c r="B52" i="5"/>
  <c r="B43" i="5"/>
  <c r="K36" i="5"/>
  <c r="K40" i="5"/>
  <c r="K42" i="5"/>
  <c r="K52" i="5"/>
  <c r="K31" i="5"/>
  <c r="K43" i="5"/>
  <c r="B24" i="5"/>
  <c r="T11" i="5"/>
  <c r="B25" i="5"/>
  <c r="N31" i="5"/>
  <c r="N40" i="5"/>
  <c r="N36" i="5"/>
  <c r="N52" i="5"/>
  <c r="N42" i="5"/>
  <c r="N43" i="5"/>
  <c r="C40" i="5"/>
  <c r="C36" i="5"/>
  <c r="C42" i="5"/>
  <c r="C31" i="5"/>
  <c r="C52" i="5"/>
  <c r="C43" i="5"/>
  <c r="J31" i="5"/>
  <c r="J52" i="5"/>
  <c r="J40" i="5"/>
  <c r="J42" i="5"/>
  <c r="J36" i="5"/>
  <c r="J43" i="5"/>
  <c r="L31" i="5"/>
  <c r="L43" i="5"/>
  <c r="L42" i="5"/>
  <c r="L40" i="5"/>
  <c r="L52" i="5"/>
  <c r="L36" i="5"/>
  <c r="H31" i="5"/>
  <c r="H52" i="5"/>
  <c r="H43" i="5"/>
  <c r="H42" i="5"/>
  <c r="H40" i="5"/>
  <c r="H36" i="5"/>
  <c r="G42" i="5"/>
  <c r="G36" i="5"/>
  <c r="G52" i="5"/>
  <c r="G40" i="5"/>
  <c r="G31" i="5"/>
  <c r="G43" i="5"/>
  <c r="M26" i="5" l="1"/>
  <c r="M46" i="5"/>
  <c r="M45" i="5"/>
  <c r="N26" i="5"/>
  <c r="N46" i="5"/>
  <c r="N45" i="5"/>
  <c r="H26" i="5"/>
  <c r="H45" i="5"/>
  <c r="H46" i="5"/>
  <c r="F26" i="5"/>
  <c r="F45" i="5"/>
  <c r="F46" i="5"/>
  <c r="G26" i="5"/>
  <c r="G45" i="5"/>
  <c r="G46" i="5"/>
  <c r="E26" i="5"/>
  <c r="E45" i="5"/>
  <c r="E46" i="5"/>
  <c r="L26" i="5"/>
  <c r="L45" i="5"/>
  <c r="L46" i="5"/>
  <c r="C26" i="5"/>
  <c r="C45" i="5"/>
  <c r="D26" i="5"/>
  <c r="D45" i="5"/>
  <c r="D46" i="5"/>
  <c r="K26" i="5"/>
  <c r="K45" i="5"/>
  <c r="K46" i="5"/>
  <c r="J26" i="5"/>
  <c r="J45" i="5"/>
  <c r="J46" i="5"/>
  <c r="I26" i="5"/>
  <c r="I45" i="5"/>
  <c r="I46" i="5"/>
  <c r="B46" i="5"/>
  <c r="B45" i="5"/>
  <c r="C30" i="5"/>
  <c r="C60" i="5"/>
  <c r="D30" i="5"/>
  <c r="D60" i="5"/>
  <c r="F30" i="5"/>
  <c r="F60" i="5"/>
  <c r="K30" i="5"/>
  <c r="K60" i="5"/>
  <c r="N30" i="5"/>
  <c r="N60" i="5"/>
  <c r="M30" i="5"/>
  <c r="M60" i="5"/>
  <c r="H30" i="5"/>
  <c r="H60" i="5"/>
  <c r="L30" i="5"/>
  <c r="L60" i="5"/>
  <c r="J30" i="5"/>
  <c r="J60" i="5"/>
  <c r="I30" i="5"/>
  <c r="I60" i="5"/>
  <c r="G30" i="5"/>
  <c r="G60" i="5"/>
  <c r="E30" i="5"/>
  <c r="E60" i="5"/>
  <c r="I14" i="5"/>
  <c r="I18" i="5" s="1"/>
  <c r="J14" i="5"/>
  <c r="J18" i="5" s="1"/>
  <c r="J44" i="5"/>
  <c r="J32" i="5"/>
  <c r="L14" i="5"/>
  <c r="L18" i="5" s="1"/>
  <c r="L32" i="5"/>
  <c r="L44" i="5"/>
  <c r="G14" i="5"/>
  <c r="G18" i="5" s="1"/>
  <c r="G32" i="5"/>
  <c r="G44" i="5"/>
  <c r="I32" i="5"/>
  <c r="I44" i="5"/>
  <c r="N44" i="5"/>
  <c r="N32" i="5"/>
  <c r="B26" i="5"/>
  <c r="B44" i="5"/>
  <c r="B14" i="5"/>
  <c r="B18" i="5" s="1"/>
  <c r="B32" i="5"/>
  <c r="E14" i="5"/>
  <c r="E18" i="5" s="1"/>
  <c r="E44" i="5"/>
  <c r="E32" i="5"/>
  <c r="B60" i="5"/>
  <c r="B30" i="5"/>
  <c r="F44" i="5"/>
  <c r="F32" i="5"/>
  <c r="F14" i="5"/>
  <c r="F18" i="5" s="1"/>
  <c r="K14" i="5"/>
  <c r="K18" i="5" s="1"/>
  <c r="K32" i="5"/>
  <c r="K44" i="5"/>
  <c r="M14" i="5"/>
  <c r="M18" i="5" s="1"/>
  <c r="M44" i="5"/>
  <c r="M32" i="5"/>
  <c r="C46" i="5"/>
  <c r="C44" i="5"/>
  <c r="C14" i="5"/>
  <c r="C18" i="5" s="1"/>
  <c r="C32" i="5"/>
  <c r="D32" i="5"/>
  <c r="D44" i="5"/>
  <c r="D14" i="5"/>
  <c r="D18" i="5" s="1"/>
  <c r="H44" i="5"/>
  <c r="H14" i="5"/>
  <c r="H18" i="5" s="1"/>
  <c r="H32" i="5"/>
  <c r="J96" i="5" l="1"/>
  <c r="J37" i="5"/>
  <c r="C96" i="5"/>
  <c r="C37" i="5"/>
  <c r="L96" i="5"/>
  <c r="L37" i="5"/>
  <c r="G96" i="5"/>
  <c r="G37" i="5"/>
  <c r="F96" i="5"/>
  <c r="F37" i="5"/>
  <c r="N96" i="5"/>
  <c r="N37" i="5"/>
  <c r="E96" i="5"/>
  <c r="E37" i="5"/>
  <c r="K96" i="5"/>
  <c r="K37" i="5"/>
  <c r="H96" i="5"/>
  <c r="H37" i="5"/>
  <c r="I96" i="5"/>
  <c r="I38" i="5" s="1"/>
  <c r="I37" i="5"/>
  <c r="M96" i="5"/>
  <c r="M37" i="5"/>
  <c r="D96" i="5"/>
  <c r="D37" i="5"/>
  <c r="B96" i="5"/>
  <c r="B39" i="5" s="1"/>
  <c r="B37" i="5"/>
  <c r="B38" i="5"/>
  <c r="D38" i="5" l="1"/>
  <c r="D39" i="5"/>
  <c r="K39" i="5"/>
  <c r="K38" i="5"/>
  <c r="G39" i="5"/>
  <c r="G38" i="5"/>
  <c r="M38" i="5"/>
  <c r="M39" i="5"/>
  <c r="E38" i="5"/>
  <c r="E39" i="5"/>
  <c r="L39" i="5"/>
  <c r="L38" i="5"/>
  <c r="N38" i="5"/>
  <c r="N39" i="5"/>
  <c r="C39" i="5"/>
  <c r="C38" i="5"/>
  <c r="I39" i="5"/>
  <c r="H38" i="5"/>
  <c r="H39" i="5"/>
  <c r="F39" i="5"/>
  <c r="F38" i="5"/>
  <c r="J39" i="5"/>
  <c r="J38"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4" authorId="0" shapeId="0" xr:uid="{00000000-0006-0000-0400-000001000000}">
      <text>
        <r>
          <rPr>
            <sz val="10"/>
            <color rgb="FF000000"/>
            <rFont val="Arial"/>
            <family val="2"/>
            <charset val="161"/>
            <scheme val="minor"/>
          </rPr>
          <t>End of Year Price * Basic Shares Outstanding</t>
        </r>
      </text>
    </comment>
    <comment ref="A5" authorId="0" shapeId="0" xr:uid="{00000000-0006-0000-0400-000002000000}">
      <text>
        <r>
          <rPr>
            <sz val="10"/>
            <color rgb="FF000000"/>
            <rFont val="Arial"/>
            <family val="2"/>
            <charset val="161"/>
            <scheme val="minor"/>
          </rPr>
          <t>What to Expect: EV number must be close to market cap as a confirmation of GOOD P/E multiples
If its not close, then the PE multiples have to do with something else. We have do qualitative analysis.</t>
        </r>
      </text>
    </comment>
    <comment ref="A8" authorId="0" shapeId="0" xr:uid="{00000000-0006-0000-0400-000003000000}">
      <text>
        <r>
          <rPr>
            <sz val="10"/>
            <color rgb="FF000000"/>
            <rFont val="Arial"/>
            <family val="2"/>
            <charset val="161"/>
            <scheme val="minor"/>
          </rPr>
          <t>Calculation= Net Income/Basic Shares Outstanding</t>
        </r>
      </text>
    </comment>
    <comment ref="A9" authorId="0" shapeId="0" xr:uid="{00000000-0006-0000-0400-000004000000}">
      <text>
        <r>
          <rPr>
            <sz val="10"/>
            <color rgb="FF000000"/>
            <rFont val="Arial"/>
            <family val="2"/>
            <charset val="161"/>
            <scheme val="minor"/>
          </rPr>
          <t>Calculation= Revenue/Basic Shares Outstanding</t>
        </r>
      </text>
    </comment>
    <comment ref="A11" authorId="0" shapeId="0" xr:uid="{00000000-0006-0000-0400-000005000000}">
      <text>
        <r>
          <rPr>
            <sz val="10"/>
            <color rgb="FF000000"/>
            <rFont val="Arial"/>
            <family val="2"/>
            <charset val="161"/>
            <scheme val="minor"/>
          </rPr>
          <t>Calculation= Revenue-Cost of Revenue</t>
        </r>
      </text>
    </comment>
    <comment ref="A12" authorId="0" shapeId="0" xr:uid="{00000000-0006-0000-0400-000006000000}">
      <text>
        <r>
          <rPr>
            <sz val="10"/>
            <color rgb="FF000000"/>
            <rFont val="Arial"/>
            <family val="2"/>
            <charset val="161"/>
            <scheme val="minor"/>
          </rPr>
          <t>Calculation= (Revenue Current Year/Revenue Previous Year)-1</t>
        </r>
      </text>
    </comment>
    <comment ref="A13" authorId="0" shapeId="0" xr:uid="{00000000-0006-0000-0400-000007000000}">
      <text>
        <r>
          <rPr>
            <sz val="10"/>
            <color rgb="FF000000"/>
            <rFont val="Arial"/>
            <family val="2"/>
            <charset val="161"/>
            <scheme val="minor"/>
          </rPr>
          <t>Calculation= (Basic EPS Current Year/Basic EPS Previous Year)-1</t>
        </r>
      </text>
    </comment>
    <comment ref="A14" authorId="0" shapeId="0" xr:uid="{00000000-0006-0000-0400-000008000000}">
      <text>
        <r>
          <rPr>
            <sz val="10"/>
            <color rgb="FF000000"/>
            <rFont val="Arial"/>
            <family val="2"/>
            <charset val="161"/>
            <scheme val="minor"/>
          </rPr>
          <t>Calculation= (EBITDA Current Year/EBITDA Previous Year)-1</t>
        </r>
      </text>
    </comment>
    <comment ref="A19" authorId="0" shapeId="0" xr:uid="{00000000-0006-0000-0400-000009000000}">
      <text>
        <r>
          <rPr>
            <sz val="10"/>
            <color rgb="FF000000"/>
            <rFont val="Arial"/>
            <family val="2"/>
            <charset val="161"/>
            <scheme val="minor"/>
          </rPr>
          <t>What we want: Book Value Per Share (For shorting we want a big number of BVPS so we can have space to earn money
So find a big number of BVPS in phase 2 or phase 3 of the company. But for shorts we want a small Price/BVPS and for
longs we want a big Price/BVPS number.</t>
        </r>
      </text>
    </comment>
    <comment ref="A20" authorId="0" shapeId="0" xr:uid="{00000000-0006-0000-0400-00000A000000}">
      <text>
        <r>
          <rPr>
            <sz val="10"/>
            <color rgb="FF000000"/>
            <rFont val="Arial"/>
            <family val="2"/>
            <charset val="161"/>
            <scheme val="minor"/>
          </rPr>
          <t>P/FCFPS is like the PE and PEG ratios. It's using forward looking measure (Price) so we can compare
it to other multiples for future expectations.
We are sitting here and want to see a turnaround, but we see a LOW P/E and a LOW P/FCFPS that goes against the
turnaround story, but we see forecasts or “hope” numbers to be forecasted higher in EPS and Cash Flow.
So essentially, we argue with the market believing it’s a turnaround situation. Again we have to check MOP and generally qualitative analysis to realize that the earnings and the cash flow are going to increase.
We can also NOT participate.
But if we are looking for shorts, then a LOW Price/PFCPS is good and for longs a HIGH is good</t>
        </r>
      </text>
    </comment>
    <comment ref="A21" authorId="0" shapeId="0" xr:uid="{00000000-0006-0000-0400-00000B000000}">
      <text>
        <r>
          <rPr>
            <sz val="10"/>
            <color rgb="FF000000"/>
            <rFont val="Arial"/>
            <family val="2"/>
            <charset val="161"/>
            <scheme val="minor"/>
          </rPr>
          <t>What we want: Book Value Per Share (For shorting we want a big number of BVPS so we can have space to earn money
So find a big number of BVPS in phase 2 or phase 3 of the company. But for shorts we want a small Price/BVPS and for
longs we want a big Price/BVPS number.
Calculation: Total equity-preferred equity/total shares outstanding</t>
        </r>
      </text>
    </comment>
    <comment ref="A22" authorId="0" shapeId="0" xr:uid="{00000000-0006-0000-0400-00000C000000}">
      <text>
        <r>
          <rPr>
            <sz val="10"/>
            <color rgb="FF000000"/>
            <rFont val="Arial"/>
            <family val="2"/>
            <charset val="161"/>
            <scheme val="minor"/>
          </rPr>
          <t>P/CFPS is like the PE and PEG ratios. It's using forward looking measure (Price) so we can compare
it to other multiples for future expectations.</t>
        </r>
      </text>
    </comment>
    <comment ref="A23" authorId="0" shapeId="0" xr:uid="{00000000-0006-0000-0400-00000D000000}">
      <text>
        <r>
          <rPr>
            <sz val="10"/>
            <color rgb="FF000000"/>
            <rFont val="Arial"/>
            <family val="2"/>
            <charset val="161"/>
            <scheme val="minor"/>
          </rPr>
          <t>Otherwise Price to Sales Ratio
The price-to-sales (P/S) ratio shows how much investors are willing to pay per dollar of sales for a stock.</t>
        </r>
      </text>
    </comment>
    <comment ref="A24" authorId="0" shapeId="0" xr:uid="{00000000-0006-0000-0400-00000E000000}">
      <text>
        <r>
          <rPr>
            <sz val="10"/>
            <color rgb="FF000000"/>
            <rFont val="Arial"/>
            <family val="2"/>
            <charset val="161"/>
            <scheme val="minor"/>
          </rPr>
          <t>Otherwise Enterprice Value Price to Sales Ratio
The price-to-sales (P/S) ratio shows how much investors are willing to pay per dollar of sales for a stock.</t>
        </r>
      </text>
    </comment>
    <comment ref="A25" authorId="0" shapeId="0" xr:uid="{00000000-0006-0000-0400-00000F000000}">
      <text>
        <r>
          <rPr>
            <sz val="10"/>
            <color rgb="FF000000"/>
            <rFont val="Arial"/>
            <family val="2"/>
            <charset val="161"/>
            <scheme val="minor"/>
          </rPr>
          <t>EV/EBIT is like the PE and PEG ratios. It's using forward looking measure (Price) so we can compare
it to other multiples for future expectations.</t>
        </r>
      </text>
    </comment>
    <comment ref="A27" authorId="0" shapeId="0" xr:uid="{00000000-0006-0000-0400-000010000000}">
      <text>
        <r>
          <rPr>
            <sz val="10"/>
            <color rgb="FF000000"/>
            <rFont val="Arial"/>
            <family val="2"/>
            <charset val="161"/>
            <scheme val="minor"/>
          </rPr>
          <t>What to expect: The higher the better!
Calculation: Gross Profit/Revenue</t>
        </r>
      </text>
    </comment>
    <comment ref="A28" authorId="0" shapeId="0" xr:uid="{00000000-0006-0000-0400-000011000000}">
      <text>
        <r>
          <rPr>
            <sz val="10"/>
            <color rgb="FF000000"/>
            <rFont val="Arial"/>
            <family val="2"/>
            <charset val="161"/>
            <scheme val="minor"/>
          </rPr>
          <t>What to expect: The higher the better!
Calculation: Net Income/Revenue</t>
        </r>
      </text>
    </comment>
    <comment ref="A29" authorId="0" shapeId="0" xr:uid="{00000000-0006-0000-0400-000012000000}">
      <text>
        <r>
          <rPr>
            <sz val="10"/>
            <color rgb="FF000000"/>
            <rFont val="Arial"/>
            <family val="2"/>
            <charset val="161"/>
            <scheme val="minor"/>
          </rPr>
          <t>What to expect: The higher the better!
Calculation: Free Cash Flow/Revenue</t>
        </r>
      </text>
    </comment>
    <comment ref="A30" authorId="0" shapeId="0" xr:uid="{00000000-0006-0000-0400-000013000000}">
      <text>
        <r>
          <rPr>
            <sz val="10"/>
            <color rgb="FF000000"/>
            <rFont val="Arial"/>
            <family val="2"/>
            <charset val="161"/>
            <scheme val="minor"/>
          </rPr>
          <t>What to expect: The higher the better!
Calculation: EBT/Revenue</t>
        </r>
      </text>
    </comment>
    <comment ref="A31" authorId="0" shapeId="0" xr:uid="{00000000-0006-0000-0400-000014000000}">
      <text>
        <r>
          <rPr>
            <sz val="10"/>
            <color rgb="FF000000"/>
            <rFont val="Arial"/>
            <family val="2"/>
            <charset val="161"/>
            <scheme val="minor"/>
          </rPr>
          <t>What to expect: The higher the better!
Calculation: EBIT 
or
( Operating Income) 
/Revenue</t>
        </r>
      </text>
    </comment>
    <comment ref="A32" authorId="0" shapeId="0" xr:uid="{00000000-0006-0000-0400-000015000000}">
      <text>
        <r>
          <rPr>
            <sz val="10"/>
            <color rgb="FF000000"/>
            <rFont val="Arial"/>
            <family val="2"/>
            <charset val="161"/>
            <scheme val="minor"/>
          </rPr>
          <t>What to expect: The higher the better!
Calculation: EBITDA/Revenue</t>
        </r>
      </text>
    </comment>
    <comment ref="A33" authorId="0" shapeId="0" xr:uid="{00000000-0006-0000-0400-000016000000}">
      <text>
        <r>
          <rPr>
            <sz val="10"/>
            <color rgb="FF000000"/>
            <rFont val="Arial"/>
            <family val="2"/>
            <charset val="161"/>
            <scheme val="minor"/>
          </rPr>
          <t>Sales to Assets Ratio. The bigger the number, the better (Use this only within sector and from year on year)
If for example the sales to assets ratio is already low and stable comparing to the sector after the stock has
fallen and in combination with the other metrics we are most likely in a P4 or P5 scenario and we want to see
a MOP that gives some visibility in a turnaround and maybe some noises in restructuring. If we don’t see that,
it’s maybe a value trap. A low Sales to Assets ratio with no restructuring activity may cause us to decide to avoid
it as a turnaround long idea. But always look at this ratio and compare it to the MOP if there is. Because a new
MOP with sales forecasts to be high, then it will not show in the current sales to assets ratio.</t>
        </r>
      </text>
    </comment>
    <comment ref="A34" authorId="0" shapeId="0" xr:uid="{00000000-0006-0000-0400-000017000000}">
      <text>
        <r>
          <rPr>
            <sz val="10"/>
            <color rgb="FF000000"/>
            <rFont val="Arial"/>
            <family val="2"/>
            <charset val="161"/>
            <scheme val="minor"/>
          </rPr>
          <t>What to expect: The higher the better!
Return On Assets (ROA) The bigger the number, the better (Use this only within sector and from year on year)
Same as Sales to assets ratio about the turnaround story.
Calculation: Net income/Total Assets</t>
        </r>
      </text>
    </comment>
    <comment ref="A35" authorId="0" shapeId="0" xr:uid="{00000000-0006-0000-0400-000018000000}">
      <text>
        <r>
          <rPr>
            <sz val="10"/>
            <color rgb="FF000000"/>
            <rFont val="Arial"/>
            <family val="2"/>
            <charset val="161"/>
            <scheme val="minor"/>
          </rPr>
          <t>What to expect: The higher the better!
ROE Differs from ROA % which includes Debt. But it’s similar to ROI that’s measure of profitability and efficiency
of dollars utilized. We again combine this metric with other metrics to figure out at what phase we are in.
P1, 2, 3, 4 or 5. For value traps (Shorts) we don’t like P4 and P5 even if the MOP looks suspect.
For turnarounds (Longs) we like P4 and P5 but we need to see a convincing MOP and timing the trade
within 20-60 day. Compare ROE to ROA
Calculation: Net Income/Total Stockholder's Equity</t>
        </r>
      </text>
    </comment>
    <comment ref="A36" authorId="0" shapeId="0" xr:uid="{00000000-0006-0000-0400-000019000000}">
      <text>
        <r>
          <rPr>
            <sz val="10"/>
            <color rgb="FF000000"/>
            <rFont val="Arial"/>
            <family val="2"/>
            <charset val="161"/>
            <scheme val="minor"/>
          </rPr>
          <t>What to expect: The higher the better!
Calculation: Ebit or Operating Income/Capital Employed</t>
        </r>
      </text>
    </comment>
    <comment ref="A37" authorId="0" shapeId="0" xr:uid="{00000000-0006-0000-0400-00001A000000}">
      <text>
        <r>
          <rPr>
            <sz val="10"/>
            <color rgb="FF000000"/>
            <rFont val="Arial"/>
            <family val="2"/>
            <charset val="161"/>
            <scheme val="minor"/>
          </rPr>
          <t>What to expect: The Lower the Better!</t>
        </r>
      </text>
    </comment>
    <comment ref="A38" authorId="0" shapeId="0" xr:uid="{00000000-0006-0000-0400-00001B000000}">
      <text>
        <r>
          <rPr>
            <sz val="10"/>
            <color rgb="FF000000"/>
            <rFont val="Arial"/>
            <family val="2"/>
            <charset val="161"/>
            <scheme val="minor"/>
          </rPr>
          <t>What to expect: The Higher the Better!
Definition: Return on invested capital (ROIC) is a calculation used to determine how well a company allocates its capital to profitable projects or investments.
StockRow Site and more sites calculation. (Official?)</t>
        </r>
      </text>
    </comment>
    <comment ref="A39" authorId="0" shapeId="0" xr:uid="{00000000-0006-0000-0400-00001C000000}">
      <text>
        <r>
          <rPr>
            <sz val="10"/>
            <color rgb="FF000000"/>
            <rFont val="Arial"/>
            <family val="2"/>
            <charset val="161"/>
            <scheme val="minor"/>
          </rPr>
          <t>Guru Focus Calculation</t>
        </r>
      </text>
    </comment>
    <comment ref="A40" authorId="0" shapeId="0" xr:uid="{00000000-0006-0000-0400-00001D000000}">
      <text>
        <r>
          <rPr>
            <sz val="10"/>
            <color rgb="FF000000"/>
            <rFont val="Arial"/>
            <family val="2"/>
            <charset val="161"/>
            <scheme val="minor"/>
          </rPr>
          <t>Compare EBT to other stocks to check if company was strugling operationally.
Confirm valuations
throughout qualitative analysis.</t>
        </r>
      </text>
    </comment>
    <comment ref="A41" authorId="0" shapeId="0" xr:uid="{00000000-0006-0000-0400-00001E000000}">
      <text>
        <r>
          <rPr>
            <sz val="10"/>
            <color rgb="FF000000"/>
            <rFont val="Arial"/>
            <family val="2"/>
            <charset val="161"/>
            <scheme val="minor"/>
          </rPr>
          <t>Compare EBIT to other stocks to check if company was strugling operationally.
Confirm valuations
throughout qualitative analysis.</t>
        </r>
      </text>
    </comment>
    <comment ref="A42" authorId="0" shapeId="0" xr:uid="{00000000-0006-0000-0400-00001F000000}">
      <text>
        <r>
          <rPr>
            <sz val="10"/>
            <color rgb="FF000000"/>
            <rFont val="Arial"/>
            <family val="2"/>
            <charset val="161"/>
            <scheme val="minor"/>
          </rPr>
          <t>Compare EBITDA to other stocks to check if company was strugling operationally.
Confirm valuations
throughout qualitative analysis.</t>
        </r>
      </text>
    </comment>
    <comment ref="A43" authorId="0" shapeId="0" xr:uid="{00000000-0006-0000-0400-000020000000}">
      <text>
        <r>
          <rPr>
            <sz val="10"/>
            <color rgb="FF000000"/>
            <rFont val="Arial"/>
            <family val="2"/>
            <charset val="161"/>
            <scheme val="minor"/>
          </rPr>
          <t>*Investors and analysts use the ebit/ev multiple to understand how earnings yield translates into a company's value.
*The higher the EBIT/EV multiple, the better for the investor as this indicates the company has low debt levels and higher amounts of cash.
*The EBIT/EV multiple allows investors to effectively compare earnings yields between companies with different debt levels and tax rates, among other things.</t>
        </r>
      </text>
    </comment>
    <comment ref="A45" authorId="0" shapeId="0" xr:uid="{00000000-0006-0000-0400-000021000000}">
      <text>
        <r>
          <rPr>
            <sz val="10"/>
            <color rgb="FF000000"/>
            <rFont val="Arial"/>
            <family val="2"/>
            <charset val="161"/>
            <scheme val="minor"/>
          </rPr>
          <t>Debt/EBITDA—earnings before interest, taxes, depreciation, and amortization—is a ratio measuring the amount of income generated and available to pay down debt before covering interest, taxes, depreciation, and amortization expenses. Debt/EBITDA measures a company's ability to pay off its incurred debt. A high ratio result could indicate a company has a too-heavy debt load.
Banks often include a certain debt/EBITDA target in the covenants for business loans, and a company must maintain this agreed-upon level or risk having the entire loan become due immediately. This metric is commonly used by credit rating agencies to assess a company's probability of defaulting on issued debt, and firms with a high debt/EBITDA ratio may not be able to service their debt in an appropriate manner, leading to a lowered credit rating.</t>
        </r>
      </text>
    </comment>
    <comment ref="A46" authorId="0" shapeId="0" xr:uid="{00000000-0006-0000-0400-000022000000}">
      <text>
        <r>
          <rPr>
            <sz val="10"/>
            <color rgb="FF000000"/>
            <rFont val="Arial"/>
            <family val="2"/>
            <charset val="161"/>
            <scheme val="minor"/>
          </rPr>
          <t>Target: Generally, net debt-to-EBITDA ratios of less than 3 are considered acceptable. The lower the ratio, the higher the probability of the firm successfully paying off its debt. Ratios higher than 3 or 4 serve as “red flags” and indicate that the company may be financially distressed in the future.</t>
        </r>
      </text>
    </comment>
    <comment ref="A47" authorId="0" shapeId="0" xr:uid="{00000000-0006-0000-0400-000023000000}">
      <text>
        <r>
          <rPr>
            <sz val="10"/>
            <color rgb="FF000000"/>
            <rFont val="Arial"/>
            <family val="2"/>
            <charset val="161"/>
            <scheme val="minor"/>
          </rPr>
          <t>D/E of around 2 or above in most industries is considered dangerous, especially if the Debt is financing contracting Operations. We want a D/E ratio of less than 1 to be easier to finance it’s operations. (Calculate this for each Year and Quarter over time to see if the positioning is strengthening or worsening and why it’s been strengthening or worsening.)
The amounts of debt in dollar terms for every dollar of equity.</t>
        </r>
      </text>
    </comment>
    <comment ref="A48" authorId="0" shapeId="0" xr:uid="{00000000-0006-0000-0400-000024000000}">
      <text>
        <r>
          <rPr>
            <sz val="10"/>
            <color rgb="FF000000"/>
            <rFont val="Arial"/>
            <family val="2"/>
            <charset val="161"/>
            <scheme val="minor"/>
          </rPr>
          <t>The higher a company’s debt-to-total assets ratio, the more it is said to be leveraged. Highly leveraged companies carry more risk of missing debt payments should their revenues decline, and it is harder to raise new debt to get through a downturn.
A debt-to-total assets ratio of 0.67 means two-thirds of a stock is owned by creditors and one-third by shareholders. This is high compared with other companies in the same industry. It suggests company would have trouble incurring additional debt.</t>
        </r>
      </text>
    </comment>
    <comment ref="A49" authorId="0" shapeId="0" xr:uid="{00000000-0006-0000-0400-000025000000}">
      <text>
        <r>
          <rPr>
            <sz val="10"/>
            <color rgb="FF000000"/>
            <rFont val="Arial"/>
            <family val="2"/>
            <charset val="161"/>
            <scheme val="minor"/>
          </rPr>
          <t>The cash ratio is a liquidity measure that shows a company's ability to cover its short-term obligations using only cash and cash equivalents.
*The cash ratio is more conservative than other liquidity ratios because it only considers a company's most liquid resources.
*A calculation greater than 1 means a company has more cash on hand than current debts, while a calculation less than 1 means a company has more short-term debt than cash.
*Lenders, creditors, and investors use the cash ratio to evaluate the short-term risk of a company.</t>
        </r>
      </text>
    </comment>
    <comment ref="A50" authorId="0" shapeId="0" xr:uid="{00000000-0006-0000-0400-000026000000}">
      <text>
        <r>
          <rPr>
            <sz val="10"/>
            <color rgb="FF000000"/>
            <rFont val="Arial"/>
            <family val="2"/>
            <charset val="161"/>
            <scheme val="minor"/>
          </rPr>
          <t>What to expect: Current Ratio needs to be above 1. For a turnaround story/value trap situation, the current ratio needs to be
used in similar ways to D/E Ratio and Interest Coverage Ratio. (Calculate each year and quarter again.)
*The current ratio compares all of a company’s current assets to its current liabilities.
*These are usually defined as assets that are cash or will be turned into cash in a year or less and liabilities that will be paid in a year or less.
*The current ratio helps investors understand more about a company’s ability to cover its short-term debt with its current assets and make apples-to-apples comparisons with its competitors and peers.
*Current ratio result= the dollar available for every 1$ of debt to pay</t>
        </r>
      </text>
    </comment>
    <comment ref="A51" authorId="0" shapeId="0" xr:uid="{00000000-0006-0000-0400-000027000000}">
      <text>
        <r>
          <rPr>
            <sz val="10"/>
            <color rgb="FF000000"/>
            <rFont val="Arial"/>
            <family val="2"/>
            <charset val="161"/>
            <scheme val="minor"/>
          </rPr>
          <t>What to Expect: Quick Ratio needs to be above 1 (Calculate each year and quarter again.)
If the Current Ratio is a lot bigger than the Quick ratio means that the company has big inventory number, what is this inventory? Can this be sold and converted into cash?
*The quick ratio measures a company's capacity to pay its current liabilities without needing to sell its inventory or obtain additional financing.
*The higher the ratio result, the better a company's liquidity and financial health; the lower the ratio, the more likely the company will struggle with paying debts.
*A result of 1 is considered to be the normal quick ratio. It indicates that the company is fully equipped with exactly enough assets to be instantly liquidated to pay off its current liabilities. A company that has a quick ratio of less than 1 may not be able to fully pay off its current liabilities in the short term, while a company having a quick ratio higher than 1 can instantly get rid of its current liabilities. For instance, a quick ratio of 1.5 indicates that a company has $1.50 of liquid assets available to cover each $1 of its current liabilities.</t>
        </r>
      </text>
    </comment>
    <comment ref="A52" authorId="0" shapeId="0" xr:uid="{00000000-0006-0000-0400-000028000000}">
      <text>
        <r>
          <rPr>
            <sz val="10"/>
            <color rgb="FF000000"/>
            <rFont val="Arial"/>
            <family val="2"/>
            <charset val="161"/>
            <scheme val="minor"/>
          </rPr>
          <t>Interest Coverage Ratio (For a turnaround story, I want something with a number above 2.
(Calculate this for each Year and Quarter over time to see if the positioning
" is strengthening or worsening and why it’s been strengthening or worsening.)
"</t>
        </r>
      </text>
    </comment>
    <comment ref="A53" authorId="0" shapeId="0" xr:uid="{00000000-0006-0000-0400-000029000000}">
      <text>
        <r>
          <rPr>
            <sz val="10"/>
            <color rgb="FF000000"/>
            <rFont val="Arial"/>
            <family val="2"/>
            <charset val="161"/>
            <scheme val="minor"/>
          </rPr>
          <t>What to Expect: Working Capital to Total Assets Ratio
&gt;30% is very good. 15-30%= Satisfactory. 0-15%= Unsatisfactory. &lt;0% Critical, no Net Current Assets</t>
        </r>
      </text>
    </comment>
    <comment ref="A54" authorId="0" shapeId="0" xr:uid="{00000000-0006-0000-0400-00002A000000}">
      <text>
        <r>
          <rPr>
            <sz val="10"/>
            <color rgb="FF000000"/>
            <rFont val="Arial"/>
            <family val="2"/>
            <charset val="161"/>
          </rPr>
          <t>Is the proportion of company's cash flow that is spent on capital expenditures. A high Capex to Cash Flow Ratio may indicate that a company is not spending its money wisely, while a low ratio may suggest that a company is not investing enough in its future.</t>
        </r>
      </text>
    </comment>
    <comment ref="A55" authorId="0" shapeId="0" xr:uid="{00000000-0006-0000-0400-00002B000000}">
      <text>
        <r>
          <rPr>
            <sz val="10"/>
            <color rgb="FF000000"/>
            <rFont val="Arial"/>
            <family val="2"/>
            <charset val="161"/>
            <scheme val="minor"/>
          </rPr>
          <t>Generally, a higher CF/CapEX ratio reflects a corporation with enough capital to fund investments in new capital expenditures.</t>
        </r>
      </text>
    </comment>
    <comment ref="A56" authorId="0" shapeId="0" xr:uid="{00000000-0006-0000-0400-00002C000000}">
      <text>
        <r>
          <rPr>
            <sz val="10"/>
            <color rgb="FF000000"/>
            <rFont val="Arial"/>
            <family val="2"/>
            <charset val="161"/>
            <scheme val="minor"/>
          </rPr>
          <t>Is the proportion of company's Revenue that is spent on capital expenditures. A high Capex to Revenue Ratio may indicate that a company is not spending its money wisely, while a low ratio may suggest that a company is not investing enough in its future.</t>
        </r>
      </text>
    </comment>
    <comment ref="A57" authorId="0" shapeId="0" xr:uid="{00000000-0006-0000-0400-00002D000000}">
      <text>
        <r>
          <rPr>
            <sz val="10"/>
            <color rgb="FF000000"/>
            <rFont val="Arial"/>
            <family val="2"/>
            <charset val="161"/>
            <scheme val="minor"/>
          </rPr>
          <t>The SG&amp;A Expense to Revenue ratio measures the percentage of sales that is allocated to SG&amp;A expenditures.</t>
        </r>
      </text>
    </comment>
    <comment ref="A58" authorId="0" shapeId="0" xr:uid="{00000000-0006-0000-0400-00002E000000}">
      <text>
        <r>
          <rPr>
            <sz val="10"/>
            <color rgb="FF000000"/>
            <rFont val="Arial"/>
            <family val="2"/>
            <charset val="161"/>
            <scheme val="minor"/>
          </rPr>
          <t>The Research &amp; Development (R&amp;D) Expense to Revenue ratio measures the percentage of sales that is allocated to R&amp;D expenditures</t>
        </r>
      </text>
    </comment>
    <comment ref="A60" authorId="0" shapeId="0" xr:uid="{00000000-0006-0000-0400-00002F000000}">
      <text>
        <r>
          <rPr>
            <sz val="10"/>
            <color rgb="FF000000"/>
            <rFont val="Arial"/>
            <family val="2"/>
            <charset val="161"/>
            <scheme val="minor"/>
          </rPr>
          <t>For example, if a company earned $100,000 before taxes and paid $25,000 in taxes, then the effective tax rate is equal to 25,000 ÷ 100,000, or 0.25. In this case, you can clearly see that the company paid an overall rate of 25% in taxes on income.</t>
        </r>
      </text>
    </comment>
    <comment ref="A90" authorId="0" shapeId="0" xr:uid="{00000000-0006-0000-0400-000030000000}">
      <text>
        <r>
          <rPr>
            <sz val="10"/>
            <color rgb="FF000000"/>
            <rFont val="Arial"/>
            <family val="2"/>
            <charset val="161"/>
            <scheme val="minor"/>
          </rPr>
          <t xml:space="preserve">That's not the exact beta for the years. Need to fix it when possible
</t>
        </r>
      </text>
    </comment>
    <comment ref="A91" authorId="0" shapeId="0" xr:uid="{00000000-0006-0000-0400-000031000000}">
      <text>
        <r>
          <rPr>
            <sz val="10"/>
            <color rgb="FF000000"/>
            <rFont val="Arial"/>
            <family val="2"/>
            <charset val="161"/>
            <scheme val="minor"/>
          </rPr>
          <t>(Expected Return of the Market - Risk-Free Rate of Return)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A4" authorId="0" shapeId="0" xr:uid="{00000000-0006-0000-0500-000001000000}">
      <text>
        <r>
          <rPr>
            <sz val="10"/>
            <color rgb="FF000000"/>
            <rFont val="Arial"/>
            <family val="2"/>
            <charset val="161"/>
            <scheme val="minor"/>
          </rPr>
          <t>End of Year Price * Basic Shares Outstanding</t>
        </r>
      </text>
    </comment>
    <comment ref="A5" authorId="0" shapeId="0" xr:uid="{00000000-0006-0000-0500-000002000000}">
      <text>
        <r>
          <rPr>
            <sz val="10"/>
            <color rgb="FF000000"/>
            <rFont val="Arial"/>
            <family val="2"/>
            <charset val="161"/>
            <scheme val="minor"/>
          </rPr>
          <t>What to Expect: EV number must be close to market cap as a confirmation of GOOD P/E multiples
If its not close, then the PE multiples have to do with something else. We have do qualitative analysis.</t>
        </r>
      </text>
    </comment>
    <comment ref="A8" authorId="0" shapeId="0" xr:uid="{00000000-0006-0000-0500-000003000000}">
      <text>
        <r>
          <rPr>
            <sz val="10"/>
            <color rgb="FF000000"/>
            <rFont val="Arial"/>
            <family val="2"/>
            <charset val="161"/>
            <scheme val="minor"/>
          </rPr>
          <t>Calculation= Net Income/Basic Shares Outstanding</t>
        </r>
      </text>
    </comment>
    <comment ref="A9" authorId="0" shapeId="0" xr:uid="{00000000-0006-0000-0500-000004000000}">
      <text>
        <r>
          <rPr>
            <sz val="10"/>
            <color rgb="FF000000"/>
            <rFont val="Arial"/>
            <family val="2"/>
            <charset val="161"/>
            <scheme val="minor"/>
          </rPr>
          <t>Calculation= Revenue/Basic Shares Outstanding</t>
        </r>
      </text>
    </comment>
    <comment ref="A11" authorId="0" shapeId="0" xr:uid="{00000000-0006-0000-0500-000005000000}">
      <text>
        <r>
          <rPr>
            <sz val="10"/>
            <color rgb="FF000000"/>
            <rFont val="Arial"/>
            <family val="2"/>
            <charset val="161"/>
            <scheme val="minor"/>
          </rPr>
          <t>Calculation= Revenue-Cost of Revenue</t>
        </r>
      </text>
    </comment>
    <comment ref="A12" authorId="0" shapeId="0" xr:uid="{00000000-0006-0000-0500-000006000000}">
      <text>
        <r>
          <rPr>
            <sz val="10"/>
            <color rgb="FF000000"/>
            <rFont val="Arial"/>
            <family val="2"/>
            <charset val="161"/>
            <scheme val="minor"/>
          </rPr>
          <t>Calculation= (Revenue Current Year/Revenue Previous Year)-1</t>
        </r>
      </text>
    </comment>
    <comment ref="A13" authorId="0" shapeId="0" xr:uid="{00000000-0006-0000-0500-000007000000}">
      <text>
        <r>
          <rPr>
            <sz val="10"/>
            <color rgb="FF000000"/>
            <rFont val="Arial"/>
            <family val="2"/>
            <charset val="161"/>
            <scheme val="minor"/>
          </rPr>
          <t>Calculation= (Basic EPS Current Year/Basic EPS Previous Year)-1</t>
        </r>
      </text>
    </comment>
    <comment ref="A14" authorId="0" shapeId="0" xr:uid="{00000000-0006-0000-0500-000008000000}">
      <text>
        <r>
          <rPr>
            <sz val="10"/>
            <color rgb="FF000000"/>
            <rFont val="Arial"/>
            <family val="2"/>
            <charset val="161"/>
            <scheme val="minor"/>
          </rPr>
          <t>Calculation= (EBITDA Current Year/EBITDA Previous Year)-1</t>
        </r>
      </text>
    </comment>
    <comment ref="A19" authorId="0" shapeId="0" xr:uid="{00000000-0006-0000-0500-000009000000}">
      <text>
        <r>
          <rPr>
            <sz val="10"/>
            <color rgb="FF000000"/>
            <rFont val="Arial"/>
            <family val="2"/>
            <charset val="161"/>
            <scheme val="minor"/>
          </rPr>
          <t>What we want: Book Value Per Share (For shorting we want a big number of BVPS so we can have space to earn money
So find a big number of BVPS in phase 2 or phase 3 of the company. But for shorts we want a small Price/BVPS and for
longs we want a big Price/BVPS number.</t>
        </r>
      </text>
    </comment>
    <comment ref="A20" authorId="0" shapeId="0" xr:uid="{00000000-0006-0000-0500-00000A000000}">
      <text>
        <r>
          <rPr>
            <sz val="10"/>
            <color rgb="FF000000"/>
            <rFont val="Arial"/>
            <family val="2"/>
            <charset val="161"/>
            <scheme val="minor"/>
          </rPr>
          <t>P/FCFPS is like the PE and PEG ratios. It's using forward looking measure (Price) so we can compare
it to other multiples for future expectations.
We are sitting here and want to see a turnaround, but we see a LOW P/E and a LOW P/FCFPS that goes against the
turnaround story, but we see forecasts or “hope” numbers to be forecasted higher in EPS and Cash Flow.
So essentially, we argue with the market believing it’s a turnaround situation. Again we have to check MOP and generally qualitative analysis to realize that the earnings and the cash flow are going to increase.
We can also NOT participate.
But if we are looking for shorts, then a LOW Price/PFCPS is good and for longs a HIGH is good</t>
        </r>
      </text>
    </comment>
    <comment ref="A21" authorId="0" shapeId="0" xr:uid="{00000000-0006-0000-0500-00000B000000}">
      <text>
        <r>
          <rPr>
            <sz val="10"/>
            <color rgb="FF000000"/>
            <rFont val="Arial"/>
            <family val="2"/>
            <charset val="161"/>
            <scheme val="minor"/>
          </rPr>
          <t>What we want: Book Value Per Share (For shorting we want a big number of BVPS so we can have space to earn money
So find a big number of BVPS in phase 2 or phase 3 of the company. But for shorts we want a small Price/BVPS and for
longs we want a big Price/BVPS number.
Calculation: Total equity-preferred equity/total shares outstanding</t>
        </r>
      </text>
    </comment>
    <comment ref="A22" authorId="0" shapeId="0" xr:uid="{00000000-0006-0000-0500-00000C000000}">
      <text>
        <r>
          <rPr>
            <sz val="10"/>
            <color rgb="FF000000"/>
            <rFont val="Arial"/>
            <family val="2"/>
            <charset val="161"/>
            <scheme val="minor"/>
          </rPr>
          <t>P/CFPS is like the PE and PEG ratios. It's using forward looking measure (Price) so we can compare
it to other multiples for future expectations.</t>
        </r>
      </text>
    </comment>
    <comment ref="A23" authorId="0" shapeId="0" xr:uid="{00000000-0006-0000-0500-00000D000000}">
      <text>
        <r>
          <rPr>
            <sz val="10"/>
            <color rgb="FF000000"/>
            <rFont val="Arial"/>
            <family val="2"/>
            <charset val="161"/>
            <scheme val="minor"/>
          </rPr>
          <t>Otherwise Price to Sales Ratio
The price-to-sales (P/S) ratio shows how much investors are willing to pay per dollar of sales for a stock.</t>
        </r>
      </text>
    </comment>
    <comment ref="A24" authorId="0" shapeId="0" xr:uid="{00000000-0006-0000-0500-00000E000000}">
      <text>
        <r>
          <rPr>
            <sz val="10"/>
            <color rgb="FF000000"/>
            <rFont val="Arial"/>
            <family val="2"/>
            <charset val="161"/>
            <scheme val="minor"/>
          </rPr>
          <t>Otherwise Enterprice Value Price to Sales Ratio
The price-to-sales (P/S) ratio shows how much investors are willing to pay per dollar of sales for a stock.</t>
        </r>
      </text>
    </comment>
    <comment ref="A25" authorId="0" shapeId="0" xr:uid="{00000000-0006-0000-0500-00000F000000}">
      <text>
        <r>
          <rPr>
            <sz val="10"/>
            <color rgb="FF000000"/>
            <rFont val="Arial"/>
            <family val="2"/>
            <charset val="161"/>
            <scheme val="minor"/>
          </rPr>
          <t>EV/EBIT is like the PE and PEG ratios. It's using forward looking measure (Price) so we can compare
it to other multiples for future expectations.</t>
        </r>
      </text>
    </comment>
    <comment ref="A27" authorId="0" shapeId="0" xr:uid="{00000000-0006-0000-0500-000010000000}">
      <text>
        <r>
          <rPr>
            <sz val="10"/>
            <color rgb="FF000000"/>
            <rFont val="Arial"/>
            <family val="2"/>
            <charset val="161"/>
            <scheme val="minor"/>
          </rPr>
          <t>What to expect: The higher the better!
Calculation: Gross Profit/Revenue</t>
        </r>
      </text>
    </comment>
    <comment ref="A28" authorId="0" shapeId="0" xr:uid="{00000000-0006-0000-0500-000011000000}">
      <text>
        <r>
          <rPr>
            <sz val="10"/>
            <color rgb="FF000000"/>
            <rFont val="Arial"/>
            <family val="2"/>
            <charset val="161"/>
            <scheme val="minor"/>
          </rPr>
          <t>What to expect: The higher the better!
Calculation: Net Income/Revenue</t>
        </r>
      </text>
    </comment>
    <comment ref="A29" authorId="0" shapeId="0" xr:uid="{00000000-0006-0000-0500-000012000000}">
      <text>
        <r>
          <rPr>
            <sz val="10"/>
            <color rgb="FF000000"/>
            <rFont val="Arial"/>
            <family val="2"/>
            <charset val="161"/>
            <scheme val="minor"/>
          </rPr>
          <t>What to expect: The higher the better!
Calculation: Free Cash Flow/Revenue</t>
        </r>
      </text>
    </comment>
    <comment ref="A30" authorId="0" shapeId="0" xr:uid="{00000000-0006-0000-0500-000013000000}">
      <text>
        <r>
          <rPr>
            <sz val="10"/>
            <color rgb="FF000000"/>
            <rFont val="Arial"/>
            <family val="2"/>
            <charset val="161"/>
            <scheme val="minor"/>
          </rPr>
          <t>What to expect: The higher the better!
Calculation: EBT/Revenue</t>
        </r>
      </text>
    </comment>
    <comment ref="A31" authorId="0" shapeId="0" xr:uid="{00000000-0006-0000-0500-000014000000}">
      <text>
        <r>
          <rPr>
            <sz val="10"/>
            <color rgb="FF000000"/>
            <rFont val="Arial"/>
            <family val="2"/>
            <charset val="161"/>
            <scheme val="minor"/>
          </rPr>
          <t>What to expect: The higher the better!
Calculation: EBIT 
or
( Operating Income) 
/Revenue</t>
        </r>
      </text>
    </comment>
    <comment ref="A32" authorId="0" shapeId="0" xr:uid="{00000000-0006-0000-0500-000015000000}">
      <text>
        <r>
          <rPr>
            <sz val="10"/>
            <color rgb="FF000000"/>
            <rFont val="Arial"/>
            <family val="2"/>
            <charset val="161"/>
            <scheme val="minor"/>
          </rPr>
          <t>What to expect: The higher the better!
Calculation: EBITDA/Revenue</t>
        </r>
      </text>
    </comment>
    <comment ref="A33" authorId="0" shapeId="0" xr:uid="{00000000-0006-0000-0500-000016000000}">
      <text>
        <r>
          <rPr>
            <sz val="10"/>
            <color rgb="FF000000"/>
            <rFont val="Arial"/>
            <family val="2"/>
            <charset val="161"/>
            <scheme val="minor"/>
          </rPr>
          <t>Sales to Assets Ratio. The bigger the number, the better (Use this only within sector and from year on year)
If for example the sales to assets ratio is already low and stable comparing to the sector after the stock has
fallen and in combination with the other metrics we are most likely in a P4 or P5 scenario and we want to see
a MOP that gives some visibility in a turnaround and maybe some noises in restructuring. If we don’t see that,
it’s maybe a value trap. A low Sales to Assets ratio with no restructuring activity may cause us to decide to avoid
it as a turnaround long idea. But always look at this ratio and compare it to the MOP if there is. Because a new
MOP with sales forecasts to be high, then it will not show in the current sales to assets ratio.</t>
        </r>
      </text>
    </comment>
    <comment ref="A34" authorId="0" shapeId="0" xr:uid="{00000000-0006-0000-0500-000017000000}">
      <text>
        <r>
          <rPr>
            <sz val="10"/>
            <color rgb="FF000000"/>
            <rFont val="Arial"/>
            <family val="2"/>
            <charset val="161"/>
            <scheme val="minor"/>
          </rPr>
          <t>What to expect: The higher the better!
Return On Assets (ROA) The bigger the number, the better (Use this only within sector and from year on year)
Same as Sales to assets ratio about the turnaround story.
Calculation: Net income/Total Assets</t>
        </r>
      </text>
    </comment>
    <comment ref="A35" authorId="0" shapeId="0" xr:uid="{00000000-0006-0000-0500-000018000000}">
      <text>
        <r>
          <rPr>
            <sz val="10"/>
            <color rgb="FF000000"/>
            <rFont val="Arial"/>
            <family val="2"/>
            <charset val="161"/>
            <scheme val="minor"/>
          </rPr>
          <t>What to expect: The higher the better!
ROE Differs from ROA % which includes Debt. But it’s similar to ROI that’s measure of profitability and efficiency
of dollars utilized. We again combine this metric with other metrics to figure out at what phase we are in.
P1, 2, 3, 4 or 5. For value traps (Shorts) we don’t like P4 and P5 even if the MOP looks suspect.
For turnarounds (Longs) we like P4 and P5 but we need to see a convincing MOP and timing the trade
within 20-60 day. Compare ROE to ROA
Calculation: Net Income/Total Stockholder's Equity</t>
        </r>
      </text>
    </comment>
    <comment ref="A36" authorId="0" shapeId="0" xr:uid="{00000000-0006-0000-0500-000019000000}">
      <text>
        <r>
          <rPr>
            <sz val="10"/>
            <color rgb="FF000000"/>
            <rFont val="Arial"/>
            <family val="2"/>
            <charset val="161"/>
            <scheme val="minor"/>
          </rPr>
          <t>What to expect: The higher the better!
Calculation: Ebit or Operating Income/Capital Employed</t>
        </r>
      </text>
    </comment>
    <comment ref="A37" authorId="0" shapeId="0" xr:uid="{00000000-0006-0000-0500-00001A000000}">
      <text>
        <r>
          <rPr>
            <sz val="10"/>
            <color rgb="FF000000"/>
            <rFont val="Arial"/>
            <family val="2"/>
            <charset val="161"/>
            <scheme val="minor"/>
          </rPr>
          <t>What to expect: The Lower the Better!</t>
        </r>
      </text>
    </comment>
    <comment ref="A38" authorId="0" shapeId="0" xr:uid="{00000000-0006-0000-0500-00001B000000}">
      <text>
        <r>
          <rPr>
            <sz val="10"/>
            <color rgb="FF000000"/>
            <rFont val="Arial"/>
            <family val="2"/>
            <charset val="161"/>
            <scheme val="minor"/>
          </rPr>
          <t>What to expect: The Higher the Better!
Definition: Return on invested capital (ROIC) is a calculation used to determine how well a company allocates its capital to profitable projects or investments.
StockRow Site and more sites calculation. (Official?)</t>
        </r>
      </text>
    </comment>
    <comment ref="A39" authorId="0" shapeId="0" xr:uid="{00000000-0006-0000-0500-00001C000000}">
      <text>
        <r>
          <rPr>
            <sz val="10"/>
            <color rgb="FF000000"/>
            <rFont val="Arial"/>
            <family val="2"/>
            <charset val="161"/>
            <scheme val="minor"/>
          </rPr>
          <t>Guru Focus Calculation</t>
        </r>
      </text>
    </comment>
    <comment ref="A40" authorId="0" shapeId="0" xr:uid="{00000000-0006-0000-0500-00001D000000}">
      <text>
        <r>
          <rPr>
            <sz val="10"/>
            <color rgb="FF000000"/>
            <rFont val="Arial"/>
            <family val="2"/>
            <charset val="161"/>
            <scheme val="minor"/>
          </rPr>
          <t>Compare EBT to other stocks to check if company was strugling operationally.
Confirm valuations
throughout qualitative analysis.</t>
        </r>
      </text>
    </comment>
    <comment ref="A41" authorId="0" shapeId="0" xr:uid="{00000000-0006-0000-0500-00001E000000}">
      <text>
        <r>
          <rPr>
            <sz val="10"/>
            <color rgb="FF000000"/>
            <rFont val="Arial"/>
            <family val="2"/>
            <charset val="161"/>
            <scheme val="minor"/>
          </rPr>
          <t>Compare EBIT to other stocks to check if company was strugling operationally.
Confirm valuations
throughout qualitative analysis.</t>
        </r>
      </text>
    </comment>
    <comment ref="A42" authorId="0" shapeId="0" xr:uid="{00000000-0006-0000-0500-00001F000000}">
      <text>
        <r>
          <rPr>
            <sz val="10"/>
            <color rgb="FF000000"/>
            <rFont val="Arial"/>
            <family val="2"/>
            <charset val="161"/>
            <scheme val="minor"/>
          </rPr>
          <t>Compare EBITDA to other stocks to check if company was strugling operationally.
Confirm valuations
throughout qualitative analysis.</t>
        </r>
      </text>
    </comment>
    <comment ref="A43" authorId="0" shapeId="0" xr:uid="{00000000-0006-0000-0500-000020000000}">
      <text>
        <r>
          <rPr>
            <sz val="10"/>
            <color rgb="FF000000"/>
            <rFont val="Arial"/>
            <family val="2"/>
            <charset val="161"/>
            <scheme val="minor"/>
          </rPr>
          <t>*Investors and analysts use the ebit/ev multiple to understand how earnings yield translates into a company's value.
*The higher the EBIT/EV multiple, the better for the investor as this indicates the company has low debt levels and higher amounts of cash.
*The EBIT/EV multiple allows investors to effectively compare earnings yields between companies with different debt levels and tax rates, among other things.</t>
        </r>
      </text>
    </comment>
    <comment ref="A45" authorId="0" shapeId="0" xr:uid="{00000000-0006-0000-0500-000021000000}">
      <text>
        <r>
          <rPr>
            <sz val="10"/>
            <color rgb="FF000000"/>
            <rFont val="Arial"/>
            <family val="2"/>
            <charset val="161"/>
            <scheme val="minor"/>
          </rPr>
          <t>Debt/EBITDA—earnings before interest, taxes, depreciation, and amortization—is a ratio measuring the amount of income generated and available to pay down debt before covering interest, taxes, depreciation, and amortization expenses. Debt/EBITDA measures a company's ability to pay off its incurred debt. A high ratio result could indicate a company has a too-heavy debt load.
Banks often include a certain debt/EBITDA target in the covenants for business loans, and a company must maintain this agreed-upon level or risk having the entire loan become due immediately. This metric is commonly used by credit rating agencies to assess a company's probability of defaulting on issued debt, and firms with a high debt/EBITDA ratio may not be able to service their debt in an appropriate manner, leading to a lowered credit rating.</t>
        </r>
      </text>
    </comment>
    <comment ref="A46" authorId="0" shapeId="0" xr:uid="{00000000-0006-0000-0500-000022000000}">
      <text>
        <r>
          <rPr>
            <sz val="10"/>
            <color rgb="FF000000"/>
            <rFont val="Arial"/>
            <family val="2"/>
            <charset val="161"/>
            <scheme val="minor"/>
          </rPr>
          <t>Target: Generally, net debt-to-EBITDA ratios of less than 3 are considered acceptable. The lower the ratio, the higher the probability of the firm successfully paying off its debt. Ratios higher than 3 or 4 serve as “red flags” and indicate that the company may be financially distressed in the future.</t>
        </r>
      </text>
    </comment>
    <comment ref="A47" authorId="0" shapeId="0" xr:uid="{00000000-0006-0000-0500-000023000000}">
      <text>
        <r>
          <rPr>
            <sz val="10"/>
            <color rgb="FF000000"/>
            <rFont val="Arial"/>
            <family val="2"/>
            <charset val="161"/>
            <scheme val="minor"/>
          </rPr>
          <t>D/E of around 2 or above in most industries is considered dangerous, especially if the Debt is financing contracting Operations. We want a D/E ratio of less than 1 to be easier to finance it’s operations. (Calculate this for each Year and Quarter over time to see if the positioning is strengthening or worsening and why it’s been strengthening or worsening.)
The amounts of debt in dollar terms for every dollar of equity.</t>
        </r>
      </text>
    </comment>
    <comment ref="A48" authorId="0" shapeId="0" xr:uid="{00000000-0006-0000-0500-000024000000}">
      <text>
        <r>
          <rPr>
            <sz val="10"/>
            <color rgb="FF000000"/>
            <rFont val="Arial"/>
            <family val="2"/>
            <charset val="161"/>
            <scheme val="minor"/>
          </rPr>
          <t>The higher a company’s debt-to-total assets ratio, the more it is said to be leveraged. Highly leveraged companies carry more risk of missing debt payments should their revenues decline, and it is harder to raise new debt to get through a downturn.
A debt-to-total assets ratio of 0.67 means two-thirds of a stock is owned by creditors and one-third by shareholders. This is high compared with other companies in the same industry. It suggests company would have trouble incurring additional debt.</t>
        </r>
      </text>
    </comment>
    <comment ref="A49" authorId="0" shapeId="0" xr:uid="{00000000-0006-0000-0500-000025000000}">
      <text>
        <r>
          <rPr>
            <sz val="10"/>
            <color rgb="FF000000"/>
            <rFont val="Arial"/>
            <family val="2"/>
            <charset val="161"/>
            <scheme val="minor"/>
          </rPr>
          <t>The cash ratio is a liquidity measure that shows a company's ability to cover its short-term obligations using only cash and cash equivalents.
*The cash ratio is more conservative than other liquidity ratios because it only considers a company's most liquid resources.
*A calculation greater than 1 means a company has more cash on hand than current debts, while a calculation less than 1 means a company has more short-term debt than cash.
*Lenders, creditors, and investors use the cash ratio to evaluate the short-term risk of a company.</t>
        </r>
      </text>
    </comment>
    <comment ref="A50" authorId="0" shapeId="0" xr:uid="{00000000-0006-0000-0500-000026000000}">
      <text>
        <r>
          <rPr>
            <sz val="10"/>
            <color rgb="FF000000"/>
            <rFont val="Arial"/>
            <family val="2"/>
            <charset val="161"/>
            <scheme val="minor"/>
          </rPr>
          <t>What to expect: Current Ratio needs to be above 1. For a turnaround story/value trap situation, the current ratio needs to be
used in similar ways to D/E Ratio and Interest Coverage Ratio. (Calculate each year and quarter again.)
*The current ratio compares all of a company’s current assets to its current liabilities.
*These are usually defined as assets that are cash or will be turned into cash in a year or less and liabilities that will be paid in a year or less.
*The current ratio helps investors understand more about a company’s ability to cover its short-term debt with its current assets and make apples-to-apples comparisons with its competitors and peers.
*Current ratio result= the dollar available for every 1$ of debt to pay</t>
        </r>
      </text>
    </comment>
    <comment ref="A51" authorId="0" shapeId="0" xr:uid="{00000000-0006-0000-0500-000027000000}">
      <text>
        <r>
          <rPr>
            <sz val="10"/>
            <color rgb="FF000000"/>
            <rFont val="Arial"/>
            <family val="2"/>
            <charset val="161"/>
            <scheme val="minor"/>
          </rPr>
          <t>What to Expect: Quick Ratio needs to be above 1 (Calculate each year and quarter again.)
If the Current Ratio is a lot bigger than the Quick ratio means that the company has big inventory number, what is this inventory? Can this be sold and converted into cash?
*The quick ratio measures a company's capacity to pay its current liabilities without needing to sell its inventory or obtain additional financing.
*The higher the ratio result, the better a company's liquidity and financial health; the lower the ratio, the more likely the company will struggle with paying debts.
*A result of 1 is considered to be the normal quick ratio. It indicates that the company is fully equipped with exactly enough assets to be instantly liquidated to pay off its current liabilities. A company that has a quick ratio of less than 1 may not be able to fully pay off its current liabilities in the short term, while a company having a quick ratio higher than 1 can instantly get rid of its current liabilities. For instance, a quick ratio of 1.5 indicates that a company has $1.50 of liquid assets available to cover each $1 of its current liabilities.</t>
        </r>
      </text>
    </comment>
    <comment ref="A52" authorId="0" shapeId="0" xr:uid="{00000000-0006-0000-0500-000028000000}">
      <text>
        <r>
          <rPr>
            <sz val="10"/>
            <color rgb="FF000000"/>
            <rFont val="Arial"/>
            <family val="2"/>
            <charset val="161"/>
            <scheme val="minor"/>
          </rPr>
          <t>Interest Coverage Ratio (For a turnaround story, I want something with a number above 2.
(Calculate this for each Year and Quarter over time to see if the positioning
" is strengthening or worsening and why it’s been strengthening or worsening.)
"</t>
        </r>
      </text>
    </comment>
    <comment ref="A53" authorId="0" shapeId="0" xr:uid="{00000000-0006-0000-0500-000029000000}">
      <text>
        <r>
          <rPr>
            <sz val="10"/>
            <color rgb="FF000000"/>
            <rFont val="Arial"/>
            <family val="2"/>
            <charset val="161"/>
            <scheme val="minor"/>
          </rPr>
          <t>What to Expect: Working Capital to Total Assets Ratio
&gt;30% is very good. 15-30%= Satisfactory. 0-15%= Unsatisfactory. &lt;0% Critical, no Net Current Assets</t>
        </r>
      </text>
    </comment>
    <comment ref="A54" authorId="0" shapeId="0" xr:uid="{00000000-0006-0000-0500-00002A000000}">
      <text>
        <r>
          <rPr>
            <sz val="10"/>
            <color rgb="FF000000"/>
            <rFont val="Arial"/>
            <family val="2"/>
            <charset val="161"/>
            <scheme val="minor"/>
          </rPr>
          <t>Is the proportion of company's cash flow that is spent on capital expenditures. A high Capex to Cash Flow Ratio may indicate that a company is not spending its money wisely, while a low ratio may suggest that a company is not investing enough in its future.</t>
        </r>
      </text>
    </comment>
    <comment ref="A55" authorId="0" shapeId="0" xr:uid="{00000000-0006-0000-0500-00002B000000}">
      <text>
        <r>
          <rPr>
            <sz val="10"/>
            <color rgb="FF000000"/>
            <rFont val="Arial"/>
            <family val="2"/>
            <charset val="161"/>
            <scheme val="minor"/>
          </rPr>
          <t>Generally, a higher CF/CapEX ratio reflects a corporation with enough capital to fund investments in new capital expenditures.</t>
        </r>
      </text>
    </comment>
    <comment ref="A56" authorId="0" shapeId="0" xr:uid="{00000000-0006-0000-0500-00002C000000}">
      <text>
        <r>
          <rPr>
            <sz val="10"/>
            <color rgb="FF000000"/>
            <rFont val="Arial"/>
            <family val="2"/>
            <charset val="161"/>
            <scheme val="minor"/>
          </rPr>
          <t>Is the proportion of company's Revenue that is spent on capital expenditures. A high Capex to Revenue Ratio may indicate that a company is not spending its money wisely, while a low ratio may suggest that a company is not investing enough in its future.</t>
        </r>
      </text>
    </comment>
    <comment ref="A57" authorId="0" shapeId="0" xr:uid="{00000000-0006-0000-0500-00002D000000}">
      <text>
        <r>
          <rPr>
            <sz val="10"/>
            <color rgb="FF000000"/>
            <rFont val="Arial"/>
            <family val="2"/>
            <charset val="161"/>
            <scheme val="minor"/>
          </rPr>
          <t>The SG&amp;A Expense to Revenue ratio measures the percentage of sales that is allocated to SG&amp;A expenditures.</t>
        </r>
      </text>
    </comment>
    <comment ref="A58" authorId="0" shapeId="0" xr:uid="{00000000-0006-0000-0500-00002E000000}">
      <text>
        <r>
          <rPr>
            <sz val="10"/>
            <color rgb="FF000000"/>
            <rFont val="Arial"/>
            <family val="2"/>
            <charset val="161"/>
            <scheme val="minor"/>
          </rPr>
          <t>The Research &amp; Development (R&amp;D) Expense to Revenue ratio measures the percentage of sales that is allocated to R&amp;D expenditures</t>
        </r>
      </text>
    </comment>
    <comment ref="A60" authorId="0" shapeId="0" xr:uid="{00000000-0006-0000-0500-00002F000000}">
      <text>
        <r>
          <rPr>
            <sz val="10"/>
            <color rgb="FF000000"/>
            <rFont val="Arial"/>
            <family val="2"/>
            <charset val="161"/>
            <scheme val="minor"/>
          </rPr>
          <t>For example, if a company earned $100,000 before taxes and paid $25,000 in taxes, then the effective tax rate is equal to 25,000 ÷ 100,000, or 0.25. In this case, you can clearly see that the company paid an overall rate of 25% in taxes on income.</t>
        </r>
      </text>
    </comment>
    <comment ref="A90" authorId="0" shapeId="0" xr:uid="{00000000-0006-0000-0500-000030000000}">
      <text>
        <r>
          <rPr>
            <sz val="10"/>
            <color rgb="FF000000"/>
            <rFont val="Arial"/>
            <family val="2"/>
            <charset val="161"/>
            <scheme val="minor"/>
          </rPr>
          <t xml:space="preserve">That's not the exact beta for the years. Need to fix it when possible
</t>
        </r>
      </text>
    </comment>
    <comment ref="A91" authorId="0" shapeId="0" xr:uid="{00000000-0006-0000-0500-000031000000}">
      <text>
        <r>
          <rPr>
            <sz val="10"/>
            <color rgb="FF000000"/>
            <rFont val="Arial"/>
            <family val="2"/>
            <charset val="161"/>
            <scheme val="minor"/>
          </rPr>
          <t>(Expected Return of the Market - Risk-Free Rate of Return)</t>
        </r>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<sst xmlns="http://schemas.openxmlformats.org/spreadsheetml/2006/main" count="12285" uniqueCount="3669">
  <si>
    <t>ON "YoY RATIOS" SHEET, ALL RATIOS ARE EXPLAINED INSIDE NOTES ON THE CELL. FOR FURTHER EXPLANATIONS, GOOGLE IT :)</t>
  </si>
  <si>
    <t>GENERALLY ALMOST ALL CELLS CONTAIN FORMULAS SO BECAREFUL BEFORE CHANGE ANYTHING.</t>
  </si>
  <si>
    <t>MEDIAN (Total)</t>
  </si>
  <si>
    <t>AVERAGE (Total)</t>
  </si>
  <si>
    <t>MEDIAN (Visible)</t>
  </si>
  <si>
    <t>AVERAGE (Visible)</t>
  </si>
  <si>
    <t>Month of Fiscal Yr End</t>
  </si>
  <si>
    <t>Next Earnings Announcement</t>
  </si>
  <si>
    <t>Company Name</t>
  </si>
  <si>
    <t>Ticker</t>
  </si>
  <si>
    <t>Exchange</t>
  </si>
  <si>
    <t>Sector</t>
  </si>
  <si>
    <t>Industry</t>
  </si>
  <si>
    <t>S&amp;P 500 - ETF</t>
  </si>
  <si>
    <t>Last Reported Fiscal Yr (yyyymm)</t>
  </si>
  <si>
    <t>Last EPS Report Date (yyyymmdd)</t>
  </si>
  <si>
    <t>Next EPS Report Date (yyyymmdd)</t>
  </si>
  <si>
    <t>Market Cap (mil)</t>
  </si>
  <si>
    <t>Last Close</t>
  </si>
  <si>
    <t>Shares Outstanding (mil)</t>
  </si>
  <si>
    <t>Beta</t>
  </si>
  <si>
    <t>Q0 Consensus Est. (last completed fiscal Qtr)</t>
  </si>
  <si>
    <t>Q1 Consensus Est.</t>
  </si>
  <si>
    <t>Q2 Consensus Est. (next fiscal Qtr)</t>
  </si>
  <si>
    <t>Last EPS Surprise (%)</t>
  </si>
  <si>
    <t>Previous EPS Surprise (%)</t>
  </si>
  <si>
    <t>Avg EPS Surprise (Last 4 Qtrs)</t>
  </si>
  <si>
    <t>12 Mo Trailing EPS</t>
  </si>
  <si>
    <t>F0 Consensus Est.</t>
  </si>
  <si>
    <t>F1 Consensus Est.</t>
  </si>
  <si>
    <t>F2 Consensus Est.</t>
  </si>
  <si>
    <t>EG1</t>
  </si>
  <si>
    <t>EG2</t>
  </si>
  <si>
    <t>5 Yr. Hist. EPS Growth</t>
  </si>
  <si>
    <t>Long-Term Growth Consensus Est.</t>
  </si>
  <si>
    <t>P/E (Trailing 12 Months)</t>
  </si>
  <si>
    <t>P/E (F1)</t>
  </si>
  <si>
    <t>P/E (F2)</t>
  </si>
  <si>
    <t>PEG Ratio</t>
  </si>
  <si>
    <t>Revenue Per Share</t>
  </si>
  <si>
    <t>Net Income Per Share</t>
  </si>
  <si>
    <t>Operating Cash Flow Per Share</t>
  </si>
  <si>
    <t>Free Cash Flow Per Share</t>
  </si>
  <si>
    <t>POCF Ratio</t>
  </si>
  <si>
    <t>Price/Cash Flow</t>
  </si>
  <si>
    <t>Price/Book</t>
  </si>
  <si>
    <t>Price/Sales</t>
  </si>
  <si>
    <t>EV To Sales</t>
  </si>
  <si>
    <t>Enterprise Value Over EBITDA</t>
  </si>
  <si>
    <t>EV To Operating Cash Flow</t>
  </si>
  <si>
    <t>EV To Free Cash Flow</t>
  </si>
  <si>
    <t>Cash Per Share</t>
  </si>
  <si>
    <t>Book Value</t>
  </si>
  <si>
    <t>5 Yr Historical Sales Growth</t>
  </si>
  <si>
    <t>Sales Growth F(0)/F(-1)</t>
  </si>
  <si>
    <t>Annual Sales (mil)</t>
  </si>
  <si>
    <t>F(1) Consensus Sales Est. (mil)</t>
  </si>
  <si>
    <t>Revenue Growth</t>
  </si>
  <si>
    <t>Net Income Growth</t>
  </si>
  <si>
    <t>Operating Income Growth</t>
  </si>
  <si>
    <t>EPS Growth</t>
  </si>
  <si>
    <t>EBIT growth</t>
  </si>
  <si>
    <t>Current ROE (TTM)</t>
  </si>
  <si>
    <t>ROIC</t>
  </si>
  <si>
    <t>Return On Tangible Assets</t>
  </si>
  <si>
    <t>Current ROI (TTM)</t>
  </si>
  <si>
    <t>ROI (5 Yr Avg)</t>
  </si>
  <si>
    <t>Current ROA (TTM)</t>
  </si>
  <si>
    <t>ROA (5 Yr Avg)</t>
  </si>
  <si>
    <t>Capex To Operating Cash Flow</t>
  </si>
  <si>
    <t>Capex To Revenue</t>
  </si>
  <si>
    <t>Div. Yield %</t>
  </si>
  <si>
    <t>5 Yr Div. Yield %</t>
  </si>
  <si>
    <t>Payout Ratio</t>
  </si>
  <si>
    <t>Earnings Yield</t>
  </si>
  <si>
    <t>Free Cash Flow Yield</t>
  </si>
  <si>
    <t>EBIT (mil)</t>
  </si>
  <si>
    <t>EBITDA (mil)</t>
  </si>
  <si>
    <t>Cash Flow (mil)</t>
  </si>
  <si>
    <t>Long Term Debt (mil)</t>
  </si>
  <si>
    <t>Net Income (mil)</t>
  </si>
  <si>
    <t>Net Income Growth F(0)/F(-1)</t>
  </si>
  <si>
    <t>Net Margin %</t>
  </si>
  <si>
    <t>Operating Margin 12 Mo %</t>
  </si>
  <si>
    <t>Interest Coverage</t>
  </si>
  <si>
    <t>Debt/Total Capital</t>
  </si>
  <si>
    <t>Debt To Assets</t>
  </si>
  <si>
    <t>Net Debt To EBITDA</t>
  </si>
  <si>
    <t>Debt/Equity Ratio</t>
  </si>
  <si>
    <t>Current Ratio</t>
  </si>
  <si>
    <t>Quick Ratio</t>
  </si>
  <si>
    <t>Cash Ratio</t>
  </si>
  <si>
    <t>Preferred Equity (mil)</t>
  </si>
  <si>
    <t>Common Equity (mil)</t>
  </si>
  <si>
    <t>Agilent Technologies</t>
  </si>
  <si>
    <t>A</t>
  </si>
  <si>
    <t>NYSE</t>
  </si>
  <si>
    <t>Computer and Technology</t>
  </si>
  <si>
    <t>Electronics - Testing Equipment</t>
  </si>
  <si>
    <t>YES</t>
  </si>
  <si>
    <t xml:space="preserve"> -</t>
  </si>
  <si>
    <t>Alcoa</t>
  </si>
  <si>
    <t>AA</t>
  </si>
  <si>
    <t>Industrial Products</t>
  </si>
  <si>
    <t>Metal Products - Distribution</t>
  </si>
  <si>
    <t>NO</t>
  </si>
  <si>
    <t>American Airlines</t>
  </si>
  <si>
    <t>AAL</t>
  </si>
  <si>
    <t>NSDQ</t>
  </si>
  <si>
    <t>Transportation</t>
  </si>
  <si>
    <t>Transportation - Airline</t>
  </si>
  <si>
    <t>AAON</t>
  </si>
  <si>
    <t>Construction</t>
  </si>
  <si>
    <t>Building Products - Air Conditioner and Heating</t>
  </si>
  <si>
    <t>Helmerich &amp; Payne</t>
  </si>
  <si>
    <t>HP</t>
  </si>
  <si>
    <t>Oils-Energy</t>
  </si>
  <si>
    <t>Oil and Gas - Drilling</t>
  </si>
  <si>
    <t>Apple</t>
  </si>
  <si>
    <t>AAPL</t>
  </si>
  <si>
    <t>Computer - Mini computers</t>
  </si>
  <si>
    <t>AllianceBernstein</t>
  </si>
  <si>
    <t>AB</t>
  </si>
  <si>
    <t>Finance</t>
  </si>
  <si>
    <t>Financial - Investment Management</t>
  </si>
  <si>
    <t>ABB</t>
  </si>
  <si>
    <t>Manufacturing - Electronics</t>
  </si>
  <si>
    <t>AbbVie</t>
  </si>
  <si>
    <t>ABBV</t>
  </si>
  <si>
    <t>Medical</t>
  </si>
  <si>
    <t>Large Cap Pharmaceuticals</t>
  </si>
  <si>
    <t>AmerisourceBergen</t>
  </si>
  <si>
    <t>ABC</t>
  </si>
  <si>
    <t>Medical - Dental Supplies</t>
  </si>
  <si>
    <t>Ameris Bancorp</t>
  </si>
  <si>
    <t>ABCB</t>
  </si>
  <si>
    <t>Banks - Southeast</t>
  </si>
  <si>
    <t>Abcam</t>
  </si>
  <si>
    <t>ABCM</t>
  </si>
  <si>
    <t>Medical - Instruments</t>
  </si>
  <si>
    <t>2021 data not available yet.</t>
  </si>
  <si>
    <t>Ambev</t>
  </si>
  <si>
    <t>ABEV</t>
  </si>
  <si>
    <t>Consumer Staples</t>
  </si>
  <si>
    <t>Beverages - Alcohol</t>
  </si>
  <si>
    <t>Asbury Automotive Group</t>
  </si>
  <si>
    <t>ABG</t>
  </si>
  <si>
    <t>Retail-Wholesale</t>
  </si>
  <si>
    <t>Automotive - Retail and Whole Sales</t>
  </si>
  <si>
    <t>Abiomed</t>
  </si>
  <si>
    <t>ABMD</t>
  </si>
  <si>
    <t>Airbnb</t>
  </si>
  <si>
    <t>ABNB</t>
  </si>
  <si>
    <t>Internet - Content</t>
  </si>
  <si>
    <t>Abbott Laboratories</t>
  </si>
  <si>
    <t>ABT</t>
  </si>
  <si>
    <t>Medical - Products</t>
  </si>
  <si>
    <t>ProFrac Holding Corp.</t>
  </si>
  <si>
    <t>ACDC</t>
  </si>
  <si>
    <t>Alternative Energy - Other</t>
  </si>
  <si>
    <t>Data point does not exist.</t>
  </si>
  <si>
    <t>Adient</t>
  </si>
  <si>
    <t>ADNT</t>
  </si>
  <si>
    <t>Auto-Tires-Trucks</t>
  </si>
  <si>
    <t>Automotive - Original Equipment</t>
  </si>
  <si>
    <t>Acadia Healthcare</t>
  </si>
  <si>
    <t>ACHC</t>
  </si>
  <si>
    <t>Medical - Hospital</t>
  </si>
  <si>
    <t>Albertsons Companies</t>
  </si>
  <si>
    <t>ACI</t>
  </si>
  <si>
    <t>Consumer Products - Staples</t>
  </si>
  <si>
    <t>Coupa Software</t>
  </si>
  <si>
    <t>COUP</t>
  </si>
  <si>
    <t>Internet - Software</t>
  </si>
  <si>
    <t>Accenture</t>
  </si>
  <si>
    <t>ACN</t>
  </si>
  <si>
    <t>Business Services</t>
  </si>
  <si>
    <t>Consulting Services</t>
  </si>
  <si>
    <t>Enact Holdings</t>
  </si>
  <si>
    <t>ACT</t>
  </si>
  <si>
    <t>Insurance - Multi line</t>
  </si>
  <si>
    <t>ACWI</t>
  </si>
  <si>
    <t>Financial - Investment Funds</t>
  </si>
  <si>
    <t>Adobe</t>
  </si>
  <si>
    <t>ADBE</t>
  </si>
  <si>
    <t>Computer - Software</t>
  </si>
  <si>
    <t>Agree Realty</t>
  </si>
  <si>
    <t>ADC</t>
  </si>
  <si>
    <t>REIT and Equity Trust - Retail</t>
  </si>
  <si>
    <t>Analog Devices</t>
  </si>
  <si>
    <t>ADI</t>
  </si>
  <si>
    <t>Semiconductor - Analog and Mixed</t>
  </si>
  <si>
    <t>Archer Daniels Midland</t>
  </si>
  <si>
    <t>ADM</t>
  </si>
  <si>
    <t>Agriculture - Operations</t>
  </si>
  <si>
    <t>Sociedad Quimica y Minera</t>
  </si>
  <si>
    <t>SQM</t>
  </si>
  <si>
    <t>Basic Materials</t>
  </si>
  <si>
    <t>Fertilizers</t>
  </si>
  <si>
    <t>Expedia Group</t>
  </si>
  <si>
    <t>EXPE</t>
  </si>
  <si>
    <t>Internet - Commerce</t>
  </si>
  <si>
    <t>Autodesk</t>
  </si>
  <si>
    <t>ADSK</t>
  </si>
  <si>
    <t>ADT</t>
  </si>
  <si>
    <t>Security and Safety Services</t>
  </si>
  <si>
    <t>Ameren</t>
  </si>
  <si>
    <t>AEE</t>
  </si>
  <si>
    <t>Utilities</t>
  </si>
  <si>
    <t>Utility - Electric Power</t>
  </si>
  <si>
    <t>Aegon</t>
  </si>
  <si>
    <t>AEG</t>
  </si>
  <si>
    <t>Advanced Energy Industries</t>
  </si>
  <si>
    <t>AEIS</t>
  </si>
  <si>
    <t>Semiconductor Equipment - Wafer Fabrication</t>
  </si>
  <si>
    <t>American Equity Investment Life Holding</t>
  </si>
  <si>
    <t>AEL</t>
  </si>
  <si>
    <t>Insurance - Life Insurance</t>
  </si>
  <si>
    <t>Agnico Eagle Mines</t>
  </si>
  <si>
    <t>AEM</t>
  </si>
  <si>
    <t>Mining - Gold</t>
  </si>
  <si>
    <t>American Electric Power</t>
  </si>
  <si>
    <t>AEP</t>
  </si>
  <si>
    <t>Aercap</t>
  </si>
  <si>
    <t>AER</t>
  </si>
  <si>
    <t>Financial - Leasing Companies</t>
  </si>
  <si>
    <t>Murphy Oil</t>
  </si>
  <si>
    <t>MUR</t>
  </si>
  <si>
    <t>Oil and Gas - Exploration and Production - United States</t>
  </si>
  <si>
    <t>American Financial Group</t>
  </si>
  <si>
    <t>AFG</t>
  </si>
  <si>
    <t>Insurance - Property and Casualty</t>
  </si>
  <si>
    <t>Aflac</t>
  </si>
  <si>
    <t>AFL</t>
  </si>
  <si>
    <t>Insurance - Accident and Health</t>
  </si>
  <si>
    <t>Affirm</t>
  </si>
  <si>
    <t>AFRM</t>
  </si>
  <si>
    <t>Business - Services</t>
  </si>
  <si>
    <t>AGCO</t>
  </si>
  <si>
    <t>Manufacturing - Farm Equipment</t>
  </si>
  <si>
    <t>AGG</t>
  </si>
  <si>
    <t>Alamos Gold</t>
  </si>
  <si>
    <t>AGI</t>
  </si>
  <si>
    <t>Agilon Health</t>
  </si>
  <si>
    <t>AGL</t>
  </si>
  <si>
    <t>Medical Services</t>
  </si>
  <si>
    <t>AGNC Investment</t>
  </si>
  <si>
    <t>AGNC</t>
  </si>
  <si>
    <t>REIT and Equity Trust</t>
  </si>
  <si>
    <t>Assured Guaranty</t>
  </si>
  <si>
    <t>AGO</t>
  </si>
  <si>
    <t>Avangrid</t>
  </si>
  <si>
    <t>AGR</t>
  </si>
  <si>
    <t>American International Group</t>
  </si>
  <si>
    <t>AIG</t>
  </si>
  <si>
    <t>Altra Industrial Motion</t>
  </si>
  <si>
    <t>AIMC</t>
  </si>
  <si>
    <t>Manufacturing - General Industrial</t>
  </si>
  <si>
    <t>Albany International</t>
  </si>
  <si>
    <t>AIN</t>
  </si>
  <si>
    <t>Textile - Products</t>
  </si>
  <si>
    <t>Apartment Income REIT</t>
  </si>
  <si>
    <t>AIRC</t>
  </si>
  <si>
    <t>REIT and Equity Trust - Residential</t>
  </si>
  <si>
    <t>Applied Industrial Technologies</t>
  </si>
  <si>
    <t>AIT</t>
  </si>
  <si>
    <t>Assurant</t>
  </si>
  <si>
    <t>AIZ</t>
  </si>
  <si>
    <t>Arthur J. Gallagher &amp; Co.</t>
  </si>
  <si>
    <t>AJG</t>
  </si>
  <si>
    <t>Insurance - Brokerage</t>
  </si>
  <si>
    <t>Aerojet Rocketdyne Holdings</t>
  </si>
  <si>
    <t>AJRD</t>
  </si>
  <si>
    <t>Aerospace</t>
  </si>
  <si>
    <t>Aerospace - Defense Equipment</t>
  </si>
  <si>
    <t>Akamai Technologies</t>
  </si>
  <si>
    <t>AKAM</t>
  </si>
  <si>
    <t>Internet - Services</t>
  </si>
  <si>
    <t>Air Lease</t>
  </si>
  <si>
    <t>AL</t>
  </si>
  <si>
    <t>Transportation - Equipment and Leasing</t>
  </si>
  <si>
    <t>Albemarle</t>
  </si>
  <si>
    <t>ALB</t>
  </si>
  <si>
    <t>Chemical - Diversified</t>
  </si>
  <si>
    <t>Alcon</t>
  </si>
  <si>
    <t>ALC</t>
  </si>
  <si>
    <t>Allete</t>
  </si>
  <si>
    <t>ALE</t>
  </si>
  <si>
    <t>Allegro MicroSystems</t>
  </si>
  <si>
    <t>ALGM</t>
  </si>
  <si>
    <t>Electronics - Semiconductors</t>
  </si>
  <si>
    <t>Align Technology</t>
  </si>
  <si>
    <t>ALGN</t>
  </si>
  <si>
    <t>Alight</t>
  </si>
  <si>
    <t>ALIT</t>
  </si>
  <si>
    <t>Alaska Air Group</t>
  </si>
  <si>
    <t>ALK</t>
  </si>
  <si>
    <t>Alkermes</t>
  </si>
  <si>
    <t>ALKS</t>
  </si>
  <si>
    <t>Medical - Biomedical and Genetics</t>
  </si>
  <si>
    <t>Allstate</t>
  </si>
  <si>
    <t>ALL</t>
  </si>
  <si>
    <t>Ceridian HCM</t>
  </si>
  <si>
    <t>CDAY</t>
  </si>
  <si>
    <t>Ally Financial</t>
  </si>
  <si>
    <t>ALLY</t>
  </si>
  <si>
    <t>Financial - Consumer Loans</t>
  </si>
  <si>
    <t>Alnylam Pharmaceuticals</t>
  </si>
  <si>
    <t>ALNY</t>
  </si>
  <si>
    <t>EQT</t>
  </si>
  <si>
    <t>Hess</t>
  </si>
  <si>
    <t>HES</t>
  </si>
  <si>
    <t>Oil and Gas - Integrated - United States</t>
  </si>
  <si>
    <t>Autoliv</t>
  </si>
  <si>
    <t>ALV</t>
  </si>
  <si>
    <t>Antero Midstream</t>
  </si>
  <si>
    <t>AM</t>
  </si>
  <si>
    <t>Applied Materials</t>
  </si>
  <si>
    <t>AMAT</t>
  </si>
  <si>
    <t>Ambarella</t>
  </si>
  <si>
    <t>AMBA</t>
  </si>
  <si>
    <t>Amcor</t>
  </si>
  <si>
    <t>AMCR</t>
  </si>
  <si>
    <t>Containers - Paper and Packaging</t>
  </si>
  <si>
    <t>Advanced Micro Devices</t>
  </si>
  <si>
    <t>AMD</t>
  </si>
  <si>
    <t>AMETEK</t>
  </si>
  <si>
    <t>AME</t>
  </si>
  <si>
    <t>Affiliated Managers Group</t>
  </si>
  <si>
    <t>AMG</t>
  </si>
  <si>
    <t>Amgen</t>
  </si>
  <si>
    <t>AMGN</t>
  </si>
  <si>
    <t>Zscaler</t>
  </si>
  <si>
    <t>ZS</t>
  </si>
  <si>
    <t>Amkor Technology</t>
  </si>
  <si>
    <t>AMKR</t>
  </si>
  <si>
    <t>AMN Healthcare Services</t>
  </si>
  <si>
    <t>AMN</t>
  </si>
  <si>
    <t>Ameriprise Financial</t>
  </si>
  <si>
    <t>AMP</t>
  </si>
  <si>
    <t>Ameresco</t>
  </si>
  <si>
    <t>AMRC</t>
  </si>
  <si>
    <t>American Tower</t>
  </si>
  <si>
    <t>AMT</t>
  </si>
  <si>
    <t>REIT and Equity Trust - Other</t>
  </si>
  <si>
    <t>America Movil</t>
  </si>
  <si>
    <t>AMX</t>
  </si>
  <si>
    <t>Wireless Non-US</t>
  </si>
  <si>
    <t>Amazon.com</t>
  </si>
  <si>
    <t>AMZN</t>
  </si>
  <si>
    <t>AutoNation</t>
  </si>
  <si>
    <t>AN</t>
  </si>
  <si>
    <t>Arista Networks</t>
  </si>
  <si>
    <t>ANET</t>
  </si>
  <si>
    <t>Communication - Components</t>
  </si>
  <si>
    <t>ANSYS</t>
  </si>
  <si>
    <t>ANSS</t>
  </si>
  <si>
    <t>Aon</t>
  </si>
  <si>
    <t>AON</t>
  </si>
  <si>
    <t>A. O. Smith</t>
  </si>
  <si>
    <t>AOS</t>
  </si>
  <si>
    <t>APA</t>
  </si>
  <si>
    <t>Air Products and Chemicals</t>
  </si>
  <si>
    <t>APD</t>
  </si>
  <si>
    <t>APi Group</t>
  </si>
  <si>
    <t>APG</t>
  </si>
  <si>
    <t>Amphenol</t>
  </si>
  <si>
    <t>APH</t>
  </si>
  <si>
    <t>Electronics - Connectors</t>
  </si>
  <si>
    <t>Too many simultaneous requests.</t>
  </si>
  <si>
    <t>Apple Hospitality REIT</t>
  </si>
  <si>
    <t>APLE</t>
  </si>
  <si>
    <t>Apellis Pharmaceuticals</t>
  </si>
  <si>
    <t>APLS</t>
  </si>
  <si>
    <t>Apollo Global Management</t>
  </si>
  <si>
    <t>APO</t>
  </si>
  <si>
    <t>AppLovin</t>
  </si>
  <si>
    <t>APP</t>
  </si>
  <si>
    <t>Technology Services</t>
  </si>
  <si>
    <t>AppFolio</t>
  </si>
  <si>
    <t>APPF</t>
  </si>
  <si>
    <t>Aptiv</t>
  </si>
  <si>
    <t>APTV</t>
  </si>
  <si>
    <t>Denbury</t>
  </si>
  <si>
    <t>DEN</t>
  </si>
  <si>
    <t>Permian Resources Corporation</t>
  </si>
  <si>
    <t>PR</t>
  </si>
  <si>
    <t>Antero Resources</t>
  </si>
  <si>
    <t>AR</t>
  </si>
  <si>
    <t>Ares Capital</t>
  </si>
  <si>
    <t>ARCC</t>
  </si>
  <si>
    <t>Financial - SBIC &amp; Commercial Industry</t>
  </si>
  <si>
    <t>Alexandria Real Estate Equities</t>
  </si>
  <si>
    <t>ARE</t>
  </si>
  <si>
    <t>RenaissanceRe</t>
  </si>
  <si>
    <t>RNR</t>
  </si>
  <si>
    <t>Argenx</t>
  </si>
  <si>
    <t>ARGX</t>
  </si>
  <si>
    <t>Aramark</t>
  </si>
  <si>
    <t>ARMK</t>
  </si>
  <si>
    <t>Food - Miscellaneous</t>
  </si>
  <si>
    <t>Array Technologies</t>
  </si>
  <si>
    <t>ARRY</t>
  </si>
  <si>
    <t>Solar</t>
  </si>
  <si>
    <t>Arrow Electronics</t>
  </si>
  <si>
    <t>ARW</t>
  </si>
  <si>
    <t>Electronics - Parts Distribution</t>
  </si>
  <si>
    <t>Arrowhead Pharmaceuticals</t>
  </si>
  <si>
    <t>ARWR</t>
  </si>
  <si>
    <t>Medical - Drugs</t>
  </si>
  <si>
    <t>Sendas Distribuidora</t>
  </si>
  <si>
    <t>ASAI</t>
  </si>
  <si>
    <t>Consumer Discretionary</t>
  </si>
  <si>
    <t>Consumer Products - Discretionary</t>
  </si>
  <si>
    <t>Asana</t>
  </si>
  <si>
    <t>ASAN</t>
  </si>
  <si>
    <t>Associated BancCorp</t>
  </si>
  <si>
    <t>ASB</t>
  </si>
  <si>
    <t>Banks - Midwest</t>
  </si>
  <si>
    <t>ASGN</t>
  </si>
  <si>
    <t>Computers - IT Services</t>
  </si>
  <si>
    <t>Ashland Inc.</t>
  </si>
  <si>
    <t>ASH</t>
  </si>
  <si>
    <t>Chemical - Specialty</t>
  </si>
  <si>
    <t>ASML Holding</t>
  </si>
  <si>
    <t>ASML</t>
  </si>
  <si>
    <t>Sportradar Group</t>
  </si>
  <si>
    <t>SRAD</t>
  </si>
  <si>
    <t>Leisure and Recreation Products</t>
  </si>
  <si>
    <t>Academy Sports and Outdoors</t>
  </si>
  <si>
    <t>ASO</t>
  </si>
  <si>
    <t>Grupo Aeroportuario del Sureste</t>
  </si>
  <si>
    <t>ASR</t>
  </si>
  <si>
    <t>Transportation - Services</t>
  </si>
  <si>
    <t>ASE Technology</t>
  </si>
  <si>
    <t>ASX</t>
  </si>
  <si>
    <t>Atlas</t>
  </si>
  <si>
    <t>ATCO</t>
  </si>
  <si>
    <t>Autohome</t>
  </si>
  <si>
    <t>ATHM</t>
  </si>
  <si>
    <t>ATI Inc.</t>
  </si>
  <si>
    <t>ATI</t>
  </si>
  <si>
    <t>Steel - Speciality</t>
  </si>
  <si>
    <t>Atkore</t>
  </si>
  <si>
    <t>ATKR</t>
  </si>
  <si>
    <t>Wire and Cable Products</t>
  </si>
  <si>
    <t>Wingstop</t>
  </si>
  <si>
    <t>WING</t>
  </si>
  <si>
    <t>Retail - Restaurants</t>
  </si>
  <si>
    <t>AptarGroup</t>
  </si>
  <si>
    <t>ATR</t>
  </si>
  <si>
    <t>Activision Blizzard</t>
  </si>
  <si>
    <t>ATVI</t>
  </si>
  <si>
    <t>Toys - Games - Hobbies</t>
  </si>
  <si>
    <t>AngloGold Ashanti</t>
  </si>
  <si>
    <t>AU</t>
  </si>
  <si>
    <t>Yamana Gold</t>
  </si>
  <si>
    <t>AUY</t>
  </si>
  <si>
    <t>Avista</t>
  </si>
  <si>
    <t>AVA</t>
  </si>
  <si>
    <t>Datadog</t>
  </si>
  <si>
    <t>DDOG</t>
  </si>
  <si>
    <t>Broadcom</t>
  </si>
  <si>
    <t>AVGO</t>
  </si>
  <si>
    <t>Avient</t>
  </si>
  <si>
    <t>AVNT</t>
  </si>
  <si>
    <t>Avnet</t>
  </si>
  <si>
    <t>AVT</t>
  </si>
  <si>
    <t>Avantor</t>
  </si>
  <si>
    <t>AVTR</t>
  </si>
  <si>
    <t>Avery Dennison</t>
  </si>
  <si>
    <t>AVY</t>
  </si>
  <si>
    <t>Office Supplies</t>
  </si>
  <si>
    <t>Targa Resources</t>
  </si>
  <si>
    <t>TRGP</t>
  </si>
  <si>
    <t>Oil and Gas - Refining and Marketing - Master Limited Partnerships</t>
  </si>
  <si>
    <t>American Water Works</t>
  </si>
  <si>
    <t>AWK</t>
  </si>
  <si>
    <t>Utility - Water Supply</t>
  </si>
  <si>
    <t>American States Water</t>
  </si>
  <si>
    <t>AWR</t>
  </si>
  <si>
    <t>Axon Enterprise</t>
  </si>
  <si>
    <t>AXON</t>
  </si>
  <si>
    <t>American Express</t>
  </si>
  <si>
    <t>AXP</t>
  </si>
  <si>
    <t>Financial - Miscellaneous Services</t>
  </si>
  <si>
    <t>Axis Capital Holdings</t>
  </si>
  <si>
    <t>AXS</t>
  </si>
  <si>
    <t>Axsome Therapeutics</t>
  </si>
  <si>
    <t>AXSM</t>
  </si>
  <si>
    <t>Axalta Coating Systems</t>
  </si>
  <si>
    <t>AXTA</t>
  </si>
  <si>
    <t>Atlantica Sustainable Infrastructure PLC</t>
  </si>
  <si>
    <t>AY</t>
  </si>
  <si>
    <t>Acuity Brands</t>
  </si>
  <si>
    <t>AYI</t>
  </si>
  <si>
    <t>Building Products - Lighting</t>
  </si>
  <si>
    <t>Alteryx</t>
  </si>
  <si>
    <t>AYX</t>
  </si>
  <si>
    <t>AZEK</t>
  </si>
  <si>
    <t>ChampionX</t>
  </si>
  <si>
    <t>CHX</t>
  </si>
  <si>
    <t>Engineering - R and D Services</t>
  </si>
  <si>
    <t>AutoZone</t>
  </si>
  <si>
    <t>AZO</t>
  </si>
  <si>
    <t>Automotive - Retail and Wholesale - Parts</t>
  </si>
  <si>
    <t>DoubleVerify</t>
  </si>
  <si>
    <t>DV</t>
  </si>
  <si>
    <t>Azenta</t>
  </si>
  <si>
    <t>AZTA</t>
  </si>
  <si>
    <t>Medical Info Systems</t>
  </si>
  <si>
    <t>Boeing</t>
  </si>
  <si>
    <t>BA</t>
  </si>
  <si>
    <t>Aerospace - Defense</t>
  </si>
  <si>
    <t>Alibaba</t>
  </si>
  <si>
    <t>BABA</t>
  </si>
  <si>
    <t>Bank of America</t>
  </si>
  <si>
    <t>BAC</t>
  </si>
  <si>
    <t>Banks - Major Regional</t>
  </si>
  <si>
    <t>Booz Allen Hamilton</t>
  </si>
  <si>
    <t>BAH</t>
  </si>
  <si>
    <t>Government Services</t>
  </si>
  <si>
    <t>Braskem</t>
  </si>
  <si>
    <t>BAK</t>
  </si>
  <si>
    <t>Oil and Gas - Integrated - International</t>
  </si>
  <si>
    <t>Paycor HCM</t>
  </si>
  <si>
    <t>PYCR</t>
  </si>
  <si>
    <t>Enphase Energy</t>
  </si>
  <si>
    <t>ENPH</t>
  </si>
  <si>
    <t>Baxter International</t>
  </si>
  <si>
    <t>BAX</t>
  </si>
  <si>
    <t>Banco Bradesco</t>
  </si>
  <si>
    <t>BBD</t>
  </si>
  <si>
    <t>Banks - Foreign</t>
  </si>
  <si>
    <t>BBDO</t>
  </si>
  <si>
    <t>Banco Bilbao Viscaya Argentaria</t>
  </si>
  <si>
    <t>BBVA</t>
  </si>
  <si>
    <t>Bath &amp; Body Works, Inc.</t>
  </si>
  <si>
    <t>BBWI</t>
  </si>
  <si>
    <t>Retail - Miscellaneous</t>
  </si>
  <si>
    <t>Best Buy</t>
  </si>
  <si>
    <t>BBY</t>
  </si>
  <si>
    <t>Retail - Consumer Electronics</t>
  </si>
  <si>
    <t>Brunswick</t>
  </si>
  <si>
    <t>BC</t>
  </si>
  <si>
    <t>BCE</t>
  </si>
  <si>
    <t>Diversified Communication Services</t>
  </si>
  <si>
    <t>Banco De Chile</t>
  </si>
  <si>
    <t>BCH</t>
  </si>
  <si>
    <t>Graphic Packaging Holding Company</t>
  </si>
  <si>
    <t>GPK</t>
  </si>
  <si>
    <t>Barclays</t>
  </si>
  <si>
    <t>BCS</t>
  </si>
  <si>
    <t>Belden</t>
  </si>
  <si>
    <t>BDC</t>
  </si>
  <si>
    <t>Becton, Dickinson and Company</t>
  </si>
  <si>
    <t>BDX</t>
  </si>
  <si>
    <t>Bloom Energy</t>
  </si>
  <si>
    <t>BE</t>
  </si>
  <si>
    <t>Beacon Roofing Supply</t>
  </si>
  <si>
    <t>BECN</t>
  </si>
  <si>
    <t>Building Products - Retail</t>
  </si>
  <si>
    <t>KE Hodlings</t>
  </si>
  <si>
    <t>BEKE</t>
  </si>
  <si>
    <t>Real Estate - Operations</t>
  </si>
  <si>
    <t>Franklin Resources</t>
  </si>
  <si>
    <t>BEN</t>
  </si>
  <si>
    <t>Brookfield Renewable Partners</t>
  </si>
  <si>
    <t>BEP</t>
  </si>
  <si>
    <t>Brookfield Renewable</t>
  </si>
  <si>
    <t>BEPC</t>
  </si>
  <si>
    <t>Shift4 Payments</t>
  </si>
  <si>
    <t>FOUR</t>
  </si>
  <si>
    <t>Financial Transaction Services</t>
  </si>
  <si>
    <t>Brown Forman</t>
  </si>
  <si>
    <t>BF.A</t>
  </si>
  <si>
    <t>NovoCure Limited</t>
  </si>
  <si>
    <t>NVCR</t>
  </si>
  <si>
    <t>Bright Horizons Family Solutions</t>
  </si>
  <si>
    <t>BFAM</t>
  </si>
  <si>
    <t>Schools</t>
  </si>
  <si>
    <t>Bunge Limited</t>
  </si>
  <si>
    <t>BG</t>
  </si>
  <si>
    <t>Agriculture - Products</t>
  </si>
  <si>
    <t>BeiGene</t>
  </si>
  <si>
    <t>BGNE</t>
  </si>
  <si>
    <t>Brighthouse Financial</t>
  </si>
  <si>
    <t>BHF</t>
  </si>
  <si>
    <t>BHP Group Limited</t>
  </si>
  <si>
    <t>BHP</t>
  </si>
  <si>
    <t>Mining - Miscellaneous</t>
  </si>
  <si>
    <t>Baidu</t>
  </si>
  <si>
    <t>BIDU</t>
  </si>
  <si>
    <t>Biogen</t>
  </si>
  <si>
    <t>BIIB</t>
  </si>
  <si>
    <t>Bilibili</t>
  </si>
  <si>
    <t>BILI</t>
  </si>
  <si>
    <t>Bill.com</t>
  </si>
  <si>
    <t>BILL</t>
  </si>
  <si>
    <t>BioRad Laboratories</t>
  </si>
  <si>
    <t>BIO</t>
  </si>
  <si>
    <t>BIO.B</t>
  </si>
  <si>
    <t>SunPower</t>
  </si>
  <si>
    <t>SPWR</t>
  </si>
  <si>
    <t>Brookfield Infrastructure</t>
  </si>
  <si>
    <t>BIPC</t>
  </si>
  <si>
    <t>Utility - Gas Distribution</t>
  </si>
  <si>
    <t>BJ's Wholesale Club</t>
  </si>
  <si>
    <t>BJ</t>
  </si>
  <si>
    <t>Consumer Services - Miscellaneous</t>
  </si>
  <si>
    <t>The Bank of New York Mellon</t>
  </si>
  <si>
    <t>BK</t>
  </si>
  <si>
    <t>Black Hills</t>
  </si>
  <si>
    <t>BKH</t>
  </si>
  <si>
    <t>Black Knight Financial Services</t>
  </si>
  <si>
    <t>BKI</t>
  </si>
  <si>
    <t>Business - Information Services</t>
  </si>
  <si>
    <t>Altair Engineering</t>
  </si>
  <si>
    <t>ALTR</t>
  </si>
  <si>
    <t>CoStar Group</t>
  </si>
  <si>
    <t>CSGP</t>
  </si>
  <si>
    <t>BlackLine</t>
  </si>
  <si>
    <t>BL</t>
  </si>
  <si>
    <t>Bausch + Lomb</t>
  </si>
  <si>
    <t>BLCO</t>
  </si>
  <si>
    <t>TopBuild</t>
  </si>
  <si>
    <t>BLD</t>
  </si>
  <si>
    <t>Building Products - Miscellaneous</t>
  </si>
  <si>
    <t>Builders FirstSource</t>
  </si>
  <si>
    <t>BLDR</t>
  </si>
  <si>
    <t>BlackRock</t>
  </si>
  <si>
    <t>BLK</t>
  </si>
  <si>
    <t>Blackbaud</t>
  </si>
  <si>
    <t>BLKB</t>
  </si>
  <si>
    <t>Liberty Broadband</t>
  </si>
  <si>
    <t>LBRDK</t>
  </si>
  <si>
    <t>Cable Television</t>
  </si>
  <si>
    <t>Bank Of Montreal</t>
  </si>
  <si>
    <t>BMO</t>
  </si>
  <si>
    <t>BioMarin Pharmaceutical</t>
  </si>
  <si>
    <t>BMRN</t>
  </si>
  <si>
    <t>Bristol Myers Squibb</t>
  </si>
  <si>
    <t>BMY</t>
  </si>
  <si>
    <t>BROOKFIELD CORP</t>
  </si>
  <si>
    <t>BN</t>
  </si>
  <si>
    <t>Bank of Nova Scotia</t>
  </si>
  <si>
    <t>BNS</t>
  </si>
  <si>
    <t>BioNTech</t>
  </si>
  <si>
    <t>BNTX</t>
  </si>
  <si>
    <t>BOK Financial</t>
  </si>
  <si>
    <t>BOKF</t>
  </si>
  <si>
    <t>Banks - Southwest</t>
  </si>
  <si>
    <t>Neurocrine Biosciences</t>
  </si>
  <si>
    <t>NBIX</t>
  </si>
  <si>
    <t>BP</t>
  </si>
  <si>
    <t>Popular</t>
  </si>
  <si>
    <t>BPOP</t>
  </si>
  <si>
    <t>Broadridge Financial Solutions</t>
  </si>
  <si>
    <t>BR</t>
  </si>
  <si>
    <t>Outsourcing</t>
  </si>
  <si>
    <t>Legend Biotech</t>
  </si>
  <si>
    <t>LEGN</t>
  </si>
  <si>
    <t>Berkshire Hathaway</t>
  </si>
  <si>
    <t>BRK.A</t>
  </si>
  <si>
    <t>GoDaddy</t>
  </si>
  <si>
    <t>GDDY</t>
  </si>
  <si>
    <t>Internet - Delivery Services</t>
  </si>
  <si>
    <t>Bruker</t>
  </si>
  <si>
    <t>BRKR</t>
  </si>
  <si>
    <t>Instruments - Scientific</t>
  </si>
  <si>
    <t>Brown &amp; Brown</t>
  </si>
  <si>
    <t>BRO</t>
  </si>
  <si>
    <t>BRP Group</t>
  </si>
  <si>
    <t>BRP</t>
  </si>
  <si>
    <t>Brixmor Property Group</t>
  </si>
  <si>
    <t>BRX</t>
  </si>
  <si>
    <t>Banco Santander Chile</t>
  </si>
  <si>
    <t>BSAC</t>
  </si>
  <si>
    <t>Banco ntander Brasil</t>
  </si>
  <si>
    <t>BSBR</t>
  </si>
  <si>
    <t>Black Stone Minerals</t>
  </si>
  <si>
    <t>BSM</t>
  </si>
  <si>
    <t>Energy and Pipeline - Master Limited Partnerships</t>
  </si>
  <si>
    <t>Grupo Financiero Santander Mexico</t>
  </si>
  <si>
    <t>BSMX</t>
  </si>
  <si>
    <t>Intuitive Surgical</t>
  </si>
  <si>
    <t>ISRG</t>
  </si>
  <si>
    <t>Bentley Systems</t>
  </si>
  <si>
    <t>BSY</t>
  </si>
  <si>
    <t>B2Gold Corp</t>
  </si>
  <si>
    <t>BTG</t>
  </si>
  <si>
    <t>AMEX</t>
  </si>
  <si>
    <t>British American Tobacco</t>
  </si>
  <si>
    <t>BTI</t>
  </si>
  <si>
    <t>Tobacco</t>
  </si>
  <si>
    <t>Peabody Energy</t>
  </si>
  <si>
    <t>BTU</t>
  </si>
  <si>
    <t>Coal</t>
  </si>
  <si>
    <t>AnheuserBusch InBev</t>
  </si>
  <si>
    <t>BUD</t>
  </si>
  <si>
    <t>Burlington Stores</t>
  </si>
  <si>
    <t>BURL</t>
  </si>
  <si>
    <t>Retail - Discount Stores</t>
  </si>
  <si>
    <t>Yum China</t>
  </si>
  <si>
    <t>YUMC</t>
  </si>
  <si>
    <t>BWX Technologies</t>
  </si>
  <si>
    <t>BWXT</t>
  </si>
  <si>
    <t>Electronics - Miscellaneous Components</t>
  </si>
  <si>
    <t>The Blackstone Group</t>
  </si>
  <si>
    <t>BX</t>
  </si>
  <si>
    <t>Blackstone Mortgage Trust</t>
  </si>
  <si>
    <t>BXMT</t>
  </si>
  <si>
    <t>Boston Properties</t>
  </si>
  <si>
    <t>BXP</t>
  </si>
  <si>
    <t>Blackstone Secured Lending Fund</t>
  </si>
  <si>
    <t>BXSL</t>
  </si>
  <si>
    <t>Boyd Gaming</t>
  </si>
  <si>
    <t>BYD</t>
  </si>
  <si>
    <t>Gaming</t>
  </si>
  <si>
    <t>Kanzhun</t>
  </si>
  <si>
    <t>BZ</t>
  </si>
  <si>
    <t>Citigroup</t>
  </si>
  <si>
    <t>C</t>
  </si>
  <si>
    <t>Cable One</t>
  </si>
  <si>
    <t>CABO</t>
  </si>
  <si>
    <t>Credit Acceptance</t>
  </si>
  <si>
    <t>CACC</t>
  </si>
  <si>
    <t>Euronet Worldwide</t>
  </si>
  <si>
    <t>EEFT</t>
  </si>
  <si>
    <t>CAE</t>
  </si>
  <si>
    <t>Conagra Brands</t>
  </si>
  <si>
    <t>CAG</t>
  </si>
  <si>
    <t>Cardinal Health</t>
  </si>
  <si>
    <t>CAH</t>
  </si>
  <si>
    <t>Canon</t>
  </si>
  <si>
    <t>CAJ</t>
  </si>
  <si>
    <t>Office Automation and Equipment</t>
  </si>
  <si>
    <t>Calix</t>
  </si>
  <si>
    <t>CALX</t>
  </si>
  <si>
    <t>Avis Budget Group</t>
  </si>
  <si>
    <t>CAR</t>
  </si>
  <si>
    <t>LPL Financial</t>
  </si>
  <si>
    <t>LPLA</t>
  </si>
  <si>
    <t>Financial - Investment Bank</t>
  </si>
  <si>
    <t>Casey's General Stores</t>
  </si>
  <si>
    <t>CASY</t>
  </si>
  <si>
    <t>Retail - Convenience Stores</t>
  </si>
  <si>
    <t>Caterpillar</t>
  </si>
  <si>
    <t>CAT</t>
  </si>
  <si>
    <t>Manufacturing - Construction and Mining</t>
  </si>
  <si>
    <t>Exponent</t>
  </si>
  <si>
    <t>EXPO</t>
  </si>
  <si>
    <t>Exelixis</t>
  </si>
  <si>
    <t>EXEL</t>
  </si>
  <si>
    <t>Cboe Global Markets</t>
  </si>
  <si>
    <t>CBOE</t>
  </si>
  <si>
    <t>Securities and Exchanges</t>
  </si>
  <si>
    <t>CBRE Group</t>
  </si>
  <si>
    <t>CBRE</t>
  </si>
  <si>
    <t>Commerce Bancshares</t>
  </si>
  <si>
    <t>CBSH</t>
  </si>
  <si>
    <t>Cabot</t>
  </si>
  <si>
    <t>CBT</t>
  </si>
  <si>
    <t>Community Bank System</t>
  </si>
  <si>
    <t>CBU</t>
  </si>
  <si>
    <t>Banks - Northeast</t>
  </si>
  <si>
    <t>Chemours</t>
  </si>
  <si>
    <t>CC</t>
  </si>
  <si>
    <t>CCC Intelligent Solutions</t>
  </si>
  <si>
    <t>CCCS</t>
  </si>
  <si>
    <t>Coca-Cola Europacific Partners</t>
  </si>
  <si>
    <t>CCEP</t>
  </si>
  <si>
    <t>Beverages - Soft drinks</t>
  </si>
  <si>
    <t>Crown Castle Inc.</t>
  </si>
  <si>
    <t>CCI</t>
  </si>
  <si>
    <t>Cameco</t>
  </si>
  <si>
    <t>CCJ</t>
  </si>
  <si>
    <t>Crown Holdings</t>
  </si>
  <si>
    <t>CCK</t>
  </si>
  <si>
    <t>Containers - Metal and Glass</t>
  </si>
  <si>
    <t>Ringcentral</t>
  </si>
  <si>
    <t>RNG</t>
  </si>
  <si>
    <t>Internet - Software and Services</t>
  </si>
  <si>
    <t>Herc Holdings</t>
  </si>
  <si>
    <t>HRI</t>
  </si>
  <si>
    <t>Workday</t>
  </si>
  <si>
    <t>WDAY</t>
  </si>
  <si>
    <t>CDW</t>
  </si>
  <si>
    <t>Celanese</t>
  </si>
  <si>
    <t>CE</t>
  </si>
  <si>
    <t>China Eastern Airlines</t>
  </si>
  <si>
    <t>CEA</t>
  </si>
  <si>
    <t>Constellation Energy Corporation</t>
  </si>
  <si>
    <t>CEG</t>
  </si>
  <si>
    <t>Celsius</t>
  </si>
  <si>
    <t>CELH</t>
  </si>
  <si>
    <t>Cerevel Therapeutics</t>
  </si>
  <si>
    <t>CERE</t>
  </si>
  <si>
    <t>CF Industries</t>
  </si>
  <si>
    <t>CF</t>
  </si>
  <si>
    <t>Citizens Financial Group</t>
  </si>
  <si>
    <t>CFG</t>
  </si>
  <si>
    <t>Financial - Savings and Loan</t>
  </si>
  <si>
    <t>Confluent</t>
  </si>
  <si>
    <t>CFLT</t>
  </si>
  <si>
    <t>Performance Food Group</t>
  </si>
  <si>
    <t>PFGC</t>
  </si>
  <si>
    <t>Food - Natural Foods Products</t>
  </si>
  <si>
    <t>Carlyle Group</t>
  </si>
  <si>
    <t>CG</t>
  </si>
  <si>
    <t>Cognex</t>
  </si>
  <si>
    <t>CGNX</t>
  </si>
  <si>
    <t>Church &amp; Dwight Co.</t>
  </si>
  <si>
    <t>CHD</t>
  </si>
  <si>
    <t>Soap and Cleaning Materials</t>
  </si>
  <si>
    <t>Churchill Downs</t>
  </si>
  <si>
    <t>CHDN</t>
  </si>
  <si>
    <t>Chemed</t>
  </si>
  <si>
    <t>CHE</t>
  </si>
  <si>
    <t>Medical - Outpatient and Home Healthcare</t>
  </si>
  <si>
    <t>Chegg</t>
  </si>
  <si>
    <t>CHGG</t>
  </si>
  <si>
    <t>Choice Hotels International</t>
  </si>
  <si>
    <t>CHH</t>
  </si>
  <si>
    <t>Hotels and Motels</t>
  </si>
  <si>
    <t>Chesapeake Energy</t>
  </si>
  <si>
    <t>CHK</t>
  </si>
  <si>
    <t>Check Point Software Technologies</t>
  </si>
  <si>
    <t>CHKP</t>
  </si>
  <si>
    <t>Security</t>
  </si>
  <si>
    <t>ChargePoint</t>
  </si>
  <si>
    <t>CHPT</t>
  </si>
  <si>
    <t>Chord Energy Corporation</t>
  </si>
  <si>
    <t>CHRD</t>
  </si>
  <si>
    <t>C.H. Robinson Worldwide</t>
  </si>
  <si>
    <t>CHRW</t>
  </si>
  <si>
    <t>Chunghwa Telecom</t>
  </si>
  <si>
    <t>CHT</t>
  </si>
  <si>
    <t>DLocal Limited</t>
  </si>
  <si>
    <t>DLO</t>
  </si>
  <si>
    <t>Chewy</t>
  </si>
  <si>
    <t>CHWY</t>
  </si>
  <si>
    <t>Marriott International</t>
  </si>
  <si>
    <t>MAR</t>
  </si>
  <si>
    <t>Badger Meter</t>
  </si>
  <si>
    <t>BMI</t>
  </si>
  <si>
    <t>Instruments - Control</t>
  </si>
  <si>
    <t>BanColombia</t>
  </si>
  <si>
    <t>CIB</t>
  </si>
  <si>
    <t>Ciena</t>
  </si>
  <si>
    <t>CIEN</t>
  </si>
  <si>
    <t>Fiber Optics</t>
  </si>
  <si>
    <t>Comp En De Mn Cemig</t>
  </si>
  <si>
    <t>CIG</t>
  </si>
  <si>
    <t>Colliers International Group</t>
  </si>
  <si>
    <t>CIGI</t>
  </si>
  <si>
    <t>Baker Hughes</t>
  </si>
  <si>
    <t>BKR</t>
  </si>
  <si>
    <t>Oil and Gas - Field Services</t>
  </si>
  <si>
    <t>Civitas Resources</t>
  </si>
  <si>
    <t>CIVI</t>
  </si>
  <si>
    <t>ColgatePalmolive</t>
  </si>
  <si>
    <t>CL</t>
  </si>
  <si>
    <t>ClevelandCliffs</t>
  </si>
  <si>
    <t>CLF</t>
  </si>
  <si>
    <t>Clean Harbors</t>
  </si>
  <si>
    <t>CLH</t>
  </si>
  <si>
    <t>Waste Removal Services</t>
  </si>
  <si>
    <t>Clarivate</t>
  </si>
  <si>
    <t>CLVT</t>
  </si>
  <si>
    <t>Clorox</t>
  </si>
  <si>
    <t>CLX</t>
  </si>
  <si>
    <t>Canadian Imperial Bank of Commerce</t>
  </si>
  <si>
    <t>CM</t>
  </si>
  <si>
    <t>Comerica</t>
  </si>
  <si>
    <t>CMA</t>
  </si>
  <si>
    <t>Commercial Metals</t>
  </si>
  <si>
    <t>CMC</t>
  </si>
  <si>
    <t>Steel - Producers</t>
  </si>
  <si>
    <t>Comcast</t>
  </si>
  <si>
    <t>CMCSA</t>
  </si>
  <si>
    <t>CME Group</t>
  </si>
  <si>
    <t>CME</t>
  </si>
  <si>
    <t>Eastern Bankshares</t>
  </si>
  <si>
    <t>EBC</t>
  </si>
  <si>
    <t>Cummins</t>
  </si>
  <si>
    <t>CMI</t>
  </si>
  <si>
    <t>Automotive - Internal Combustion Engines</t>
  </si>
  <si>
    <t>CMS Energy</t>
  </si>
  <si>
    <t>CMS</t>
  </si>
  <si>
    <t>CNA Financial</t>
  </si>
  <si>
    <t>CNA</t>
  </si>
  <si>
    <t>Centene</t>
  </si>
  <si>
    <t>CNC</t>
  </si>
  <si>
    <t>Medical - HMOs</t>
  </si>
  <si>
    <t>CNH Industrial</t>
  </si>
  <si>
    <t>CNHI</t>
  </si>
  <si>
    <t>Automotive - Foreign</t>
  </si>
  <si>
    <t>Paylocity Holding</t>
  </si>
  <si>
    <t>PCTY</t>
  </si>
  <si>
    <t>Core &amp; Main</t>
  </si>
  <si>
    <t>CNM</t>
  </si>
  <si>
    <t>CenterPoint Energy</t>
  </si>
  <si>
    <t>CNP</t>
  </si>
  <si>
    <t>Canadian Natural Resources Limited</t>
  </si>
  <si>
    <t>CNQ</t>
  </si>
  <si>
    <t>Oil and Gas - Exploration and Production - Canadian</t>
  </si>
  <si>
    <t>Cohen &amp; Steers</t>
  </si>
  <si>
    <t>CNS</t>
  </si>
  <si>
    <t>CNX Resources</t>
  </si>
  <si>
    <t>CNX</t>
  </si>
  <si>
    <t>Concentrix</t>
  </si>
  <si>
    <t>CNXC</t>
  </si>
  <si>
    <t>Capital One Financial</t>
  </si>
  <si>
    <t>COF</t>
  </si>
  <si>
    <t>Novanta</t>
  </si>
  <si>
    <t>NOVT</t>
  </si>
  <si>
    <t>Coinbase Global</t>
  </si>
  <si>
    <t>COIN</t>
  </si>
  <si>
    <t>CocaCola Bottling Co. Consolidated</t>
  </si>
  <si>
    <t>COKE</t>
  </si>
  <si>
    <t>Americold Realty Trust</t>
  </si>
  <si>
    <t>COLD</t>
  </si>
  <si>
    <t>Hilton Worldwide</t>
  </si>
  <si>
    <t>HLT</t>
  </si>
  <si>
    <t>The Cooper Companies</t>
  </si>
  <si>
    <t>COO</t>
  </si>
  <si>
    <t>ConocoPhillips</t>
  </si>
  <si>
    <t>COP</t>
  </si>
  <si>
    <t>Thomson Reuters</t>
  </si>
  <si>
    <t>TRI</t>
  </si>
  <si>
    <t>Coty</t>
  </si>
  <si>
    <t>COTY</t>
  </si>
  <si>
    <t>Cosmetics</t>
  </si>
  <si>
    <t>FirstCash</t>
  </si>
  <si>
    <t>FCFS</t>
  </si>
  <si>
    <t>Canadian Pacific Railway Limited</t>
  </si>
  <si>
    <t>CP</t>
  </si>
  <si>
    <t>Transportation - Rail</t>
  </si>
  <si>
    <t>Copa Holdings</t>
  </si>
  <si>
    <t>CPA</t>
  </si>
  <si>
    <t>Campbell Soup</t>
  </si>
  <si>
    <t>CPB</t>
  </si>
  <si>
    <t>Crescent Point Energy</t>
  </si>
  <si>
    <t>CPG</t>
  </si>
  <si>
    <t>Coupang</t>
  </si>
  <si>
    <t>CPNG</t>
  </si>
  <si>
    <t>Capri Holdings</t>
  </si>
  <si>
    <t>CPRI</t>
  </si>
  <si>
    <t>Retail - Apparel and Shoes</t>
  </si>
  <si>
    <t>Copart</t>
  </si>
  <si>
    <t>CPRT</t>
  </si>
  <si>
    <t>Auction and Valuation Services</t>
  </si>
  <si>
    <t>Iron Mountain</t>
  </si>
  <si>
    <t>IRM</t>
  </si>
  <si>
    <t>Cheniere Energy Partners</t>
  </si>
  <si>
    <t>CQP</t>
  </si>
  <si>
    <t>Oil and Gas - Production and Pipelines</t>
  </si>
  <si>
    <t>Crane</t>
  </si>
  <si>
    <t>CR</t>
  </si>
  <si>
    <t>Manufacturing - Material Handling</t>
  </si>
  <si>
    <t>Corebridge Financial, Inc.</t>
  </si>
  <si>
    <t>CRBG</t>
  </si>
  <si>
    <t>California Resources</t>
  </si>
  <si>
    <t>CRC</t>
  </si>
  <si>
    <t>CRH</t>
  </si>
  <si>
    <t>Comstock Resources</t>
  </si>
  <si>
    <t>CRK</t>
  </si>
  <si>
    <t>Charles River Laboratories International</t>
  </si>
  <si>
    <t>CRL</t>
  </si>
  <si>
    <t>Salesforce</t>
  </si>
  <si>
    <t>CRM</t>
  </si>
  <si>
    <t>Crocs</t>
  </si>
  <si>
    <t>CROX</t>
  </si>
  <si>
    <t>Textile - Apparel</t>
  </si>
  <si>
    <t>CRISPR Therapeutics</t>
  </si>
  <si>
    <t>CRSP</t>
  </si>
  <si>
    <t>Cirrus Logic</t>
  </si>
  <si>
    <t>CRUS</t>
  </si>
  <si>
    <t>CrowdStrike</t>
  </si>
  <si>
    <t>CRWD</t>
  </si>
  <si>
    <t>Credit Suisse Group</t>
  </si>
  <si>
    <t>CS</t>
  </si>
  <si>
    <t>Cosan</t>
  </si>
  <si>
    <t>CSAN</t>
  </si>
  <si>
    <t>Cisco Systems</t>
  </si>
  <si>
    <t>CSCO</t>
  </si>
  <si>
    <t>Computer - Networking</t>
  </si>
  <si>
    <t>Fortinet</t>
  </si>
  <si>
    <t>FTNT</t>
  </si>
  <si>
    <t>Carlisle Companies</t>
  </si>
  <si>
    <t>CSL</t>
  </si>
  <si>
    <t>Conglomerates</t>
  </si>
  <si>
    <t>Diversified Operations</t>
  </si>
  <si>
    <t>CSX</t>
  </si>
  <si>
    <t>The Trade Desk</t>
  </si>
  <si>
    <t>TTD</t>
  </si>
  <si>
    <t>Catalent</t>
  </si>
  <si>
    <t>CTLT</t>
  </si>
  <si>
    <t>Coterra Energy</t>
  </si>
  <si>
    <t>CTRA</t>
  </si>
  <si>
    <t>Cognizant Technology Solutions</t>
  </si>
  <si>
    <t>CTSH</t>
  </si>
  <si>
    <t>Business - Software Services</t>
  </si>
  <si>
    <t>Corteva</t>
  </si>
  <si>
    <t>CTVA</t>
  </si>
  <si>
    <t>CubeSmart</t>
  </si>
  <si>
    <t>CUBE</t>
  </si>
  <si>
    <t>Cousins Properties</t>
  </si>
  <si>
    <t>CUZ</t>
  </si>
  <si>
    <t>CVB Financial</t>
  </si>
  <si>
    <t>CVBF</t>
  </si>
  <si>
    <t>Banks - West</t>
  </si>
  <si>
    <t>Cenovus Energy</t>
  </si>
  <si>
    <t>CVE</t>
  </si>
  <si>
    <t>Oil and Gas - Integrated - Canadian</t>
  </si>
  <si>
    <t>CVR Energy</t>
  </si>
  <si>
    <t>CVI</t>
  </si>
  <si>
    <t>Oil and Gas - Refining and Marketing</t>
  </si>
  <si>
    <t>CVS Health</t>
  </si>
  <si>
    <t>CVS</t>
  </si>
  <si>
    <t>Retail - Pharmacies and Drug Stores</t>
  </si>
  <si>
    <t>Chevron</t>
  </si>
  <si>
    <t>CVX</t>
  </si>
  <si>
    <t>CurtissWright</t>
  </si>
  <si>
    <t>CW</t>
  </si>
  <si>
    <t>Clearwater Analytics Holdings</t>
  </si>
  <si>
    <t>CWAN</t>
  </si>
  <si>
    <t>Clearway Energy</t>
  </si>
  <si>
    <t>CWEN</t>
  </si>
  <si>
    <t>CWENA</t>
  </si>
  <si>
    <t>Casella Waste Systems</t>
  </si>
  <si>
    <t>CWST</t>
  </si>
  <si>
    <t>Pollution Control</t>
  </si>
  <si>
    <t>California Water Service Group</t>
  </si>
  <si>
    <t>CWT</t>
  </si>
  <si>
    <t>Cemex</t>
  </si>
  <si>
    <t>CX</t>
  </si>
  <si>
    <t>Building Products - Concrete and Aggregates</t>
  </si>
  <si>
    <t>CyberArk Software</t>
  </si>
  <si>
    <t>CYBR</t>
  </si>
  <si>
    <t>Credicorp</t>
  </si>
  <si>
    <t>BAP</t>
  </si>
  <si>
    <t>Caesars Entertainment</t>
  </si>
  <si>
    <t>CZR</t>
  </si>
  <si>
    <t>Leisure and Recreation Services</t>
  </si>
  <si>
    <t>Dominion Energy</t>
  </si>
  <si>
    <t>D</t>
  </si>
  <si>
    <t>Delta Air Lines</t>
  </si>
  <si>
    <t>DAL</t>
  </si>
  <si>
    <t>Darling Ingredients</t>
  </si>
  <si>
    <t>DAR</t>
  </si>
  <si>
    <t>DoorDash</t>
  </si>
  <si>
    <t>DASH</t>
  </si>
  <si>
    <t>Allison Transmission Holdings</t>
  </si>
  <si>
    <t>ALSN</t>
  </si>
  <si>
    <t>Deutsche Bank</t>
  </si>
  <si>
    <t>DB</t>
  </si>
  <si>
    <t>Dropbox</t>
  </si>
  <si>
    <t>DBX</t>
  </si>
  <si>
    <t>Donaldson</t>
  </si>
  <si>
    <t>DCI</t>
  </si>
  <si>
    <t>DCP Midstream Partners</t>
  </si>
  <si>
    <t>DCP</t>
  </si>
  <si>
    <t>DuPont de Nemours</t>
  </si>
  <si>
    <t>DD</t>
  </si>
  <si>
    <t>Instructure</t>
  </si>
  <si>
    <t>INST</t>
  </si>
  <si>
    <t>Dillard's</t>
  </si>
  <si>
    <t>DDS</t>
  </si>
  <si>
    <t>Retail - Regional Department Stores</t>
  </si>
  <si>
    <t>Deere &amp; Company</t>
  </si>
  <si>
    <t>DE</t>
  </si>
  <si>
    <t>Deckers Outdoor</t>
  </si>
  <si>
    <t>DECK</t>
  </si>
  <si>
    <t>Shoes and Retail Apparel</t>
  </si>
  <si>
    <t>Dell Technologies</t>
  </si>
  <si>
    <t>DELL</t>
  </si>
  <si>
    <t>Western Midstream Partners</t>
  </si>
  <si>
    <t>WES</t>
  </si>
  <si>
    <t>Chipotle Mexican Grill</t>
  </si>
  <si>
    <t>CMG</t>
  </si>
  <si>
    <t>Discover Financial Services</t>
  </si>
  <si>
    <t>DFS</t>
  </si>
  <si>
    <t>Dollar General</t>
  </si>
  <si>
    <t>DG</t>
  </si>
  <si>
    <t>Quest Diagnostics</t>
  </si>
  <si>
    <t>DGX</t>
  </si>
  <si>
    <t>D.R. Horton</t>
  </si>
  <si>
    <t>DHI</t>
  </si>
  <si>
    <t>Building Products - Home Builders</t>
  </si>
  <si>
    <t>Danaher</t>
  </si>
  <si>
    <t>DHR</t>
  </si>
  <si>
    <t>DIA</t>
  </si>
  <si>
    <t>HF Sinclair</t>
  </si>
  <si>
    <t>DINO</t>
  </si>
  <si>
    <t>Diodes</t>
  </si>
  <si>
    <t>DIOD</t>
  </si>
  <si>
    <t>Disney</t>
  </si>
  <si>
    <t>DIS</t>
  </si>
  <si>
    <t>Media Conglomerates</t>
  </si>
  <si>
    <t>DISH Network</t>
  </si>
  <si>
    <t>DISH</t>
  </si>
  <si>
    <t>DraftKings</t>
  </si>
  <si>
    <t>DKNG</t>
  </si>
  <si>
    <t>DICK'S Sporting Goods</t>
  </si>
  <si>
    <t>DKS</t>
  </si>
  <si>
    <t>MSCI</t>
  </si>
  <si>
    <t>GDS Holdings</t>
  </si>
  <si>
    <t>GDS</t>
  </si>
  <si>
    <t>Digital Realty Trust</t>
  </si>
  <si>
    <t>DLR</t>
  </si>
  <si>
    <t>Dollar Tree</t>
  </si>
  <si>
    <t>DLTR</t>
  </si>
  <si>
    <t>Soaring Eagle Acquisition</t>
  </si>
  <si>
    <t>DNA</t>
  </si>
  <si>
    <t>Dun &amp; Bradstreet</t>
  </si>
  <si>
    <t>DNB</t>
  </si>
  <si>
    <t>Denali Therapeutics</t>
  </si>
  <si>
    <t>DNLI</t>
  </si>
  <si>
    <t>DNP</t>
  </si>
  <si>
    <t>Physicians Realty Trust</t>
  </si>
  <si>
    <t>DOC</t>
  </si>
  <si>
    <t>Doximity</t>
  </si>
  <si>
    <t>DOCS</t>
  </si>
  <si>
    <t>DocuSign</t>
  </si>
  <si>
    <t>DOCU</t>
  </si>
  <si>
    <t>DOOO</t>
  </si>
  <si>
    <t>Dover</t>
  </si>
  <si>
    <t>DOV</t>
  </si>
  <si>
    <t>Dow</t>
  </si>
  <si>
    <t>DOW</t>
  </si>
  <si>
    <t>Xylem</t>
  </si>
  <si>
    <t>XYL</t>
  </si>
  <si>
    <t>Domino's Pizza</t>
  </si>
  <si>
    <t>DPZ</t>
  </si>
  <si>
    <t>DAQO New Energy</t>
  </si>
  <si>
    <t>DQ</t>
  </si>
  <si>
    <t>Darden Restaurants</t>
  </si>
  <si>
    <t>DRI</t>
  </si>
  <si>
    <t>Driven Brands Holdings</t>
  </si>
  <si>
    <t>DRVN</t>
  </si>
  <si>
    <t>The Descartes Systems Group</t>
  </si>
  <si>
    <t>DSGX</t>
  </si>
  <si>
    <t>Dynatrace</t>
  </si>
  <si>
    <t>DT</t>
  </si>
  <si>
    <t>DTE Energy</t>
  </si>
  <si>
    <t>DTE</t>
  </si>
  <si>
    <t>DT Midstream</t>
  </si>
  <si>
    <t>DTM</t>
  </si>
  <si>
    <t>Duke Energy</t>
  </si>
  <si>
    <t>DUK</t>
  </si>
  <si>
    <t>Cullen/Frost Bankers</t>
  </si>
  <si>
    <t>CFR</t>
  </si>
  <si>
    <t>DaVita</t>
  </si>
  <si>
    <t>DVA</t>
  </si>
  <si>
    <t>Devon Energy</t>
  </si>
  <si>
    <t>DVN</t>
  </si>
  <si>
    <t>DVY</t>
  </si>
  <si>
    <t>DXC Technology</t>
  </si>
  <si>
    <t>DXC</t>
  </si>
  <si>
    <t>DexCom</t>
  </si>
  <si>
    <t>DXCM</t>
  </si>
  <si>
    <t>Eni</t>
  </si>
  <si>
    <t>E</t>
  </si>
  <si>
    <t>Electronic Arts</t>
  </si>
  <si>
    <t>EA</t>
  </si>
  <si>
    <t>eBay</t>
  </si>
  <si>
    <t>EBAY</t>
  </si>
  <si>
    <t>Intercontinental Hotels Group</t>
  </si>
  <si>
    <t>IHG</t>
  </si>
  <si>
    <t>Veeva Systems</t>
  </si>
  <si>
    <t>VEEV</t>
  </si>
  <si>
    <t>Eletrobras</t>
  </si>
  <si>
    <t>EBR.B</t>
  </si>
  <si>
    <t>Ecopetrol</t>
  </si>
  <si>
    <t>EC</t>
  </si>
  <si>
    <t>Oil and Gas - Integrated - Emerging Markets</t>
  </si>
  <si>
    <t>Ecolab</t>
  </si>
  <si>
    <t>ECL</t>
  </si>
  <si>
    <t>Consolidated Edison</t>
  </si>
  <si>
    <t>ED</t>
  </si>
  <si>
    <t>Cathay General Bancorp</t>
  </si>
  <si>
    <t>CATY</t>
  </si>
  <si>
    <t>New Oriental Education &amp; Technology Group</t>
  </si>
  <si>
    <t>EDU</t>
  </si>
  <si>
    <t>BioTechne Corp</t>
  </si>
  <si>
    <t>TECH</t>
  </si>
  <si>
    <t>EEM</t>
  </si>
  <si>
    <t>EFA</t>
  </si>
  <si>
    <t>Equifax</t>
  </si>
  <si>
    <t>EFX</t>
  </si>
  <si>
    <t>EastGroup Properties</t>
  </si>
  <si>
    <t>EGP</t>
  </si>
  <si>
    <t>Encompass Health</t>
  </si>
  <si>
    <t>EHC</t>
  </si>
  <si>
    <t>Edison International</t>
  </si>
  <si>
    <t>EIX</t>
  </si>
  <si>
    <t>The Estee Lauder Companies</t>
  </si>
  <si>
    <t>EL</t>
  </si>
  <si>
    <t>Elanco Animal Health</t>
  </si>
  <si>
    <t>ELAN</t>
  </si>
  <si>
    <t>Companhia Paranaense de Energia COPEL</t>
  </si>
  <si>
    <t>ELP</t>
  </si>
  <si>
    <t>Equity Lifestyle Properties</t>
  </si>
  <si>
    <t>ELS</t>
  </si>
  <si>
    <t>Elevance Health, Inc.</t>
  </si>
  <si>
    <t>ELV</t>
  </si>
  <si>
    <t>EMB</t>
  </si>
  <si>
    <t>EMCOR Group</t>
  </si>
  <si>
    <t>EME</t>
  </si>
  <si>
    <t>Building Products - Heavy Construction</t>
  </si>
  <si>
    <t>Eastman Chemical</t>
  </si>
  <si>
    <t>EMN</t>
  </si>
  <si>
    <t>Emerson Electric Co.</t>
  </si>
  <si>
    <t>EMR</t>
  </si>
  <si>
    <t>Enbridge</t>
  </si>
  <si>
    <t>ENB</t>
  </si>
  <si>
    <t>EnLink Midstream</t>
  </si>
  <si>
    <t>ENLC</t>
  </si>
  <si>
    <t>The Boston Beer Company</t>
  </si>
  <si>
    <t>SAM</t>
  </si>
  <si>
    <t>Enersys</t>
  </si>
  <si>
    <t>ENS</t>
  </si>
  <si>
    <t>The Ensign Group</t>
  </si>
  <si>
    <t>ENSG</t>
  </si>
  <si>
    <t>Medical - Nursing Homes</t>
  </si>
  <si>
    <t>Entegris</t>
  </si>
  <si>
    <t>ENTG</t>
  </si>
  <si>
    <t>Electronics - Manufacturing Machinery</t>
  </si>
  <si>
    <t>Envestnet</t>
  </si>
  <si>
    <t>ENV</t>
  </si>
  <si>
    <t>EOG Resources</t>
  </si>
  <si>
    <t>EOG</t>
  </si>
  <si>
    <t>EPAM Systems</t>
  </si>
  <si>
    <t>EPAM</t>
  </si>
  <si>
    <t>Enterprise Products Partners</t>
  </si>
  <si>
    <t>EPD</t>
  </si>
  <si>
    <t>Oil and Gas - Production Pipeline - MLB</t>
  </si>
  <si>
    <t>EPR Properties</t>
  </si>
  <si>
    <t>EPR</t>
  </si>
  <si>
    <t>Essential Properties Realty Trust</t>
  </si>
  <si>
    <t>EPRT</t>
  </si>
  <si>
    <t>Equitable Holdings</t>
  </si>
  <si>
    <t>EQH</t>
  </si>
  <si>
    <t>Equinix</t>
  </si>
  <si>
    <t>EQIX</t>
  </si>
  <si>
    <t>Equinor</t>
  </si>
  <si>
    <t>EQNR</t>
  </si>
  <si>
    <t>Equity Residential</t>
  </si>
  <si>
    <t>EQR</t>
  </si>
  <si>
    <t>Cadence Design Systems</t>
  </si>
  <si>
    <t>CDNS</t>
  </si>
  <si>
    <t>Enerplus</t>
  </si>
  <si>
    <t>ERF</t>
  </si>
  <si>
    <t>Ericsson</t>
  </si>
  <si>
    <t>ERIC</t>
  </si>
  <si>
    <t>Wireless Equipment</t>
  </si>
  <si>
    <t>Eversource Energy</t>
  </si>
  <si>
    <t>ES</t>
  </si>
  <si>
    <t>Enstar Group Limited</t>
  </si>
  <si>
    <t>ESGR</t>
  </si>
  <si>
    <t>Element Solutions</t>
  </si>
  <si>
    <t>ESI</t>
  </si>
  <si>
    <t>AstraZeneca</t>
  </si>
  <si>
    <t>AZN</t>
  </si>
  <si>
    <t>Essent Group</t>
  </si>
  <si>
    <t>ESNT</t>
  </si>
  <si>
    <t>Financial - Mortgage &amp; Related Services</t>
  </si>
  <si>
    <t>Essex Property Trust</t>
  </si>
  <si>
    <t>ESS</t>
  </si>
  <si>
    <t>Elastic</t>
  </si>
  <si>
    <t>ESTC</t>
  </si>
  <si>
    <t>Energy Transfer</t>
  </si>
  <si>
    <t>ET</t>
  </si>
  <si>
    <t>Eaton</t>
  </si>
  <si>
    <t>ETN</t>
  </si>
  <si>
    <t>Entergy</t>
  </si>
  <si>
    <t>ETR</t>
  </si>
  <si>
    <t>Equitrans Midstream</t>
  </si>
  <si>
    <t>ETRN</t>
  </si>
  <si>
    <t>Etsy</t>
  </si>
  <si>
    <t>ETSY</t>
  </si>
  <si>
    <t>Euronav</t>
  </si>
  <si>
    <t>EURN</t>
  </si>
  <si>
    <t>Transportation - Shipping</t>
  </si>
  <si>
    <t>Enviva</t>
  </si>
  <si>
    <t>EVA</t>
  </si>
  <si>
    <t>Building Products - Wood</t>
  </si>
  <si>
    <t>Evercore</t>
  </si>
  <si>
    <t>EVR</t>
  </si>
  <si>
    <t>Evergy</t>
  </si>
  <si>
    <t>EVRG</t>
  </si>
  <si>
    <t>Edwards Lifesciences</t>
  </si>
  <si>
    <t>EW</t>
  </si>
  <si>
    <t>East West Bancorp</t>
  </si>
  <si>
    <t>EWBC</t>
  </si>
  <si>
    <t>EWJ</t>
  </si>
  <si>
    <t>EWU</t>
  </si>
  <si>
    <t>EWY</t>
  </si>
  <si>
    <t>EWZ</t>
  </si>
  <si>
    <t>Exact Sciences</t>
  </si>
  <si>
    <t>EXAS</t>
  </si>
  <si>
    <t>Exelon</t>
  </si>
  <si>
    <t>EXC</t>
  </si>
  <si>
    <t>Life Storage</t>
  </si>
  <si>
    <t>LSI</t>
  </si>
  <si>
    <t>On Holding</t>
  </si>
  <si>
    <t>ONON</t>
  </si>
  <si>
    <t>Eagle Materials</t>
  </si>
  <si>
    <t>EXP</t>
  </si>
  <si>
    <t>Expeditors International of Washington</t>
  </si>
  <si>
    <t>EXPD</t>
  </si>
  <si>
    <t>ZoomInfo Technologies</t>
  </si>
  <si>
    <t>ZI</t>
  </si>
  <si>
    <t>Computer - Integrated Systems</t>
  </si>
  <si>
    <t>BrownForman</t>
  </si>
  <si>
    <t>BF.B</t>
  </si>
  <si>
    <t>Extra Space Storage</t>
  </si>
  <si>
    <t>EXR</t>
  </si>
  <si>
    <t>National Vision</t>
  </si>
  <si>
    <t>EYE</t>
  </si>
  <si>
    <t>EZU</t>
  </si>
  <si>
    <t>Ford Motor</t>
  </si>
  <si>
    <t>F</t>
  </si>
  <si>
    <t>Automotive - Domestic</t>
  </si>
  <si>
    <t>First American Financial</t>
  </si>
  <si>
    <t>FAF</t>
  </si>
  <si>
    <t>Diamondback Energy</t>
  </si>
  <si>
    <t>FANG</t>
  </si>
  <si>
    <t>Fastenal</t>
  </si>
  <si>
    <t>FAST</t>
  </si>
  <si>
    <t>FORTUNE BRD INN</t>
  </si>
  <si>
    <t>FBIN</t>
  </si>
  <si>
    <t>Retail - Home Furnishings</t>
  </si>
  <si>
    <t>Chubb Limited</t>
  </si>
  <si>
    <t>CB</t>
  </si>
  <si>
    <t>Cintas</t>
  </si>
  <si>
    <t>CTAS</t>
  </si>
  <si>
    <t>Uniform and Related</t>
  </si>
  <si>
    <t>First Citizens BancShares</t>
  </si>
  <si>
    <t>FCNCA</t>
  </si>
  <si>
    <t>FreeportMcMoRan</t>
  </si>
  <si>
    <t>FCX</t>
  </si>
  <si>
    <t>Mining - Non Ferrous</t>
  </si>
  <si>
    <t>FDN</t>
  </si>
  <si>
    <t>FactSet Research Systems</t>
  </si>
  <si>
    <t>FDS</t>
  </si>
  <si>
    <t>FedEx</t>
  </si>
  <si>
    <t>FDX</t>
  </si>
  <si>
    <t>Transportation - Air Freight and Cargo</t>
  </si>
  <si>
    <t>FirstEnergy</t>
  </si>
  <si>
    <t>FE</t>
  </si>
  <si>
    <t>Franklin Electric Co.</t>
  </si>
  <si>
    <t>FELE</t>
  </si>
  <si>
    <t>Ferguson plc</t>
  </si>
  <si>
    <t>FERG</t>
  </si>
  <si>
    <t>Unavailable</t>
  </si>
  <si>
    <t>First Financial Bankshares</t>
  </si>
  <si>
    <t>FFIN</t>
  </si>
  <si>
    <t>F5</t>
  </si>
  <si>
    <t>FFIV</t>
  </si>
  <si>
    <t>First Hawaiian</t>
  </si>
  <si>
    <t>FHB</t>
  </si>
  <si>
    <t>Balchem</t>
  </si>
  <si>
    <t>BCPC</t>
  </si>
  <si>
    <t>First Horizon</t>
  </si>
  <si>
    <t>FHN</t>
  </si>
  <si>
    <t>First Interstate BancSystem</t>
  </si>
  <si>
    <t>FIBK</t>
  </si>
  <si>
    <t>Fair Isaac</t>
  </si>
  <si>
    <t>FICO</t>
  </si>
  <si>
    <t>Fidelity National Information Services</t>
  </si>
  <si>
    <t>FIS</t>
  </si>
  <si>
    <t>Fiserv</t>
  </si>
  <si>
    <t>FISV</t>
  </si>
  <si>
    <t>Fifth Third Bancorp</t>
  </si>
  <si>
    <t>FITB</t>
  </si>
  <si>
    <t>Five Below</t>
  </si>
  <si>
    <t>FIVE</t>
  </si>
  <si>
    <t>Five9</t>
  </si>
  <si>
    <t>FIVN</t>
  </si>
  <si>
    <t>Comfort Systems USA</t>
  </si>
  <si>
    <t>FIX</t>
  </si>
  <si>
    <t>National Beverage</t>
  </si>
  <si>
    <t>FIZZ</t>
  </si>
  <si>
    <t>Foot Locker</t>
  </si>
  <si>
    <t>FL</t>
  </si>
  <si>
    <t>Flex</t>
  </si>
  <si>
    <t>FLEX</t>
  </si>
  <si>
    <t>Electronics - Miscellaneous Products</t>
  </si>
  <si>
    <t>Fluence Energy</t>
  </si>
  <si>
    <t>FLNC</t>
  </si>
  <si>
    <t>Flowers Foods</t>
  </si>
  <si>
    <t>FLO</t>
  </si>
  <si>
    <t>Fluor</t>
  </si>
  <si>
    <t>FLR</t>
  </si>
  <si>
    <t>Flowserve</t>
  </si>
  <si>
    <t>FLS</t>
  </si>
  <si>
    <t>FleetCor Technologies</t>
  </si>
  <si>
    <t>FLT</t>
  </si>
  <si>
    <t>FMC</t>
  </si>
  <si>
    <t>Fresenius Medical Care AG &amp; Co.</t>
  </si>
  <si>
    <t>FMS</t>
  </si>
  <si>
    <t>Fomento Economico Mexicano</t>
  </si>
  <si>
    <t>FMX</t>
  </si>
  <si>
    <t>Fabrinet</t>
  </si>
  <si>
    <t>FN</t>
  </si>
  <si>
    <t>Cytokinetics</t>
  </si>
  <si>
    <t>CYTK</t>
  </si>
  <si>
    <t>Floor &amp; Decor</t>
  </si>
  <si>
    <t>FND</t>
  </si>
  <si>
    <t>Fidelity National Financial</t>
  </si>
  <si>
    <t>FNF</t>
  </si>
  <si>
    <t>FrancoNevada</t>
  </si>
  <si>
    <t>FNV</t>
  </si>
  <si>
    <t>Amicus Therapeutics</t>
  </si>
  <si>
    <t>FOLD</t>
  </si>
  <si>
    <t>GFL Environmental</t>
  </si>
  <si>
    <t>GFL</t>
  </si>
  <si>
    <t>Fox</t>
  </si>
  <si>
    <t>FOX</t>
  </si>
  <si>
    <t>Broadcast Radio and Television</t>
  </si>
  <si>
    <t>FOXA</t>
  </si>
  <si>
    <t>Fox Factory Holdings</t>
  </si>
  <si>
    <t>FOXF</t>
  </si>
  <si>
    <t>First Industrial Realty Trust</t>
  </si>
  <si>
    <t>FR</t>
  </si>
  <si>
    <t>First Republic Bank</t>
  </si>
  <si>
    <t>FRC</t>
  </si>
  <si>
    <t>Freedom Holding</t>
  </si>
  <si>
    <t>FRHC</t>
  </si>
  <si>
    <t>Frontline</t>
  </si>
  <si>
    <t>FRO</t>
  </si>
  <si>
    <t>Freshwork</t>
  </si>
  <si>
    <t>FRSH</t>
  </si>
  <si>
    <t>Federal Realty Investment Trust</t>
  </si>
  <si>
    <t>FRT</t>
  </si>
  <si>
    <t>FS KKR Capital Corp.</t>
  </si>
  <si>
    <t>FSK</t>
  </si>
  <si>
    <t>First Solar</t>
  </si>
  <si>
    <t>FSLR</t>
  </si>
  <si>
    <t>FirstService</t>
  </si>
  <si>
    <t>FSV</t>
  </si>
  <si>
    <t>TechnipFMC</t>
  </si>
  <si>
    <t>FTI</t>
  </si>
  <si>
    <t>Ryan Specialty Holdings Inc.</t>
  </si>
  <si>
    <t>RYAN</t>
  </si>
  <si>
    <t>Lancaster Colony</t>
  </si>
  <si>
    <t>LANC</t>
  </si>
  <si>
    <t>Insight Enterprises</t>
  </si>
  <si>
    <t>NSIT</t>
  </si>
  <si>
    <t>Retail - Mail Order</t>
  </si>
  <si>
    <t>H. B. Fuller</t>
  </si>
  <si>
    <t>FUL</t>
  </si>
  <si>
    <t>Futu Holdings</t>
  </si>
  <si>
    <t>FUTU</t>
  </si>
  <si>
    <t>Liberty Media</t>
  </si>
  <si>
    <t>FWONA</t>
  </si>
  <si>
    <t>FWONK</t>
  </si>
  <si>
    <t>FXI</t>
  </si>
  <si>
    <t>Frontier Communications Parent</t>
  </si>
  <si>
    <t>FYBR</t>
  </si>
  <si>
    <t>Communication - Network Software</t>
  </si>
  <si>
    <t>SPS Commerce</t>
  </si>
  <si>
    <t>SPSC</t>
  </si>
  <si>
    <t>GATX</t>
  </si>
  <si>
    <t>Glacier Bancorp</t>
  </si>
  <si>
    <t>GBCI</t>
  </si>
  <si>
    <t>WillScot Mobile Mini</t>
  </si>
  <si>
    <t>WSC</t>
  </si>
  <si>
    <t>Furniture</t>
  </si>
  <si>
    <t>VeriSign</t>
  </si>
  <si>
    <t>VRSN</t>
  </si>
  <si>
    <t>XP</t>
  </si>
  <si>
    <t>General Electric</t>
  </si>
  <si>
    <t>GE</t>
  </si>
  <si>
    <t>Greif</t>
  </si>
  <si>
    <t>GEF</t>
  </si>
  <si>
    <t>Greif Bros.</t>
  </si>
  <si>
    <t>GEF.B</t>
  </si>
  <si>
    <t>GEN DIGITAL INC</t>
  </si>
  <si>
    <t>GEN</t>
  </si>
  <si>
    <t>Gold Fields Limited</t>
  </si>
  <si>
    <t>GFI</t>
  </si>
  <si>
    <t>Independent Bank</t>
  </si>
  <si>
    <t>INDB</t>
  </si>
  <si>
    <t>GlobalFoundries</t>
  </si>
  <si>
    <t>GFS</t>
  </si>
  <si>
    <t>Gerdau</t>
  </si>
  <si>
    <t>GGB</t>
  </si>
  <si>
    <t>Graco</t>
  </si>
  <si>
    <t>GGG</t>
  </si>
  <si>
    <t>Guardant Health</t>
  </si>
  <si>
    <t>GH</t>
  </si>
  <si>
    <t>Mastercard</t>
  </si>
  <si>
    <t>MA</t>
  </si>
  <si>
    <t>Gildan Activewear</t>
  </si>
  <si>
    <t>GIL</t>
  </si>
  <si>
    <t>Gilead Sciences</t>
  </si>
  <si>
    <t>GILD</t>
  </si>
  <si>
    <t>General Mills</t>
  </si>
  <si>
    <t>GIS</t>
  </si>
  <si>
    <t>Globe Life</t>
  </si>
  <si>
    <t>GL</t>
  </si>
  <si>
    <t>Globale Online</t>
  </si>
  <si>
    <t>GLBE</t>
  </si>
  <si>
    <t>GLD</t>
  </si>
  <si>
    <t>Globant</t>
  </si>
  <si>
    <t>GLOB</t>
  </si>
  <si>
    <t>Gaming and Leisure Properties</t>
  </si>
  <si>
    <t>GLPI</t>
  </si>
  <si>
    <t>Corning</t>
  </si>
  <si>
    <t>GLW</t>
  </si>
  <si>
    <t>General Motors</t>
  </si>
  <si>
    <t>GM</t>
  </si>
  <si>
    <t>Genmab</t>
  </si>
  <si>
    <t>GMAB</t>
  </si>
  <si>
    <t>GameStop</t>
  </si>
  <si>
    <t>GME</t>
  </si>
  <si>
    <t>Globus Medical</t>
  </si>
  <si>
    <t>GMED</t>
  </si>
  <si>
    <t>Generac Holdings</t>
  </si>
  <si>
    <t>GNRC</t>
  </si>
  <si>
    <t>Electronics - Power Generation</t>
  </si>
  <si>
    <t>Gentex</t>
  </si>
  <si>
    <t>GNTX</t>
  </si>
  <si>
    <t>Barrick Gold</t>
  </si>
  <si>
    <t>GOLD</t>
  </si>
  <si>
    <t>Acushnet</t>
  </si>
  <si>
    <t>GOLF</t>
  </si>
  <si>
    <t>Alphabet</t>
  </si>
  <si>
    <t>GOOG</t>
  </si>
  <si>
    <t>GOOGL</t>
  </si>
  <si>
    <t>Genuine Parts</t>
  </si>
  <si>
    <t>GPC</t>
  </si>
  <si>
    <t>Automotive - Replacement Parts</t>
  </si>
  <si>
    <t>Roper Technologies</t>
  </si>
  <si>
    <t>ROP</t>
  </si>
  <si>
    <t>Global Payments</t>
  </si>
  <si>
    <t>GPN</t>
  </si>
  <si>
    <t>The Gap</t>
  </si>
  <si>
    <t>GPS</t>
  </si>
  <si>
    <t>Grab</t>
  </si>
  <si>
    <t>GRAB</t>
  </si>
  <si>
    <t>Grifols</t>
  </si>
  <si>
    <t>GRFS</t>
  </si>
  <si>
    <t>Garmin</t>
  </si>
  <si>
    <t>GRMN</t>
  </si>
  <si>
    <t>Granite Real Estate</t>
  </si>
  <si>
    <t>GRP.U</t>
  </si>
  <si>
    <t>The Goldman Sachs Group</t>
  </si>
  <si>
    <t>GS</t>
  </si>
  <si>
    <t>GSK PLC Sponsored ADR</t>
  </si>
  <si>
    <t>GSK</t>
  </si>
  <si>
    <t>Gates Industrial</t>
  </si>
  <si>
    <t>GTES</t>
  </si>
  <si>
    <t>Gitlab</t>
  </si>
  <si>
    <t>GTLB</t>
  </si>
  <si>
    <t>Chart Industries</t>
  </si>
  <si>
    <t>GTLS</t>
  </si>
  <si>
    <t>Guidewire Software</t>
  </si>
  <si>
    <t>GWRE</t>
  </si>
  <si>
    <t>W.W. Grainger</t>
  </si>
  <si>
    <t>GWW</t>
  </si>
  <si>
    <t>Industrial Services</t>
  </si>
  <si>
    <t>GXO Logistics</t>
  </si>
  <si>
    <t>GXO</t>
  </si>
  <si>
    <t>Hyatt Hotels</t>
  </si>
  <si>
    <t>H</t>
  </si>
  <si>
    <t>Haemonetics</t>
  </si>
  <si>
    <t>HAE</t>
  </si>
  <si>
    <t>Halliburton</t>
  </si>
  <si>
    <t>HAL</t>
  </si>
  <si>
    <t>Charter Communications</t>
  </si>
  <si>
    <t>CHTR</t>
  </si>
  <si>
    <t>Hasbro</t>
  </si>
  <si>
    <t>HAS</t>
  </si>
  <si>
    <t>Huntington Bancshares</t>
  </si>
  <si>
    <t>HBAN</t>
  </si>
  <si>
    <t>HCA Healthcare</t>
  </si>
  <si>
    <t>HCA</t>
  </si>
  <si>
    <t>HashiCorp</t>
  </si>
  <si>
    <t>HCP</t>
  </si>
  <si>
    <t>Home Depot</t>
  </si>
  <si>
    <t>HD</t>
  </si>
  <si>
    <t>Aspen Technology</t>
  </si>
  <si>
    <t>AZPN</t>
  </si>
  <si>
    <t>Hawaiian Electric Industries</t>
  </si>
  <si>
    <t>HE</t>
  </si>
  <si>
    <t>Heico</t>
  </si>
  <si>
    <t>HEI</t>
  </si>
  <si>
    <t>HEI.A</t>
  </si>
  <si>
    <t>World Wrestling Entertainment</t>
  </si>
  <si>
    <t>WWE</t>
  </si>
  <si>
    <t>Film and Television Production and Distribution</t>
  </si>
  <si>
    <t>Hilton Grand Vacations</t>
  </si>
  <si>
    <t>HGV</t>
  </si>
  <si>
    <t>The Howard Hughes Corporation</t>
  </si>
  <si>
    <t>HHC</t>
  </si>
  <si>
    <t>Real Estate - Development</t>
  </si>
  <si>
    <t>Hillenbrand</t>
  </si>
  <si>
    <t>HI</t>
  </si>
  <si>
    <t>The Hartford Financial Services Group</t>
  </si>
  <si>
    <t>HIG</t>
  </si>
  <si>
    <t>Huntington Ingalls Industries</t>
  </si>
  <si>
    <t>HII</t>
  </si>
  <si>
    <t>Highwoods Properties</t>
  </si>
  <si>
    <t>HIW</t>
  </si>
  <si>
    <t>Hecla Mining</t>
  </si>
  <si>
    <t>HL</t>
  </si>
  <si>
    <t>Mining - Silver</t>
  </si>
  <si>
    <t>Houlihan Lokey</t>
  </si>
  <si>
    <t>HLI</t>
  </si>
  <si>
    <t>Haleon PLC Sponsored ADR</t>
  </si>
  <si>
    <t>HLN</t>
  </si>
  <si>
    <t>Hamilton Lane</t>
  </si>
  <si>
    <t>HLNE</t>
  </si>
  <si>
    <t>Intuit</t>
  </si>
  <si>
    <t>INTU</t>
  </si>
  <si>
    <t>Honda Motor Co.</t>
  </si>
  <si>
    <t>HMC</t>
  </si>
  <si>
    <t>HarleyDavidson</t>
  </si>
  <si>
    <t>HOG</t>
  </si>
  <si>
    <t>Hologic</t>
  </si>
  <si>
    <t>HOLX</t>
  </si>
  <si>
    <t>Arch Capital Group</t>
  </si>
  <si>
    <t>ACGL</t>
  </si>
  <si>
    <t>Honeywell International</t>
  </si>
  <si>
    <t>HON</t>
  </si>
  <si>
    <t>Robinhood Markets</t>
  </si>
  <si>
    <t>HOOD</t>
  </si>
  <si>
    <t>Textron</t>
  </si>
  <si>
    <t>TXT</t>
  </si>
  <si>
    <t>Hewlett Packard</t>
  </si>
  <si>
    <t>HPE</t>
  </si>
  <si>
    <t>HPQ</t>
  </si>
  <si>
    <t>HealthEquity</t>
  </si>
  <si>
    <t>HQY</t>
  </si>
  <si>
    <t>Healthcare Realty Trust Incorporated</t>
  </si>
  <si>
    <t>HR</t>
  </si>
  <si>
    <t>TELUS International CDA</t>
  </si>
  <si>
    <t>TIXT</t>
  </si>
  <si>
    <t>Rexford Industrial Realty</t>
  </si>
  <si>
    <t>REXR</t>
  </si>
  <si>
    <t>Hormel Foods</t>
  </si>
  <si>
    <t>HRL</t>
  </si>
  <si>
    <t>Food - Meat Products</t>
  </si>
  <si>
    <t>Harmony Biosciences</t>
  </si>
  <si>
    <t>HRMY</t>
  </si>
  <si>
    <t>Travel Leisure Co.</t>
  </si>
  <si>
    <t>TNL</t>
  </si>
  <si>
    <t>Henry Schein</t>
  </si>
  <si>
    <t>HSIC</t>
  </si>
  <si>
    <t>Host Hotels &amp; Resorts</t>
  </si>
  <si>
    <t>HST</t>
  </si>
  <si>
    <t>Hershey</t>
  </si>
  <si>
    <t>HSY</t>
  </si>
  <si>
    <t>Food - Confectionery</t>
  </si>
  <si>
    <t>H World Group Ltd</t>
  </si>
  <si>
    <t>HTHT</t>
  </si>
  <si>
    <t>Hertz Global</t>
  </si>
  <si>
    <t>HTZ</t>
  </si>
  <si>
    <t>Hubbell</t>
  </si>
  <si>
    <t>HUBB</t>
  </si>
  <si>
    <t>Manufacturing - Electrical Utilities</t>
  </si>
  <si>
    <t>HubSpot</t>
  </si>
  <si>
    <t>HUBS</t>
  </si>
  <si>
    <t>McCormick &amp; Company</t>
  </si>
  <si>
    <t>MKC</t>
  </si>
  <si>
    <t>Huntsman</t>
  </si>
  <si>
    <t>HUN</t>
  </si>
  <si>
    <t>Hancock Whitney</t>
  </si>
  <si>
    <t>HWC</t>
  </si>
  <si>
    <t>Wendy's</t>
  </si>
  <si>
    <t>WEN</t>
  </si>
  <si>
    <t>Hexcel</t>
  </si>
  <si>
    <t>HXL</t>
  </si>
  <si>
    <t>HYG</t>
  </si>
  <si>
    <t>Horizon Therapeutics</t>
  </si>
  <si>
    <t>HZNP</t>
  </si>
  <si>
    <t>IAA</t>
  </si>
  <si>
    <t>IAC INC</t>
  </si>
  <si>
    <t>IAC</t>
  </si>
  <si>
    <t>Integra LifeSciences</t>
  </si>
  <si>
    <t>IART</t>
  </si>
  <si>
    <t>IAU</t>
  </si>
  <si>
    <t>IBB</t>
  </si>
  <si>
    <t>Interactive Brokers</t>
  </si>
  <si>
    <t>IBKR</t>
  </si>
  <si>
    <t>International Business Machines</t>
  </si>
  <si>
    <t>IBM</t>
  </si>
  <si>
    <t>Endava</t>
  </si>
  <si>
    <t>DAVA</t>
  </si>
  <si>
    <t>Intercontinental Exchange</t>
  </si>
  <si>
    <t>ICE</t>
  </si>
  <si>
    <t>ICL Group</t>
  </si>
  <si>
    <t>ICL</t>
  </si>
  <si>
    <t>ICON</t>
  </si>
  <si>
    <t>ICLR</t>
  </si>
  <si>
    <t>ICU Medical</t>
  </si>
  <si>
    <t>ICUI</t>
  </si>
  <si>
    <t>IDACORP</t>
  </si>
  <si>
    <t>IDA</t>
  </si>
  <si>
    <t>IDV</t>
  </si>
  <si>
    <t>IDEXX Laboratories</t>
  </si>
  <si>
    <t>IDXX</t>
  </si>
  <si>
    <t>IEF</t>
  </si>
  <si>
    <t>Icahn Enterprises</t>
  </si>
  <si>
    <t>IEP</t>
  </si>
  <si>
    <t>IDEX</t>
  </si>
  <si>
    <t>IEX</t>
  </si>
  <si>
    <t>International Flavors &amp; Fragrances</t>
  </si>
  <si>
    <t>IFF</t>
  </si>
  <si>
    <t>IGIB</t>
  </si>
  <si>
    <t>IGSB</t>
  </si>
  <si>
    <t>International Game Technology</t>
  </si>
  <si>
    <t>IGT</t>
  </si>
  <si>
    <t>Howmet Aerospace</t>
  </si>
  <si>
    <t>HWM</t>
  </si>
  <si>
    <t>Innovative Industrial Properties</t>
  </si>
  <si>
    <t>IIPR</t>
  </si>
  <si>
    <t>IJH</t>
  </si>
  <si>
    <t>IJJ</t>
  </si>
  <si>
    <t>IJK</t>
  </si>
  <si>
    <t>IJR</t>
  </si>
  <si>
    <t>IJS</t>
  </si>
  <si>
    <t>IJT</t>
  </si>
  <si>
    <t>Illumina</t>
  </si>
  <si>
    <t>ILMN</t>
  </si>
  <si>
    <t>Imperial Oil</t>
  </si>
  <si>
    <t>IMO</t>
  </si>
  <si>
    <t>Incyte</t>
  </si>
  <si>
    <t>INCY</t>
  </si>
  <si>
    <t>Elbit Systems</t>
  </si>
  <si>
    <t>ESLT</t>
  </si>
  <si>
    <t>Nice</t>
  </si>
  <si>
    <t>NICE</t>
  </si>
  <si>
    <t>Infosys</t>
  </si>
  <si>
    <t>INFY</t>
  </si>
  <si>
    <t>Boston Scientific</t>
  </si>
  <si>
    <t>BSX</t>
  </si>
  <si>
    <t>Ingredion</t>
  </si>
  <si>
    <t>INGR</t>
  </si>
  <si>
    <t>InMode</t>
  </si>
  <si>
    <t>INMD</t>
  </si>
  <si>
    <t>Inspire Medical Systems</t>
  </si>
  <si>
    <t>INSP</t>
  </si>
  <si>
    <t>Diageo</t>
  </si>
  <si>
    <t>DEO</t>
  </si>
  <si>
    <t>Intel</t>
  </si>
  <si>
    <t>INTC</t>
  </si>
  <si>
    <t>Semiconductor - General</t>
  </si>
  <si>
    <t>Automatic Data Processing</t>
  </si>
  <si>
    <t>ADP</t>
  </si>
  <si>
    <t>National Instruments</t>
  </si>
  <si>
    <t>NATI</t>
  </si>
  <si>
    <t>Ionis Pharmaceuticals</t>
  </si>
  <si>
    <t>IONS</t>
  </si>
  <si>
    <t>Samsara Inc.</t>
  </si>
  <si>
    <t>IOT</t>
  </si>
  <si>
    <t>International Paper</t>
  </si>
  <si>
    <t>IP</t>
  </si>
  <si>
    <t>Paper and Related Products</t>
  </si>
  <si>
    <t>The Interpublic Group of Companies</t>
  </si>
  <si>
    <t>IPG</t>
  </si>
  <si>
    <t>Advertising and Marketing</t>
  </si>
  <si>
    <t>IPG Photonics</t>
  </si>
  <si>
    <t>IPGP</t>
  </si>
  <si>
    <t>Lasers Systems and Components</t>
  </si>
  <si>
    <t>IQVIA</t>
  </si>
  <si>
    <t>IQV</t>
  </si>
  <si>
    <t>Ingersoll Rand</t>
  </si>
  <si>
    <t>IR</t>
  </si>
  <si>
    <t>Iridium Communications</t>
  </si>
  <si>
    <t>IRDM</t>
  </si>
  <si>
    <t>Satellite and Communication</t>
  </si>
  <si>
    <t>Box</t>
  </si>
  <si>
    <t>BOX</t>
  </si>
  <si>
    <t>Independence Realty Trust</t>
  </si>
  <si>
    <t>IRT</t>
  </si>
  <si>
    <t>PepsiCo</t>
  </si>
  <si>
    <t>PEP</t>
  </si>
  <si>
    <t>Gartner</t>
  </si>
  <si>
    <t>IT</t>
  </si>
  <si>
    <t>IntraCellular Therapies</t>
  </si>
  <si>
    <t>ITCI</t>
  </si>
  <si>
    <t>Halozyme Therapeutics</t>
  </si>
  <si>
    <t>HALO</t>
  </si>
  <si>
    <t>Itau Unibanco</t>
  </si>
  <si>
    <t>ITUB</t>
  </si>
  <si>
    <t>Illinois Tool Works</t>
  </si>
  <si>
    <t>ITW</t>
  </si>
  <si>
    <t>IVV</t>
  </si>
  <si>
    <t>Invesco</t>
  </si>
  <si>
    <t>IVZ</t>
  </si>
  <si>
    <t>IWD</t>
  </si>
  <si>
    <t>IWF</t>
  </si>
  <si>
    <t>IWM</t>
  </si>
  <si>
    <t>IWN</t>
  </si>
  <si>
    <t>IWO</t>
  </si>
  <si>
    <t>IWP</t>
  </si>
  <si>
    <t>IWR</t>
  </si>
  <si>
    <t>IWS</t>
  </si>
  <si>
    <t>Orix Corp Ads</t>
  </si>
  <si>
    <t>IX</t>
  </si>
  <si>
    <t>IYR</t>
  </si>
  <si>
    <t>IYW</t>
  </si>
  <si>
    <t>Summit Materials</t>
  </si>
  <si>
    <t>SUM</t>
  </si>
  <si>
    <t>EXL Service</t>
  </si>
  <si>
    <t>EXLS</t>
  </si>
  <si>
    <t>J.B. Hunt Transport Services</t>
  </si>
  <si>
    <t>JBHT</t>
  </si>
  <si>
    <t>Transportation - Truck</t>
  </si>
  <si>
    <t>Jabil</t>
  </si>
  <si>
    <t>JBL</t>
  </si>
  <si>
    <t>Electronics - Manufacturing Services</t>
  </si>
  <si>
    <t>BorgWarner</t>
  </si>
  <si>
    <t>BWA</t>
  </si>
  <si>
    <t>Stantec</t>
  </si>
  <si>
    <t>STN</t>
  </si>
  <si>
    <t>Jefferies Financial Group</t>
  </si>
  <si>
    <t>JEF</t>
  </si>
  <si>
    <t>Janus Henderson Group</t>
  </si>
  <si>
    <t>JHG</t>
  </si>
  <si>
    <t>James Hardie Industries</t>
  </si>
  <si>
    <t>JHX</t>
  </si>
  <si>
    <t>Jack Henry &amp; Associates</t>
  </si>
  <si>
    <t>JKHY</t>
  </si>
  <si>
    <t>Electronics - Miscellaneous Services</t>
  </si>
  <si>
    <t>Jones Lang LaSalle</t>
  </si>
  <si>
    <t>JLL</t>
  </si>
  <si>
    <t>Johnson &amp; Johnson</t>
  </si>
  <si>
    <t>JNJ</t>
  </si>
  <si>
    <t>JNK</t>
  </si>
  <si>
    <t>Juniper Networks</t>
  </si>
  <si>
    <t>JNPR</t>
  </si>
  <si>
    <t>JPMorgan Chase &amp; Co.</t>
  </si>
  <si>
    <t>JPM</t>
  </si>
  <si>
    <t>Kellogg's</t>
  </si>
  <si>
    <t>K</t>
  </si>
  <si>
    <t>KB Financial Group</t>
  </si>
  <si>
    <t>KB</t>
  </si>
  <si>
    <t>KBR</t>
  </si>
  <si>
    <t>Nuvei</t>
  </si>
  <si>
    <t>NVEI</t>
  </si>
  <si>
    <t>Korea Electric Power</t>
  </si>
  <si>
    <t>KEP</t>
  </si>
  <si>
    <t>Kirby</t>
  </si>
  <si>
    <t>KEX</t>
  </si>
  <si>
    <t>KeyCorp</t>
  </si>
  <si>
    <t>KEY</t>
  </si>
  <si>
    <t>Keysight Technologies</t>
  </si>
  <si>
    <t>KEYS</t>
  </si>
  <si>
    <t>Electronics - Measuring Instruments</t>
  </si>
  <si>
    <t>Kinross Gold</t>
  </si>
  <si>
    <t>KGC</t>
  </si>
  <si>
    <t>Kraft Heinz</t>
  </si>
  <si>
    <t>KHC</t>
  </si>
  <si>
    <t>Kimco Realty</t>
  </si>
  <si>
    <t>KIM</t>
  </si>
  <si>
    <t>KKR &amp; Co.</t>
  </si>
  <si>
    <t>KKR</t>
  </si>
  <si>
    <t>KLA</t>
  </si>
  <si>
    <t>KLAC</t>
  </si>
  <si>
    <t>KimberlyClark</t>
  </si>
  <si>
    <t>KMB</t>
  </si>
  <si>
    <t>Kinder Morgan</t>
  </si>
  <si>
    <t>KMI</t>
  </si>
  <si>
    <t>Kemper</t>
  </si>
  <si>
    <t>KMPR</t>
  </si>
  <si>
    <t>Owl Rock Capital</t>
  </si>
  <si>
    <t>ORCC</t>
  </si>
  <si>
    <t>KnowBe4</t>
  </si>
  <si>
    <t>KNBE</t>
  </si>
  <si>
    <t>Kinsale Capital Group</t>
  </si>
  <si>
    <t>KNSL</t>
  </si>
  <si>
    <t>Cigna</t>
  </si>
  <si>
    <t>CI</t>
  </si>
  <si>
    <t>KnightSwift Transportation</t>
  </si>
  <si>
    <t>KNX</t>
  </si>
  <si>
    <t>Coca-Cola</t>
  </si>
  <si>
    <t>KO</t>
  </si>
  <si>
    <t>O'Reilly Automotive</t>
  </si>
  <si>
    <t>ORLY</t>
  </si>
  <si>
    <t>The Kroger Co.</t>
  </si>
  <si>
    <t>KR</t>
  </si>
  <si>
    <t>Retail - Supermarkets</t>
  </si>
  <si>
    <t>Kilroy Realty</t>
  </si>
  <si>
    <t>KRC</t>
  </si>
  <si>
    <t>Kite Realty Group Trust</t>
  </si>
  <si>
    <t>KRG</t>
  </si>
  <si>
    <t>Karuna Therapeutics</t>
  </si>
  <si>
    <t>KRTX</t>
  </si>
  <si>
    <t>KT</t>
  </si>
  <si>
    <t>Quaker Houghton</t>
  </si>
  <si>
    <t>KWR</t>
  </si>
  <si>
    <t>Loews</t>
  </si>
  <si>
    <t>L</t>
  </si>
  <si>
    <t>Lithium Americas</t>
  </si>
  <si>
    <t>LAC</t>
  </si>
  <si>
    <t>Lithia Motors</t>
  </si>
  <si>
    <t>LAD</t>
  </si>
  <si>
    <t>Lamar Advertising</t>
  </si>
  <si>
    <t>LAMR</t>
  </si>
  <si>
    <t>Cincinnati Financial</t>
  </si>
  <si>
    <t>CINF</t>
  </si>
  <si>
    <t>Lazard</t>
  </si>
  <si>
    <t>LAZ</t>
  </si>
  <si>
    <t>LBRDA</t>
  </si>
  <si>
    <t>JD.com</t>
  </si>
  <si>
    <t>JD</t>
  </si>
  <si>
    <t>Liberty Global</t>
  </si>
  <si>
    <t>LBTYA</t>
  </si>
  <si>
    <t>LBTYB</t>
  </si>
  <si>
    <t>LBTYK</t>
  </si>
  <si>
    <t>Lucid Group</t>
  </si>
  <si>
    <t>LCID</t>
  </si>
  <si>
    <t>Leidos</t>
  </si>
  <si>
    <t>LDOS</t>
  </si>
  <si>
    <t>Lear</t>
  </si>
  <si>
    <t>LEA</t>
  </si>
  <si>
    <t>Lincoln Electric</t>
  </si>
  <si>
    <t>LECO</t>
  </si>
  <si>
    <t>Manufacturing - Tools &amp; Related Products</t>
  </si>
  <si>
    <t>Leggett &amp; Platt</t>
  </si>
  <si>
    <t>LEG</t>
  </si>
  <si>
    <t>Visteon</t>
  </si>
  <si>
    <t>VC</t>
  </si>
  <si>
    <t>Lennar</t>
  </si>
  <si>
    <t>LEN</t>
  </si>
  <si>
    <t>LEN.B</t>
  </si>
  <si>
    <t>Nordson</t>
  </si>
  <si>
    <t>NDSN</t>
  </si>
  <si>
    <t>Archaea Energy</t>
  </si>
  <si>
    <t>LFG</t>
  </si>
  <si>
    <t>Littelfuse</t>
  </si>
  <si>
    <t>LFUS</t>
  </si>
  <si>
    <t>Laboratory Corp. of America</t>
  </si>
  <si>
    <t>LH</t>
  </si>
  <si>
    <t>LHC Group</t>
  </si>
  <si>
    <t>LHCG</t>
  </si>
  <si>
    <t>L3Harris Technologies</t>
  </si>
  <si>
    <t>LHX</t>
  </si>
  <si>
    <t>Li Auto</t>
  </si>
  <si>
    <t>LI</t>
  </si>
  <si>
    <t>Lennox International</t>
  </si>
  <si>
    <t>LII</t>
  </si>
  <si>
    <t>Linde</t>
  </si>
  <si>
    <t>LIN</t>
  </si>
  <si>
    <t>Lumentum</t>
  </si>
  <si>
    <t>LITE</t>
  </si>
  <si>
    <t>LKQ</t>
  </si>
  <si>
    <t>Eli Lilly</t>
  </si>
  <si>
    <t>LLY</t>
  </si>
  <si>
    <t>Lockheed Martin</t>
  </si>
  <si>
    <t>LMT</t>
  </si>
  <si>
    <t>Lincoln National</t>
  </si>
  <si>
    <t>LNC</t>
  </si>
  <si>
    <t>Cheniere Energy</t>
  </si>
  <si>
    <t>LNG</t>
  </si>
  <si>
    <t>Alliant Energy</t>
  </si>
  <si>
    <t>LNT</t>
  </si>
  <si>
    <t>Lantheus</t>
  </si>
  <si>
    <t>LNTH</t>
  </si>
  <si>
    <t>Light &amp; Wonder</t>
  </si>
  <si>
    <t>LNW</t>
  </si>
  <si>
    <t>Logitech International</t>
  </si>
  <si>
    <t>LOGI</t>
  </si>
  <si>
    <t>Computer - Peripheral Equipment</t>
  </si>
  <si>
    <t>Brookfield Infrastructure Partners</t>
  </si>
  <si>
    <t>BIP</t>
  </si>
  <si>
    <t>Lowe's Companies</t>
  </si>
  <si>
    <t>LOW</t>
  </si>
  <si>
    <t>LG Display Co.</t>
  </si>
  <si>
    <t>LPL</t>
  </si>
  <si>
    <t>Pinnacle Financial Partners</t>
  </si>
  <si>
    <t>PNFP</t>
  </si>
  <si>
    <t>LouisianaPacific</t>
  </si>
  <si>
    <t>LPX</t>
  </si>
  <si>
    <t>LQD</t>
  </si>
  <si>
    <t>Lam Research</t>
  </si>
  <si>
    <t>LRCX</t>
  </si>
  <si>
    <t>Lattice Semiconductor</t>
  </si>
  <si>
    <t>LSCC</t>
  </si>
  <si>
    <t>Western Alliance Ban</t>
  </si>
  <si>
    <t>WAL</t>
  </si>
  <si>
    <t>Landstar System</t>
  </si>
  <si>
    <t>LSTR</t>
  </si>
  <si>
    <t>LSXMA</t>
  </si>
  <si>
    <t>LSXMB</t>
  </si>
  <si>
    <t>LSXMK</t>
  </si>
  <si>
    <t>Livent</t>
  </si>
  <si>
    <t>LTHM</t>
  </si>
  <si>
    <t>Lufax</t>
  </si>
  <si>
    <t>LU</t>
  </si>
  <si>
    <t>lululemon athletica</t>
  </si>
  <si>
    <t>LULU</t>
  </si>
  <si>
    <t>Lumen Technologies</t>
  </si>
  <si>
    <t>LUMN</t>
  </si>
  <si>
    <t>Ascendis Pharma</t>
  </si>
  <si>
    <t>ASND</t>
  </si>
  <si>
    <t>Las Vegas Sands</t>
  </si>
  <si>
    <t>LVS</t>
  </si>
  <si>
    <t>Lamb Weston</t>
  </si>
  <si>
    <t>LW</t>
  </si>
  <si>
    <t>LyondellBasell Industries</t>
  </si>
  <si>
    <t>LYB</t>
  </si>
  <si>
    <t>Lyft</t>
  </si>
  <si>
    <t>LYFT</t>
  </si>
  <si>
    <t>Lloyds Banking Group</t>
  </si>
  <si>
    <t>LYG</t>
  </si>
  <si>
    <t>Markel</t>
  </si>
  <si>
    <t>MKL</t>
  </si>
  <si>
    <t>Macy's</t>
  </si>
  <si>
    <t>M</t>
  </si>
  <si>
    <t>Rockwell Automation</t>
  </si>
  <si>
    <t>ROK</t>
  </si>
  <si>
    <t>Industrial Automation and Robotics</t>
  </si>
  <si>
    <t>MidAmerica Apartment Communities</t>
  </si>
  <si>
    <t>MAA</t>
  </si>
  <si>
    <t>ManpowerGroup</t>
  </si>
  <si>
    <t>MAN</t>
  </si>
  <si>
    <t>Staffing Firms</t>
  </si>
  <si>
    <t>Manhattan Associates</t>
  </si>
  <si>
    <t>MANH</t>
  </si>
  <si>
    <t>Manchester United</t>
  </si>
  <si>
    <t>MANU</t>
  </si>
  <si>
    <t>UnitedHealth Group</t>
  </si>
  <si>
    <t>UNH</t>
  </si>
  <si>
    <t>Masco</t>
  </si>
  <si>
    <t>MAS</t>
  </si>
  <si>
    <t>Masimo</t>
  </si>
  <si>
    <t>MASI</t>
  </si>
  <si>
    <t>Armstrong World Industries</t>
  </si>
  <si>
    <t>AWI</t>
  </si>
  <si>
    <t>MBB</t>
  </si>
  <si>
    <t>Mobileye Global Inc.</t>
  </si>
  <si>
    <t>MBLY</t>
  </si>
  <si>
    <t>McDonald's</t>
  </si>
  <si>
    <t>MCD</t>
  </si>
  <si>
    <t>Microchip Technology</t>
  </si>
  <si>
    <t>MCHP</t>
  </si>
  <si>
    <t>McKesson</t>
  </si>
  <si>
    <t>MCK</t>
  </si>
  <si>
    <t>Moody's</t>
  </si>
  <si>
    <t>MCO</t>
  </si>
  <si>
    <t>MongoDB</t>
  </si>
  <si>
    <t>MDB</t>
  </si>
  <si>
    <t>Mondelez International</t>
  </si>
  <si>
    <t>MDLZ</t>
  </si>
  <si>
    <t>Medtronic</t>
  </si>
  <si>
    <t>MDT</t>
  </si>
  <si>
    <t>MDU Resources Group</t>
  </si>
  <si>
    <t>MDU</t>
  </si>
  <si>
    <t>Medpace</t>
  </si>
  <si>
    <t>MEDP</t>
  </si>
  <si>
    <t>MercadoLibre</t>
  </si>
  <si>
    <t>MELI</t>
  </si>
  <si>
    <t>MetLife</t>
  </si>
  <si>
    <t>MET</t>
  </si>
  <si>
    <t>Meta Platforms</t>
  </si>
  <si>
    <t>META</t>
  </si>
  <si>
    <t>Manulife Financial Corp</t>
  </si>
  <si>
    <t>MFC</t>
  </si>
  <si>
    <t>Mizuho Financial Group</t>
  </si>
  <si>
    <t>MFG</t>
  </si>
  <si>
    <t>Magna International</t>
  </si>
  <si>
    <t>MGA</t>
  </si>
  <si>
    <t>MGM Resorts International</t>
  </si>
  <si>
    <t>MGM</t>
  </si>
  <si>
    <t>Magnolia Oil &amp; Gas Corp</t>
  </si>
  <si>
    <t>MGY</t>
  </si>
  <si>
    <t>Mohawk Industries</t>
  </si>
  <si>
    <t>MHK</t>
  </si>
  <si>
    <t>Textile - Home Furnishing</t>
  </si>
  <si>
    <t>The Middleby</t>
  </si>
  <si>
    <t>MIDD</t>
  </si>
  <si>
    <t>Endeavor Group</t>
  </si>
  <si>
    <t>EDR</t>
  </si>
  <si>
    <t>McCormick &amp; Company, Incorporated</t>
  </si>
  <si>
    <t>MKC.V</t>
  </si>
  <si>
    <t>F.N.B.</t>
  </si>
  <si>
    <t>FNB</t>
  </si>
  <si>
    <t>MKS Instruments</t>
  </si>
  <si>
    <t>MKSI</t>
  </si>
  <si>
    <t>MarketAxess</t>
  </si>
  <si>
    <t>MKTX</t>
  </si>
  <si>
    <t>Melco Resorts &amp; Entertainment Limited</t>
  </si>
  <si>
    <t>MLCO</t>
  </si>
  <si>
    <t>Mueller Industries</t>
  </si>
  <si>
    <t>MLI</t>
  </si>
  <si>
    <t>Metal Products - Procurement and Fabrication</t>
  </si>
  <si>
    <t>Martin Marietta Materials</t>
  </si>
  <si>
    <t>MLM</t>
  </si>
  <si>
    <t>Marsh &amp; McLennan Companies</t>
  </si>
  <si>
    <t>MMC</t>
  </si>
  <si>
    <t>3M</t>
  </si>
  <si>
    <t>MMM</t>
  </si>
  <si>
    <t>Magellan Midstream Partners</t>
  </si>
  <si>
    <t>MMP</t>
  </si>
  <si>
    <t>Maximus</t>
  </si>
  <si>
    <t>MMS</t>
  </si>
  <si>
    <t>Merit Medical Systems</t>
  </si>
  <si>
    <t>MMSI</t>
  </si>
  <si>
    <t>MakeMyTrip Limited</t>
  </si>
  <si>
    <t>MMYT</t>
  </si>
  <si>
    <t>monday.com</t>
  </si>
  <si>
    <t>MNDY</t>
  </si>
  <si>
    <t>MINISO Group Holding Limited</t>
  </si>
  <si>
    <t>MNSO</t>
  </si>
  <si>
    <t>Monster Beverage</t>
  </si>
  <si>
    <t>MNST</t>
  </si>
  <si>
    <t>Altria Group</t>
  </si>
  <si>
    <t>MO</t>
  </si>
  <si>
    <t>TOPGOLF CALLAWY</t>
  </si>
  <si>
    <t>MODG</t>
  </si>
  <si>
    <t>HDFC Bank Limited</t>
  </si>
  <si>
    <t>HDB</t>
  </si>
  <si>
    <t>Morningstar</t>
  </si>
  <si>
    <t>MORN</t>
  </si>
  <si>
    <t>The Mosaic Company</t>
  </si>
  <si>
    <t>MOS</t>
  </si>
  <si>
    <t>MP Materials</t>
  </si>
  <si>
    <t>MP</t>
  </si>
  <si>
    <t>Marathon Petroleum</t>
  </si>
  <si>
    <t>MPC</t>
  </si>
  <si>
    <t>MPLX LP</t>
  </si>
  <si>
    <t>MPLX</t>
  </si>
  <si>
    <t>Medical Properties Trust</t>
  </si>
  <si>
    <t>MPW</t>
  </si>
  <si>
    <t>Monolithic Power Systems</t>
  </si>
  <si>
    <t>MPWR</t>
  </si>
  <si>
    <t>Marqeta</t>
  </si>
  <si>
    <t>MQ</t>
  </si>
  <si>
    <t>Merck &amp; Co.</t>
  </si>
  <si>
    <t>MRK</t>
  </si>
  <si>
    <t>Moderna</t>
  </si>
  <si>
    <t>MRNA</t>
  </si>
  <si>
    <t>Marathon Oil</t>
  </si>
  <si>
    <t>MRO</t>
  </si>
  <si>
    <t>Maravai LifeSciences</t>
  </si>
  <si>
    <t>MRVI</t>
  </si>
  <si>
    <t>Marvell Technology</t>
  </si>
  <si>
    <t>MRVL</t>
  </si>
  <si>
    <t>Morgan Stanley</t>
  </si>
  <si>
    <t>MS</t>
  </si>
  <si>
    <t>MSA Safety Incorporporated</t>
  </si>
  <si>
    <t>MSA</t>
  </si>
  <si>
    <t>Valmont Industries</t>
  </si>
  <si>
    <t>VMI</t>
  </si>
  <si>
    <t>Steel - Pipe and Tube</t>
  </si>
  <si>
    <t>Microsoft</t>
  </si>
  <si>
    <t>MSFT</t>
  </si>
  <si>
    <t>The Madison Square Garden Company</t>
  </si>
  <si>
    <t>MSGS</t>
  </si>
  <si>
    <t>Motorola Solutions</t>
  </si>
  <si>
    <t>MSI</t>
  </si>
  <si>
    <t>MSC</t>
  </si>
  <si>
    <t>MSM</t>
  </si>
  <si>
    <t>MSP Recovery, Inc.</t>
  </si>
  <si>
    <t>MSPR</t>
  </si>
  <si>
    <t>ArcelorMittal</t>
  </si>
  <si>
    <t>MT</t>
  </si>
  <si>
    <t>M&amp;T Bank</t>
  </si>
  <si>
    <t>MTB</t>
  </si>
  <si>
    <t>Match Group</t>
  </si>
  <si>
    <t>MTCH</t>
  </si>
  <si>
    <t>MettlerToledo International</t>
  </si>
  <si>
    <t>MTD</t>
  </si>
  <si>
    <t>Matador Resources</t>
  </si>
  <si>
    <t>MTDR</t>
  </si>
  <si>
    <t>MGIC Investment</t>
  </si>
  <si>
    <t>MTG</t>
  </si>
  <si>
    <t>Meritage Homes</t>
  </si>
  <si>
    <t>MTH</t>
  </si>
  <si>
    <t>Vail Resorts</t>
  </si>
  <si>
    <t>MTN</t>
  </si>
  <si>
    <t>MACOM Technology Solutions</t>
  </si>
  <si>
    <t>MTSI</t>
  </si>
  <si>
    <t>MasTec</t>
  </si>
  <si>
    <t>MTZ</t>
  </si>
  <si>
    <t>Micron Technology</t>
  </si>
  <si>
    <t>MU</t>
  </si>
  <si>
    <t>Semiconductor Memory</t>
  </si>
  <si>
    <t>MUB</t>
  </si>
  <si>
    <t>Mitsubishi UFJ Financial Group</t>
  </si>
  <si>
    <t>MUFG</t>
  </si>
  <si>
    <t>AECOM</t>
  </si>
  <si>
    <t>ACM</t>
  </si>
  <si>
    <t>Murphy USA</t>
  </si>
  <si>
    <t>MUSA</t>
  </si>
  <si>
    <t>Inari Medical</t>
  </si>
  <si>
    <t>NARI</t>
  </si>
  <si>
    <t>Teledyne Technologies</t>
  </si>
  <si>
    <t>TDY</t>
  </si>
  <si>
    <t>ZTO Express Cayman</t>
  </si>
  <si>
    <t>ZTO</t>
  </si>
  <si>
    <t>Norwegian Cruise Line</t>
  </si>
  <si>
    <t>NCLH</t>
  </si>
  <si>
    <t>NCR</t>
  </si>
  <si>
    <t>Nasdaq</t>
  </si>
  <si>
    <t>NDAQ</t>
  </si>
  <si>
    <t>Pearson</t>
  </si>
  <si>
    <t>PSO</t>
  </si>
  <si>
    <t>NextEra Energy</t>
  </si>
  <si>
    <t>NEE</t>
  </si>
  <si>
    <t>Newmont</t>
  </si>
  <si>
    <t>NEM</t>
  </si>
  <si>
    <t>NextEra Energy Partners</t>
  </si>
  <si>
    <t>NEP</t>
  </si>
  <si>
    <t>Genpact</t>
  </si>
  <si>
    <t>G</t>
  </si>
  <si>
    <t>New Relic</t>
  </si>
  <si>
    <t>NEWR</t>
  </si>
  <si>
    <t>New Fortress Energy</t>
  </si>
  <si>
    <t>NFE</t>
  </si>
  <si>
    <t>National Fuel Gas Company</t>
  </si>
  <si>
    <t>NFG</t>
  </si>
  <si>
    <t>Netflix</t>
  </si>
  <si>
    <t>NFLX</t>
  </si>
  <si>
    <t>National Grid Transco</t>
  </si>
  <si>
    <t>NGG</t>
  </si>
  <si>
    <t>NiSource</t>
  </si>
  <si>
    <t>NI</t>
  </si>
  <si>
    <t>Amdocs</t>
  </si>
  <si>
    <t>DOX</t>
  </si>
  <si>
    <t>NIO</t>
  </si>
  <si>
    <t>NewJersey Resources</t>
  </si>
  <si>
    <t>NJR</t>
  </si>
  <si>
    <t>NIKE</t>
  </si>
  <si>
    <t>NKE</t>
  </si>
  <si>
    <t>Annaly Capital Management</t>
  </si>
  <si>
    <t>NLY</t>
  </si>
  <si>
    <t>Nomura</t>
  </si>
  <si>
    <t>NMR</t>
  </si>
  <si>
    <t>Nelnet</t>
  </si>
  <si>
    <t>NNI</t>
  </si>
  <si>
    <t>National Retail Properties</t>
  </si>
  <si>
    <t>NNN</t>
  </si>
  <si>
    <t>Northrop Grumman</t>
  </si>
  <si>
    <t>NOC</t>
  </si>
  <si>
    <t>Nokia</t>
  </si>
  <si>
    <t>NOK</t>
  </si>
  <si>
    <t>NOV</t>
  </si>
  <si>
    <t>Mattel</t>
  </si>
  <si>
    <t>MAT</t>
  </si>
  <si>
    <t>ServiceNow</t>
  </si>
  <si>
    <t>NOW</t>
  </si>
  <si>
    <t>NRG Energy</t>
  </si>
  <si>
    <t>NRG</t>
  </si>
  <si>
    <t>National Storage Affiliates Trust</t>
  </si>
  <si>
    <t>NSA</t>
  </si>
  <si>
    <t>Norfolk Southern</t>
  </si>
  <si>
    <t>NSC</t>
  </si>
  <si>
    <t>Tencent Music Entertainment Group</t>
  </si>
  <si>
    <t>TME</t>
  </si>
  <si>
    <t>Insperity</t>
  </si>
  <si>
    <t>NSP</t>
  </si>
  <si>
    <t>NetApp</t>
  </si>
  <si>
    <t>NTAP</t>
  </si>
  <si>
    <t>Computer- Storage Devices</t>
  </si>
  <si>
    <t>NetEase</t>
  </si>
  <si>
    <t>NTES</t>
  </si>
  <si>
    <t>Nutanix</t>
  </si>
  <si>
    <t>NTNX</t>
  </si>
  <si>
    <t>Nutrien</t>
  </si>
  <si>
    <t>NTR</t>
  </si>
  <si>
    <t>Natera</t>
  </si>
  <si>
    <t>NTRA</t>
  </si>
  <si>
    <t>Northern Trust</t>
  </si>
  <si>
    <t>NTRS</t>
  </si>
  <si>
    <t>Nu</t>
  </si>
  <si>
    <t>NU</t>
  </si>
  <si>
    <t>Nucor</t>
  </si>
  <si>
    <t>NUE</t>
  </si>
  <si>
    <t>The Hanover Insurance Group</t>
  </si>
  <si>
    <t>THG</t>
  </si>
  <si>
    <t>NVIDIA</t>
  </si>
  <si>
    <t>NVDA</t>
  </si>
  <si>
    <t>Canadian National Railway</t>
  </si>
  <si>
    <t>CNI</t>
  </si>
  <si>
    <t>Novo Nordisk</t>
  </si>
  <si>
    <t>NVO</t>
  </si>
  <si>
    <t>NVR</t>
  </si>
  <si>
    <t>Novartis</t>
  </si>
  <si>
    <t>NVS</t>
  </si>
  <si>
    <t>Jazz Pharmaceuticals</t>
  </si>
  <si>
    <t>JAZZ</t>
  </si>
  <si>
    <t>nVent Electric</t>
  </si>
  <si>
    <t>NVT</t>
  </si>
  <si>
    <t>NorthWestern</t>
  </si>
  <si>
    <t>NWE</t>
  </si>
  <si>
    <t>NatWest Group</t>
  </si>
  <si>
    <t>NWG</t>
  </si>
  <si>
    <t>Newell Brands</t>
  </si>
  <si>
    <t>NWL</t>
  </si>
  <si>
    <t>News Corporation</t>
  </si>
  <si>
    <t>NWS</t>
  </si>
  <si>
    <t>NWSA</t>
  </si>
  <si>
    <t>NXP Semiconductors</t>
  </si>
  <si>
    <t>NXPI</t>
  </si>
  <si>
    <t>Nexstar Media Group</t>
  </si>
  <si>
    <t>NXST</t>
  </si>
  <si>
    <t>New York Community Bancorp</t>
  </si>
  <si>
    <t>NYCB</t>
  </si>
  <si>
    <t>RPM International</t>
  </si>
  <si>
    <t>RPM</t>
  </si>
  <si>
    <t>Paints and Related Products</t>
  </si>
  <si>
    <t>Realty Income</t>
  </si>
  <si>
    <t>O</t>
  </si>
  <si>
    <t>Owens Corning</t>
  </si>
  <si>
    <t>OC</t>
  </si>
  <si>
    <t>Old Dominion Freight Line</t>
  </si>
  <si>
    <t>ODFL</t>
  </si>
  <si>
    <t>OGE Energy</t>
  </si>
  <si>
    <t>OGE</t>
  </si>
  <si>
    <t>Organon &amp; Co.</t>
  </si>
  <si>
    <t>OGN</t>
  </si>
  <si>
    <t>ONE Gas</t>
  </si>
  <si>
    <t>OGS</t>
  </si>
  <si>
    <t>Omega Healthcare Investors</t>
  </si>
  <si>
    <t>OHI</t>
  </si>
  <si>
    <t>ONEOK</t>
  </si>
  <si>
    <t>OKE</t>
  </si>
  <si>
    <t>Okta</t>
  </si>
  <si>
    <t>OKTA</t>
  </si>
  <si>
    <t>Universal Display</t>
  </si>
  <si>
    <t>OLED</t>
  </si>
  <si>
    <t>Ollie's Bargain Outlet</t>
  </si>
  <si>
    <t>OLLI</t>
  </si>
  <si>
    <t>Olin</t>
  </si>
  <si>
    <t>OLN</t>
  </si>
  <si>
    <t>Olaplex</t>
  </si>
  <si>
    <t>OLPX</t>
  </si>
  <si>
    <t>Omnicom Group</t>
  </si>
  <si>
    <t>OMC</t>
  </si>
  <si>
    <t>OneMain</t>
  </si>
  <si>
    <t>OMF</t>
  </si>
  <si>
    <t>ON Semiconductor</t>
  </si>
  <si>
    <t>ON</t>
  </si>
  <si>
    <t>Old National Bancorp</t>
  </si>
  <si>
    <t>ONB</t>
  </si>
  <si>
    <t>1Life Healthcare</t>
  </si>
  <si>
    <t>ONEM</t>
  </si>
  <si>
    <t>Informatica Inc.</t>
  </si>
  <si>
    <t>INFA</t>
  </si>
  <si>
    <t>Onto Innovation</t>
  </si>
  <si>
    <t>ONTO</t>
  </si>
  <si>
    <t>Nanotechnology</t>
  </si>
  <si>
    <t>Option Care Health</t>
  </si>
  <si>
    <t>OPCH</t>
  </si>
  <si>
    <t>Ormat Technologies</t>
  </si>
  <si>
    <t>ORA</t>
  </si>
  <si>
    <t>Orange</t>
  </si>
  <si>
    <t>ORAN</t>
  </si>
  <si>
    <t>Keurig Dr Pepper</t>
  </si>
  <si>
    <t>KDP</t>
  </si>
  <si>
    <t>Oracle</t>
  </si>
  <si>
    <t>ORCL</t>
  </si>
  <si>
    <t>Old Republic International</t>
  </si>
  <si>
    <t>ORI</t>
  </si>
  <si>
    <t>Ares Management</t>
  </si>
  <si>
    <t>ARES</t>
  </si>
  <si>
    <t>Oak Street Health</t>
  </si>
  <si>
    <t>OSH</t>
  </si>
  <si>
    <t>Oshkosh</t>
  </si>
  <si>
    <t>OSK</t>
  </si>
  <si>
    <t>Costco Wholesale</t>
  </si>
  <si>
    <t>COST</t>
  </si>
  <si>
    <t>Otis Worldwide</t>
  </si>
  <si>
    <t>OTIS</t>
  </si>
  <si>
    <t>Ovintiv</t>
  </si>
  <si>
    <t>OVV</t>
  </si>
  <si>
    <t>Blue Owl Capital</t>
  </si>
  <si>
    <t>OWL</t>
  </si>
  <si>
    <t>Occidental Petroleum</t>
  </si>
  <si>
    <t>OXY</t>
  </si>
  <si>
    <t>The Toronto Dominion Bank</t>
  </si>
  <si>
    <t>TD</t>
  </si>
  <si>
    <t>Plains All American Pipeline</t>
  </si>
  <si>
    <t>PAA</t>
  </si>
  <si>
    <t>Pan American Silver</t>
  </si>
  <si>
    <t>PAAS</t>
  </si>
  <si>
    <t>Grupo Aeroportuario Del Pacifico</t>
  </si>
  <si>
    <t>PAC</t>
  </si>
  <si>
    <t>Penske Automotive Group</t>
  </si>
  <si>
    <t>PAG</t>
  </si>
  <si>
    <t>Palo Alto Networks</t>
  </si>
  <si>
    <t>PANW</t>
  </si>
  <si>
    <t>PARAMOUNT GLBL</t>
  </si>
  <si>
    <t>PARA</t>
  </si>
  <si>
    <t>Paramount Global</t>
  </si>
  <si>
    <t>PARAA</t>
  </si>
  <si>
    <t>UiPath</t>
  </si>
  <si>
    <t>PATH</t>
  </si>
  <si>
    <t>Paycom Software</t>
  </si>
  <si>
    <t>PAYC</t>
  </si>
  <si>
    <t>Paychex</t>
  </si>
  <si>
    <t>PAYX</t>
  </si>
  <si>
    <t>H&amp;R Block</t>
  </si>
  <si>
    <t>HRB</t>
  </si>
  <si>
    <t>Pembina Pipeline</t>
  </si>
  <si>
    <t>PBA</t>
  </si>
  <si>
    <t>PBF Energy</t>
  </si>
  <si>
    <t>PBF</t>
  </si>
  <si>
    <t>Petroleo Brasileiro</t>
  </si>
  <si>
    <t>PBR</t>
  </si>
  <si>
    <t>PBR.A</t>
  </si>
  <si>
    <t>PACCAR</t>
  </si>
  <si>
    <t>PCAR</t>
  </si>
  <si>
    <t>PG&amp;E</t>
  </si>
  <si>
    <t>PCG</t>
  </si>
  <si>
    <t>Potlatch</t>
  </si>
  <si>
    <t>PCH</t>
  </si>
  <si>
    <t>Procore Technologies</t>
  </si>
  <si>
    <t>PCOR</t>
  </si>
  <si>
    <t>TD SYNNEX</t>
  </si>
  <si>
    <t>SNX</t>
  </si>
  <si>
    <t>Vaxcyte</t>
  </si>
  <si>
    <t>PCVX</t>
  </si>
  <si>
    <t>PDC Energy</t>
  </si>
  <si>
    <t>PDCE</t>
  </si>
  <si>
    <t>Pinduoduo</t>
  </si>
  <si>
    <t>PDD</t>
  </si>
  <si>
    <t>Healthpeak Properties</t>
  </si>
  <si>
    <t>PEAK</t>
  </si>
  <si>
    <t>Phillips Edison &amp; Company</t>
  </si>
  <si>
    <t>PECO</t>
  </si>
  <si>
    <t>Public Service Enterprise Group</t>
  </si>
  <si>
    <t>PEG</t>
  </si>
  <si>
    <t>Penumbra</t>
  </si>
  <si>
    <t>PEN</t>
  </si>
  <si>
    <t>PENN Entertainment, Inc.</t>
  </si>
  <si>
    <t>PENN</t>
  </si>
  <si>
    <t>Constellation Brands</t>
  </si>
  <si>
    <t>STZ</t>
  </si>
  <si>
    <t>Pfizer</t>
  </si>
  <si>
    <t>PFE</t>
  </si>
  <si>
    <t>PFF</t>
  </si>
  <si>
    <t>Principal Financial Group</t>
  </si>
  <si>
    <t>PFG</t>
  </si>
  <si>
    <t>Booking Holdings</t>
  </si>
  <si>
    <t>BKNG</t>
  </si>
  <si>
    <t>Procter &amp; Gamble</t>
  </si>
  <si>
    <t>PG</t>
  </si>
  <si>
    <t>The Progressive</t>
  </si>
  <si>
    <t>PGR</t>
  </si>
  <si>
    <t>PGX</t>
  </si>
  <si>
    <t>ParkerHannifin</t>
  </si>
  <si>
    <t>PH</t>
  </si>
  <si>
    <t>Koninklijke Philips</t>
  </si>
  <si>
    <t>PHG</t>
  </si>
  <si>
    <t>PLDT</t>
  </si>
  <si>
    <t>PHI</t>
  </si>
  <si>
    <t>PulteGroup</t>
  </si>
  <si>
    <t>PHM</t>
  </si>
  <si>
    <t>Polaris</t>
  </si>
  <si>
    <t>PII</t>
  </si>
  <si>
    <t>Columbia Sportswear</t>
  </si>
  <si>
    <t>COLM</t>
  </si>
  <si>
    <t>Pinterest</t>
  </si>
  <si>
    <t>PINS</t>
  </si>
  <si>
    <t>Packaging Corporation of America</t>
  </si>
  <si>
    <t>PKG</t>
  </si>
  <si>
    <t>PerkinElmer</t>
  </si>
  <si>
    <t>PKI</t>
  </si>
  <si>
    <t>POSCO</t>
  </si>
  <si>
    <t>PKX</t>
  </si>
  <si>
    <t>Prologis</t>
  </si>
  <si>
    <t>PLD</t>
  </si>
  <si>
    <t>Planet Fitness</t>
  </si>
  <si>
    <t>PLNT</t>
  </si>
  <si>
    <t>Playtika</t>
  </si>
  <si>
    <t>PLTK</t>
  </si>
  <si>
    <t>Palantir Technologies</t>
  </si>
  <si>
    <t>PLTR</t>
  </si>
  <si>
    <t>Plug Power</t>
  </si>
  <si>
    <t>PLUG</t>
  </si>
  <si>
    <t>Philip Morris International</t>
  </si>
  <si>
    <t>PM</t>
  </si>
  <si>
    <t>The PNC Financial Services Group</t>
  </si>
  <si>
    <t>PNC</t>
  </si>
  <si>
    <t>WNS</t>
  </si>
  <si>
    <t>PNM Resources</t>
  </si>
  <si>
    <t>PNM</t>
  </si>
  <si>
    <t>Pentair</t>
  </si>
  <si>
    <t>PNR</t>
  </si>
  <si>
    <t>Manufacturing - Thermal Products</t>
  </si>
  <si>
    <t>Pinnacle West Capital</t>
  </si>
  <si>
    <t>PNW</t>
  </si>
  <si>
    <t>Insulet</t>
  </si>
  <si>
    <t>PODD</t>
  </si>
  <si>
    <t>Pool Corp.</t>
  </si>
  <si>
    <t>POOL</t>
  </si>
  <si>
    <t>Portland General Electric</t>
  </si>
  <si>
    <t>POR</t>
  </si>
  <si>
    <t>Post Holdings</t>
  </si>
  <si>
    <t>POST</t>
  </si>
  <si>
    <t>Power Integrations</t>
  </si>
  <si>
    <t>POWI</t>
  </si>
  <si>
    <t>Semiconductors - Power</t>
  </si>
  <si>
    <t>Pacific Premier Bancorp</t>
  </si>
  <si>
    <t>PPBI</t>
  </si>
  <si>
    <t>Pilgrim's Pride</t>
  </si>
  <si>
    <t>PPC</t>
  </si>
  <si>
    <t>PPG Industries</t>
  </si>
  <si>
    <t>PPG</t>
  </si>
  <si>
    <t>PPL</t>
  </si>
  <si>
    <t>Teradata</t>
  </si>
  <si>
    <t>TDC</t>
  </si>
  <si>
    <t>Perrigo</t>
  </si>
  <si>
    <t>PRGO</t>
  </si>
  <si>
    <t>Primerica</t>
  </si>
  <si>
    <t>PRI</t>
  </si>
  <si>
    <t>Prudential Financial</t>
  </si>
  <si>
    <t>PRU</t>
  </si>
  <si>
    <t>Public Storage</t>
  </si>
  <si>
    <t>PSA</t>
  </si>
  <si>
    <t>Fortive</t>
  </si>
  <si>
    <t>FTV</t>
  </si>
  <si>
    <t>Polestar Automotive Holding UK PLC</t>
  </si>
  <si>
    <t>PSNY</t>
  </si>
  <si>
    <t>Westinghouse Air Brake Technologies</t>
  </si>
  <si>
    <t>WAB</t>
  </si>
  <si>
    <t>Pure Storage</t>
  </si>
  <si>
    <t>PSTG</t>
  </si>
  <si>
    <t>Phillips 66</t>
  </si>
  <si>
    <t>PSX</t>
  </si>
  <si>
    <t>PTC</t>
  </si>
  <si>
    <t>PattersonUTI Energy</t>
  </si>
  <si>
    <t>PTEN</t>
  </si>
  <si>
    <t>Peloton Interactive</t>
  </si>
  <si>
    <t>PTON</t>
  </si>
  <si>
    <t>JACOBS SOLUTNS</t>
  </si>
  <si>
    <t>J</t>
  </si>
  <si>
    <t>PVH</t>
  </si>
  <si>
    <t>Quanta Services</t>
  </si>
  <si>
    <t>PWR</t>
  </si>
  <si>
    <t>PowerSchool</t>
  </si>
  <si>
    <t>PWSC</t>
  </si>
  <si>
    <t>Pioneer Natural Resources</t>
  </si>
  <si>
    <t>PXD</t>
  </si>
  <si>
    <t>ICICI Bank</t>
  </si>
  <si>
    <t>IBN</t>
  </si>
  <si>
    <t>PayPal</t>
  </si>
  <si>
    <t>PYPL</t>
  </si>
  <si>
    <t>American Homes 4 Rent</t>
  </si>
  <si>
    <t>AMH</t>
  </si>
  <si>
    <t>QuidelOrtho</t>
  </si>
  <si>
    <t>QDEL</t>
  </si>
  <si>
    <t>QIAGEN</t>
  </si>
  <si>
    <t>QGEN</t>
  </si>
  <si>
    <t>Qualys</t>
  </si>
  <si>
    <t>QLYS</t>
  </si>
  <si>
    <t>QQQ</t>
  </si>
  <si>
    <t>Qorvo</t>
  </si>
  <si>
    <t>QRVO</t>
  </si>
  <si>
    <t>Semiconductors - Radio Frequency</t>
  </si>
  <si>
    <t>Restaurant Brands International</t>
  </si>
  <si>
    <t>QSR</t>
  </si>
  <si>
    <t>Ryder System</t>
  </si>
  <si>
    <t>R</t>
  </si>
  <si>
    <t>Ferrari</t>
  </si>
  <si>
    <t>RACE</t>
  </si>
  <si>
    <t>Ultragenyx Pharmaceutical</t>
  </si>
  <si>
    <t>RARE</t>
  </si>
  <si>
    <t>BRK.B</t>
  </si>
  <si>
    <t>RBC Bearings</t>
  </si>
  <si>
    <t>RBC</t>
  </si>
  <si>
    <t>Roblox</t>
  </si>
  <si>
    <t>RBLX</t>
  </si>
  <si>
    <t>Rogers Communication</t>
  </si>
  <si>
    <t>RCI</t>
  </si>
  <si>
    <t>Royal Caribbean Cruises</t>
  </si>
  <si>
    <t>RCL</t>
  </si>
  <si>
    <t>R1 RCM INC</t>
  </si>
  <si>
    <t>RCM</t>
  </si>
  <si>
    <t>Dr. Reddys Laboratories</t>
  </si>
  <si>
    <t>RDY</t>
  </si>
  <si>
    <t>Medical - Generic Drugs</t>
  </si>
  <si>
    <t>Everest Re Group</t>
  </si>
  <si>
    <t>RE</t>
  </si>
  <si>
    <t>Regency Centers</t>
  </si>
  <si>
    <t>REG</t>
  </si>
  <si>
    <t>Regeneron Pharmaceuticals</t>
  </si>
  <si>
    <t>REGN</t>
  </si>
  <si>
    <t>RELX</t>
  </si>
  <si>
    <t>Humana</t>
  </si>
  <si>
    <t>HUM</t>
  </si>
  <si>
    <t>Reynolds Consumer Products</t>
  </si>
  <si>
    <t>REYN</t>
  </si>
  <si>
    <t>Regions Financial</t>
  </si>
  <si>
    <t>RF</t>
  </si>
  <si>
    <t>Reinsurance Group of America</t>
  </si>
  <si>
    <t>RGA</t>
  </si>
  <si>
    <t>Repligen</t>
  </si>
  <si>
    <t>RGEN</t>
  </si>
  <si>
    <t>Royal Gold</t>
  </si>
  <si>
    <t>RGLD</t>
  </si>
  <si>
    <t>RH</t>
  </si>
  <si>
    <t>Robert Half International</t>
  </si>
  <si>
    <t>RHI</t>
  </si>
  <si>
    <t>Ryman Hospitality Properties</t>
  </si>
  <si>
    <t>RHP</t>
  </si>
  <si>
    <t>Transocean</t>
  </si>
  <si>
    <t>RIG</t>
  </si>
  <si>
    <t>Rio Tinto</t>
  </si>
  <si>
    <t>RIO</t>
  </si>
  <si>
    <t>RITHM CAP CP</t>
  </si>
  <si>
    <t>RITM</t>
  </si>
  <si>
    <t>Rivian Automotive</t>
  </si>
  <si>
    <t>RIVN</t>
  </si>
  <si>
    <t>Raymond James Financial</t>
  </si>
  <si>
    <t>RJF</t>
  </si>
  <si>
    <t>Rocket Companies</t>
  </si>
  <si>
    <t>RKT</t>
  </si>
  <si>
    <t>Ralph Lauren</t>
  </si>
  <si>
    <t>RL</t>
  </si>
  <si>
    <t>RLI</t>
  </si>
  <si>
    <t>RLX Technology</t>
  </si>
  <si>
    <t>RLX</t>
  </si>
  <si>
    <t>Rambus</t>
  </si>
  <si>
    <t>RMBS</t>
  </si>
  <si>
    <t>ResMed</t>
  </si>
  <si>
    <t>RMD</t>
  </si>
  <si>
    <t>Advance Auto Parts</t>
  </si>
  <si>
    <t>AAP</t>
  </si>
  <si>
    <t>BellRing Brands</t>
  </si>
  <si>
    <t>BRBR</t>
  </si>
  <si>
    <t>Montes Archimedes Acquisition</t>
  </si>
  <si>
    <t>ROIV</t>
  </si>
  <si>
    <t>General Dynamics</t>
  </si>
  <si>
    <t>GD</t>
  </si>
  <si>
    <t>Atmos Energy</t>
  </si>
  <si>
    <t>ATO</t>
  </si>
  <si>
    <t>Rollins</t>
  </si>
  <si>
    <t>ROL</t>
  </si>
  <si>
    <t>Building Products - Maintenance Service</t>
  </si>
  <si>
    <t>Bank OZK</t>
  </si>
  <si>
    <t>OZK</t>
  </si>
  <si>
    <t>Allegion</t>
  </si>
  <si>
    <t>ALLE</t>
  </si>
  <si>
    <t>UGI</t>
  </si>
  <si>
    <t>Royalty Pharma</t>
  </si>
  <si>
    <t>RPRX</t>
  </si>
  <si>
    <t>Range Resources</t>
  </si>
  <si>
    <t>RRC</t>
  </si>
  <si>
    <t>Red Rock Resorts</t>
  </si>
  <si>
    <t>RRR</t>
  </si>
  <si>
    <t>Regal Beloit</t>
  </si>
  <si>
    <t>RRX</t>
  </si>
  <si>
    <t>Reliance Steel &amp; Aluminum Co.</t>
  </si>
  <si>
    <t>RS</t>
  </si>
  <si>
    <t>Republic Services</t>
  </si>
  <si>
    <t>RSG</t>
  </si>
  <si>
    <t>RSP</t>
  </si>
  <si>
    <t>Rentokil Initial</t>
  </si>
  <si>
    <t>RTO</t>
  </si>
  <si>
    <t>Raytheon Technologies</t>
  </si>
  <si>
    <t>RTX</t>
  </si>
  <si>
    <t>Sunrun</t>
  </si>
  <si>
    <t>RUN</t>
  </si>
  <si>
    <t>Rush Enterprises</t>
  </si>
  <si>
    <t>RUSHB</t>
  </si>
  <si>
    <t>Prometheus Biosciences</t>
  </si>
  <si>
    <t>RXDX</t>
  </si>
  <si>
    <t>Premier</t>
  </si>
  <si>
    <t>PINC</t>
  </si>
  <si>
    <t>Ryanair</t>
  </si>
  <si>
    <t>RYAAY</t>
  </si>
  <si>
    <t>Royal Bank Of Canada</t>
  </si>
  <si>
    <t>RY</t>
  </si>
  <si>
    <t>Rayonier</t>
  </si>
  <si>
    <t>RYN</t>
  </si>
  <si>
    <t>SentinelOne</t>
  </si>
  <si>
    <t>S</t>
  </si>
  <si>
    <t>Saia</t>
  </si>
  <si>
    <t>SAIA</t>
  </si>
  <si>
    <t>Science Applications International</t>
  </si>
  <si>
    <t>SAIC</t>
  </si>
  <si>
    <t>Dolby Laboratories</t>
  </si>
  <si>
    <t>DLB</t>
  </si>
  <si>
    <t>Audio Video Production</t>
  </si>
  <si>
    <t>Banco Santander</t>
  </si>
  <si>
    <t>SAN</t>
  </si>
  <si>
    <t>Sanmina</t>
  </si>
  <si>
    <t>SANM</t>
  </si>
  <si>
    <t>SAP</t>
  </si>
  <si>
    <t>SBA Communications</t>
  </si>
  <si>
    <t>SBAC</t>
  </si>
  <si>
    <t>Signature Bank</t>
  </si>
  <si>
    <t>SBNY</t>
  </si>
  <si>
    <t>Companhia de saneamento Basico Do Estado De Sao Pa</t>
  </si>
  <si>
    <t>SBS</t>
  </si>
  <si>
    <t>Sibanye Gold Limited</t>
  </si>
  <si>
    <t>SBSW</t>
  </si>
  <si>
    <t>Starbucks</t>
  </si>
  <si>
    <t>SBUX</t>
  </si>
  <si>
    <t>Southern Copper</t>
  </si>
  <si>
    <t>SCCO</t>
  </si>
  <si>
    <t>Charles Schwab</t>
  </si>
  <si>
    <t>SCHW</t>
  </si>
  <si>
    <t>Service Corporation International</t>
  </si>
  <si>
    <t>SCI</t>
  </si>
  <si>
    <t>Funeral Services</t>
  </si>
  <si>
    <t>SDY</t>
  </si>
  <si>
    <t>Sea Limited</t>
  </si>
  <si>
    <t>SE</t>
  </si>
  <si>
    <t>SeaWorld Entertainment</t>
  </si>
  <si>
    <t>SEAS</t>
  </si>
  <si>
    <t>Seaboard</t>
  </si>
  <si>
    <t>SEB</t>
  </si>
  <si>
    <t>SolarEdge Technologies</t>
  </si>
  <si>
    <t>SEDG</t>
  </si>
  <si>
    <t>Sealed Air</t>
  </si>
  <si>
    <t>SEE</t>
  </si>
  <si>
    <t>SEI Investments</t>
  </si>
  <si>
    <t>SEIC</t>
  </si>
  <si>
    <t>Select Medical</t>
  </si>
  <si>
    <t>SEM</t>
  </si>
  <si>
    <t>Stifel Financial</t>
  </si>
  <si>
    <t>SF</t>
  </si>
  <si>
    <t>ServisFirst Bancshares</t>
  </si>
  <si>
    <t>SFBS</t>
  </si>
  <si>
    <t>Sprouts Farmers Market</t>
  </si>
  <si>
    <t>SFM</t>
  </si>
  <si>
    <t>Seagen</t>
  </si>
  <si>
    <t>SGEN</t>
  </si>
  <si>
    <t>Signify Health</t>
  </si>
  <si>
    <t>SGFY</t>
  </si>
  <si>
    <t>SIGMA LITHIUM</t>
  </si>
  <si>
    <t>SGML</t>
  </si>
  <si>
    <t>Shell</t>
  </si>
  <si>
    <t>SHEL</t>
  </si>
  <si>
    <t>Shinhan Financial Group Co</t>
  </si>
  <si>
    <t>SHG</t>
  </si>
  <si>
    <t>Shoals Technologies Group</t>
  </si>
  <si>
    <t>SHLS</t>
  </si>
  <si>
    <t>SHM</t>
  </si>
  <si>
    <t>Shopify</t>
  </si>
  <si>
    <t>SHOP</t>
  </si>
  <si>
    <t>SHV</t>
  </si>
  <si>
    <t>SherwinWilliams</t>
  </si>
  <si>
    <t>SHW</t>
  </si>
  <si>
    <t>SHY</t>
  </si>
  <si>
    <t>National Steel</t>
  </si>
  <si>
    <t>SID</t>
  </si>
  <si>
    <t>Signet Jewelers</t>
  </si>
  <si>
    <t>SIG</t>
  </si>
  <si>
    <t>Retail - Jewelry</t>
  </si>
  <si>
    <t>Selective Insurance Group</t>
  </si>
  <si>
    <t>SIGI</t>
  </si>
  <si>
    <t>Grupo Simec</t>
  </si>
  <si>
    <t>SIM</t>
  </si>
  <si>
    <t>Sirius XM</t>
  </si>
  <si>
    <t>SIRI</t>
  </si>
  <si>
    <t>SiteOne Landscape Supply</t>
  </si>
  <si>
    <t>SITE</t>
  </si>
  <si>
    <t>SVB Financial Group</t>
  </si>
  <si>
    <t>SIVB</t>
  </si>
  <si>
    <t>South Jersey Industries</t>
  </si>
  <si>
    <t>SJI</t>
  </si>
  <si>
    <t>The J. M. Smucker Co.</t>
  </si>
  <si>
    <t>SJM</t>
  </si>
  <si>
    <t>Shaw Communications</t>
  </si>
  <si>
    <t>SJR</t>
  </si>
  <si>
    <t>SK Telecom Co.</t>
  </si>
  <si>
    <t>SKM</t>
  </si>
  <si>
    <t>Skechers</t>
  </si>
  <si>
    <t>SKX</t>
  </si>
  <si>
    <t>Skyline</t>
  </si>
  <si>
    <t>SKY</t>
  </si>
  <si>
    <t>Building Products - Mobile Homes and RV Builders</t>
  </si>
  <si>
    <t>Silicon Laboratories</t>
  </si>
  <si>
    <t>SLAB</t>
  </si>
  <si>
    <t>Schlumberger</t>
  </si>
  <si>
    <t>SLB</t>
  </si>
  <si>
    <t>Sun Life Financial</t>
  </si>
  <si>
    <t>SLF</t>
  </si>
  <si>
    <t>Silgan Holdings</t>
  </si>
  <si>
    <t>SLGN</t>
  </si>
  <si>
    <t>SLM</t>
  </si>
  <si>
    <t>SM Energy</t>
  </si>
  <si>
    <t>SM</t>
  </si>
  <si>
    <t>Smartsheet</t>
  </si>
  <si>
    <t>SMAR</t>
  </si>
  <si>
    <t>Super Micro Computer</t>
  </si>
  <si>
    <t>SMCI</t>
  </si>
  <si>
    <t>Sumitomo Mitsui Financial Group</t>
  </si>
  <si>
    <t>SMFG</t>
  </si>
  <si>
    <t>Simply Good Foods</t>
  </si>
  <si>
    <t>SMPL</t>
  </si>
  <si>
    <t>SnapOn</t>
  </si>
  <si>
    <t>SNA</t>
  </si>
  <si>
    <t>Tools - Handheld</t>
  </si>
  <si>
    <t>Snap</t>
  </si>
  <si>
    <t>SNAP</t>
  </si>
  <si>
    <t>Schneider National</t>
  </si>
  <si>
    <t>SNDR</t>
  </si>
  <si>
    <t>Smith &amp; Nephew SNATS</t>
  </si>
  <si>
    <t>SNN</t>
  </si>
  <si>
    <t>Snowflake</t>
  </si>
  <si>
    <t>SNOW</t>
  </si>
  <si>
    <t>Synopsys</t>
  </si>
  <si>
    <t>SNPS</t>
  </si>
  <si>
    <t>Synovus Financial</t>
  </si>
  <si>
    <t>SNV</t>
  </si>
  <si>
    <t>Centrais Eltricas Brasileiras</t>
  </si>
  <si>
    <t>EBR</t>
  </si>
  <si>
    <t>Sanofi</t>
  </si>
  <si>
    <t>SNY</t>
  </si>
  <si>
    <t>The Southern Company</t>
  </si>
  <si>
    <t>SO</t>
  </si>
  <si>
    <t>SoFi Technologies</t>
  </si>
  <si>
    <t>SOFI</t>
  </si>
  <si>
    <t>Sonoco</t>
  </si>
  <si>
    <t>SON</t>
  </si>
  <si>
    <t>Sony</t>
  </si>
  <si>
    <t>SONY</t>
  </si>
  <si>
    <t>Simon Property Group</t>
  </si>
  <si>
    <t>SPG</t>
  </si>
  <si>
    <t>S&amp;P Global</t>
  </si>
  <si>
    <t>SPGI</t>
  </si>
  <si>
    <t>Splunk</t>
  </si>
  <si>
    <t>SPLK</t>
  </si>
  <si>
    <t>Spotify Technology</t>
  </si>
  <si>
    <t>SPOT</t>
  </si>
  <si>
    <t>Parsons</t>
  </si>
  <si>
    <t>PSN</t>
  </si>
  <si>
    <t>Sprout Social</t>
  </si>
  <si>
    <t>SPT</t>
  </si>
  <si>
    <t>Molina Healthcare</t>
  </si>
  <si>
    <t>MOH</t>
  </si>
  <si>
    <t>SPY</t>
  </si>
  <si>
    <t>Block</t>
  </si>
  <si>
    <t>SQ</t>
  </si>
  <si>
    <t>COHERENT CORP</t>
  </si>
  <si>
    <t>COHR</t>
  </si>
  <si>
    <t>Spire</t>
  </si>
  <si>
    <t>SR</t>
  </si>
  <si>
    <t>HSBC</t>
  </si>
  <si>
    <t>Spirit Realty Capital</t>
  </si>
  <si>
    <t>SRC</t>
  </si>
  <si>
    <t>Stericycle</t>
  </si>
  <si>
    <t>SRCL</t>
  </si>
  <si>
    <t>Sempra Energy</t>
  </si>
  <si>
    <t>SRE</t>
  </si>
  <si>
    <t>Sarepta Therapeutics</t>
  </si>
  <si>
    <t>SRPT</t>
  </si>
  <si>
    <t>South State</t>
  </si>
  <si>
    <t>SSB</t>
  </si>
  <si>
    <t>Simpson Manufacturing</t>
  </si>
  <si>
    <t>SSD</t>
  </si>
  <si>
    <t>Sasol</t>
  </si>
  <si>
    <t>SSL</t>
  </si>
  <si>
    <t>SS&amp;C Technologies</t>
  </si>
  <si>
    <t>SSNC</t>
  </si>
  <si>
    <t>Silver Standard Resources</t>
  </si>
  <si>
    <t>SSRM</t>
  </si>
  <si>
    <t>Sensata Technologies Holding</t>
  </si>
  <si>
    <t>ST</t>
  </si>
  <si>
    <t>Stag Industrial</t>
  </si>
  <si>
    <t>STAG</t>
  </si>
  <si>
    <t>STERIS</t>
  </si>
  <si>
    <t>STE</t>
  </si>
  <si>
    <t>Stellantis</t>
  </si>
  <si>
    <t>STLA</t>
  </si>
  <si>
    <t>Steel Dynamics</t>
  </si>
  <si>
    <t>STLD</t>
  </si>
  <si>
    <t>STMicroelectronics</t>
  </si>
  <si>
    <t>STM</t>
  </si>
  <si>
    <t>Berry Global Group</t>
  </si>
  <si>
    <t>BERY</t>
  </si>
  <si>
    <t>Scorpio Tankers</t>
  </si>
  <si>
    <t>STNG</t>
  </si>
  <si>
    <t>STORE Capital</t>
  </si>
  <si>
    <t>STOR</t>
  </si>
  <si>
    <t>State Street</t>
  </si>
  <si>
    <t>STT</t>
  </si>
  <si>
    <t>Stevanato Group</t>
  </si>
  <si>
    <t>STVN</t>
  </si>
  <si>
    <t>Starwood Property Trust</t>
  </si>
  <si>
    <t>STWD</t>
  </si>
  <si>
    <t>Seagate Technology</t>
  </si>
  <si>
    <t>STX</t>
  </si>
  <si>
    <t>Prosperity Bancshares</t>
  </si>
  <si>
    <t>PB</t>
  </si>
  <si>
    <t>Suncor Energy</t>
  </si>
  <si>
    <t>SU</t>
  </si>
  <si>
    <t>Sun Communities</t>
  </si>
  <si>
    <t>SUI</t>
  </si>
  <si>
    <t>Invitation Home</t>
  </si>
  <si>
    <t>INVH</t>
  </si>
  <si>
    <t>Sunoco</t>
  </si>
  <si>
    <t>SUN</t>
  </si>
  <si>
    <t>Suzano</t>
  </si>
  <si>
    <t>SUZ</t>
  </si>
  <si>
    <t>ShockWave Medical</t>
  </si>
  <si>
    <t>SWAV</t>
  </si>
  <si>
    <t>Stanley Black &amp; Decker</t>
  </si>
  <si>
    <t>SWK</t>
  </si>
  <si>
    <t>Skyworks Solutions</t>
  </si>
  <si>
    <t>SWKS</t>
  </si>
  <si>
    <t>Southwestern Energy</t>
  </si>
  <si>
    <t>SWN</t>
  </si>
  <si>
    <t>Southwest Gas</t>
  </si>
  <si>
    <t>SWX</t>
  </si>
  <si>
    <t>Sensient Technologies</t>
  </si>
  <si>
    <t>SXT</t>
  </si>
  <si>
    <t>Synchrony Financial</t>
  </si>
  <si>
    <t>SYF</t>
  </si>
  <si>
    <t>Stryker</t>
  </si>
  <si>
    <t>SYK</t>
  </si>
  <si>
    <t>Synaptics</t>
  </si>
  <si>
    <t>SYNA</t>
  </si>
  <si>
    <t>Syneos Health</t>
  </si>
  <si>
    <t>SYNH</t>
  </si>
  <si>
    <t>Sysco</t>
  </si>
  <si>
    <t>SYY</t>
  </si>
  <si>
    <t>AT&amp;T</t>
  </si>
  <si>
    <t>T</t>
  </si>
  <si>
    <t>Wireless National</t>
  </si>
  <si>
    <t>Takeda Pharmaceutical Co.</t>
  </si>
  <si>
    <t>TAK</t>
  </si>
  <si>
    <t>TAL Education Group</t>
  </si>
  <si>
    <t>TAL</t>
  </si>
  <si>
    <t>Molson Coors</t>
  </si>
  <si>
    <t>TAP</t>
  </si>
  <si>
    <t>Trip.com Group Limited</t>
  </si>
  <si>
    <t>TCOM</t>
  </si>
  <si>
    <t>Prudential</t>
  </si>
  <si>
    <t>PUK</t>
  </si>
  <si>
    <t>CACI International</t>
  </si>
  <si>
    <t>CACI</t>
  </si>
  <si>
    <t>Computer - Services</t>
  </si>
  <si>
    <t>Transdigm Group</t>
  </si>
  <si>
    <t>TDG</t>
  </si>
  <si>
    <t>Teladoc Health</t>
  </si>
  <si>
    <t>TDOC</t>
  </si>
  <si>
    <t>Home BancShares</t>
  </si>
  <si>
    <t>HOMB</t>
  </si>
  <si>
    <t>Johnson Controls International</t>
  </si>
  <si>
    <t>JCI</t>
  </si>
  <si>
    <t>Carrier Global</t>
  </si>
  <si>
    <t>CARR</t>
  </si>
  <si>
    <t>Teck Resources</t>
  </si>
  <si>
    <t>TECK</t>
  </si>
  <si>
    <t>Telefonica</t>
  </si>
  <si>
    <t>TEF</t>
  </si>
  <si>
    <t>TE Connectivity</t>
  </si>
  <si>
    <t>TEL</t>
  </si>
  <si>
    <t>Tenable Holdings</t>
  </si>
  <si>
    <t>TENB</t>
  </si>
  <si>
    <t>Teradyne</t>
  </si>
  <si>
    <t>TER</t>
  </si>
  <si>
    <t>Teva Pharmaceutical Industries</t>
  </si>
  <si>
    <t>TEVA</t>
  </si>
  <si>
    <t>Truist Financial</t>
  </si>
  <si>
    <t>TFC</t>
  </si>
  <si>
    <t>TFI</t>
  </si>
  <si>
    <t>TFI International</t>
  </si>
  <si>
    <t>TFII</t>
  </si>
  <si>
    <t>TFS Financial</t>
  </si>
  <si>
    <t>TFSL</t>
  </si>
  <si>
    <t>Teleflex</t>
  </si>
  <si>
    <t>TFX</t>
  </si>
  <si>
    <t>TEGNA</t>
  </si>
  <si>
    <t>TGNA</t>
  </si>
  <si>
    <t>Target</t>
  </si>
  <si>
    <t>TGT</t>
  </si>
  <si>
    <t>Tenet Healthcare</t>
  </si>
  <si>
    <t>THC</t>
  </si>
  <si>
    <t>FTI Consulting</t>
  </si>
  <si>
    <t>FCN</t>
  </si>
  <si>
    <t>Federated Hermes</t>
  </si>
  <si>
    <t>FHI</t>
  </si>
  <si>
    <t>TIM</t>
  </si>
  <si>
    <t>TIMB</t>
  </si>
  <si>
    <t>TIP</t>
  </si>
  <si>
    <t>Ritchie Bros. Auctioneers</t>
  </si>
  <si>
    <t>RBA</t>
  </si>
  <si>
    <t>The TJX Companies</t>
  </si>
  <si>
    <t>TJX</t>
  </si>
  <si>
    <t>Turkcell Iletisim Hizmetleri</t>
  </si>
  <si>
    <t>TKC</t>
  </si>
  <si>
    <t>The Timken Company</t>
  </si>
  <si>
    <t>TKR</t>
  </si>
  <si>
    <t>PT Telekomunikasi Indonesia</t>
  </si>
  <si>
    <t>TLK</t>
  </si>
  <si>
    <t>TLT</t>
  </si>
  <si>
    <t>Open Text</t>
  </si>
  <si>
    <t>OTEX</t>
  </si>
  <si>
    <t>Taylor Morrison Home</t>
  </si>
  <si>
    <t>TMHC</t>
  </si>
  <si>
    <t>Thermo Fisher Scientific</t>
  </si>
  <si>
    <t>TMO</t>
  </si>
  <si>
    <t>TMobile US</t>
  </si>
  <si>
    <t>TMUS</t>
  </si>
  <si>
    <t>TriNet</t>
  </si>
  <si>
    <t>TNET</t>
  </si>
  <si>
    <t>Algonquin Power &amp; Utilities</t>
  </si>
  <si>
    <t>AQN</t>
  </si>
  <si>
    <t>Toll Brothers</t>
  </si>
  <si>
    <t>TOL</t>
  </si>
  <si>
    <t>Toast</t>
  </si>
  <si>
    <t>TOST</t>
  </si>
  <si>
    <t>TPG Inc.</t>
  </si>
  <si>
    <t>TPG</t>
  </si>
  <si>
    <t>Texas Pacific Land</t>
  </si>
  <si>
    <t>TPL</t>
  </si>
  <si>
    <t>Tapestry</t>
  </si>
  <si>
    <t>TPR</t>
  </si>
  <si>
    <t>Tempur Sealy International</t>
  </si>
  <si>
    <t>TPX</t>
  </si>
  <si>
    <t>Trex</t>
  </si>
  <si>
    <t>TREX</t>
  </si>
  <si>
    <t>Grand Canyon Education</t>
  </si>
  <si>
    <t>LOPE</t>
  </si>
  <si>
    <t>Levi Strauss &amp; Co.</t>
  </si>
  <si>
    <t>LEVI</t>
  </si>
  <si>
    <t>Trimble</t>
  </si>
  <si>
    <t>TRMB</t>
  </si>
  <si>
    <t>Terreno Realty</t>
  </si>
  <si>
    <t>TRNO</t>
  </si>
  <si>
    <t>T. Rowe Price</t>
  </si>
  <si>
    <t>TROW</t>
  </si>
  <si>
    <t>TC Energy</t>
  </si>
  <si>
    <t>TRP</t>
  </si>
  <si>
    <t>Turquoise Hill Resources</t>
  </si>
  <si>
    <t>TRQ</t>
  </si>
  <si>
    <t>Triton</t>
  </si>
  <si>
    <t>TRTN</t>
  </si>
  <si>
    <t>TransUnion</t>
  </si>
  <si>
    <t>TRU</t>
  </si>
  <si>
    <t>The Travelers Companies</t>
  </si>
  <si>
    <t>TRV</t>
  </si>
  <si>
    <t>Tenaris</t>
  </si>
  <si>
    <t>TS</t>
  </si>
  <si>
    <t>Tractor Supply Co.</t>
  </si>
  <si>
    <t>TSCO</t>
  </si>
  <si>
    <t>Tower Semiconductor</t>
  </si>
  <si>
    <t>TSEM</t>
  </si>
  <si>
    <t>Tesla</t>
  </si>
  <si>
    <t>TSLA</t>
  </si>
  <si>
    <t>Taiwan Semiconductor</t>
  </si>
  <si>
    <t>TSM</t>
  </si>
  <si>
    <t>Semiconductor - Circuit Foundry</t>
  </si>
  <si>
    <t>Tyson Foods</t>
  </si>
  <si>
    <t>TSN</t>
  </si>
  <si>
    <t>Trane Technologies</t>
  </si>
  <si>
    <t>TT</t>
  </si>
  <si>
    <t>Toro</t>
  </si>
  <si>
    <t>TTC</t>
  </si>
  <si>
    <t>Ball</t>
  </si>
  <si>
    <t>BALL</t>
  </si>
  <si>
    <t>TotalEnergies</t>
  </si>
  <si>
    <t>TTE</t>
  </si>
  <si>
    <t>Tetra Tech</t>
  </si>
  <si>
    <t>TTEK</t>
  </si>
  <si>
    <t>Tata Motors</t>
  </si>
  <si>
    <t>TTM</t>
  </si>
  <si>
    <t>TakeTwo Interactive Software</t>
  </si>
  <si>
    <t>TTWO</t>
  </si>
  <si>
    <t>TELUS</t>
  </si>
  <si>
    <t>TU</t>
  </si>
  <si>
    <t>Tradeweb Markets</t>
  </si>
  <si>
    <t>TW</t>
  </si>
  <si>
    <t>Twilio</t>
  </si>
  <si>
    <t>TWLO</t>
  </si>
  <si>
    <t>Hostess Brands</t>
  </si>
  <si>
    <t>TWNK</t>
  </si>
  <si>
    <t>Ternium</t>
  </si>
  <si>
    <t>TX</t>
  </si>
  <si>
    <t>10x Genomics</t>
  </si>
  <si>
    <t>TXG</t>
  </si>
  <si>
    <t>Texas Instruments</t>
  </si>
  <si>
    <t>TXN</t>
  </si>
  <si>
    <t>Texas Roadhouse</t>
  </si>
  <si>
    <t>TXRH</t>
  </si>
  <si>
    <t>Fortis</t>
  </si>
  <si>
    <t>FTS</t>
  </si>
  <si>
    <t>Tyler Technologies</t>
  </si>
  <si>
    <t>TYL</t>
  </si>
  <si>
    <t>Unity Software</t>
  </si>
  <si>
    <t>U</t>
  </si>
  <si>
    <t>Under Armour</t>
  </si>
  <si>
    <t>UA</t>
  </si>
  <si>
    <t>UAA</t>
  </si>
  <si>
    <t>United Airlines</t>
  </si>
  <si>
    <t>UAL</t>
  </si>
  <si>
    <t>Uber Technologies</t>
  </si>
  <si>
    <t>UBER</t>
  </si>
  <si>
    <t>UBS</t>
  </si>
  <si>
    <t>United Bankshares</t>
  </si>
  <si>
    <t>UBSI</t>
  </si>
  <si>
    <t>United Community Banks</t>
  </si>
  <si>
    <t>UCBI</t>
  </si>
  <si>
    <t>United Dominion Realty Trust</t>
  </si>
  <si>
    <t>UDR</t>
  </si>
  <si>
    <t>UFP Industries</t>
  </si>
  <si>
    <t>UFPI</t>
  </si>
  <si>
    <t>The New York Times Company</t>
  </si>
  <si>
    <t>NYT</t>
  </si>
  <si>
    <t>Publishing - Newspapers</t>
  </si>
  <si>
    <t>Ultrapar Participacoes</t>
  </si>
  <si>
    <t>UGP</t>
  </si>
  <si>
    <t>Amerco</t>
  </si>
  <si>
    <t>UHAL</t>
  </si>
  <si>
    <t>AMERCO</t>
  </si>
  <si>
    <t>UHALB</t>
  </si>
  <si>
    <t>Universal Health Services</t>
  </si>
  <si>
    <t>UHS</t>
  </si>
  <si>
    <t>Ubiquiti</t>
  </si>
  <si>
    <t>UI</t>
  </si>
  <si>
    <t>Unilever</t>
  </si>
  <si>
    <t>UL</t>
  </si>
  <si>
    <t>Ulta Beauty</t>
  </si>
  <si>
    <t>ULTA</t>
  </si>
  <si>
    <t>UMB Financial</t>
  </si>
  <si>
    <t>UMBF</t>
  </si>
  <si>
    <t>United Microelectronics</t>
  </si>
  <si>
    <t>UMC</t>
  </si>
  <si>
    <t>Umpqua</t>
  </si>
  <si>
    <t>UMPQ</t>
  </si>
  <si>
    <t>Unifirst</t>
  </si>
  <si>
    <t>UNF</t>
  </si>
  <si>
    <t>Ross Stores</t>
  </si>
  <si>
    <t>ROST</t>
  </si>
  <si>
    <t>Unum Group</t>
  </si>
  <si>
    <t>UNM</t>
  </si>
  <si>
    <t>Union Pacific</t>
  </si>
  <si>
    <t>UNP</t>
  </si>
  <si>
    <t>Univar Solutions</t>
  </si>
  <si>
    <t>UNVR</t>
  </si>
  <si>
    <t>United Parcel Service</t>
  </si>
  <si>
    <t>UPS</t>
  </si>
  <si>
    <t>United Rentals</t>
  </si>
  <si>
    <t>URI</t>
  </si>
  <si>
    <t>U.S. Bancorp</t>
  </si>
  <si>
    <t>USB</t>
  </si>
  <si>
    <t>US Foods</t>
  </si>
  <si>
    <t>USFD</t>
  </si>
  <si>
    <t>United Therapeutics</t>
  </si>
  <si>
    <t>UTHR</t>
  </si>
  <si>
    <t>Visa</t>
  </si>
  <si>
    <t>V</t>
  </si>
  <si>
    <t>Marriot Vacations Worldwide</t>
  </si>
  <si>
    <t>VAC</t>
  </si>
  <si>
    <t>Valaris</t>
  </si>
  <si>
    <t>VAL</t>
  </si>
  <si>
    <t>VALE</t>
  </si>
  <si>
    <t>Mining - Iron</t>
  </si>
  <si>
    <t>ITT</t>
  </si>
  <si>
    <t>VICI Properties</t>
  </si>
  <si>
    <t>VICI</t>
  </si>
  <si>
    <t>V.F. Corporation</t>
  </si>
  <si>
    <t>VFC</t>
  </si>
  <si>
    <t>VFH</t>
  </si>
  <si>
    <t>Qualcomm</t>
  </si>
  <si>
    <t>QCOM</t>
  </si>
  <si>
    <t>Vipshop</t>
  </si>
  <si>
    <t>VIPS</t>
  </si>
  <si>
    <t>Vir Biotechnology</t>
  </si>
  <si>
    <t>VIR</t>
  </si>
  <si>
    <t>Virtu Financial</t>
  </si>
  <si>
    <t>VIRT</t>
  </si>
  <si>
    <t>Telefonica Brasil</t>
  </si>
  <si>
    <t>VIV</t>
  </si>
  <si>
    <t>Valero Energy</t>
  </si>
  <si>
    <t>VLO</t>
  </si>
  <si>
    <t>Valley National Bancorp</t>
  </si>
  <si>
    <t>VLY</t>
  </si>
  <si>
    <t>Vulcan Materials</t>
  </si>
  <si>
    <t>VMC</t>
  </si>
  <si>
    <t>Atlassian</t>
  </si>
  <si>
    <t>TEAM</t>
  </si>
  <si>
    <t>VMware</t>
  </si>
  <si>
    <t>VMW</t>
  </si>
  <si>
    <t>Vornado Realty Trust</t>
  </si>
  <si>
    <t>VNO</t>
  </si>
  <si>
    <t>Viper Energy Partners</t>
  </si>
  <si>
    <t>VNOM</t>
  </si>
  <si>
    <t>VNQ</t>
  </si>
  <si>
    <t>Vodafone Group</t>
  </si>
  <si>
    <t>VOD</t>
  </si>
  <si>
    <t>Voya Financial</t>
  </si>
  <si>
    <t>VOYA</t>
  </si>
  <si>
    <t>Verisk Analytics</t>
  </si>
  <si>
    <t>VRSK</t>
  </si>
  <si>
    <t>AES</t>
  </si>
  <si>
    <t>Envista</t>
  </si>
  <si>
    <t>NVST</t>
  </si>
  <si>
    <t>Vertex Pharmaceuticals</t>
  </si>
  <si>
    <t>VRTX</t>
  </si>
  <si>
    <t>Victoria's Secret</t>
  </si>
  <si>
    <t>VSCO</t>
  </si>
  <si>
    <t>Vishay Intertechnology</t>
  </si>
  <si>
    <t>VSH</t>
  </si>
  <si>
    <t>Semiconductor - Discretes</t>
  </si>
  <si>
    <t>Vistra</t>
  </si>
  <si>
    <t>VST</t>
  </si>
  <si>
    <t>VTI</t>
  </si>
  <si>
    <t>Ventas</t>
  </si>
  <si>
    <t>VTR</t>
  </si>
  <si>
    <t>Viatris</t>
  </si>
  <si>
    <t>VTRS</t>
  </si>
  <si>
    <t>Valvoline</t>
  </si>
  <si>
    <t>VVV</t>
  </si>
  <si>
    <t>VWO</t>
  </si>
  <si>
    <t>Verizon Communications</t>
  </si>
  <si>
    <t>VZ</t>
  </si>
  <si>
    <t>Wayfair</t>
  </si>
  <si>
    <t>W</t>
  </si>
  <si>
    <t>KINETIK HLDGS</t>
  </si>
  <si>
    <t>KNTK</t>
  </si>
  <si>
    <t>Camden Property Trust</t>
  </si>
  <si>
    <t>CPT</t>
  </si>
  <si>
    <t>Waters</t>
  </si>
  <si>
    <t>WAT</t>
  </si>
  <si>
    <t>Weibo</t>
  </si>
  <si>
    <t>WB</t>
  </si>
  <si>
    <t>Walgreens Boots Alliance</t>
  </si>
  <si>
    <t>WBA</t>
  </si>
  <si>
    <t>Warner Bros. Discovery</t>
  </si>
  <si>
    <t>WBD</t>
  </si>
  <si>
    <t>Webster Financial</t>
  </si>
  <si>
    <t>WBS</t>
  </si>
  <si>
    <t>WESCO International</t>
  </si>
  <si>
    <t>WCC</t>
  </si>
  <si>
    <t>Waste Connections</t>
  </si>
  <si>
    <t>WCN</t>
  </si>
  <si>
    <t>ING Group</t>
  </si>
  <si>
    <t>ING</t>
  </si>
  <si>
    <t>Western Digital</t>
  </si>
  <si>
    <t>WDC</t>
  </si>
  <si>
    <t>CGI Group</t>
  </si>
  <si>
    <t>GIB</t>
  </si>
  <si>
    <t>Woodside Petroleum</t>
  </si>
  <si>
    <t>WDS</t>
  </si>
  <si>
    <t>WEC Energy Group</t>
  </si>
  <si>
    <t>WEC</t>
  </si>
  <si>
    <t>Welltower</t>
  </si>
  <si>
    <t>WELL</t>
  </si>
  <si>
    <t>AvalonBay Communities</t>
  </si>
  <si>
    <t>AVB</t>
  </si>
  <si>
    <t>Vertiv</t>
  </si>
  <si>
    <t>VRT</t>
  </si>
  <si>
    <t>WEX</t>
  </si>
  <si>
    <t>Woori Bank</t>
  </si>
  <si>
    <t>WF</t>
  </si>
  <si>
    <t>Wells Fargo &amp; Company</t>
  </si>
  <si>
    <t>WFC</t>
  </si>
  <si>
    <t>West Fraser Timber Co.</t>
  </si>
  <si>
    <t>WFG</t>
  </si>
  <si>
    <t>Weatherford International</t>
  </si>
  <si>
    <t>WFRD</t>
  </si>
  <si>
    <t>Wyndham Hotels &amp; Resorts</t>
  </si>
  <si>
    <t>WH</t>
  </si>
  <si>
    <t>Cactus</t>
  </si>
  <si>
    <t>WHD</t>
  </si>
  <si>
    <t>Whirlpool</t>
  </si>
  <si>
    <t>WHR</t>
  </si>
  <si>
    <t>Household Appliances</t>
  </si>
  <si>
    <t>Coca Cola Femsa</t>
  </si>
  <si>
    <t>KOF</t>
  </si>
  <si>
    <t>Wipro Limited</t>
  </si>
  <si>
    <t>WIT</t>
  </si>
  <si>
    <t>Wix.com</t>
  </si>
  <si>
    <t>WIX</t>
  </si>
  <si>
    <t>Workiva</t>
  </si>
  <si>
    <t>WK</t>
  </si>
  <si>
    <t>Westlake</t>
  </si>
  <si>
    <t>WLK</t>
  </si>
  <si>
    <t>Chemical - Plastic</t>
  </si>
  <si>
    <t>Waste Management</t>
  </si>
  <si>
    <t>WM</t>
  </si>
  <si>
    <t>The Williams Companies</t>
  </si>
  <si>
    <t>WMB</t>
  </si>
  <si>
    <t>Warner Music Group</t>
  </si>
  <si>
    <t>WMG</t>
  </si>
  <si>
    <t>Advanced Drainage Systems</t>
  </si>
  <si>
    <t>WMS</t>
  </si>
  <si>
    <t>Walmart</t>
  </si>
  <si>
    <t>WMT</t>
  </si>
  <si>
    <t>Evoqua Water Technologies</t>
  </si>
  <si>
    <t>AQUA</t>
  </si>
  <si>
    <t>Wolfspeed</t>
  </si>
  <si>
    <t>WOLF</t>
  </si>
  <si>
    <t>W.P. Carey</t>
  </si>
  <si>
    <t>WPC</t>
  </si>
  <si>
    <t>Wheaton Precious Metals</t>
  </si>
  <si>
    <t>WPM</t>
  </si>
  <si>
    <t>WPP</t>
  </si>
  <si>
    <t>W.R. Berkley</t>
  </si>
  <si>
    <t>WRB</t>
  </si>
  <si>
    <t>WestRock</t>
  </si>
  <si>
    <t>WRK</t>
  </si>
  <si>
    <t>CarMax</t>
  </si>
  <si>
    <t>KMX</t>
  </si>
  <si>
    <t>WilliamsSonoma</t>
  </si>
  <si>
    <t>WSM</t>
  </si>
  <si>
    <t>Watsco</t>
  </si>
  <si>
    <t>WSO</t>
  </si>
  <si>
    <t>WSO.B</t>
  </si>
  <si>
    <t>West Pharmaceutical Services</t>
  </si>
  <si>
    <t>WST</t>
  </si>
  <si>
    <t>Wintrust Financial</t>
  </si>
  <si>
    <t>WTFC</t>
  </si>
  <si>
    <t>White Mountains Insurance Group</t>
  </si>
  <si>
    <t>WTM</t>
  </si>
  <si>
    <t>Essential Utilities</t>
  </si>
  <si>
    <t>WTRG</t>
  </si>
  <si>
    <t>Watts Water Technologies</t>
  </si>
  <si>
    <t>WTS</t>
  </si>
  <si>
    <t>Willis Towers Watson</t>
  </si>
  <si>
    <t>WTW</t>
  </si>
  <si>
    <t>Western Union</t>
  </si>
  <si>
    <t>WU</t>
  </si>
  <si>
    <t>Woodward</t>
  </si>
  <si>
    <t>WWD</t>
  </si>
  <si>
    <t>Thor Industries</t>
  </si>
  <si>
    <t>THO</t>
  </si>
  <si>
    <t>Weyerhaeuser</t>
  </si>
  <si>
    <t>WY</t>
  </si>
  <si>
    <t>Wynn Resorts</t>
  </si>
  <si>
    <t>WYNN</t>
  </si>
  <si>
    <t>United States Steel</t>
  </si>
  <si>
    <t>X</t>
  </si>
  <si>
    <t>XBI</t>
  </si>
  <si>
    <t>Xcel Energy</t>
  </si>
  <si>
    <t>XEL</t>
  </si>
  <si>
    <t>XLB</t>
  </si>
  <si>
    <t>XLF</t>
  </si>
  <si>
    <t>XLU</t>
  </si>
  <si>
    <t>XLY</t>
  </si>
  <si>
    <t>Qualtrics International</t>
  </si>
  <si>
    <t>XM</t>
  </si>
  <si>
    <t>Exxon Mobil</t>
  </si>
  <si>
    <t>XOM</t>
  </si>
  <si>
    <t>Carnival</t>
  </si>
  <si>
    <t>CCL</t>
  </si>
  <si>
    <t>XPeng</t>
  </si>
  <si>
    <t>XPEV</t>
  </si>
  <si>
    <t>XPO Logistics</t>
  </si>
  <si>
    <t>XPO</t>
  </si>
  <si>
    <t>Dentsply Sirona</t>
  </si>
  <si>
    <t>XRAY</t>
  </si>
  <si>
    <t>Waterdrop</t>
  </si>
  <si>
    <t>WDH</t>
  </si>
  <si>
    <t>YETI</t>
  </si>
  <si>
    <t>Full Truck Alliance</t>
  </si>
  <si>
    <t>YMM</t>
  </si>
  <si>
    <t>Yandex</t>
  </si>
  <si>
    <t>YNDX</t>
  </si>
  <si>
    <t>CLEAR Secure</t>
  </si>
  <si>
    <t>YOU</t>
  </si>
  <si>
    <t>Yum Brands</t>
  </si>
  <si>
    <t>YUM</t>
  </si>
  <si>
    <t>Live Nation Entertainment</t>
  </si>
  <si>
    <t>LYV</t>
  </si>
  <si>
    <t>Zillow Group Class C</t>
  </si>
  <si>
    <t>Z</t>
  </si>
  <si>
    <t>Zimmer Biomet</t>
  </si>
  <si>
    <t>ZBH</t>
  </si>
  <si>
    <t>Zebra Technologies</t>
  </si>
  <si>
    <t>ZBRA</t>
  </si>
  <si>
    <t>Ziff Davis</t>
  </si>
  <si>
    <t>ZD</t>
  </si>
  <si>
    <t>Zillow Group Class A</t>
  </si>
  <si>
    <t>ZG</t>
  </si>
  <si>
    <t>Southwest Airlines</t>
  </si>
  <si>
    <t>LUV</t>
  </si>
  <si>
    <t>Zions Bancorporation</t>
  </si>
  <si>
    <t>ZION</t>
  </si>
  <si>
    <t>Zai Lab Limited</t>
  </si>
  <si>
    <t>ZLAB</t>
  </si>
  <si>
    <t>Zoom Video Communications</t>
  </si>
  <si>
    <t>ZM</t>
  </si>
  <si>
    <t>China Southern Airlines</t>
  </si>
  <si>
    <t>ZNH</t>
  </si>
  <si>
    <t>Cloudflare</t>
  </si>
  <si>
    <t>NET</t>
  </si>
  <si>
    <t>Roku</t>
  </si>
  <si>
    <t>ROKU</t>
  </si>
  <si>
    <t>Zoetis</t>
  </si>
  <si>
    <t>ZTS</t>
  </si>
  <si>
    <t>Zurn Elkay Water Solutions Cor</t>
  </si>
  <si>
    <t>ZWS</t>
  </si>
  <si>
    <t>SECTOR MEDIAN</t>
  </si>
  <si>
    <t>AEROSPACE</t>
  </si>
  <si>
    <t>MEDIAN</t>
  </si>
  <si>
    <t>vlookup function</t>
  </si>
  <si>
    <t>10 Year Treasury Yield</t>
  </si>
  <si>
    <t>QUARTERLY END</t>
  </si>
  <si>
    <t>Segment revenues</t>
  </si>
  <si>
    <t>Revenue Per Product</t>
  </si>
  <si>
    <t>Geographic Revenues</t>
  </si>
  <si>
    <t>Revenue Per Country</t>
  </si>
  <si>
    <t>LQ</t>
  </si>
  <si>
    <t>20 SMA</t>
  </si>
  <si>
    <t>60 SMA</t>
  </si>
  <si>
    <t>120 SMA</t>
  </si>
  <si>
    <t>250 SMA</t>
  </si>
  <si>
    <t>Yearly</t>
  </si>
  <si>
    <t>Quarterly</t>
  </si>
  <si>
    <t>VlookUp Function</t>
  </si>
  <si>
    <t>Date</t>
  </si>
  <si>
    <t>Adjclose</t>
  </si>
  <si>
    <t>Adjusted Dividend</t>
  </si>
  <si>
    <t>2022-12-30</t>
  </si>
  <si>
    <t>2022-09-30</t>
  </si>
  <si>
    <t>2022-05-06</t>
  </si>
  <si>
    <t>2021-12-31</t>
  </si>
  <si>
    <t>2022-06-30</t>
  </si>
  <si>
    <t>2020-12-31</t>
  </si>
  <si>
    <t>2022-03-31</t>
  </si>
  <si>
    <t>2022-02-04</t>
  </si>
  <si>
    <t>2019-12-31</t>
  </si>
  <si>
    <t>2021-11-05</t>
  </si>
  <si>
    <t>2018-12-31</t>
  </si>
  <si>
    <t>2021-09-30</t>
  </si>
  <si>
    <t>2021-08-06</t>
  </si>
  <si>
    <t>2017-12-29</t>
  </si>
  <si>
    <t>2021-06-30</t>
  </si>
  <si>
    <t>2021-05-07</t>
  </si>
  <si>
    <t>2016-12-30</t>
  </si>
  <si>
    <t>2021-03-31</t>
  </si>
  <si>
    <t>2021-02-05</t>
  </si>
  <si>
    <t>2015-12-31</t>
  </si>
  <si>
    <t>2020-11-06</t>
  </si>
  <si>
    <t>2014-12-31</t>
  </si>
  <si>
    <t>2020-09-30</t>
  </si>
  <si>
    <t>2020-08-07</t>
  </si>
  <si>
    <t>LQ-1</t>
  </si>
  <si>
    <t>2013-12-31</t>
  </si>
  <si>
    <t>2020-06-30</t>
  </si>
  <si>
    <t>2020-05-08</t>
  </si>
  <si>
    <t>2012-12-31</t>
  </si>
  <si>
    <t>2020-03-31</t>
  </si>
  <si>
    <t>2020-02-07</t>
  </si>
  <si>
    <t>2011-12-30</t>
  </si>
  <si>
    <t>2010-12-31</t>
  </si>
  <si>
    <t>2019-09-30</t>
  </si>
  <si>
    <t>2019-06-28</t>
  </si>
  <si>
    <t>2019-03-29</t>
  </si>
  <si>
    <t>2018-09-28</t>
  </si>
  <si>
    <t>2018-06-29</t>
  </si>
  <si>
    <t>2018-03-29</t>
  </si>
  <si>
    <t>2017-09-29</t>
  </si>
  <si>
    <t>LQ-2</t>
  </si>
  <si>
    <t>2017-06-30</t>
  </si>
  <si>
    <t>2017-03-31</t>
  </si>
  <si>
    <t>2016-09-30</t>
  </si>
  <si>
    <t>2016-06-30</t>
  </si>
  <si>
    <t>2016-03-31</t>
  </si>
  <si>
    <t>2015-09-30</t>
  </si>
  <si>
    <t>2015-06-30</t>
  </si>
  <si>
    <t>2015-03-31</t>
  </si>
  <si>
    <t>2014-09-30</t>
  </si>
  <si>
    <t>LQ-3</t>
  </si>
  <si>
    <t>2014-06-30</t>
  </si>
  <si>
    <t>2014-03-31</t>
  </si>
  <si>
    <t>2013-09-30</t>
  </si>
  <si>
    <t>2013-06-28</t>
  </si>
  <si>
    <t>2013-03-28</t>
  </si>
  <si>
    <t>2012-09-28</t>
  </si>
  <si>
    <t>2012-06-29</t>
  </si>
  <si>
    <t>2012-03-30</t>
  </si>
  <si>
    <t>2011-09-30</t>
  </si>
  <si>
    <t>LQ-4</t>
  </si>
  <si>
    <t>2011-06-30</t>
  </si>
  <si>
    <t>2011-03-31</t>
  </si>
  <si>
    <t>2010-09-30</t>
  </si>
  <si>
    <t>2010-06-30</t>
  </si>
  <si>
    <t>2010-03-31</t>
  </si>
  <si>
    <t>Income Statement</t>
  </si>
  <si>
    <t>Revenue</t>
  </si>
  <si>
    <t>Cost Of Revenue</t>
  </si>
  <si>
    <t>Gross Profit</t>
  </si>
  <si>
    <t>Research And Development Expenses</t>
  </si>
  <si>
    <t>Selling General And Administrative Expenses</t>
  </si>
  <si>
    <t>General And Administrative Expenses</t>
  </si>
  <si>
    <t>Selling And Marketing Expenses</t>
  </si>
  <si>
    <t>Other Expenses</t>
  </si>
  <si>
    <t>Operating Expenses</t>
  </si>
  <si>
    <t>Cost And Expenses</t>
  </si>
  <si>
    <t>Ebitda</t>
  </si>
  <si>
    <t>Interest Expense</t>
  </si>
  <si>
    <t>Depreciation And Amortization</t>
  </si>
  <si>
    <t>Operating Income</t>
  </si>
  <si>
    <t>Total Other Income Expenses Net</t>
  </si>
  <si>
    <t>Income Before Tax</t>
  </si>
  <si>
    <t>Income Tax Expense</t>
  </si>
  <si>
    <t>Net Income</t>
  </si>
  <si>
    <t>Eps</t>
  </si>
  <si>
    <t>Epsdiluted</t>
  </si>
  <si>
    <t>Weighted Average Shs Out</t>
  </si>
  <si>
    <t>Weighted Average Shs Out Dil</t>
  </si>
  <si>
    <t>Balance Sheet</t>
  </si>
  <si>
    <t>Cash And Cash Equivalents</t>
  </si>
  <si>
    <t>Short Term Investments</t>
  </si>
  <si>
    <t>Cash And Short Term Investments</t>
  </si>
  <si>
    <t>Net Receivables</t>
  </si>
  <si>
    <t>Inventory</t>
  </si>
  <si>
    <t>Other Current Assets</t>
  </si>
  <si>
    <t>Total Current Assets</t>
  </si>
  <si>
    <t>Property Plant Equipment Net</t>
  </si>
  <si>
    <t>Goodwill</t>
  </si>
  <si>
    <t>Intangible Assets</t>
  </si>
  <si>
    <t>Goodwill And Intangible Assets</t>
  </si>
  <si>
    <t>Long Term Investments</t>
  </si>
  <si>
    <t>Tax Assets</t>
  </si>
  <si>
    <t>Other Non Current Assets</t>
  </si>
  <si>
    <t>Total Non Current Assets</t>
  </si>
  <si>
    <t>Other Assets</t>
  </si>
  <si>
    <t>Total Assets</t>
  </si>
  <si>
    <t>Account Payables</t>
  </si>
  <si>
    <t>Short Term Debt</t>
  </si>
  <si>
    <t>Tax Payables</t>
  </si>
  <si>
    <t>Deferred Revenue</t>
  </si>
  <si>
    <t>Other Current Liabilities</t>
  </si>
  <si>
    <t>Total Current Liabilities</t>
  </si>
  <si>
    <t>Long Term Debt</t>
  </si>
  <si>
    <t>Deferred Revenue Non Current</t>
  </si>
  <si>
    <t>Deferred Tax Liabilities Non Current</t>
  </si>
  <si>
    <t>Other Non Current Liabilities</t>
  </si>
  <si>
    <t>Total Non Current Liabilities</t>
  </si>
  <si>
    <t>Other Liabilities</t>
  </si>
  <si>
    <t>Total Liabilities</t>
  </si>
  <si>
    <t>Common Stock</t>
  </si>
  <si>
    <t>Preferred Stock</t>
  </si>
  <si>
    <t>Retained Earnings</t>
  </si>
  <si>
    <t>Accumulated Other Comprehensive Income Loss</t>
  </si>
  <si>
    <t>Othertotal Stockholders Equity</t>
  </si>
  <si>
    <t>Total Stockholders Equity</t>
  </si>
  <si>
    <t>Total Liabilities And Stockholders Equity</t>
  </si>
  <si>
    <t>Total Investments</t>
  </si>
  <si>
    <t>Total Debt</t>
  </si>
  <si>
    <t>Net Debt</t>
  </si>
  <si>
    <t>Cash Flow</t>
  </si>
  <si>
    <t>Deferred Income Tax</t>
  </si>
  <si>
    <t>Stock Based Compensation</t>
  </si>
  <si>
    <t>Change In Working Capital</t>
  </si>
  <si>
    <t>Accounts Receivables</t>
  </si>
  <si>
    <t>Accounts Payables</t>
  </si>
  <si>
    <t>Other Working Capital</t>
  </si>
  <si>
    <t>Other Non Cash Items</t>
  </si>
  <si>
    <t>Net Cash Provided By Operating Activities</t>
  </si>
  <si>
    <t>Investments In Property Plant And Equipment</t>
  </si>
  <si>
    <t>Acquisitions Net</t>
  </si>
  <si>
    <t>Purchases Of Investments</t>
  </si>
  <si>
    <t>Sales Maturities Of Investments</t>
  </si>
  <si>
    <t>Other Investing Activites</t>
  </si>
  <si>
    <t>Net Cash Used For Investing Activites</t>
  </si>
  <si>
    <t>Debt Repayment</t>
  </si>
  <si>
    <t>Common Stock Issued</t>
  </si>
  <si>
    <t>Common Stock Repurchased</t>
  </si>
  <si>
    <t>Dividends Paid</t>
  </si>
  <si>
    <t>Other Financing Activites</t>
  </si>
  <si>
    <t>Net Cash Used Provided By Financing Activities</t>
  </si>
  <si>
    <t>Effect Of Forex Changes On Cash</t>
  </si>
  <si>
    <t>Net Change In Cash</t>
  </si>
  <si>
    <t>Cash At End Of Period</t>
  </si>
  <si>
    <t>Cash At Beginning Of Period</t>
  </si>
  <si>
    <t>Operating Cash Flow</t>
  </si>
  <si>
    <t>Capital Expenditure</t>
  </si>
  <si>
    <t>Free Cash Flow</t>
  </si>
  <si>
    <t>LQ-5</t>
  </si>
  <si>
    <t>LQ-6</t>
  </si>
  <si>
    <t>LQ-7</t>
  </si>
  <si>
    <t>LQ-8</t>
  </si>
  <si>
    <t>LQ-9</t>
  </si>
  <si>
    <t>LQ-10</t>
  </si>
  <si>
    <t>DATE (End of the Year Calculation)</t>
  </si>
  <si>
    <t>Price</t>
  </si>
  <si>
    <t>Company Description</t>
  </si>
  <si>
    <t>Company Prices Description</t>
  </si>
  <si>
    <t>Market Cap</t>
  </si>
  <si>
    <t>Enterprise Value (EV)</t>
  </si>
  <si>
    <t>Year High</t>
  </si>
  <si>
    <t>Dividend Yield %</t>
  </si>
  <si>
    <t>Website</t>
  </si>
  <si>
    <t>Year Low</t>
  </si>
  <si>
    <t>Shares Buyback Ratio%</t>
  </si>
  <si>
    <t>CEO</t>
  </si>
  <si>
    <t>YTD Change %</t>
  </si>
  <si>
    <t>EPS</t>
  </si>
  <si>
    <t>Country</t>
  </si>
  <si>
    <t>BETA</t>
  </si>
  <si>
    <t>Revenue per Share (RPS)</t>
  </si>
  <si>
    <t>Currency</t>
  </si>
  <si>
    <t>Dividend Yield</t>
  </si>
  <si>
    <t>Exchange Short Name</t>
  </si>
  <si>
    <t>EV</t>
  </si>
  <si>
    <t>Revenue Growth%</t>
  </si>
  <si>
    <t>EPS Basic Growth%</t>
  </si>
  <si>
    <t>Full Time Employees</t>
  </si>
  <si>
    <t>EBITDA Growth%</t>
  </si>
  <si>
    <t>Description</t>
  </si>
  <si>
    <t>Price per Share Ratio (PE)</t>
  </si>
  <si>
    <t>Price per Earnings Growth per Share (PEG)</t>
  </si>
  <si>
    <t>Price per Revenue Per share (PPRPS)</t>
  </si>
  <si>
    <t>Price per EBITDA Growth per Share</t>
  </si>
  <si>
    <t>Price per Book Value per Share</t>
  </si>
  <si>
    <t>Price per Free Cash Flow per Share</t>
  </si>
  <si>
    <t>Book Value Per Share</t>
  </si>
  <si>
    <t>Price to Operating Cash Flow per Share</t>
  </si>
  <si>
    <r>
      <rPr>
        <b/>
        <sz val="11"/>
        <color rgb="FF000000"/>
        <rFont val="Calibri, sans-serif"/>
      </rPr>
      <t>Market Cap/Revenue</t>
    </r>
    <r>
      <rPr>
        <b/>
        <sz val="11"/>
        <color rgb="FFFF0000"/>
        <rFont val="Calibri, sans-serif"/>
      </rPr>
      <t xml:space="preserve"> Multiples (PS ratio)</t>
    </r>
  </si>
  <si>
    <r>
      <rPr>
        <b/>
        <sz val="11"/>
        <color rgb="FF000000"/>
        <rFont val="Calibri, sans-serif"/>
      </rPr>
      <t xml:space="preserve">EV/Revenue </t>
    </r>
    <r>
      <rPr>
        <b/>
        <sz val="11"/>
        <color rgb="FFFF0000"/>
        <rFont val="Calibri, sans-serif"/>
      </rPr>
      <t>Multiples</t>
    </r>
  </si>
  <si>
    <t>EV/EBIT</t>
  </si>
  <si>
    <t>EV/EBITDA</t>
  </si>
  <si>
    <t>Gross Margin %</t>
  </si>
  <si>
    <t>FCF Margin %</t>
  </si>
  <si>
    <t>Pretax profit/EBT Margin%</t>
  </si>
  <si>
    <t>Operating/EBIT Margin %</t>
  </si>
  <si>
    <t>EBITDA Margin%</t>
  </si>
  <si>
    <t>Sales to Assets Ratio</t>
  </si>
  <si>
    <t>Return on Assets (ROA) %</t>
  </si>
  <si>
    <t>Return on Equity (ROE) %</t>
  </si>
  <si>
    <t>Return on Capital Employed (ROCE)%</t>
  </si>
  <si>
    <t>WACC %</t>
  </si>
  <si>
    <t>Return on Invested Capital(ROIC) %</t>
  </si>
  <si>
    <t>EBT</t>
  </si>
  <si>
    <t>EBIT</t>
  </si>
  <si>
    <t>EBITDA</t>
  </si>
  <si>
    <t>EBIT/EV%</t>
  </si>
  <si>
    <t>EBITDA/EV%</t>
  </si>
  <si>
    <t>Debt/EBITDA</t>
  </si>
  <si>
    <t>Always check the cells values to correct it after i change ticker!</t>
  </si>
  <si>
    <t>Net Debt/EBITDA</t>
  </si>
  <si>
    <t>Percentage to Revenue</t>
  </si>
  <si>
    <t>Debt/Total Assets Ratio</t>
  </si>
  <si>
    <t>Interest Coverage Ratio</t>
  </si>
  <si>
    <t>Working Capital to Total Assets Ratio%</t>
  </si>
  <si>
    <t>Capex/Cash Flow%</t>
  </si>
  <si>
    <t>Cash Flow/Capex</t>
  </si>
  <si>
    <t>Capex/Revenue%</t>
  </si>
  <si>
    <t>SG&amp;A Expenses Margin%</t>
  </si>
  <si>
    <t>R&amp;D Expenses Margin%</t>
  </si>
  <si>
    <t>SG&amp;A+R&amp;D Expenses Margin%</t>
  </si>
  <si>
    <t>Effective Tax Rate %</t>
  </si>
  <si>
    <t>Free Cash Flow Yield %</t>
  </si>
  <si>
    <t>Cash Flow Yield %</t>
  </si>
  <si>
    <t>Dividend Per Share</t>
  </si>
  <si>
    <t>Data for Calculating "Return on Capital Employed (ROCE)"</t>
  </si>
  <si>
    <t>Capital Employed</t>
  </si>
  <si>
    <t>Data for Calculating "WACC"</t>
  </si>
  <si>
    <t>Book Value of Debt</t>
  </si>
  <si>
    <t>Weight of Equity</t>
  </si>
  <si>
    <t>Weight of Debt</t>
  </si>
  <si>
    <t>Risk Free Rate (10yr Treasury Yield)</t>
  </si>
  <si>
    <t>Market Premium</t>
  </si>
  <si>
    <t>Cost of equity</t>
  </si>
  <si>
    <t>Cost of Debt</t>
  </si>
  <si>
    <t>Data for Calculating "ROIC"</t>
  </si>
  <si>
    <t>Net Operating Profit After Tax (NOPAT)</t>
  </si>
  <si>
    <t>invested capital</t>
  </si>
  <si>
    <t>Data for Calculating "Working Capital to Total Assets Ratio"</t>
  </si>
  <si>
    <t>Net Working Capital</t>
  </si>
  <si>
    <t>Earnings per Share (EPS Basic)</t>
  </si>
  <si>
    <t>After January change 2021 to 2022, 2020 to 2021, etc. etc. Because most companies report on January, and until then 2022 date is not valid.</t>
  </si>
  <si>
    <r>
      <t xml:space="preserve">CHANGE THE TICKER ONLY CHANGE AT THE CELL </t>
    </r>
    <r>
      <rPr>
        <b/>
        <sz val="10"/>
        <color rgb="FFFF0000"/>
        <rFont val="Arial"/>
        <family val="2"/>
        <charset val="161"/>
        <scheme val="minor"/>
      </rPr>
      <t>'A1'</t>
    </r>
    <r>
      <rPr>
        <b/>
        <sz val="10"/>
        <color rgb="FF000000"/>
        <rFont val="Arial"/>
        <family val="2"/>
        <charset val="161"/>
        <scheme val="minor"/>
      </rPr>
      <t xml:space="preserve"> IN "YoY Ratios SHEET. ALL THE OTHER SHEETS WILL UPDATE AUTOMATICALLY.</t>
    </r>
  </si>
  <si>
    <t>ON SHEET "HISTORICAL PRICES"  AND CELLS "AK:AY", ALWAYS CHECK THAT IS CORRECT BECAUSE IT'S ON THE SHEET YoY Ratios AS WELL.</t>
  </si>
  <si>
    <t>DON’T CHANGE THE TICKER EVERYWHERE.</t>
  </si>
  <si>
    <t>PRICE CHART WITH SMA's</t>
  </si>
  <si>
    <t>VOLUME</t>
  </si>
  <si>
    <t>THE SCREENER AND THE SECTOR MEDIAN, YOU HAVE TO UPDATE BY YOURSELF. WE RECOMMEND USING THE WISE SCREENER FOR THIS.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</si>
</sst>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164" formatCode="&quot;$&quot;#,##0.00"/>
    <numFmt numFmtId="165" formatCode="&quot;$&quot;#,##0"/>
    <numFmt numFmtId="166" formatCode="yyyy\-mm\-dd"/>
    <numFmt numFmtId="167" formatCode="0.000"/>
    <numFmt numFmtId="168" formatCode="_-[$$-409]* #,##0.00_ ;_-[$$-409]* \-#,##0.00\ ;_-[$$-409]* &quot;-&quot;??_ ;_-@_ "/>
    <numFmt numFmtId="169" formatCode="_-[$$-409]* #,##0_ ;_-[$$-409]* \-#,##0\ ;_-[$$-409]* &quot;-&quot;??_ ;_-@_ "/>
  </numFmts>
  <fonts count="51">
    <font>
      <sz val="10"/>
      <color rgb="FF000000"/>
      <name val="Arial"/>
      <scheme val="minor"/>
    </font>
    <font>
      <sz val="11"/>
      <color rgb="FF000000"/>
      <name val="Calibri"/>
      <family val="2"/>
      <charset val="161"/>
    </font>
    <font>
      <b/>
      <sz val="11"/>
      <color rgb="FF000000"/>
      <name val="Calibri"/>
      <family val="2"/>
      <charset val="161"/>
    </font>
    <font>
      <u/>
      <sz val="11"/>
      <color rgb="FF000000"/>
      <name val="Calibri"/>
      <family val="2"/>
      <charset val="161"/>
    </font>
    <font>
      <b/>
      <sz val="10"/>
      <color theme="1"/>
      <name val="Arial"/>
      <family val="2"/>
      <charset val="161"/>
      <scheme val="minor"/>
    </font>
    <font>
      <sz val="10"/>
      <color theme="1"/>
      <name val="Arial"/>
      <family val="2"/>
      <charset val="161"/>
      <scheme val="minor"/>
    </font>
    <font>
      <sz val="10"/>
      <name val="Arial"/>
      <family val="2"/>
      <charset val="161"/>
    </font>
    <font>
      <b/>
      <sz val="10"/>
      <color rgb="FF000000"/>
      <name val="Arial"/>
      <family val="2"/>
      <charset val="161"/>
    </font>
    <font>
      <b/>
      <sz val="12"/>
      <color theme="1"/>
      <name val="&quot;Courier New&quot;"/>
    </font>
    <font>
      <b/>
      <sz val="10"/>
      <color rgb="FFFF0000"/>
      <name val="Arial"/>
      <family val="2"/>
      <charset val="161"/>
      <scheme val="minor"/>
    </font>
    <font>
      <b/>
      <sz val="11"/>
      <color rgb="FF000000"/>
      <name val="Inconsolata"/>
    </font>
    <font>
      <sz val="11"/>
      <color rgb="FF000000"/>
      <name val="Inconsolata"/>
    </font>
    <font>
      <b/>
      <sz val="11"/>
      <color rgb="FFFF0000"/>
      <name val="Calibri"/>
      <family val="2"/>
      <charset val="161"/>
    </font>
    <font>
      <sz val="12"/>
      <color rgb="FFEB6B50"/>
      <name val="&quot;Courier New&quot;"/>
    </font>
    <font>
      <b/>
      <sz val="12"/>
      <color rgb="FF000000"/>
      <name val="Calibri"/>
      <family val="2"/>
      <charset val="161"/>
    </font>
    <font>
      <sz val="10"/>
      <color rgb="FF000000"/>
      <name val="Calibri"/>
      <family val="2"/>
      <charset val="161"/>
    </font>
    <font>
      <b/>
      <sz val="15"/>
      <color rgb="FF000000"/>
      <name val="Calibri"/>
      <family val="2"/>
      <charset val="161"/>
    </font>
    <font>
      <b/>
      <sz val="12"/>
      <color theme="1"/>
      <name val="Arial"/>
      <family val="2"/>
      <charset val="161"/>
      <scheme val="minor"/>
    </font>
    <font>
      <b/>
      <sz val="10"/>
      <color rgb="FF000000"/>
      <name val="Calibri"/>
      <family val="2"/>
      <charset val="161"/>
    </font>
    <font>
      <sz val="10"/>
      <color rgb="FF525252"/>
      <name val="&quot;Roboto Mono&quot;"/>
    </font>
    <font>
      <sz val="10"/>
      <color theme="1"/>
      <name val="Arial"/>
      <family val="2"/>
      <charset val="161"/>
    </font>
    <font>
      <b/>
      <sz val="10"/>
      <color theme="1"/>
      <name val="Arial"/>
      <family val="2"/>
      <charset val="161"/>
    </font>
    <font>
      <sz val="11"/>
      <color rgb="FFFF0000"/>
      <name val="Calibri"/>
      <family val="2"/>
      <charset val="161"/>
    </font>
    <font>
      <sz val="11"/>
      <color rgb="FF444444"/>
      <name val="Calibri"/>
      <family val="2"/>
      <charset val="161"/>
    </font>
    <font>
      <sz val="11"/>
      <color theme="1"/>
      <name val="Inconsolata"/>
    </font>
    <font>
      <b/>
      <sz val="11"/>
      <color theme="1"/>
      <name val="Arial"/>
      <family val="2"/>
      <charset val="161"/>
      <scheme val="minor"/>
    </font>
    <font>
      <sz val="10"/>
      <color rgb="FFFF0000"/>
      <name val="Calibri"/>
      <family val="2"/>
      <charset val="161"/>
    </font>
    <font>
      <b/>
      <sz val="11"/>
      <color rgb="FFFFFFFF"/>
      <name val="Calibri"/>
      <family val="2"/>
      <charset val="161"/>
    </font>
    <font>
      <b/>
      <sz val="13"/>
      <color rgb="FFFF0000"/>
      <name val="Calibri"/>
      <family val="2"/>
      <charset val="161"/>
    </font>
    <font>
      <i/>
      <sz val="11"/>
      <color rgb="FF000000"/>
      <name val="Calibri"/>
      <family val="2"/>
      <charset val="161"/>
    </font>
    <font>
      <b/>
      <sz val="11"/>
      <color rgb="FFEA9999"/>
      <name val="Calibri"/>
      <family val="2"/>
      <charset val="161"/>
    </font>
    <font>
      <sz val="10"/>
      <color rgb="FF000000"/>
      <name val="Arial"/>
      <family val="2"/>
      <charset val="161"/>
    </font>
    <font>
      <i/>
      <sz val="10"/>
      <color rgb="FF000000"/>
      <name val="Calibri"/>
      <family val="2"/>
      <charset val="161"/>
    </font>
    <font>
      <b/>
      <sz val="11"/>
      <color rgb="FF000000"/>
      <name val="Calibri, sans-serif"/>
    </font>
    <font>
      <b/>
      <sz val="11"/>
      <color rgb="FFFF0000"/>
      <name val="Calibri, sans-serif"/>
    </font>
    <font>
      <sz val="10"/>
      <color rgb="FF000000"/>
      <name val="Arial"/>
      <family val="2"/>
      <charset val="161"/>
      <scheme val="minor"/>
    </font>
    <font>
      <sz val="10"/>
      <name val="Arial"/>
      <family val="2"/>
      <charset val="161"/>
      <scheme val="minor"/>
    </font>
    <font>
      <sz val="10"/>
      <color theme="1"/>
      <name val="Arial"/>
      <family val="2"/>
      <charset val="161"/>
      <scheme val="major"/>
    </font>
    <font>
      <sz val="10"/>
      <color rgb="FF000000"/>
      <name val="Arial"/>
      <family val="2"/>
      <charset val="161"/>
      <scheme val="major"/>
    </font>
    <font>
      <b/>
      <sz val="10"/>
      <color rgb="FF000000"/>
      <name val="Arial"/>
      <family val="2"/>
      <charset val="161"/>
      <scheme val="minor"/>
    </font>
    <font>
      <b/>
      <sz val="10"/>
      <name val="Arial"/>
      <family val="2"/>
      <charset val="161"/>
      <scheme val="minor"/>
    </font>
    <font>
      <b/>
      <sz val="10"/>
      <name val="Arial"/>
      <family val="2"/>
      <charset val="161"/>
    </font>
    <font>
      <sz val="8"/>
      <name val="Arial"/>
      <family val="2"/>
      <charset val="161"/>
      <scheme val="minor"/>
    </font>
    <font>
      <sz val="11"/>
      <name val="Calibri"/>
      <family val="2"/>
      <charset val="161"/>
    </font>
    <font>
      <u/>
      <sz val="10"/>
      <color theme="10"/>
      <name val="Arial"/>
      <family val="2"/>
      <charset val="161"/>
      <scheme val="minor"/>
    </font>
    <font>
      <b/>
      <i/>
      <sz val="10"/>
      <color rgb="FF000000"/>
      <name val="Calibri"/>
      <family val="2"/>
      <charset val="161"/>
    </font>
    <font>
      <u/>
      <sz val="10"/>
      <color rgb="FF0563C1"/>
      <name val="Calibri"/>
      <family val="2"/>
      <charset val="161"/>
    </font>
    <font>
      <sz val="10"/>
      <color theme="1"/>
      <name val="Calibri"/>
      <family val="2"/>
      <charset val="161"/>
    </font>
    <font>
      <u/>
      <sz val="10"/>
      <color rgb="FF000000"/>
      <name val="Calibri"/>
      <family val="2"/>
      <charset val="161"/>
    </font>
    <font>
      <b/>
      <sz val="10"/>
      <color rgb="FFFF0000"/>
      <name val="Calibri"/>
      <family val="2"/>
      <charset val="161"/>
    </font>
    <font>
      <b/>
      <sz val="15"/>
      <color rgb="FFFF0000"/>
      <name val="Calibri"/>
      <family val="2"/>
      <charset val="161"/>
    </font>
  </fonts>
  <fills count="33">
    <fill>
      <patternFill patternType="none"/>
    </fill>
    <fill>
      <patternFill patternType="gray125"/>
    </fill>
    <fill>
      <patternFill patternType="solid">
        <fgColor rgb="FFFF9900"/>
        <bgColor rgb="FFFF9900"/>
      </patternFill>
    </fill>
    <fill>
      <patternFill patternType="solid">
        <fgColor rgb="FFFFFF00"/>
        <bgColor rgb="FFFFFF00"/>
      </patternFill>
    </fill>
    <fill>
      <patternFill patternType="solid">
        <fgColor rgb="FFFF0000"/>
        <bgColor rgb="FFFF0000"/>
      </patternFill>
    </fill>
    <fill>
      <patternFill patternType="solid">
        <fgColor rgb="FFFFFFFF"/>
        <bgColor rgb="FFFFFFFF"/>
      </patternFill>
    </fill>
    <fill>
      <patternFill patternType="solid">
        <fgColor rgb="FFF8F8F8"/>
        <bgColor rgb="FFF8F8F8"/>
      </patternFill>
    </fill>
    <fill>
      <patternFill patternType="solid">
        <fgColor rgb="FFFFC000"/>
        <bgColor rgb="FFFFC000"/>
      </patternFill>
    </fill>
    <fill>
      <patternFill patternType="solid">
        <fgColor rgb="FF00B050"/>
        <bgColor rgb="FF00B050"/>
      </patternFill>
    </fill>
    <fill>
      <patternFill patternType="solid">
        <fgColor rgb="FF4A86E8"/>
        <bgColor rgb="FF4A86E8"/>
      </patternFill>
    </fill>
    <fill>
      <patternFill patternType="solid">
        <fgColor rgb="FFF4B084"/>
        <bgColor rgb="FFF4B084"/>
      </patternFill>
    </fill>
    <fill>
      <patternFill patternType="solid">
        <fgColor rgb="FFE8E583"/>
        <bgColor rgb="FFE8E583"/>
      </patternFill>
    </fill>
    <fill>
      <patternFill patternType="solid">
        <fgColor rgb="FFFFEB84"/>
        <bgColor rgb="FFFFEB84"/>
      </patternFill>
    </fill>
    <fill>
      <patternFill patternType="solid">
        <fgColor rgb="FFF8696B"/>
        <bgColor rgb="FFF8696B"/>
      </patternFill>
    </fill>
    <fill>
      <patternFill patternType="solid">
        <fgColor rgb="FFFBAD78"/>
        <bgColor rgb="FFFBAD78"/>
      </patternFill>
    </fill>
    <fill>
      <patternFill patternType="solid">
        <fgColor rgb="FF63BE7B"/>
        <bgColor rgb="FF63BE7B"/>
      </patternFill>
    </fill>
    <fill>
      <patternFill patternType="solid">
        <fgColor rgb="FF00FFFF"/>
        <bgColor rgb="FF000000"/>
      </patternFill>
    </fill>
    <fill>
      <patternFill patternType="solid">
        <fgColor rgb="FFFF9900"/>
        <bgColor rgb="FF000000"/>
      </patternFill>
    </fill>
    <fill>
      <patternFill patternType="solid">
        <fgColor rgb="FFDD7E6B"/>
        <bgColor rgb="FF000000"/>
      </patternFill>
    </fill>
    <fill>
      <patternFill patternType="solid">
        <fgColor rgb="FFFFE599"/>
        <bgColor rgb="FF000000"/>
      </patternFill>
    </fill>
    <fill>
      <patternFill patternType="solid">
        <fgColor rgb="FFFFFF00"/>
        <bgColor rgb="FF000000"/>
      </patternFill>
    </fill>
    <fill>
      <patternFill patternType="solid">
        <fgColor rgb="FFB6D7A8"/>
        <bgColor rgb="FF000000"/>
      </patternFill>
    </fill>
    <fill>
      <patternFill patternType="solid">
        <fgColor rgb="FF6AA84F"/>
        <bgColor rgb="FF000000"/>
      </patternFill>
    </fill>
    <fill>
      <patternFill patternType="solid">
        <fgColor rgb="FFA2C4C9"/>
        <bgColor rgb="FF000000"/>
      </patternFill>
    </fill>
    <fill>
      <patternFill patternType="solid">
        <fgColor rgb="FF6FA8DC"/>
        <bgColor rgb="FF000000"/>
      </patternFill>
    </fill>
    <fill>
      <patternFill patternType="solid">
        <fgColor rgb="FFC27BA0"/>
        <bgColor rgb="FF000000"/>
      </patternFill>
    </fill>
    <fill>
      <patternFill patternType="solid">
        <fgColor rgb="FF6D9EEB"/>
        <bgColor rgb="FF000000"/>
      </patternFill>
    </fill>
    <fill>
      <patternFill patternType="solid">
        <fgColor rgb="FFB7B7B7"/>
        <bgColor rgb="FF000000"/>
      </patternFill>
    </fill>
    <fill>
      <patternFill patternType="solid">
        <fgColor rgb="FFCC4125"/>
        <bgColor rgb="FF000000"/>
      </patternFill>
    </fill>
    <fill>
      <patternFill patternType="solid">
        <fgColor rgb="FF8E7CC3"/>
        <bgColor rgb="FF000000"/>
      </patternFill>
    </fill>
    <fill>
      <patternFill patternType="solid">
        <fgColor rgb="FFFFC000"/>
        <bgColor indexed="64"/>
      </patternFill>
    </fill>
    <fill>
      <patternFill patternType="solid">
        <fgColor rgb="FFFFFF00"/>
        <bgColor rgb="FFFFC000"/>
      </patternFill>
    </fill>
    <fill>
      <patternFill patternType="solid">
        <fgColor rgb="FFFFFF00"/>
        <bgColor indexed="64"/>
      </patternFill>
    </fill>
  </fills>
  <borders count="76">
    <border>
      <left/>
      <right/>
      <top/>
      <bottom/>
      <diagonal/>
    </border>
    <border>
      <left style="medium">
        <color rgb="FF000000"/>
      </left>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diagonal/>
    </border>
    <border>
      <left/>
      <right style="medium">
        <color rgb="FF000000"/>
      </right>
      <top/>
      <bottom/>
      <diagonal/>
    </border>
    <border>
      <left/>
      <right style="medium">
        <color rgb="FF000000"/>
      </right>
      <top/>
      <bottom style="medium">
        <color rgb="FF000000"/>
      </bottom>
      <diagonal/>
    </border>
    <border>
      <left/>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medium">
        <color rgb="FF000000"/>
      </left>
      <right style="medium">
        <color rgb="FF000000"/>
      </right>
      <top style="medium">
        <color rgb="FF000000"/>
      </top>
      <bottom/>
      <diagonal/>
    </border>
    <border>
      <left/>
      <right style="thin">
        <color rgb="FF000000"/>
      </right>
      <top/>
      <bottom/>
      <diagonal/>
    </border>
    <border>
      <left style="medium">
        <color rgb="FF000000"/>
      </left>
      <right/>
      <top style="thin">
        <color rgb="FF000000"/>
      </top>
      <bottom/>
      <diagonal/>
    </border>
    <border>
      <left style="medium">
        <color rgb="FF000000"/>
      </left>
      <right style="medium">
        <color rgb="FF000000"/>
      </right>
      <top/>
      <bottom/>
      <diagonal/>
    </border>
    <border>
      <left style="medium">
        <color rgb="FF000000"/>
      </left>
      <right/>
      <top/>
      <bottom style="thin">
        <color rgb="FF000000"/>
      </bottom>
      <diagonal/>
    </border>
    <border>
      <left style="medium">
        <color rgb="FF000000"/>
      </left>
      <right style="medium">
        <color rgb="FF000000"/>
      </right>
      <top/>
      <bottom style="medium">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medium">
        <color rgb="FF000000"/>
      </right>
      <top style="medium">
        <color rgb="FF000000"/>
      </top>
      <bottom/>
      <diagonal/>
    </border>
    <border>
      <left style="thin">
        <color rgb="FF000000"/>
      </left>
      <right/>
      <top/>
      <bottom/>
      <diagonal/>
    </border>
    <border>
      <left style="thin">
        <color rgb="FF000000"/>
      </left>
      <right style="medium">
        <color rgb="FF000000"/>
      </right>
      <top/>
      <bottom/>
      <diagonal/>
    </border>
    <border>
      <left style="medium">
        <color rgb="FF000000"/>
      </left>
      <right style="medium">
        <color rgb="FF000000"/>
      </right>
      <top style="thin">
        <color rgb="FF000000"/>
      </top>
      <bottom/>
      <diagonal/>
    </border>
    <border>
      <left style="thin">
        <color rgb="FF000000"/>
      </left>
      <right style="medium">
        <color rgb="FF000000"/>
      </right>
      <top/>
      <bottom style="medium">
        <color rgb="FF000000"/>
      </bottom>
      <diagonal/>
    </border>
    <border>
      <left style="medium">
        <color rgb="FF000000"/>
      </left>
      <right style="medium">
        <color rgb="FF000000"/>
      </right>
      <top/>
      <bottom style="thin">
        <color rgb="FF000000"/>
      </bottom>
      <diagonal/>
    </border>
    <border>
      <left style="thin">
        <color rgb="FF000000"/>
      </left>
      <right/>
      <top/>
      <bottom style="medium">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medium">
        <color rgb="FF000000"/>
      </left>
      <right style="thin">
        <color rgb="FF000000"/>
      </right>
      <top/>
      <bottom/>
      <diagonal/>
    </border>
    <border>
      <left style="medium">
        <color rgb="FF000000"/>
      </left>
      <right style="thin">
        <color rgb="FF000000"/>
      </right>
      <top/>
      <bottom style="medium">
        <color rgb="FF000000"/>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right style="medium">
        <color indexed="64"/>
      </right>
      <top/>
      <bottom style="medium">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rgb="FF000000"/>
      </top>
      <bottom/>
      <diagonal/>
    </border>
    <border>
      <left/>
      <right style="medium">
        <color indexed="64"/>
      </right>
      <top style="thin">
        <color rgb="FF000000"/>
      </top>
      <bottom/>
      <diagonal/>
    </border>
    <border>
      <left style="medium">
        <color indexed="64"/>
      </left>
      <right style="medium">
        <color rgb="FF000000"/>
      </right>
      <top style="medium">
        <color indexed="64"/>
      </top>
      <bottom style="medium">
        <color indexed="64"/>
      </bottom>
      <diagonal/>
    </border>
    <border>
      <left style="medium">
        <color indexed="64"/>
      </left>
      <right style="medium">
        <color rgb="FF000000"/>
      </right>
      <top style="medium">
        <color indexed="64"/>
      </top>
      <bottom/>
      <diagonal/>
    </border>
    <border>
      <left style="medium">
        <color indexed="64"/>
      </left>
      <right style="medium">
        <color rgb="FF000000"/>
      </right>
      <top/>
      <bottom style="medium">
        <color indexed="64"/>
      </bottom>
      <diagonal/>
    </border>
    <border>
      <left/>
      <right/>
      <top style="medium">
        <color indexed="64"/>
      </top>
      <bottom style="medium">
        <color rgb="FF000000"/>
      </bottom>
      <diagonal/>
    </border>
    <border>
      <left/>
      <right style="medium">
        <color indexed="64"/>
      </right>
      <top style="medium">
        <color indexed="64"/>
      </top>
      <bottom style="medium">
        <color rgb="FF000000"/>
      </bottom>
      <diagonal/>
    </border>
    <border>
      <left/>
      <right style="medium">
        <color indexed="64"/>
      </right>
      <top style="medium">
        <color rgb="FF000000"/>
      </top>
      <bottom/>
      <diagonal/>
    </border>
    <border>
      <left/>
      <right style="medium">
        <color indexed="64"/>
      </right>
      <top style="medium">
        <color rgb="FF000000"/>
      </top>
      <bottom style="medium">
        <color rgb="FF000000"/>
      </bottom>
      <diagonal/>
    </border>
    <border>
      <left/>
      <right/>
      <top style="medium">
        <color rgb="FF000000"/>
      </top>
      <bottom style="medium">
        <color indexed="64"/>
      </bottom>
      <diagonal/>
    </border>
    <border>
      <left/>
      <right style="medium">
        <color indexed="64"/>
      </right>
      <top style="medium">
        <color rgb="FF000000"/>
      </top>
      <bottom style="medium">
        <color indexed="64"/>
      </bottom>
      <diagonal/>
    </border>
    <border>
      <left style="medium">
        <color rgb="FFCCCCCC"/>
      </left>
      <right style="medium">
        <color rgb="FFCCCCCC"/>
      </right>
      <top style="medium">
        <color rgb="FFCCCCCC"/>
      </top>
      <bottom style="medium">
        <color rgb="FFCCCCCC"/>
      </bottom>
      <diagonal/>
    </border>
    <border>
      <left style="medium">
        <color rgb="FFCCCCCC"/>
      </left>
      <right style="thick">
        <color rgb="FF000000"/>
      </right>
      <top style="medium">
        <color rgb="FFCCCCCC"/>
      </top>
      <bottom style="medium">
        <color rgb="FFCCCCCC"/>
      </bottom>
      <diagonal/>
    </border>
    <border>
      <left style="medium">
        <color rgb="FFCCCCCC"/>
      </left>
      <right style="medium">
        <color rgb="FFCCCCCC"/>
      </right>
      <top style="medium">
        <color rgb="FFCCCCCC"/>
      </top>
      <bottom style="thick">
        <color rgb="FF000000"/>
      </bottom>
      <diagonal/>
    </border>
    <border>
      <left style="medium">
        <color rgb="FFCCCCCC"/>
      </left>
      <right style="thick">
        <color rgb="FF000000"/>
      </right>
      <top style="medium">
        <color rgb="FFCCCCCC"/>
      </top>
      <bottom style="thick">
        <color rgb="FF000000"/>
      </bottom>
      <diagonal/>
    </border>
    <border>
      <left style="medium">
        <color indexed="64"/>
      </left>
      <right style="medium">
        <color indexed="64"/>
      </right>
      <top style="medium">
        <color indexed="64"/>
      </top>
      <bottom style="medium">
        <color indexed="64"/>
      </bottom>
      <diagonal/>
    </border>
    <border>
      <left style="medium">
        <color rgb="FFCCCCCC"/>
      </left>
      <right style="medium">
        <color rgb="FFCCCCCC"/>
      </right>
      <top style="medium">
        <color rgb="FFCCCCCC"/>
      </top>
      <bottom style="medium">
        <color indexed="64"/>
      </bottom>
      <diagonal/>
    </border>
    <border>
      <left style="medium">
        <color rgb="FFCCCCCC"/>
      </left>
      <right style="medium">
        <color indexed="64"/>
      </right>
      <top style="medium">
        <color rgb="FFCCCCCC"/>
      </top>
      <bottom style="medium">
        <color indexed="64"/>
      </bottom>
      <diagonal/>
    </border>
    <border>
      <left style="medium">
        <color indexed="64"/>
      </left>
      <right style="medium">
        <color indexed="64"/>
      </right>
      <top style="medium">
        <color indexed="64"/>
      </top>
      <bottom/>
      <diagonal/>
    </border>
    <border>
      <left/>
      <right style="medium">
        <color rgb="FFCCCCCC"/>
      </right>
      <top style="medium">
        <color rgb="FFCCCCCC"/>
      </top>
      <bottom/>
      <diagonal/>
    </border>
    <border>
      <left style="medium">
        <color rgb="FFCCCCCC"/>
      </left>
      <right style="medium">
        <color rgb="FFCCCCCC"/>
      </right>
      <top style="medium">
        <color rgb="FFCCCCCC"/>
      </top>
      <bottom/>
      <diagonal/>
    </border>
    <border>
      <left style="medium">
        <color rgb="FFCCCCCC"/>
      </left>
      <right/>
      <top style="medium">
        <color rgb="FFCCCCCC"/>
      </top>
      <bottom/>
      <diagonal/>
    </border>
    <border>
      <left style="medium">
        <color indexed="64"/>
      </left>
      <right style="medium">
        <color rgb="FFCCCCCC"/>
      </right>
      <top style="medium">
        <color indexed="64"/>
      </top>
      <bottom/>
      <diagonal/>
    </border>
    <border>
      <left style="medium">
        <color rgb="FFCCCCCC"/>
      </left>
      <right style="medium">
        <color indexed="64"/>
      </right>
      <top style="medium">
        <color indexed="64"/>
      </top>
      <bottom/>
      <diagonal/>
    </border>
    <border>
      <left style="medium">
        <color rgb="FFCCCCCC"/>
      </left>
      <right style="thick">
        <color rgb="FF000000"/>
      </right>
      <top style="medium">
        <color rgb="FFCCCCCC"/>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rgb="FF000000"/>
      </left>
      <right style="thin">
        <color rgb="FF000000"/>
      </right>
      <top/>
      <bottom style="medium">
        <color rgb="FF000000"/>
      </bottom>
      <diagonal/>
    </border>
  </borders>
  <cellStyleXfs count="3">
    <xf numFmtId="0" fontId="0" fillId="0" borderId="0"/>
    <xf numFmtId="9" fontId="35" fillId="0" borderId="0" applyFont="0" applyFill="0" applyBorder="0" applyAlignment="0" applyProtection="0"/>
    <xf numFmtId="0" fontId="44" fillId="0" borderId="0" applyNumberFormat="0" applyFill="0" applyBorder="0" applyAlignment="0" applyProtection="0"/>
  </cellStyleXfs>
  <cellXfs count="556">
    <xf numFmtId="0" fontId="0" fillId="0" borderId="0" xfId="0"/>
    <xf numFmtId="0" fontId="1" fillId="0" borderId="0" xfId="0" applyFont="1"/>
    <xf numFmtId="0" fontId="2" fillId="0" borderId="0" xfId="0" applyFont="1"/>
    <xf numFmtId="0" fontId="1" fillId="0" borderId="0" xfId="0" applyFont="1" applyAlignment="1">
      <alignment horizontal="right"/>
    </xf>
    <xf numFmtId="0" fontId="2" fillId="0" borderId="1" xfId="0" applyFont="1" applyBorder="1"/>
    <xf numFmtId="164" fontId="1" fillId="0" borderId="0" xfId="0" applyNumberFormat="1" applyFont="1" applyAlignment="1">
      <alignment horizontal="right"/>
    </xf>
    <xf numFmtId="0" fontId="1" fillId="0" borderId="0" xfId="0" applyFont="1" applyAlignment="1">
      <alignment horizontal="left"/>
    </xf>
    <xf numFmtId="165" fontId="1" fillId="0" borderId="0" xfId="0" applyNumberFormat="1" applyFont="1" applyAlignment="1">
      <alignment horizontal="right"/>
    </xf>
    <xf numFmtId="14" fontId="4" fillId="0" borderId="0" xfId="0" applyNumberFormat="1" applyFont="1"/>
    <xf numFmtId="0" fontId="5" fillId="0" borderId="3" xfId="0" applyFont="1" applyBorder="1"/>
    <xf numFmtId="0" fontId="5" fillId="0" borderId="4" xfId="0" applyFont="1" applyBorder="1"/>
    <xf numFmtId="0" fontId="5" fillId="0" borderId="0" xfId="0" applyFont="1"/>
    <xf numFmtId="0" fontId="7" fillId="0" borderId="2" xfId="0" applyFont="1" applyBorder="1" applyAlignment="1">
      <alignment horizontal="center"/>
    </xf>
    <xf numFmtId="0" fontId="2" fillId="0" borderId="3" xfId="0" applyFont="1" applyBorder="1" applyAlignment="1">
      <alignment horizontal="center"/>
    </xf>
    <xf numFmtId="0" fontId="2" fillId="0" borderId="4" xfId="0" applyFont="1" applyBorder="1"/>
    <xf numFmtId="0" fontId="1" fillId="0" borderId="0" xfId="0" applyFont="1" applyAlignment="1">
      <alignment horizontal="center"/>
    </xf>
    <xf numFmtId="0" fontId="2" fillId="0" borderId="6" xfId="0" applyFont="1" applyBorder="1"/>
    <xf numFmtId="0" fontId="2" fillId="0" borderId="7" xfId="0" applyFont="1" applyBorder="1" applyAlignment="1">
      <alignment horizontal="center"/>
    </xf>
    <xf numFmtId="0" fontId="2" fillId="0" borderId="8" xfId="0" applyFont="1" applyBorder="1"/>
    <xf numFmtId="14" fontId="5" fillId="0" borderId="0" xfId="0" applyNumberFormat="1" applyFont="1"/>
    <xf numFmtId="14" fontId="5" fillId="0" borderId="9" xfId="0" applyNumberFormat="1" applyFont="1" applyBorder="1"/>
    <xf numFmtId="0" fontId="5" fillId="0" borderId="10" xfId="0" applyFont="1" applyBorder="1"/>
    <xf numFmtId="0" fontId="10" fillId="5" borderId="0" xfId="0" applyFont="1" applyFill="1"/>
    <xf numFmtId="0" fontId="11" fillId="5" borderId="0" xfId="0" applyFont="1" applyFill="1"/>
    <xf numFmtId="2" fontId="1" fillId="0" borderId="0" xfId="0" applyNumberFormat="1" applyFont="1" applyAlignment="1">
      <alignment horizontal="right"/>
    </xf>
    <xf numFmtId="0" fontId="1" fillId="0" borderId="2" xfId="0" applyFont="1" applyBorder="1"/>
    <xf numFmtId="166" fontId="1" fillId="0" borderId="3" xfId="0" applyNumberFormat="1" applyFont="1" applyBorder="1"/>
    <xf numFmtId="0" fontId="4" fillId="0" borderId="9" xfId="0" applyFont="1" applyBorder="1"/>
    <xf numFmtId="0" fontId="10" fillId="5" borderId="10" xfId="0" applyFont="1" applyFill="1" applyBorder="1"/>
    <xf numFmtId="2" fontId="4" fillId="0" borderId="0" xfId="0" applyNumberFormat="1" applyFont="1"/>
    <xf numFmtId="2" fontId="5" fillId="0" borderId="0" xfId="0" applyNumberFormat="1" applyFont="1"/>
    <xf numFmtId="2" fontId="1" fillId="0" borderId="0" xfId="0" applyNumberFormat="1" applyFont="1"/>
    <xf numFmtId="2" fontId="2" fillId="0" borderId="9" xfId="0" applyNumberFormat="1" applyFont="1" applyBorder="1"/>
    <xf numFmtId="2" fontId="2" fillId="0" borderId="10" xfId="0" applyNumberFormat="1" applyFont="1" applyBorder="1" applyAlignment="1">
      <alignment horizontal="right"/>
    </xf>
    <xf numFmtId="2" fontId="1" fillId="0" borderId="9" xfId="0" applyNumberFormat="1" applyFont="1" applyBorder="1"/>
    <xf numFmtId="10" fontId="1" fillId="0" borderId="10" xfId="0" applyNumberFormat="1" applyFont="1" applyBorder="1" applyAlignment="1">
      <alignment horizontal="right"/>
    </xf>
    <xf numFmtId="10" fontId="1" fillId="0" borderId="0" xfId="0" applyNumberFormat="1" applyFont="1" applyAlignment="1">
      <alignment horizontal="right"/>
    </xf>
    <xf numFmtId="2" fontId="1" fillId="0" borderId="2" xfId="0" applyNumberFormat="1" applyFont="1" applyBorder="1" applyAlignment="1">
      <alignment horizontal="right"/>
    </xf>
    <xf numFmtId="2" fontId="1" fillId="0" borderId="4" xfId="0" applyNumberFormat="1" applyFont="1" applyBorder="1" applyAlignment="1">
      <alignment horizontal="right"/>
    </xf>
    <xf numFmtId="166" fontId="1" fillId="0" borderId="2" xfId="0" applyNumberFormat="1" applyFont="1" applyBorder="1" applyAlignment="1">
      <alignment horizontal="right"/>
    </xf>
    <xf numFmtId="14" fontId="1" fillId="0" borderId="0" xfId="0" applyNumberFormat="1" applyFont="1" applyAlignment="1">
      <alignment horizontal="right"/>
    </xf>
    <xf numFmtId="4" fontId="1" fillId="0" borderId="0" xfId="0" applyNumberFormat="1" applyFont="1" applyAlignment="1">
      <alignment horizontal="right"/>
    </xf>
    <xf numFmtId="0" fontId="1" fillId="0" borderId="9" xfId="0" applyFont="1" applyBorder="1" applyAlignment="1">
      <alignment horizontal="right"/>
    </xf>
    <xf numFmtId="2" fontId="1" fillId="0" borderId="10" xfId="0" applyNumberFormat="1" applyFont="1" applyBorder="1" applyAlignment="1">
      <alignment horizontal="right"/>
    </xf>
    <xf numFmtId="2" fontId="5" fillId="0" borderId="9" xfId="0" applyNumberFormat="1" applyFont="1" applyBorder="1" applyAlignment="1">
      <alignment horizontal="right"/>
    </xf>
    <xf numFmtId="4" fontId="1" fillId="0" borderId="0" xfId="0" applyNumberFormat="1" applyFont="1"/>
    <xf numFmtId="165" fontId="1" fillId="0" borderId="0" xfId="0" applyNumberFormat="1" applyFont="1"/>
    <xf numFmtId="2" fontId="1" fillId="0" borderId="1" xfId="0" applyNumberFormat="1" applyFont="1" applyBorder="1"/>
    <xf numFmtId="165" fontId="1" fillId="0" borderId="12" xfId="0" applyNumberFormat="1" applyFont="1" applyBorder="1" applyAlignment="1">
      <alignment horizontal="right"/>
    </xf>
    <xf numFmtId="2" fontId="1" fillId="0" borderId="11" xfId="0" applyNumberFormat="1" applyFont="1" applyBorder="1"/>
    <xf numFmtId="0" fontId="1" fillId="0" borderId="1" xfId="0" applyFont="1" applyBorder="1" applyAlignment="1">
      <alignment horizontal="right"/>
    </xf>
    <xf numFmtId="2" fontId="1" fillId="0" borderId="11" xfId="0" applyNumberFormat="1" applyFont="1" applyBorder="1" applyAlignment="1">
      <alignment horizontal="right"/>
    </xf>
    <xf numFmtId="0" fontId="2" fillId="0" borderId="4" xfId="0" applyFont="1" applyBorder="1" applyAlignment="1">
      <alignment horizontal="center"/>
    </xf>
    <xf numFmtId="0" fontId="5" fillId="0" borderId="9" xfId="0" applyFont="1" applyBorder="1" applyAlignment="1">
      <alignment horizontal="right"/>
    </xf>
    <xf numFmtId="0" fontId="5" fillId="0" borderId="1" xfId="0" applyFont="1" applyBorder="1" applyAlignment="1">
      <alignment horizontal="right"/>
    </xf>
    <xf numFmtId="14" fontId="5" fillId="0" borderId="0" xfId="0" applyNumberFormat="1" applyFont="1" applyAlignment="1">
      <alignment horizontal="right"/>
    </xf>
    <xf numFmtId="4" fontId="5" fillId="0" borderId="0" xfId="0" applyNumberFormat="1" applyFont="1"/>
    <xf numFmtId="0" fontId="14" fillId="3" borderId="13" xfId="0" applyFont="1" applyFill="1" applyBorder="1" applyAlignment="1">
      <alignment horizontal="left"/>
    </xf>
    <xf numFmtId="0" fontId="15" fillId="0" borderId="14" xfId="0" applyFont="1" applyBorder="1"/>
    <xf numFmtId="0" fontId="15" fillId="0" borderId="15" xfId="0" applyFont="1" applyBorder="1"/>
    <xf numFmtId="0" fontId="16" fillId="7" borderId="6" xfId="0" applyFont="1" applyFill="1" applyBorder="1" applyAlignment="1">
      <alignment horizontal="left"/>
    </xf>
    <xf numFmtId="0" fontId="14" fillId="0" borderId="7" xfId="0" applyFont="1" applyBorder="1" applyAlignment="1">
      <alignment horizontal="left"/>
    </xf>
    <xf numFmtId="0" fontId="17" fillId="0" borderId="0" xfId="0" applyFont="1" applyAlignment="1">
      <alignment horizontal="center"/>
    </xf>
    <xf numFmtId="0" fontId="14" fillId="8" borderId="16" xfId="0" applyFont="1" applyFill="1" applyBorder="1" applyAlignment="1">
      <alignment horizontal="left"/>
    </xf>
    <xf numFmtId="0" fontId="18" fillId="0" borderId="0" xfId="0" applyFont="1"/>
    <xf numFmtId="0" fontId="18" fillId="0" borderId="17" xfId="0" applyFont="1" applyBorder="1"/>
    <xf numFmtId="0" fontId="19" fillId="0" borderId="0" xfId="0" applyFont="1" applyAlignment="1">
      <alignment wrapText="1"/>
    </xf>
    <xf numFmtId="0" fontId="20" fillId="0" borderId="0" xfId="0" applyFont="1"/>
    <xf numFmtId="4" fontId="20" fillId="0" borderId="0" xfId="0" applyNumberFormat="1" applyFont="1"/>
    <xf numFmtId="0" fontId="1" fillId="0" borderId="18" xfId="0" applyFont="1" applyBorder="1" applyAlignment="1">
      <alignment horizontal="left"/>
    </xf>
    <xf numFmtId="164" fontId="22" fillId="5" borderId="16" xfId="0" applyNumberFormat="1" applyFont="1" applyFill="1" applyBorder="1" applyAlignment="1">
      <alignment horizontal="left"/>
    </xf>
    <xf numFmtId="165" fontId="23" fillId="5" borderId="16" xfId="0" applyNumberFormat="1" applyFont="1" applyFill="1" applyBorder="1" applyAlignment="1">
      <alignment horizontal="right"/>
    </xf>
    <xf numFmtId="0" fontId="1" fillId="0" borderId="9" xfId="0" applyFont="1" applyBorder="1" applyAlignment="1">
      <alignment horizontal="left"/>
    </xf>
    <xf numFmtId="164" fontId="22" fillId="5" borderId="19" xfId="0" applyNumberFormat="1" applyFont="1" applyFill="1" applyBorder="1" applyAlignment="1">
      <alignment horizontal="left"/>
    </xf>
    <xf numFmtId="165" fontId="15" fillId="0" borderId="0" xfId="0" applyNumberFormat="1" applyFont="1" applyAlignment="1">
      <alignment horizontal="right"/>
    </xf>
    <xf numFmtId="165" fontId="1" fillId="0" borderId="10" xfId="0" applyNumberFormat="1" applyFont="1" applyBorder="1" applyAlignment="1">
      <alignment horizontal="right"/>
    </xf>
    <xf numFmtId="0" fontId="21" fillId="0" borderId="0" xfId="0" applyFont="1"/>
    <xf numFmtId="4" fontId="21" fillId="0" borderId="0" xfId="0" applyNumberFormat="1" applyFont="1"/>
    <xf numFmtId="0" fontId="2" fillId="0" borderId="20" xfId="0" applyFont="1" applyBorder="1" applyAlignment="1">
      <alignment horizontal="left"/>
    </xf>
    <xf numFmtId="164" fontId="22" fillId="5" borderId="21" xfId="0" applyNumberFormat="1" applyFont="1" applyFill="1" applyBorder="1" applyAlignment="1">
      <alignment horizontal="left"/>
    </xf>
    <xf numFmtId="165" fontId="1" fillId="0" borderId="11" xfId="0" applyNumberFormat="1" applyFont="1" applyBorder="1" applyAlignment="1">
      <alignment horizontal="right"/>
    </xf>
    <xf numFmtId="0" fontId="4" fillId="0" borderId="0" xfId="0" applyFont="1"/>
    <xf numFmtId="0" fontId="24" fillId="5" borderId="0" xfId="0" applyFont="1" applyFill="1" applyAlignment="1">
      <alignment horizontal="right"/>
    </xf>
    <xf numFmtId="2" fontId="11" fillId="5" borderId="0" xfId="0" applyNumberFormat="1" applyFont="1" applyFill="1"/>
    <xf numFmtId="165" fontId="1" fillId="0" borderId="3" xfId="0" applyNumberFormat="1" applyFont="1" applyBorder="1" applyAlignment="1">
      <alignment horizontal="right"/>
    </xf>
    <xf numFmtId="165" fontId="1" fillId="0" borderId="4" xfId="0" applyNumberFormat="1" applyFont="1" applyBorder="1" applyAlignment="1">
      <alignment horizontal="right"/>
    </xf>
    <xf numFmtId="165" fontId="5" fillId="0" borderId="0" xfId="0" applyNumberFormat="1" applyFont="1"/>
    <xf numFmtId="10" fontId="5" fillId="0" borderId="0" xfId="0" applyNumberFormat="1" applyFont="1"/>
    <xf numFmtId="0" fontId="19" fillId="6" borderId="0" xfId="0" applyFont="1" applyFill="1"/>
    <xf numFmtId="164" fontId="22" fillId="5" borderId="9" xfId="0" applyNumberFormat="1" applyFont="1" applyFill="1" applyBorder="1" applyAlignment="1">
      <alignment horizontal="left"/>
    </xf>
    <xf numFmtId="0" fontId="9" fillId="0" borderId="0" xfId="0" applyFont="1"/>
    <xf numFmtId="164" fontId="5" fillId="0" borderId="0" xfId="0" applyNumberFormat="1" applyFont="1"/>
    <xf numFmtId="0" fontId="2" fillId="0" borderId="9" xfId="0" applyFont="1" applyBorder="1" applyAlignment="1">
      <alignment horizontal="left"/>
    </xf>
    <xf numFmtId="164" fontId="22" fillId="5" borderId="2" xfId="0" applyNumberFormat="1" applyFont="1" applyFill="1" applyBorder="1" applyAlignment="1">
      <alignment horizontal="left"/>
    </xf>
    <xf numFmtId="165" fontId="1" fillId="0" borderId="19" xfId="0" applyNumberFormat="1" applyFont="1" applyBorder="1" applyAlignment="1">
      <alignment horizontal="right"/>
    </xf>
    <xf numFmtId="164" fontId="22" fillId="5" borderId="1" xfId="0" applyNumberFormat="1" applyFont="1" applyFill="1" applyBorder="1" applyAlignment="1">
      <alignment horizontal="left"/>
    </xf>
    <xf numFmtId="165" fontId="1" fillId="0" borderId="21" xfId="0" applyNumberFormat="1" applyFont="1" applyBorder="1" applyAlignment="1">
      <alignment horizontal="right"/>
    </xf>
    <xf numFmtId="165" fontId="1" fillId="0" borderId="16" xfId="0" applyNumberFormat="1" applyFont="1" applyBorder="1" applyAlignment="1">
      <alignment horizontal="right"/>
    </xf>
    <xf numFmtId="0" fontId="1" fillId="0" borderId="1" xfId="0" applyFont="1" applyBorder="1" applyAlignment="1">
      <alignment horizontal="left"/>
    </xf>
    <xf numFmtId="10" fontId="1" fillId="0" borderId="0" xfId="0" applyNumberFormat="1" applyFont="1"/>
    <xf numFmtId="0" fontId="1" fillId="0" borderId="16" xfId="0" applyFont="1" applyBorder="1"/>
    <xf numFmtId="0" fontId="1" fillId="0" borderId="19" xfId="0" applyFont="1" applyBorder="1"/>
    <xf numFmtId="0" fontId="2" fillId="0" borderId="19" xfId="0" applyFont="1" applyBorder="1"/>
    <xf numFmtId="164" fontId="26" fillId="0" borderId="0" xfId="0" applyNumberFormat="1" applyFont="1" applyAlignment="1">
      <alignment horizontal="right"/>
    </xf>
    <xf numFmtId="0" fontId="2" fillId="0" borderId="21" xfId="0" applyFont="1" applyBorder="1"/>
    <xf numFmtId="0" fontId="1" fillId="0" borderId="9" xfId="0" applyFont="1" applyBorder="1"/>
    <xf numFmtId="0" fontId="1" fillId="0" borderId="21" xfId="0" applyFont="1" applyBorder="1"/>
    <xf numFmtId="0" fontId="14" fillId="8" borderId="5" xfId="0" applyFont="1" applyFill="1" applyBorder="1" applyAlignment="1">
      <alignment horizontal="left"/>
    </xf>
    <xf numFmtId="0" fontId="2" fillId="0" borderId="16" xfId="0" applyFont="1" applyBorder="1"/>
    <xf numFmtId="4" fontId="5" fillId="0" borderId="0" xfId="0" applyNumberFormat="1" applyFont="1" applyAlignment="1">
      <alignment horizontal="right"/>
    </xf>
    <xf numFmtId="4" fontId="4" fillId="0" borderId="0" xfId="0" applyNumberFormat="1" applyFont="1"/>
    <xf numFmtId="49" fontId="5" fillId="0" borderId="0" xfId="0" applyNumberFormat="1" applyFont="1" applyAlignment="1">
      <alignment horizontal="right"/>
    </xf>
    <xf numFmtId="0" fontId="24" fillId="0" borderId="0" xfId="0" applyFont="1" applyAlignment="1">
      <alignment horizontal="right"/>
    </xf>
    <xf numFmtId="0" fontId="7" fillId="0" borderId="13" xfId="0" applyFont="1" applyBorder="1"/>
    <xf numFmtId="0" fontId="7" fillId="0" borderId="14" xfId="0" applyFont="1" applyBorder="1"/>
    <xf numFmtId="0" fontId="7" fillId="0" borderId="15" xfId="0" applyFont="1" applyBorder="1"/>
    <xf numFmtId="0" fontId="7" fillId="0" borderId="22" xfId="0" applyFont="1" applyBorder="1"/>
    <xf numFmtId="0" fontId="7" fillId="0" borderId="23" xfId="0" applyFont="1" applyBorder="1"/>
    <xf numFmtId="0" fontId="7" fillId="0" borderId="24" xfId="0" applyFont="1" applyBorder="1"/>
    <xf numFmtId="0" fontId="2" fillId="0" borderId="5" xfId="0" applyFont="1" applyBorder="1"/>
    <xf numFmtId="0" fontId="2" fillId="0" borderId="7" xfId="0" applyFont="1" applyBorder="1" applyAlignment="1">
      <alignment horizontal="left"/>
    </xf>
    <xf numFmtId="0" fontId="2" fillId="0" borderId="8" xfId="0" applyFont="1" applyBorder="1" applyAlignment="1">
      <alignment horizontal="left"/>
    </xf>
    <xf numFmtId="164" fontId="1" fillId="0" borderId="7" xfId="0" applyNumberFormat="1" applyFont="1" applyBorder="1" applyAlignment="1">
      <alignment horizontal="left"/>
    </xf>
    <xf numFmtId="164" fontId="1" fillId="0" borderId="8" xfId="0" applyNumberFormat="1" applyFont="1" applyBorder="1" applyAlignment="1">
      <alignment horizontal="left"/>
    </xf>
    <xf numFmtId="0" fontId="2" fillId="0" borderId="5" xfId="0" applyFont="1" applyBorder="1" applyAlignment="1">
      <alignment horizontal="center"/>
    </xf>
    <xf numFmtId="0" fontId="7" fillId="0" borderId="5" xfId="0" applyFont="1" applyBorder="1" applyAlignment="1">
      <alignment horizontal="center"/>
    </xf>
    <xf numFmtId="0" fontId="2" fillId="0" borderId="8" xfId="0" applyFont="1" applyBorder="1" applyAlignment="1">
      <alignment horizontal="center"/>
    </xf>
    <xf numFmtId="0" fontId="28" fillId="0" borderId="0" xfId="0" applyFont="1" applyAlignment="1">
      <alignment horizontal="center" wrapText="1"/>
    </xf>
    <xf numFmtId="165" fontId="1" fillId="0" borderId="3" xfId="0" applyNumberFormat="1" applyFont="1" applyBorder="1" applyAlignment="1">
      <alignment horizontal="left"/>
    </xf>
    <xf numFmtId="165" fontId="1" fillId="0" borderId="4" xfId="0" applyNumberFormat="1" applyFont="1" applyBorder="1" applyAlignment="1">
      <alignment horizontal="left"/>
    </xf>
    <xf numFmtId="0" fontId="2" fillId="0" borderId="2" xfId="0" applyFont="1" applyBorder="1"/>
    <xf numFmtId="0" fontId="1" fillId="0" borderId="4" xfId="0" applyFont="1" applyBorder="1" applyAlignment="1">
      <alignment horizontal="left"/>
    </xf>
    <xf numFmtId="0" fontId="1" fillId="0" borderId="25" xfId="0" applyFont="1" applyBorder="1" applyAlignment="1">
      <alignment horizontal="left"/>
    </xf>
    <xf numFmtId="2" fontId="2" fillId="0" borderId="19" xfId="0" applyNumberFormat="1" applyFont="1" applyBorder="1" applyAlignment="1">
      <alignment horizontal="left"/>
    </xf>
    <xf numFmtId="165" fontId="1" fillId="0" borderId="26" xfId="0" applyNumberFormat="1" applyFont="1" applyBorder="1" applyAlignment="1">
      <alignment horizontal="right"/>
    </xf>
    <xf numFmtId="165" fontId="1" fillId="0" borderId="27" xfId="0" applyNumberFormat="1" applyFont="1" applyBorder="1" applyAlignment="1">
      <alignment horizontal="right"/>
    </xf>
    <xf numFmtId="165" fontId="1" fillId="0" borderId="12" xfId="0" applyNumberFormat="1" applyFont="1" applyBorder="1" applyAlignment="1">
      <alignment horizontal="left"/>
    </xf>
    <xf numFmtId="165" fontId="1" fillId="0" borderId="11" xfId="0" applyNumberFormat="1" applyFont="1" applyBorder="1" applyAlignment="1">
      <alignment horizontal="left"/>
    </xf>
    <xf numFmtId="0" fontId="2" fillId="0" borderId="9" xfId="0" applyFont="1" applyBorder="1"/>
    <xf numFmtId="0" fontId="1" fillId="0" borderId="10" xfId="0" applyFont="1" applyBorder="1" applyAlignment="1">
      <alignment horizontal="left"/>
    </xf>
    <xf numFmtId="0" fontId="1" fillId="0" borderId="27" xfId="0" applyFont="1" applyBorder="1" applyAlignment="1">
      <alignment horizontal="left"/>
    </xf>
    <xf numFmtId="0" fontId="29" fillId="0" borderId="19" xfId="0" applyFont="1" applyBorder="1" applyAlignment="1">
      <alignment horizontal="center"/>
    </xf>
    <xf numFmtId="10" fontId="1" fillId="0" borderId="26" xfId="0" applyNumberFormat="1" applyFont="1" applyBorder="1" applyAlignment="1">
      <alignment horizontal="right"/>
    </xf>
    <xf numFmtId="10" fontId="1" fillId="0" borderId="27" xfId="0" applyNumberFormat="1" applyFont="1" applyBorder="1" applyAlignment="1">
      <alignment horizontal="right"/>
    </xf>
    <xf numFmtId="10" fontId="1" fillId="0" borderId="3" xfId="0" applyNumberFormat="1" applyFont="1" applyBorder="1" applyAlignment="1">
      <alignment horizontal="right"/>
    </xf>
    <xf numFmtId="10" fontId="1" fillId="0" borderId="4" xfId="0" applyNumberFormat="1" applyFont="1" applyBorder="1" applyAlignment="1">
      <alignment horizontal="right"/>
    </xf>
    <xf numFmtId="2" fontId="2" fillId="0" borderId="28" xfId="0" applyNumberFormat="1" applyFont="1" applyBorder="1" applyAlignment="1">
      <alignment horizontal="left"/>
    </xf>
    <xf numFmtId="165" fontId="1" fillId="0" borderId="14" xfId="0" applyNumberFormat="1" applyFont="1" applyBorder="1" applyAlignment="1">
      <alignment horizontal="right"/>
    </xf>
    <xf numFmtId="10" fontId="1" fillId="0" borderId="12" xfId="0" applyNumberFormat="1" applyFont="1" applyBorder="1" applyAlignment="1">
      <alignment horizontal="right"/>
    </xf>
    <xf numFmtId="10" fontId="1" fillId="0" borderId="11" xfId="0" applyNumberFormat="1" applyFont="1" applyBorder="1" applyAlignment="1">
      <alignment horizontal="right"/>
    </xf>
    <xf numFmtId="9" fontId="1" fillId="10" borderId="27" xfId="0" applyNumberFormat="1" applyFont="1" applyFill="1" applyBorder="1" applyAlignment="1">
      <alignment horizontal="left"/>
    </xf>
    <xf numFmtId="2" fontId="1" fillId="0" borderId="3" xfId="0" applyNumberFormat="1" applyFont="1" applyBorder="1" applyAlignment="1">
      <alignment horizontal="right"/>
    </xf>
    <xf numFmtId="2" fontId="1" fillId="0" borderId="27" xfId="0" applyNumberFormat="1" applyFont="1" applyBorder="1" applyAlignment="1">
      <alignment horizontal="left"/>
    </xf>
    <xf numFmtId="2" fontId="1" fillId="0" borderId="12" xfId="0" applyNumberFormat="1" applyFont="1" applyBorder="1" applyAlignment="1">
      <alignment horizontal="right"/>
    </xf>
    <xf numFmtId="10" fontId="1" fillId="0" borderId="27" xfId="0" applyNumberFormat="1" applyFont="1" applyBorder="1" applyAlignment="1">
      <alignment horizontal="left"/>
    </xf>
    <xf numFmtId="165" fontId="1" fillId="0" borderId="27" xfId="0" applyNumberFormat="1" applyFont="1" applyBorder="1" applyAlignment="1">
      <alignment horizontal="left"/>
    </xf>
    <xf numFmtId="165" fontId="1" fillId="0" borderId="29" xfId="0" applyNumberFormat="1" applyFont="1" applyBorder="1" applyAlignment="1">
      <alignment horizontal="left"/>
    </xf>
    <xf numFmtId="0" fontId="29" fillId="0" borderId="30" xfId="0" applyFont="1" applyBorder="1" applyAlignment="1">
      <alignment horizontal="center"/>
    </xf>
    <xf numFmtId="0" fontId="12" fillId="0" borderId="2" xfId="0" applyFont="1" applyBorder="1"/>
    <xf numFmtId="0" fontId="1" fillId="0" borderId="11" xfId="0" applyFont="1" applyBorder="1" applyAlignment="1">
      <alignment vertical="top"/>
    </xf>
    <xf numFmtId="0" fontId="1" fillId="0" borderId="0" xfId="0" applyFont="1" applyAlignment="1">
      <alignment vertical="top"/>
    </xf>
    <xf numFmtId="0" fontId="12" fillId="0" borderId="9" xfId="0" applyFont="1" applyBorder="1"/>
    <xf numFmtId="0" fontId="29" fillId="0" borderId="21" xfId="0" applyFont="1" applyBorder="1" applyAlignment="1">
      <alignment horizontal="center"/>
    </xf>
    <xf numFmtId="10" fontId="1" fillId="0" borderId="31" xfId="0" applyNumberFormat="1" applyFont="1" applyBorder="1" applyAlignment="1">
      <alignment horizontal="right"/>
    </xf>
    <xf numFmtId="10" fontId="1" fillId="0" borderId="29" xfId="0" applyNumberFormat="1" applyFont="1" applyBorder="1" applyAlignment="1">
      <alignment horizontal="right"/>
    </xf>
    <xf numFmtId="0" fontId="2" fillId="0" borderId="5" xfId="0" applyFont="1" applyBorder="1" applyAlignment="1">
      <alignment horizontal="left"/>
    </xf>
    <xf numFmtId="0" fontId="30" fillId="0" borderId="9" xfId="0" applyFont="1" applyBorder="1"/>
    <xf numFmtId="2" fontId="1" fillId="0" borderId="14" xfId="0" applyNumberFormat="1" applyFont="1" applyBorder="1" applyAlignment="1">
      <alignment horizontal="right"/>
    </xf>
    <xf numFmtId="10" fontId="1" fillId="0" borderId="7" xfId="0" applyNumberFormat="1" applyFont="1" applyBorder="1" applyAlignment="1">
      <alignment horizontal="right"/>
    </xf>
    <xf numFmtId="10" fontId="1" fillId="0" borderId="8" xfId="0" applyNumberFormat="1" applyFont="1" applyBorder="1" applyAlignment="1">
      <alignment horizontal="right"/>
    </xf>
    <xf numFmtId="2" fontId="1" fillId="0" borderId="7" xfId="0" applyNumberFormat="1" applyFont="1" applyBorder="1" applyAlignment="1">
      <alignment horizontal="right"/>
    </xf>
    <xf numFmtId="0" fontId="1" fillId="0" borderId="7" xfId="0" applyFont="1" applyBorder="1" applyAlignment="1">
      <alignment horizontal="right"/>
    </xf>
    <xf numFmtId="0" fontId="1" fillId="0" borderId="8" xfId="0" applyFont="1" applyBorder="1" applyAlignment="1">
      <alignment horizontal="right"/>
    </xf>
    <xf numFmtId="0" fontId="31" fillId="0" borderId="32" xfId="0" applyFont="1" applyBorder="1"/>
    <xf numFmtId="0" fontId="15" fillId="2" borderId="32" xfId="0" applyFont="1" applyFill="1" applyBorder="1"/>
    <xf numFmtId="0" fontId="15" fillId="0" borderId="32" xfId="0" applyFont="1" applyBorder="1"/>
    <xf numFmtId="0" fontId="32" fillId="0" borderId="32" xfId="0" applyFont="1" applyBorder="1"/>
    <xf numFmtId="167" fontId="1" fillId="0" borderId="0" xfId="0" applyNumberFormat="1" applyFont="1" applyAlignment="1">
      <alignment horizontal="right"/>
    </xf>
    <xf numFmtId="0" fontId="22" fillId="0" borderId="0" xfId="0" applyFont="1"/>
    <xf numFmtId="0" fontId="26" fillId="0" borderId="32" xfId="0" applyFont="1" applyBorder="1"/>
    <xf numFmtId="9" fontId="1" fillId="0" borderId="0" xfId="0" applyNumberFormat="1" applyFont="1" applyAlignment="1">
      <alignment horizontal="right"/>
    </xf>
    <xf numFmtId="0" fontId="1" fillId="5" borderId="32" xfId="0" applyFont="1" applyFill="1" applyBorder="1"/>
    <xf numFmtId="0" fontId="1" fillId="0" borderId="33" xfId="0" applyFont="1" applyBorder="1"/>
    <xf numFmtId="0" fontId="2" fillId="0" borderId="34" xfId="0" applyFont="1" applyBorder="1"/>
    <xf numFmtId="0" fontId="2" fillId="0" borderId="35" xfId="0" applyFont="1" applyBorder="1"/>
    <xf numFmtId="0" fontId="4" fillId="0" borderId="36" xfId="0" applyFont="1" applyBorder="1"/>
    <xf numFmtId="2" fontId="4" fillId="0" borderId="37" xfId="0" applyNumberFormat="1" applyFont="1" applyBorder="1"/>
    <xf numFmtId="0" fontId="4" fillId="0" borderId="38" xfId="0" applyFont="1" applyBorder="1"/>
    <xf numFmtId="2" fontId="4" fillId="0" borderId="39" xfId="0" applyNumberFormat="1" applyFont="1" applyBorder="1"/>
    <xf numFmtId="14" fontId="4" fillId="0" borderId="38" xfId="0" applyNumberFormat="1" applyFont="1" applyBorder="1"/>
    <xf numFmtId="14" fontId="4" fillId="0" borderId="40" xfId="0" applyNumberFormat="1" applyFont="1" applyBorder="1"/>
    <xf numFmtId="2" fontId="4" fillId="0" borderId="41" xfId="0" applyNumberFormat="1" applyFont="1" applyBorder="1"/>
    <xf numFmtId="0" fontId="5" fillId="0" borderId="38" xfId="0" applyFont="1" applyBorder="1"/>
    <xf numFmtId="0" fontId="5" fillId="0" borderId="39" xfId="0" applyFont="1" applyBorder="1"/>
    <xf numFmtId="0" fontId="0" fillId="0" borderId="40" xfId="0" applyBorder="1"/>
    <xf numFmtId="0" fontId="0" fillId="0" borderId="41" xfId="0" applyBorder="1"/>
    <xf numFmtId="0" fontId="4" fillId="0" borderId="39" xfId="0" applyFont="1" applyBorder="1"/>
    <xf numFmtId="14" fontId="4" fillId="0" borderId="36" xfId="0" applyNumberFormat="1" applyFont="1" applyBorder="1"/>
    <xf numFmtId="14" fontId="5" fillId="0" borderId="38" xfId="0" applyNumberFormat="1" applyFont="1" applyBorder="1"/>
    <xf numFmtId="0" fontId="4" fillId="0" borderId="45" xfId="0" applyFont="1" applyBorder="1"/>
    <xf numFmtId="0" fontId="10" fillId="5" borderId="46" xfId="0" applyFont="1" applyFill="1" applyBorder="1"/>
    <xf numFmtId="0" fontId="10" fillId="5" borderId="47" xfId="0" applyFont="1" applyFill="1" applyBorder="1"/>
    <xf numFmtId="0" fontId="2" fillId="0" borderId="36" xfId="0" applyFont="1" applyBorder="1" applyAlignment="1">
      <alignment horizontal="center"/>
    </xf>
    <xf numFmtId="2" fontId="1" fillId="0" borderId="40" xfId="0" applyNumberFormat="1" applyFont="1" applyBorder="1" applyAlignment="1">
      <alignment horizontal="right"/>
    </xf>
    <xf numFmtId="0" fontId="1" fillId="0" borderId="41" xfId="0" applyFont="1" applyBorder="1"/>
    <xf numFmtId="2" fontId="5" fillId="0" borderId="38" xfId="0" applyNumberFormat="1" applyFont="1" applyBorder="1"/>
    <xf numFmtId="2" fontId="5" fillId="0" borderId="39" xfId="0" applyNumberFormat="1" applyFont="1" applyBorder="1"/>
    <xf numFmtId="0" fontId="4" fillId="0" borderId="46" xfId="0" applyFont="1" applyBorder="1"/>
    <xf numFmtId="0" fontId="4" fillId="0" borderId="47" xfId="0" applyFont="1" applyBorder="1"/>
    <xf numFmtId="2" fontId="37" fillId="0" borderId="38" xfId="0" applyNumberFormat="1" applyFont="1" applyBorder="1"/>
    <xf numFmtId="2" fontId="37" fillId="0" borderId="0" xfId="0" applyNumberFormat="1" applyFont="1"/>
    <xf numFmtId="2" fontId="37" fillId="0" borderId="39" xfId="0" applyNumberFormat="1" applyFont="1" applyBorder="1"/>
    <xf numFmtId="0" fontId="37" fillId="0" borderId="38" xfId="0" applyFont="1" applyBorder="1"/>
    <xf numFmtId="0" fontId="37" fillId="0" borderId="0" xfId="0" applyFont="1"/>
    <xf numFmtId="0" fontId="37" fillId="0" borderId="39" xfId="0" applyFont="1" applyBorder="1"/>
    <xf numFmtId="0" fontId="37" fillId="0" borderId="40" xfId="0" applyFont="1" applyBorder="1"/>
    <xf numFmtId="0" fontId="37" fillId="0" borderId="43" xfId="0" applyFont="1" applyBorder="1"/>
    <xf numFmtId="0" fontId="37" fillId="0" borderId="41" xfId="0" applyFont="1" applyBorder="1"/>
    <xf numFmtId="0" fontId="38" fillId="5" borderId="38" xfId="0" applyFont="1" applyFill="1" applyBorder="1"/>
    <xf numFmtId="0" fontId="38" fillId="5" borderId="0" xfId="0" applyFont="1" applyFill="1"/>
    <xf numFmtId="0" fontId="38" fillId="5" borderId="39" xfId="0" applyFont="1" applyFill="1" applyBorder="1"/>
    <xf numFmtId="0" fontId="39" fillId="0" borderId="45" xfId="0" applyFont="1" applyBorder="1" applyAlignment="1">
      <alignment horizontal="center"/>
    </xf>
    <xf numFmtId="0" fontId="39" fillId="0" borderId="47" xfId="0" applyFont="1" applyBorder="1" applyAlignment="1">
      <alignment horizontal="center"/>
    </xf>
    <xf numFmtId="14" fontId="36" fillId="0" borderId="0" xfId="0" applyNumberFormat="1" applyFont="1"/>
    <xf numFmtId="0" fontId="1" fillId="0" borderId="10" xfId="0" applyFont="1" applyBorder="1" applyAlignment="1">
      <alignment horizontal="left" vertical="top" wrapText="1"/>
    </xf>
    <xf numFmtId="0" fontId="1" fillId="5" borderId="25" xfId="0" applyFont="1" applyFill="1" applyBorder="1" applyAlignment="1">
      <alignment horizontal="left"/>
    </xf>
    <xf numFmtId="0" fontId="39" fillId="0" borderId="46" xfId="0" applyFont="1" applyBorder="1" applyAlignment="1">
      <alignment horizontal="center"/>
    </xf>
    <xf numFmtId="0" fontId="0" fillId="0" borderId="39" xfId="0" applyBorder="1"/>
    <xf numFmtId="0" fontId="0" fillId="0" borderId="38" xfId="0" applyBorder="1"/>
    <xf numFmtId="14" fontId="4" fillId="0" borderId="42" xfId="0" applyNumberFormat="1" applyFont="1" applyBorder="1"/>
    <xf numFmtId="14" fontId="4" fillId="0" borderId="43" xfId="0" applyNumberFormat="1" applyFont="1" applyBorder="1"/>
    <xf numFmtId="14" fontId="4" fillId="0" borderId="45" xfId="0" applyNumberFormat="1" applyFont="1" applyBorder="1"/>
    <xf numFmtId="0" fontId="2" fillId="0" borderId="21" xfId="0" applyFont="1" applyBorder="1" applyAlignment="1">
      <alignment horizontal="center"/>
    </xf>
    <xf numFmtId="2" fontId="2" fillId="0" borderId="9" xfId="0" applyNumberFormat="1" applyFont="1" applyBorder="1" applyAlignment="1">
      <alignment horizontal="left"/>
    </xf>
    <xf numFmtId="0" fontId="29" fillId="0" borderId="9" xfId="0" applyFont="1" applyBorder="1" applyAlignment="1">
      <alignment horizontal="center"/>
    </xf>
    <xf numFmtId="2" fontId="2" fillId="0" borderId="18" xfId="0" applyNumberFormat="1" applyFont="1" applyBorder="1" applyAlignment="1">
      <alignment horizontal="left"/>
    </xf>
    <xf numFmtId="0" fontId="29" fillId="0" borderId="20" xfId="0" applyFont="1" applyBorder="1" applyAlignment="1">
      <alignment horizontal="center"/>
    </xf>
    <xf numFmtId="0" fontId="29" fillId="0" borderId="1" xfId="0" applyFont="1" applyBorder="1" applyAlignment="1">
      <alignment horizontal="center"/>
    </xf>
    <xf numFmtId="165" fontId="1" fillId="0" borderId="36" xfId="0" applyNumberFormat="1" applyFont="1" applyBorder="1" applyAlignment="1">
      <alignment horizontal="right"/>
    </xf>
    <xf numFmtId="165" fontId="1" fillId="0" borderId="42" xfId="0" applyNumberFormat="1" applyFont="1" applyBorder="1" applyAlignment="1">
      <alignment horizontal="right"/>
    </xf>
    <xf numFmtId="165" fontId="1" fillId="0" borderId="37" xfId="0" applyNumberFormat="1" applyFont="1" applyBorder="1" applyAlignment="1">
      <alignment horizontal="right"/>
    </xf>
    <xf numFmtId="9" fontId="1" fillId="11" borderId="38" xfId="0" applyNumberFormat="1" applyFont="1" applyFill="1" applyBorder="1" applyAlignment="1">
      <alignment horizontal="right"/>
    </xf>
    <xf numFmtId="9" fontId="1" fillId="12" borderId="0" xfId="0" applyNumberFormat="1" applyFont="1" applyFill="1" applyAlignment="1">
      <alignment horizontal="right"/>
    </xf>
    <xf numFmtId="9" fontId="1" fillId="13" borderId="0" xfId="0" applyNumberFormat="1" applyFont="1" applyFill="1" applyAlignment="1">
      <alignment horizontal="right"/>
    </xf>
    <xf numFmtId="9" fontId="1" fillId="14" borderId="0" xfId="0" applyNumberFormat="1" applyFont="1" applyFill="1" applyAlignment="1">
      <alignment horizontal="right"/>
    </xf>
    <xf numFmtId="9" fontId="1" fillId="15" borderId="39" xfId="0" applyNumberFormat="1" applyFont="1" applyFill="1" applyBorder="1" applyAlignment="1">
      <alignment horizontal="right"/>
    </xf>
    <xf numFmtId="165" fontId="1" fillId="0" borderId="48" xfId="0" applyNumberFormat="1" applyFont="1" applyBorder="1" applyAlignment="1">
      <alignment horizontal="right"/>
    </xf>
    <xf numFmtId="165" fontId="1" fillId="0" borderId="49" xfId="0" applyNumberFormat="1" applyFont="1" applyBorder="1" applyAlignment="1">
      <alignment horizontal="right"/>
    </xf>
    <xf numFmtId="2" fontId="1" fillId="0" borderId="49" xfId="0" applyNumberFormat="1" applyFont="1" applyBorder="1" applyAlignment="1">
      <alignment horizontal="right"/>
    </xf>
    <xf numFmtId="9" fontId="1" fillId="11" borderId="40" xfId="0" applyNumberFormat="1" applyFont="1" applyFill="1" applyBorder="1" applyAlignment="1">
      <alignment horizontal="right"/>
    </xf>
    <xf numFmtId="9" fontId="1" fillId="12" borderId="43" xfId="0" applyNumberFormat="1" applyFont="1" applyFill="1" applyBorder="1" applyAlignment="1">
      <alignment horizontal="right"/>
    </xf>
    <xf numFmtId="9" fontId="1" fillId="13" borderId="43" xfId="0" applyNumberFormat="1" applyFont="1" applyFill="1" applyBorder="1" applyAlignment="1">
      <alignment horizontal="right"/>
    </xf>
    <xf numFmtId="9" fontId="1" fillId="14" borderId="43" xfId="0" applyNumberFormat="1" applyFont="1" applyFill="1" applyBorder="1" applyAlignment="1">
      <alignment horizontal="right"/>
    </xf>
    <xf numFmtId="9" fontId="1" fillId="15" borderId="41" xfId="0" applyNumberFormat="1" applyFont="1" applyFill="1" applyBorder="1" applyAlignment="1">
      <alignment horizontal="right"/>
    </xf>
    <xf numFmtId="169" fontId="1" fillId="0" borderId="0" xfId="0" applyNumberFormat="1" applyFont="1" applyAlignment="1">
      <alignment horizontal="right"/>
    </xf>
    <xf numFmtId="169" fontId="1" fillId="0" borderId="0" xfId="0" applyNumberFormat="1" applyFont="1"/>
    <xf numFmtId="165" fontId="1" fillId="0" borderId="39" xfId="0" applyNumberFormat="1" applyFont="1" applyBorder="1" applyAlignment="1">
      <alignment horizontal="right"/>
    </xf>
    <xf numFmtId="10" fontId="1" fillId="0" borderId="40" xfId="1" applyNumberFormat="1" applyFont="1" applyBorder="1" applyAlignment="1">
      <alignment horizontal="right"/>
    </xf>
    <xf numFmtId="10" fontId="1" fillId="0" borderId="43" xfId="1" applyNumberFormat="1" applyFont="1" applyBorder="1" applyAlignment="1">
      <alignment horizontal="right"/>
    </xf>
    <xf numFmtId="10" fontId="1" fillId="0" borderId="41" xfId="1" applyNumberFormat="1" applyFont="1" applyBorder="1" applyAlignment="1">
      <alignment horizontal="right"/>
    </xf>
    <xf numFmtId="2" fontId="2" fillId="0" borderId="36" xfId="0" applyNumberFormat="1" applyFont="1" applyBorder="1" applyAlignment="1">
      <alignment horizontal="left"/>
    </xf>
    <xf numFmtId="0" fontId="29" fillId="0" borderId="40" xfId="0" applyFont="1" applyBorder="1" applyAlignment="1">
      <alignment horizontal="center"/>
    </xf>
    <xf numFmtId="0" fontId="7" fillId="0" borderId="50" xfId="0" applyFont="1" applyBorder="1" applyAlignment="1">
      <alignment horizontal="center"/>
    </xf>
    <xf numFmtId="0" fontId="2" fillId="0" borderId="46" xfId="0" applyFont="1" applyBorder="1" applyAlignment="1">
      <alignment horizontal="center"/>
    </xf>
    <xf numFmtId="0" fontId="2" fillId="0" borderId="47" xfId="0" applyFont="1" applyBorder="1" applyAlignment="1">
      <alignment horizontal="center"/>
    </xf>
    <xf numFmtId="0" fontId="2" fillId="0" borderId="45" xfId="0" applyFont="1" applyBorder="1" applyAlignment="1">
      <alignment wrapText="1"/>
    </xf>
    <xf numFmtId="0" fontId="2" fillId="0" borderId="46" xfId="0" applyFont="1" applyBorder="1" applyAlignment="1">
      <alignment wrapText="1"/>
    </xf>
    <xf numFmtId="0" fontId="2" fillId="0" borderId="47" xfId="0" applyFont="1" applyBorder="1" applyAlignment="1">
      <alignment wrapText="1"/>
    </xf>
    <xf numFmtId="0" fontId="8" fillId="0" borderId="0" xfId="0" applyFont="1" applyAlignment="1">
      <alignment horizontal="center"/>
    </xf>
    <xf numFmtId="0" fontId="13" fillId="0" borderId="0" xfId="0" applyFont="1" applyAlignment="1">
      <alignment horizontal="center"/>
    </xf>
    <xf numFmtId="0" fontId="11" fillId="0" borderId="0" xfId="0" applyFont="1"/>
    <xf numFmtId="10" fontId="1" fillId="11" borderId="0" xfId="0" applyNumberFormat="1" applyFont="1" applyFill="1" applyAlignment="1">
      <alignment horizontal="right"/>
    </xf>
    <xf numFmtId="10" fontId="1" fillId="12" borderId="0" xfId="0" applyNumberFormat="1" applyFont="1" applyFill="1" applyAlignment="1">
      <alignment horizontal="right"/>
    </xf>
    <xf numFmtId="10" fontId="1" fillId="13" borderId="0" xfId="0" applyNumberFormat="1" applyFont="1" applyFill="1" applyAlignment="1">
      <alignment horizontal="right"/>
    </xf>
    <xf numFmtId="10" fontId="1" fillId="14" borderId="0" xfId="0" applyNumberFormat="1" applyFont="1" applyFill="1" applyAlignment="1">
      <alignment horizontal="right"/>
    </xf>
    <xf numFmtId="10" fontId="1" fillId="15" borderId="10" xfId="0" applyNumberFormat="1" applyFont="1" applyFill="1" applyBorder="1" applyAlignment="1">
      <alignment horizontal="right"/>
    </xf>
    <xf numFmtId="2" fontId="2" fillId="0" borderId="51" xfId="0" applyNumberFormat="1" applyFont="1" applyBorder="1" applyAlignment="1">
      <alignment horizontal="left"/>
    </xf>
    <xf numFmtId="169" fontId="1" fillId="0" borderId="42" xfId="0" applyNumberFormat="1" applyFont="1" applyBorder="1" applyAlignment="1">
      <alignment horizontal="right"/>
    </xf>
    <xf numFmtId="169" fontId="1" fillId="0" borderId="37" xfId="0" applyNumberFormat="1" applyFont="1" applyBorder="1" applyAlignment="1">
      <alignment horizontal="right"/>
    </xf>
    <xf numFmtId="0" fontId="29" fillId="0" borderId="52" xfId="0" applyFont="1" applyBorder="1" applyAlignment="1">
      <alignment horizontal="center"/>
    </xf>
    <xf numFmtId="10" fontId="1" fillId="11" borderId="43" xfId="0" applyNumberFormat="1" applyFont="1" applyFill="1" applyBorder="1" applyAlignment="1">
      <alignment horizontal="right"/>
    </xf>
    <xf numFmtId="10" fontId="1" fillId="12" borderId="43" xfId="0" applyNumberFormat="1" applyFont="1" applyFill="1" applyBorder="1" applyAlignment="1">
      <alignment horizontal="right"/>
    </xf>
    <xf numFmtId="10" fontId="1" fillId="13" borderId="43" xfId="0" applyNumberFormat="1" applyFont="1" applyFill="1" applyBorder="1" applyAlignment="1">
      <alignment horizontal="right"/>
    </xf>
    <xf numFmtId="10" fontId="1" fillId="14" borderId="43" xfId="0" applyNumberFormat="1" applyFont="1" applyFill="1" applyBorder="1" applyAlignment="1">
      <alignment horizontal="right"/>
    </xf>
    <xf numFmtId="10" fontId="1" fillId="15" borderId="41" xfId="0" applyNumberFormat="1" applyFont="1" applyFill="1" applyBorder="1" applyAlignment="1">
      <alignment horizontal="right"/>
    </xf>
    <xf numFmtId="0" fontId="2" fillId="0" borderId="2" xfId="0" applyFont="1" applyBorder="1" applyAlignment="1">
      <alignment horizontal="left"/>
    </xf>
    <xf numFmtId="0" fontId="2" fillId="0" borderId="42" xfId="0" applyFont="1" applyBorder="1" applyAlignment="1">
      <alignment horizontal="center"/>
    </xf>
    <xf numFmtId="0" fontId="2" fillId="0" borderId="37" xfId="0" applyFont="1" applyBorder="1" applyAlignment="1">
      <alignment horizontal="center"/>
    </xf>
    <xf numFmtId="169" fontId="1" fillId="0" borderId="10" xfId="0" applyNumberFormat="1" applyFont="1" applyBorder="1" applyAlignment="1">
      <alignment horizontal="right"/>
    </xf>
    <xf numFmtId="10" fontId="1" fillId="0" borderId="42" xfId="0" applyNumberFormat="1" applyFont="1" applyBorder="1" applyAlignment="1">
      <alignment horizontal="right"/>
    </xf>
    <xf numFmtId="10" fontId="1" fillId="0" borderId="37" xfId="0" applyNumberFormat="1" applyFont="1" applyBorder="1" applyAlignment="1">
      <alignment horizontal="right"/>
    </xf>
    <xf numFmtId="10" fontId="1" fillId="0" borderId="39" xfId="0" applyNumberFormat="1" applyFont="1" applyBorder="1" applyAlignment="1">
      <alignment horizontal="right"/>
    </xf>
    <xf numFmtId="10" fontId="1" fillId="0" borderId="43" xfId="0" applyNumberFormat="1" applyFont="1" applyBorder="1" applyAlignment="1">
      <alignment horizontal="right"/>
    </xf>
    <xf numFmtId="10" fontId="1" fillId="0" borderId="41" xfId="0" applyNumberFormat="1" applyFont="1" applyBorder="1" applyAlignment="1">
      <alignment horizontal="right"/>
    </xf>
    <xf numFmtId="164" fontId="1" fillId="0" borderId="42" xfId="0" applyNumberFormat="1" applyFont="1" applyBorder="1" applyAlignment="1">
      <alignment horizontal="right"/>
    </xf>
    <xf numFmtId="164" fontId="1" fillId="0" borderId="37" xfId="0" applyNumberFormat="1" applyFont="1" applyBorder="1" applyAlignment="1">
      <alignment horizontal="right"/>
    </xf>
    <xf numFmtId="164" fontId="1" fillId="0" borderId="43" xfId="0" applyNumberFormat="1" applyFont="1" applyBorder="1" applyAlignment="1">
      <alignment horizontal="right"/>
    </xf>
    <xf numFmtId="168" fontId="1" fillId="0" borderId="37" xfId="0" applyNumberFormat="1" applyFont="1" applyBorder="1" applyAlignment="1">
      <alignment horizontal="right"/>
    </xf>
    <xf numFmtId="168" fontId="1" fillId="0" borderId="39" xfId="0" applyNumberFormat="1" applyFont="1" applyBorder="1" applyAlignment="1">
      <alignment horizontal="right"/>
    </xf>
    <xf numFmtId="168" fontId="1" fillId="0" borderId="41" xfId="0" applyNumberFormat="1" applyFont="1" applyBorder="1" applyAlignment="1">
      <alignment horizontal="right"/>
    </xf>
    <xf numFmtId="0" fontId="2" fillId="5" borderId="9" xfId="0" applyFont="1" applyFill="1" applyBorder="1"/>
    <xf numFmtId="0" fontId="2" fillId="5" borderId="1" xfId="0" applyFont="1" applyFill="1" applyBorder="1"/>
    <xf numFmtId="2" fontId="1" fillId="0" borderId="42" xfId="0" applyNumberFormat="1" applyFont="1" applyBorder="1" applyAlignment="1">
      <alignment horizontal="right"/>
    </xf>
    <xf numFmtId="2" fontId="1" fillId="0" borderId="37" xfId="0" applyNumberFormat="1" applyFont="1" applyBorder="1" applyAlignment="1">
      <alignment horizontal="right"/>
    </xf>
    <xf numFmtId="0" fontId="2" fillId="0" borderId="3" xfId="0" applyFont="1" applyBorder="1" applyAlignment="1">
      <alignment horizontal="left"/>
    </xf>
    <xf numFmtId="164" fontId="1" fillId="0" borderId="53" xfId="0" applyNumberFormat="1" applyFont="1" applyBorder="1" applyAlignment="1">
      <alignment horizontal="left"/>
    </xf>
    <xf numFmtId="164" fontId="1" fillId="0" borderId="54" xfId="0" applyNumberFormat="1" applyFont="1" applyBorder="1" applyAlignment="1">
      <alignment horizontal="left"/>
    </xf>
    <xf numFmtId="165" fontId="1" fillId="0" borderId="55" xfId="0" applyNumberFormat="1" applyFont="1" applyBorder="1" applyAlignment="1">
      <alignment horizontal="left"/>
    </xf>
    <xf numFmtId="165" fontId="1" fillId="0" borderId="44" xfId="0" applyNumberFormat="1" applyFont="1" applyBorder="1" applyAlignment="1">
      <alignment horizontal="left"/>
    </xf>
    <xf numFmtId="10" fontId="1" fillId="0" borderId="55" xfId="0" applyNumberFormat="1" applyFont="1" applyBorder="1" applyAlignment="1">
      <alignment horizontal="right"/>
    </xf>
    <xf numFmtId="10" fontId="1" fillId="0" borderId="44" xfId="0" applyNumberFormat="1" applyFont="1" applyBorder="1" applyAlignment="1">
      <alignment horizontal="right"/>
    </xf>
    <xf numFmtId="2" fontId="1" fillId="0" borderId="55" xfId="0" applyNumberFormat="1" applyFont="1" applyBorder="1" applyAlignment="1">
      <alignment horizontal="right"/>
    </xf>
    <xf numFmtId="2" fontId="1" fillId="0" borderId="44" xfId="0" applyNumberFormat="1" applyFont="1" applyBorder="1" applyAlignment="1">
      <alignment horizontal="right"/>
    </xf>
    <xf numFmtId="165" fontId="1" fillId="0" borderId="55" xfId="0" applyNumberFormat="1" applyFont="1" applyBorder="1" applyAlignment="1">
      <alignment horizontal="right"/>
    </xf>
    <xf numFmtId="164" fontId="1" fillId="0" borderId="39" xfId="0" applyNumberFormat="1" applyFont="1" applyBorder="1" applyAlignment="1">
      <alignment horizontal="right"/>
    </xf>
    <xf numFmtId="164" fontId="1" fillId="0" borderId="41" xfId="0" applyNumberFormat="1" applyFont="1" applyBorder="1" applyAlignment="1">
      <alignment horizontal="right"/>
    </xf>
    <xf numFmtId="2" fontId="1" fillId="0" borderId="39" xfId="0" applyNumberFormat="1" applyFont="1" applyBorder="1" applyAlignment="1">
      <alignment horizontal="right"/>
    </xf>
    <xf numFmtId="10" fontId="1" fillId="0" borderId="56" xfId="0" applyNumberFormat="1" applyFont="1" applyBorder="1" applyAlignment="1">
      <alignment horizontal="right"/>
    </xf>
    <xf numFmtId="2" fontId="1" fillId="0" borderId="57" xfId="0" applyNumberFormat="1" applyFont="1" applyBorder="1" applyAlignment="1">
      <alignment horizontal="right"/>
    </xf>
    <xf numFmtId="0" fontId="1" fillId="0" borderId="58" xfId="0" applyFont="1" applyBorder="1" applyAlignment="1">
      <alignment horizontal="right"/>
    </xf>
    <xf numFmtId="0" fontId="3" fillId="0" borderId="10" xfId="0" applyFont="1" applyBorder="1" applyAlignment="1">
      <alignment horizontal="left"/>
    </xf>
    <xf numFmtId="0" fontId="36" fillId="0" borderId="0" xfId="0" applyFont="1"/>
    <xf numFmtId="0" fontId="40" fillId="0" borderId="0" xfId="0" applyFont="1"/>
    <xf numFmtId="0" fontId="6" fillId="0" borderId="0" xfId="0" applyFont="1"/>
    <xf numFmtId="4" fontId="6" fillId="0" borderId="0" xfId="0" applyNumberFormat="1" applyFont="1"/>
    <xf numFmtId="0" fontId="41" fillId="0" borderId="0" xfId="0" applyFont="1" applyAlignment="1">
      <alignment wrapText="1"/>
    </xf>
    <xf numFmtId="168" fontId="1" fillId="0" borderId="0" xfId="0" applyNumberFormat="1" applyFont="1"/>
    <xf numFmtId="10" fontId="1" fillId="0" borderId="0" xfId="0" applyNumberFormat="1" applyFont="1" applyAlignment="1">
      <alignment horizontal="left"/>
    </xf>
    <xf numFmtId="165" fontId="1" fillId="0" borderId="0" xfId="0" applyNumberFormat="1" applyFont="1" applyAlignment="1">
      <alignment horizontal="left"/>
    </xf>
    <xf numFmtId="9" fontId="1" fillId="0" borderId="0" xfId="1" applyFont="1"/>
    <xf numFmtId="0" fontId="43" fillId="0" borderId="0" xfId="0" applyFont="1"/>
    <xf numFmtId="9" fontId="43" fillId="0" borderId="0" xfId="0" applyNumberFormat="1" applyFont="1" applyAlignment="1">
      <alignment horizontal="left"/>
    </xf>
    <xf numFmtId="2" fontId="43" fillId="0" borderId="0" xfId="0" applyNumberFormat="1" applyFont="1" applyAlignment="1">
      <alignment horizontal="left"/>
    </xf>
    <xf numFmtId="0" fontId="31" fillId="0" borderId="26" xfId="0" applyFont="1" applyBorder="1"/>
    <xf numFmtId="0" fontId="15" fillId="0" borderId="0" xfId="0" applyFont="1"/>
    <xf numFmtId="2" fontId="15" fillId="0" borderId="0" xfId="0" applyNumberFormat="1" applyFont="1"/>
    <xf numFmtId="0" fontId="15" fillId="0" borderId="0" xfId="0" applyFont="1" applyAlignment="1">
      <alignment horizontal="right"/>
    </xf>
    <xf numFmtId="0" fontId="18" fillId="0" borderId="1" xfId="0" applyFont="1" applyBorder="1"/>
    <xf numFmtId="0" fontId="18" fillId="16" borderId="59" xfId="0" applyFont="1" applyFill="1" applyBorder="1" applyAlignment="1">
      <alignment vertical="top" wrapText="1"/>
    </xf>
    <xf numFmtId="0" fontId="18" fillId="17" borderId="59" xfId="0" applyFont="1" applyFill="1" applyBorder="1" applyAlignment="1">
      <alignment vertical="top" wrapText="1"/>
    </xf>
    <xf numFmtId="2" fontId="45" fillId="23" borderId="61" xfId="0" applyNumberFormat="1" applyFont="1" applyFill="1" applyBorder="1" applyAlignment="1">
      <alignment vertical="top" wrapText="1"/>
    </xf>
    <xf numFmtId="2" fontId="45" fillId="23" borderId="62" xfId="0" applyNumberFormat="1" applyFont="1" applyFill="1" applyBorder="1" applyAlignment="1">
      <alignment vertical="top" wrapText="1"/>
    </xf>
    <xf numFmtId="10" fontId="45" fillId="25" borderId="61" xfId="1" applyNumberFormat="1" applyFont="1" applyFill="1" applyBorder="1" applyAlignment="1">
      <alignment vertical="top" wrapText="1"/>
    </xf>
    <xf numFmtId="10" fontId="45" fillId="25" borderId="62" xfId="1" applyNumberFormat="1" applyFont="1" applyFill="1" applyBorder="1" applyAlignment="1">
      <alignment vertical="top" wrapText="1"/>
    </xf>
    <xf numFmtId="10" fontId="45" fillId="26" borderId="61" xfId="1" applyNumberFormat="1" applyFont="1" applyFill="1" applyBorder="1" applyAlignment="1">
      <alignment vertical="top" wrapText="1"/>
    </xf>
    <xf numFmtId="10" fontId="45" fillId="26" borderId="62" xfId="1" applyNumberFormat="1" applyFont="1" applyFill="1" applyBorder="1" applyAlignment="1">
      <alignment vertical="top" wrapText="1"/>
    </xf>
    <xf numFmtId="10" fontId="45" fillId="27" borderId="61" xfId="1" applyNumberFormat="1" applyFont="1" applyFill="1" applyBorder="1" applyAlignment="1">
      <alignment vertical="top" wrapText="1"/>
    </xf>
    <xf numFmtId="10" fontId="45" fillId="28" borderId="61" xfId="1" applyNumberFormat="1" applyFont="1" applyFill="1" applyBorder="1" applyAlignment="1">
      <alignment vertical="top" wrapText="1"/>
    </xf>
    <xf numFmtId="10" fontId="45" fillId="28" borderId="62" xfId="1" applyNumberFormat="1" applyFont="1" applyFill="1" applyBorder="1" applyAlignment="1">
      <alignment vertical="top" wrapText="1"/>
    </xf>
    <xf numFmtId="2" fontId="18" fillId="28" borderId="59" xfId="0" applyNumberFormat="1" applyFont="1" applyFill="1" applyBorder="1" applyAlignment="1">
      <alignment vertical="top" wrapText="1"/>
    </xf>
    <xf numFmtId="2" fontId="45" fillId="17" borderId="62" xfId="0" applyNumberFormat="1" applyFont="1" applyFill="1" applyBorder="1" applyAlignment="1">
      <alignment vertical="top" wrapText="1"/>
    </xf>
    <xf numFmtId="2" fontId="45" fillId="17" borderId="61" xfId="0" applyNumberFormat="1" applyFont="1" applyFill="1" applyBorder="1" applyAlignment="1">
      <alignment vertical="top" wrapText="1"/>
    </xf>
    <xf numFmtId="0" fontId="18" fillId="29" borderId="59" xfId="0" applyFont="1" applyFill="1" applyBorder="1" applyAlignment="1">
      <alignment vertical="top" wrapText="1"/>
    </xf>
    <xf numFmtId="0" fontId="15" fillId="0" borderId="59" xfId="0" applyFont="1" applyBorder="1"/>
    <xf numFmtId="2" fontId="15" fillId="0" borderId="59" xfId="0" applyNumberFormat="1" applyFont="1" applyBorder="1"/>
    <xf numFmtId="4" fontId="15" fillId="0" borderId="59" xfId="0" applyNumberFormat="1" applyFont="1" applyBorder="1"/>
    <xf numFmtId="0" fontId="46" fillId="0" borderId="59" xfId="2" applyFont="1" applyFill="1" applyBorder="1" applyAlignment="1"/>
    <xf numFmtId="0" fontId="48" fillId="0" borderId="0" xfId="0" applyFont="1"/>
    <xf numFmtId="2" fontId="11" fillId="0" borderId="0" xfId="0" applyNumberFormat="1" applyFont="1"/>
    <xf numFmtId="0" fontId="2" fillId="0" borderId="63" xfId="0" applyFont="1" applyBorder="1" applyAlignment="1">
      <alignment horizontal="center"/>
    </xf>
    <xf numFmtId="0" fontId="18" fillId="0" borderId="36" xfId="0" applyFont="1" applyBorder="1"/>
    <xf numFmtId="0" fontId="18" fillId="0" borderId="40" xfId="0" applyFont="1" applyBorder="1"/>
    <xf numFmtId="0" fontId="15" fillId="0" borderId="43" xfId="0" applyFont="1" applyBorder="1"/>
    <xf numFmtId="2" fontId="15" fillId="0" borderId="64" xfId="0" applyNumberFormat="1" applyFont="1" applyBorder="1" applyAlignment="1">
      <alignment vertical="top" wrapText="1"/>
    </xf>
    <xf numFmtId="10" fontId="15" fillId="0" borderId="64" xfId="1" applyNumberFormat="1" applyFont="1" applyFill="1" applyBorder="1" applyAlignment="1">
      <alignment vertical="top" wrapText="1"/>
    </xf>
    <xf numFmtId="2" fontId="15" fillId="0" borderId="65" xfId="0" applyNumberFormat="1" applyFont="1" applyBorder="1" applyAlignment="1">
      <alignment vertical="top" wrapText="1"/>
    </xf>
    <xf numFmtId="0" fontId="18" fillId="0" borderId="42" xfId="0" applyFont="1" applyBorder="1"/>
    <xf numFmtId="2" fontId="18" fillId="0" borderId="42" xfId="0" applyNumberFormat="1" applyFont="1" applyBorder="1"/>
    <xf numFmtId="10" fontId="18" fillId="0" borderId="42" xfId="1" applyNumberFormat="1" applyFont="1" applyFill="1" applyBorder="1"/>
    <xf numFmtId="2" fontId="18" fillId="0" borderId="37" xfId="0" applyNumberFormat="1" applyFont="1" applyBorder="1"/>
    <xf numFmtId="2" fontId="18" fillId="28" borderId="60" xfId="0" applyNumberFormat="1" applyFont="1" applyFill="1" applyBorder="1" applyAlignment="1">
      <alignment vertical="top" wrapText="1"/>
    </xf>
    <xf numFmtId="2" fontId="18" fillId="17" borderId="60" xfId="0" applyNumberFormat="1" applyFont="1" applyFill="1" applyBorder="1" applyAlignment="1">
      <alignment vertical="top" wrapText="1"/>
    </xf>
    <xf numFmtId="2" fontId="18" fillId="17" borderId="59" xfId="0" applyNumberFormat="1" applyFont="1" applyFill="1" applyBorder="1" applyAlignment="1">
      <alignment vertical="top" wrapText="1"/>
    </xf>
    <xf numFmtId="10" fontId="15" fillId="0" borderId="0" xfId="1" applyNumberFormat="1" applyFont="1"/>
    <xf numFmtId="10" fontId="15" fillId="0" borderId="59" xfId="1" applyNumberFormat="1" applyFont="1" applyBorder="1"/>
    <xf numFmtId="2" fontId="18" fillId="27" borderId="59" xfId="0" applyNumberFormat="1" applyFont="1" applyFill="1" applyBorder="1" applyAlignment="1">
      <alignment vertical="top" wrapText="1"/>
    </xf>
    <xf numFmtId="2" fontId="18" fillId="27" borderId="60" xfId="0" applyNumberFormat="1" applyFont="1" applyFill="1" applyBorder="1" applyAlignment="1">
      <alignment vertical="top" wrapText="1"/>
    </xf>
    <xf numFmtId="2" fontId="18" fillId="25" borderId="59" xfId="0" applyNumberFormat="1" applyFont="1" applyFill="1" applyBorder="1" applyAlignment="1">
      <alignment vertical="top" wrapText="1"/>
    </xf>
    <xf numFmtId="2" fontId="18" fillId="25" borderId="60" xfId="0" applyNumberFormat="1" applyFont="1" applyFill="1" applyBorder="1" applyAlignment="1">
      <alignment vertical="top" wrapText="1"/>
    </xf>
    <xf numFmtId="10" fontId="45" fillId="21" borderId="61" xfId="1" applyNumberFormat="1" applyFont="1" applyFill="1" applyBorder="1" applyAlignment="1">
      <alignment vertical="top" wrapText="1"/>
    </xf>
    <xf numFmtId="10" fontId="45" fillId="21" borderId="62" xfId="1" applyNumberFormat="1" applyFont="1" applyFill="1" applyBorder="1" applyAlignment="1">
      <alignment vertical="top" wrapText="1"/>
    </xf>
    <xf numFmtId="2" fontId="15" fillId="0" borderId="0" xfId="0" applyNumberFormat="1" applyFont="1" applyAlignment="1">
      <alignment horizontal="right"/>
    </xf>
    <xf numFmtId="2" fontId="18" fillId="18" borderId="59" xfId="0" applyNumberFormat="1" applyFont="1" applyFill="1" applyBorder="1" applyAlignment="1">
      <alignment vertical="top" wrapText="1"/>
    </xf>
    <xf numFmtId="2" fontId="18" fillId="19" borderId="59" xfId="0" applyNumberFormat="1" applyFont="1" applyFill="1" applyBorder="1" applyAlignment="1">
      <alignment vertical="top" wrapText="1"/>
    </xf>
    <xf numFmtId="2" fontId="18" fillId="20" borderId="59" xfId="0" applyNumberFormat="1" applyFont="1" applyFill="1" applyBorder="1" applyAlignment="1">
      <alignment vertical="top" wrapText="1"/>
    </xf>
    <xf numFmtId="2" fontId="18" fillId="21" borderId="59" xfId="0" applyNumberFormat="1" applyFont="1" applyFill="1" applyBorder="1" applyAlignment="1">
      <alignment vertical="top" wrapText="1"/>
    </xf>
    <xf numFmtId="2" fontId="18" fillId="22" borderId="60" xfId="0" applyNumberFormat="1" applyFont="1" applyFill="1" applyBorder="1" applyAlignment="1">
      <alignment vertical="top" wrapText="1"/>
    </xf>
    <xf numFmtId="2" fontId="18" fillId="23" borderId="59" xfId="0" applyNumberFormat="1" applyFont="1" applyFill="1" applyBorder="1" applyAlignment="1">
      <alignment vertical="top" wrapText="1"/>
    </xf>
    <xf numFmtId="2" fontId="18" fillId="23" borderId="60" xfId="0" applyNumberFormat="1" applyFont="1" applyFill="1" applyBorder="1" applyAlignment="1">
      <alignment vertical="top" wrapText="1"/>
    </xf>
    <xf numFmtId="2" fontId="18" fillId="24" borderId="59" xfId="0" applyNumberFormat="1" applyFont="1" applyFill="1" applyBorder="1" applyAlignment="1">
      <alignment vertical="top" wrapText="1"/>
    </xf>
    <xf numFmtId="2" fontId="18" fillId="24" borderId="60" xfId="0" applyNumberFormat="1" applyFont="1" applyFill="1" applyBorder="1" applyAlignment="1">
      <alignment vertical="top" wrapText="1"/>
    </xf>
    <xf numFmtId="0" fontId="18" fillId="30" borderId="36" xfId="0" applyFont="1" applyFill="1" applyBorder="1"/>
    <xf numFmtId="0" fontId="18" fillId="30" borderId="42" xfId="0" applyFont="1" applyFill="1" applyBorder="1"/>
    <xf numFmtId="2" fontId="18" fillId="30" borderId="42" xfId="0" applyNumberFormat="1" applyFont="1" applyFill="1" applyBorder="1"/>
    <xf numFmtId="10" fontId="18" fillId="30" borderId="42" xfId="1" applyNumberFormat="1" applyFont="1" applyFill="1" applyBorder="1"/>
    <xf numFmtId="2" fontId="18" fillId="30" borderId="37" xfId="0" applyNumberFormat="1" applyFont="1" applyFill="1" applyBorder="1"/>
    <xf numFmtId="0" fontId="18" fillId="30" borderId="0" xfId="0" applyFont="1" applyFill="1"/>
    <xf numFmtId="0" fontId="18" fillId="30" borderId="40" xfId="0" applyFont="1" applyFill="1" applyBorder="1"/>
    <xf numFmtId="0" fontId="15" fillId="30" borderId="43" xfId="0" applyFont="1" applyFill="1" applyBorder="1"/>
    <xf numFmtId="2" fontId="15" fillId="30" borderId="64" xfId="0" applyNumberFormat="1" applyFont="1" applyFill="1" applyBorder="1" applyAlignment="1">
      <alignment vertical="top" wrapText="1"/>
    </xf>
    <xf numFmtId="10" fontId="15" fillId="30" borderId="64" xfId="1" applyNumberFormat="1" applyFont="1" applyFill="1" applyBorder="1" applyAlignment="1">
      <alignment vertical="top" wrapText="1"/>
    </xf>
    <xf numFmtId="2" fontId="15" fillId="30" borderId="65" xfId="0" applyNumberFormat="1" applyFont="1" applyFill="1" applyBorder="1" applyAlignment="1">
      <alignment vertical="top" wrapText="1"/>
    </xf>
    <xf numFmtId="0" fontId="15" fillId="30" borderId="0" xfId="0" applyFont="1" applyFill="1"/>
    <xf numFmtId="10" fontId="18" fillId="0" borderId="42" xfId="1" applyNumberFormat="1" applyFont="1" applyBorder="1"/>
    <xf numFmtId="10" fontId="15" fillId="0" borderId="64" xfId="1" applyNumberFormat="1" applyFont="1" applyBorder="1" applyAlignment="1">
      <alignment vertical="top" wrapText="1"/>
    </xf>
    <xf numFmtId="0" fontId="28" fillId="0" borderId="0" xfId="0" applyFont="1" applyAlignment="1">
      <alignment horizontal="center" vertical="center" wrapText="1"/>
    </xf>
    <xf numFmtId="0" fontId="47" fillId="0" borderId="59" xfId="0" applyFont="1" applyBorder="1"/>
    <xf numFmtId="2" fontId="18" fillId="18" borderId="67" xfId="0" applyNumberFormat="1" applyFont="1" applyFill="1" applyBorder="1" applyAlignment="1">
      <alignment vertical="top" wrapText="1"/>
    </xf>
    <xf numFmtId="2" fontId="18" fillId="19" borderId="68" xfId="0" applyNumberFormat="1" applyFont="1" applyFill="1" applyBorder="1" applyAlignment="1">
      <alignment vertical="top" wrapText="1"/>
    </xf>
    <xf numFmtId="2" fontId="18" fillId="20" borderId="68" xfId="0" applyNumberFormat="1" applyFont="1" applyFill="1" applyBorder="1" applyAlignment="1">
      <alignment vertical="top" wrapText="1"/>
    </xf>
    <xf numFmtId="2" fontId="18" fillId="20" borderId="69" xfId="0" applyNumberFormat="1" applyFont="1" applyFill="1" applyBorder="1" applyAlignment="1">
      <alignment vertical="top" wrapText="1"/>
    </xf>
    <xf numFmtId="9" fontId="49" fillId="20" borderId="70" xfId="1" applyFont="1" applyFill="1" applyBorder="1" applyAlignment="1">
      <alignment vertical="top" wrapText="1"/>
    </xf>
    <xf numFmtId="9" fontId="49" fillId="20" borderId="71" xfId="1" applyFont="1" applyFill="1" applyBorder="1" applyAlignment="1">
      <alignment vertical="top" wrapText="1"/>
    </xf>
    <xf numFmtId="2" fontId="18" fillId="20" borderId="67" xfId="0" applyNumberFormat="1" applyFont="1" applyFill="1" applyBorder="1" applyAlignment="1">
      <alignment vertical="top" wrapText="1"/>
    </xf>
    <xf numFmtId="2" fontId="18" fillId="21" borderId="68" xfId="0" applyNumberFormat="1" applyFont="1" applyFill="1" applyBorder="1" applyAlignment="1">
      <alignment vertical="top" wrapText="1"/>
    </xf>
    <xf numFmtId="2" fontId="18" fillId="22" borderId="72" xfId="0" applyNumberFormat="1" applyFont="1" applyFill="1" applyBorder="1" applyAlignment="1">
      <alignment vertical="top" wrapText="1"/>
    </xf>
    <xf numFmtId="2" fontId="45" fillId="23" borderId="68" xfId="0" applyNumberFormat="1" applyFont="1" applyFill="1" applyBorder="1" applyAlignment="1">
      <alignment vertical="top" wrapText="1"/>
    </xf>
    <xf numFmtId="2" fontId="45" fillId="23" borderId="72" xfId="0" applyNumberFormat="1" applyFont="1" applyFill="1" applyBorder="1" applyAlignment="1">
      <alignment vertical="top" wrapText="1"/>
    </xf>
    <xf numFmtId="2" fontId="18" fillId="23" borderId="68" xfId="0" applyNumberFormat="1" applyFont="1" applyFill="1" applyBorder="1" applyAlignment="1">
      <alignment vertical="top" wrapText="1"/>
    </xf>
    <xf numFmtId="2" fontId="18" fillId="23" borderId="72" xfId="0" applyNumberFormat="1" applyFont="1" applyFill="1" applyBorder="1" applyAlignment="1">
      <alignment vertical="top" wrapText="1"/>
    </xf>
    <xf numFmtId="2" fontId="18" fillId="24" borderId="68" xfId="0" applyNumberFormat="1" applyFont="1" applyFill="1" applyBorder="1" applyAlignment="1">
      <alignment vertical="top" wrapText="1"/>
    </xf>
    <xf numFmtId="2" fontId="18" fillId="24" borderId="72" xfId="0" applyNumberFormat="1" applyFont="1" applyFill="1" applyBorder="1" applyAlignment="1">
      <alignment vertical="top" wrapText="1"/>
    </xf>
    <xf numFmtId="10" fontId="45" fillId="21" borderId="68" xfId="1" applyNumberFormat="1" applyFont="1" applyFill="1" applyBorder="1" applyAlignment="1">
      <alignment vertical="top" wrapText="1"/>
    </xf>
    <xf numFmtId="10" fontId="45" fillId="21" borderId="72" xfId="1" applyNumberFormat="1" applyFont="1" applyFill="1" applyBorder="1" applyAlignment="1">
      <alignment vertical="top" wrapText="1"/>
    </xf>
    <xf numFmtId="2" fontId="18" fillId="25" borderId="72" xfId="0" applyNumberFormat="1" applyFont="1" applyFill="1" applyBorder="1" applyAlignment="1">
      <alignment vertical="top" wrapText="1"/>
    </xf>
    <xf numFmtId="10" fontId="45" fillId="25" borderId="68" xfId="1" applyNumberFormat="1" applyFont="1" applyFill="1" applyBorder="1" applyAlignment="1">
      <alignment vertical="top" wrapText="1"/>
    </xf>
    <xf numFmtId="10" fontId="45" fillId="25" borderId="72" xfId="1" applyNumberFormat="1" applyFont="1" applyFill="1" applyBorder="1" applyAlignment="1">
      <alignment vertical="top" wrapText="1"/>
    </xf>
    <xf numFmtId="2" fontId="18" fillId="25" borderId="68" xfId="0" applyNumberFormat="1" applyFont="1" applyFill="1" applyBorder="1" applyAlignment="1">
      <alignment vertical="top" wrapText="1"/>
    </xf>
    <xf numFmtId="10" fontId="45" fillId="26" borderId="68" xfId="1" applyNumberFormat="1" applyFont="1" applyFill="1" applyBorder="1" applyAlignment="1">
      <alignment vertical="top" wrapText="1"/>
    </xf>
    <xf numFmtId="10" fontId="45" fillId="26" borderId="72" xfId="1" applyNumberFormat="1" applyFont="1" applyFill="1" applyBorder="1" applyAlignment="1">
      <alignment vertical="top" wrapText="1"/>
    </xf>
    <xf numFmtId="2" fontId="18" fillId="27" borderId="68" xfId="0" applyNumberFormat="1" applyFont="1" applyFill="1" applyBorder="1" applyAlignment="1">
      <alignment vertical="top" wrapText="1"/>
    </xf>
    <xf numFmtId="2" fontId="18" fillId="27" borderId="72" xfId="0" applyNumberFormat="1" applyFont="1" applyFill="1" applyBorder="1" applyAlignment="1">
      <alignment vertical="top" wrapText="1"/>
    </xf>
    <xf numFmtId="10" fontId="45" fillId="27" borderId="68" xfId="1" applyNumberFormat="1" applyFont="1" applyFill="1" applyBorder="1" applyAlignment="1">
      <alignment vertical="top" wrapText="1"/>
    </xf>
    <xf numFmtId="10" fontId="45" fillId="28" borderId="68" xfId="1" applyNumberFormat="1" applyFont="1" applyFill="1" applyBorder="1" applyAlignment="1">
      <alignment vertical="top" wrapText="1"/>
    </xf>
    <xf numFmtId="10" fontId="45" fillId="28" borderId="72" xfId="1" applyNumberFormat="1" applyFont="1" applyFill="1" applyBorder="1" applyAlignment="1">
      <alignment vertical="top" wrapText="1"/>
    </xf>
    <xf numFmtId="2" fontId="18" fillId="28" borderId="68" xfId="0" applyNumberFormat="1" applyFont="1" applyFill="1" applyBorder="1" applyAlignment="1">
      <alignment vertical="top" wrapText="1"/>
    </xf>
    <xf numFmtId="2" fontId="18" fillId="28" borderId="72" xfId="0" applyNumberFormat="1" applyFont="1" applyFill="1" applyBorder="1" applyAlignment="1">
      <alignment vertical="top" wrapText="1"/>
    </xf>
    <xf numFmtId="2" fontId="45" fillId="17" borderId="72" xfId="0" applyNumberFormat="1" applyFont="1" applyFill="1" applyBorder="1" applyAlignment="1">
      <alignment vertical="top" wrapText="1"/>
    </xf>
    <xf numFmtId="2" fontId="18" fillId="17" borderId="72" xfId="0" applyNumberFormat="1" applyFont="1" applyFill="1" applyBorder="1" applyAlignment="1">
      <alignment vertical="top" wrapText="1"/>
    </xf>
    <xf numFmtId="2" fontId="45" fillId="17" borderId="68" xfId="0" applyNumberFormat="1" applyFont="1" applyFill="1" applyBorder="1" applyAlignment="1">
      <alignment vertical="top" wrapText="1"/>
    </xf>
    <xf numFmtId="2" fontId="18" fillId="17" borderId="68" xfId="0" applyNumberFormat="1" applyFont="1" applyFill="1" applyBorder="1" applyAlignment="1">
      <alignment vertical="top" wrapText="1"/>
    </xf>
    <xf numFmtId="10" fontId="18" fillId="0" borderId="36" xfId="1" applyNumberFormat="1" applyFont="1" applyBorder="1"/>
    <xf numFmtId="10" fontId="18" fillId="0" borderId="37" xfId="1" applyNumberFormat="1" applyFont="1" applyBorder="1"/>
    <xf numFmtId="2" fontId="18" fillId="0" borderId="0" xfId="0" applyNumberFormat="1" applyFont="1"/>
    <xf numFmtId="10" fontId="18" fillId="0" borderId="38" xfId="1" applyNumberFormat="1" applyFont="1" applyBorder="1"/>
    <xf numFmtId="10" fontId="18" fillId="0" borderId="39" xfId="1" applyNumberFormat="1" applyFont="1" applyBorder="1"/>
    <xf numFmtId="10" fontId="18" fillId="0" borderId="0" xfId="1" applyNumberFormat="1" applyFont="1" applyFill="1" applyBorder="1"/>
    <xf numFmtId="2" fontId="18" fillId="0" borderId="39" xfId="0" applyNumberFormat="1" applyFont="1" applyBorder="1"/>
    <xf numFmtId="2" fontId="18" fillId="0" borderId="43" xfId="0" applyNumberFormat="1" applyFont="1" applyBorder="1"/>
    <xf numFmtId="10" fontId="18" fillId="0" borderId="40" xfId="1" applyNumberFormat="1" applyFont="1" applyBorder="1"/>
    <xf numFmtId="10" fontId="18" fillId="0" borderId="41" xfId="1" applyNumberFormat="1" applyFont="1" applyBorder="1"/>
    <xf numFmtId="10" fontId="18" fillId="0" borderId="43" xfId="1" applyNumberFormat="1" applyFont="1" applyFill="1" applyBorder="1"/>
    <xf numFmtId="2" fontId="18" fillId="0" borderId="41" xfId="0" applyNumberFormat="1" applyFont="1" applyBorder="1"/>
    <xf numFmtId="2" fontId="18" fillId="30" borderId="43" xfId="0" applyNumberFormat="1" applyFont="1" applyFill="1" applyBorder="1"/>
    <xf numFmtId="10" fontId="18" fillId="30" borderId="40" xfId="1" applyNumberFormat="1" applyFont="1" applyFill="1" applyBorder="1"/>
    <xf numFmtId="10" fontId="18" fillId="30" borderId="41" xfId="1" applyNumberFormat="1" applyFont="1" applyFill="1" applyBorder="1"/>
    <xf numFmtId="10" fontId="18" fillId="30" borderId="43" xfId="1" applyNumberFormat="1" applyFont="1" applyFill="1" applyBorder="1"/>
    <xf numFmtId="2" fontId="18" fillId="30" borderId="41" xfId="0" applyNumberFormat="1" applyFont="1" applyFill="1" applyBorder="1"/>
    <xf numFmtId="0" fontId="4" fillId="0" borderId="66" xfId="0" applyFont="1" applyBorder="1" applyAlignment="1">
      <alignment vertical="top"/>
    </xf>
    <xf numFmtId="0" fontId="4" fillId="0" borderId="66" xfId="0" applyFont="1" applyBorder="1"/>
    <xf numFmtId="0" fontId="4" fillId="0" borderId="73" xfId="0" applyFont="1" applyBorder="1"/>
    <xf numFmtId="0" fontId="4" fillId="0" borderId="74" xfId="0" applyFont="1" applyBorder="1"/>
    <xf numFmtId="0" fontId="4" fillId="30" borderId="73" xfId="0" applyFont="1" applyFill="1" applyBorder="1"/>
    <xf numFmtId="2" fontId="18" fillId="0" borderId="36" xfId="1" applyNumberFormat="1" applyFont="1" applyBorder="1"/>
    <xf numFmtId="2" fontId="18" fillId="0" borderId="38" xfId="1" applyNumberFormat="1" applyFont="1" applyBorder="1"/>
    <xf numFmtId="2" fontId="18" fillId="0" borderId="40" xfId="1" applyNumberFormat="1" applyFont="1" applyBorder="1"/>
    <xf numFmtId="10" fontId="49" fillId="20" borderId="59" xfId="1" applyNumberFormat="1" applyFont="1" applyFill="1" applyBorder="1" applyAlignment="1">
      <alignment vertical="top" wrapText="1"/>
    </xf>
    <xf numFmtId="169" fontId="0" fillId="0" borderId="0" xfId="0" applyNumberFormat="1"/>
    <xf numFmtId="0" fontId="16" fillId="7" borderId="6" xfId="0" quotePrefix="1" applyFont="1" applyFill="1" applyBorder="1" applyAlignment="1">
      <alignment horizontal="left"/>
    </xf>
    <xf numFmtId="0" fontId="21" fillId="0" borderId="0" xfId="0" applyFont="1" applyAlignment="1">
      <alignment wrapText="1"/>
    </xf>
    <xf numFmtId="165" fontId="1" fillId="0" borderId="43" xfId="0" applyNumberFormat="1" applyFont="1" applyBorder="1" applyAlignment="1">
      <alignment horizontal="right"/>
    </xf>
    <xf numFmtId="165" fontId="1" fillId="0" borderId="41" xfId="0" applyNumberFormat="1" applyFont="1" applyBorder="1" applyAlignment="1">
      <alignment horizontal="right"/>
    </xf>
    <xf numFmtId="2" fontId="1" fillId="0" borderId="43" xfId="0" applyNumberFormat="1" applyFont="1" applyBorder="1" applyAlignment="1">
      <alignment horizontal="right"/>
    </xf>
    <xf numFmtId="2" fontId="1" fillId="0" borderId="41" xfId="0" applyNumberFormat="1" applyFont="1" applyBorder="1" applyAlignment="1">
      <alignment horizontal="right"/>
    </xf>
    <xf numFmtId="0" fontId="19" fillId="0" borderId="0" xfId="0" applyFont="1"/>
    <xf numFmtId="9" fontId="1" fillId="0" borderId="27" xfId="0" applyNumberFormat="1" applyFont="1" applyBorder="1" applyAlignment="1">
      <alignment horizontal="left"/>
    </xf>
    <xf numFmtId="165" fontId="43" fillId="0" borderId="0" xfId="0" applyNumberFormat="1" applyFont="1" applyAlignment="1">
      <alignment horizontal="right"/>
    </xf>
    <xf numFmtId="165" fontId="43" fillId="0" borderId="12" xfId="0" applyNumberFormat="1" applyFont="1" applyBorder="1" applyAlignment="1">
      <alignment horizontal="right"/>
    </xf>
    <xf numFmtId="165" fontId="43" fillId="0" borderId="3" xfId="0" applyNumberFormat="1" applyFont="1" applyBorder="1" applyAlignment="1">
      <alignment horizontal="right"/>
    </xf>
    <xf numFmtId="165" fontId="1" fillId="0" borderId="2" xfId="0" applyNumberFormat="1" applyFont="1" applyBorder="1" applyAlignment="1">
      <alignment horizontal="right"/>
    </xf>
    <xf numFmtId="165" fontId="1" fillId="0" borderId="9" xfId="0" applyNumberFormat="1" applyFont="1" applyBorder="1" applyAlignment="1">
      <alignment horizontal="right"/>
    </xf>
    <xf numFmtId="165" fontId="1" fillId="0" borderId="1" xfId="0" applyNumberFormat="1" applyFont="1" applyBorder="1" applyAlignment="1">
      <alignment horizontal="right"/>
    </xf>
    <xf numFmtId="164" fontId="22" fillId="0" borderId="2" xfId="0" applyNumberFormat="1" applyFont="1" applyBorder="1" applyAlignment="1">
      <alignment horizontal="right"/>
    </xf>
    <xf numFmtId="164" fontId="22" fillId="0" borderId="9" xfId="0" applyNumberFormat="1" applyFont="1" applyBorder="1" applyAlignment="1">
      <alignment horizontal="right"/>
    </xf>
    <xf numFmtId="164" fontId="22" fillId="0" borderId="1" xfId="0" applyNumberFormat="1" applyFont="1" applyBorder="1" applyAlignment="1">
      <alignment horizontal="right"/>
    </xf>
    <xf numFmtId="164" fontId="22" fillId="0" borderId="3" xfId="0" applyNumberFormat="1" applyFont="1" applyBorder="1" applyAlignment="1">
      <alignment horizontal="right"/>
    </xf>
    <xf numFmtId="164" fontId="22" fillId="0" borderId="0" xfId="0" applyNumberFormat="1" applyFont="1" applyAlignment="1">
      <alignment horizontal="right"/>
    </xf>
    <xf numFmtId="164" fontId="22" fillId="0" borderId="12" xfId="0" applyNumberFormat="1" applyFont="1" applyBorder="1" applyAlignment="1">
      <alignment horizontal="right"/>
    </xf>
    <xf numFmtId="164" fontId="22" fillId="0" borderId="16" xfId="0" applyNumberFormat="1" applyFont="1" applyBorder="1" applyAlignment="1">
      <alignment horizontal="right"/>
    </xf>
    <xf numFmtId="164" fontId="22" fillId="0" borderId="19" xfId="0" applyNumberFormat="1" applyFont="1" applyBorder="1" applyAlignment="1">
      <alignment horizontal="right"/>
    </xf>
    <xf numFmtId="164" fontId="22" fillId="0" borderId="21" xfId="0" applyNumberFormat="1" applyFont="1" applyBorder="1" applyAlignment="1">
      <alignment horizontal="right"/>
    </xf>
    <xf numFmtId="164" fontId="1" fillId="0" borderId="16" xfId="0" applyNumberFormat="1" applyFont="1" applyBorder="1" applyAlignment="1">
      <alignment horizontal="right"/>
    </xf>
    <xf numFmtId="164" fontId="1" fillId="0" borderId="3" xfId="0" applyNumberFormat="1" applyFont="1" applyBorder="1" applyAlignment="1">
      <alignment horizontal="right"/>
    </xf>
    <xf numFmtId="164" fontId="1" fillId="0" borderId="4" xfId="0" applyNumberFormat="1" applyFont="1" applyBorder="1" applyAlignment="1">
      <alignment horizontal="right"/>
    </xf>
    <xf numFmtId="164" fontId="1" fillId="0" borderId="19" xfId="0" applyNumberFormat="1" applyFont="1" applyBorder="1" applyAlignment="1">
      <alignment horizontal="right"/>
    </xf>
    <xf numFmtId="164" fontId="1" fillId="0" borderId="10" xfId="0" applyNumberFormat="1" applyFont="1" applyBorder="1" applyAlignment="1">
      <alignment horizontal="right"/>
    </xf>
    <xf numFmtId="0" fontId="18" fillId="0" borderId="59" xfId="0" applyFont="1" applyBorder="1"/>
    <xf numFmtId="2" fontId="18" fillId="0" borderId="59" xfId="0" applyNumberFormat="1" applyFont="1" applyBorder="1"/>
    <xf numFmtId="10" fontId="18" fillId="0" borderId="59" xfId="1" applyNumberFormat="1" applyFont="1" applyBorder="1"/>
    <xf numFmtId="4" fontId="18" fillId="0" borderId="59" xfId="0" applyNumberFormat="1" applyFont="1" applyBorder="1"/>
    <xf numFmtId="0" fontId="49" fillId="0" borderId="6" xfId="0" applyFont="1" applyBorder="1"/>
    <xf numFmtId="0" fontId="15" fillId="0" borderId="7" xfId="0" applyFont="1" applyBorder="1"/>
    <xf numFmtId="0" fontId="15" fillId="0" borderId="8" xfId="0" applyFont="1" applyBorder="1"/>
    <xf numFmtId="0" fontId="14" fillId="0" borderId="75" xfId="0" applyFont="1" applyBorder="1" applyAlignment="1">
      <alignment horizontal="left"/>
    </xf>
    <xf numFmtId="0" fontId="14" fillId="0" borderId="12" xfId="0" applyFont="1" applyBorder="1" applyAlignment="1">
      <alignment horizontal="left"/>
    </xf>
    <xf numFmtId="0" fontId="27" fillId="4" borderId="0" xfId="0" applyFont="1" applyFill="1" applyAlignment="1">
      <alignment horizontal="center" vertical="center"/>
    </xf>
    <xf numFmtId="0" fontId="50" fillId="31" borderId="6" xfId="0" applyFont="1" applyFill="1" applyBorder="1" applyAlignment="1">
      <alignment horizontal="center" vertical="center"/>
    </xf>
    <xf numFmtId="0" fontId="39" fillId="0" borderId="36" xfId="0" applyFont="1" applyBorder="1" applyAlignment="1">
      <alignment horizontal="center" vertical="top" wrapText="1"/>
    </xf>
    <xf numFmtId="0" fontId="39" fillId="0" borderId="42" xfId="0" applyFont="1" applyBorder="1" applyAlignment="1">
      <alignment horizontal="center" vertical="top" wrapText="1"/>
    </xf>
    <xf numFmtId="0" fontId="39" fillId="0" borderId="37" xfId="0" applyFont="1" applyBorder="1" applyAlignment="1">
      <alignment horizontal="center" vertical="top" wrapText="1"/>
    </xf>
    <xf numFmtId="0" fontId="39" fillId="0" borderId="38" xfId="0" applyFont="1" applyBorder="1" applyAlignment="1">
      <alignment horizontal="center" vertical="top" wrapText="1"/>
    </xf>
    <xf numFmtId="0" fontId="39" fillId="0" borderId="0" xfId="0" applyFont="1" applyAlignment="1">
      <alignment horizontal="center" vertical="top" wrapText="1"/>
    </xf>
    <xf numFmtId="0" fontId="39" fillId="0" borderId="39" xfId="0" applyFont="1" applyBorder="1" applyAlignment="1">
      <alignment horizontal="center" vertical="top" wrapText="1"/>
    </xf>
    <xf numFmtId="0" fontId="39" fillId="0" borderId="40" xfId="0" applyFont="1" applyBorder="1" applyAlignment="1">
      <alignment horizontal="center" vertical="top" wrapText="1"/>
    </xf>
    <xf numFmtId="0" fontId="39" fillId="0" borderId="43" xfId="0" applyFont="1" applyBorder="1" applyAlignment="1">
      <alignment horizontal="center" vertical="top" wrapText="1"/>
    </xf>
    <xf numFmtId="0" fontId="39" fillId="0" borderId="41" xfId="0" applyFont="1" applyBorder="1" applyAlignment="1">
      <alignment horizontal="center" vertical="top" wrapText="1"/>
    </xf>
    <xf numFmtId="0" fontId="39" fillId="32" borderId="0" xfId="0" applyFont="1" applyFill="1" applyAlignment="1">
      <alignment horizontal="center" wrapText="1"/>
    </xf>
    <xf numFmtId="0" fontId="39" fillId="30" borderId="36" xfId="0" applyFont="1" applyFill="1" applyBorder="1" applyAlignment="1">
      <alignment horizontal="center" vertical="center" wrapText="1"/>
    </xf>
    <xf numFmtId="0" fontId="39" fillId="30" borderId="42" xfId="0" applyFont="1" applyFill="1" applyBorder="1" applyAlignment="1">
      <alignment horizontal="center" vertical="center" wrapText="1"/>
    </xf>
    <xf numFmtId="0" fontId="39" fillId="30" borderId="37" xfId="0" applyFont="1" applyFill="1" applyBorder="1" applyAlignment="1">
      <alignment horizontal="center" vertical="center" wrapText="1"/>
    </xf>
    <xf numFmtId="0" fontId="39" fillId="30" borderId="38" xfId="0" applyFont="1" applyFill="1" applyBorder="1" applyAlignment="1">
      <alignment horizontal="center" vertical="center" wrapText="1"/>
    </xf>
    <xf numFmtId="0" fontId="39" fillId="30" borderId="0" xfId="0" applyFont="1" applyFill="1" applyAlignment="1">
      <alignment horizontal="center" vertical="center" wrapText="1"/>
    </xf>
    <xf numFmtId="0" fontId="39" fillId="30" borderId="39" xfId="0" applyFont="1" applyFill="1" applyBorder="1" applyAlignment="1">
      <alignment horizontal="center" vertical="center" wrapText="1"/>
    </xf>
    <xf numFmtId="0" fontId="39" fillId="30" borderId="40" xfId="0" applyFont="1" applyFill="1" applyBorder="1" applyAlignment="1">
      <alignment horizontal="center" vertical="center" wrapText="1"/>
    </xf>
    <xf numFmtId="0" fontId="39" fillId="30" borderId="43" xfId="0" applyFont="1" applyFill="1" applyBorder="1" applyAlignment="1">
      <alignment horizontal="center" vertical="center" wrapText="1"/>
    </xf>
    <xf numFmtId="0" fontId="39" fillId="30" borderId="41" xfId="0" applyFont="1" applyFill="1" applyBorder="1" applyAlignment="1">
      <alignment horizontal="center" vertical="center" wrapText="1"/>
    </xf>
    <xf numFmtId="0" fontId="28" fillId="0" borderId="9" xfId="0" applyFont="1" applyBorder="1" applyAlignment="1">
      <alignment horizontal="center" vertical="center" wrapText="1"/>
    </xf>
    <xf numFmtId="0" fontId="28" fillId="0" borderId="0" xfId="0" applyFont="1" applyAlignment="1">
      <alignment horizontal="center" vertical="center" wrapText="1"/>
    </xf>
    <xf numFmtId="0" fontId="27" fillId="9" borderId="0" xfId="0" applyFont="1" applyFill="1" applyAlignment="1">
      <alignment horizontal="center" vertical="center"/>
    </xf>
    <xf numFmtId="0" fontId="0" fillId="0" borderId="0" xfId="0" applyAlignment="1">
      <alignment horizontal="center" vertical="center"/>
    </xf>
    <xf numFmtId="0" fontId="2" fillId="0" borderId="45" xfId="0" applyFont="1" applyBorder="1" applyAlignment="1">
      <alignment horizontal="center"/>
    </xf>
    <xf numFmtId="0" fontId="2" fillId="0" borderId="46" xfId="0" applyFont="1" applyBorder="1" applyAlignment="1">
      <alignment horizontal="center"/>
    </xf>
    <xf numFmtId="0" fontId="2" fillId="0" borderId="47" xfId="0" applyFont="1" applyBorder="1" applyAlignment="1">
      <alignment horizontal="center"/>
    </xf>
    <xf numFmtId="0" fontId="25" fillId="0" borderId="0" xfId="0" applyFont="1"/>
    <xf numFmtId="0" fontId="6" fillId="0" borderId="0" xfId="0" applyFont="1"/>
    <xf numFmtId="0" fontId="4" fillId="0" borderId="0" xfId="0" applyFont="1" applyAlignment="1">
      <alignment horizontal="center"/>
    </xf>
    <xf numFmtId="0" fontId="0" fillId="0" borderId="0" xfId="0"/>
    <xf numFmtId="0" fontId="28" fillId="0" borderId="45" xfId="0" applyFont="1" applyBorder="1" applyAlignment="1">
      <alignment horizontal="center" vertical="center" wrapText="1"/>
    </xf>
    <xf numFmtId="0" fontId="28" fillId="0" borderId="46" xfId="0" applyFont="1" applyBorder="1" applyAlignment="1">
      <alignment horizontal="center" vertical="center" wrapText="1"/>
    </xf>
    <xf numFmtId="0" fontId="28" fillId="0" borderId="47" xfId="0" applyFont="1" applyBorder="1" applyAlignment="1">
      <alignment horizontal="center" vertical="center" wrapText="1"/>
    </xf>
    <xf numFmtId="0" fontId="21" fillId="0" borderId="0" xfId="0" applyFont="1" applyAlignment="1">
      <alignment wrapText="1"/>
    </xf>
    <xf numFmtId="0" fontId="2" fillId="0" borderId="2" xfId="0" applyFont="1" applyBorder="1" applyAlignment="1">
      <alignment horizontal="center"/>
    </xf>
    <xf numFmtId="0" fontId="6" fillId="0" borderId="4" xfId="0" applyFont="1" applyBorder="1"/>
    <xf numFmtId="0" fontId="2" fillId="0" borderId="36" xfId="0" applyFont="1" applyBorder="1" applyAlignment="1">
      <alignment horizontal="center"/>
    </xf>
    <xf numFmtId="0" fontId="0" fillId="0" borderId="37" xfId="0" applyBorder="1"/>
    <xf numFmtId="0" fontId="12" fillId="0" borderId="9" xfId="0" applyFont="1" applyBorder="1" applyAlignment="1">
      <alignment horizontal="center"/>
    </xf>
    <xf numFmtId="0" fontId="6" fillId="0" borderId="10" xfId="0" applyFont="1" applyBorder="1"/>
    <xf numFmtId="0" fontId="4" fillId="0" borderId="45" xfId="0" applyFont="1" applyBorder="1" applyAlignment="1">
      <alignment horizontal="center"/>
    </xf>
    <xf numFmtId="0" fontId="4" fillId="0" borderId="47" xfId="0" applyFont="1" applyBorder="1" applyAlignment="1">
      <alignment horizontal="center"/>
    </xf>
    <xf numFmtId="0" fontId="39" fillId="0" borderId="45" xfId="0" applyFont="1" applyBorder="1" applyAlignment="1">
      <alignment horizontal="center"/>
    </xf>
    <xf numFmtId="0" fontId="39" fillId="0" borderId="47" xfId="0" applyFont="1" applyBorder="1" applyAlignment="1">
      <alignment horizontal="center"/>
    </xf>
    <xf numFmtId="0" fontId="9" fillId="0" borderId="0" xfId="0" applyFont="1" applyAlignment="1">
      <alignment horizontal="center"/>
    </xf>
    <xf numFmtId="0" fontId="9" fillId="0" borderId="9" xfId="0" applyFont="1" applyBorder="1" applyAlignment="1">
      <alignment horizontal="center"/>
    </xf>
    <xf numFmtId="0" fontId="4" fillId="0" borderId="2" xfId="0" applyFont="1" applyBorder="1" applyAlignment="1">
      <alignment horizontal="center"/>
    </xf>
    <xf numFmtId="0" fontId="6" fillId="0" borderId="3" xfId="0" applyFont="1" applyBorder="1"/>
    <xf numFmtId="0" fontId="6" fillId="0" borderId="47" xfId="0" applyFont="1" applyBorder="1"/>
  </cellXfs>
  <cellStyles count="3">
    <cellStyle name="Hyperlink" xfId="2" builtinId="8"/>
    <cellStyle name="Normal" xfId="0" builtinId="0"/>
    <cellStyle name="Percent" xfId="1" builtinId="5"/>
  </cellStyles>
  <dxfs count="66">
    <dxf>
      <fill>
        <patternFill>
          <bgColor rgb="FF92D050"/>
        </patternFill>
      </fill>
    </dxf>
    <dxf>
      <fill>
        <patternFill>
          <bgColor rgb="FFFF000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patternType="solid">
          <fgColor rgb="FFFF0000"/>
          <bgColor rgb="FFFF0000"/>
        </patternFill>
      </fill>
    </dxf>
    <dxf>
      <fill>
        <patternFill patternType="solid">
          <fgColor rgb="FF00FF00"/>
          <bgColor rgb="FF00FF00"/>
        </patternFill>
      </fill>
    </dxf>
    <dxf>
      <fill>
        <patternFill patternType="solid">
          <fgColor rgb="FFFF0000"/>
          <bgColor rgb="FFFF0000"/>
        </patternFill>
      </fill>
    </dxf>
    <dxf>
      <fill>
        <patternFill patternType="solid">
          <fgColor rgb="FFFFE599"/>
          <bgColor rgb="FFFFE599"/>
        </patternFill>
      </fill>
    </dxf>
    <dxf>
      <fill>
        <patternFill patternType="solid">
          <fgColor rgb="FFEA9999"/>
          <bgColor rgb="FFEA9999"/>
        </patternFill>
      </fill>
    </dxf>
    <dxf>
      <fill>
        <patternFill patternType="solid">
          <fgColor rgb="FF00FF00"/>
          <bgColor rgb="FF00FF00"/>
        </patternFill>
      </fill>
    </dxf>
    <dxf>
      <fill>
        <patternFill patternType="solid">
          <fgColor rgb="FF00FF00"/>
          <bgColor rgb="FF00FF00"/>
        </patternFill>
      </fill>
    </dxf>
    <dxf>
      <fill>
        <patternFill patternType="solid">
          <fgColor rgb="FFFF0000"/>
          <bgColor rgb="FFFF0000"/>
        </patternFill>
      </fill>
    </dxf>
    <dxf>
      <fill>
        <patternFill patternType="solid">
          <fgColor rgb="FFFF0000"/>
          <bgColor rgb="FFFF0000"/>
        </patternFill>
      </fill>
    </dxf>
    <dxf>
      <fill>
        <patternFill patternType="solid">
          <fgColor rgb="FF00FF00"/>
          <bgColor rgb="FF00FF00"/>
        </patternFill>
      </fill>
    </dxf>
    <dxf>
      <fill>
        <patternFill patternType="solid">
          <fgColor rgb="FFFFD966"/>
          <bgColor rgb="FFFFD966"/>
        </patternFill>
      </fill>
    </dxf>
    <dxf>
      <fill>
        <patternFill patternType="solid">
          <fgColor rgb="FF00FF00"/>
          <bgColor rgb="FF00FF00"/>
        </patternFill>
      </fill>
    </dxf>
    <dxf>
      <fill>
        <patternFill patternType="solid">
          <fgColor rgb="FFFF0000"/>
          <bgColor rgb="FFFF0000"/>
        </patternFill>
      </fill>
    </dxf>
    <dxf>
      <fill>
        <patternFill patternType="solid">
          <fgColor rgb="FFFFD966"/>
          <bgColor rgb="FFFFD966"/>
        </patternFill>
      </fill>
    </dxf>
    <dxf>
      <fill>
        <patternFill patternType="solid">
          <fgColor rgb="FFFF0000"/>
          <bgColor rgb="FFFF0000"/>
        </patternFill>
      </fill>
    </dxf>
    <dxf>
      <fill>
        <patternFill patternType="solid">
          <fgColor rgb="FF00FF00"/>
          <bgColor rgb="FF00FF00"/>
        </patternFill>
      </fill>
    </dxf>
    <dxf>
      <fill>
        <patternFill patternType="solid">
          <fgColor rgb="FF00FF00"/>
          <bgColor rgb="FF00FF00"/>
        </patternFill>
      </fill>
    </dxf>
    <dxf>
      <fill>
        <patternFill patternType="solid">
          <fgColor rgb="FFFF0000"/>
          <bgColor rgb="FFFF0000"/>
        </patternFill>
      </fill>
    </dxf>
    <dxf>
      <fill>
        <patternFill>
          <bgColor rgb="FFFF0000"/>
        </patternFill>
      </fill>
    </dxf>
    <dxf>
      <fill>
        <patternFill>
          <bgColor rgb="FF92D050"/>
        </patternFill>
      </fill>
    </dxf>
    <dxf>
      <fill>
        <patternFill patternType="solid">
          <fgColor rgb="FF00FF00"/>
          <bgColor rgb="FF00FF00"/>
        </patternFill>
      </fill>
    </dxf>
    <dxf>
      <fill>
        <patternFill patternType="solid">
          <fgColor rgb="FFEA9999"/>
          <bgColor rgb="FFEA9999"/>
        </patternFill>
      </fill>
    </dxf>
    <dxf>
      <fill>
        <patternFill patternType="solid">
          <fgColor rgb="FFFFE599"/>
          <bgColor rgb="FFFFE599"/>
        </patternFill>
      </fill>
    </dxf>
    <dxf>
      <fill>
        <patternFill patternType="solid">
          <fgColor rgb="FFFF0000"/>
          <bgColor rgb="FFFF0000"/>
        </patternFill>
      </fill>
    </dxf>
    <dxf>
      <fill>
        <patternFill patternType="solid">
          <fgColor rgb="FF00FF00"/>
          <bgColor rgb="FF00FF00"/>
        </patternFill>
      </fill>
    </dxf>
    <dxf>
      <fill>
        <patternFill patternType="solid">
          <fgColor rgb="FFFF0000"/>
          <bgColor rgb="FFFF0000"/>
        </patternFill>
      </fill>
    </dxf>
    <dxf>
      <fill>
        <patternFill patternType="solid">
          <fgColor rgb="FFFF0000"/>
          <bgColor rgb="FFFF0000"/>
        </patternFill>
      </fill>
    </dxf>
    <dxf>
      <fill>
        <patternFill patternType="solid">
          <fgColor rgb="FF00FF00"/>
          <bgColor rgb="FF00FF00"/>
        </patternFill>
      </fill>
    </dxf>
    <dxf>
      <fill>
        <patternFill patternType="solid">
          <fgColor rgb="FFFFD966"/>
          <bgColor rgb="FFFFD966"/>
        </patternFill>
      </fill>
    </dxf>
    <dxf>
      <fill>
        <patternFill patternType="solid">
          <fgColor rgb="FF00FF00"/>
          <bgColor rgb="FF00FF00"/>
        </patternFill>
      </fill>
    </dxf>
    <dxf>
      <fill>
        <patternFill patternType="solid">
          <fgColor rgb="FFFF0000"/>
          <bgColor rgb="FFFF0000"/>
        </patternFill>
      </fill>
    </dxf>
    <dxf>
      <fill>
        <patternFill patternType="solid">
          <fgColor rgb="FF00FF00"/>
          <bgColor rgb="FF00FF00"/>
        </patternFill>
      </fill>
    </dxf>
    <dxf>
      <fill>
        <patternFill patternType="solid">
          <fgColor rgb="FFFF0000"/>
          <bgColor rgb="FFFF0000"/>
        </patternFill>
      </fill>
    </dxf>
    <dxf>
      <fill>
        <patternFill patternType="solid">
          <fgColor rgb="FFFFD966"/>
          <bgColor rgb="FFFFD966"/>
        </patternFill>
      </fill>
    </dxf>
  </dxfs>
  <tableStyles count="1" defaultTableStyle="TableStyleMedium2" defaultPivotStyle="PivotStyleLight16">
    <tableStyle name="Invisible" pivot="0" table="0" count="0" xr9:uid="{295CC5FE-E235-40A8-A623-AD80BBF4D514}"/>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889722200515028"/>
          <c:y val="5.2353593373963392E-2"/>
          <c:w val="0.82334918631045351"/>
          <c:h val="0.78307906423548868"/>
        </c:manualLayout>
      </c:layout>
      <c:lineChart>
        <c:grouping val="standard"/>
        <c:varyColors val="1"/>
        <c:ser>
          <c:idx val="0"/>
          <c:order val="0"/>
          <c:tx>
            <c:strRef>
              <c:f>'Historical Prices'!$B$1:$C$1</c:f>
              <c:strCache>
                <c:ptCount val="1"/>
                <c:pt idx="0">
                  <c:v>AAPL Historical Price</c:v>
                </c:pt>
              </c:strCache>
            </c:strRef>
          </c:tx>
          <c:spPr>
            <a:ln w="31750" cap="rnd">
              <a:solidFill>
                <a:schemeClr val="accent1">
                  <a:lumMod val="75000"/>
                </a:schemeClr>
              </a:solidFill>
              <a:round/>
            </a:ln>
            <a:effectLst/>
          </c:spPr>
          <c:marker>
            <c:symbol val="none"/>
          </c:marker>
          <c:trendline>
            <c:spPr>
              <a:ln w="19050" cap="rnd">
                <a:solidFill>
                  <a:srgbClr val="7030A0"/>
                </a:solidFill>
                <a:prstDash val="sysDot"/>
              </a:ln>
              <a:effectLst/>
            </c:spPr>
            <c:trendlineType val="linear"/>
            <c:dispRSqr val="0"/>
            <c:dispEq val="0"/>
          </c:trendline>
          <c:cat>
            <c:strRef>
              <c:f>'Historical Prices'!$B$3:$B$246</c:f>
              <c:strCache>
                <c:ptCount val="244"/>
                <c:pt idx="0">
                  <c:v>2025-08-21</c:v>
                </c:pt>
                <c:pt idx="1">
                  <c:v>2025-08-20</c:v>
                </c:pt>
                <c:pt idx="2">
                  <c:v>2025-08-19</c:v>
                </c:pt>
                <c:pt idx="3">
                  <c:v>2025-08-18</c:v>
                </c:pt>
                <c:pt idx="4">
                  <c:v>2025-08-15</c:v>
                </c:pt>
                <c:pt idx="5">
                  <c:v>2025-08-14</c:v>
                </c:pt>
                <c:pt idx="6">
                  <c:v>2025-08-13</c:v>
                </c:pt>
                <c:pt idx="7">
                  <c:v>2025-08-12</c:v>
                </c:pt>
                <c:pt idx="8">
                  <c:v>2025-08-11</c:v>
                </c:pt>
                <c:pt idx="9">
                  <c:v>2025-08-08</c:v>
                </c:pt>
                <c:pt idx="10">
                  <c:v>2025-08-07</c:v>
                </c:pt>
                <c:pt idx="11">
                  <c:v>2025-08-06</c:v>
                </c:pt>
                <c:pt idx="12">
                  <c:v>2025-08-05</c:v>
                </c:pt>
                <c:pt idx="13">
                  <c:v>2025-08-04</c:v>
                </c:pt>
                <c:pt idx="14">
                  <c:v>2025-08-01</c:v>
                </c:pt>
                <c:pt idx="15">
                  <c:v>2025-07-31</c:v>
                </c:pt>
                <c:pt idx="16">
                  <c:v>2025-07-30</c:v>
                </c:pt>
                <c:pt idx="17">
                  <c:v>2025-07-29</c:v>
                </c:pt>
                <c:pt idx="18">
                  <c:v>2025-07-28</c:v>
                </c:pt>
                <c:pt idx="19">
                  <c:v>2025-07-25</c:v>
                </c:pt>
                <c:pt idx="20">
                  <c:v>2025-07-24</c:v>
                </c:pt>
                <c:pt idx="21">
                  <c:v>2025-07-23</c:v>
                </c:pt>
                <c:pt idx="22">
                  <c:v>2025-07-22</c:v>
                </c:pt>
                <c:pt idx="23">
                  <c:v>2025-07-21</c:v>
                </c:pt>
                <c:pt idx="24">
                  <c:v>2025-07-18</c:v>
                </c:pt>
                <c:pt idx="25">
                  <c:v>2025-07-17</c:v>
                </c:pt>
                <c:pt idx="26">
                  <c:v>2025-07-16</c:v>
                </c:pt>
                <c:pt idx="27">
                  <c:v>2025-07-15</c:v>
                </c:pt>
                <c:pt idx="28">
                  <c:v>2025-07-14</c:v>
                </c:pt>
                <c:pt idx="29">
                  <c:v>2025-07-11</c:v>
                </c:pt>
                <c:pt idx="30">
                  <c:v>2025-07-10</c:v>
                </c:pt>
                <c:pt idx="31">
                  <c:v>2025-07-09</c:v>
                </c:pt>
                <c:pt idx="32">
                  <c:v>2025-07-08</c:v>
                </c:pt>
                <c:pt idx="33">
                  <c:v>2025-07-07</c:v>
                </c:pt>
                <c:pt idx="34">
                  <c:v>2025-07-03</c:v>
                </c:pt>
                <c:pt idx="35">
                  <c:v>2025-07-02</c:v>
                </c:pt>
                <c:pt idx="36">
                  <c:v>2025-07-01</c:v>
                </c:pt>
                <c:pt idx="37">
                  <c:v>2025-06-30</c:v>
                </c:pt>
                <c:pt idx="38">
                  <c:v>2025-06-27</c:v>
                </c:pt>
                <c:pt idx="39">
                  <c:v>2025-06-26</c:v>
                </c:pt>
                <c:pt idx="40">
                  <c:v>2025-06-25</c:v>
                </c:pt>
                <c:pt idx="41">
                  <c:v>2025-06-24</c:v>
                </c:pt>
                <c:pt idx="42">
                  <c:v>2025-06-23</c:v>
                </c:pt>
                <c:pt idx="43">
                  <c:v>2025-06-20</c:v>
                </c:pt>
                <c:pt idx="44">
                  <c:v>2025-06-18</c:v>
                </c:pt>
                <c:pt idx="45">
                  <c:v>2025-06-17</c:v>
                </c:pt>
                <c:pt idx="46">
                  <c:v>2025-06-16</c:v>
                </c:pt>
                <c:pt idx="47">
                  <c:v>2025-06-13</c:v>
                </c:pt>
                <c:pt idx="48">
                  <c:v>2025-06-12</c:v>
                </c:pt>
                <c:pt idx="49">
                  <c:v>2025-06-11</c:v>
                </c:pt>
                <c:pt idx="50">
                  <c:v>2025-06-10</c:v>
                </c:pt>
                <c:pt idx="51">
                  <c:v>2025-06-09</c:v>
                </c:pt>
                <c:pt idx="52">
                  <c:v>2025-06-06</c:v>
                </c:pt>
                <c:pt idx="53">
                  <c:v>2025-06-05</c:v>
                </c:pt>
                <c:pt idx="54">
                  <c:v>2025-06-04</c:v>
                </c:pt>
                <c:pt idx="55">
                  <c:v>2025-06-03</c:v>
                </c:pt>
                <c:pt idx="56">
                  <c:v>2025-06-02</c:v>
                </c:pt>
                <c:pt idx="57">
                  <c:v>2025-05-30</c:v>
                </c:pt>
                <c:pt idx="58">
                  <c:v>2025-05-29</c:v>
                </c:pt>
                <c:pt idx="59">
                  <c:v>2025-05-28</c:v>
                </c:pt>
                <c:pt idx="60">
                  <c:v>2025-05-27</c:v>
                </c:pt>
                <c:pt idx="61">
                  <c:v>2025-05-23</c:v>
                </c:pt>
                <c:pt idx="62">
                  <c:v>2025-05-22</c:v>
                </c:pt>
                <c:pt idx="63">
                  <c:v>2025-05-21</c:v>
                </c:pt>
                <c:pt idx="64">
                  <c:v>2025-05-20</c:v>
                </c:pt>
                <c:pt idx="65">
                  <c:v>2025-05-19</c:v>
                </c:pt>
                <c:pt idx="66">
                  <c:v>2025-05-16</c:v>
                </c:pt>
                <c:pt idx="67">
                  <c:v>2025-05-15</c:v>
                </c:pt>
                <c:pt idx="68">
                  <c:v>2025-05-14</c:v>
                </c:pt>
                <c:pt idx="69">
                  <c:v>2025-05-13</c:v>
                </c:pt>
                <c:pt idx="70">
                  <c:v>2025-05-12</c:v>
                </c:pt>
                <c:pt idx="71">
                  <c:v>2025-05-09</c:v>
                </c:pt>
                <c:pt idx="72">
                  <c:v>2025-05-08</c:v>
                </c:pt>
                <c:pt idx="73">
                  <c:v>2025-05-07</c:v>
                </c:pt>
                <c:pt idx="74">
                  <c:v>2025-05-06</c:v>
                </c:pt>
                <c:pt idx="75">
                  <c:v>2025-05-05</c:v>
                </c:pt>
                <c:pt idx="76">
                  <c:v>2025-05-02</c:v>
                </c:pt>
                <c:pt idx="77">
                  <c:v>2025-05-01</c:v>
                </c:pt>
                <c:pt idx="78">
                  <c:v>2025-04-30</c:v>
                </c:pt>
                <c:pt idx="79">
                  <c:v>2025-04-29</c:v>
                </c:pt>
                <c:pt idx="80">
                  <c:v>2025-04-28</c:v>
                </c:pt>
                <c:pt idx="81">
                  <c:v>2025-04-25</c:v>
                </c:pt>
                <c:pt idx="82">
                  <c:v>2025-04-24</c:v>
                </c:pt>
                <c:pt idx="83">
                  <c:v>2025-04-23</c:v>
                </c:pt>
                <c:pt idx="84">
                  <c:v>2025-04-22</c:v>
                </c:pt>
                <c:pt idx="85">
                  <c:v>2025-04-21</c:v>
                </c:pt>
                <c:pt idx="86">
                  <c:v>2025-04-17</c:v>
                </c:pt>
                <c:pt idx="87">
                  <c:v>2025-04-16</c:v>
                </c:pt>
                <c:pt idx="88">
                  <c:v>2025-04-15</c:v>
                </c:pt>
                <c:pt idx="89">
                  <c:v>2025-04-14</c:v>
                </c:pt>
                <c:pt idx="90">
                  <c:v>2025-04-11</c:v>
                </c:pt>
                <c:pt idx="91">
                  <c:v>2025-04-10</c:v>
                </c:pt>
                <c:pt idx="92">
                  <c:v>2025-04-09</c:v>
                </c:pt>
                <c:pt idx="93">
                  <c:v>2025-04-08</c:v>
                </c:pt>
                <c:pt idx="94">
                  <c:v>2025-04-07</c:v>
                </c:pt>
                <c:pt idx="95">
                  <c:v>2025-04-04</c:v>
                </c:pt>
                <c:pt idx="96">
                  <c:v>2025-04-03</c:v>
                </c:pt>
                <c:pt idx="97">
                  <c:v>2025-04-02</c:v>
                </c:pt>
                <c:pt idx="98">
                  <c:v>2025-04-01</c:v>
                </c:pt>
                <c:pt idx="99">
                  <c:v>2025-03-31</c:v>
                </c:pt>
                <c:pt idx="100">
                  <c:v>2025-03-28</c:v>
                </c:pt>
                <c:pt idx="101">
                  <c:v>2025-03-27</c:v>
                </c:pt>
                <c:pt idx="102">
                  <c:v>2025-03-26</c:v>
                </c:pt>
                <c:pt idx="103">
                  <c:v>2025-03-25</c:v>
                </c:pt>
                <c:pt idx="104">
                  <c:v>2025-03-24</c:v>
                </c:pt>
                <c:pt idx="105">
                  <c:v>2025-03-21</c:v>
                </c:pt>
                <c:pt idx="106">
                  <c:v>2025-03-20</c:v>
                </c:pt>
                <c:pt idx="107">
                  <c:v>2025-03-19</c:v>
                </c:pt>
                <c:pt idx="108">
                  <c:v>2025-03-18</c:v>
                </c:pt>
                <c:pt idx="109">
                  <c:v>2025-03-17</c:v>
                </c:pt>
                <c:pt idx="110">
                  <c:v>2025-03-14</c:v>
                </c:pt>
                <c:pt idx="111">
                  <c:v>2025-03-13</c:v>
                </c:pt>
                <c:pt idx="112">
                  <c:v>2025-03-12</c:v>
                </c:pt>
                <c:pt idx="113">
                  <c:v>2025-03-11</c:v>
                </c:pt>
                <c:pt idx="114">
                  <c:v>2025-03-10</c:v>
                </c:pt>
                <c:pt idx="115">
                  <c:v>2025-03-07</c:v>
                </c:pt>
                <c:pt idx="116">
                  <c:v>2025-03-06</c:v>
                </c:pt>
                <c:pt idx="117">
                  <c:v>2025-03-05</c:v>
                </c:pt>
                <c:pt idx="118">
                  <c:v>2025-03-04</c:v>
                </c:pt>
                <c:pt idx="119">
                  <c:v>2025-03-03</c:v>
                </c:pt>
                <c:pt idx="120">
                  <c:v>2025-02-28</c:v>
                </c:pt>
                <c:pt idx="121">
                  <c:v>2025-02-27</c:v>
                </c:pt>
                <c:pt idx="122">
                  <c:v>2025-02-26</c:v>
                </c:pt>
                <c:pt idx="123">
                  <c:v>2025-02-25</c:v>
                </c:pt>
                <c:pt idx="124">
                  <c:v>2025-02-24</c:v>
                </c:pt>
                <c:pt idx="125">
                  <c:v>2025-02-21</c:v>
                </c:pt>
                <c:pt idx="126">
                  <c:v>2025-02-20</c:v>
                </c:pt>
                <c:pt idx="127">
                  <c:v>2025-02-19</c:v>
                </c:pt>
                <c:pt idx="128">
                  <c:v>2025-02-18</c:v>
                </c:pt>
                <c:pt idx="129">
                  <c:v>2025-02-14</c:v>
                </c:pt>
                <c:pt idx="130">
                  <c:v>2025-02-13</c:v>
                </c:pt>
                <c:pt idx="131">
                  <c:v>2025-02-12</c:v>
                </c:pt>
                <c:pt idx="132">
                  <c:v>2025-02-11</c:v>
                </c:pt>
                <c:pt idx="133">
                  <c:v>2025-02-10</c:v>
                </c:pt>
                <c:pt idx="134">
                  <c:v>2025-02-07</c:v>
                </c:pt>
                <c:pt idx="135">
                  <c:v>2025-02-06</c:v>
                </c:pt>
                <c:pt idx="136">
                  <c:v>2025-02-05</c:v>
                </c:pt>
                <c:pt idx="137">
                  <c:v>2025-02-04</c:v>
                </c:pt>
                <c:pt idx="138">
                  <c:v>2025-02-03</c:v>
                </c:pt>
                <c:pt idx="139">
                  <c:v>2025-01-31</c:v>
                </c:pt>
                <c:pt idx="140">
                  <c:v>2025-01-30</c:v>
                </c:pt>
                <c:pt idx="141">
                  <c:v>2025-01-29</c:v>
                </c:pt>
                <c:pt idx="142">
                  <c:v>2025-01-28</c:v>
                </c:pt>
                <c:pt idx="143">
                  <c:v>2025-01-27</c:v>
                </c:pt>
                <c:pt idx="144">
                  <c:v>2025-01-24</c:v>
                </c:pt>
                <c:pt idx="145">
                  <c:v>2025-01-23</c:v>
                </c:pt>
                <c:pt idx="146">
                  <c:v>2025-01-22</c:v>
                </c:pt>
                <c:pt idx="147">
                  <c:v>2025-01-21</c:v>
                </c:pt>
                <c:pt idx="148">
                  <c:v>2025-01-17</c:v>
                </c:pt>
                <c:pt idx="149">
                  <c:v>2025-01-16</c:v>
                </c:pt>
                <c:pt idx="150">
                  <c:v>2025-01-15</c:v>
                </c:pt>
                <c:pt idx="151">
                  <c:v>2025-01-14</c:v>
                </c:pt>
                <c:pt idx="152">
                  <c:v>2025-01-13</c:v>
                </c:pt>
                <c:pt idx="153">
                  <c:v>2025-01-10</c:v>
                </c:pt>
                <c:pt idx="154">
                  <c:v>2025-01-08</c:v>
                </c:pt>
                <c:pt idx="155">
                  <c:v>2025-01-07</c:v>
                </c:pt>
                <c:pt idx="156">
                  <c:v>2025-01-06</c:v>
                </c:pt>
                <c:pt idx="157">
                  <c:v>2025-01-03</c:v>
                </c:pt>
                <c:pt idx="158">
                  <c:v>2025-01-02</c:v>
                </c:pt>
                <c:pt idx="159">
                  <c:v>2024-12-31</c:v>
                </c:pt>
                <c:pt idx="160">
                  <c:v>2024-12-30</c:v>
                </c:pt>
                <c:pt idx="161">
                  <c:v>2024-12-27</c:v>
                </c:pt>
                <c:pt idx="162">
                  <c:v>2024-12-26</c:v>
                </c:pt>
                <c:pt idx="163">
                  <c:v>2024-12-24</c:v>
                </c:pt>
                <c:pt idx="164">
                  <c:v>2024-12-23</c:v>
                </c:pt>
                <c:pt idx="165">
                  <c:v>2024-12-20</c:v>
                </c:pt>
                <c:pt idx="166">
                  <c:v>2024-12-19</c:v>
                </c:pt>
                <c:pt idx="167">
                  <c:v>2024-12-18</c:v>
                </c:pt>
                <c:pt idx="168">
                  <c:v>2024-12-17</c:v>
                </c:pt>
                <c:pt idx="169">
                  <c:v>2024-12-16</c:v>
                </c:pt>
                <c:pt idx="170">
                  <c:v>2024-12-13</c:v>
                </c:pt>
                <c:pt idx="171">
                  <c:v>2024-12-12</c:v>
                </c:pt>
                <c:pt idx="172">
                  <c:v>2024-12-11</c:v>
                </c:pt>
                <c:pt idx="173">
                  <c:v>2024-12-10</c:v>
                </c:pt>
                <c:pt idx="174">
                  <c:v>2024-12-09</c:v>
                </c:pt>
                <c:pt idx="175">
                  <c:v>2024-12-06</c:v>
                </c:pt>
                <c:pt idx="176">
                  <c:v>2024-12-05</c:v>
                </c:pt>
                <c:pt idx="177">
                  <c:v>2024-12-04</c:v>
                </c:pt>
                <c:pt idx="178">
                  <c:v>2024-12-03</c:v>
                </c:pt>
                <c:pt idx="179">
                  <c:v>2024-12-02</c:v>
                </c:pt>
                <c:pt idx="180">
                  <c:v>2024-11-29</c:v>
                </c:pt>
                <c:pt idx="181">
                  <c:v>2024-11-27</c:v>
                </c:pt>
                <c:pt idx="182">
                  <c:v>2024-11-26</c:v>
                </c:pt>
                <c:pt idx="183">
                  <c:v>2024-11-25</c:v>
                </c:pt>
                <c:pt idx="184">
                  <c:v>2024-11-22</c:v>
                </c:pt>
                <c:pt idx="185">
                  <c:v>2024-11-21</c:v>
                </c:pt>
                <c:pt idx="186">
                  <c:v>2024-11-20</c:v>
                </c:pt>
                <c:pt idx="187">
                  <c:v>2024-11-19</c:v>
                </c:pt>
                <c:pt idx="188">
                  <c:v>2024-11-18</c:v>
                </c:pt>
                <c:pt idx="189">
                  <c:v>2024-11-15</c:v>
                </c:pt>
                <c:pt idx="190">
                  <c:v>2024-11-14</c:v>
                </c:pt>
                <c:pt idx="191">
                  <c:v>2024-11-13</c:v>
                </c:pt>
                <c:pt idx="192">
                  <c:v>2024-11-12</c:v>
                </c:pt>
                <c:pt idx="193">
                  <c:v>2024-11-11</c:v>
                </c:pt>
                <c:pt idx="194">
                  <c:v>2024-11-08</c:v>
                </c:pt>
                <c:pt idx="195">
                  <c:v>2024-11-07</c:v>
                </c:pt>
                <c:pt idx="196">
                  <c:v>2024-11-06</c:v>
                </c:pt>
                <c:pt idx="197">
                  <c:v>2024-11-05</c:v>
                </c:pt>
                <c:pt idx="198">
                  <c:v>2024-11-04</c:v>
                </c:pt>
                <c:pt idx="199">
                  <c:v>2024-11-01</c:v>
                </c:pt>
                <c:pt idx="200">
                  <c:v>2024-10-31</c:v>
                </c:pt>
                <c:pt idx="201">
                  <c:v>2024-10-30</c:v>
                </c:pt>
                <c:pt idx="202">
                  <c:v>2024-10-29</c:v>
                </c:pt>
                <c:pt idx="203">
                  <c:v>2024-10-28</c:v>
                </c:pt>
                <c:pt idx="204">
                  <c:v>2024-10-25</c:v>
                </c:pt>
                <c:pt idx="205">
                  <c:v>2024-10-24</c:v>
                </c:pt>
                <c:pt idx="206">
                  <c:v>2024-10-23</c:v>
                </c:pt>
                <c:pt idx="207">
                  <c:v>2024-10-22</c:v>
                </c:pt>
                <c:pt idx="208">
                  <c:v>2024-10-21</c:v>
                </c:pt>
                <c:pt idx="209">
                  <c:v>2024-10-18</c:v>
                </c:pt>
                <c:pt idx="210">
                  <c:v>2024-10-17</c:v>
                </c:pt>
                <c:pt idx="211">
                  <c:v>2024-10-16</c:v>
                </c:pt>
                <c:pt idx="212">
                  <c:v>2024-10-15</c:v>
                </c:pt>
                <c:pt idx="213">
                  <c:v>2024-10-14</c:v>
                </c:pt>
                <c:pt idx="214">
                  <c:v>2024-10-11</c:v>
                </c:pt>
                <c:pt idx="215">
                  <c:v>2024-10-10</c:v>
                </c:pt>
                <c:pt idx="216">
                  <c:v>2024-10-09</c:v>
                </c:pt>
                <c:pt idx="217">
                  <c:v>2024-10-08</c:v>
                </c:pt>
                <c:pt idx="218">
                  <c:v>2024-10-07</c:v>
                </c:pt>
                <c:pt idx="219">
                  <c:v>2024-10-04</c:v>
                </c:pt>
                <c:pt idx="220">
                  <c:v>2024-10-03</c:v>
                </c:pt>
                <c:pt idx="221">
                  <c:v>2024-10-02</c:v>
                </c:pt>
                <c:pt idx="222">
                  <c:v>2024-10-01</c:v>
                </c:pt>
                <c:pt idx="223">
                  <c:v>2024-09-30</c:v>
                </c:pt>
                <c:pt idx="224">
                  <c:v>2024-09-27</c:v>
                </c:pt>
                <c:pt idx="225">
                  <c:v>2024-09-26</c:v>
                </c:pt>
                <c:pt idx="226">
                  <c:v>2024-09-25</c:v>
                </c:pt>
                <c:pt idx="227">
                  <c:v>2024-09-24</c:v>
                </c:pt>
                <c:pt idx="228">
                  <c:v>2024-09-23</c:v>
                </c:pt>
                <c:pt idx="229">
                  <c:v>2024-09-20</c:v>
                </c:pt>
                <c:pt idx="230">
                  <c:v>2024-09-19</c:v>
                </c:pt>
                <c:pt idx="231">
                  <c:v>2024-09-18</c:v>
                </c:pt>
                <c:pt idx="232">
                  <c:v>2024-09-17</c:v>
                </c:pt>
                <c:pt idx="233">
                  <c:v>2024-09-16</c:v>
                </c:pt>
                <c:pt idx="234">
                  <c:v>2024-09-13</c:v>
                </c:pt>
                <c:pt idx="235">
                  <c:v>2024-09-12</c:v>
                </c:pt>
                <c:pt idx="236">
                  <c:v>2024-09-11</c:v>
                </c:pt>
                <c:pt idx="237">
                  <c:v>2024-09-10</c:v>
                </c:pt>
                <c:pt idx="238">
                  <c:v>2024-09-09</c:v>
                </c:pt>
                <c:pt idx="239">
                  <c:v>2024-09-06</c:v>
                </c:pt>
                <c:pt idx="240">
                  <c:v>2024-09-05</c:v>
                </c:pt>
                <c:pt idx="241">
                  <c:v>2024-09-04</c:v>
                </c:pt>
                <c:pt idx="242">
                  <c:v>2024-09-03</c:v>
                </c:pt>
                <c:pt idx="243">
                  <c:v>2024-08-30</c:v>
                </c:pt>
              </c:strCache>
            </c:strRef>
          </c:cat>
          <c:val>
            <c:numRef>
              <c:f>'Historical Prices'!$C$3:$C$246</c:f>
              <c:numCache>
                <c:formatCode>0.00</c:formatCode>
                <c:ptCount val="244"/>
                <c:pt idx="0">
                  <c:v>224.9</c:v>
                </c:pt>
                <c:pt idx="1">
                  <c:v>226.01</c:v>
                </c:pt>
                <c:pt idx="2">
                  <c:v>230.56</c:v>
                </c:pt>
                <c:pt idx="3">
                  <c:v>230.89</c:v>
                </c:pt>
                <c:pt idx="4">
                  <c:v>231.59</c:v>
                </c:pt>
                <c:pt idx="5">
                  <c:v>232.78</c:v>
                </c:pt>
                <c:pt idx="6">
                  <c:v>233.33</c:v>
                </c:pt>
                <c:pt idx="7">
                  <c:v>229.65</c:v>
                </c:pt>
                <c:pt idx="8">
                  <c:v>227.18</c:v>
                </c:pt>
                <c:pt idx="9">
                  <c:v>229.35</c:v>
                </c:pt>
                <c:pt idx="10">
                  <c:v>220.03</c:v>
                </c:pt>
                <c:pt idx="11">
                  <c:v>213.25</c:v>
                </c:pt>
                <c:pt idx="12">
                  <c:v>202.92</c:v>
                </c:pt>
                <c:pt idx="13">
                  <c:v>203.35</c:v>
                </c:pt>
                <c:pt idx="14">
                  <c:v>202.38</c:v>
                </c:pt>
                <c:pt idx="15">
                  <c:v>207.57</c:v>
                </c:pt>
                <c:pt idx="16">
                  <c:v>209.05</c:v>
                </c:pt>
                <c:pt idx="17">
                  <c:v>211.27</c:v>
                </c:pt>
                <c:pt idx="18">
                  <c:v>214.05</c:v>
                </c:pt>
                <c:pt idx="19">
                  <c:v>213.88</c:v>
                </c:pt>
                <c:pt idx="20">
                  <c:v>213.76</c:v>
                </c:pt>
                <c:pt idx="21">
                  <c:v>214.15</c:v>
                </c:pt>
                <c:pt idx="22">
                  <c:v>214.4</c:v>
                </c:pt>
                <c:pt idx="23">
                  <c:v>212.48</c:v>
                </c:pt>
                <c:pt idx="24">
                  <c:v>211.18</c:v>
                </c:pt>
                <c:pt idx="25">
                  <c:v>210.02</c:v>
                </c:pt>
                <c:pt idx="26">
                  <c:v>210.16</c:v>
                </c:pt>
                <c:pt idx="27">
                  <c:v>209.11</c:v>
                </c:pt>
                <c:pt idx="28">
                  <c:v>208.62</c:v>
                </c:pt>
                <c:pt idx="29">
                  <c:v>211.16</c:v>
                </c:pt>
                <c:pt idx="30">
                  <c:v>212.41</c:v>
                </c:pt>
                <c:pt idx="31">
                  <c:v>211.14</c:v>
                </c:pt>
                <c:pt idx="32">
                  <c:v>210.01</c:v>
                </c:pt>
                <c:pt idx="33">
                  <c:v>209.95</c:v>
                </c:pt>
                <c:pt idx="34">
                  <c:v>213.55</c:v>
                </c:pt>
                <c:pt idx="35">
                  <c:v>212.44</c:v>
                </c:pt>
                <c:pt idx="36">
                  <c:v>207.82</c:v>
                </c:pt>
                <c:pt idx="37">
                  <c:v>205.17</c:v>
                </c:pt>
                <c:pt idx="38">
                  <c:v>201.08</c:v>
                </c:pt>
                <c:pt idx="39">
                  <c:v>201</c:v>
                </c:pt>
                <c:pt idx="40">
                  <c:v>201.56</c:v>
                </c:pt>
                <c:pt idx="41">
                  <c:v>200.3</c:v>
                </c:pt>
                <c:pt idx="42">
                  <c:v>201.5</c:v>
                </c:pt>
                <c:pt idx="43">
                  <c:v>201</c:v>
                </c:pt>
                <c:pt idx="44">
                  <c:v>196.58</c:v>
                </c:pt>
                <c:pt idx="45">
                  <c:v>195.64</c:v>
                </c:pt>
                <c:pt idx="46">
                  <c:v>198.42</c:v>
                </c:pt>
                <c:pt idx="47">
                  <c:v>196.45</c:v>
                </c:pt>
                <c:pt idx="48">
                  <c:v>199.2</c:v>
                </c:pt>
                <c:pt idx="49">
                  <c:v>198.78</c:v>
                </c:pt>
                <c:pt idx="50">
                  <c:v>202.67</c:v>
                </c:pt>
                <c:pt idx="51">
                  <c:v>201.45</c:v>
                </c:pt>
                <c:pt idx="52">
                  <c:v>203.92</c:v>
                </c:pt>
                <c:pt idx="53">
                  <c:v>200.63</c:v>
                </c:pt>
                <c:pt idx="54">
                  <c:v>202.82</c:v>
                </c:pt>
                <c:pt idx="55">
                  <c:v>203.27</c:v>
                </c:pt>
                <c:pt idx="56">
                  <c:v>201.7</c:v>
                </c:pt>
                <c:pt idx="57">
                  <c:v>200.85</c:v>
                </c:pt>
                <c:pt idx="58">
                  <c:v>199.95</c:v>
                </c:pt>
                <c:pt idx="59">
                  <c:v>200.42</c:v>
                </c:pt>
                <c:pt idx="60">
                  <c:v>200.21</c:v>
                </c:pt>
                <c:pt idx="61">
                  <c:v>195.27</c:v>
                </c:pt>
                <c:pt idx="62">
                  <c:v>201.36</c:v>
                </c:pt>
                <c:pt idx="63">
                  <c:v>202.09</c:v>
                </c:pt>
                <c:pt idx="64">
                  <c:v>206.86</c:v>
                </c:pt>
                <c:pt idx="65">
                  <c:v>208.78</c:v>
                </c:pt>
                <c:pt idx="66">
                  <c:v>211.25</c:v>
                </c:pt>
                <c:pt idx="67">
                  <c:v>211.45</c:v>
                </c:pt>
                <c:pt idx="68">
                  <c:v>212.33</c:v>
                </c:pt>
                <c:pt idx="69">
                  <c:v>212.93</c:v>
                </c:pt>
                <c:pt idx="70">
                  <c:v>210.79</c:v>
                </c:pt>
                <c:pt idx="71">
                  <c:v>198.53</c:v>
                </c:pt>
                <c:pt idx="72">
                  <c:v>197.49</c:v>
                </c:pt>
                <c:pt idx="73">
                  <c:v>196.25</c:v>
                </c:pt>
                <c:pt idx="74">
                  <c:v>198.51</c:v>
                </c:pt>
                <c:pt idx="75">
                  <c:v>198.89</c:v>
                </c:pt>
                <c:pt idx="76">
                  <c:v>205.35</c:v>
                </c:pt>
                <c:pt idx="77">
                  <c:v>213.32</c:v>
                </c:pt>
                <c:pt idx="78">
                  <c:v>212.5</c:v>
                </c:pt>
                <c:pt idx="79">
                  <c:v>211.21</c:v>
                </c:pt>
                <c:pt idx="80">
                  <c:v>210.14</c:v>
                </c:pt>
                <c:pt idx="81">
                  <c:v>209.28</c:v>
                </c:pt>
                <c:pt idx="82">
                  <c:v>208.37</c:v>
                </c:pt>
                <c:pt idx="83">
                  <c:v>204.6</c:v>
                </c:pt>
                <c:pt idx="84">
                  <c:v>199.74</c:v>
                </c:pt>
                <c:pt idx="85">
                  <c:v>193.16</c:v>
                </c:pt>
                <c:pt idx="86">
                  <c:v>196.98</c:v>
                </c:pt>
                <c:pt idx="87">
                  <c:v>194.27</c:v>
                </c:pt>
                <c:pt idx="88">
                  <c:v>202.14</c:v>
                </c:pt>
                <c:pt idx="89">
                  <c:v>202.52</c:v>
                </c:pt>
                <c:pt idx="90">
                  <c:v>198.15</c:v>
                </c:pt>
                <c:pt idx="91">
                  <c:v>190.42</c:v>
                </c:pt>
                <c:pt idx="92">
                  <c:v>198.85</c:v>
                </c:pt>
                <c:pt idx="93">
                  <c:v>172.42</c:v>
                </c:pt>
                <c:pt idx="94">
                  <c:v>181.46</c:v>
                </c:pt>
                <c:pt idx="95">
                  <c:v>188.38</c:v>
                </c:pt>
                <c:pt idx="96">
                  <c:v>203.19</c:v>
                </c:pt>
                <c:pt idx="97">
                  <c:v>223.89</c:v>
                </c:pt>
                <c:pt idx="98">
                  <c:v>223.19</c:v>
                </c:pt>
                <c:pt idx="99">
                  <c:v>222.13</c:v>
                </c:pt>
                <c:pt idx="100">
                  <c:v>217.9</c:v>
                </c:pt>
                <c:pt idx="101">
                  <c:v>223.85</c:v>
                </c:pt>
                <c:pt idx="102">
                  <c:v>221.53</c:v>
                </c:pt>
                <c:pt idx="103">
                  <c:v>223.75</c:v>
                </c:pt>
                <c:pt idx="104">
                  <c:v>220.73</c:v>
                </c:pt>
                <c:pt idx="105">
                  <c:v>218.27</c:v>
                </c:pt>
                <c:pt idx="106">
                  <c:v>214.1</c:v>
                </c:pt>
                <c:pt idx="107">
                  <c:v>215.24</c:v>
                </c:pt>
                <c:pt idx="108">
                  <c:v>212.69</c:v>
                </c:pt>
                <c:pt idx="109">
                  <c:v>214</c:v>
                </c:pt>
                <c:pt idx="110">
                  <c:v>213.49</c:v>
                </c:pt>
                <c:pt idx="111">
                  <c:v>209.68</c:v>
                </c:pt>
                <c:pt idx="112">
                  <c:v>216.98</c:v>
                </c:pt>
                <c:pt idx="113">
                  <c:v>220.84</c:v>
                </c:pt>
                <c:pt idx="114">
                  <c:v>227.48</c:v>
                </c:pt>
                <c:pt idx="115">
                  <c:v>239.07</c:v>
                </c:pt>
                <c:pt idx="116">
                  <c:v>235.33</c:v>
                </c:pt>
                <c:pt idx="117">
                  <c:v>235.74</c:v>
                </c:pt>
                <c:pt idx="118">
                  <c:v>235.93</c:v>
                </c:pt>
                <c:pt idx="119">
                  <c:v>238.03</c:v>
                </c:pt>
                <c:pt idx="120">
                  <c:v>241.84</c:v>
                </c:pt>
                <c:pt idx="121">
                  <c:v>237.3</c:v>
                </c:pt>
                <c:pt idx="122">
                  <c:v>240.36</c:v>
                </c:pt>
                <c:pt idx="123">
                  <c:v>247.04</c:v>
                </c:pt>
                <c:pt idx="124">
                  <c:v>247.1</c:v>
                </c:pt>
                <c:pt idx="125">
                  <c:v>245.55</c:v>
                </c:pt>
                <c:pt idx="126">
                  <c:v>245.83</c:v>
                </c:pt>
                <c:pt idx="127">
                  <c:v>244.87</c:v>
                </c:pt>
                <c:pt idx="128">
                  <c:v>244.47</c:v>
                </c:pt>
                <c:pt idx="129">
                  <c:v>244.6</c:v>
                </c:pt>
                <c:pt idx="130">
                  <c:v>241.53</c:v>
                </c:pt>
                <c:pt idx="131">
                  <c:v>236.87</c:v>
                </c:pt>
                <c:pt idx="132">
                  <c:v>232.62</c:v>
                </c:pt>
                <c:pt idx="133">
                  <c:v>227.65</c:v>
                </c:pt>
                <c:pt idx="134">
                  <c:v>227.38</c:v>
                </c:pt>
                <c:pt idx="135">
                  <c:v>232.96</c:v>
                </c:pt>
                <c:pt idx="136">
                  <c:v>232.21</c:v>
                </c:pt>
                <c:pt idx="137">
                  <c:v>232.54</c:v>
                </c:pt>
                <c:pt idx="138">
                  <c:v>227.76</c:v>
                </c:pt>
                <c:pt idx="139">
                  <c:v>235.74</c:v>
                </c:pt>
                <c:pt idx="140">
                  <c:v>237.33</c:v>
                </c:pt>
                <c:pt idx="141">
                  <c:v>239.1</c:v>
                </c:pt>
                <c:pt idx="142">
                  <c:v>238</c:v>
                </c:pt>
                <c:pt idx="143">
                  <c:v>229.61</c:v>
                </c:pt>
                <c:pt idx="144">
                  <c:v>222.54</c:v>
                </c:pt>
                <c:pt idx="145">
                  <c:v>223.41</c:v>
                </c:pt>
                <c:pt idx="146">
                  <c:v>223.58</c:v>
                </c:pt>
                <c:pt idx="147">
                  <c:v>222.4</c:v>
                </c:pt>
                <c:pt idx="148">
                  <c:v>229.73</c:v>
                </c:pt>
                <c:pt idx="149">
                  <c:v>228.01</c:v>
                </c:pt>
                <c:pt idx="150">
                  <c:v>237.61</c:v>
                </c:pt>
                <c:pt idx="151">
                  <c:v>233.02</c:v>
                </c:pt>
                <c:pt idx="152">
                  <c:v>234.14</c:v>
                </c:pt>
                <c:pt idx="153">
                  <c:v>236.59</c:v>
                </c:pt>
                <c:pt idx="154">
                  <c:v>242.43</c:v>
                </c:pt>
                <c:pt idx="155">
                  <c:v>241.94</c:v>
                </c:pt>
                <c:pt idx="156">
                  <c:v>244.73</c:v>
                </c:pt>
                <c:pt idx="157">
                  <c:v>243.09</c:v>
                </c:pt>
                <c:pt idx="158">
                  <c:v>243.58</c:v>
                </c:pt>
                <c:pt idx="159">
                  <c:v>250.14</c:v>
                </c:pt>
                <c:pt idx="160">
                  <c:v>251.92</c:v>
                </c:pt>
                <c:pt idx="161">
                  <c:v>255.31</c:v>
                </c:pt>
                <c:pt idx="162">
                  <c:v>258.74</c:v>
                </c:pt>
                <c:pt idx="163">
                  <c:v>257.92</c:v>
                </c:pt>
                <c:pt idx="164">
                  <c:v>254.99</c:v>
                </c:pt>
                <c:pt idx="165">
                  <c:v>254.21</c:v>
                </c:pt>
                <c:pt idx="166">
                  <c:v>249.52</c:v>
                </c:pt>
                <c:pt idx="167">
                  <c:v>247.78</c:v>
                </c:pt>
                <c:pt idx="168">
                  <c:v>253.2</c:v>
                </c:pt>
                <c:pt idx="169">
                  <c:v>250.76</c:v>
                </c:pt>
                <c:pt idx="170">
                  <c:v>247.86</c:v>
                </c:pt>
                <c:pt idx="171">
                  <c:v>247.69</c:v>
                </c:pt>
                <c:pt idx="172">
                  <c:v>246.22</c:v>
                </c:pt>
                <c:pt idx="173">
                  <c:v>247.5</c:v>
                </c:pt>
                <c:pt idx="174">
                  <c:v>246.48</c:v>
                </c:pt>
                <c:pt idx="175">
                  <c:v>242.57</c:v>
                </c:pt>
                <c:pt idx="176">
                  <c:v>242.77</c:v>
                </c:pt>
                <c:pt idx="177">
                  <c:v>242.74</c:v>
                </c:pt>
                <c:pt idx="178">
                  <c:v>242.38</c:v>
                </c:pt>
                <c:pt idx="179">
                  <c:v>239.33</c:v>
                </c:pt>
                <c:pt idx="180">
                  <c:v>237.07</c:v>
                </c:pt>
                <c:pt idx="181">
                  <c:v>234.67</c:v>
                </c:pt>
                <c:pt idx="182">
                  <c:v>234.8</c:v>
                </c:pt>
                <c:pt idx="183">
                  <c:v>232.61</c:v>
                </c:pt>
                <c:pt idx="184">
                  <c:v>229.62</c:v>
                </c:pt>
                <c:pt idx="185">
                  <c:v>228.27</c:v>
                </c:pt>
                <c:pt idx="186">
                  <c:v>228.75</c:v>
                </c:pt>
                <c:pt idx="187">
                  <c:v>228.03</c:v>
                </c:pt>
                <c:pt idx="188">
                  <c:v>227.77</c:v>
                </c:pt>
                <c:pt idx="189">
                  <c:v>224.75</c:v>
                </c:pt>
                <c:pt idx="190">
                  <c:v>227.97</c:v>
                </c:pt>
                <c:pt idx="191">
                  <c:v>224.87</c:v>
                </c:pt>
                <c:pt idx="192">
                  <c:v>223.98</c:v>
                </c:pt>
                <c:pt idx="193">
                  <c:v>223.98</c:v>
                </c:pt>
                <c:pt idx="194">
                  <c:v>226.71</c:v>
                </c:pt>
                <c:pt idx="195">
                  <c:v>226.98</c:v>
                </c:pt>
                <c:pt idx="196">
                  <c:v>222.23</c:v>
                </c:pt>
                <c:pt idx="197">
                  <c:v>222.96</c:v>
                </c:pt>
                <c:pt idx="198">
                  <c:v>221.52</c:v>
                </c:pt>
                <c:pt idx="199">
                  <c:v>222.42</c:v>
                </c:pt>
                <c:pt idx="200">
                  <c:v>225.41</c:v>
                </c:pt>
                <c:pt idx="201">
                  <c:v>229.59</c:v>
                </c:pt>
                <c:pt idx="202">
                  <c:v>233.16</c:v>
                </c:pt>
                <c:pt idx="203">
                  <c:v>232.89</c:v>
                </c:pt>
                <c:pt idx="204">
                  <c:v>230.9</c:v>
                </c:pt>
                <c:pt idx="205">
                  <c:v>230.06</c:v>
                </c:pt>
                <c:pt idx="206">
                  <c:v>230.25</c:v>
                </c:pt>
                <c:pt idx="207">
                  <c:v>235.34</c:v>
                </c:pt>
                <c:pt idx="208">
                  <c:v>235.96</c:v>
                </c:pt>
                <c:pt idx="209">
                  <c:v>234.48</c:v>
                </c:pt>
                <c:pt idx="210">
                  <c:v>231.64</c:v>
                </c:pt>
                <c:pt idx="211">
                  <c:v>231.27</c:v>
                </c:pt>
                <c:pt idx="212">
                  <c:v>233.34</c:v>
                </c:pt>
                <c:pt idx="213">
                  <c:v>230.79</c:v>
                </c:pt>
                <c:pt idx="214">
                  <c:v>227.05</c:v>
                </c:pt>
                <c:pt idx="215">
                  <c:v>228.54</c:v>
                </c:pt>
                <c:pt idx="216">
                  <c:v>229.04</c:v>
                </c:pt>
                <c:pt idx="217">
                  <c:v>225.27</c:v>
                </c:pt>
                <c:pt idx="218">
                  <c:v>221.2</c:v>
                </c:pt>
                <c:pt idx="219">
                  <c:v>226.3</c:v>
                </c:pt>
                <c:pt idx="220">
                  <c:v>225.17</c:v>
                </c:pt>
                <c:pt idx="221">
                  <c:v>226.28</c:v>
                </c:pt>
                <c:pt idx="222">
                  <c:v>225.71</c:v>
                </c:pt>
                <c:pt idx="223">
                  <c:v>232.49</c:v>
                </c:pt>
                <c:pt idx="224">
                  <c:v>227.29</c:v>
                </c:pt>
                <c:pt idx="225">
                  <c:v>227.02</c:v>
                </c:pt>
                <c:pt idx="226">
                  <c:v>225.87</c:v>
                </c:pt>
                <c:pt idx="227">
                  <c:v>226.87</c:v>
                </c:pt>
                <c:pt idx="228">
                  <c:v>225.97</c:v>
                </c:pt>
                <c:pt idx="229">
                  <c:v>227.7</c:v>
                </c:pt>
                <c:pt idx="230">
                  <c:v>228.37</c:v>
                </c:pt>
                <c:pt idx="231">
                  <c:v>220.21</c:v>
                </c:pt>
                <c:pt idx="232">
                  <c:v>216.31</c:v>
                </c:pt>
                <c:pt idx="233">
                  <c:v>215.84</c:v>
                </c:pt>
                <c:pt idx="234">
                  <c:v>222.01</c:v>
                </c:pt>
                <c:pt idx="235">
                  <c:v>222.28</c:v>
                </c:pt>
                <c:pt idx="236">
                  <c:v>222.17</c:v>
                </c:pt>
                <c:pt idx="237">
                  <c:v>219.63</c:v>
                </c:pt>
                <c:pt idx="238">
                  <c:v>220.42</c:v>
                </c:pt>
                <c:pt idx="239">
                  <c:v>220.34</c:v>
                </c:pt>
                <c:pt idx="240">
                  <c:v>221.89</c:v>
                </c:pt>
                <c:pt idx="241">
                  <c:v>220.36</c:v>
                </c:pt>
                <c:pt idx="242">
                  <c:v>222.28</c:v>
                </c:pt>
                <c:pt idx="243">
                  <c:v>228.5</c:v>
                </c:pt>
              </c:numCache>
            </c:numRef>
          </c:val>
          <c:smooth val="0"/>
          <c:extLst>
            <c:ext xmlns:c16="http://schemas.microsoft.com/office/drawing/2014/chart" uri="{C3380CC4-5D6E-409C-BE32-E72D297353CC}">
              <c16:uniqueId val="{00000000-806B-45A6-A787-D18836D040ED}"/>
            </c:ext>
          </c:extLst>
        </c:ser>
        <c:ser>
          <c:idx val="1"/>
          <c:order val="1"/>
          <c:tx>
            <c:v>20ema</c:v>
          </c:tx>
          <c:spPr>
            <a:ln w="12700" cap="rnd">
              <a:solidFill>
                <a:schemeClr val="accent2"/>
              </a:solidFill>
              <a:round/>
            </a:ln>
            <a:effectLst/>
          </c:spPr>
          <c:marker>
            <c:symbol val="none"/>
          </c:marker>
          <c:val>
            <c:numRef>
              <c:f>'Historical Prices'!$D$3:$D$245</c:f>
              <c:numCache>
                <c:formatCode>0.00</c:formatCode>
                <c:ptCount val="243"/>
                <c:pt idx="0">
                  <c:v>219.69950000000003</c:v>
                </c:pt>
                <c:pt idx="1">
                  <c:v>219.14250000000007</c:v>
                </c:pt>
                <c:pt idx="2">
                  <c:v>218.54950000000002</c:v>
                </c:pt>
                <c:pt idx="3">
                  <c:v>217.7415</c:v>
                </c:pt>
                <c:pt idx="4">
                  <c:v>216.821</c:v>
                </c:pt>
                <c:pt idx="5">
                  <c:v>215.8005</c:v>
                </c:pt>
                <c:pt idx="6">
                  <c:v>214.66250000000005</c:v>
                </c:pt>
                <c:pt idx="7">
                  <c:v>213.50400000000005</c:v>
                </c:pt>
                <c:pt idx="8">
                  <c:v>212.477</c:v>
                </c:pt>
                <c:pt idx="9">
                  <c:v>211.54899999999998</c:v>
                </c:pt>
                <c:pt idx="10">
                  <c:v>210.63949999999994</c:v>
                </c:pt>
                <c:pt idx="11">
                  <c:v>210.25849999999997</c:v>
                </c:pt>
                <c:pt idx="12">
                  <c:v>210.15299999999996</c:v>
                </c:pt>
                <c:pt idx="13">
                  <c:v>210.50749999999994</c:v>
                </c:pt>
                <c:pt idx="14">
                  <c:v>210.83749999999995</c:v>
                </c:pt>
                <c:pt idx="15">
                  <c:v>211.39600000000002</c:v>
                </c:pt>
                <c:pt idx="16">
                  <c:v>211.6395</c:v>
                </c:pt>
                <c:pt idx="17">
                  <c:v>211.57800000000003</c:v>
                </c:pt>
                <c:pt idx="18">
                  <c:v>211.273</c:v>
                </c:pt>
                <c:pt idx="19">
                  <c:v>210.62449999999998</c:v>
                </c:pt>
                <c:pt idx="20">
                  <c:v>209.98049999999998</c:v>
                </c:pt>
                <c:pt idx="21">
                  <c:v>209.37050000000005</c:v>
                </c:pt>
                <c:pt idx="22">
                  <c:v>208.67799999999997</c:v>
                </c:pt>
                <c:pt idx="23">
                  <c:v>208.03299999999999</c:v>
                </c:pt>
                <c:pt idx="24">
                  <c:v>207.459</c:v>
                </c:pt>
                <c:pt idx="25">
                  <c:v>206.72900000000004</c:v>
                </c:pt>
                <c:pt idx="26">
                  <c:v>206.01</c:v>
                </c:pt>
                <c:pt idx="27">
                  <c:v>205.423</c:v>
                </c:pt>
                <c:pt idx="28">
                  <c:v>204.79</c:v>
                </c:pt>
                <c:pt idx="29">
                  <c:v>204.31899999999999</c:v>
                </c:pt>
                <c:pt idx="30">
                  <c:v>203.7</c:v>
                </c:pt>
                <c:pt idx="31">
                  <c:v>203.21299999999999</c:v>
                </c:pt>
                <c:pt idx="32">
                  <c:v>202.7285</c:v>
                </c:pt>
                <c:pt idx="33">
                  <c:v>202.42399999999998</c:v>
                </c:pt>
                <c:pt idx="34">
                  <c:v>201.958</c:v>
                </c:pt>
                <c:pt idx="35">
                  <c:v>201.42149999999998</c:v>
                </c:pt>
                <c:pt idx="36">
                  <c:v>200.96300000000002</c:v>
                </c:pt>
                <c:pt idx="37">
                  <c:v>200.65699999999998</c:v>
                </c:pt>
                <c:pt idx="38">
                  <c:v>200.441</c:v>
                </c:pt>
                <c:pt idx="39">
                  <c:v>200.3845</c:v>
                </c:pt>
                <c:pt idx="40">
                  <c:v>200.35549999999998</c:v>
                </c:pt>
                <c:pt idx="41">
                  <c:v>200.28800000000001</c:v>
                </c:pt>
                <c:pt idx="42">
                  <c:v>200.03649999999999</c:v>
                </c:pt>
                <c:pt idx="43">
                  <c:v>200.02950000000001</c:v>
                </c:pt>
                <c:pt idx="44">
                  <c:v>200.084</c:v>
                </c:pt>
                <c:pt idx="45">
                  <c:v>200.59800000000001</c:v>
                </c:pt>
                <c:pt idx="46">
                  <c:v>201.25500000000002</c:v>
                </c:pt>
                <c:pt idx="47">
                  <c:v>201.8965</c:v>
                </c:pt>
                <c:pt idx="48">
                  <c:v>202.6465</c:v>
                </c:pt>
                <c:pt idx="49">
                  <c:v>203.30300000000003</c:v>
                </c:pt>
                <c:pt idx="50">
                  <c:v>204.01050000000001</c:v>
                </c:pt>
                <c:pt idx="51">
                  <c:v>204.41650000000001</c:v>
                </c:pt>
                <c:pt idx="52">
                  <c:v>204.27050000000003</c:v>
                </c:pt>
                <c:pt idx="53">
                  <c:v>203.94900000000001</c:v>
                </c:pt>
                <c:pt idx="54">
                  <c:v>203.72999999999996</c:v>
                </c:pt>
                <c:pt idx="55">
                  <c:v>203.5145</c:v>
                </c:pt>
                <c:pt idx="56">
                  <c:v>203.29549999999998</c:v>
                </c:pt>
                <c:pt idx="57">
                  <c:v>203.47799999999998</c:v>
                </c:pt>
                <c:pt idx="58">
                  <c:v>204.10150000000002</c:v>
                </c:pt>
                <c:pt idx="59">
                  <c:v>204.72900000000001</c:v>
                </c:pt>
                <c:pt idx="60">
                  <c:v>205.26849999999999</c:v>
                </c:pt>
                <c:pt idx="61">
                  <c:v>205.76500000000001</c:v>
                </c:pt>
                <c:pt idx="62">
                  <c:v>206.46550000000002</c:v>
                </c:pt>
                <c:pt idx="63">
                  <c:v>206.81600000000003</c:v>
                </c:pt>
                <c:pt idx="64">
                  <c:v>206.94149999999999</c:v>
                </c:pt>
                <c:pt idx="65">
                  <c:v>206.5855</c:v>
                </c:pt>
                <c:pt idx="66">
                  <c:v>205.80450000000002</c:v>
                </c:pt>
                <c:pt idx="67">
                  <c:v>205.09099999999998</c:v>
                </c:pt>
                <c:pt idx="68">
                  <c:v>204.23199999999997</c:v>
                </c:pt>
                <c:pt idx="69">
                  <c:v>203.72249999999997</c:v>
                </c:pt>
                <c:pt idx="70">
                  <c:v>203.202</c:v>
                </c:pt>
                <c:pt idx="71">
                  <c:v>202.57</c:v>
                </c:pt>
                <c:pt idx="72">
                  <c:v>202.16449999999998</c:v>
                </c:pt>
                <c:pt idx="73">
                  <c:v>202.23249999999999</c:v>
                </c:pt>
                <c:pt idx="74">
                  <c:v>201.041</c:v>
                </c:pt>
                <c:pt idx="75">
                  <c:v>200.18849999999998</c:v>
                </c:pt>
                <c:pt idx="76">
                  <c:v>199.66300000000001</c:v>
                </c:pt>
                <c:pt idx="77">
                  <c:v>199.55500000000001</c:v>
                </c:pt>
                <c:pt idx="78">
                  <c:v>200.08350000000002</c:v>
                </c:pt>
                <c:pt idx="79">
                  <c:v>200.61799999999999</c:v>
                </c:pt>
                <c:pt idx="80">
                  <c:v>201.16400000000004</c:v>
                </c:pt>
                <c:pt idx="81">
                  <c:v>201.55200000000002</c:v>
                </c:pt>
                <c:pt idx="82">
                  <c:v>202.28050000000002</c:v>
                </c:pt>
                <c:pt idx="83">
                  <c:v>202.93850000000003</c:v>
                </c:pt>
                <c:pt idx="84">
                  <c:v>203.89600000000002</c:v>
                </c:pt>
                <c:pt idx="85">
                  <c:v>204.94549999999998</c:v>
                </c:pt>
                <c:pt idx="86">
                  <c:v>206.20100000000002</c:v>
                </c:pt>
                <c:pt idx="87">
                  <c:v>207.05700000000002</c:v>
                </c:pt>
                <c:pt idx="88">
                  <c:v>208.10550000000003</c:v>
                </c:pt>
                <c:pt idx="89">
                  <c:v>208.63299999999998</c:v>
                </c:pt>
                <c:pt idx="90">
                  <c:v>209.20699999999997</c:v>
                </c:pt>
                <c:pt idx="91">
                  <c:v>209.97400000000002</c:v>
                </c:pt>
                <c:pt idx="92">
                  <c:v>210.93700000000004</c:v>
                </c:pt>
                <c:pt idx="93">
                  <c:v>211.84350000000001</c:v>
                </c:pt>
                <c:pt idx="94">
                  <c:v>214.2645</c:v>
                </c:pt>
                <c:pt idx="95">
                  <c:v>216.56549999999999</c:v>
                </c:pt>
                <c:pt idx="96">
                  <c:v>219.09999999999997</c:v>
                </c:pt>
                <c:pt idx="97">
                  <c:v>220.70700000000002</c:v>
                </c:pt>
                <c:pt idx="98">
                  <c:v>221.29949999999999</c:v>
                </c:pt>
                <c:pt idx="99">
                  <c:v>221.93649999999997</c:v>
                </c:pt>
                <c:pt idx="100">
                  <c:v>222.73150000000001</c:v>
                </c:pt>
                <c:pt idx="101">
                  <c:v>223.92850000000004</c:v>
                </c:pt>
                <c:pt idx="102">
                  <c:v>224.60100000000003</c:v>
                </c:pt>
                <c:pt idx="103">
                  <c:v>225.54250000000002</c:v>
                </c:pt>
                <c:pt idx="104">
                  <c:v>226.70700000000002</c:v>
                </c:pt>
                <c:pt idx="105">
                  <c:v>228.02550000000005</c:v>
                </c:pt>
                <c:pt idx="106">
                  <c:v>229.38950000000006</c:v>
                </c:pt>
                <c:pt idx="107">
                  <c:v>230.97600000000003</c:v>
                </c:pt>
                <c:pt idx="108">
                  <c:v>232.45750000000004</c:v>
                </c:pt>
                <c:pt idx="109">
                  <c:v>234.04650000000007</c:v>
                </c:pt>
                <c:pt idx="110">
                  <c:v>235.57650000000007</c:v>
                </c:pt>
                <c:pt idx="111">
                  <c:v>236.97850000000003</c:v>
                </c:pt>
                <c:pt idx="112">
                  <c:v>238.33799999999997</c:v>
                </c:pt>
                <c:pt idx="113">
                  <c:v>239.11999999999998</c:v>
                </c:pt>
                <c:pt idx="114">
                  <c:v>239.46049999999997</c:v>
                </c:pt>
                <c:pt idx="115">
                  <c:v>239.45549999999997</c:v>
                </c:pt>
                <c:pt idx="116">
                  <c:v>239.14999999999995</c:v>
                </c:pt>
                <c:pt idx="117">
                  <c:v>238.994</c:v>
                </c:pt>
                <c:pt idx="118">
                  <c:v>238.83399999999997</c:v>
                </c:pt>
                <c:pt idx="119">
                  <c:v>238.4255</c:v>
                </c:pt>
                <c:pt idx="120">
                  <c:v>238.31100000000001</c:v>
                </c:pt>
                <c:pt idx="121">
                  <c:v>238.0855</c:v>
                </c:pt>
                <c:pt idx="122">
                  <c:v>238.1755</c:v>
                </c:pt>
                <c:pt idx="123">
                  <c:v>238.05750000000003</c:v>
                </c:pt>
                <c:pt idx="124">
                  <c:v>237.18599999999998</c:v>
                </c:pt>
                <c:pt idx="125">
                  <c:v>235.958</c:v>
                </c:pt>
                <c:pt idx="126">
                  <c:v>234.85099999999997</c:v>
                </c:pt>
                <c:pt idx="127">
                  <c:v>233.73849999999999</c:v>
                </c:pt>
                <c:pt idx="128">
                  <c:v>232.61499999999995</c:v>
                </c:pt>
                <c:pt idx="129">
                  <c:v>231.87799999999993</c:v>
                </c:pt>
                <c:pt idx="130">
                  <c:v>231.04849999999996</c:v>
                </c:pt>
                <c:pt idx="131">
                  <c:v>230.85249999999996</c:v>
                </c:pt>
                <c:pt idx="132">
                  <c:v>230.66</c:v>
                </c:pt>
                <c:pt idx="133">
                  <c:v>230.73600000000002</c:v>
                </c:pt>
                <c:pt idx="134">
                  <c:v>231.18299999999999</c:v>
                </c:pt>
                <c:pt idx="135">
                  <c:v>231.93550000000005</c:v>
                </c:pt>
                <c:pt idx="136">
                  <c:v>232.38449999999997</c:v>
                </c:pt>
                <c:pt idx="137">
                  <c:v>233.01049999999995</c:v>
                </c:pt>
                <c:pt idx="138">
                  <c:v>233.53799999999995</c:v>
                </c:pt>
                <c:pt idx="139">
                  <c:v>234.32900000000001</c:v>
                </c:pt>
                <c:pt idx="140">
                  <c:v>235.04900000000004</c:v>
                </c:pt>
                <c:pt idx="141">
                  <c:v>235.77850000000004</c:v>
                </c:pt>
                <c:pt idx="142">
                  <c:v>236.58900000000003</c:v>
                </c:pt>
                <c:pt idx="143">
                  <c:v>237.62599999999998</c:v>
                </c:pt>
                <c:pt idx="144">
                  <c:v>239.04149999999998</c:v>
                </c:pt>
                <c:pt idx="145">
                  <c:v>240.66399999999999</c:v>
                </c:pt>
                <c:pt idx="146">
                  <c:v>242.20400000000001</c:v>
                </c:pt>
                <c:pt idx="147">
                  <c:v>243.50100000000003</c:v>
                </c:pt>
                <c:pt idx="148">
                  <c:v>244.76999999999998</c:v>
                </c:pt>
                <c:pt idx="149">
                  <c:v>245.9435</c:v>
                </c:pt>
                <c:pt idx="150">
                  <c:v>247.08099999999999</c:v>
                </c:pt>
                <c:pt idx="151">
                  <c:v>247.59350000000001</c:v>
                </c:pt>
                <c:pt idx="152">
                  <c:v>248.32699999999994</c:v>
                </c:pt>
                <c:pt idx="153">
                  <c:v>248.93099999999998</c:v>
                </c:pt>
                <c:pt idx="154">
                  <c:v>249.47649999999999</c:v>
                </c:pt>
                <c:pt idx="155">
                  <c:v>249.679</c:v>
                </c:pt>
                <c:pt idx="156">
                  <c:v>249.7105</c:v>
                </c:pt>
                <c:pt idx="157">
                  <c:v>249.61250000000001</c:v>
                </c:pt>
                <c:pt idx="158">
                  <c:v>249.59500000000003</c:v>
                </c:pt>
                <c:pt idx="159">
                  <c:v>249.535</c:v>
                </c:pt>
                <c:pt idx="160">
                  <c:v>248.99450000000002</c:v>
                </c:pt>
                <c:pt idx="161">
                  <c:v>248.25200000000001</c:v>
                </c:pt>
                <c:pt idx="162">
                  <c:v>247.21999999999997</c:v>
                </c:pt>
                <c:pt idx="163">
                  <c:v>246.023</c:v>
                </c:pt>
                <c:pt idx="164">
                  <c:v>244.75749999999999</c:v>
                </c:pt>
                <c:pt idx="165">
                  <c:v>243.48899999999998</c:v>
                </c:pt>
                <c:pt idx="166">
                  <c:v>242.19200000000001</c:v>
                </c:pt>
                <c:pt idx="167">
                  <c:v>241.15350000000004</c:v>
                </c:pt>
                <c:pt idx="168">
                  <c:v>240.16600000000003</c:v>
                </c:pt>
                <c:pt idx="169">
                  <c:v>238.89450000000002</c:v>
                </c:pt>
                <c:pt idx="170">
                  <c:v>237.59400000000005</c:v>
                </c:pt>
                <c:pt idx="171">
                  <c:v>236.59950000000003</c:v>
                </c:pt>
                <c:pt idx="172">
                  <c:v>235.45850000000002</c:v>
                </c:pt>
                <c:pt idx="173">
                  <c:v>234.34649999999996</c:v>
                </c:pt>
                <c:pt idx="174">
                  <c:v>233.17049999999995</c:v>
                </c:pt>
                <c:pt idx="175">
                  <c:v>232.18199999999996</c:v>
                </c:pt>
                <c:pt idx="176">
                  <c:v>231.40249999999997</c:v>
                </c:pt>
                <c:pt idx="177">
                  <c:v>230.37549999999993</c:v>
                </c:pt>
                <c:pt idx="178">
                  <c:v>229.38649999999998</c:v>
                </c:pt>
                <c:pt idx="179">
                  <c:v>228.34350000000001</c:v>
                </c:pt>
                <c:pt idx="180">
                  <c:v>227.49799999999999</c:v>
                </c:pt>
                <c:pt idx="181">
                  <c:v>226.91499999999996</c:v>
                </c:pt>
                <c:pt idx="182">
                  <c:v>226.661</c:v>
                </c:pt>
                <c:pt idx="183">
                  <c:v>226.57900000000001</c:v>
                </c:pt>
                <c:pt idx="184">
                  <c:v>226.59300000000002</c:v>
                </c:pt>
                <c:pt idx="185">
                  <c:v>226.65699999999998</c:v>
                </c:pt>
                <c:pt idx="186">
                  <c:v>226.74650000000003</c:v>
                </c:pt>
                <c:pt idx="187">
                  <c:v>226.82150000000001</c:v>
                </c:pt>
                <c:pt idx="188">
                  <c:v>227.18699999999998</c:v>
                </c:pt>
                <c:pt idx="189">
                  <c:v>227.59650000000002</c:v>
                </c:pt>
                <c:pt idx="190">
                  <c:v>228.08299999999994</c:v>
                </c:pt>
                <c:pt idx="191">
                  <c:v>228.26650000000001</c:v>
                </c:pt>
                <c:pt idx="192">
                  <c:v>228.58650000000003</c:v>
                </c:pt>
                <c:pt idx="193">
                  <c:v>229.05450000000005</c:v>
                </c:pt>
                <c:pt idx="194">
                  <c:v>229.39500000000004</c:v>
                </c:pt>
                <c:pt idx="195">
                  <c:v>229.41199999999998</c:v>
                </c:pt>
                <c:pt idx="196">
                  <c:v>229.49</c:v>
                </c:pt>
                <c:pt idx="197">
                  <c:v>229.83049999999997</c:v>
                </c:pt>
                <c:pt idx="198">
                  <c:v>229.94600000000005</c:v>
                </c:pt>
                <c:pt idx="199">
                  <c:v>229.93</c:v>
                </c:pt>
                <c:pt idx="200">
                  <c:v>230.12400000000002</c:v>
                </c:pt>
                <c:pt idx="201">
                  <c:v>230.11199999999999</c:v>
                </c:pt>
                <c:pt idx="202">
                  <c:v>229.94649999999996</c:v>
                </c:pt>
                <c:pt idx="203">
                  <c:v>229.57399999999998</c:v>
                </c:pt>
                <c:pt idx="204">
                  <c:v>229.554</c:v>
                </c:pt>
                <c:pt idx="205">
                  <c:v>229.37350000000001</c:v>
                </c:pt>
                <c:pt idx="206">
                  <c:v>229.22150000000002</c:v>
                </c:pt>
                <c:pt idx="207">
                  <c:v>229.0025</c:v>
                </c:pt>
                <c:pt idx="208">
                  <c:v>228.57900000000001</c:v>
                </c:pt>
                <c:pt idx="209">
                  <c:v>228.07950000000005</c:v>
                </c:pt>
                <c:pt idx="210">
                  <c:v>227.74050000000003</c:v>
                </c:pt>
                <c:pt idx="211">
                  <c:v>227.577</c:v>
                </c:pt>
                <c:pt idx="212">
                  <c:v>227.02399999999997</c:v>
                </c:pt>
                <c:pt idx="213">
                  <c:v>226.17249999999999</c:v>
                </c:pt>
                <c:pt idx="214">
                  <c:v>225.42500000000001</c:v>
                </c:pt>
                <c:pt idx="215">
                  <c:v>225.17299999999994</c:v>
                </c:pt>
                <c:pt idx="216">
                  <c:v>224.85999999999996</c:v>
                </c:pt>
                <c:pt idx="217">
                  <c:v>224.51649999999995</c:v>
                </c:pt>
                <c:pt idx="218">
                  <c:v>224.23449999999997</c:v>
                </c:pt>
                <c:pt idx="219">
                  <c:v>224.19549999999998</c:v>
                </c:pt>
                <c:pt idx="220">
                  <c:v>223.89749999999998</c:v>
                </c:pt>
                <c:pt idx="221">
                  <c:v>223.73349999999999</c:v>
                </c:pt>
                <c:pt idx="222">
                  <c:v>223.4375</c:v>
                </c:pt>
                <c:pt idx="223">
                  <c:v>223.26599999999999</c:v>
                </c:pt>
                <c:pt idx="224">
                  <c:v>223.06650000000005</c:v>
                </c:pt>
                <c:pt idx="225">
                  <c:v>223.16650000000004</c:v>
                </c:pt>
                <c:pt idx="226">
                  <c:v>223.11500000000007</c:v>
                </c:pt>
                <c:pt idx="227">
                  <c:v>223.19800000000001</c:v>
                </c:pt>
                <c:pt idx="228">
                  <c:v>223.18850000000003</c:v>
                </c:pt>
                <c:pt idx="229">
                  <c:v>223.20700000000002</c:v>
                </c:pt>
                <c:pt idx="230">
                  <c:v>223.02400000000003</c:v>
                </c:pt>
                <c:pt idx="231">
                  <c:v>222.90050000000002</c:v>
                </c:pt>
                <c:pt idx="232">
                  <c:v>223.19050000000001</c:v>
                </c:pt>
                <c:pt idx="233">
                  <c:v>223.64450000000002</c:v>
                </c:pt>
                <c:pt idx="234">
                  <c:v>224.13000000000002</c:v>
                </c:pt>
                <c:pt idx="235">
                  <c:v>224.24099999999999</c:v>
                </c:pt>
                <c:pt idx="236">
                  <c:v>224.18849999999998</c:v>
                </c:pt>
                <c:pt idx="237">
                  <c:v>224.11899999999997</c:v>
                </c:pt>
                <c:pt idx="238">
                  <c:v>223.99</c:v>
                </c:pt>
                <c:pt idx="239">
                  <c:v>223.74500000000003</c:v>
                </c:pt>
                <c:pt idx="240">
                  <c:v>223.35800000000009</c:v>
                </c:pt>
                <c:pt idx="241">
                  <c:v>222.71950000000001</c:v>
                </c:pt>
                <c:pt idx="242">
                  <c:v>222.02850000000004</c:v>
                </c:pt>
              </c:numCache>
            </c:numRef>
          </c:val>
          <c:smooth val="0"/>
          <c:extLst>
            <c:ext xmlns:c16="http://schemas.microsoft.com/office/drawing/2014/chart" uri="{C3380CC4-5D6E-409C-BE32-E72D297353CC}">
              <c16:uniqueId val="{00000002-806B-45A6-A787-D18836D040ED}"/>
            </c:ext>
          </c:extLst>
        </c:ser>
        <c:ser>
          <c:idx val="2"/>
          <c:order val="2"/>
          <c:tx>
            <c:v>60ema</c:v>
          </c:tx>
          <c:spPr>
            <a:ln w="19050" cap="rnd">
              <a:solidFill>
                <a:srgbClr val="92D050"/>
              </a:solidFill>
              <a:round/>
            </a:ln>
            <a:effectLst/>
          </c:spPr>
          <c:marker>
            <c:symbol val="none"/>
          </c:marker>
          <c:val>
            <c:numRef>
              <c:f>'Historical Prices'!$E$3:$E$246</c:f>
              <c:numCache>
                <c:formatCode>0.00</c:formatCode>
                <c:ptCount val="244"/>
                <c:pt idx="0">
                  <c:v>210.01183333333339</c:v>
                </c:pt>
                <c:pt idx="1">
                  <c:v>209.60033333333337</c:v>
                </c:pt>
                <c:pt idx="2">
                  <c:v>209.08800000000005</c:v>
                </c:pt>
                <c:pt idx="3">
                  <c:v>208.6013333333334</c:v>
                </c:pt>
                <c:pt idx="4">
                  <c:v>208.12133333333341</c:v>
                </c:pt>
                <c:pt idx="5">
                  <c:v>207.70916666666673</c:v>
                </c:pt>
                <c:pt idx="6">
                  <c:v>207.30916666666678</c:v>
                </c:pt>
                <c:pt idx="7">
                  <c:v>206.94116666666679</c:v>
                </c:pt>
                <c:pt idx="8">
                  <c:v>206.63783333333342</c:v>
                </c:pt>
                <c:pt idx="9">
                  <c:v>206.39033333333342</c:v>
                </c:pt>
                <c:pt idx="10">
                  <c:v>206.11666666666673</c:v>
                </c:pt>
                <c:pt idx="11">
                  <c:v>205.96266666666673</c:v>
                </c:pt>
                <c:pt idx="12">
                  <c:v>205.71733333333341</c:v>
                </c:pt>
                <c:pt idx="13">
                  <c:v>205.62683333333337</c:v>
                </c:pt>
                <c:pt idx="14">
                  <c:v>205.50850000000005</c:v>
                </c:pt>
                <c:pt idx="15">
                  <c:v>205.4440000000001</c:v>
                </c:pt>
                <c:pt idx="16">
                  <c:v>205.29933333333341</c:v>
                </c:pt>
                <c:pt idx="17">
                  <c:v>205.23766666666677</c:v>
                </c:pt>
                <c:pt idx="18">
                  <c:v>205.2718333333334</c:v>
                </c:pt>
                <c:pt idx="19">
                  <c:v>205.24600000000007</c:v>
                </c:pt>
                <c:pt idx="20">
                  <c:v>205.20150000000004</c:v>
                </c:pt>
                <c:pt idx="21">
                  <c:v>205.14116666666672</c:v>
                </c:pt>
                <c:pt idx="22">
                  <c:v>205.06000000000003</c:v>
                </c:pt>
                <c:pt idx="23">
                  <c:v>204.95950000000005</c:v>
                </c:pt>
                <c:pt idx="24">
                  <c:v>204.82816666666673</c:v>
                </c:pt>
                <c:pt idx="25">
                  <c:v>204.63750000000007</c:v>
                </c:pt>
                <c:pt idx="26">
                  <c:v>204.35650000000001</c:v>
                </c:pt>
                <c:pt idx="27">
                  <c:v>204.13683333333336</c:v>
                </c:pt>
                <c:pt idx="28">
                  <c:v>203.88950000000003</c:v>
                </c:pt>
                <c:pt idx="29">
                  <c:v>203.78149999999999</c:v>
                </c:pt>
                <c:pt idx="30">
                  <c:v>203.63749999999999</c:v>
                </c:pt>
                <c:pt idx="31">
                  <c:v>203.39983333333333</c:v>
                </c:pt>
                <c:pt idx="32">
                  <c:v>203.05449999999999</c:v>
                </c:pt>
                <c:pt idx="33">
                  <c:v>202.86849999999998</c:v>
                </c:pt>
                <c:pt idx="34">
                  <c:v>202.24299999999997</c:v>
                </c:pt>
                <c:pt idx="35">
                  <c:v>201.70816666666664</c:v>
                </c:pt>
                <c:pt idx="36">
                  <c:v>201.30716666666663</c:v>
                </c:pt>
                <c:pt idx="37">
                  <c:v>201.23</c:v>
                </c:pt>
                <c:pt idx="38">
                  <c:v>201.54199999999997</c:v>
                </c:pt>
                <c:pt idx="39">
                  <c:v>201.91049999999998</c:v>
                </c:pt>
                <c:pt idx="40">
                  <c:v>202.26266666666663</c:v>
                </c:pt>
                <c:pt idx="41">
                  <c:v>202.53499999999997</c:v>
                </c:pt>
                <c:pt idx="42">
                  <c:v>202.92749999999995</c:v>
                </c:pt>
                <c:pt idx="43">
                  <c:v>203.26133333333331</c:v>
                </c:pt>
                <c:pt idx="44">
                  <c:v>203.64049999999997</c:v>
                </c:pt>
                <c:pt idx="45">
                  <c:v>204.04300000000001</c:v>
                </c:pt>
                <c:pt idx="46">
                  <c:v>204.42016666666666</c:v>
                </c:pt>
                <c:pt idx="47">
                  <c:v>204.6815</c:v>
                </c:pt>
                <c:pt idx="48">
                  <c:v>204.99466666666666</c:v>
                </c:pt>
                <c:pt idx="49">
                  <c:v>205.21950000000001</c:v>
                </c:pt>
                <c:pt idx="50">
                  <c:v>205.47316666666669</c:v>
                </c:pt>
                <c:pt idx="51">
                  <c:v>205.65350000000001</c:v>
                </c:pt>
                <c:pt idx="52">
                  <c:v>205.79066666666668</c:v>
                </c:pt>
                <c:pt idx="53">
                  <c:v>206.00833333333333</c:v>
                </c:pt>
                <c:pt idx="54">
                  <c:v>206.34516666666667</c:v>
                </c:pt>
                <c:pt idx="55">
                  <c:v>206.75616666666667</c:v>
                </c:pt>
                <c:pt idx="56">
                  <c:v>207.35283333333334</c:v>
                </c:pt>
                <c:pt idx="57">
                  <c:v>207.91333333333333</c:v>
                </c:pt>
                <c:pt idx="58">
                  <c:v>208.49483333333333</c:v>
                </c:pt>
                <c:pt idx="59">
                  <c:v>209.09450000000001</c:v>
                </c:pt>
                <c:pt idx="60">
                  <c:v>209.72133333333338</c:v>
                </c:pt>
                <c:pt idx="61">
                  <c:v>210.41516666666669</c:v>
                </c:pt>
                <c:pt idx="62">
                  <c:v>211.11566666666667</c:v>
                </c:pt>
                <c:pt idx="63">
                  <c:v>211.7656666666667</c:v>
                </c:pt>
                <c:pt idx="64">
                  <c:v>212.51483333333334</c:v>
                </c:pt>
                <c:pt idx="65">
                  <c:v>213.18550000000005</c:v>
                </c:pt>
                <c:pt idx="66">
                  <c:v>213.79833333333335</c:v>
                </c:pt>
                <c:pt idx="67">
                  <c:v>214.37466666666668</c:v>
                </c:pt>
                <c:pt idx="68">
                  <c:v>214.9316666666667</c:v>
                </c:pt>
                <c:pt idx="69">
                  <c:v>215.46733333333333</c:v>
                </c:pt>
                <c:pt idx="70">
                  <c:v>215.99516666666668</c:v>
                </c:pt>
                <c:pt idx="71">
                  <c:v>216.50750000000002</c:v>
                </c:pt>
                <c:pt idx="72">
                  <c:v>217.1465</c:v>
                </c:pt>
                <c:pt idx="73">
                  <c:v>217.73200000000003</c:v>
                </c:pt>
                <c:pt idx="74">
                  <c:v>218.25533333333337</c:v>
                </c:pt>
                <c:pt idx="75">
                  <c:v>218.73650000000001</c:v>
                </c:pt>
                <c:pt idx="76">
                  <c:v>219.30433333333335</c:v>
                </c:pt>
                <c:pt idx="77">
                  <c:v>219.75200000000001</c:v>
                </c:pt>
                <c:pt idx="78">
                  <c:v>220.07233333333335</c:v>
                </c:pt>
                <c:pt idx="79">
                  <c:v>220.32666666666668</c:v>
                </c:pt>
                <c:pt idx="80">
                  <c:v>220.73550000000003</c:v>
                </c:pt>
                <c:pt idx="81">
                  <c:v>221.18866666666665</c:v>
                </c:pt>
                <c:pt idx="82">
                  <c:v>221.68566666666666</c:v>
                </c:pt>
                <c:pt idx="83">
                  <c:v>222.17950000000002</c:v>
                </c:pt>
                <c:pt idx="84">
                  <c:v>222.59633333333338</c:v>
                </c:pt>
                <c:pt idx="85">
                  <c:v>222.97633333333337</c:v>
                </c:pt>
                <c:pt idx="86">
                  <c:v>223.48050000000003</c:v>
                </c:pt>
                <c:pt idx="87">
                  <c:v>223.92383333333333</c:v>
                </c:pt>
                <c:pt idx="88">
                  <c:v>224.39266666666668</c:v>
                </c:pt>
                <c:pt idx="89">
                  <c:v>224.85250000000002</c:v>
                </c:pt>
                <c:pt idx="90">
                  <c:v>225.27733333333333</c:v>
                </c:pt>
                <c:pt idx="91">
                  <c:v>225.93500000000003</c:v>
                </c:pt>
                <c:pt idx="92">
                  <c:v>226.64500000000004</c:v>
                </c:pt>
                <c:pt idx="93">
                  <c:v>227.2331666666667</c:v>
                </c:pt>
                <c:pt idx="94">
                  <c:v>228.30266666666668</c:v>
                </c:pt>
                <c:pt idx="95">
                  <c:v>229.31883333333334</c:v>
                </c:pt>
                <c:pt idx="96">
                  <c:v>230.2115</c:v>
                </c:pt>
                <c:pt idx="97">
                  <c:v>230.90383333333335</c:v>
                </c:pt>
                <c:pt idx="98">
                  <c:v>231.22383333333335</c:v>
                </c:pt>
                <c:pt idx="99">
                  <c:v>231.56366666666665</c:v>
                </c:pt>
                <c:pt idx="100">
                  <c:v>232.03050000000002</c:v>
                </c:pt>
                <c:pt idx="101">
                  <c:v>232.59750000000003</c:v>
                </c:pt>
                <c:pt idx="102">
                  <c:v>233.12183333333334</c:v>
                </c:pt>
                <c:pt idx="103">
                  <c:v>233.74200000000002</c:v>
                </c:pt>
                <c:pt idx="104">
                  <c:v>234.31150000000005</c:v>
                </c:pt>
                <c:pt idx="105">
                  <c:v>234.88250000000005</c:v>
                </c:pt>
                <c:pt idx="106">
                  <c:v>235.48149999999998</c:v>
                </c:pt>
                <c:pt idx="107">
                  <c:v>236.07183333333336</c:v>
                </c:pt>
                <c:pt idx="108">
                  <c:v>236.61416666666668</c:v>
                </c:pt>
                <c:pt idx="109">
                  <c:v>237.28933333333336</c:v>
                </c:pt>
                <c:pt idx="110">
                  <c:v>237.90200000000002</c:v>
                </c:pt>
                <c:pt idx="111">
                  <c:v>238.47483333333335</c:v>
                </c:pt>
                <c:pt idx="112">
                  <c:v>239.10833333333332</c:v>
                </c:pt>
                <c:pt idx="113">
                  <c:v>239.59566666666666</c:v>
                </c:pt>
                <c:pt idx="114">
                  <c:v>240.04</c:v>
                </c:pt>
                <c:pt idx="115">
                  <c:v>240.35666666666665</c:v>
                </c:pt>
                <c:pt idx="116">
                  <c:v>240.41499999999996</c:v>
                </c:pt>
                <c:pt idx="117">
                  <c:v>240.53899999999996</c:v>
                </c:pt>
                <c:pt idx="118">
                  <c:v>240.65566666666663</c:v>
                </c:pt>
                <c:pt idx="119">
                  <c:v>240.76316666666665</c:v>
                </c:pt>
                <c:pt idx="120">
                  <c:v>240.7848333333333</c:v>
                </c:pt>
                <c:pt idx="121">
                  <c:v>240.7053333333333</c:v>
                </c:pt>
                <c:pt idx="122">
                  <c:v>240.66149999999999</c:v>
                </c:pt>
                <c:pt idx="123">
                  <c:v>240.56883333333329</c:v>
                </c:pt>
                <c:pt idx="124">
                  <c:v>240.32833333333329</c:v>
                </c:pt>
                <c:pt idx="125">
                  <c:v>240.03699999999998</c:v>
                </c:pt>
                <c:pt idx="126">
                  <c:v>239.74899999999997</c:v>
                </c:pt>
                <c:pt idx="127">
                  <c:v>239.46433333333334</c:v>
                </c:pt>
                <c:pt idx="128">
                  <c:v>239.18366666666671</c:v>
                </c:pt>
                <c:pt idx="129">
                  <c:v>238.90533333333335</c:v>
                </c:pt>
                <c:pt idx="130">
                  <c:v>238.57450000000006</c:v>
                </c:pt>
                <c:pt idx="131">
                  <c:v>238.34850000000003</c:v>
                </c:pt>
                <c:pt idx="132">
                  <c:v>238.14850000000007</c:v>
                </c:pt>
                <c:pt idx="133">
                  <c:v>238.00450000000004</c:v>
                </c:pt>
                <c:pt idx="134">
                  <c:v>237.94333333333333</c:v>
                </c:pt>
                <c:pt idx="135">
                  <c:v>237.93216666666666</c:v>
                </c:pt>
                <c:pt idx="136">
                  <c:v>237.83249999999998</c:v>
                </c:pt>
                <c:pt idx="137">
                  <c:v>237.66616666666661</c:v>
                </c:pt>
                <c:pt idx="138">
                  <c:v>237.50649999999993</c:v>
                </c:pt>
                <c:pt idx="139">
                  <c:v>237.40249999999997</c:v>
                </c:pt>
                <c:pt idx="140">
                  <c:v>237.18049999999997</c:v>
                </c:pt>
                <c:pt idx="141">
                  <c:v>236.9818333333333</c:v>
                </c:pt>
                <c:pt idx="142">
                  <c:v>236.8233333333333</c:v>
                </c:pt>
                <c:pt idx="143">
                  <c:v>236.74266666666659</c:v>
                </c:pt>
                <c:pt idx="144">
                  <c:v>236.79733333333328</c:v>
                </c:pt>
                <c:pt idx="145">
                  <c:v>236.93666666666661</c:v>
                </c:pt>
                <c:pt idx="146">
                  <c:v>237.04749999999996</c:v>
                </c:pt>
                <c:pt idx="147">
                  <c:v>237.15866666666662</c:v>
                </c:pt>
                <c:pt idx="148">
                  <c:v>237.37433333333325</c:v>
                </c:pt>
                <c:pt idx="149">
                  <c:v>237.47816666666662</c:v>
                </c:pt>
                <c:pt idx="150">
                  <c:v>237.58599999999993</c:v>
                </c:pt>
                <c:pt idx="151">
                  <c:v>237.48649999999992</c:v>
                </c:pt>
                <c:pt idx="152">
                  <c:v>237.45733333333322</c:v>
                </c:pt>
                <c:pt idx="153">
                  <c:v>237.44399999999993</c:v>
                </c:pt>
                <c:pt idx="154">
                  <c:v>237.34733333333324</c:v>
                </c:pt>
                <c:pt idx="155">
                  <c:v>237.09099999999989</c:v>
                </c:pt>
                <c:pt idx="156">
                  <c:v>236.86766666666659</c:v>
                </c:pt>
                <c:pt idx="157">
                  <c:v>236.60616666666661</c:v>
                </c:pt>
                <c:pt idx="158">
                  <c:v>236.30916666666661</c:v>
                </c:pt>
                <c:pt idx="159">
                  <c:v>235.93616666666665</c:v>
                </c:pt>
                <c:pt idx="160">
                  <c:v>235.53883333333332</c:v>
                </c:pt>
                <c:pt idx="161">
                  <c:v>235.09299999999996</c:v>
                </c:pt>
                <c:pt idx="162">
                  <c:v>234.60916666666665</c:v>
                </c:pt>
                <c:pt idx="163">
                  <c:v>234.05866666666665</c:v>
                </c:pt>
                <c:pt idx="164">
                  <c:v>233.63483333333332</c:v>
                </c:pt>
                <c:pt idx="165">
                  <c:v>233.17316666666665</c:v>
                </c:pt>
                <c:pt idx="166">
                  <c:v>232.72</c:v>
                </c:pt>
                <c:pt idx="167">
                  <c:v>232.32583333333335</c:v>
                </c:pt>
                <c:pt idx="168">
                  <c:v>231.97733333333338</c:v>
                </c:pt>
                <c:pt idx="169">
                  <c:v>231.52350000000004</c:v>
                </c:pt>
                <c:pt idx="170">
                  <c:v>231.13916666666674</c:v>
                </c:pt>
                <c:pt idx="171">
                  <c:v>230.81433333333339</c:v>
                </c:pt>
                <c:pt idx="172">
                  <c:v>230.35633333333337</c:v>
                </c:pt>
                <c:pt idx="173">
                  <c:v>229.85783333333339</c:v>
                </c:pt>
                <c:pt idx="174">
                  <c:v>229.33016666666671</c:v>
                </c:pt>
                <c:pt idx="175">
                  <c:v>228.9223333333334</c:v>
                </c:pt>
                <c:pt idx="176">
                  <c:v>228.58416666666673</c:v>
                </c:pt>
                <c:pt idx="177">
                  <c:v>228.2408333333334</c:v>
                </c:pt>
                <c:pt idx="178">
                  <c:v>227.85566666666676</c:v>
                </c:pt>
                <c:pt idx="179">
                  <c:v>227.48966666666675</c:v>
                </c:pt>
                <c:pt idx="180">
                  <c:v>227.17316666666676</c:v>
                </c:pt>
                <c:pt idx="181">
                  <c:v>226.92016666666672</c:v>
                </c:pt>
                <c:pt idx="182">
                  <c:v>226.68166666666673</c:v>
                </c:pt>
                <c:pt idx="183">
                  <c:v>226.47300000000007</c:v>
                </c:pt>
                <c:pt idx="184">
                  <c:v>226.40450000000007</c:v>
                </c:pt>
                <c:pt idx="185">
                  <c:v>226.39900000000006</c:v>
                </c:pt>
                <c:pt idx="186">
                  <c:v>226.36100000000008</c:v>
                </c:pt>
                <c:pt idx="187">
                  <c:v>226.34066666666678</c:v>
                </c:pt>
                <c:pt idx="188">
                  <c:v>226.31816666666677</c:v>
                </c:pt>
                <c:pt idx="189">
                  <c:v>226.29433333333341</c:v>
                </c:pt>
                <c:pt idx="190">
                  <c:v>226.28250000000008</c:v>
                </c:pt>
                <c:pt idx="191">
                  <c:v>226.24800000000008</c:v>
                </c:pt>
                <c:pt idx="192">
                  <c:v>226.26700000000008</c:v>
                </c:pt>
                <c:pt idx="193">
                  <c:v>226.29050000000007</c:v>
                </c:pt>
                <c:pt idx="194">
                  <c:v>226.31666666666672</c:v>
                </c:pt>
                <c:pt idx="195">
                  <c:v>226.27533333333335</c:v>
                </c:pt>
                <c:pt idx="196">
                  <c:v>226.17950000000002</c:v>
                </c:pt>
                <c:pt idx="197">
                  <c:v>226.15533333333335</c:v>
                </c:pt>
                <c:pt idx="198">
                  <c:v>226.05683333333337</c:v>
                </c:pt>
                <c:pt idx="199">
                  <c:v>225.95683333333335</c:v>
                </c:pt>
                <c:pt idx="200">
                  <c:v>225.79316666666671</c:v>
                </c:pt>
                <c:pt idx="201">
                  <c:v>225.52166666666668</c:v>
                </c:pt>
                <c:pt idx="202">
                  <c:v>225.13750000000007</c:v>
                </c:pt>
                <c:pt idx="203">
                  <c:v>224.72766666666672</c:v>
                </c:pt>
                <c:pt idx="204">
                  <c:v>224.49816666666675</c:v>
                </c:pt>
                <c:pt idx="205">
                  <c:v>224.27700000000007</c:v>
                </c:pt>
                <c:pt idx="206">
                  <c:v>224.13166666666672</c:v>
                </c:pt>
                <c:pt idx="207">
                  <c:v>223.92866666666671</c:v>
                </c:pt>
                <c:pt idx="208">
                  <c:v>223.63150000000005</c:v>
                </c:pt>
                <c:pt idx="209">
                  <c:v>223.31933333333339</c:v>
                </c:pt>
                <c:pt idx="210">
                  <c:v>223.02400000000003</c:v>
                </c:pt>
                <c:pt idx="211">
                  <c:v>222.79350000000002</c:v>
                </c:pt>
                <c:pt idx="212">
                  <c:v>222.67666666666668</c:v>
                </c:pt>
                <c:pt idx="213">
                  <c:v>222.50783333333331</c:v>
                </c:pt>
                <c:pt idx="214">
                  <c:v>222.38733333333329</c:v>
                </c:pt>
                <c:pt idx="215">
                  <c:v>222.32699999999994</c:v>
                </c:pt>
                <c:pt idx="216">
                  <c:v>222.31983333333332</c:v>
                </c:pt>
                <c:pt idx="217">
                  <c:v>222.40299999999999</c:v>
                </c:pt>
                <c:pt idx="218">
                  <c:v>222.54200000000003</c:v>
                </c:pt>
                <c:pt idx="219">
                  <c:v>222.68483333333336</c:v>
                </c:pt>
                <c:pt idx="220">
                  <c:v>222.69333333333333</c:v>
                </c:pt>
                <c:pt idx="221">
                  <c:v>222.81050000000002</c:v>
                </c:pt>
                <c:pt idx="222">
                  <c:v>222.83766666666671</c:v>
                </c:pt>
                <c:pt idx="223">
                  <c:v>222.86016666666669</c:v>
                </c:pt>
                <c:pt idx="224">
                  <c:v>222.74500000000003</c:v>
                </c:pt>
                <c:pt idx="225">
                  <c:v>222.63700000000003</c:v>
                </c:pt>
                <c:pt idx="226">
                  <c:v>222.5121666666667</c:v>
                </c:pt>
                <c:pt idx="227">
                  <c:v>222.34800000000001</c:v>
                </c:pt>
                <c:pt idx="228">
                  <c:v>222.06533333333334</c:v>
                </c:pt>
                <c:pt idx="229">
                  <c:v>221.85550000000001</c:v>
                </c:pt>
                <c:pt idx="230">
                  <c:v>221.60283333333334</c:v>
                </c:pt>
                <c:pt idx="231">
                  <c:v>221.26950000000002</c:v>
                </c:pt>
                <c:pt idx="232">
                  <c:v>221.0566666666667</c:v>
                </c:pt>
                <c:pt idx="233">
                  <c:v>220.89800000000005</c:v>
                </c:pt>
                <c:pt idx="234">
                  <c:v>220.7836666666667</c:v>
                </c:pt>
                <c:pt idx="235">
                  <c:v>220.64300000000006</c:v>
                </c:pt>
                <c:pt idx="236">
                  <c:v>220.53733333333341</c:v>
                </c:pt>
                <c:pt idx="237">
                  <c:v>220.36416666666676</c:v>
                </c:pt>
                <c:pt idx="238">
                  <c:v>220.26233333333346</c:v>
                </c:pt>
                <c:pt idx="239">
                  <c:v>220.1280000000001</c:v>
                </c:pt>
                <c:pt idx="240">
                  <c:v>219.89666666666679</c:v>
                </c:pt>
                <c:pt idx="241">
                  <c:v>219.40633333333338</c:v>
                </c:pt>
                <c:pt idx="242">
                  <c:v>219.00416666666669</c:v>
                </c:pt>
                <c:pt idx="243">
                  <c:v>218.53000000000006</c:v>
                </c:pt>
              </c:numCache>
            </c:numRef>
          </c:val>
          <c:smooth val="0"/>
          <c:extLst>
            <c:ext xmlns:c16="http://schemas.microsoft.com/office/drawing/2014/chart" uri="{C3380CC4-5D6E-409C-BE32-E72D297353CC}">
              <c16:uniqueId val="{00000003-806B-45A6-A787-D18836D040ED}"/>
            </c:ext>
          </c:extLst>
        </c:ser>
        <c:ser>
          <c:idx val="3"/>
          <c:order val="3"/>
          <c:tx>
            <c:v>120ema</c:v>
          </c:tx>
          <c:spPr>
            <a:ln w="19050" cap="rnd">
              <a:solidFill>
                <a:srgbClr val="FFC000"/>
              </a:solidFill>
              <a:round/>
            </a:ln>
            <a:effectLst/>
          </c:spPr>
          <c:marker>
            <c:symbol val="none"/>
          </c:marker>
          <c:val>
            <c:numRef>
              <c:f>'Historical Prices'!$F$3:$F$246</c:f>
              <c:numCache>
                <c:formatCode>0.00</c:formatCode>
                <c:ptCount val="244"/>
                <c:pt idx="0">
                  <c:v>209.86658333333332</c:v>
                </c:pt>
                <c:pt idx="1">
                  <c:v>210.00775000000002</c:v>
                </c:pt>
                <c:pt idx="2">
                  <c:v>210.1018333333333</c:v>
                </c:pt>
                <c:pt idx="3">
                  <c:v>210.18350000000001</c:v>
                </c:pt>
                <c:pt idx="4">
                  <c:v>210.31808333333336</c:v>
                </c:pt>
                <c:pt idx="5">
                  <c:v>210.44733333333338</c:v>
                </c:pt>
                <c:pt idx="6">
                  <c:v>210.55375000000004</c:v>
                </c:pt>
                <c:pt idx="7">
                  <c:v>210.65791666666669</c:v>
                </c:pt>
                <c:pt idx="8">
                  <c:v>210.78475</c:v>
                </c:pt>
                <c:pt idx="9">
                  <c:v>210.92883333333336</c:v>
                </c:pt>
                <c:pt idx="10">
                  <c:v>211.05591666666666</c:v>
                </c:pt>
                <c:pt idx="11">
                  <c:v>211.23508333333331</c:v>
                </c:pt>
                <c:pt idx="12">
                  <c:v>211.43191666666661</c:v>
                </c:pt>
                <c:pt idx="13">
                  <c:v>211.67941666666664</c:v>
                </c:pt>
                <c:pt idx="14">
                  <c:v>211.88191666666668</c:v>
                </c:pt>
                <c:pt idx="15">
                  <c:v>212.09025000000003</c:v>
                </c:pt>
                <c:pt idx="16">
                  <c:v>212.30183333333335</c:v>
                </c:pt>
                <c:pt idx="17">
                  <c:v>212.49483333333333</c:v>
                </c:pt>
                <c:pt idx="18">
                  <c:v>212.67208333333335</c:v>
                </c:pt>
                <c:pt idx="19">
                  <c:v>212.78633333333335</c:v>
                </c:pt>
                <c:pt idx="20">
                  <c:v>212.96849999999998</c:v>
                </c:pt>
                <c:pt idx="21">
                  <c:v>213.16491666666667</c:v>
                </c:pt>
                <c:pt idx="22">
                  <c:v>213.37283333333335</c:v>
                </c:pt>
                <c:pt idx="23">
                  <c:v>213.56950000000003</c:v>
                </c:pt>
                <c:pt idx="24">
                  <c:v>213.71225000000004</c:v>
                </c:pt>
                <c:pt idx="25">
                  <c:v>213.80691666666669</c:v>
                </c:pt>
                <c:pt idx="26">
                  <c:v>213.91850000000002</c:v>
                </c:pt>
                <c:pt idx="27">
                  <c:v>214.03033333333335</c:v>
                </c:pt>
                <c:pt idx="28">
                  <c:v>214.14108333333337</c:v>
                </c:pt>
                <c:pt idx="29">
                  <c:v>214.31700000000004</c:v>
                </c:pt>
                <c:pt idx="30">
                  <c:v>214.45741666666669</c:v>
                </c:pt>
                <c:pt idx="31">
                  <c:v>214.6674166666667</c:v>
                </c:pt>
                <c:pt idx="32">
                  <c:v>214.84975</c:v>
                </c:pt>
                <c:pt idx="33">
                  <c:v>215.05083333333334</c:v>
                </c:pt>
                <c:pt idx="34">
                  <c:v>215.27283333333332</c:v>
                </c:pt>
                <c:pt idx="35">
                  <c:v>215.51350000000002</c:v>
                </c:pt>
                <c:pt idx="36">
                  <c:v>215.75933333333336</c:v>
                </c:pt>
                <c:pt idx="37">
                  <c:v>216.06691666666666</c:v>
                </c:pt>
                <c:pt idx="38">
                  <c:v>216.38291666666663</c:v>
                </c:pt>
                <c:pt idx="39">
                  <c:v>216.73708333333332</c:v>
                </c:pt>
                <c:pt idx="40">
                  <c:v>217.14658333333333</c:v>
                </c:pt>
                <c:pt idx="41">
                  <c:v>217.56624999999997</c:v>
                </c:pt>
                <c:pt idx="42">
                  <c:v>218.02466666666666</c:v>
                </c:pt>
                <c:pt idx="43">
                  <c:v>218.50166666666667</c:v>
                </c:pt>
                <c:pt idx="44">
                  <c:v>218.976</c:v>
                </c:pt>
                <c:pt idx="45">
                  <c:v>219.46275000000003</c:v>
                </c:pt>
                <c:pt idx="46">
                  <c:v>219.95083333333335</c:v>
                </c:pt>
                <c:pt idx="47">
                  <c:v>220.37666666666667</c:v>
                </c:pt>
                <c:pt idx="48">
                  <c:v>220.8044166666667</c:v>
                </c:pt>
                <c:pt idx="49">
                  <c:v>221.25441666666669</c:v>
                </c:pt>
                <c:pt idx="50">
                  <c:v>221.68758333333335</c:v>
                </c:pt>
                <c:pt idx="51">
                  <c:v>222.06416666666667</c:v>
                </c:pt>
                <c:pt idx="52">
                  <c:v>222.4495</c:v>
                </c:pt>
                <c:pt idx="53">
                  <c:v>222.80200000000002</c:v>
                </c:pt>
                <c:pt idx="54">
                  <c:v>223.19258333333337</c:v>
                </c:pt>
                <c:pt idx="55">
                  <c:v>223.55641666666671</c:v>
                </c:pt>
                <c:pt idx="56">
                  <c:v>223.88391666666672</c:v>
                </c:pt>
                <c:pt idx="57">
                  <c:v>224.22616666666673</c:v>
                </c:pt>
                <c:pt idx="58">
                  <c:v>224.57525000000004</c:v>
                </c:pt>
                <c:pt idx="59">
                  <c:v>224.92883333333339</c:v>
                </c:pt>
                <c:pt idx="60">
                  <c:v>225.25308333333342</c:v>
                </c:pt>
                <c:pt idx="61">
                  <c:v>225.56025000000008</c:v>
                </c:pt>
                <c:pt idx="62">
                  <c:v>225.88858333333337</c:v>
                </c:pt>
                <c:pt idx="63">
                  <c:v>226.16725000000005</c:v>
                </c:pt>
                <c:pt idx="64">
                  <c:v>226.42158333333339</c:v>
                </c:pt>
                <c:pt idx="65">
                  <c:v>226.61125000000004</c:v>
                </c:pt>
                <c:pt idx="66">
                  <c:v>226.77366666666668</c:v>
                </c:pt>
                <c:pt idx="67">
                  <c:v>226.91950000000003</c:v>
                </c:pt>
                <c:pt idx="68">
                  <c:v>227.05766666666671</c:v>
                </c:pt>
                <c:pt idx="69">
                  <c:v>227.18633333333335</c:v>
                </c:pt>
                <c:pt idx="70">
                  <c:v>227.28483333333335</c:v>
                </c:pt>
                <c:pt idx="71">
                  <c:v>227.42800000000003</c:v>
                </c:pt>
                <c:pt idx="72">
                  <c:v>227.64750000000001</c:v>
                </c:pt>
                <c:pt idx="73">
                  <c:v>227.86824999999999</c:v>
                </c:pt>
                <c:pt idx="74">
                  <c:v>228.09933333333331</c:v>
                </c:pt>
                <c:pt idx="75">
                  <c:v>228.33433333333332</c:v>
                </c:pt>
                <c:pt idx="76">
                  <c:v>228.56841666666665</c:v>
                </c:pt>
                <c:pt idx="77">
                  <c:v>228.70908333333333</c:v>
                </c:pt>
                <c:pt idx="78">
                  <c:v>228.78941666666663</c:v>
                </c:pt>
                <c:pt idx="79">
                  <c:v>228.86458333333334</c:v>
                </c:pt>
                <c:pt idx="80">
                  <c:v>228.95799999999997</c:v>
                </c:pt>
                <c:pt idx="81">
                  <c:v>229.08524999999997</c:v>
                </c:pt>
                <c:pt idx="82">
                  <c:v>229.25449999999998</c:v>
                </c:pt>
                <c:pt idx="83">
                  <c:v>229.46108333333331</c:v>
                </c:pt>
                <c:pt idx="84">
                  <c:v>229.69683333333333</c:v>
                </c:pt>
                <c:pt idx="85">
                  <c:v>229.95649999999998</c:v>
                </c:pt>
                <c:pt idx="86">
                  <c:v>230.26400000000001</c:v>
                </c:pt>
                <c:pt idx="87">
                  <c:v>230.54124999999996</c:v>
                </c:pt>
                <c:pt idx="88">
                  <c:v>230.8835</c:v>
                </c:pt>
                <c:pt idx="89">
                  <c:v>231.16533333333334</c:v>
                </c:pt>
                <c:pt idx="90">
                  <c:v>231.43166666666664</c:v>
                </c:pt>
                <c:pt idx="91">
                  <c:v>231.71074999999999</c:v>
                </c:pt>
                <c:pt idx="92">
                  <c:v>232.05116666666663</c:v>
                </c:pt>
                <c:pt idx="93">
                  <c:v>232.3385833333333</c:v>
                </c:pt>
                <c:pt idx="94">
                  <c:v>232.82499999999996</c:v>
                </c:pt>
                <c:pt idx="95">
                  <c:v>233.20491666666663</c:v>
                </c:pt>
                <c:pt idx="96">
                  <c:v>233.53958333333327</c:v>
                </c:pt>
                <c:pt idx="97">
                  <c:v>233.755</c:v>
                </c:pt>
                <c:pt idx="98">
                  <c:v>233.76649999999998</c:v>
                </c:pt>
                <c:pt idx="99">
                  <c:v>233.74991666666665</c:v>
                </c:pt>
                <c:pt idx="100">
                  <c:v>233.78466666666665</c:v>
                </c:pt>
                <c:pt idx="101">
                  <c:v>233.84524999999999</c:v>
                </c:pt>
                <c:pt idx="102">
                  <c:v>233.8655</c:v>
                </c:pt>
                <c:pt idx="103">
                  <c:v>233.90033333333332</c:v>
                </c:pt>
                <c:pt idx="104">
                  <c:v>233.97316666666669</c:v>
                </c:pt>
                <c:pt idx="105">
                  <c:v>234.02783333333338</c:v>
                </c:pt>
                <c:pt idx="106">
                  <c:v>234.10075000000001</c:v>
                </c:pt>
                <c:pt idx="107">
                  <c:v>234.19883333333334</c:v>
                </c:pt>
                <c:pt idx="108">
                  <c:v>234.29574999999997</c:v>
                </c:pt>
                <c:pt idx="109">
                  <c:v>234.40641666666667</c:v>
                </c:pt>
                <c:pt idx="110">
                  <c:v>234.52058333333332</c:v>
                </c:pt>
                <c:pt idx="111">
                  <c:v>234.64458333333329</c:v>
                </c:pt>
                <c:pt idx="112">
                  <c:v>234.73233333333326</c:v>
                </c:pt>
                <c:pt idx="113">
                  <c:v>234.72674999999992</c:v>
                </c:pt>
                <c:pt idx="114">
                  <c:v>234.6850833333333</c:v>
                </c:pt>
                <c:pt idx="115">
                  <c:v>234.63949999999991</c:v>
                </c:pt>
                <c:pt idx="116">
                  <c:v>234.49958333333325</c:v>
                </c:pt>
                <c:pt idx="117">
                  <c:v>234.38991666666658</c:v>
                </c:pt>
                <c:pt idx="118">
                  <c:v>234.25566666666657</c:v>
                </c:pt>
                <c:pt idx="119">
                  <c:v>234.12641666666659</c:v>
                </c:pt>
                <c:pt idx="120">
                  <c:v>233.97899999999993</c:v>
                </c:pt>
                <c:pt idx="121">
                  <c:v>233.81274999999994</c:v>
                </c:pt>
                <c:pt idx="122">
                  <c:v>233.67158333333327</c:v>
                </c:pt>
                <c:pt idx="123">
                  <c:v>233.52091666666658</c:v>
                </c:pt>
                <c:pt idx="124">
                  <c:v>233.36641666666659</c:v>
                </c:pt>
                <c:pt idx="125">
                  <c:v>233.21799999999993</c:v>
                </c:pt>
                <c:pt idx="126">
                  <c:v>233.05499999999995</c:v>
                </c:pt>
                <c:pt idx="127">
                  <c:v>232.90249999999997</c:v>
                </c:pt>
                <c:pt idx="128">
                  <c:v>232.75091666666665</c:v>
                </c:pt>
                <c:pt idx="129">
                  <c:v>232.59983333333327</c:v>
                </c:pt>
                <c:pt idx="130">
                  <c:v>232.42849999999999</c:v>
                </c:pt>
                <c:pt idx="131">
                  <c:v>232.29825</c:v>
                </c:pt>
                <c:pt idx="132">
                  <c:v>232.20774999999998</c:v>
                </c:pt>
                <c:pt idx="133">
                  <c:v>232.14749999999998</c:v>
                </c:pt>
                <c:pt idx="134">
                  <c:v>232.12999999999997</c:v>
                </c:pt>
                <c:pt idx="135">
                  <c:v>232.10374999999993</c:v>
                </c:pt>
                <c:pt idx="136">
                  <c:v>232.00599999999991</c:v>
                </c:pt>
                <c:pt idx="137">
                  <c:v>231.91074999999992</c:v>
                </c:pt>
                <c:pt idx="138">
                  <c:v>231.78166666666655</c:v>
                </c:pt>
                <c:pt idx="139">
                  <c:v>231.67966666666658</c:v>
                </c:pt>
                <c:pt idx="140">
                  <c:v>231.48683333333324</c:v>
                </c:pt>
                <c:pt idx="141">
                  <c:v>231.2517499999999</c:v>
                </c:pt>
                <c:pt idx="142">
                  <c:v>230.98041666666657</c:v>
                </c:pt>
                <c:pt idx="143">
                  <c:v>230.73516666666652</c:v>
                </c:pt>
                <c:pt idx="144">
                  <c:v>230.64774999999989</c:v>
                </c:pt>
                <c:pt idx="145">
                  <c:v>230.60683333333324</c:v>
                </c:pt>
                <c:pt idx="146">
                  <c:v>230.58958333333322</c:v>
                </c:pt>
                <c:pt idx="147">
                  <c:v>230.54366666666655</c:v>
                </c:pt>
                <c:pt idx="148">
                  <c:v>230.50291666666652</c:v>
                </c:pt>
                <c:pt idx="149">
                  <c:v>230.39874999999986</c:v>
                </c:pt>
                <c:pt idx="150">
                  <c:v>230.30499999999986</c:v>
                </c:pt>
                <c:pt idx="151">
                  <c:v>230.13999999999987</c:v>
                </c:pt>
                <c:pt idx="152">
                  <c:v>230.06699999999987</c:v>
                </c:pt>
                <c:pt idx="153">
                  <c:v>229.97591666666656</c:v>
                </c:pt>
                <c:pt idx="154">
                  <c:v>229.86733333333319</c:v>
                </c:pt>
                <c:pt idx="155">
                  <c:v>229.70899999999986</c:v>
                </c:pt>
                <c:pt idx="156">
                  <c:v>229.59374999999989</c:v>
                </c:pt>
                <c:pt idx="157">
                  <c:v>229.50458333333322</c:v>
                </c:pt>
                <c:pt idx="158">
                  <c:v>229.42558333333324</c:v>
                </c:pt>
                <c:pt idx="159">
                  <c:v>229.31049999999991</c:v>
                </c:pt>
                <c:pt idx="160">
                  <c:v>229.11608333333325</c:v>
                </c:pt>
                <c:pt idx="161">
                  <c:v>228.95174999999992</c:v>
                </c:pt>
                <c:pt idx="162">
                  <c:v>228.72341666666659</c:v>
                </c:pt>
                <c:pt idx="163">
                  <c:v>228.45941666666658</c:v>
                </c:pt>
                <c:pt idx="164">
                  <c:v>228.18991666666662</c:v>
                </c:pt>
                <c:pt idx="165">
                  <c:v>227.90508333333329</c:v>
                </c:pt>
                <c:pt idx="166">
                  <c:v>227.61608333333334</c:v>
                </c:pt>
                <c:pt idx="167">
                  <c:v>227.33691666666667</c:v>
                </c:pt>
                <c:pt idx="168">
                  <c:v>227.02133333333333</c:v>
                </c:pt>
                <c:pt idx="169">
                  <c:v>226.68950000000001</c:v>
                </c:pt>
                <c:pt idx="170">
                  <c:v>226.37100000000004</c:v>
                </c:pt>
                <c:pt idx="171">
                  <c:v>226.04191666666668</c:v>
                </c:pt>
                <c:pt idx="172">
                  <c:v>225.70650000000003</c:v>
                </c:pt>
                <c:pt idx="173">
                  <c:v>225.37791666666669</c:v>
                </c:pt>
                <c:pt idx="174">
                  <c:v>225.05691666666669</c:v>
                </c:pt>
                <c:pt idx="175">
                  <c:v>224.78266666666667</c:v>
                </c:pt>
                <c:pt idx="176">
                  <c:v>224.56075000000001</c:v>
                </c:pt>
                <c:pt idx="177">
                  <c:v>224.30249999999998</c:v>
                </c:pt>
                <c:pt idx="178">
                  <c:v>224.05900000000003</c:v>
                </c:pt>
                <c:pt idx="179">
                  <c:v>223.80883333333335</c:v>
                </c:pt>
                <c:pt idx="180">
                  <c:v>223.53491666666667</c:v>
                </c:pt>
                <c:pt idx="181">
                  <c:v>223.16325000000003</c:v>
                </c:pt>
                <c:pt idx="182">
                  <c:v>222.84291666666667</c:v>
                </c:pt>
                <c:pt idx="183">
                  <c:v>222.50150000000002</c:v>
                </c:pt>
                <c:pt idx="184">
                  <c:v>222.18983333333335</c:v>
                </c:pt>
                <c:pt idx="185">
                  <c:v>221.89050000000003</c:v>
                </c:pt>
                <c:pt idx="186">
                  <c:v>221.59975000000003</c:v>
                </c:pt>
                <c:pt idx="187">
                  <c:v>221.29025000000007</c:v>
                </c:pt>
                <c:pt idx="188">
                  <c:v>220.9787500000001</c:v>
                </c:pt>
                <c:pt idx="189">
                  <c:v>220.66108333333344</c:v>
                </c:pt>
                <c:pt idx="190">
                  <c:v>220.36608333333342</c:v>
                </c:pt>
                <c:pt idx="191">
                  <c:v>220.04416666666674</c:v>
                </c:pt>
                <c:pt idx="192">
                  <c:v>219.72233333333344</c:v>
                </c:pt>
                <c:pt idx="193">
                  <c:v>219.44133333333338</c:v>
                </c:pt>
                <c:pt idx="194">
                  <c:v>219.17241666666675</c:v>
                </c:pt>
                <c:pt idx="195">
                  <c:v>218.86983333333339</c:v>
                </c:pt>
                <c:pt idx="196">
                  <c:v>218.55525000000006</c:v>
                </c:pt>
                <c:pt idx="197">
                  <c:v>218.28000000000009</c:v>
                </c:pt>
                <c:pt idx="198">
                  <c:v>217.99766666666676</c:v>
                </c:pt>
                <c:pt idx="199">
                  <c:v>217.70833333333346</c:v>
                </c:pt>
                <c:pt idx="200">
                  <c:v>217.4020000000001</c:v>
                </c:pt>
                <c:pt idx="201">
                  <c:v>217.04391666666672</c:v>
                </c:pt>
                <c:pt idx="202">
                  <c:v>216.66150000000007</c:v>
                </c:pt>
                <c:pt idx="203">
                  <c:v>216.23416666666677</c:v>
                </c:pt>
                <c:pt idx="204">
                  <c:v>215.80625000000012</c:v>
                </c:pt>
                <c:pt idx="205">
                  <c:v>215.38925000000012</c:v>
                </c:pt>
                <c:pt idx="206">
                  <c:v>214.99308333333343</c:v>
                </c:pt>
                <c:pt idx="207">
                  <c:v>214.50950000000012</c:v>
                </c:pt>
                <c:pt idx="208">
                  <c:v>213.95250000000013</c:v>
                </c:pt>
                <c:pt idx="209">
                  <c:v>213.39891666666679</c:v>
                </c:pt>
                <c:pt idx="210">
                  <c:v>212.88391666666675</c:v>
                </c:pt>
                <c:pt idx="211">
                  <c:v>212.35775000000007</c:v>
                </c:pt>
                <c:pt idx="212">
                  <c:v>211.83958333333339</c:v>
                </c:pt>
                <c:pt idx="213">
                  <c:v>211.29700000000005</c:v>
                </c:pt>
                <c:pt idx="214">
                  <c:v>210.75808333333336</c:v>
                </c:pt>
                <c:pt idx="215">
                  <c:v>210.24150000000003</c:v>
                </c:pt>
                <c:pt idx="216">
                  <c:v>209.70550000000003</c:v>
                </c:pt>
                <c:pt idx="217">
                  <c:v>209.18225000000004</c:v>
                </c:pt>
                <c:pt idx="218">
                  <c:v>208.69841666666673</c:v>
                </c:pt>
                <c:pt idx="219">
                  <c:v>208.25991666666675</c:v>
                </c:pt>
                <c:pt idx="220">
                  <c:v>207.80641666666676</c:v>
                </c:pt>
                <c:pt idx="221">
                  <c:v>207.39433333333346</c:v>
                </c:pt>
                <c:pt idx="222">
                  <c:v>206.96050000000014</c:v>
                </c:pt>
                <c:pt idx="223">
                  <c:v>206.47116666666682</c:v>
                </c:pt>
                <c:pt idx="224">
                  <c:v>205.94100000000017</c:v>
                </c:pt>
                <c:pt idx="225">
                  <c:v>205.44408333333348</c:v>
                </c:pt>
                <c:pt idx="226">
                  <c:v>204.95875000000015</c:v>
                </c:pt>
                <c:pt idx="227">
                  <c:v>204.47675000000012</c:v>
                </c:pt>
                <c:pt idx="228">
                  <c:v>203.99325000000007</c:v>
                </c:pt>
                <c:pt idx="229">
                  <c:v>203.51058333333341</c:v>
                </c:pt>
                <c:pt idx="230">
                  <c:v>203.0233333333334</c:v>
                </c:pt>
                <c:pt idx="231">
                  <c:v>202.54250000000005</c:v>
                </c:pt>
                <c:pt idx="232">
                  <c:v>202.14491666666669</c:v>
                </c:pt>
                <c:pt idx="233">
                  <c:v>201.74991666666668</c:v>
                </c:pt>
                <c:pt idx="234">
                  <c:v>201.36833333333334</c:v>
                </c:pt>
                <c:pt idx="235">
                  <c:v>200.9471666666667</c:v>
                </c:pt>
                <c:pt idx="236">
                  <c:v>200.51616666666675</c:v>
                </c:pt>
                <c:pt idx="237">
                  <c:v>200.14666666666679</c:v>
                </c:pt>
                <c:pt idx="238">
                  <c:v>199.77683333333343</c:v>
                </c:pt>
                <c:pt idx="239">
                  <c:v>199.38083333333344</c:v>
                </c:pt>
                <c:pt idx="240">
                  <c:v>198.97641666666678</c:v>
                </c:pt>
                <c:pt idx="241">
                  <c:v>198.56225000000006</c:v>
                </c:pt>
                <c:pt idx="242">
                  <c:v>198.14533333333341</c:v>
                </c:pt>
                <c:pt idx="243">
                  <c:v>197.7298333333334</c:v>
                </c:pt>
              </c:numCache>
            </c:numRef>
          </c:val>
          <c:smooth val="0"/>
          <c:extLst>
            <c:ext xmlns:c16="http://schemas.microsoft.com/office/drawing/2014/chart" uri="{C3380CC4-5D6E-409C-BE32-E72D297353CC}">
              <c16:uniqueId val="{00000004-806B-45A6-A787-D18836D040ED}"/>
            </c:ext>
          </c:extLst>
        </c:ser>
        <c:ser>
          <c:idx val="4"/>
          <c:order val="4"/>
          <c:tx>
            <c:v>250ema</c:v>
          </c:tx>
          <c:spPr>
            <a:ln w="19050" cap="rnd">
              <a:solidFill>
                <a:schemeClr val="tx1"/>
              </a:solidFill>
              <a:round/>
            </a:ln>
            <a:effectLst/>
          </c:spPr>
          <c:marker>
            <c:symbol val="none"/>
          </c:marker>
          <c:val>
            <c:numRef>
              <c:f>'Historical Prices'!$G$3:$G$246</c:f>
              <c:numCache>
                <c:formatCode>0.00</c:formatCode>
                <c:ptCount val="244"/>
                <c:pt idx="0">
                  <c:v>222.05747999999986</c:v>
                </c:pt>
                <c:pt idx="1">
                  <c:v>222.06147999999988</c:v>
                </c:pt>
                <c:pt idx="2">
                  <c:v>222.06147999999988</c:v>
                </c:pt>
                <c:pt idx="3">
                  <c:v>222.04079999999988</c:v>
                </c:pt>
                <c:pt idx="4">
                  <c:v>222.01943999999989</c:v>
                </c:pt>
                <c:pt idx="5">
                  <c:v>221.98999999999992</c:v>
                </c:pt>
                <c:pt idx="6">
                  <c:v>221.94379999999992</c:v>
                </c:pt>
                <c:pt idx="7">
                  <c:v>221.89359999999991</c:v>
                </c:pt>
                <c:pt idx="8">
                  <c:v>221.84319999999991</c:v>
                </c:pt>
                <c:pt idx="9">
                  <c:v>221.79655999999991</c:v>
                </c:pt>
                <c:pt idx="10">
                  <c:v>221.72955999999991</c:v>
                </c:pt>
                <c:pt idx="11">
                  <c:v>221.68591999999992</c:v>
                </c:pt>
                <c:pt idx="12">
                  <c:v>221.65907999999993</c:v>
                </c:pt>
                <c:pt idx="13">
                  <c:v>221.68167999999994</c:v>
                </c:pt>
                <c:pt idx="14">
                  <c:v>221.74475999999999</c:v>
                </c:pt>
                <c:pt idx="15">
                  <c:v>221.80575999999999</c:v>
                </c:pt>
                <c:pt idx="16">
                  <c:v>221.86083999999997</c:v>
                </c:pt>
                <c:pt idx="17">
                  <c:v>221.89691999999999</c:v>
                </c:pt>
                <c:pt idx="18">
                  <c:v>221.92187999999999</c:v>
                </c:pt>
                <c:pt idx="19">
                  <c:v>221.93460000000002</c:v>
                </c:pt>
                <c:pt idx="20">
                  <c:v>221.94612000000001</c:v>
                </c:pt>
                <c:pt idx="21">
                  <c:v>221.96231999999998</c:v>
                </c:pt>
                <c:pt idx="22">
                  <c:v>222.00275999999997</c:v>
                </c:pt>
                <c:pt idx="23">
                  <c:v>222.03799999999998</c:v>
                </c:pt>
                <c:pt idx="24">
                  <c:v>222.08231999999998</c:v>
                </c:pt>
                <c:pt idx="25">
                  <c:v>222.13131999999996</c:v>
                </c:pt>
                <c:pt idx="26">
                  <c:v>222.20367999999996</c:v>
                </c:pt>
                <c:pt idx="27">
                  <c:v>222.29915999999994</c:v>
                </c:pt>
                <c:pt idx="28">
                  <c:v>222.39715999999996</c:v>
                </c:pt>
                <c:pt idx="29">
                  <c:v>222.48175999999995</c:v>
                </c:pt>
                <c:pt idx="30">
                  <c:v>222.54435999999995</c:v>
                </c:pt>
                <c:pt idx="31">
                  <c:v>222.62351999999996</c:v>
                </c:pt>
                <c:pt idx="32">
                  <c:v>222.69059999999999</c:v>
                </c:pt>
                <c:pt idx="33">
                  <c:v>222.75879999999995</c:v>
                </c:pt>
                <c:pt idx="34">
                  <c:v>222.82131999999996</c:v>
                </c:pt>
                <c:pt idx="35">
                  <c:v>222.85035999999997</c:v>
                </c:pt>
                <c:pt idx="36">
                  <c:v>222.87871999999993</c:v>
                </c:pt>
                <c:pt idx="37">
                  <c:v>222.91151999999991</c:v>
                </c:pt>
                <c:pt idx="38">
                  <c:v>222.93047999999993</c:v>
                </c:pt>
                <c:pt idx="39">
                  <c:v>222.97967999999992</c:v>
                </c:pt>
                <c:pt idx="40">
                  <c:v>223.02583999999993</c:v>
                </c:pt>
                <c:pt idx="41">
                  <c:v>223.05307999999994</c:v>
                </c:pt>
                <c:pt idx="42">
                  <c:v>223.08163999999996</c:v>
                </c:pt>
                <c:pt idx="43">
                  <c:v>223.10279999999995</c:v>
                </c:pt>
                <c:pt idx="44">
                  <c:v>223.13471999999996</c:v>
                </c:pt>
                <c:pt idx="45">
                  <c:v>223.20267999999996</c:v>
                </c:pt>
                <c:pt idx="46">
                  <c:v>223.28387999999998</c:v>
                </c:pt>
                <c:pt idx="47">
                  <c:v>223.33731999999995</c:v>
                </c:pt>
                <c:pt idx="48">
                  <c:v>223.40559999999994</c:v>
                </c:pt>
                <c:pt idx="49">
                  <c:v>223.45823999999993</c:v>
                </c:pt>
                <c:pt idx="50">
                  <c:v>223.48895999999991</c:v>
                </c:pt>
                <c:pt idx="51">
                  <c:v>223.44815999999992</c:v>
                </c:pt>
                <c:pt idx="52">
                  <c:v>223.42727999999991</c:v>
                </c:pt>
                <c:pt idx="53">
                  <c:v>223.38691999999995</c:v>
                </c:pt>
                <c:pt idx="54">
                  <c:v>223.36523999999997</c:v>
                </c:pt>
                <c:pt idx="55">
                  <c:v>223.32875999999993</c:v>
                </c:pt>
                <c:pt idx="56">
                  <c:v>223.28919999999994</c:v>
                </c:pt>
                <c:pt idx="57">
                  <c:v>223.24883999999994</c:v>
                </c:pt>
                <c:pt idx="58">
                  <c:v>223.20803999999993</c:v>
                </c:pt>
                <c:pt idx="59">
                  <c:v>223.16683999999992</c:v>
                </c:pt>
                <c:pt idx="60">
                  <c:v>223.12255999999994</c:v>
                </c:pt>
                <c:pt idx="61">
                  <c:v>223.07907999999992</c:v>
                </c:pt>
                <c:pt idx="62">
                  <c:v>223.04299999999992</c:v>
                </c:pt>
                <c:pt idx="63">
                  <c:v>222.99859999999995</c:v>
                </c:pt>
                <c:pt idx="64">
                  <c:v>222.95707999999996</c:v>
                </c:pt>
                <c:pt idx="65">
                  <c:v>222.89123999999993</c:v>
                </c:pt>
                <c:pt idx="66">
                  <c:v>222.81303999999994</c:v>
                </c:pt>
                <c:pt idx="67">
                  <c:v>222.72483999999994</c:v>
                </c:pt>
                <c:pt idx="68">
                  <c:v>222.63535999999996</c:v>
                </c:pt>
                <c:pt idx="69">
                  <c:v>222.53323999999995</c:v>
                </c:pt>
                <c:pt idx="70">
                  <c:v>222.42415999999997</c:v>
                </c:pt>
                <c:pt idx="71">
                  <c:v>222.31075999999999</c:v>
                </c:pt>
                <c:pt idx="72">
                  <c:v>222.25143999999995</c:v>
                </c:pt>
                <c:pt idx="73">
                  <c:v>222.18899999999994</c:v>
                </c:pt>
                <c:pt idx="74">
                  <c:v>222.13015999999993</c:v>
                </c:pt>
                <c:pt idx="75">
                  <c:v>222.05955999999998</c:v>
                </c:pt>
                <c:pt idx="76">
                  <c:v>221.99407999999997</c:v>
                </c:pt>
                <c:pt idx="77">
                  <c:v>221.86155999999997</c:v>
                </c:pt>
                <c:pt idx="78">
                  <c:v>221.68227999999996</c:v>
                </c:pt>
                <c:pt idx="79">
                  <c:v>221.51039999999998</c:v>
                </c:pt>
                <c:pt idx="80">
                  <c:v>221.35627999999997</c:v>
                </c:pt>
                <c:pt idx="81">
                  <c:v>221.18971999999997</c:v>
                </c:pt>
                <c:pt idx="82">
                  <c:v>221.02895999999996</c:v>
                </c:pt>
                <c:pt idx="83">
                  <c:v>220.86840000000001</c:v>
                </c:pt>
                <c:pt idx="84">
                  <c:v>220.71448000000001</c:v>
                </c:pt>
                <c:pt idx="85">
                  <c:v>220.57575999999997</c:v>
                </c:pt>
                <c:pt idx="86">
                  <c:v>220.45999999999998</c:v>
                </c:pt>
                <c:pt idx="87">
                  <c:v>220.33707999999996</c:v>
                </c:pt>
                <c:pt idx="88">
                  <c:v>220.22883999999996</c:v>
                </c:pt>
                <c:pt idx="89">
                  <c:v>220.09459999999999</c:v>
                </c:pt>
                <c:pt idx="90">
                  <c:v>219.97203999999994</c:v>
                </c:pt>
                <c:pt idx="91">
                  <c:v>219.88231999999996</c:v>
                </c:pt>
                <c:pt idx="92">
                  <c:v>219.81752</c:v>
                </c:pt>
                <c:pt idx="93">
                  <c:v>219.69007999999999</c:v>
                </c:pt>
                <c:pt idx="94">
                  <c:v>219.67587999999998</c:v>
                </c:pt>
                <c:pt idx="95">
                  <c:v>219.62067999999999</c:v>
                </c:pt>
                <c:pt idx="96">
                  <c:v>219.54227999999998</c:v>
                </c:pt>
                <c:pt idx="97">
                  <c:v>219.40164000000001</c:v>
                </c:pt>
                <c:pt idx="98">
                  <c:v>219.18147999999999</c:v>
                </c:pt>
                <c:pt idx="99">
                  <c:v>218.96092000000002</c:v>
                </c:pt>
                <c:pt idx="100">
                  <c:v>218.74932000000004</c:v>
                </c:pt>
                <c:pt idx="101">
                  <c:v>218.56040000000004</c:v>
                </c:pt>
                <c:pt idx="102">
                  <c:v>218.35500000000005</c:v>
                </c:pt>
                <c:pt idx="103">
                  <c:v>218.14452000000006</c:v>
                </c:pt>
                <c:pt idx="104">
                  <c:v>217.92972000000009</c:v>
                </c:pt>
                <c:pt idx="105">
                  <c:v>217.73268000000007</c:v>
                </c:pt>
                <c:pt idx="106">
                  <c:v>217.54184000000009</c:v>
                </c:pt>
                <c:pt idx="107">
                  <c:v>217.39676000000006</c:v>
                </c:pt>
                <c:pt idx="108">
                  <c:v>217.23680000000007</c:v>
                </c:pt>
                <c:pt idx="109">
                  <c:v>217.07764000000009</c:v>
                </c:pt>
                <c:pt idx="110">
                  <c:v>216.90888000000007</c:v>
                </c:pt>
                <c:pt idx="111">
                  <c:v>216.74368000000007</c:v>
                </c:pt>
                <c:pt idx="112">
                  <c:v>216.58628000000004</c:v>
                </c:pt>
                <c:pt idx="113">
                  <c:v>216.40804000000003</c:v>
                </c:pt>
                <c:pt idx="114">
                  <c:v>216.21244000000007</c:v>
                </c:pt>
                <c:pt idx="115">
                  <c:v>215.98224000000002</c:v>
                </c:pt>
                <c:pt idx="116">
                  <c:v>215.69880000000001</c:v>
                </c:pt>
                <c:pt idx="117">
                  <c:v>215.4308</c:v>
                </c:pt>
                <c:pt idx="118">
                  <c:v>215.16512000000003</c:v>
                </c:pt>
                <c:pt idx="119">
                  <c:v>214.91852000000006</c:v>
                </c:pt>
                <c:pt idx="120">
                  <c:v>214.68168000000003</c:v>
                </c:pt>
                <c:pt idx="121">
                  <c:v>214.43392000000003</c:v>
                </c:pt>
                <c:pt idx="122">
                  <c:v>214.20700000000002</c:v>
                </c:pt>
                <c:pt idx="123">
                  <c:v>213.97264000000001</c:v>
                </c:pt>
                <c:pt idx="124">
                  <c:v>213.70572000000001</c:v>
                </c:pt>
                <c:pt idx="125">
                  <c:v>213.44396000000006</c:v>
                </c:pt>
                <c:pt idx="126">
                  <c:v>213.19576000000004</c:v>
                </c:pt>
                <c:pt idx="127">
                  <c:v>212.93828000000002</c:v>
                </c:pt>
                <c:pt idx="128">
                  <c:v>212.68164000000002</c:v>
                </c:pt>
                <c:pt idx="129">
                  <c:v>212.42955999999998</c:v>
                </c:pt>
                <c:pt idx="130">
                  <c:v>212.18316000000002</c:v>
                </c:pt>
                <c:pt idx="131">
                  <c:v>211.95016000000001</c:v>
                </c:pt>
                <c:pt idx="132">
                  <c:v>211.73935999999998</c:v>
                </c:pt>
                <c:pt idx="133">
                  <c:v>211.55395999999996</c:v>
                </c:pt>
                <c:pt idx="134">
                  <c:v>211.39519999999999</c:v>
                </c:pt>
                <c:pt idx="135">
                  <c:v>211.23447999999996</c:v>
                </c:pt>
                <c:pt idx="136">
                  <c:v>211.05575999999996</c:v>
                </c:pt>
                <c:pt idx="137">
                  <c:v>210.87959999999995</c:v>
                </c:pt>
                <c:pt idx="138">
                  <c:v>210.69567999999992</c:v>
                </c:pt>
                <c:pt idx="139">
                  <c:v>210.52359999999996</c:v>
                </c:pt>
                <c:pt idx="140">
                  <c:v>210.32359999999994</c:v>
                </c:pt>
                <c:pt idx="141">
                  <c:v>210.10747999999995</c:v>
                </c:pt>
                <c:pt idx="142">
                  <c:v>209.89875999999995</c:v>
                </c:pt>
                <c:pt idx="143">
                  <c:v>209.70911999999993</c:v>
                </c:pt>
                <c:pt idx="144">
                  <c:v>209.55575999999996</c:v>
                </c:pt>
                <c:pt idx="145">
                  <c:v>209.43763999999996</c:v>
                </c:pt>
                <c:pt idx="146">
                  <c:v>209.31735999999992</c:v>
                </c:pt>
                <c:pt idx="147">
                  <c:v>209.19911999999994</c:v>
                </c:pt>
                <c:pt idx="148">
                  <c:v>209.08043999999995</c:v>
                </c:pt>
                <c:pt idx="149">
                  <c:v>208.92319999999989</c:v>
                </c:pt>
                <c:pt idx="150">
                  <c:v>208.7611599999999</c:v>
                </c:pt>
                <c:pt idx="151">
                  <c:v>208.53707999999989</c:v>
                </c:pt>
                <c:pt idx="152">
                  <c:v>208.33511999999988</c:v>
                </c:pt>
                <c:pt idx="153">
                  <c:v>208.13779999999988</c:v>
                </c:pt>
                <c:pt idx="154">
                  <c:v>207.92935999999986</c:v>
                </c:pt>
                <c:pt idx="155">
                  <c:v>207.69995999999986</c:v>
                </c:pt>
                <c:pt idx="156">
                  <c:v>207.4683599999999</c:v>
                </c:pt>
                <c:pt idx="157">
                  <c:v>207.22723999999988</c:v>
                </c:pt>
                <c:pt idx="158">
                  <c:v>206.97527999999988</c:v>
                </c:pt>
                <c:pt idx="159">
                  <c:v>206.72423999999987</c:v>
                </c:pt>
                <c:pt idx="160">
                  <c:v>206.45627999999988</c:v>
                </c:pt>
                <c:pt idx="161">
                  <c:v>206.18671999999992</c:v>
                </c:pt>
                <c:pt idx="162">
                  <c:v>205.93099999999987</c:v>
                </c:pt>
                <c:pt idx="163">
                  <c:v>205.66571999999988</c:v>
                </c:pt>
                <c:pt idx="164">
                  <c:v>205.40203999999989</c:v>
                </c:pt>
                <c:pt idx="165">
                  <c:v>205.1496799999999</c:v>
                </c:pt>
                <c:pt idx="166">
                  <c:v>204.90259999999995</c:v>
                </c:pt>
                <c:pt idx="167">
                  <c:v>204.67859999999993</c:v>
                </c:pt>
                <c:pt idx="168">
                  <c:v>204.46215999999993</c:v>
                </c:pt>
                <c:pt idx="169">
                  <c:v>204.2323999999999</c:v>
                </c:pt>
                <c:pt idx="170">
                  <c:v>204.00823999999994</c:v>
                </c:pt>
                <c:pt idx="171">
                  <c:v>203.80235999999991</c:v>
                </c:pt>
                <c:pt idx="172">
                  <c:v>203.59931999999989</c:v>
                </c:pt>
                <c:pt idx="173">
                  <c:v>203.4015599999999</c:v>
                </c:pt>
                <c:pt idx="174">
                  <c:v>203.18575999999993</c:v>
                </c:pt>
                <c:pt idx="175">
                  <c:v>202.96795999999992</c:v>
                </c:pt>
                <c:pt idx="176">
                  <c:v>202.77583999999993</c:v>
                </c:pt>
                <c:pt idx="177">
                  <c:v>202.57719999999995</c:v>
                </c:pt>
                <c:pt idx="178">
                  <c:v>202.37091999999993</c:v>
                </c:pt>
                <c:pt idx="179">
                  <c:v>202.17047999999991</c:v>
                </c:pt>
                <c:pt idx="180">
                  <c:v>201.96635999999995</c:v>
                </c:pt>
                <c:pt idx="181">
                  <c:v>201.77847999999992</c:v>
                </c:pt>
                <c:pt idx="182">
                  <c:v>201.59507999999994</c:v>
                </c:pt>
                <c:pt idx="183">
                  <c:v>201.40883999999994</c:v>
                </c:pt>
                <c:pt idx="184">
                  <c:v>201.23543999999995</c:v>
                </c:pt>
                <c:pt idx="185">
                  <c:v>201.07159999999996</c:v>
                </c:pt>
                <c:pt idx="186">
                  <c:v>200.91387999999995</c:v>
                </c:pt>
                <c:pt idx="187">
                  <c:v>200.75955999999994</c:v>
                </c:pt>
                <c:pt idx="188">
                  <c:v>200.60543999999999</c:v>
                </c:pt>
                <c:pt idx="189">
                  <c:v>200.45559999999995</c:v>
                </c:pt>
                <c:pt idx="190">
                  <c:v>200.31083999999993</c:v>
                </c:pt>
                <c:pt idx="191">
                  <c:v>200.15327999999994</c:v>
                </c:pt>
                <c:pt idx="192">
                  <c:v>200.00135999999992</c:v>
                </c:pt>
                <c:pt idx="193">
                  <c:v>199.85071999999988</c:v>
                </c:pt>
                <c:pt idx="194">
                  <c:v>199.6895999999999</c:v>
                </c:pt>
                <c:pt idx="195">
                  <c:v>199.52391999999986</c:v>
                </c:pt>
                <c:pt idx="196">
                  <c:v>199.34031999999985</c:v>
                </c:pt>
                <c:pt idx="197">
                  <c:v>199.17763999999985</c:v>
                </c:pt>
                <c:pt idx="198">
                  <c:v>199.00779999999986</c:v>
                </c:pt>
                <c:pt idx="199">
                  <c:v>198.83343999999988</c:v>
                </c:pt>
                <c:pt idx="200">
                  <c:v>198.64519999999987</c:v>
                </c:pt>
                <c:pt idx="201">
                  <c:v>198.44867999999988</c:v>
                </c:pt>
                <c:pt idx="202">
                  <c:v>198.22111999999984</c:v>
                </c:pt>
                <c:pt idx="203">
                  <c:v>197.96659999999986</c:v>
                </c:pt>
                <c:pt idx="204">
                  <c:v>197.71123999999983</c:v>
                </c:pt>
                <c:pt idx="205">
                  <c:v>197.45563999999987</c:v>
                </c:pt>
                <c:pt idx="206">
                  <c:v>197.19811999999985</c:v>
                </c:pt>
                <c:pt idx="207">
                  <c:v>196.95655999999985</c:v>
                </c:pt>
                <c:pt idx="208">
                  <c:v>196.70391999999987</c:v>
                </c:pt>
                <c:pt idx="209">
                  <c:v>196.44703999999984</c:v>
                </c:pt>
                <c:pt idx="210">
                  <c:v>196.19559999999987</c:v>
                </c:pt>
                <c:pt idx="211">
                  <c:v>195.96575999999988</c:v>
                </c:pt>
                <c:pt idx="212">
                  <c:v>195.73891999999984</c:v>
                </c:pt>
                <c:pt idx="213">
                  <c:v>195.50899999999984</c:v>
                </c:pt>
                <c:pt idx="214">
                  <c:v>195.29551999999984</c:v>
                </c:pt>
                <c:pt idx="215">
                  <c:v>195.09751999999983</c:v>
                </c:pt>
                <c:pt idx="216">
                  <c:v>194.90095999999986</c:v>
                </c:pt>
                <c:pt idx="217">
                  <c:v>194.69875999999985</c:v>
                </c:pt>
                <c:pt idx="218">
                  <c:v>194.50603999999987</c:v>
                </c:pt>
                <c:pt idx="219">
                  <c:v>194.33199999999988</c:v>
                </c:pt>
                <c:pt idx="220">
                  <c:v>194.13159999999985</c:v>
                </c:pt>
                <c:pt idx="221">
                  <c:v>193.92547999999991</c:v>
                </c:pt>
                <c:pt idx="222">
                  <c:v>193.70995999999991</c:v>
                </c:pt>
                <c:pt idx="223">
                  <c:v>193.4917199999999</c:v>
                </c:pt>
                <c:pt idx="224">
                  <c:v>193.25171999999995</c:v>
                </c:pt>
                <c:pt idx="225">
                  <c:v>193.02239999999995</c:v>
                </c:pt>
                <c:pt idx="226">
                  <c:v>192.7921199999999</c:v>
                </c:pt>
                <c:pt idx="227">
                  <c:v>192.56539999999993</c:v>
                </c:pt>
                <c:pt idx="228">
                  <c:v>192.34075999999993</c:v>
                </c:pt>
                <c:pt idx="229">
                  <c:v>192.13607999999994</c:v>
                </c:pt>
                <c:pt idx="230">
                  <c:v>191.91935999999993</c:v>
                </c:pt>
                <c:pt idx="231">
                  <c:v>191.69651999999994</c:v>
                </c:pt>
                <c:pt idx="232">
                  <c:v>191.51251999999994</c:v>
                </c:pt>
                <c:pt idx="233">
                  <c:v>191.35835999999989</c:v>
                </c:pt>
                <c:pt idx="234">
                  <c:v>191.20171999999991</c:v>
                </c:pt>
                <c:pt idx="235">
                  <c:v>191.00863999999993</c:v>
                </c:pt>
                <c:pt idx="236">
                  <c:v>190.81735999999992</c:v>
                </c:pt>
                <c:pt idx="237">
                  <c:v>190.62043999999995</c:v>
                </c:pt>
                <c:pt idx="238">
                  <c:v>190.44199999999995</c:v>
                </c:pt>
                <c:pt idx="239">
                  <c:v>190.27251999999996</c:v>
                </c:pt>
                <c:pt idx="240">
                  <c:v>190.09867999999994</c:v>
                </c:pt>
                <c:pt idx="241">
                  <c:v>189.91619999999989</c:v>
                </c:pt>
                <c:pt idx="242">
                  <c:v>189.76107999999994</c:v>
                </c:pt>
                <c:pt idx="243">
                  <c:v>189.62523999999993</c:v>
                </c:pt>
              </c:numCache>
            </c:numRef>
          </c:val>
          <c:smooth val="0"/>
          <c:extLst>
            <c:ext xmlns:c16="http://schemas.microsoft.com/office/drawing/2014/chart" uri="{C3380CC4-5D6E-409C-BE32-E72D297353CC}">
              <c16:uniqueId val="{00000005-806B-45A6-A787-D18836D040ED}"/>
            </c:ext>
          </c:extLst>
        </c:ser>
        <c:dLbls>
          <c:showLegendKey val="0"/>
          <c:showVal val="0"/>
          <c:showCatName val="0"/>
          <c:showSerName val="0"/>
          <c:showPercent val="0"/>
          <c:showBubbleSize val="0"/>
        </c:dLbls>
        <c:smooth val="0"/>
        <c:axId val="638155242"/>
        <c:axId val="886952988"/>
      </c:lineChart>
      <c:dateAx>
        <c:axId val="638155242"/>
        <c:scaling>
          <c:orientation val="maxMin"/>
        </c:scaling>
        <c:delete val="0"/>
        <c:axPos val="b"/>
        <c:numFmt formatCode="General" sourceLinked="1"/>
        <c:majorTickMark val="out"/>
        <c:minorTickMark val="none"/>
        <c:tickLblPos val="nextTo"/>
        <c:spPr>
          <a:noFill/>
          <a:ln w="9525" cap="flat" cmpd="sng" algn="ctr">
            <a:solidFill>
              <a:schemeClr val="tx2">
                <a:lumMod val="15000"/>
                <a:lumOff val="85000"/>
              </a:schemeClr>
            </a:solidFill>
            <a:round/>
          </a:ln>
          <a:effectLst/>
        </c:spPr>
        <c:txPr>
          <a:bodyPr rot="-1800000" spcFirstLastPara="1" vertOverflow="ellipsis" wrap="square" anchor="ctr" anchorCtr="1"/>
          <a:lstStyle/>
          <a:p>
            <a:pPr>
              <a:defRPr sz="900" b="0" i="0" u="none" strike="noStrike" kern="1200" baseline="0">
                <a:solidFill>
                  <a:schemeClr val="tx2"/>
                </a:solidFill>
                <a:latin typeface="+mn-lt"/>
                <a:ea typeface="+mn-ea"/>
                <a:cs typeface="+mn-cs"/>
              </a:defRPr>
            </a:pPr>
            <a:endParaRPr lang="en-US"/>
          </a:p>
        </c:txPr>
        <c:crossAx val="886952988"/>
        <c:crosses val="autoZero"/>
        <c:auto val="0"/>
        <c:lblOffset val="100"/>
        <c:baseTimeUnit val="days"/>
      </c:dateAx>
      <c:valAx>
        <c:axId val="886952988"/>
        <c:scaling>
          <c:orientation val="minMax"/>
        </c:scaling>
        <c:delete val="0"/>
        <c:axPos val="r"/>
        <c:majorGridlines>
          <c:spPr>
            <a:ln w="9525" cap="flat" cmpd="sng" algn="ctr">
              <a:solidFill>
                <a:schemeClr val="tx2">
                  <a:lumMod val="15000"/>
                  <a:lumOff val="85000"/>
                </a:schemeClr>
              </a:solidFill>
              <a:round/>
            </a:ln>
            <a:effectLst/>
          </c:spPr>
        </c:majorGridlines>
        <c:numFmt formatCode="[$$-409]#,##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638155242"/>
        <c:crosses val="autoZero"/>
        <c:crossBetween val="between"/>
      </c:valAx>
      <c:spPr>
        <a:noFill/>
        <a:ln>
          <a:noFill/>
        </a:ln>
        <a:effectLst/>
      </c:spPr>
    </c:plotArea>
    <c:plotVisOnly val="1"/>
    <c:dispBlanksAs val="zero"/>
    <c:showDLblsOverMax val="1"/>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tx>
            <c:strRef>
              <c:f>'Historical Prices'!$I$2</c:f>
              <c:strCache>
                <c:ptCount val="1"/>
                <c:pt idx="0">
                  <c:v>16274150</c:v>
                </c:pt>
              </c:strCache>
            </c:strRef>
          </c:tx>
          <c:invertIfNegative val="1"/>
          <c:dPt>
            <c:idx val="0"/>
            <c:invertIfNegative val="1"/>
            <c:bubble3D val="0"/>
            <c:spPr>
              <a:pattFill prst="narHorz">
                <a:fgClr>
                  <a:schemeClr val="accent1"/>
                </a:fgClr>
                <a:bgClr>
                  <a:schemeClr val="accent1">
                    <a:lumMod val="20000"/>
                    <a:lumOff val="80000"/>
                  </a:schemeClr>
                </a:bgClr>
              </a:pattFill>
              <a:ln>
                <a:noFill/>
              </a:ln>
              <a:effectLst>
                <a:innerShdw blurRad="114300">
                  <a:schemeClr val="accent1"/>
                </a:innerShdw>
              </a:effectLst>
            </c:spPr>
            <c:extLst>
              <c:ext xmlns:c16="http://schemas.microsoft.com/office/drawing/2014/chart" uri="{C3380CC4-5D6E-409C-BE32-E72D297353CC}">
                <c16:uniqueId val="{00000001-8097-4A01-B63A-B33D8A5AB4DB}"/>
              </c:ext>
            </c:extLst>
          </c:dPt>
          <c:dPt>
            <c:idx val="1"/>
            <c:invertIfNegative val="1"/>
            <c:bubble3D val="0"/>
            <c:spPr>
              <a:pattFill prst="narHorz">
                <a:fgClr>
                  <a:schemeClr val="accent2"/>
                </a:fgClr>
                <a:bgClr>
                  <a:schemeClr val="accent2">
                    <a:lumMod val="20000"/>
                    <a:lumOff val="80000"/>
                  </a:schemeClr>
                </a:bgClr>
              </a:pattFill>
              <a:ln>
                <a:noFill/>
              </a:ln>
              <a:effectLst>
                <a:innerShdw blurRad="114300">
                  <a:schemeClr val="accent2"/>
                </a:innerShdw>
              </a:effectLst>
            </c:spPr>
            <c:extLst>
              <c:ext xmlns:c16="http://schemas.microsoft.com/office/drawing/2014/chart" uri="{C3380CC4-5D6E-409C-BE32-E72D297353CC}">
                <c16:uniqueId val="{00000003-8097-4A01-B63A-B33D8A5AB4DB}"/>
              </c:ext>
            </c:extLst>
          </c:dPt>
          <c:dPt>
            <c:idx val="2"/>
            <c:invertIfNegative val="1"/>
            <c:bubble3D val="0"/>
            <c:spPr>
              <a:pattFill prst="narHorz">
                <a:fgClr>
                  <a:schemeClr val="accent3"/>
                </a:fgClr>
                <a:bgClr>
                  <a:schemeClr val="accent3">
                    <a:lumMod val="20000"/>
                    <a:lumOff val="80000"/>
                  </a:schemeClr>
                </a:bgClr>
              </a:pattFill>
              <a:ln>
                <a:noFill/>
              </a:ln>
              <a:effectLst>
                <a:innerShdw blurRad="114300">
                  <a:schemeClr val="accent3"/>
                </a:innerShdw>
              </a:effectLst>
            </c:spPr>
            <c:extLst>
              <c:ext xmlns:c16="http://schemas.microsoft.com/office/drawing/2014/chart" uri="{C3380CC4-5D6E-409C-BE32-E72D297353CC}">
                <c16:uniqueId val="{00000005-8097-4A01-B63A-B33D8A5AB4DB}"/>
              </c:ext>
            </c:extLst>
          </c:dPt>
          <c:dPt>
            <c:idx val="3"/>
            <c:invertIfNegative val="1"/>
            <c:bubble3D val="0"/>
            <c:spPr>
              <a:pattFill prst="narHorz">
                <a:fgClr>
                  <a:schemeClr val="accent4"/>
                </a:fgClr>
                <a:bgClr>
                  <a:schemeClr val="accent4">
                    <a:lumMod val="20000"/>
                    <a:lumOff val="80000"/>
                  </a:schemeClr>
                </a:bgClr>
              </a:pattFill>
              <a:ln>
                <a:noFill/>
              </a:ln>
              <a:effectLst>
                <a:innerShdw blurRad="114300">
                  <a:schemeClr val="accent4"/>
                </a:innerShdw>
              </a:effectLst>
            </c:spPr>
            <c:extLst>
              <c:ext xmlns:c16="http://schemas.microsoft.com/office/drawing/2014/chart" uri="{C3380CC4-5D6E-409C-BE32-E72D297353CC}">
                <c16:uniqueId val="{00000007-8097-4A01-B63A-B33D8A5AB4DB}"/>
              </c:ext>
            </c:extLst>
          </c:dPt>
          <c:dPt>
            <c:idx val="4"/>
            <c:invertIfNegative val="1"/>
            <c:bubble3D val="0"/>
            <c:spPr>
              <a:pattFill prst="narHorz">
                <a:fgClr>
                  <a:schemeClr val="accent5"/>
                </a:fgClr>
                <a:bgClr>
                  <a:schemeClr val="accent5">
                    <a:lumMod val="20000"/>
                    <a:lumOff val="80000"/>
                  </a:schemeClr>
                </a:bgClr>
              </a:pattFill>
              <a:ln>
                <a:noFill/>
              </a:ln>
              <a:effectLst>
                <a:innerShdw blurRad="114300">
                  <a:schemeClr val="accent5"/>
                </a:innerShdw>
              </a:effectLst>
            </c:spPr>
            <c:extLst>
              <c:ext xmlns:c16="http://schemas.microsoft.com/office/drawing/2014/chart" uri="{C3380CC4-5D6E-409C-BE32-E72D297353CC}">
                <c16:uniqueId val="{00000009-8097-4A01-B63A-B33D8A5AB4DB}"/>
              </c:ext>
            </c:extLst>
          </c:dPt>
          <c:dPt>
            <c:idx val="5"/>
            <c:invertIfNegative val="1"/>
            <c:bubble3D val="0"/>
            <c:spPr>
              <a:pattFill prst="narHorz">
                <a:fgClr>
                  <a:schemeClr val="accent6"/>
                </a:fgClr>
                <a:bgClr>
                  <a:schemeClr val="accent6">
                    <a:lumMod val="20000"/>
                    <a:lumOff val="80000"/>
                  </a:schemeClr>
                </a:bgClr>
              </a:pattFill>
              <a:ln>
                <a:noFill/>
              </a:ln>
              <a:effectLst>
                <a:innerShdw blurRad="114300">
                  <a:schemeClr val="accent6"/>
                </a:innerShdw>
              </a:effectLst>
            </c:spPr>
            <c:extLst>
              <c:ext xmlns:c16="http://schemas.microsoft.com/office/drawing/2014/chart" uri="{C3380CC4-5D6E-409C-BE32-E72D297353CC}">
                <c16:uniqueId val="{0000000B-8097-4A01-B63A-B33D8A5AB4DB}"/>
              </c:ext>
            </c:extLst>
          </c:dPt>
          <c:dPt>
            <c:idx val="6"/>
            <c:invertIfNegative val="1"/>
            <c:bubble3D val="0"/>
            <c:spPr>
              <a:pattFill prst="narHorz">
                <a:fgClr>
                  <a:schemeClr val="accent1">
                    <a:lumMod val="60000"/>
                  </a:schemeClr>
                </a:fgClr>
                <a:bgClr>
                  <a:schemeClr val="accent1">
                    <a:lumMod val="60000"/>
                    <a:lumMod val="20000"/>
                    <a:lumOff val="80000"/>
                  </a:schemeClr>
                </a:bgClr>
              </a:pattFill>
              <a:ln>
                <a:noFill/>
              </a:ln>
              <a:effectLst>
                <a:innerShdw blurRad="114300">
                  <a:schemeClr val="accent1">
                    <a:lumMod val="60000"/>
                  </a:schemeClr>
                </a:innerShdw>
              </a:effectLst>
            </c:spPr>
            <c:extLst>
              <c:ext xmlns:c16="http://schemas.microsoft.com/office/drawing/2014/chart" uri="{C3380CC4-5D6E-409C-BE32-E72D297353CC}">
                <c16:uniqueId val="{0000000D-8097-4A01-B63A-B33D8A5AB4DB}"/>
              </c:ext>
            </c:extLst>
          </c:dPt>
          <c:dPt>
            <c:idx val="7"/>
            <c:invertIfNegative val="1"/>
            <c:bubble3D val="0"/>
            <c:spPr>
              <a:pattFill prst="narHorz">
                <a:fgClr>
                  <a:schemeClr val="accent2">
                    <a:lumMod val="60000"/>
                  </a:schemeClr>
                </a:fgClr>
                <a:bgClr>
                  <a:schemeClr val="accent2">
                    <a:lumMod val="60000"/>
                    <a:lumMod val="20000"/>
                    <a:lumOff val="80000"/>
                  </a:schemeClr>
                </a:bgClr>
              </a:pattFill>
              <a:ln>
                <a:noFill/>
              </a:ln>
              <a:effectLst>
                <a:innerShdw blurRad="114300">
                  <a:schemeClr val="accent2">
                    <a:lumMod val="60000"/>
                  </a:schemeClr>
                </a:innerShdw>
              </a:effectLst>
            </c:spPr>
            <c:extLst>
              <c:ext xmlns:c16="http://schemas.microsoft.com/office/drawing/2014/chart" uri="{C3380CC4-5D6E-409C-BE32-E72D297353CC}">
                <c16:uniqueId val="{0000000F-8097-4A01-B63A-B33D8A5AB4DB}"/>
              </c:ext>
            </c:extLst>
          </c:dPt>
          <c:dPt>
            <c:idx val="8"/>
            <c:invertIfNegative val="1"/>
            <c:bubble3D val="0"/>
            <c:spPr>
              <a:pattFill prst="narHorz">
                <a:fgClr>
                  <a:schemeClr val="accent3">
                    <a:lumMod val="60000"/>
                  </a:schemeClr>
                </a:fgClr>
                <a:bgClr>
                  <a:schemeClr val="accent3">
                    <a:lumMod val="60000"/>
                    <a:lumMod val="20000"/>
                    <a:lumOff val="80000"/>
                  </a:schemeClr>
                </a:bgClr>
              </a:pattFill>
              <a:ln>
                <a:noFill/>
              </a:ln>
              <a:effectLst>
                <a:innerShdw blurRad="114300">
                  <a:schemeClr val="accent3">
                    <a:lumMod val="60000"/>
                  </a:schemeClr>
                </a:innerShdw>
              </a:effectLst>
            </c:spPr>
            <c:extLst>
              <c:ext xmlns:c16="http://schemas.microsoft.com/office/drawing/2014/chart" uri="{C3380CC4-5D6E-409C-BE32-E72D297353CC}">
                <c16:uniqueId val="{00000011-8097-4A01-B63A-B33D8A5AB4DB}"/>
              </c:ext>
            </c:extLst>
          </c:dPt>
          <c:dPt>
            <c:idx val="9"/>
            <c:invertIfNegative val="1"/>
            <c:bubble3D val="0"/>
            <c:spPr>
              <a:pattFill prst="narHorz">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c:spPr>
            <c:extLst>
              <c:ext xmlns:c16="http://schemas.microsoft.com/office/drawing/2014/chart" uri="{C3380CC4-5D6E-409C-BE32-E72D297353CC}">
                <c16:uniqueId val="{00000013-8097-4A01-B63A-B33D8A5AB4DB}"/>
              </c:ext>
            </c:extLst>
          </c:dPt>
          <c:dPt>
            <c:idx val="10"/>
            <c:invertIfNegative val="1"/>
            <c:bubble3D val="0"/>
            <c:spPr>
              <a:pattFill prst="narHorz">
                <a:fgClr>
                  <a:schemeClr val="accent5">
                    <a:lumMod val="60000"/>
                  </a:schemeClr>
                </a:fgClr>
                <a:bgClr>
                  <a:schemeClr val="accent5">
                    <a:lumMod val="60000"/>
                    <a:lumMod val="20000"/>
                    <a:lumOff val="80000"/>
                  </a:schemeClr>
                </a:bgClr>
              </a:pattFill>
              <a:ln>
                <a:noFill/>
              </a:ln>
              <a:effectLst>
                <a:innerShdw blurRad="114300">
                  <a:schemeClr val="accent5">
                    <a:lumMod val="60000"/>
                  </a:schemeClr>
                </a:innerShdw>
              </a:effectLst>
            </c:spPr>
            <c:extLst>
              <c:ext xmlns:c16="http://schemas.microsoft.com/office/drawing/2014/chart" uri="{C3380CC4-5D6E-409C-BE32-E72D297353CC}">
                <c16:uniqueId val="{00000015-8097-4A01-B63A-B33D8A5AB4DB}"/>
              </c:ext>
            </c:extLst>
          </c:dPt>
          <c:dPt>
            <c:idx val="11"/>
            <c:invertIfNegative val="1"/>
            <c:bubble3D val="0"/>
            <c:spPr>
              <a:pattFill prst="narHorz">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c:spPr>
            <c:extLst>
              <c:ext xmlns:c16="http://schemas.microsoft.com/office/drawing/2014/chart" uri="{C3380CC4-5D6E-409C-BE32-E72D297353CC}">
                <c16:uniqueId val="{00000017-8097-4A01-B63A-B33D8A5AB4DB}"/>
              </c:ext>
            </c:extLst>
          </c:dPt>
          <c:dPt>
            <c:idx val="12"/>
            <c:invertIfNegative val="1"/>
            <c:bubble3D val="0"/>
            <c:spPr>
              <a:pattFill prst="narHorz">
                <a:fgClr>
                  <a:schemeClr val="accent1">
                    <a:lumMod val="80000"/>
                    <a:lumOff val="20000"/>
                  </a:schemeClr>
                </a:fgClr>
                <a:bgClr>
                  <a:schemeClr val="accent1">
                    <a:lumMod val="80000"/>
                    <a:lumOff val="20000"/>
                    <a:lumMod val="20000"/>
                    <a:lumOff val="80000"/>
                  </a:schemeClr>
                </a:bgClr>
              </a:pattFill>
              <a:ln>
                <a:noFill/>
              </a:ln>
              <a:effectLst>
                <a:innerShdw blurRad="114300">
                  <a:schemeClr val="accent1">
                    <a:lumMod val="80000"/>
                    <a:lumOff val="20000"/>
                  </a:schemeClr>
                </a:innerShdw>
              </a:effectLst>
            </c:spPr>
            <c:extLst>
              <c:ext xmlns:c16="http://schemas.microsoft.com/office/drawing/2014/chart" uri="{C3380CC4-5D6E-409C-BE32-E72D297353CC}">
                <c16:uniqueId val="{00000019-8097-4A01-B63A-B33D8A5AB4DB}"/>
              </c:ext>
            </c:extLst>
          </c:dPt>
          <c:dPt>
            <c:idx val="13"/>
            <c:invertIfNegative val="1"/>
            <c:bubble3D val="0"/>
            <c:spPr>
              <a:pattFill prst="narHorz">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c:spPr>
            <c:extLst>
              <c:ext xmlns:c16="http://schemas.microsoft.com/office/drawing/2014/chart" uri="{C3380CC4-5D6E-409C-BE32-E72D297353CC}">
                <c16:uniqueId val="{0000001B-8097-4A01-B63A-B33D8A5AB4DB}"/>
              </c:ext>
            </c:extLst>
          </c:dPt>
          <c:dPt>
            <c:idx val="14"/>
            <c:invertIfNegative val="1"/>
            <c:bubble3D val="0"/>
            <c:spPr>
              <a:pattFill prst="narHorz">
                <a:fgClr>
                  <a:schemeClr val="accent3">
                    <a:lumMod val="80000"/>
                    <a:lumOff val="20000"/>
                  </a:schemeClr>
                </a:fgClr>
                <a:bgClr>
                  <a:schemeClr val="accent3">
                    <a:lumMod val="80000"/>
                    <a:lumOff val="20000"/>
                    <a:lumMod val="20000"/>
                    <a:lumOff val="80000"/>
                  </a:schemeClr>
                </a:bgClr>
              </a:pattFill>
              <a:ln>
                <a:noFill/>
              </a:ln>
              <a:effectLst>
                <a:innerShdw blurRad="114300">
                  <a:schemeClr val="accent3">
                    <a:lumMod val="80000"/>
                    <a:lumOff val="20000"/>
                  </a:schemeClr>
                </a:innerShdw>
              </a:effectLst>
            </c:spPr>
            <c:extLst>
              <c:ext xmlns:c16="http://schemas.microsoft.com/office/drawing/2014/chart" uri="{C3380CC4-5D6E-409C-BE32-E72D297353CC}">
                <c16:uniqueId val="{0000001D-8097-4A01-B63A-B33D8A5AB4DB}"/>
              </c:ext>
            </c:extLst>
          </c:dPt>
          <c:dPt>
            <c:idx val="15"/>
            <c:invertIfNegative val="1"/>
            <c:bubble3D val="0"/>
            <c:spPr>
              <a:pattFill prst="narHorz">
                <a:fgClr>
                  <a:schemeClr val="accent4">
                    <a:lumMod val="80000"/>
                    <a:lumOff val="20000"/>
                  </a:schemeClr>
                </a:fgClr>
                <a:bgClr>
                  <a:schemeClr val="accent4">
                    <a:lumMod val="80000"/>
                    <a:lumOff val="20000"/>
                    <a:lumMod val="20000"/>
                    <a:lumOff val="80000"/>
                  </a:schemeClr>
                </a:bgClr>
              </a:pattFill>
              <a:ln>
                <a:noFill/>
              </a:ln>
              <a:effectLst>
                <a:innerShdw blurRad="114300">
                  <a:schemeClr val="accent4">
                    <a:lumMod val="80000"/>
                    <a:lumOff val="20000"/>
                  </a:schemeClr>
                </a:innerShdw>
              </a:effectLst>
            </c:spPr>
            <c:extLst>
              <c:ext xmlns:c16="http://schemas.microsoft.com/office/drawing/2014/chart" uri="{C3380CC4-5D6E-409C-BE32-E72D297353CC}">
                <c16:uniqueId val="{0000001F-8097-4A01-B63A-B33D8A5AB4DB}"/>
              </c:ext>
            </c:extLst>
          </c:dPt>
          <c:dPt>
            <c:idx val="16"/>
            <c:invertIfNegative val="1"/>
            <c:bubble3D val="0"/>
            <c:spPr>
              <a:pattFill prst="narHorz">
                <a:fgClr>
                  <a:schemeClr val="accent5">
                    <a:lumMod val="80000"/>
                    <a:lumOff val="20000"/>
                  </a:schemeClr>
                </a:fgClr>
                <a:bgClr>
                  <a:schemeClr val="accent5">
                    <a:lumMod val="80000"/>
                    <a:lumOff val="20000"/>
                    <a:lumMod val="20000"/>
                    <a:lumOff val="80000"/>
                  </a:schemeClr>
                </a:bgClr>
              </a:pattFill>
              <a:ln>
                <a:noFill/>
              </a:ln>
              <a:effectLst>
                <a:innerShdw blurRad="114300">
                  <a:schemeClr val="accent5">
                    <a:lumMod val="80000"/>
                    <a:lumOff val="20000"/>
                  </a:schemeClr>
                </a:innerShdw>
              </a:effectLst>
            </c:spPr>
            <c:extLst>
              <c:ext xmlns:c16="http://schemas.microsoft.com/office/drawing/2014/chart" uri="{C3380CC4-5D6E-409C-BE32-E72D297353CC}">
                <c16:uniqueId val="{00000021-8097-4A01-B63A-B33D8A5AB4DB}"/>
              </c:ext>
            </c:extLst>
          </c:dPt>
          <c:dPt>
            <c:idx val="17"/>
            <c:invertIfNegative val="1"/>
            <c:bubble3D val="0"/>
            <c:spPr>
              <a:pattFill prst="narHorz">
                <a:fgClr>
                  <a:schemeClr val="accent6">
                    <a:lumMod val="80000"/>
                    <a:lumOff val="20000"/>
                  </a:schemeClr>
                </a:fgClr>
                <a:bgClr>
                  <a:schemeClr val="accent6">
                    <a:lumMod val="80000"/>
                    <a:lumOff val="20000"/>
                    <a:lumMod val="20000"/>
                    <a:lumOff val="80000"/>
                  </a:schemeClr>
                </a:bgClr>
              </a:pattFill>
              <a:ln>
                <a:noFill/>
              </a:ln>
              <a:effectLst>
                <a:innerShdw blurRad="114300">
                  <a:schemeClr val="accent6">
                    <a:lumMod val="80000"/>
                    <a:lumOff val="20000"/>
                  </a:schemeClr>
                </a:innerShdw>
              </a:effectLst>
            </c:spPr>
            <c:extLst>
              <c:ext xmlns:c16="http://schemas.microsoft.com/office/drawing/2014/chart" uri="{C3380CC4-5D6E-409C-BE32-E72D297353CC}">
                <c16:uniqueId val="{00000023-8097-4A01-B63A-B33D8A5AB4DB}"/>
              </c:ext>
            </c:extLst>
          </c:dPt>
          <c:dPt>
            <c:idx val="18"/>
            <c:invertIfNegative val="1"/>
            <c:bubble3D val="0"/>
            <c:spPr>
              <a:pattFill prst="narHorz">
                <a:fgClr>
                  <a:schemeClr val="accent1">
                    <a:lumMod val="80000"/>
                  </a:schemeClr>
                </a:fgClr>
                <a:bgClr>
                  <a:schemeClr val="accent1">
                    <a:lumMod val="80000"/>
                    <a:lumMod val="20000"/>
                    <a:lumOff val="80000"/>
                  </a:schemeClr>
                </a:bgClr>
              </a:pattFill>
              <a:ln>
                <a:noFill/>
              </a:ln>
              <a:effectLst>
                <a:innerShdw blurRad="114300">
                  <a:schemeClr val="accent1">
                    <a:lumMod val="80000"/>
                  </a:schemeClr>
                </a:innerShdw>
              </a:effectLst>
            </c:spPr>
            <c:extLst>
              <c:ext xmlns:c16="http://schemas.microsoft.com/office/drawing/2014/chart" uri="{C3380CC4-5D6E-409C-BE32-E72D297353CC}">
                <c16:uniqueId val="{00000025-8097-4A01-B63A-B33D8A5AB4DB}"/>
              </c:ext>
            </c:extLst>
          </c:dPt>
          <c:dPt>
            <c:idx val="19"/>
            <c:invertIfNegative val="1"/>
            <c:bubble3D val="0"/>
            <c:spPr>
              <a:pattFill prst="narHorz">
                <a:fgClr>
                  <a:schemeClr val="accent2">
                    <a:lumMod val="80000"/>
                  </a:schemeClr>
                </a:fgClr>
                <a:bgClr>
                  <a:schemeClr val="accent2">
                    <a:lumMod val="80000"/>
                    <a:lumMod val="20000"/>
                    <a:lumOff val="80000"/>
                  </a:schemeClr>
                </a:bgClr>
              </a:pattFill>
              <a:ln>
                <a:noFill/>
              </a:ln>
              <a:effectLst>
                <a:innerShdw blurRad="114300">
                  <a:schemeClr val="accent2">
                    <a:lumMod val="80000"/>
                  </a:schemeClr>
                </a:innerShdw>
              </a:effectLst>
            </c:spPr>
            <c:extLst>
              <c:ext xmlns:c16="http://schemas.microsoft.com/office/drawing/2014/chart" uri="{C3380CC4-5D6E-409C-BE32-E72D297353CC}">
                <c16:uniqueId val="{00000027-8097-4A01-B63A-B33D8A5AB4DB}"/>
              </c:ext>
            </c:extLst>
          </c:dPt>
          <c:dPt>
            <c:idx val="20"/>
            <c:invertIfNegative val="1"/>
            <c:bubble3D val="0"/>
            <c:spPr>
              <a:pattFill prst="narHorz">
                <a:fgClr>
                  <a:schemeClr val="accent3">
                    <a:lumMod val="80000"/>
                  </a:schemeClr>
                </a:fgClr>
                <a:bgClr>
                  <a:schemeClr val="accent3">
                    <a:lumMod val="80000"/>
                    <a:lumMod val="20000"/>
                    <a:lumOff val="80000"/>
                  </a:schemeClr>
                </a:bgClr>
              </a:pattFill>
              <a:ln>
                <a:noFill/>
              </a:ln>
              <a:effectLst>
                <a:innerShdw blurRad="114300">
                  <a:schemeClr val="accent3">
                    <a:lumMod val="80000"/>
                  </a:schemeClr>
                </a:innerShdw>
              </a:effectLst>
            </c:spPr>
            <c:extLst>
              <c:ext xmlns:c16="http://schemas.microsoft.com/office/drawing/2014/chart" uri="{C3380CC4-5D6E-409C-BE32-E72D297353CC}">
                <c16:uniqueId val="{00000029-8097-4A01-B63A-B33D8A5AB4DB}"/>
              </c:ext>
            </c:extLst>
          </c:dPt>
          <c:dPt>
            <c:idx val="21"/>
            <c:invertIfNegative val="1"/>
            <c:bubble3D val="0"/>
            <c:spPr>
              <a:pattFill prst="narHorz">
                <a:fgClr>
                  <a:schemeClr val="accent4">
                    <a:lumMod val="80000"/>
                  </a:schemeClr>
                </a:fgClr>
                <a:bgClr>
                  <a:schemeClr val="accent4">
                    <a:lumMod val="80000"/>
                    <a:lumMod val="20000"/>
                    <a:lumOff val="80000"/>
                  </a:schemeClr>
                </a:bgClr>
              </a:pattFill>
              <a:ln>
                <a:noFill/>
              </a:ln>
              <a:effectLst>
                <a:innerShdw blurRad="114300">
                  <a:schemeClr val="accent4">
                    <a:lumMod val="80000"/>
                  </a:schemeClr>
                </a:innerShdw>
              </a:effectLst>
            </c:spPr>
            <c:extLst>
              <c:ext xmlns:c16="http://schemas.microsoft.com/office/drawing/2014/chart" uri="{C3380CC4-5D6E-409C-BE32-E72D297353CC}">
                <c16:uniqueId val="{0000002B-8097-4A01-B63A-B33D8A5AB4DB}"/>
              </c:ext>
            </c:extLst>
          </c:dPt>
          <c:dPt>
            <c:idx val="22"/>
            <c:invertIfNegative val="1"/>
            <c:bubble3D val="0"/>
            <c:spPr>
              <a:pattFill prst="narHorz">
                <a:fgClr>
                  <a:schemeClr val="accent5">
                    <a:lumMod val="80000"/>
                  </a:schemeClr>
                </a:fgClr>
                <a:bgClr>
                  <a:schemeClr val="accent5">
                    <a:lumMod val="80000"/>
                    <a:lumMod val="20000"/>
                    <a:lumOff val="80000"/>
                  </a:schemeClr>
                </a:bgClr>
              </a:pattFill>
              <a:ln>
                <a:noFill/>
              </a:ln>
              <a:effectLst>
                <a:innerShdw blurRad="114300">
                  <a:schemeClr val="accent5">
                    <a:lumMod val="80000"/>
                  </a:schemeClr>
                </a:innerShdw>
              </a:effectLst>
            </c:spPr>
            <c:extLst>
              <c:ext xmlns:c16="http://schemas.microsoft.com/office/drawing/2014/chart" uri="{C3380CC4-5D6E-409C-BE32-E72D297353CC}">
                <c16:uniqueId val="{0000002D-8097-4A01-B63A-B33D8A5AB4DB}"/>
              </c:ext>
            </c:extLst>
          </c:dPt>
          <c:dPt>
            <c:idx val="23"/>
            <c:invertIfNegative val="1"/>
            <c:bubble3D val="0"/>
            <c:spPr>
              <a:pattFill prst="narHorz">
                <a:fgClr>
                  <a:schemeClr val="accent6">
                    <a:lumMod val="80000"/>
                  </a:schemeClr>
                </a:fgClr>
                <a:bgClr>
                  <a:schemeClr val="accent6">
                    <a:lumMod val="80000"/>
                    <a:lumMod val="20000"/>
                    <a:lumOff val="80000"/>
                  </a:schemeClr>
                </a:bgClr>
              </a:pattFill>
              <a:ln>
                <a:noFill/>
              </a:ln>
              <a:effectLst>
                <a:innerShdw blurRad="114300">
                  <a:schemeClr val="accent6">
                    <a:lumMod val="80000"/>
                  </a:schemeClr>
                </a:innerShdw>
              </a:effectLst>
            </c:spPr>
            <c:extLst>
              <c:ext xmlns:c16="http://schemas.microsoft.com/office/drawing/2014/chart" uri="{C3380CC4-5D6E-409C-BE32-E72D297353CC}">
                <c16:uniqueId val="{0000002F-8097-4A01-B63A-B33D8A5AB4DB}"/>
              </c:ext>
            </c:extLst>
          </c:dPt>
          <c:dPt>
            <c:idx val="24"/>
            <c:invertIfNegative val="1"/>
            <c:bubble3D val="0"/>
            <c:spPr>
              <a:pattFill prst="narHorz">
                <a:fgClr>
                  <a:schemeClr val="accent1">
                    <a:lumMod val="60000"/>
                    <a:lumOff val="40000"/>
                  </a:schemeClr>
                </a:fgClr>
                <a:bgClr>
                  <a:schemeClr val="accent1">
                    <a:lumMod val="60000"/>
                    <a:lumOff val="40000"/>
                    <a:lumMod val="20000"/>
                    <a:lumOff val="80000"/>
                  </a:schemeClr>
                </a:bgClr>
              </a:pattFill>
              <a:ln>
                <a:noFill/>
              </a:ln>
              <a:effectLst>
                <a:innerShdw blurRad="114300">
                  <a:schemeClr val="accent1">
                    <a:lumMod val="60000"/>
                    <a:lumOff val="40000"/>
                  </a:schemeClr>
                </a:innerShdw>
              </a:effectLst>
            </c:spPr>
            <c:extLst>
              <c:ext xmlns:c16="http://schemas.microsoft.com/office/drawing/2014/chart" uri="{C3380CC4-5D6E-409C-BE32-E72D297353CC}">
                <c16:uniqueId val="{00000031-8097-4A01-B63A-B33D8A5AB4DB}"/>
              </c:ext>
            </c:extLst>
          </c:dPt>
          <c:dPt>
            <c:idx val="25"/>
            <c:invertIfNegative val="1"/>
            <c:bubble3D val="0"/>
            <c:spPr>
              <a:pattFill prst="narHorz">
                <a:fgClr>
                  <a:schemeClr val="accent2">
                    <a:lumMod val="60000"/>
                    <a:lumOff val="40000"/>
                  </a:schemeClr>
                </a:fgClr>
                <a:bgClr>
                  <a:schemeClr val="accent2">
                    <a:lumMod val="60000"/>
                    <a:lumOff val="40000"/>
                    <a:lumMod val="20000"/>
                    <a:lumOff val="80000"/>
                  </a:schemeClr>
                </a:bgClr>
              </a:pattFill>
              <a:ln>
                <a:noFill/>
              </a:ln>
              <a:effectLst>
                <a:innerShdw blurRad="114300">
                  <a:schemeClr val="accent2">
                    <a:lumMod val="60000"/>
                    <a:lumOff val="40000"/>
                  </a:schemeClr>
                </a:innerShdw>
              </a:effectLst>
            </c:spPr>
            <c:extLst>
              <c:ext xmlns:c16="http://schemas.microsoft.com/office/drawing/2014/chart" uri="{C3380CC4-5D6E-409C-BE32-E72D297353CC}">
                <c16:uniqueId val="{00000033-8097-4A01-B63A-B33D8A5AB4DB}"/>
              </c:ext>
            </c:extLst>
          </c:dPt>
          <c:dPt>
            <c:idx val="26"/>
            <c:invertIfNegative val="1"/>
            <c:bubble3D val="0"/>
            <c:spPr>
              <a:pattFill prst="narHorz">
                <a:fgClr>
                  <a:schemeClr val="accent3">
                    <a:lumMod val="60000"/>
                    <a:lumOff val="40000"/>
                  </a:schemeClr>
                </a:fgClr>
                <a:bgClr>
                  <a:schemeClr val="accent3">
                    <a:lumMod val="60000"/>
                    <a:lumOff val="40000"/>
                    <a:lumMod val="20000"/>
                    <a:lumOff val="80000"/>
                  </a:schemeClr>
                </a:bgClr>
              </a:pattFill>
              <a:ln>
                <a:noFill/>
              </a:ln>
              <a:effectLst>
                <a:innerShdw blurRad="114300">
                  <a:schemeClr val="accent3">
                    <a:lumMod val="60000"/>
                    <a:lumOff val="40000"/>
                  </a:schemeClr>
                </a:innerShdw>
              </a:effectLst>
            </c:spPr>
            <c:extLst>
              <c:ext xmlns:c16="http://schemas.microsoft.com/office/drawing/2014/chart" uri="{C3380CC4-5D6E-409C-BE32-E72D297353CC}">
                <c16:uniqueId val="{00000035-8097-4A01-B63A-B33D8A5AB4DB}"/>
              </c:ext>
            </c:extLst>
          </c:dPt>
          <c:dPt>
            <c:idx val="27"/>
            <c:invertIfNegative val="1"/>
            <c:bubble3D val="0"/>
            <c:spPr>
              <a:pattFill prst="narHorz">
                <a:fgClr>
                  <a:schemeClr val="accent4">
                    <a:lumMod val="60000"/>
                    <a:lumOff val="40000"/>
                  </a:schemeClr>
                </a:fgClr>
                <a:bgClr>
                  <a:schemeClr val="accent4">
                    <a:lumMod val="60000"/>
                    <a:lumOff val="40000"/>
                    <a:lumMod val="20000"/>
                    <a:lumOff val="80000"/>
                  </a:schemeClr>
                </a:bgClr>
              </a:pattFill>
              <a:ln>
                <a:noFill/>
              </a:ln>
              <a:effectLst>
                <a:innerShdw blurRad="114300">
                  <a:schemeClr val="accent4">
                    <a:lumMod val="60000"/>
                    <a:lumOff val="40000"/>
                  </a:schemeClr>
                </a:innerShdw>
              </a:effectLst>
            </c:spPr>
            <c:extLst>
              <c:ext xmlns:c16="http://schemas.microsoft.com/office/drawing/2014/chart" uri="{C3380CC4-5D6E-409C-BE32-E72D297353CC}">
                <c16:uniqueId val="{00000037-8097-4A01-B63A-B33D8A5AB4DB}"/>
              </c:ext>
            </c:extLst>
          </c:dPt>
          <c:dPt>
            <c:idx val="28"/>
            <c:invertIfNegative val="1"/>
            <c:bubble3D val="0"/>
            <c:spPr>
              <a:pattFill prst="narHorz">
                <a:fgClr>
                  <a:schemeClr val="accent5">
                    <a:lumMod val="60000"/>
                    <a:lumOff val="40000"/>
                  </a:schemeClr>
                </a:fgClr>
                <a:bgClr>
                  <a:schemeClr val="accent5">
                    <a:lumMod val="60000"/>
                    <a:lumOff val="40000"/>
                    <a:lumMod val="20000"/>
                    <a:lumOff val="80000"/>
                  </a:schemeClr>
                </a:bgClr>
              </a:pattFill>
              <a:ln>
                <a:noFill/>
              </a:ln>
              <a:effectLst>
                <a:innerShdw blurRad="114300">
                  <a:schemeClr val="accent5">
                    <a:lumMod val="60000"/>
                    <a:lumOff val="40000"/>
                  </a:schemeClr>
                </a:innerShdw>
              </a:effectLst>
            </c:spPr>
            <c:extLst>
              <c:ext xmlns:c16="http://schemas.microsoft.com/office/drawing/2014/chart" uri="{C3380CC4-5D6E-409C-BE32-E72D297353CC}">
                <c16:uniqueId val="{00000039-8097-4A01-B63A-B33D8A5AB4DB}"/>
              </c:ext>
            </c:extLst>
          </c:dPt>
          <c:dPt>
            <c:idx val="29"/>
            <c:invertIfNegative val="1"/>
            <c:bubble3D val="0"/>
            <c:spPr>
              <a:pattFill prst="narHorz">
                <a:fgClr>
                  <a:schemeClr val="accent6">
                    <a:lumMod val="60000"/>
                    <a:lumOff val="40000"/>
                  </a:schemeClr>
                </a:fgClr>
                <a:bgClr>
                  <a:schemeClr val="accent6">
                    <a:lumMod val="60000"/>
                    <a:lumOff val="40000"/>
                    <a:lumMod val="20000"/>
                    <a:lumOff val="80000"/>
                  </a:schemeClr>
                </a:bgClr>
              </a:pattFill>
              <a:ln>
                <a:noFill/>
              </a:ln>
              <a:effectLst>
                <a:innerShdw blurRad="114300">
                  <a:schemeClr val="accent6">
                    <a:lumMod val="60000"/>
                    <a:lumOff val="40000"/>
                  </a:schemeClr>
                </a:innerShdw>
              </a:effectLst>
            </c:spPr>
            <c:extLst>
              <c:ext xmlns:c16="http://schemas.microsoft.com/office/drawing/2014/chart" uri="{C3380CC4-5D6E-409C-BE32-E72D297353CC}">
                <c16:uniqueId val="{0000003B-8097-4A01-B63A-B33D8A5AB4DB}"/>
              </c:ext>
            </c:extLst>
          </c:dPt>
          <c:dPt>
            <c:idx val="30"/>
            <c:invertIfNegative val="1"/>
            <c:bubble3D val="0"/>
            <c:spPr>
              <a:pattFill prst="narHorz">
                <a:fgClr>
                  <a:schemeClr val="accent1">
                    <a:lumMod val="50000"/>
                  </a:schemeClr>
                </a:fgClr>
                <a:bgClr>
                  <a:schemeClr val="accent1">
                    <a:lumMod val="50000"/>
                    <a:lumMod val="20000"/>
                    <a:lumOff val="80000"/>
                  </a:schemeClr>
                </a:bgClr>
              </a:pattFill>
              <a:ln>
                <a:noFill/>
              </a:ln>
              <a:effectLst>
                <a:innerShdw blurRad="114300">
                  <a:schemeClr val="accent1">
                    <a:lumMod val="50000"/>
                  </a:schemeClr>
                </a:innerShdw>
              </a:effectLst>
            </c:spPr>
            <c:extLst>
              <c:ext xmlns:c16="http://schemas.microsoft.com/office/drawing/2014/chart" uri="{C3380CC4-5D6E-409C-BE32-E72D297353CC}">
                <c16:uniqueId val="{0000003D-8097-4A01-B63A-B33D8A5AB4DB}"/>
              </c:ext>
            </c:extLst>
          </c:dPt>
          <c:dPt>
            <c:idx val="31"/>
            <c:invertIfNegative val="1"/>
            <c:bubble3D val="0"/>
            <c:spPr>
              <a:pattFill prst="narHorz">
                <a:fgClr>
                  <a:schemeClr val="accent2">
                    <a:lumMod val="50000"/>
                  </a:schemeClr>
                </a:fgClr>
                <a:bgClr>
                  <a:schemeClr val="accent2">
                    <a:lumMod val="50000"/>
                    <a:lumMod val="20000"/>
                    <a:lumOff val="80000"/>
                  </a:schemeClr>
                </a:bgClr>
              </a:pattFill>
              <a:ln>
                <a:noFill/>
              </a:ln>
              <a:effectLst>
                <a:innerShdw blurRad="114300">
                  <a:schemeClr val="accent2">
                    <a:lumMod val="50000"/>
                  </a:schemeClr>
                </a:innerShdw>
              </a:effectLst>
            </c:spPr>
            <c:extLst>
              <c:ext xmlns:c16="http://schemas.microsoft.com/office/drawing/2014/chart" uri="{C3380CC4-5D6E-409C-BE32-E72D297353CC}">
                <c16:uniqueId val="{0000003F-8097-4A01-B63A-B33D8A5AB4DB}"/>
              </c:ext>
            </c:extLst>
          </c:dPt>
          <c:dPt>
            <c:idx val="32"/>
            <c:invertIfNegative val="1"/>
            <c:bubble3D val="0"/>
            <c:spPr>
              <a:pattFill prst="narHorz">
                <a:fgClr>
                  <a:schemeClr val="accent3">
                    <a:lumMod val="50000"/>
                  </a:schemeClr>
                </a:fgClr>
                <a:bgClr>
                  <a:schemeClr val="accent3">
                    <a:lumMod val="50000"/>
                    <a:lumMod val="20000"/>
                    <a:lumOff val="80000"/>
                  </a:schemeClr>
                </a:bgClr>
              </a:pattFill>
              <a:ln>
                <a:noFill/>
              </a:ln>
              <a:effectLst>
                <a:innerShdw blurRad="114300">
                  <a:schemeClr val="accent3">
                    <a:lumMod val="50000"/>
                  </a:schemeClr>
                </a:innerShdw>
              </a:effectLst>
            </c:spPr>
            <c:extLst>
              <c:ext xmlns:c16="http://schemas.microsoft.com/office/drawing/2014/chart" uri="{C3380CC4-5D6E-409C-BE32-E72D297353CC}">
                <c16:uniqueId val="{00000041-8097-4A01-B63A-B33D8A5AB4DB}"/>
              </c:ext>
            </c:extLst>
          </c:dPt>
          <c:dPt>
            <c:idx val="33"/>
            <c:invertIfNegative val="1"/>
            <c:bubble3D val="0"/>
            <c:spPr>
              <a:pattFill prst="narHorz">
                <a:fgClr>
                  <a:schemeClr val="accent4">
                    <a:lumMod val="50000"/>
                  </a:schemeClr>
                </a:fgClr>
                <a:bgClr>
                  <a:schemeClr val="accent4">
                    <a:lumMod val="50000"/>
                    <a:lumMod val="20000"/>
                    <a:lumOff val="80000"/>
                  </a:schemeClr>
                </a:bgClr>
              </a:pattFill>
              <a:ln>
                <a:noFill/>
              </a:ln>
              <a:effectLst>
                <a:innerShdw blurRad="114300">
                  <a:schemeClr val="accent4">
                    <a:lumMod val="50000"/>
                  </a:schemeClr>
                </a:innerShdw>
              </a:effectLst>
            </c:spPr>
            <c:extLst>
              <c:ext xmlns:c16="http://schemas.microsoft.com/office/drawing/2014/chart" uri="{C3380CC4-5D6E-409C-BE32-E72D297353CC}">
                <c16:uniqueId val="{00000043-8097-4A01-B63A-B33D8A5AB4DB}"/>
              </c:ext>
            </c:extLst>
          </c:dPt>
          <c:dPt>
            <c:idx val="34"/>
            <c:invertIfNegative val="1"/>
            <c:bubble3D val="0"/>
            <c:spPr>
              <a:pattFill prst="narHorz">
                <a:fgClr>
                  <a:schemeClr val="accent5">
                    <a:lumMod val="50000"/>
                  </a:schemeClr>
                </a:fgClr>
                <a:bgClr>
                  <a:schemeClr val="accent5">
                    <a:lumMod val="50000"/>
                    <a:lumMod val="20000"/>
                    <a:lumOff val="80000"/>
                  </a:schemeClr>
                </a:bgClr>
              </a:pattFill>
              <a:ln>
                <a:noFill/>
              </a:ln>
              <a:effectLst>
                <a:innerShdw blurRad="114300">
                  <a:schemeClr val="accent5">
                    <a:lumMod val="50000"/>
                  </a:schemeClr>
                </a:innerShdw>
              </a:effectLst>
            </c:spPr>
            <c:extLst>
              <c:ext xmlns:c16="http://schemas.microsoft.com/office/drawing/2014/chart" uri="{C3380CC4-5D6E-409C-BE32-E72D297353CC}">
                <c16:uniqueId val="{00000045-8097-4A01-B63A-B33D8A5AB4DB}"/>
              </c:ext>
            </c:extLst>
          </c:dPt>
          <c:dPt>
            <c:idx val="35"/>
            <c:invertIfNegative val="1"/>
            <c:bubble3D val="0"/>
            <c:spPr>
              <a:pattFill prst="narHorz">
                <a:fgClr>
                  <a:schemeClr val="accent6">
                    <a:lumMod val="50000"/>
                  </a:schemeClr>
                </a:fgClr>
                <a:bgClr>
                  <a:schemeClr val="accent6">
                    <a:lumMod val="50000"/>
                    <a:lumMod val="20000"/>
                    <a:lumOff val="80000"/>
                  </a:schemeClr>
                </a:bgClr>
              </a:pattFill>
              <a:ln>
                <a:noFill/>
              </a:ln>
              <a:effectLst>
                <a:innerShdw blurRad="114300">
                  <a:schemeClr val="accent6">
                    <a:lumMod val="50000"/>
                  </a:schemeClr>
                </a:innerShdw>
              </a:effectLst>
            </c:spPr>
            <c:extLst>
              <c:ext xmlns:c16="http://schemas.microsoft.com/office/drawing/2014/chart" uri="{C3380CC4-5D6E-409C-BE32-E72D297353CC}">
                <c16:uniqueId val="{00000047-8097-4A01-B63A-B33D8A5AB4DB}"/>
              </c:ext>
            </c:extLst>
          </c:dPt>
          <c:dPt>
            <c:idx val="36"/>
            <c:invertIfNegative val="1"/>
            <c:bubble3D val="0"/>
            <c:spPr>
              <a:pattFill prst="narHorz">
                <a:fgClr>
                  <a:schemeClr val="accent1">
                    <a:lumMod val="70000"/>
                    <a:lumOff val="30000"/>
                  </a:schemeClr>
                </a:fgClr>
                <a:bgClr>
                  <a:schemeClr val="accent1">
                    <a:lumMod val="70000"/>
                    <a:lumOff val="30000"/>
                    <a:lumMod val="20000"/>
                    <a:lumOff val="80000"/>
                  </a:schemeClr>
                </a:bgClr>
              </a:pattFill>
              <a:ln>
                <a:noFill/>
              </a:ln>
              <a:effectLst>
                <a:innerShdw blurRad="114300">
                  <a:schemeClr val="accent1">
                    <a:lumMod val="70000"/>
                    <a:lumOff val="30000"/>
                  </a:schemeClr>
                </a:innerShdw>
              </a:effectLst>
            </c:spPr>
            <c:extLst>
              <c:ext xmlns:c16="http://schemas.microsoft.com/office/drawing/2014/chart" uri="{C3380CC4-5D6E-409C-BE32-E72D297353CC}">
                <c16:uniqueId val="{00000049-8097-4A01-B63A-B33D8A5AB4DB}"/>
              </c:ext>
            </c:extLst>
          </c:dPt>
          <c:dPt>
            <c:idx val="37"/>
            <c:invertIfNegative val="1"/>
            <c:bubble3D val="0"/>
            <c:spPr>
              <a:pattFill prst="narHorz">
                <a:fgClr>
                  <a:schemeClr val="accent2">
                    <a:lumMod val="70000"/>
                    <a:lumOff val="30000"/>
                  </a:schemeClr>
                </a:fgClr>
                <a:bgClr>
                  <a:schemeClr val="accent2">
                    <a:lumMod val="70000"/>
                    <a:lumOff val="30000"/>
                    <a:lumMod val="20000"/>
                    <a:lumOff val="80000"/>
                  </a:schemeClr>
                </a:bgClr>
              </a:pattFill>
              <a:ln>
                <a:noFill/>
              </a:ln>
              <a:effectLst>
                <a:innerShdw blurRad="114300">
                  <a:schemeClr val="accent2">
                    <a:lumMod val="70000"/>
                    <a:lumOff val="30000"/>
                  </a:schemeClr>
                </a:innerShdw>
              </a:effectLst>
            </c:spPr>
            <c:extLst>
              <c:ext xmlns:c16="http://schemas.microsoft.com/office/drawing/2014/chart" uri="{C3380CC4-5D6E-409C-BE32-E72D297353CC}">
                <c16:uniqueId val="{0000004B-8097-4A01-B63A-B33D8A5AB4DB}"/>
              </c:ext>
            </c:extLst>
          </c:dPt>
          <c:dPt>
            <c:idx val="38"/>
            <c:invertIfNegative val="1"/>
            <c:bubble3D val="0"/>
            <c:spPr>
              <a:pattFill prst="narHorz">
                <a:fgClr>
                  <a:schemeClr val="accent3">
                    <a:lumMod val="70000"/>
                    <a:lumOff val="30000"/>
                  </a:schemeClr>
                </a:fgClr>
                <a:bgClr>
                  <a:schemeClr val="accent3">
                    <a:lumMod val="70000"/>
                    <a:lumOff val="30000"/>
                    <a:lumMod val="20000"/>
                    <a:lumOff val="80000"/>
                  </a:schemeClr>
                </a:bgClr>
              </a:pattFill>
              <a:ln>
                <a:noFill/>
              </a:ln>
              <a:effectLst>
                <a:innerShdw blurRad="114300">
                  <a:schemeClr val="accent3">
                    <a:lumMod val="70000"/>
                    <a:lumOff val="30000"/>
                  </a:schemeClr>
                </a:innerShdw>
              </a:effectLst>
            </c:spPr>
            <c:extLst>
              <c:ext xmlns:c16="http://schemas.microsoft.com/office/drawing/2014/chart" uri="{C3380CC4-5D6E-409C-BE32-E72D297353CC}">
                <c16:uniqueId val="{0000004D-8097-4A01-B63A-B33D8A5AB4DB}"/>
              </c:ext>
            </c:extLst>
          </c:dPt>
          <c:dPt>
            <c:idx val="39"/>
            <c:invertIfNegative val="1"/>
            <c:bubble3D val="0"/>
            <c:spPr>
              <a:pattFill prst="narHorz">
                <a:fgClr>
                  <a:schemeClr val="accent4">
                    <a:lumMod val="70000"/>
                    <a:lumOff val="30000"/>
                  </a:schemeClr>
                </a:fgClr>
                <a:bgClr>
                  <a:schemeClr val="accent4">
                    <a:lumMod val="70000"/>
                    <a:lumOff val="30000"/>
                    <a:lumMod val="20000"/>
                    <a:lumOff val="80000"/>
                  </a:schemeClr>
                </a:bgClr>
              </a:pattFill>
              <a:ln>
                <a:noFill/>
              </a:ln>
              <a:effectLst>
                <a:innerShdw blurRad="114300">
                  <a:schemeClr val="accent4">
                    <a:lumMod val="70000"/>
                    <a:lumOff val="30000"/>
                  </a:schemeClr>
                </a:innerShdw>
              </a:effectLst>
            </c:spPr>
            <c:extLst>
              <c:ext xmlns:c16="http://schemas.microsoft.com/office/drawing/2014/chart" uri="{C3380CC4-5D6E-409C-BE32-E72D297353CC}">
                <c16:uniqueId val="{0000004F-8097-4A01-B63A-B33D8A5AB4DB}"/>
              </c:ext>
            </c:extLst>
          </c:dPt>
          <c:dPt>
            <c:idx val="40"/>
            <c:invertIfNegative val="1"/>
            <c:bubble3D val="0"/>
            <c:spPr>
              <a:pattFill prst="narHorz">
                <a:fgClr>
                  <a:schemeClr val="accent5">
                    <a:lumMod val="70000"/>
                    <a:lumOff val="30000"/>
                  </a:schemeClr>
                </a:fgClr>
                <a:bgClr>
                  <a:schemeClr val="accent5">
                    <a:lumMod val="70000"/>
                    <a:lumOff val="30000"/>
                    <a:lumMod val="20000"/>
                    <a:lumOff val="80000"/>
                  </a:schemeClr>
                </a:bgClr>
              </a:pattFill>
              <a:ln>
                <a:noFill/>
              </a:ln>
              <a:effectLst>
                <a:innerShdw blurRad="114300">
                  <a:schemeClr val="accent5">
                    <a:lumMod val="70000"/>
                    <a:lumOff val="30000"/>
                  </a:schemeClr>
                </a:innerShdw>
              </a:effectLst>
            </c:spPr>
            <c:extLst>
              <c:ext xmlns:c16="http://schemas.microsoft.com/office/drawing/2014/chart" uri="{C3380CC4-5D6E-409C-BE32-E72D297353CC}">
                <c16:uniqueId val="{00000051-8097-4A01-B63A-B33D8A5AB4DB}"/>
              </c:ext>
            </c:extLst>
          </c:dPt>
          <c:dPt>
            <c:idx val="41"/>
            <c:invertIfNegative val="1"/>
            <c:bubble3D val="0"/>
            <c:spPr>
              <a:pattFill prst="narHorz">
                <a:fgClr>
                  <a:schemeClr val="accent6">
                    <a:lumMod val="70000"/>
                    <a:lumOff val="30000"/>
                  </a:schemeClr>
                </a:fgClr>
                <a:bgClr>
                  <a:schemeClr val="accent6">
                    <a:lumMod val="70000"/>
                    <a:lumOff val="30000"/>
                    <a:lumMod val="20000"/>
                    <a:lumOff val="80000"/>
                  </a:schemeClr>
                </a:bgClr>
              </a:pattFill>
              <a:ln>
                <a:noFill/>
              </a:ln>
              <a:effectLst>
                <a:innerShdw blurRad="114300">
                  <a:schemeClr val="accent6">
                    <a:lumMod val="70000"/>
                    <a:lumOff val="30000"/>
                  </a:schemeClr>
                </a:innerShdw>
              </a:effectLst>
            </c:spPr>
            <c:extLst>
              <c:ext xmlns:c16="http://schemas.microsoft.com/office/drawing/2014/chart" uri="{C3380CC4-5D6E-409C-BE32-E72D297353CC}">
                <c16:uniqueId val="{00000053-8097-4A01-B63A-B33D8A5AB4DB}"/>
              </c:ext>
            </c:extLst>
          </c:dPt>
          <c:dPt>
            <c:idx val="42"/>
            <c:invertIfNegative val="1"/>
            <c:bubble3D val="0"/>
            <c:spPr>
              <a:pattFill prst="narHorz">
                <a:fgClr>
                  <a:schemeClr val="accent1">
                    <a:lumMod val="70000"/>
                  </a:schemeClr>
                </a:fgClr>
                <a:bgClr>
                  <a:schemeClr val="accent1">
                    <a:lumMod val="70000"/>
                    <a:lumMod val="20000"/>
                    <a:lumOff val="80000"/>
                  </a:schemeClr>
                </a:bgClr>
              </a:pattFill>
              <a:ln>
                <a:noFill/>
              </a:ln>
              <a:effectLst>
                <a:innerShdw blurRad="114300">
                  <a:schemeClr val="accent1">
                    <a:lumMod val="70000"/>
                  </a:schemeClr>
                </a:innerShdw>
              </a:effectLst>
            </c:spPr>
            <c:extLst>
              <c:ext xmlns:c16="http://schemas.microsoft.com/office/drawing/2014/chart" uri="{C3380CC4-5D6E-409C-BE32-E72D297353CC}">
                <c16:uniqueId val="{00000055-8097-4A01-B63A-B33D8A5AB4DB}"/>
              </c:ext>
            </c:extLst>
          </c:dPt>
          <c:dPt>
            <c:idx val="43"/>
            <c:invertIfNegative val="1"/>
            <c:bubble3D val="0"/>
            <c:spPr>
              <a:pattFill prst="narHorz">
                <a:fgClr>
                  <a:schemeClr val="accent2">
                    <a:lumMod val="70000"/>
                  </a:schemeClr>
                </a:fgClr>
                <a:bgClr>
                  <a:schemeClr val="accent2">
                    <a:lumMod val="70000"/>
                    <a:lumMod val="20000"/>
                    <a:lumOff val="80000"/>
                  </a:schemeClr>
                </a:bgClr>
              </a:pattFill>
              <a:ln>
                <a:noFill/>
              </a:ln>
              <a:effectLst>
                <a:innerShdw blurRad="114300">
                  <a:schemeClr val="accent2">
                    <a:lumMod val="70000"/>
                  </a:schemeClr>
                </a:innerShdw>
              </a:effectLst>
            </c:spPr>
            <c:extLst>
              <c:ext xmlns:c16="http://schemas.microsoft.com/office/drawing/2014/chart" uri="{C3380CC4-5D6E-409C-BE32-E72D297353CC}">
                <c16:uniqueId val="{00000057-8097-4A01-B63A-B33D8A5AB4DB}"/>
              </c:ext>
            </c:extLst>
          </c:dPt>
          <c:dPt>
            <c:idx val="44"/>
            <c:invertIfNegative val="1"/>
            <c:bubble3D val="0"/>
            <c:spPr>
              <a:pattFill prst="narHorz">
                <a:fgClr>
                  <a:schemeClr val="accent3">
                    <a:lumMod val="70000"/>
                  </a:schemeClr>
                </a:fgClr>
                <a:bgClr>
                  <a:schemeClr val="accent3">
                    <a:lumMod val="70000"/>
                    <a:lumMod val="20000"/>
                    <a:lumOff val="80000"/>
                  </a:schemeClr>
                </a:bgClr>
              </a:pattFill>
              <a:ln>
                <a:noFill/>
              </a:ln>
              <a:effectLst>
                <a:innerShdw blurRad="114300">
                  <a:schemeClr val="accent3">
                    <a:lumMod val="70000"/>
                  </a:schemeClr>
                </a:innerShdw>
              </a:effectLst>
            </c:spPr>
            <c:extLst>
              <c:ext xmlns:c16="http://schemas.microsoft.com/office/drawing/2014/chart" uri="{C3380CC4-5D6E-409C-BE32-E72D297353CC}">
                <c16:uniqueId val="{00000059-8097-4A01-B63A-B33D8A5AB4DB}"/>
              </c:ext>
            </c:extLst>
          </c:dPt>
          <c:dPt>
            <c:idx val="45"/>
            <c:invertIfNegative val="1"/>
            <c:bubble3D val="0"/>
            <c:spPr>
              <a:pattFill prst="narHorz">
                <a:fgClr>
                  <a:schemeClr val="accent4">
                    <a:lumMod val="70000"/>
                  </a:schemeClr>
                </a:fgClr>
                <a:bgClr>
                  <a:schemeClr val="accent4">
                    <a:lumMod val="70000"/>
                    <a:lumMod val="20000"/>
                    <a:lumOff val="80000"/>
                  </a:schemeClr>
                </a:bgClr>
              </a:pattFill>
              <a:ln>
                <a:noFill/>
              </a:ln>
              <a:effectLst>
                <a:innerShdw blurRad="114300">
                  <a:schemeClr val="accent4">
                    <a:lumMod val="70000"/>
                  </a:schemeClr>
                </a:innerShdw>
              </a:effectLst>
            </c:spPr>
            <c:extLst>
              <c:ext xmlns:c16="http://schemas.microsoft.com/office/drawing/2014/chart" uri="{C3380CC4-5D6E-409C-BE32-E72D297353CC}">
                <c16:uniqueId val="{0000005B-8097-4A01-B63A-B33D8A5AB4DB}"/>
              </c:ext>
            </c:extLst>
          </c:dPt>
          <c:dPt>
            <c:idx val="46"/>
            <c:invertIfNegative val="1"/>
            <c:bubble3D val="0"/>
            <c:spPr>
              <a:pattFill prst="narHorz">
                <a:fgClr>
                  <a:schemeClr val="accent5">
                    <a:lumMod val="70000"/>
                  </a:schemeClr>
                </a:fgClr>
                <a:bgClr>
                  <a:schemeClr val="accent5">
                    <a:lumMod val="70000"/>
                    <a:lumMod val="20000"/>
                    <a:lumOff val="80000"/>
                  </a:schemeClr>
                </a:bgClr>
              </a:pattFill>
              <a:ln>
                <a:noFill/>
              </a:ln>
              <a:effectLst>
                <a:innerShdw blurRad="114300">
                  <a:schemeClr val="accent5">
                    <a:lumMod val="70000"/>
                  </a:schemeClr>
                </a:innerShdw>
              </a:effectLst>
            </c:spPr>
            <c:extLst>
              <c:ext xmlns:c16="http://schemas.microsoft.com/office/drawing/2014/chart" uri="{C3380CC4-5D6E-409C-BE32-E72D297353CC}">
                <c16:uniqueId val="{0000005D-8097-4A01-B63A-B33D8A5AB4DB}"/>
              </c:ext>
            </c:extLst>
          </c:dPt>
          <c:dPt>
            <c:idx val="47"/>
            <c:invertIfNegative val="1"/>
            <c:bubble3D val="0"/>
            <c:spPr>
              <a:pattFill prst="narHorz">
                <a:fgClr>
                  <a:schemeClr val="accent6">
                    <a:lumMod val="70000"/>
                  </a:schemeClr>
                </a:fgClr>
                <a:bgClr>
                  <a:schemeClr val="accent6">
                    <a:lumMod val="70000"/>
                    <a:lumMod val="20000"/>
                    <a:lumOff val="80000"/>
                  </a:schemeClr>
                </a:bgClr>
              </a:pattFill>
              <a:ln>
                <a:noFill/>
              </a:ln>
              <a:effectLst>
                <a:innerShdw blurRad="114300">
                  <a:schemeClr val="accent6">
                    <a:lumMod val="70000"/>
                  </a:schemeClr>
                </a:innerShdw>
              </a:effectLst>
            </c:spPr>
            <c:extLst>
              <c:ext xmlns:c16="http://schemas.microsoft.com/office/drawing/2014/chart" uri="{C3380CC4-5D6E-409C-BE32-E72D297353CC}">
                <c16:uniqueId val="{0000005F-8097-4A01-B63A-B33D8A5AB4DB}"/>
              </c:ext>
            </c:extLst>
          </c:dPt>
          <c:dPt>
            <c:idx val="48"/>
            <c:invertIfNegative val="1"/>
            <c:bubble3D val="0"/>
            <c:spPr>
              <a:pattFill prst="narHorz">
                <a:fgClr>
                  <a:schemeClr val="accent1">
                    <a:lumMod val="50000"/>
                    <a:lumOff val="50000"/>
                  </a:schemeClr>
                </a:fgClr>
                <a:bgClr>
                  <a:schemeClr val="accent1">
                    <a:lumMod val="50000"/>
                    <a:lumOff val="50000"/>
                    <a:lumMod val="20000"/>
                    <a:lumOff val="80000"/>
                  </a:schemeClr>
                </a:bgClr>
              </a:pattFill>
              <a:ln>
                <a:noFill/>
              </a:ln>
              <a:effectLst>
                <a:innerShdw blurRad="114300">
                  <a:schemeClr val="accent1">
                    <a:lumMod val="50000"/>
                    <a:lumOff val="50000"/>
                  </a:schemeClr>
                </a:innerShdw>
              </a:effectLst>
            </c:spPr>
            <c:extLst>
              <c:ext xmlns:c16="http://schemas.microsoft.com/office/drawing/2014/chart" uri="{C3380CC4-5D6E-409C-BE32-E72D297353CC}">
                <c16:uniqueId val="{00000061-8097-4A01-B63A-B33D8A5AB4DB}"/>
              </c:ext>
            </c:extLst>
          </c:dPt>
          <c:dPt>
            <c:idx val="49"/>
            <c:invertIfNegative val="1"/>
            <c:bubble3D val="0"/>
            <c:spPr>
              <a:pattFill prst="narHorz">
                <a:fgClr>
                  <a:schemeClr val="accent2">
                    <a:lumMod val="50000"/>
                    <a:lumOff val="50000"/>
                  </a:schemeClr>
                </a:fgClr>
                <a:bgClr>
                  <a:schemeClr val="accent2">
                    <a:lumMod val="50000"/>
                    <a:lumOff val="50000"/>
                    <a:lumMod val="20000"/>
                    <a:lumOff val="80000"/>
                  </a:schemeClr>
                </a:bgClr>
              </a:pattFill>
              <a:ln>
                <a:noFill/>
              </a:ln>
              <a:effectLst>
                <a:innerShdw blurRad="114300">
                  <a:schemeClr val="accent2">
                    <a:lumMod val="50000"/>
                    <a:lumOff val="50000"/>
                  </a:schemeClr>
                </a:innerShdw>
              </a:effectLst>
            </c:spPr>
            <c:extLst>
              <c:ext xmlns:c16="http://schemas.microsoft.com/office/drawing/2014/chart" uri="{C3380CC4-5D6E-409C-BE32-E72D297353CC}">
                <c16:uniqueId val="{00000063-8097-4A01-B63A-B33D8A5AB4DB}"/>
              </c:ext>
            </c:extLst>
          </c:dPt>
          <c:dPt>
            <c:idx val="50"/>
            <c:invertIfNegative val="1"/>
            <c:bubble3D val="0"/>
            <c:spPr>
              <a:pattFill prst="narHorz">
                <a:fgClr>
                  <a:schemeClr val="accent3">
                    <a:lumMod val="50000"/>
                    <a:lumOff val="50000"/>
                  </a:schemeClr>
                </a:fgClr>
                <a:bgClr>
                  <a:schemeClr val="accent3">
                    <a:lumMod val="50000"/>
                    <a:lumOff val="50000"/>
                    <a:lumMod val="20000"/>
                    <a:lumOff val="80000"/>
                  </a:schemeClr>
                </a:bgClr>
              </a:pattFill>
              <a:ln>
                <a:noFill/>
              </a:ln>
              <a:effectLst>
                <a:innerShdw blurRad="114300">
                  <a:schemeClr val="accent3">
                    <a:lumMod val="50000"/>
                    <a:lumOff val="50000"/>
                  </a:schemeClr>
                </a:innerShdw>
              </a:effectLst>
            </c:spPr>
            <c:extLst>
              <c:ext xmlns:c16="http://schemas.microsoft.com/office/drawing/2014/chart" uri="{C3380CC4-5D6E-409C-BE32-E72D297353CC}">
                <c16:uniqueId val="{00000065-8097-4A01-B63A-B33D8A5AB4DB}"/>
              </c:ext>
            </c:extLst>
          </c:dPt>
          <c:dPt>
            <c:idx val="51"/>
            <c:invertIfNegative val="1"/>
            <c:bubble3D val="0"/>
            <c:spPr>
              <a:pattFill prst="narHorz">
                <a:fgClr>
                  <a:schemeClr val="accent4">
                    <a:lumMod val="50000"/>
                    <a:lumOff val="50000"/>
                  </a:schemeClr>
                </a:fgClr>
                <a:bgClr>
                  <a:schemeClr val="accent4">
                    <a:lumMod val="50000"/>
                    <a:lumOff val="50000"/>
                    <a:lumMod val="20000"/>
                    <a:lumOff val="80000"/>
                  </a:schemeClr>
                </a:bgClr>
              </a:pattFill>
              <a:ln>
                <a:noFill/>
              </a:ln>
              <a:effectLst>
                <a:innerShdw blurRad="114300">
                  <a:schemeClr val="accent4">
                    <a:lumMod val="50000"/>
                    <a:lumOff val="50000"/>
                  </a:schemeClr>
                </a:innerShdw>
              </a:effectLst>
            </c:spPr>
            <c:extLst>
              <c:ext xmlns:c16="http://schemas.microsoft.com/office/drawing/2014/chart" uri="{C3380CC4-5D6E-409C-BE32-E72D297353CC}">
                <c16:uniqueId val="{00000067-8097-4A01-B63A-B33D8A5AB4DB}"/>
              </c:ext>
            </c:extLst>
          </c:dPt>
          <c:dPt>
            <c:idx val="52"/>
            <c:invertIfNegative val="1"/>
            <c:bubble3D val="0"/>
            <c:spPr>
              <a:pattFill prst="narHorz">
                <a:fgClr>
                  <a:schemeClr val="accent5">
                    <a:lumMod val="50000"/>
                    <a:lumOff val="50000"/>
                  </a:schemeClr>
                </a:fgClr>
                <a:bgClr>
                  <a:schemeClr val="accent5">
                    <a:lumMod val="50000"/>
                    <a:lumOff val="50000"/>
                    <a:lumMod val="20000"/>
                    <a:lumOff val="80000"/>
                  </a:schemeClr>
                </a:bgClr>
              </a:pattFill>
              <a:ln>
                <a:noFill/>
              </a:ln>
              <a:effectLst>
                <a:innerShdw blurRad="114300">
                  <a:schemeClr val="accent5">
                    <a:lumMod val="50000"/>
                    <a:lumOff val="50000"/>
                  </a:schemeClr>
                </a:innerShdw>
              </a:effectLst>
            </c:spPr>
            <c:extLst>
              <c:ext xmlns:c16="http://schemas.microsoft.com/office/drawing/2014/chart" uri="{C3380CC4-5D6E-409C-BE32-E72D297353CC}">
                <c16:uniqueId val="{00000069-8097-4A01-B63A-B33D8A5AB4DB}"/>
              </c:ext>
            </c:extLst>
          </c:dPt>
          <c:dPt>
            <c:idx val="53"/>
            <c:invertIfNegative val="1"/>
            <c:bubble3D val="0"/>
            <c:spPr>
              <a:pattFill prst="narHorz">
                <a:fgClr>
                  <a:schemeClr val="accent6">
                    <a:lumMod val="50000"/>
                    <a:lumOff val="50000"/>
                  </a:schemeClr>
                </a:fgClr>
                <a:bgClr>
                  <a:schemeClr val="accent6">
                    <a:lumMod val="50000"/>
                    <a:lumOff val="50000"/>
                    <a:lumMod val="20000"/>
                    <a:lumOff val="80000"/>
                  </a:schemeClr>
                </a:bgClr>
              </a:pattFill>
              <a:ln>
                <a:noFill/>
              </a:ln>
              <a:effectLst>
                <a:innerShdw blurRad="114300">
                  <a:schemeClr val="accent6">
                    <a:lumMod val="50000"/>
                    <a:lumOff val="50000"/>
                  </a:schemeClr>
                </a:innerShdw>
              </a:effectLst>
            </c:spPr>
            <c:extLst>
              <c:ext xmlns:c16="http://schemas.microsoft.com/office/drawing/2014/chart" uri="{C3380CC4-5D6E-409C-BE32-E72D297353CC}">
                <c16:uniqueId val="{0000006B-8097-4A01-B63A-B33D8A5AB4DB}"/>
              </c:ext>
            </c:extLst>
          </c:dPt>
          <c:dPt>
            <c:idx val="54"/>
            <c:invertIfNegative val="1"/>
            <c:bubble3D val="0"/>
            <c:spPr>
              <a:pattFill prst="narHorz">
                <a:fgClr>
                  <a:schemeClr val="accent1"/>
                </a:fgClr>
                <a:bgClr>
                  <a:schemeClr val="accent1">
                    <a:lumMod val="20000"/>
                    <a:lumOff val="80000"/>
                  </a:schemeClr>
                </a:bgClr>
              </a:pattFill>
              <a:ln>
                <a:noFill/>
              </a:ln>
              <a:effectLst>
                <a:innerShdw blurRad="114300">
                  <a:schemeClr val="accent1"/>
                </a:innerShdw>
              </a:effectLst>
            </c:spPr>
            <c:extLst>
              <c:ext xmlns:c16="http://schemas.microsoft.com/office/drawing/2014/chart" uri="{C3380CC4-5D6E-409C-BE32-E72D297353CC}">
                <c16:uniqueId val="{0000006D-8097-4A01-B63A-B33D8A5AB4DB}"/>
              </c:ext>
            </c:extLst>
          </c:dPt>
          <c:dPt>
            <c:idx val="55"/>
            <c:invertIfNegative val="1"/>
            <c:bubble3D val="0"/>
            <c:spPr>
              <a:pattFill prst="narHorz">
                <a:fgClr>
                  <a:schemeClr val="accent2"/>
                </a:fgClr>
                <a:bgClr>
                  <a:schemeClr val="accent2">
                    <a:lumMod val="20000"/>
                    <a:lumOff val="80000"/>
                  </a:schemeClr>
                </a:bgClr>
              </a:pattFill>
              <a:ln>
                <a:noFill/>
              </a:ln>
              <a:effectLst>
                <a:innerShdw blurRad="114300">
                  <a:schemeClr val="accent2"/>
                </a:innerShdw>
              </a:effectLst>
            </c:spPr>
            <c:extLst>
              <c:ext xmlns:c16="http://schemas.microsoft.com/office/drawing/2014/chart" uri="{C3380CC4-5D6E-409C-BE32-E72D297353CC}">
                <c16:uniqueId val="{0000006F-8097-4A01-B63A-B33D8A5AB4DB}"/>
              </c:ext>
            </c:extLst>
          </c:dPt>
          <c:dPt>
            <c:idx val="56"/>
            <c:invertIfNegative val="1"/>
            <c:bubble3D val="0"/>
            <c:spPr>
              <a:pattFill prst="narHorz">
                <a:fgClr>
                  <a:schemeClr val="accent3"/>
                </a:fgClr>
                <a:bgClr>
                  <a:schemeClr val="accent3">
                    <a:lumMod val="20000"/>
                    <a:lumOff val="80000"/>
                  </a:schemeClr>
                </a:bgClr>
              </a:pattFill>
              <a:ln>
                <a:noFill/>
              </a:ln>
              <a:effectLst>
                <a:innerShdw blurRad="114300">
                  <a:schemeClr val="accent3"/>
                </a:innerShdw>
              </a:effectLst>
            </c:spPr>
            <c:extLst>
              <c:ext xmlns:c16="http://schemas.microsoft.com/office/drawing/2014/chart" uri="{C3380CC4-5D6E-409C-BE32-E72D297353CC}">
                <c16:uniqueId val="{00000071-8097-4A01-B63A-B33D8A5AB4DB}"/>
              </c:ext>
            </c:extLst>
          </c:dPt>
          <c:dPt>
            <c:idx val="57"/>
            <c:invertIfNegative val="1"/>
            <c:bubble3D val="0"/>
            <c:spPr>
              <a:pattFill prst="narHorz">
                <a:fgClr>
                  <a:schemeClr val="accent4"/>
                </a:fgClr>
                <a:bgClr>
                  <a:schemeClr val="accent4">
                    <a:lumMod val="20000"/>
                    <a:lumOff val="80000"/>
                  </a:schemeClr>
                </a:bgClr>
              </a:pattFill>
              <a:ln>
                <a:noFill/>
              </a:ln>
              <a:effectLst>
                <a:innerShdw blurRad="114300">
                  <a:schemeClr val="accent4"/>
                </a:innerShdw>
              </a:effectLst>
            </c:spPr>
            <c:extLst>
              <c:ext xmlns:c16="http://schemas.microsoft.com/office/drawing/2014/chart" uri="{C3380CC4-5D6E-409C-BE32-E72D297353CC}">
                <c16:uniqueId val="{00000073-8097-4A01-B63A-B33D8A5AB4DB}"/>
              </c:ext>
            </c:extLst>
          </c:dPt>
          <c:dPt>
            <c:idx val="58"/>
            <c:invertIfNegative val="1"/>
            <c:bubble3D val="0"/>
            <c:spPr>
              <a:pattFill prst="narHorz">
                <a:fgClr>
                  <a:schemeClr val="accent5"/>
                </a:fgClr>
                <a:bgClr>
                  <a:schemeClr val="accent5">
                    <a:lumMod val="20000"/>
                    <a:lumOff val="80000"/>
                  </a:schemeClr>
                </a:bgClr>
              </a:pattFill>
              <a:ln>
                <a:noFill/>
              </a:ln>
              <a:effectLst>
                <a:innerShdw blurRad="114300">
                  <a:schemeClr val="accent5"/>
                </a:innerShdw>
              </a:effectLst>
            </c:spPr>
            <c:extLst>
              <c:ext xmlns:c16="http://schemas.microsoft.com/office/drawing/2014/chart" uri="{C3380CC4-5D6E-409C-BE32-E72D297353CC}">
                <c16:uniqueId val="{00000075-8097-4A01-B63A-B33D8A5AB4DB}"/>
              </c:ext>
            </c:extLst>
          </c:dPt>
          <c:dPt>
            <c:idx val="59"/>
            <c:invertIfNegative val="1"/>
            <c:bubble3D val="0"/>
            <c:spPr>
              <a:pattFill prst="narHorz">
                <a:fgClr>
                  <a:schemeClr val="accent6"/>
                </a:fgClr>
                <a:bgClr>
                  <a:schemeClr val="accent6">
                    <a:lumMod val="20000"/>
                    <a:lumOff val="80000"/>
                  </a:schemeClr>
                </a:bgClr>
              </a:pattFill>
              <a:ln>
                <a:noFill/>
              </a:ln>
              <a:effectLst>
                <a:innerShdw blurRad="114300">
                  <a:schemeClr val="accent6"/>
                </a:innerShdw>
              </a:effectLst>
            </c:spPr>
            <c:extLst>
              <c:ext xmlns:c16="http://schemas.microsoft.com/office/drawing/2014/chart" uri="{C3380CC4-5D6E-409C-BE32-E72D297353CC}">
                <c16:uniqueId val="{00000077-8097-4A01-B63A-B33D8A5AB4DB}"/>
              </c:ext>
            </c:extLst>
          </c:dPt>
          <c:dPt>
            <c:idx val="60"/>
            <c:invertIfNegative val="1"/>
            <c:bubble3D val="0"/>
            <c:spPr>
              <a:pattFill prst="narHorz">
                <a:fgClr>
                  <a:schemeClr val="accent1">
                    <a:lumMod val="60000"/>
                  </a:schemeClr>
                </a:fgClr>
                <a:bgClr>
                  <a:schemeClr val="accent1">
                    <a:lumMod val="60000"/>
                    <a:lumMod val="20000"/>
                    <a:lumOff val="80000"/>
                  </a:schemeClr>
                </a:bgClr>
              </a:pattFill>
              <a:ln>
                <a:noFill/>
              </a:ln>
              <a:effectLst>
                <a:innerShdw blurRad="114300">
                  <a:schemeClr val="accent1">
                    <a:lumMod val="60000"/>
                  </a:schemeClr>
                </a:innerShdw>
              </a:effectLst>
            </c:spPr>
            <c:extLst>
              <c:ext xmlns:c16="http://schemas.microsoft.com/office/drawing/2014/chart" uri="{C3380CC4-5D6E-409C-BE32-E72D297353CC}">
                <c16:uniqueId val="{00000079-8097-4A01-B63A-B33D8A5AB4DB}"/>
              </c:ext>
            </c:extLst>
          </c:dPt>
          <c:dPt>
            <c:idx val="61"/>
            <c:invertIfNegative val="1"/>
            <c:bubble3D val="0"/>
            <c:spPr>
              <a:pattFill prst="narHorz">
                <a:fgClr>
                  <a:schemeClr val="accent2">
                    <a:lumMod val="60000"/>
                  </a:schemeClr>
                </a:fgClr>
                <a:bgClr>
                  <a:schemeClr val="accent2">
                    <a:lumMod val="60000"/>
                    <a:lumMod val="20000"/>
                    <a:lumOff val="80000"/>
                  </a:schemeClr>
                </a:bgClr>
              </a:pattFill>
              <a:ln>
                <a:noFill/>
              </a:ln>
              <a:effectLst>
                <a:innerShdw blurRad="114300">
                  <a:schemeClr val="accent2">
                    <a:lumMod val="60000"/>
                  </a:schemeClr>
                </a:innerShdw>
              </a:effectLst>
            </c:spPr>
            <c:extLst>
              <c:ext xmlns:c16="http://schemas.microsoft.com/office/drawing/2014/chart" uri="{C3380CC4-5D6E-409C-BE32-E72D297353CC}">
                <c16:uniqueId val="{0000007B-8097-4A01-B63A-B33D8A5AB4DB}"/>
              </c:ext>
            </c:extLst>
          </c:dPt>
          <c:dPt>
            <c:idx val="62"/>
            <c:invertIfNegative val="1"/>
            <c:bubble3D val="0"/>
            <c:spPr>
              <a:pattFill prst="narHorz">
                <a:fgClr>
                  <a:schemeClr val="accent3">
                    <a:lumMod val="60000"/>
                  </a:schemeClr>
                </a:fgClr>
                <a:bgClr>
                  <a:schemeClr val="accent3">
                    <a:lumMod val="60000"/>
                    <a:lumMod val="20000"/>
                    <a:lumOff val="80000"/>
                  </a:schemeClr>
                </a:bgClr>
              </a:pattFill>
              <a:ln>
                <a:noFill/>
              </a:ln>
              <a:effectLst>
                <a:innerShdw blurRad="114300">
                  <a:schemeClr val="accent3">
                    <a:lumMod val="60000"/>
                  </a:schemeClr>
                </a:innerShdw>
              </a:effectLst>
            </c:spPr>
            <c:extLst>
              <c:ext xmlns:c16="http://schemas.microsoft.com/office/drawing/2014/chart" uri="{C3380CC4-5D6E-409C-BE32-E72D297353CC}">
                <c16:uniqueId val="{0000007D-8097-4A01-B63A-B33D8A5AB4DB}"/>
              </c:ext>
            </c:extLst>
          </c:dPt>
          <c:dPt>
            <c:idx val="63"/>
            <c:invertIfNegative val="1"/>
            <c:bubble3D val="0"/>
            <c:spPr>
              <a:pattFill prst="narHorz">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c:spPr>
            <c:extLst>
              <c:ext xmlns:c16="http://schemas.microsoft.com/office/drawing/2014/chart" uri="{C3380CC4-5D6E-409C-BE32-E72D297353CC}">
                <c16:uniqueId val="{0000007F-8097-4A01-B63A-B33D8A5AB4DB}"/>
              </c:ext>
            </c:extLst>
          </c:dPt>
          <c:dPt>
            <c:idx val="64"/>
            <c:invertIfNegative val="1"/>
            <c:bubble3D val="0"/>
            <c:spPr>
              <a:pattFill prst="narHorz">
                <a:fgClr>
                  <a:schemeClr val="accent5">
                    <a:lumMod val="60000"/>
                  </a:schemeClr>
                </a:fgClr>
                <a:bgClr>
                  <a:schemeClr val="accent5">
                    <a:lumMod val="60000"/>
                    <a:lumMod val="20000"/>
                    <a:lumOff val="80000"/>
                  </a:schemeClr>
                </a:bgClr>
              </a:pattFill>
              <a:ln>
                <a:noFill/>
              </a:ln>
              <a:effectLst>
                <a:innerShdw blurRad="114300">
                  <a:schemeClr val="accent5">
                    <a:lumMod val="60000"/>
                  </a:schemeClr>
                </a:innerShdw>
              </a:effectLst>
            </c:spPr>
            <c:extLst>
              <c:ext xmlns:c16="http://schemas.microsoft.com/office/drawing/2014/chart" uri="{C3380CC4-5D6E-409C-BE32-E72D297353CC}">
                <c16:uniqueId val="{00000081-8097-4A01-B63A-B33D8A5AB4DB}"/>
              </c:ext>
            </c:extLst>
          </c:dPt>
          <c:dPt>
            <c:idx val="65"/>
            <c:invertIfNegative val="1"/>
            <c:bubble3D val="0"/>
            <c:spPr>
              <a:pattFill prst="narHorz">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c:spPr>
            <c:extLst>
              <c:ext xmlns:c16="http://schemas.microsoft.com/office/drawing/2014/chart" uri="{C3380CC4-5D6E-409C-BE32-E72D297353CC}">
                <c16:uniqueId val="{00000083-8097-4A01-B63A-B33D8A5AB4DB}"/>
              </c:ext>
            </c:extLst>
          </c:dPt>
          <c:dPt>
            <c:idx val="66"/>
            <c:invertIfNegative val="1"/>
            <c:bubble3D val="0"/>
            <c:spPr>
              <a:pattFill prst="narHorz">
                <a:fgClr>
                  <a:schemeClr val="accent1">
                    <a:lumMod val="80000"/>
                    <a:lumOff val="20000"/>
                  </a:schemeClr>
                </a:fgClr>
                <a:bgClr>
                  <a:schemeClr val="accent1">
                    <a:lumMod val="80000"/>
                    <a:lumOff val="20000"/>
                    <a:lumMod val="20000"/>
                    <a:lumOff val="80000"/>
                  </a:schemeClr>
                </a:bgClr>
              </a:pattFill>
              <a:ln>
                <a:noFill/>
              </a:ln>
              <a:effectLst>
                <a:innerShdw blurRad="114300">
                  <a:schemeClr val="accent1">
                    <a:lumMod val="80000"/>
                    <a:lumOff val="20000"/>
                  </a:schemeClr>
                </a:innerShdw>
              </a:effectLst>
            </c:spPr>
            <c:extLst>
              <c:ext xmlns:c16="http://schemas.microsoft.com/office/drawing/2014/chart" uri="{C3380CC4-5D6E-409C-BE32-E72D297353CC}">
                <c16:uniqueId val="{00000085-8097-4A01-B63A-B33D8A5AB4DB}"/>
              </c:ext>
            </c:extLst>
          </c:dPt>
          <c:dPt>
            <c:idx val="67"/>
            <c:invertIfNegative val="1"/>
            <c:bubble3D val="0"/>
            <c:spPr>
              <a:pattFill prst="narHorz">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c:spPr>
            <c:extLst>
              <c:ext xmlns:c16="http://schemas.microsoft.com/office/drawing/2014/chart" uri="{C3380CC4-5D6E-409C-BE32-E72D297353CC}">
                <c16:uniqueId val="{00000087-8097-4A01-B63A-B33D8A5AB4DB}"/>
              </c:ext>
            </c:extLst>
          </c:dPt>
          <c:dPt>
            <c:idx val="68"/>
            <c:invertIfNegative val="1"/>
            <c:bubble3D val="0"/>
            <c:spPr>
              <a:pattFill prst="narHorz">
                <a:fgClr>
                  <a:schemeClr val="accent3">
                    <a:lumMod val="80000"/>
                    <a:lumOff val="20000"/>
                  </a:schemeClr>
                </a:fgClr>
                <a:bgClr>
                  <a:schemeClr val="accent3">
                    <a:lumMod val="80000"/>
                    <a:lumOff val="20000"/>
                    <a:lumMod val="20000"/>
                    <a:lumOff val="80000"/>
                  </a:schemeClr>
                </a:bgClr>
              </a:pattFill>
              <a:ln>
                <a:noFill/>
              </a:ln>
              <a:effectLst>
                <a:innerShdw blurRad="114300">
                  <a:schemeClr val="accent3">
                    <a:lumMod val="80000"/>
                    <a:lumOff val="20000"/>
                  </a:schemeClr>
                </a:innerShdw>
              </a:effectLst>
            </c:spPr>
            <c:extLst>
              <c:ext xmlns:c16="http://schemas.microsoft.com/office/drawing/2014/chart" uri="{C3380CC4-5D6E-409C-BE32-E72D297353CC}">
                <c16:uniqueId val="{00000089-8097-4A01-B63A-B33D8A5AB4DB}"/>
              </c:ext>
            </c:extLst>
          </c:dPt>
          <c:dPt>
            <c:idx val="69"/>
            <c:invertIfNegative val="1"/>
            <c:bubble3D val="0"/>
            <c:spPr>
              <a:pattFill prst="narHorz">
                <a:fgClr>
                  <a:schemeClr val="accent4">
                    <a:lumMod val="80000"/>
                    <a:lumOff val="20000"/>
                  </a:schemeClr>
                </a:fgClr>
                <a:bgClr>
                  <a:schemeClr val="accent4">
                    <a:lumMod val="80000"/>
                    <a:lumOff val="20000"/>
                    <a:lumMod val="20000"/>
                    <a:lumOff val="80000"/>
                  </a:schemeClr>
                </a:bgClr>
              </a:pattFill>
              <a:ln>
                <a:noFill/>
              </a:ln>
              <a:effectLst>
                <a:innerShdw blurRad="114300">
                  <a:schemeClr val="accent4">
                    <a:lumMod val="80000"/>
                    <a:lumOff val="20000"/>
                  </a:schemeClr>
                </a:innerShdw>
              </a:effectLst>
            </c:spPr>
            <c:extLst>
              <c:ext xmlns:c16="http://schemas.microsoft.com/office/drawing/2014/chart" uri="{C3380CC4-5D6E-409C-BE32-E72D297353CC}">
                <c16:uniqueId val="{0000008B-8097-4A01-B63A-B33D8A5AB4DB}"/>
              </c:ext>
            </c:extLst>
          </c:dPt>
          <c:dPt>
            <c:idx val="70"/>
            <c:invertIfNegative val="1"/>
            <c:bubble3D val="0"/>
            <c:spPr>
              <a:pattFill prst="narHorz">
                <a:fgClr>
                  <a:schemeClr val="accent5">
                    <a:lumMod val="80000"/>
                    <a:lumOff val="20000"/>
                  </a:schemeClr>
                </a:fgClr>
                <a:bgClr>
                  <a:schemeClr val="accent5">
                    <a:lumMod val="80000"/>
                    <a:lumOff val="20000"/>
                    <a:lumMod val="20000"/>
                    <a:lumOff val="80000"/>
                  </a:schemeClr>
                </a:bgClr>
              </a:pattFill>
              <a:ln>
                <a:noFill/>
              </a:ln>
              <a:effectLst>
                <a:innerShdw blurRad="114300">
                  <a:schemeClr val="accent5">
                    <a:lumMod val="80000"/>
                    <a:lumOff val="20000"/>
                  </a:schemeClr>
                </a:innerShdw>
              </a:effectLst>
            </c:spPr>
            <c:extLst>
              <c:ext xmlns:c16="http://schemas.microsoft.com/office/drawing/2014/chart" uri="{C3380CC4-5D6E-409C-BE32-E72D297353CC}">
                <c16:uniqueId val="{0000008D-8097-4A01-B63A-B33D8A5AB4DB}"/>
              </c:ext>
            </c:extLst>
          </c:dPt>
          <c:dPt>
            <c:idx val="71"/>
            <c:invertIfNegative val="1"/>
            <c:bubble3D val="0"/>
            <c:spPr>
              <a:pattFill prst="narHorz">
                <a:fgClr>
                  <a:schemeClr val="accent6">
                    <a:lumMod val="80000"/>
                    <a:lumOff val="20000"/>
                  </a:schemeClr>
                </a:fgClr>
                <a:bgClr>
                  <a:schemeClr val="accent6">
                    <a:lumMod val="80000"/>
                    <a:lumOff val="20000"/>
                    <a:lumMod val="20000"/>
                    <a:lumOff val="80000"/>
                  </a:schemeClr>
                </a:bgClr>
              </a:pattFill>
              <a:ln>
                <a:noFill/>
              </a:ln>
              <a:effectLst>
                <a:innerShdw blurRad="114300">
                  <a:schemeClr val="accent6">
                    <a:lumMod val="80000"/>
                    <a:lumOff val="20000"/>
                  </a:schemeClr>
                </a:innerShdw>
              </a:effectLst>
            </c:spPr>
            <c:extLst>
              <c:ext xmlns:c16="http://schemas.microsoft.com/office/drawing/2014/chart" uri="{C3380CC4-5D6E-409C-BE32-E72D297353CC}">
                <c16:uniqueId val="{0000008F-8097-4A01-B63A-B33D8A5AB4DB}"/>
              </c:ext>
            </c:extLst>
          </c:dPt>
          <c:dPt>
            <c:idx val="72"/>
            <c:invertIfNegative val="1"/>
            <c:bubble3D val="0"/>
            <c:spPr>
              <a:pattFill prst="narHorz">
                <a:fgClr>
                  <a:schemeClr val="accent1">
                    <a:lumMod val="80000"/>
                  </a:schemeClr>
                </a:fgClr>
                <a:bgClr>
                  <a:schemeClr val="accent1">
                    <a:lumMod val="80000"/>
                    <a:lumMod val="20000"/>
                    <a:lumOff val="80000"/>
                  </a:schemeClr>
                </a:bgClr>
              </a:pattFill>
              <a:ln>
                <a:noFill/>
              </a:ln>
              <a:effectLst>
                <a:innerShdw blurRad="114300">
                  <a:schemeClr val="accent1">
                    <a:lumMod val="80000"/>
                  </a:schemeClr>
                </a:innerShdw>
              </a:effectLst>
            </c:spPr>
            <c:extLst>
              <c:ext xmlns:c16="http://schemas.microsoft.com/office/drawing/2014/chart" uri="{C3380CC4-5D6E-409C-BE32-E72D297353CC}">
                <c16:uniqueId val="{00000091-8097-4A01-B63A-B33D8A5AB4DB}"/>
              </c:ext>
            </c:extLst>
          </c:dPt>
          <c:dPt>
            <c:idx val="73"/>
            <c:invertIfNegative val="1"/>
            <c:bubble3D val="0"/>
            <c:spPr>
              <a:pattFill prst="narHorz">
                <a:fgClr>
                  <a:schemeClr val="accent2">
                    <a:lumMod val="80000"/>
                  </a:schemeClr>
                </a:fgClr>
                <a:bgClr>
                  <a:schemeClr val="accent2">
                    <a:lumMod val="80000"/>
                    <a:lumMod val="20000"/>
                    <a:lumOff val="80000"/>
                  </a:schemeClr>
                </a:bgClr>
              </a:pattFill>
              <a:ln>
                <a:noFill/>
              </a:ln>
              <a:effectLst>
                <a:innerShdw blurRad="114300">
                  <a:schemeClr val="accent2">
                    <a:lumMod val="80000"/>
                  </a:schemeClr>
                </a:innerShdw>
              </a:effectLst>
            </c:spPr>
            <c:extLst>
              <c:ext xmlns:c16="http://schemas.microsoft.com/office/drawing/2014/chart" uri="{C3380CC4-5D6E-409C-BE32-E72D297353CC}">
                <c16:uniqueId val="{00000093-8097-4A01-B63A-B33D8A5AB4DB}"/>
              </c:ext>
            </c:extLst>
          </c:dPt>
          <c:dPt>
            <c:idx val="74"/>
            <c:invertIfNegative val="1"/>
            <c:bubble3D val="0"/>
            <c:spPr>
              <a:pattFill prst="narHorz">
                <a:fgClr>
                  <a:schemeClr val="accent3">
                    <a:lumMod val="80000"/>
                  </a:schemeClr>
                </a:fgClr>
                <a:bgClr>
                  <a:schemeClr val="accent3">
                    <a:lumMod val="80000"/>
                    <a:lumMod val="20000"/>
                    <a:lumOff val="80000"/>
                  </a:schemeClr>
                </a:bgClr>
              </a:pattFill>
              <a:ln>
                <a:noFill/>
              </a:ln>
              <a:effectLst>
                <a:innerShdw blurRad="114300">
                  <a:schemeClr val="accent3">
                    <a:lumMod val="80000"/>
                  </a:schemeClr>
                </a:innerShdw>
              </a:effectLst>
            </c:spPr>
            <c:extLst>
              <c:ext xmlns:c16="http://schemas.microsoft.com/office/drawing/2014/chart" uri="{C3380CC4-5D6E-409C-BE32-E72D297353CC}">
                <c16:uniqueId val="{00000095-8097-4A01-B63A-B33D8A5AB4DB}"/>
              </c:ext>
            </c:extLst>
          </c:dPt>
          <c:dPt>
            <c:idx val="75"/>
            <c:invertIfNegative val="1"/>
            <c:bubble3D val="0"/>
            <c:spPr>
              <a:pattFill prst="narHorz">
                <a:fgClr>
                  <a:schemeClr val="accent4">
                    <a:lumMod val="80000"/>
                  </a:schemeClr>
                </a:fgClr>
                <a:bgClr>
                  <a:schemeClr val="accent4">
                    <a:lumMod val="80000"/>
                    <a:lumMod val="20000"/>
                    <a:lumOff val="80000"/>
                  </a:schemeClr>
                </a:bgClr>
              </a:pattFill>
              <a:ln>
                <a:noFill/>
              </a:ln>
              <a:effectLst>
                <a:innerShdw blurRad="114300">
                  <a:schemeClr val="accent4">
                    <a:lumMod val="80000"/>
                  </a:schemeClr>
                </a:innerShdw>
              </a:effectLst>
            </c:spPr>
            <c:extLst>
              <c:ext xmlns:c16="http://schemas.microsoft.com/office/drawing/2014/chart" uri="{C3380CC4-5D6E-409C-BE32-E72D297353CC}">
                <c16:uniqueId val="{00000097-8097-4A01-B63A-B33D8A5AB4DB}"/>
              </c:ext>
            </c:extLst>
          </c:dPt>
          <c:dPt>
            <c:idx val="76"/>
            <c:invertIfNegative val="1"/>
            <c:bubble3D val="0"/>
            <c:spPr>
              <a:pattFill prst="narHorz">
                <a:fgClr>
                  <a:schemeClr val="accent5">
                    <a:lumMod val="80000"/>
                  </a:schemeClr>
                </a:fgClr>
                <a:bgClr>
                  <a:schemeClr val="accent5">
                    <a:lumMod val="80000"/>
                    <a:lumMod val="20000"/>
                    <a:lumOff val="80000"/>
                  </a:schemeClr>
                </a:bgClr>
              </a:pattFill>
              <a:ln>
                <a:noFill/>
              </a:ln>
              <a:effectLst>
                <a:innerShdw blurRad="114300">
                  <a:schemeClr val="accent5">
                    <a:lumMod val="80000"/>
                  </a:schemeClr>
                </a:innerShdw>
              </a:effectLst>
            </c:spPr>
            <c:extLst>
              <c:ext xmlns:c16="http://schemas.microsoft.com/office/drawing/2014/chart" uri="{C3380CC4-5D6E-409C-BE32-E72D297353CC}">
                <c16:uniqueId val="{00000099-8097-4A01-B63A-B33D8A5AB4DB}"/>
              </c:ext>
            </c:extLst>
          </c:dPt>
          <c:dPt>
            <c:idx val="77"/>
            <c:invertIfNegative val="1"/>
            <c:bubble3D val="0"/>
            <c:spPr>
              <a:pattFill prst="narHorz">
                <a:fgClr>
                  <a:schemeClr val="accent6">
                    <a:lumMod val="80000"/>
                  </a:schemeClr>
                </a:fgClr>
                <a:bgClr>
                  <a:schemeClr val="accent6">
                    <a:lumMod val="80000"/>
                    <a:lumMod val="20000"/>
                    <a:lumOff val="80000"/>
                  </a:schemeClr>
                </a:bgClr>
              </a:pattFill>
              <a:ln>
                <a:noFill/>
              </a:ln>
              <a:effectLst>
                <a:innerShdw blurRad="114300">
                  <a:schemeClr val="accent6">
                    <a:lumMod val="80000"/>
                  </a:schemeClr>
                </a:innerShdw>
              </a:effectLst>
            </c:spPr>
            <c:extLst>
              <c:ext xmlns:c16="http://schemas.microsoft.com/office/drawing/2014/chart" uri="{C3380CC4-5D6E-409C-BE32-E72D297353CC}">
                <c16:uniqueId val="{0000009B-8097-4A01-B63A-B33D8A5AB4DB}"/>
              </c:ext>
            </c:extLst>
          </c:dPt>
          <c:dPt>
            <c:idx val="78"/>
            <c:invertIfNegative val="1"/>
            <c:bubble3D val="0"/>
            <c:spPr>
              <a:pattFill prst="narHorz">
                <a:fgClr>
                  <a:schemeClr val="accent1">
                    <a:lumMod val="60000"/>
                    <a:lumOff val="40000"/>
                  </a:schemeClr>
                </a:fgClr>
                <a:bgClr>
                  <a:schemeClr val="accent1">
                    <a:lumMod val="60000"/>
                    <a:lumOff val="40000"/>
                    <a:lumMod val="20000"/>
                    <a:lumOff val="80000"/>
                  </a:schemeClr>
                </a:bgClr>
              </a:pattFill>
              <a:ln>
                <a:noFill/>
              </a:ln>
              <a:effectLst>
                <a:innerShdw blurRad="114300">
                  <a:schemeClr val="accent1">
                    <a:lumMod val="60000"/>
                    <a:lumOff val="40000"/>
                  </a:schemeClr>
                </a:innerShdw>
              </a:effectLst>
            </c:spPr>
            <c:extLst>
              <c:ext xmlns:c16="http://schemas.microsoft.com/office/drawing/2014/chart" uri="{C3380CC4-5D6E-409C-BE32-E72D297353CC}">
                <c16:uniqueId val="{0000009D-8097-4A01-B63A-B33D8A5AB4DB}"/>
              </c:ext>
            </c:extLst>
          </c:dPt>
          <c:dPt>
            <c:idx val="79"/>
            <c:invertIfNegative val="1"/>
            <c:bubble3D val="0"/>
            <c:spPr>
              <a:pattFill prst="narHorz">
                <a:fgClr>
                  <a:schemeClr val="accent2">
                    <a:lumMod val="60000"/>
                    <a:lumOff val="40000"/>
                  </a:schemeClr>
                </a:fgClr>
                <a:bgClr>
                  <a:schemeClr val="accent2">
                    <a:lumMod val="60000"/>
                    <a:lumOff val="40000"/>
                    <a:lumMod val="20000"/>
                    <a:lumOff val="80000"/>
                  </a:schemeClr>
                </a:bgClr>
              </a:pattFill>
              <a:ln>
                <a:noFill/>
              </a:ln>
              <a:effectLst>
                <a:innerShdw blurRad="114300">
                  <a:schemeClr val="accent2">
                    <a:lumMod val="60000"/>
                    <a:lumOff val="40000"/>
                  </a:schemeClr>
                </a:innerShdw>
              </a:effectLst>
            </c:spPr>
            <c:extLst>
              <c:ext xmlns:c16="http://schemas.microsoft.com/office/drawing/2014/chart" uri="{C3380CC4-5D6E-409C-BE32-E72D297353CC}">
                <c16:uniqueId val="{0000009F-8097-4A01-B63A-B33D8A5AB4DB}"/>
              </c:ext>
            </c:extLst>
          </c:dPt>
          <c:dPt>
            <c:idx val="80"/>
            <c:invertIfNegative val="1"/>
            <c:bubble3D val="0"/>
            <c:spPr>
              <a:pattFill prst="narHorz">
                <a:fgClr>
                  <a:schemeClr val="accent3">
                    <a:lumMod val="60000"/>
                    <a:lumOff val="40000"/>
                  </a:schemeClr>
                </a:fgClr>
                <a:bgClr>
                  <a:schemeClr val="accent3">
                    <a:lumMod val="60000"/>
                    <a:lumOff val="40000"/>
                    <a:lumMod val="20000"/>
                    <a:lumOff val="80000"/>
                  </a:schemeClr>
                </a:bgClr>
              </a:pattFill>
              <a:ln>
                <a:noFill/>
              </a:ln>
              <a:effectLst>
                <a:innerShdw blurRad="114300">
                  <a:schemeClr val="accent3">
                    <a:lumMod val="60000"/>
                    <a:lumOff val="40000"/>
                  </a:schemeClr>
                </a:innerShdw>
              </a:effectLst>
            </c:spPr>
            <c:extLst>
              <c:ext xmlns:c16="http://schemas.microsoft.com/office/drawing/2014/chart" uri="{C3380CC4-5D6E-409C-BE32-E72D297353CC}">
                <c16:uniqueId val="{000000A1-8097-4A01-B63A-B33D8A5AB4DB}"/>
              </c:ext>
            </c:extLst>
          </c:dPt>
          <c:dPt>
            <c:idx val="81"/>
            <c:invertIfNegative val="1"/>
            <c:bubble3D val="0"/>
            <c:spPr>
              <a:pattFill prst="narHorz">
                <a:fgClr>
                  <a:schemeClr val="accent4">
                    <a:lumMod val="60000"/>
                    <a:lumOff val="40000"/>
                  </a:schemeClr>
                </a:fgClr>
                <a:bgClr>
                  <a:schemeClr val="accent4">
                    <a:lumMod val="60000"/>
                    <a:lumOff val="40000"/>
                    <a:lumMod val="20000"/>
                    <a:lumOff val="80000"/>
                  </a:schemeClr>
                </a:bgClr>
              </a:pattFill>
              <a:ln>
                <a:noFill/>
              </a:ln>
              <a:effectLst>
                <a:innerShdw blurRad="114300">
                  <a:schemeClr val="accent4">
                    <a:lumMod val="60000"/>
                    <a:lumOff val="40000"/>
                  </a:schemeClr>
                </a:innerShdw>
              </a:effectLst>
            </c:spPr>
            <c:extLst>
              <c:ext xmlns:c16="http://schemas.microsoft.com/office/drawing/2014/chart" uri="{C3380CC4-5D6E-409C-BE32-E72D297353CC}">
                <c16:uniqueId val="{000000A3-8097-4A01-B63A-B33D8A5AB4DB}"/>
              </c:ext>
            </c:extLst>
          </c:dPt>
          <c:dPt>
            <c:idx val="82"/>
            <c:invertIfNegative val="1"/>
            <c:bubble3D val="0"/>
            <c:spPr>
              <a:pattFill prst="narHorz">
                <a:fgClr>
                  <a:schemeClr val="accent5">
                    <a:lumMod val="60000"/>
                    <a:lumOff val="40000"/>
                  </a:schemeClr>
                </a:fgClr>
                <a:bgClr>
                  <a:schemeClr val="accent5">
                    <a:lumMod val="60000"/>
                    <a:lumOff val="40000"/>
                    <a:lumMod val="20000"/>
                    <a:lumOff val="80000"/>
                  </a:schemeClr>
                </a:bgClr>
              </a:pattFill>
              <a:ln>
                <a:noFill/>
              </a:ln>
              <a:effectLst>
                <a:innerShdw blurRad="114300">
                  <a:schemeClr val="accent5">
                    <a:lumMod val="60000"/>
                    <a:lumOff val="40000"/>
                  </a:schemeClr>
                </a:innerShdw>
              </a:effectLst>
            </c:spPr>
            <c:extLst>
              <c:ext xmlns:c16="http://schemas.microsoft.com/office/drawing/2014/chart" uri="{C3380CC4-5D6E-409C-BE32-E72D297353CC}">
                <c16:uniqueId val="{000000A5-8097-4A01-B63A-B33D8A5AB4DB}"/>
              </c:ext>
            </c:extLst>
          </c:dPt>
          <c:dPt>
            <c:idx val="83"/>
            <c:invertIfNegative val="1"/>
            <c:bubble3D val="0"/>
            <c:spPr>
              <a:pattFill prst="narHorz">
                <a:fgClr>
                  <a:schemeClr val="accent6">
                    <a:lumMod val="60000"/>
                    <a:lumOff val="40000"/>
                  </a:schemeClr>
                </a:fgClr>
                <a:bgClr>
                  <a:schemeClr val="accent6">
                    <a:lumMod val="60000"/>
                    <a:lumOff val="40000"/>
                    <a:lumMod val="20000"/>
                    <a:lumOff val="80000"/>
                  </a:schemeClr>
                </a:bgClr>
              </a:pattFill>
              <a:ln>
                <a:noFill/>
              </a:ln>
              <a:effectLst>
                <a:innerShdw blurRad="114300">
                  <a:schemeClr val="accent6">
                    <a:lumMod val="60000"/>
                    <a:lumOff val="40000"/>
                  </a:schemeClr>
                </a:innerShdw>
              </a:effectLst>
            </c:spPr>
            <c:extLst>
              <c:ext xmlns:c16="http://schemas.microsoft.com/office/drawing/2014/chart" uri="{C3380CC4-5D6E-409C-BE32-E72D297353CC}">
                <c16:uniqueId val="{000000A7-8097-4A01-B63A-B33D8A5AB4DB}"/>
              </c:ext>
            </c:extLst>
          </c:dPt>
          <c:dPt>
            <c:idx val="84"/>
            <c:invertIfNegative val="1"/>
            <c:bubble3D val="0"/>
            <c:spPr>
              <a:pattFill prst="narHorz">
                <a:fgClr>
                  <a:schemeClr val="accent1">
                    <a:lumMod val="50000"/>
                  </a:schemeClr>
                </a:fgClr>
                <a:bgClr>
                  <a:schemeClr val="accent1">
                    <a:lumMod val="50000"/>
                    <a:lumMod val="20000"/>
                    <a:lumOff val="80000"/>
                  </a:schemeClr>
                </a:bgClr>
              </a:pattFill>
              <a:ln>
                <a:noFill/>
              </a:ln>
              <a:effectLst>
                <a:innerShdw blurRad="114300">
                  <a:schemeClr val="accent1">
                    <a:lumMod val="50000"/>
                  </a:schemeClr>
                </a:innerShdw>
              </a:effectLst>
            </c:spPr>
            <c:extLst>
              <c:ext xmlns:c16="http://schemas.microsoft.com/office/drawing/2014/chart" uri="{C3380CC4-5D6E-409C-BE32-E72D297353CC}">
                <c16:uniqueId val="{000000A9-8097-4A01-B63A-B33D8A5AB4DB}"/>
              </c:ext>
            </c:extLst>
          </c:dPt>
          <c:dPt>
            <c:idx val="85"/>
            <c:invertIfNegative val="1"/>
            <c:bubble3D val="0"/>
            <c:spPr>
              <a:pattFill prst="narHorz">
                <a:fgClr>
                  <a:schemeClr val="accent2">
                    <a:lumMod val="50000"/>
                  </a:schemeClr>
                </a:fgClr>
                <a:bgClr>
                  <a:schemeClr val="accent2">
                    <a:lumMod val="50000"/>
                    <a:lumMod val="20000"/>
                    <a:lumOff val="80000"/>
                  </a:schemeClr>
                </a:bgClr>
              </a:pattFill>
              <a:ln>
                <a:noFill/>
              </a:ln>
              <a:effectLst>
                <a:innerShdw blurRad="114300">
                  <a:schemeClr val="accent2">
                    <a:lumMod val="50000"/>
                  </a:schemeClr>
                </a:innerShdw>
              </a:effectLst>
            </c:spPr>
            <c:extLst>
              <c:ext xmlns:c16="http://schemas.microsoft.com/office/drawing/2014/chart" uri="{C3380CC4-5D6E-409C-BE32-E72D297353CC}">
                <c16:uniqueId val="{000000AB-8097-4A01-B63A-B33D8A5AB4DB}"/>
              </c:ext>
            </c:extLst>
          </c:dPt>
          <c:dPt>
            <c:idx val="86"/>
            <c:invertIfNegative val="1"/>
            <c:bubble3D val="0"/>
            <c:spPr>
              <a:pattFill prst="narHorz">
                <a:fgClr>
                  <a:schemeClr val="accent3">
                    <a:lumMod val="50000"/>
                  </a:schemeClr>
                </a:fgClr>
                <a:bgClr>
                  <a:schemeClr val="accent3">
                    <a:lumMod val="50000"/>
                    <a:lumMod val="20000"/>
                    <a:lumOff val="80000"/>
                  </a:schemeClr>
                </a:bgClr>
              </a:pattFill>
              <a:ln>
                <a:noFill/>
              </a:ln>
              <a:effectLst>
                <a:innerShdw blurRad="114300">
                  <a:schemeClr val="accent3">
                    <a:lumMod val="50000"/>
                  </a:schemeClr>
                </a:innerShdw>
              </a:effectLst>
            </c:spPr>
            <c:extLst>
              <c:ext xmlns:c16="http://schemas.microsoft.com/office/drawing/2014/chart" uri="{C3380CC4-5D6E-409C-BE32-E72D297353CC}">
                <c16:uniqueId val="{000000AD-8097-4A01-B63A-B33D8A5AB4DB}"/>
              </c:ext>
            </c:extLst>
          </c:dPt>
          <c:dPt>
            <c:idx val="87"/>
            <c:invertIfNegative val="1"/>
            <c:bubble3D val="0"/>
            <c:spPr>
              <a:pattFill prst="narHorz">
                <a:fgClr>
                  <a:schemeClr val="accent4">
                    <a:lumMod val="50000"/>
                  </a:schemeClr>
                </a:fgClr>
                <a:bgClr>
                  <a:schemeClr val="accent4">
                    <a:lumMod val="50000"/>
                    <a:lumMod val="20000"/>
                    <a:lumOff val="80000"/>
                  </a:schemeClr>
                </a:bgClr>
              </a:pattFill>
              <a:ln>
                <a:noFill/>
              </a:ln>
              <a:effectLst>
                <a:innerShdw blurRad="114300">
                  <a:schemeClr val="accent4">
                    <a:lumMod val="50000"/>
                  </a:schemeClr>
                </a:innerShdw>
              </a:effectLst>
            </c:spPr>
            <c:extLst>
              <c:ext xmlns:c16="http://schemas.microsoft.com/office/drawing/2014/chart" uri="{C3380CC4-5D6E-409C-BE32-E72D297353CC}">
                <c16:uniqueId val="{000000AF-8097-4A01-B63A-B33D8A5AB4DB}"/>
              </c:ext>
            </c:extLst>
          </c:dPt>
          <c:dPt>
            <c:idx val="88"/>
            <c:invertIfNegative val="1"/>
            <c:bubble3D val="0"/>
            <c:spPr>
              <a:pattFill prst="narHorz">
                <a:fgClr>
                  <a:schemeClr val="accent5">
                    <a:lumMod val="50000"/>
                  </a:schemeClr>
                </a:fgClr>
                <a:bgClr>
                  <a:schemeClr val="accent5">
                    <a:lumMod val="50000"/>
                    <a:lumMod val="20000"/>
                    <a:lumOff val="80000"/>
                  </a:schemeClr>
                </a:bgClr>
              </a:pattFill>
              <a:ln>
                <a:noFill/>
              </a:ln>
              <a:effectLst>
                <a:innerShdw blurRad="114300">
                  <a:schemeClr val="accent5">
                    <a:lumMod val="50000"/>
                  </a:schemeClr>
                </a:innerShdw>
              </a:effectLst>
            </c:spPr>
            <c:extLst>
              <c:ext xmlns:c16="http://schemas.microsoft.com/office/drawing/2014/chart" uri="{C3380CC4-5D6E-409C-BE32-E72D297353CC}">
                <c16:uniqueId val="{000000B1-8097-4A01-B63A-B33D8A5AB4DB}"/>
              </c:ext>
            </c:extLst>
          </c:dPt>
          <c:dPt>
            <c:idx val="89"/>
            <c:invertIfNegative val="1"/>
            <c:bubble3D val="0"/>
            <c:spPr>
              <a:pattFill prst="narHorz">
                <a:fgClr>
                  <a:schemeClr val="accent6">
                    <a:lumMod val="50000"/>
                  </a:schemeClr>
                </a:fgClr>
                <a:bgClr>
                  <a:schemeClr val="accent6">
                    <a:lumMod val="50000"/>
                    <a:lumMod val="20000"/>
                    <a:lumOff val="80000"/>
                  </a:schemeClr>
                </a:bgClr>
              </a:pattFill>
              <a:ln>
                <a:noFill/>
              </a:ln>
              <a:effectLst>
                <a:innerShdw blurRad="114300">
                  <a:schemeClr val="accent6">
                    <a:lumMod val="50000"/>
                  </a:schemeClr>
                </a:innerShdw>
              </a:effectLst>
            </c:spPr>
            <c:extLst>
              <c:ext xmlns:c16="http://schemas.microsoft.com/office/drawing/2014/chart" uri="{C3380CC4-5D6E-409C-BE32-E72D297353CC}">
                <c16:uniqueId val="{000000B3-8097-4A01-B63A-B33D8A5AB4DB}"/>
              </c:ext>
            </c:extLst>
          </c:dPt>
          <c:dPt>
            <c:idx val="90"/>
            <c:invertIfNegative val="1"/>
            <c:bubble3D val="0"/>
            <c:spPr>
              <a:pattFill prst="narHorz">
                <a:fgClr>
                  <a:schemeClr val="accent1">
                    <a:lumMod val="70000"/>
                    <a:lumOff val="30000"/>
                  </a:schemeClr>
                </a:fgClr>
                <a:bgClr>
                  <a:schemeClr val="accent1">
                    <a:lumMod val="70000"/>
                    <a:lumOff val="30000"/>
                    <a:lumMod val="20000"/>
                    <a:lumOff val="80000"/>
                  </a:schemeClr>
                </a:bgClr>
              </a:pattFill>
              <a:ln>
                <a:noFill/>
              </a:ln>
              <a:effectLst>
                <a:innerShdw blurRad="114300">
                  <a:schemeClr val="accent1">
                    <a:lumMod val="70000"/>
                    <a:lumOff val="30000"/>
                  </a:schemeClr>
                </a:innerShdw>
              </a:effectLst>
            </c:spPr>
            <c:extLst>
              <c:ext xmlns:c16="http://schemas.microsoft.com/office/drawing/2014/chart" uri="{C3380CC4-5D6E-409C-BE32-E72D297353CC}">
                <c16:uniqueId val="{000000B5-8097-4A01-B63A-B33D8A5AB4DB}"/>
              </c:ext>
            </c:extLst>
          </c:dPt>
          <c:dPt>
            <c:idx val="91"/>
            <c:invertIfNegative val="1"/>
            <c:bubble3D val="0"/>
            <c:spPr>
              <a:pattFill prst="narHorz">
                <a:fgClr>
                  <a:schemeClr val="accent2">
                    <a:lumMod val="70000"/>
                    <a:lumOff val="30000"/>
                  </a:schemeClr>
                </a:fgClr>
                <a:bgClr>
                  <a:schemeClr val="accent2">
                    <a:lumMod val="70000"/>
                    <a:lumOff val="30000"/>
                    <a:lumMod val="20000"/>
                    <a:lumOff val="80000"/>
                  </a:schemeClr>
                </a:bgClr>
              </a:pattFill>
              <a:ln>
                <a:noFill/>
              </a:ln>
              <a:effectLst>
                <a:innerShdw blurRad="114300">
                  <a:schemeClr val="accent2">
                    <a:lumMod val="70000"/>
                    <a:lumOff val="30000"/>
                  </a:schemeClr>
                </a:innerShdw>
              </a:effectLst>
            </c:spPr>
            <c:extLst>
              <c:ext xmlns:c16="http://schemas.microsoft.com/office/drawing/2014/chart" uri="{C3380CC4-5D6E-409C-BE32-E72D297353CC}">
                <c16:uniqueId val="{000000B7-8097-4A01-B63A-B33D8A5AB4DB}"/>
              </c:ext>
            </c:extLst>
          </c:dPt>
          <c:dPt>
            <c:idx val="92"/>
            <c:invertIfNegative val="1"/>
            <c:bubble3D val="0"/>
            <c:spPr>
              <a:pattFill prst="narHorz">
                <a:fgClr>
                  <a:schemeClr val="accent3">
                    <a:lumMod val="70000"/>
                    <a:lumOff val="30000"/>
                  </a:schemeClr>
                </a:fgClr>
                <a:bgClr>
                  <a:schemeClr val="accent3">
                    <a:lumMod val="70000"/>
                    <a:lumOff val="30000"/>
                    <a:lumMod val="20000"/>
                    <a:lumOff val="80000"/>
                  </a:schemeClr>
                </a:bgClr>
              </a:pattFill>
              <a:ln>
                <a:noFill/>
              </a:ln>
              <a:effectLst>
                <a:innerShdw blurRad="114300">
                  <a:schemeClr val="accent3">
                    <a:lumMod val="70000"/>
                    <a:lumOff val="30000"/>
                  </a:schemeClr>
                </a:innerShdw>
              </a:effectLst>
            </c:spPr>
            <c:extLst>
              <c:ext xmlns:c16="http://schemas.microsoft.com/office/drawing/2014/chart" uri="{C3380CC4-5D6E-409C-BE32-E72D297353CC}">
                <c16:uniqueId val="{000000B9-8097-4A01-B63A-B33D8A5AB4DB}"/>
              </c:ext>
            </c:extLst>
          </c:dPt>
          <c:dPt>
            <c:idx val="93"/>
            <c:invertIfNegative val="1"/>
            <c:bubble3D val="0"/>
            <c:spPr>
              <a:pattFill prst="narHorz">
                <a:fgClr>
                  <a:schemeClr val="accent4">
                    <a:lumMod val="70000"/>
                    <a:lumOff val="30000"/>
                  </a:schemeClr>
                </a:fgClr>
                <a:bgClr>
                  <a:schemeClr val="accent4">
                    <a:lumMod val="70000"/>
                    <a:lumOff val="30000"/>
                    <a:lumMod val="20000"/>
                    <a:lumOff val="80000"/>
                  </a:schemeClr>
                </a:bgClr>
              </a:pattFill>
              <a:ln>
                <a:noFill/>
              </a:ln>
              <a:effectLst>
                <a:innerShdw blurRad="114300">
                  <a:schemeClr val="accent4">
                    <a:lumMod val="70000"/>
                    <a:lumOff val="30000"/>
                  </a:schemeClr>
                </a:innerShdw>
              </a:effectLst>
            </c:spPr>
            <c:extLst>
              <c:ext xmlns:c16="http://schemas.microsoft.com/office/drawing/2014/chart" uri="{C3380CC4-5D6E-409C-BE32-E72D297353CC}">
                <c16:uniqueId val="{000000BB-8097-4A01-B63A-B33D8A5AB4DB}"/>
              </c:ext>
            </c:extLst>
          </c:dPt>
          <c:dPt>
            <c:idx val="94"/>
            <c:invertIfNegative val="1"/>
            <c:bubble3D val="0"/>
            <c:spPr>
              <a:pattFill prst="narHorz">
                <a:fgClr>
                  <a:schemeClr val="accent5">
                    <a:lumMod val="70000"/>
                    <a:lumOff val="30000"/>
                  </a:schemeClr>
                </a:fgClr>
                <a:bgClr>
                  <a:schemeClr val="accent5">
                    <a:lumMod val="70000"/>
                    <a:lumOff val="30000"/>
                    <a:lumMod val="20000"/>
                    <a:lumOff val="80000"/>
                  </a:schemeClr>
                </a:bgClr>
              </a:pattFill>
              <a:ln>
                <a:noFill/>
              </a:ln>
              <a:effectLst>
                <a:innerShdw blurRad="114300">
                  <a:schemeClr val="accent5">
                    <a:lumMod val="70000"/>
                    <a:lumOff val="30000"/>
                  </a:schemeClr>
                </a:innerShdw>
              </a:effectLst>
            </c:spPr>
            <c:extLst>
              <c:ext xmlns:c16="http://schemas.microsoft.com/office/drawing/2014/chart" uri="{C3380CC4-5D6E-409C-BE32-E72D297353CC}">
                <c16:uniqueId val="{000000BD-8097-4A01-B63A-B33D8A5AB4DB}"/>
              </c:ext>
            </c:extLst>
          </c:dPt>
          <c:dPt>
            <c:idx val="95"/>
            <c:invertIfNegative val="1"/>
            <c:bubble3D val="0"/>
            <c:spPr>
              <a:pattFill prst="narHorz">
                <a:fgClr>
                  <a:schemeClr val="accent6">
                    <a:lumMod val="70000"/>
                    <a:lumOff val="30000"/>
                  </a:schemeClr>
                </a:fgClr>
                <a:bgClr>
                  <a:schemeClr val="accent6">
                    <a:lumMod val="70000"/>
                    <a:lumOff val="30000"/>
                    <a:lumMod val="20000"/>
                    <a:lumOff val="80000"/>
                  </a:schemeClr>
                </a:bgClr>
              </a:pattFill>
              <a:ln>
                <a:noFill/>
              </a:ln>
              <a:effectLst>
                <a:innerShdw blurRad="114300">
                  <a:schemeClr val="accent6">
                    <a:lumMod val="70000"/>
                    <a:lumOff val="30000"/>
                  </a:schemeClr>
                </a:innerShdw>
              </a:effectLst>
            </c:spPr>
            <c:extLst>
              <c:ext xmlns:c16="http://schemas.microsoft.com/office/drawing/2014/chart" uri="{C3380CC4-5D6E-409C-BE32-E72D297353CC}">
                <c16:uniqueId val="{000000BF-8097-4A01-B63A-B33D8A5AB4DB}"/>
              </c:ext>
            </c:extLst>
          </c:dPt>
          <c:dPt>
            <c:idx val="96"/>
            <c:invertIfNegative val="1"/>
            <c:bubble3D val="0"/>
            <c:spPr>
              <a:pattFill prst="narHorz">
                <a:fgClr>
                  <a:schemeClr val="accent1">
                    <a:lumMod val="70000"/>
                  </a:schemeClr>
                </a:fgClr>
                <a:bgClr>
                  <a:schemeClr val="accent1">
                    <a:lumMod val="70000"/>
                    <a:lumMod val="20000"/>
                    <a:lumOff val="80000"/>
                  </a:schemeClr>
                </a:bgClr>
              </a:pattFill>
              <a:ln>
                <a:noFill/>
              </a:ln>
              <a:effectLst>
                <a:innerShdw blurRad="114300">
                  <a:schemeClr val="accent1">
                    <a:lumMod val="70000"/>
                  </a:schemeClr>
                </a:innerShdw>
              </a:effectLst>
            </c:spPr>
            <c:extLst>
              <c:ext xmlns:c16="http://schemas.microsoft.com/office/drawing/2014/chart" uri="{C3380CC4-5D6E-409C-BE32-E72D297353CC}">
                <c16:uniqueId val="{000000C1-8097-4A01-B63A-B33D8A5AB4DB}"/>
              </c:ext>
            </c:extLst>
          </c:dPt>
          <c:dPt>
            <c:idx val="97"/>
            <c:invertIfNegative val="1"/>
            <c:bubble3D val="0"/>
            <c:spPr>
              <a:pattFill prst="narHorz">
                <a:fgClr>
                  <a:schemeClr val="accent2">
                    <a:lumMod val="70000"/>
                  </a:schemeClr>
                </a:fgClr>
                <a:bgClr>
                  <a:schemeClr val="accent2">
                    <a:lumMod val="70000"/>
                    <a:lumMod val="20000"/>
                    <a:lumOff val="80000"/>
                  </a:schemeClr>
                </a:bgClr>
              </a:pattFill>
              <a:ln>
                <a:noFill/>
              </a:ln>
              <a:effectLst>
                <a:innerShdw blurRad="114300">
                  <a:schemeClr val="accent2">
                    <a:lumMod val="70000"/>
                  </a:schemeClr>
                </a:innerShdw>
              </a:effectLst>
            </c:spPr>
            <c:extLst>
              <c:ext xmlns:c16="http://schemas.microsoft.com/office/drawing/2014/chart" uri="{C3380CC4-5D6E-409C-BE32-E72D297353CC}">
                <c16:uniqueId val="{000000C3-8097-4A01-B63A-B33D8A5AB4DB}"/>
              </c:ext>
            </c:extLst>
          </c:dPt>
          <c:dPt>
            <c:idx val="98"/>
            <c:invertIfNegative val="1"/>
            <c:bubble3D val="0"/>
            <c:spPr>
              <a:pattFill prst="narHorz">
                <a:fgClr>
                  <a:schemeClr val="accent3">
                    <a:lumMod val="70000"/>
                  </a:schemeClr>
                </a:fgClr>
                <a:bgClr>
                  <a:schemeClr val="accent3">
                    <a:lumMod val="70000"/>
                    <a:lumMod val="20000"/>
                    <a:lumOff val="80000"/>
                  </a:schemeClr>
                </a:bgClr>
              </a:pattFill>
              <a:ln>
                <a:noFill/>
              </a:ln>
              <a:effectLst>
                <a:innerShdw blurRad="114300">
                  <a:schemeClr val="accent3">
                    <a:lumMod val="70000"/>
                  </a:schemeClr>
                </a:innerShdw>
              </a:effectLst>
            </c:spPr>
            <c:extLst>
              <c:ext xmlns:c16="http://schemas.microsoft.com/office/drawing/2014/chart" uri="{C3380CC4-5D6E-409C-BE32-E72D297353CC}">
                <c16:uniqueId val="{000000C5-8097-4A01-B63A-B33D8A5AB4DB}"/>
              </c:ext>
            </c:extLst>
          </c:dPt>
          <c:dPt>
            <c:idx val="99"/>
            <c:invertIfNegative val="1"/>
            <c:bubble3D val="0"/>
            <c:spPr>
              <a:pattFill prst="narHorz">
                <a:fgClr>
                  <a:schemeClr val="accent4">
                    <a:lumMod val="70000"/>
                  </a:schemeClr>
                </a:fgClr>
                <a:bgClr>
                  <a:schemeClr val="accent4">
                    <a:lumMod val="70000"/>
                    <a:lumMod val="20000"/>
                    <a:lumOff val="80000"/>
                  </a:schemeClr>
                </a:bgClr>
              </a:pattFill>
              <a:ln>
                <a:noFill/>
              </a:ln>
              <a:effectLst>
                <a:innerShdw blurRad="114300">
                  <a:schemeClr val="accent4">
                    <a:lumMod val="70000"/>
                  </a:schemeClr>
                </a:innerShdw>
              </a:effectLst>
            </c:spPr>
            <c:extLst>
              <c:ext xmlns:c16="http://schemas.microsoft.com/office/drawing/2014/chart" uri="{C3380CC4-5D6E-409C-BE32-E72D297353CC}">
                <c16:uniqueId val="{000000C7-8097-4A01-B63A-B33D8A5AB4DB}"/>
              </c:ext>
            </c:extLst>
          </c:dPt>
          <c:dPt>
            <c:idx val="100"/>
            <c:invertIfNegative val="1"/>
            <c:bubble3D val="0"/>
            <c:spPr>
              <a:pattFill prst="narHorz">
                <a:fgClr>
                  <a:schemeClr val="accent5">
                    <a:lumMod val="70000"/>
                  </a:schemeClr>
                </a:fgClr>
                <a:bgClr>
                  <a:schemeClr val="accent5">
                    <a:lumMod val="70000"/>
                    <a:lumMod val="20000"/>
                    <a:lumOff val="80000"/>
                  </a:schemeClr>
                </a:bgClr>
              </a:pattFill>
              <a:ln>
                <a:noFill/>
              </a:ln>
              <a:effectLst>
                <a:innerShdw blurRad="114300">
                  <a:schemeClr val="accent5">
                    <a:lumMod val="70000"/>
                  </a:schemeClr>
                </a:innerShdw>
              </a:effectLst>
            </c:spPr>
            <c:extLst>
              <c:ext xmlns:c16="http://schemas.microsoft.com/office/drawing/2014/chart" uri="{C3380CC4-5D6E-409C-BE32-E72D297353CC}">
                <c16:uniqueId val="{000000C9-8097-4A01-B63A-B33D8A5AB4DB}"/>
              </c:ext>
            </c:extLst>
          </c:dPt>
          <c:dPt>
            <c:idx val="101"/>
            <c:invertIfNegative val="1"/>
            <c:bubble3D val="0"/>
            <c:spPr>
              <a:pattFill prst="narHorz">
                <a:fgClr>
                  <a:schemeClr val="accent6">
                    <a:lumMod val="70000"/>
                  </a:schemeClr>
                </a:fgClr>
                <a:bgClr>
                  <a:schemeClr val="accent6">
                    <a:lumMod val="70000"/>
                    <a:lumMod val="20000"/>
                    <a:lumOff val="80000"/>
                  </a:schemeClr>
                </a:bgClr>
              </a:pattFill>
              <a:ln>
                <a:noFill/>
              </a:ln>
              <a:effectLst>
                <a:innerShdw blurRad="114300">
                  <a:schemeClr val="accent6">
                    <a:lumMod val="70000"/>
                  </a:schemeClr>
                </a:innerShdw>
              </a:effectLst>
            </c:spPr>
            <c:extLst>
              <c:ext xmlns:c16="http://schemas.microsoft.com/office/drawing/2014/chart" uri="{C3380CC4-5D6E-409C-BE32-E72D297353CC}">
                <c16:uniqueId val="{000000CB-8097-4A01-B63A-B33D8A5AB4DB}"/>
              </c:ext>
            </c:extLst>
          </c:dPt>
          <c:dPt>
            <c:idx val="102"/>
            <c:invertIfNegative val="1"/>
            <c:bubble3D val="0"/>
            <c:spPr>
              <a:pattFill prst="narHorz">
                <a:fgClr>
                  <a:schemeClr val="accent1">
                    <a:lumMod val="50000"/>
                    <a:lumOff val="50000"/>
                  </a:schemeClr>
                </a:fgClr>
                <a:bgClr>
                  <a:schemeClr val="accent1">
                    <a:lumMod val="50000"/>
                    <a:lumOff val="50000"/>
                    <a:lumMod val="20000"/>
                    <a:lumOff val="80000"/>
                  </a:schemeClr>
                </a:bgClr>
              </a:pattFill>
              <a:ln>
                <a:noFill/>
              </a:ln>
              <a:effectLst>
                <a:innerShdw blurRad="114300">
                  <a:schemeClr val="accent1">
                    <a:lumMod val="50000"/>
                    <a:lumOff val="50000"/>
                  </a:schemeClr>
                </a:innerShdw>
              </a:effectLst>
            </c:spPr>
            <c:extLst>
              <c:ext xmlns:c16="http://schemas.microsoft.com/office/drawing/2014/chart" uri="{C3380CC4-5D6E-409C-BE32-E72D297353CC}">
                <c16:uniqueId val="{000000CD-8097-4A01-B63A-B33D8A5AB4DB}"/>
              </c:ext>
            </c:extLst>
          </c:dPt>
          <c:dPt>
            <c:idx val="103"/>
            <c:invertIfNegative val="1"/>
            <c:bubble3D val="0"/>
            <c:spPr>
              <a:pattFill prst="narHorz">
                <a:fgClr>
                  <a:schemeClr val="accent2">
                    <a:lumMod val="50000"/>
                    <a:lumOff val="50000"/>
                  </a:schemeClr>
                </a:fgClr>
                <a:bgClr>
                  <a:schemeClr val="accent2">
                    <a:lumMod val="50000"/>
                    <a:lumOff val="50000"/>
                    <a:lumMod val="20000"/>
                    <a:lumOff val="80000"/>
                  </a:schemeClr>
                </a:bgClr>
              </a:pattFill>
              <a:ln>
                <a:noFill/>
              </a:ln>
              <a:effectLst>
                <a:innerShdw blurRad="114300">
                  <a:schemeClr val="accent2">
                    <a:lumMod val="50000"/>
                    <a:lumOff val="50000"/>
                  </a:schemeClr>
                </a:innerShdw>
              </a:effectLst>
            </c:spPr>
            <c:extLst>
              <c:ext xmlns:c16="http://schemas.microsoft.com/office/drawing/2014/chart" uri="{C3380CC4-5D6E-409C-BE32-E72D297353CC}">
                <c16:uniqueId val="{000000CF-8097-4A01-B63A-B33D8A5AB4DB}"/>
              </c:ext>
            </c:extLst>
          </c:dPt>
          <c:dPt>
            <c:idx val="104"/>
            <c:invertIfNegative val="1"/>
            <c:bubble3D val="0"/>
            <c:spPr>
              <a:pattFill prst="narHorz">
                <a:fgClr>
                  <a:schemeClr val="accent3">
                    <a:lumMod val="50000"/>
                    <a:lumOff val="50000"/>
                  </a:schemeClr>
                </a:fgClr>
                <a:bgClr>
                  <a:schemeClr val="accent3">
                    <a:lumMod val="50000"/>
                    <a:lumOff val="50000"/>
                    <a:lumMod val="20000"/>
                    <a:lumOff val="80000"/>
                  </a:schemeClr>
                </a:bgClr>
              </a:pattFill>
              <a:ln>
                <a:noFill/>
              </a:ln>
              <a:effectLst>
                <a:innerShdw blurRad="114300">
                  <a:schemeClr val="accent3">
                    <a:lumMod val="50000"/>
                    <a:lumOff val="50000"/>
                  </a:schemeClr>
                </a:innerShdw>
              </a:effectLst>
            </c:spPr>
            <c:extLst>
              <c:ext xmlns:c16="http://schemas.microsoft.com/office/drawing/2014/chart" uri="{C3380CC4-5D6E-409C-BE32-E72D297353CC}">
                <c16:uniqueId val="{000000D1-8097-4A01-B63A-B33D8A5AB4DB}"/>
              </c:ext>
            </c:extLst>
          </c:dPt>
          <c:dPt>
            <c:idx val="105"/>
            <c:invertIfNegative val="1"/>
            <c:bubble3D val="0"/>
            <c:spPr>
              <a:pattFill prst="narHorz">
                <a:fgClr>
                  <a:schemeClr val="accent4">
                    <a:lumMod val="50000"/>
                    <a:lumOff val="50000"/>
                  </a:schemeClr>
                </a:fgClr>
                <a:bgClr>
                  <a:schemeClr val="accent4">
                    <a:lumMod val="50000"/>
                    <a:lumOff val="50000"/>
                    <a:lumMod val="20000"/>
                    <a:lumOff val="80000"/>
                  </a:schemeClr>
                </a:bgClr>
              </a:pattFill>
              <a:ln>
                <a:noFill/>
              </a:ln>
              <a:effectLst>
                <a:innerShdw blurRad="114300">
                  <a:schemeClr val="accent4">
                    <a:lumMod val="50000"/>
                    <a:lumOff val="50000"/>
                  </a:schemeClr>
                </a:innerShdw>
              </a:effectLst>
            </c:spPr>
            <c:extLst>
              <c:ext xmlns:c16="http://schemas.microsoft.com/office/drawing/2014/chart" uri="{C3380CC4-5D6E-409C-BE32-E72D297353CC}">
                <c16:uniqueId val="{000000D3-8097-4A01-B63A-B33D8A5AB4DB}"/>
              </c:ext>
            </c:extLst>
          </c:dPt>
          <c:dPt>
            <c:idx val="106"/>
            <c:invertIfNegative val="1"/>
            <c:bubble3D val="0"/>
            <c:spPr>
              <a:pattFill prst="narHorz">
                <a:fgClr>
                  <a:schemeClr val="accent5">
                    <a:lumMod val="50000"/>
                    <a:lumOff val="50000"/>
                  </a:schemeClr>
                </a:fgClr>
                <a:bgClr>
                  <a:schemeClr val="accent5">
                    <a:lumMod val="50000"/>
                    <a:lumOff val="50000"/>
                    <a:lumMod val="20000"/>
                    <a:lumOff val="80000"/>
                  </a:schemeClr>
                </a:bgClr>
              </a:pattFill>
              <a:ln>
                <a:noFill/>
              </a:ln>
              <a:effectLst>
                <a:innerShdw blurRad="114300">
                  <a:schemeClr val="accent5">
                    <a:lumMod val="50000"/>
                    <a:lumOff val="50000"/>
                  </a:schemeClr>
                </a:innerShdw>
              </a:effectLst>
            </c:spPr>
            <c:extLst>
              <c:ext xmlns:c16="http://schemas.microsoft.com/office/drawing/2014/chart" uri="{C3380CC4-5D6E-409C-BE32-E72D297353CC}">
                <c16:uniqueId val="{000000D5-8097-4A01-B63A-B33D8A5AB4DB}"/>
              </c:ext>
            </c:extLst>
          </c:dPt>
          <c:dPt>
            <c:idx val="107"/>
            <c:invertIfNegative val="1"/>
            <c:bubble3D val="0"/>
            <c:spPr>
              <a:pattFill prst="narHorz">
                <a:fgClr>
                  <a:schemeClr val="accent6">
                    <a:lumMod val="50000"/>
                    <a:lumOff val="50000"/>
                  </a:schemeClr>
                </a:fgClr>
                <a:bgClr>
                  <a:schemeClr val="accent6">
                    <a:lumMod val="50000"/>
                    <a:lumOff val="50000"/>
                    <a:lumMod val="20000"/>
                    <a:lumOff val="80000"/>
                  </a:schemeClr>
                </a:bgClr>
              </a:pattFill>
              <a:ln>
                <a:noFill/>
              </a:ln>
              <a:effectLst>
                <a:innerShdw blurRad="114300">
                  <a:schemeClr val="accent6">
                    <a:lumMod val="50000"/>
                    <a:lumOff val="50000"/>
                  </a:schemeClr>
                </a:innerShdw>
              </a:effectLst>
            </c:spPr>
            <c:extLst>
              <c:ext xmlns:c16="http://schemas.microsoft.com/office/drawing/2014/chart" uri="{C3380CC4-5D6E-409C-BE32-E72D297353CC}">
                <c16:uniqueId val="{000000D7-8097-4A01-B63A-B33D8A5AB4DB}"/>
              </c:ext>
            </c:extLst>
          </c:dPt>
          <c:dPt>
            <c:idx val="108"/>
            <c:invertIfNegative val="1"/>
            <c:bubble3D val="0"/>
            <c:spPr>
              <a:pattFill prst="narHorz">
                <a:fgClr>
                  <a:schemeClr val="accent1"/>
                </a:fgClr>
                <a:bgClr>
                  <a:schemeClr val="accent1">
                    <a:lumMod val="20000"/>
                    <a:lumOff val="80000"/>
                  </a:schemeClr>
                </a:bgClr>
              </a:pattFill>
              <a:ln>
                <a:noFill/>
              </a:ln>
              <a:effectLst>
                <a:innerShdw blurRad="114300">
                  <a:schemeClr val="accent1"/>
                </a:innerShdw>
              </a:effectLst>
            </c:spPr>
            <c:extLst>
              <c:ext xmlns:c16="http://schemas.microsoft.com/office/drawing/2014/chart" uri="{C3380CC4-5D6E-409C-BE32-E72D297353CC}">
                <c16:uniqueId val="{000000D9-8097-4A01-B63A-B33D8A5AB4DB}"/>
              </c:ext>
            </c:extLst>
          </c:dPt>
          <c:dPt>
            <c:idx val="109"/>
            <c:invertIfNegative val="1"/>
            <c:bubble3D val="0"/>
            <c:spPr>
              <a:pattFill prst="narHorz">
                <a:fgClr>
                  <a:schemeClr val="accent2"/>
                </a:fgClr>
                <a:bgClr>
                  <a:schemeClr val="accent2">
                    <a:lumMod val="20000"/>
                    <a:lumOff val="80000"/>
                  </a:schemeClr>
                </a:bgClr>
              </a:pattFill>
              <a:ln>
                <a:noFill/>
              </a:ln>
              <a:effectLst>
                <a:innerShdw blurRad="114300">
                  <a:schemeClr val="accent2"/>
                </a:innerShdw>
              </a:effectLst>
            </c:spPr>
            <c:extLst>
              <c:ext xmlns:c16="http://schemas.microsoft.com/office/drawing/2014/chart" uri="{C3380CC4-5D6E-409C-BE32-E72D297353CC}">
                <c16:uniqueId val="{000000DB-8097-4A01-B63A-B33D8A5AB4DB}"/>
              </c:ext>
            </c:extLst>
          </c:dPt>
          <c:dPt>
            <c:idx val="110"/>
            <c:invertIfNegative val="1"/>
            <c:bubble3D val="0"/>
            <c:spPr>
              <a:pattFill prst="narHorz">
                <a:fgClr>
                  <a:schemeClr val="accent3"/>
                </a:fgClr>
                <a:bgClr>
                  <a:schemeClr val="accent3">
                    <a:lumMod val="20000"/>
                    <a:lumOff val="80000"/>
                  </a:schemeClr>
                </a:bgClr>
              </a:pattFill>
              <a:ln>
                <a:noFill/>
              </a:ln>
              <a:effectLst>
                <a:innerShdw blurRad="114300">
                  <a:schemeClr val="accent3"/>
                </a:innerShdw>
              </a:effectLst>
            </c:spPr>
            <c:extLst>
              <c:ext xmlns:c16="http://schemas.microsoft.com/office/drawing/2014/chart" uri="{C3380CC4-5D6E-409C-BE32-E72D297353CC}">
                <c16:uniqueId val="{000000DD-8097-4A01-B63A-B33D8A5AB4DB}"/>
              </c:ext>
            </c:extLst>
          </c:dPt>
          <c:dPt>
            <c:idx val="111"/>
            <c:invertIfNegative val="1"/>
            <c:bubble3D val="0"/>
            <c:spPr>
              <a:pattFill prst="narHorz">
                <a:fgClr>
                  <a:schemeClr val="accent4"/>
                </a:fgClr>
                <a:bgClr>
                  <a:schemeClr val="accent4">
                    <a:lumMod val="20000"/>
                    <a:lumOff val="80000"/>
                  </a:schemeClr>
                </a:bgClr>
              </a:pattFill>
              <a:ln>
                <a:noFill/>
              </a:ln>
              <a:effectLst>
                <a:innerShdw blurRad="114300">
                  <a:schemeClr val="accent4"/>
                </a:innerShdw>
              </a:effectLst>
            </c:spPr>
            <c:extLst>
              <c:ext xmlns:c16="http://schemas.microsoft.com/office/drawing/2014/chart" uri="{C3380CC4-5D6E-409C-BE32-E72D297353CC}">
                <c16:uniqueId val="{000000DF-8097-4A01-B63A-B33D8A5AB4DB}"/>
              </c:ext>
            </c:extLst>
          </c:dPt>
          <c:dPt>
            <c:idx val="112"/>
            <c:invertIfNegative val="1"/>
            <c:bubble3D val="0"/>
            <c:spPr>
              <a:pattFill prst="narHorz">
                <a:fgClr>
                  <a:schemeClr val="accent5"/>
                </a:fgClr>
                <a:bgClr>
                  <a:schemeClr val="accent5">
                    <a:lumMod val="20000"/>
                    <a:lumOff val="80000"/>
                  </a:schemeClr>
                </a:bgClr>
              </a:pattFill>
              <a:ln>
                <a:noFill/>
              </a:ln>
              <a:effectLst>
                <a:innerShdw blurRad="114300">
                  <a:schemeClr val="accent5"/>
                </a:innerShdw>
              </a:effectLst>
            </c:spPr>
            <c:extLst>
              <c:ext xmlns:c16="http://schemas.microsoft.com/office/drawing/2014/chart" uri="{C3380CC4-5D6E-409C-BE32-E72D297353CC}">
                <c16:uniqueId val="{000000E1-8097-4A01-B63A-B33D8A5AB4DB}"/>
              </c:ext>
            </c:extLst>
          </c:dPt>
          <c:dPt>
            <c:idx val="113"/>
            <c:invertIfNegative val="1"/>
            <c:bubble3D val="0"/>
            <c:spPr>
              <a:pattFill prst="narHorz">
                <a:fgClr>
                  <a:schemeClr val="accent6"/>
                </a:fgClr>
                <a:bgClr>
                  <a:schemeClr val="accent6">
                    <a:lumMod val="20000"/>
                    <a:lumOff val="80000"/>
                  </a:schemeClr>
                </a:bgClr>
              </a:pattFill>
              <a:ln>
                <a:noFill/>
              </a:ln>
              <a:effectLst>
                <a:innerShdw blurRad="114300">
                  <a:schemeClr val="accent6"/>
                </a:innerShdw>
              </a:effectLst>
            </c:spPr>
            <c:extLst>
              <c:ext xmlns:c16="http://schemas.microsoft.com/office/drawing/2014/chart" uri="{C3380CC4-5D6E-409C-BE32-E72D297353CC}">
                <c16:uniqueId val="{000000E3-8097-4A01-B63A-B33D8A5AB4DB}"/>
              </c:ext>
            </c:extLst>
          </c:dPt>
          <c:dPt>
            <c:idx val="114"/>
            <c:invertIfNegative val="1"/>
            <c:bubble3D val="0"/>
            <c:spPr>
              <a:pattFill prst="narHorz">
                <a:fgClr>
                  <a:schemeClr val="accent1">
                    <a:lumMod val="60000"/>
                  </a:schemeClr>
                </a:fgClr>
                <a:bgClr>
                  <a:schemeClr val="accent1">
                    <a:lumMod val="60000"/>
                    <a:lumMod val="20000"/>
                    <a:lumOff val="80000"/>
                  </a:schemeClr>
                </a:bgClr>
              </a:pattFill>
              <a:ln>
                <a:noFill/>
              </a:ln>
              <a:effectLst>
                <a:innerShdw blurRad="114300">
                  <a:schemeClr val="accent1">
                    <a:lumMod val="60000"/>
                  </a:schemeClr>
                </a:innerShdw>
              </a:effectLst>
            </c:spPr>
            <c:extLst>
              <c:ext xmlns:c16="http://schemas.microsoft.com/office/drawing/2014/chart" uri="{C3380CC4-5D6E-409C-BE32-E72D297353CC}">
                <c16:uniqueId val="{000000E5-8097-4A01-B63A-B33D8A5AB4DB}"/>
              </c:ext>
            </c:extLst>
          </c:dPt>
          <c:dPt>
            <c:idx val="115"/>
            <c:invertIfNegative val="1"/>
            <c:bubble3D val="0"/>
            <c:spPr>
              <a:pattFill prst="narHorz">
                <a:fgClr>
                  <a:schemeClr val="accent2">
                    <a:lumMod val="60000"/>
                  </a:schemeClr>
                </a:fgClr>
                <a:bgClr>
                  <a:schemeClr val="accent2">
                    <a:lumMod val="60000"/>
                    <a:lumMod val="20000"/>
                    <a:lumOff val="80000"/>
                  </a:schemeClr>
                </a:bgClr>
              </a:pattFill>
              <a:ln>
                <a:noFill/>
              </a:ln>
              <a:effectLst>
                <a:innerShdw blurRad="114300">
                  <a:schemeClr val="accent2">
                    <a:lumMod val="60000"/>
                  </a:schemeClr>
                </a:innerShdw>
              </a:effectLst>
            </c:spPr>
            <c:extLst>
              <c:ext xmlns:c16="http://schemas.microsoft.com/office/drawing/2014/chart" uri="{C3380CC4-5D6E-409C-BE32-E72D297353CC}">
                <c16:uniqueId val="{000000E7-8097-4A01-B63A-B33D8A5AB4DB}"/>
              </c:ext>
            </c:extLst>
          </c:dPt>
          <c:dPt>
            <c:idx val="116"/>
            <c:invertIfNegative val="1"/>
            <c:bubble3D val="0"/>
            <c:spPr>
              <a:pattFill prst="narHorz">
                <a:fgClr>
                  <a:schemeClr val="accent3">
                    <a:lumMod val="60000"/>
                  </a:schemeClr>
                </a:fgClr>
                <a:bgClr>
                  <a:schemeClr val="accent3">
                    <a:lumMod val="60000"/>
                    <a:lumMod val="20000"/>
                    <a:lumOff val="80000"/>
                  </a:schemeClr>
                </a:bgClr>
              </a:pattFill>
              <a:ln>
                <a:noFill/>
              </a:ln>
              <a:effectLst>
                <a:innerShdw blurRad="114300">
                  <a:schemeClr val="accent3">
                    <a:lumMod val="60000"/>
                  </a:schemeClr>
                </a:innerShdw>
              </a:effectLst>
            </c:spPr>
            <c:extLst>
              <c:ext xmlns:c16="http://schemas.microsoft.com/office/drawing/2014/chart" uri="{C3380CC4-5D6E-409C-BE32-E72D297353CC}">
                <c16:uniqueId val="{000000E9-8097-4A01-B63A-B33D8A5AB4DB}"/>
              </c:ext>
            </c:extLst>
          </c:dPt>
          <c:dPt>
            <c:idx val="117"/>
            <c:invertIfNegative val="1"/>
            <c:bubble3D val="0"/>
            <c:spPr>
              <a:pattFill prst="narHorz">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c:spPr>
            <c:extLst>
              <c:ext xmlns:c16="http://schemas.microsoft.com/office/drawing/2014/chart" uri="{C3380CC4-5D6E-409C-BE32-E72D297353CC}">
                <c16:uniqueId val="{000000EB-8097-4A01-B63A-B33D8A5AB4DB}"/>
              </c:ext>
            </c:extLst>
          </c:dPt>
          <c:dPt>
            <c:idx val="118"/>
            <c:invertIfNegative val="1"/>
            <c:bubble3D val="0"/>
            <c:spPr>
              <a:pattFill prst="narHorz">
                <a:fgClr>
                  <a:schemeClr val="accent5">
                    <a:lumMod val="60000"/>
                  </a:schemeClr>
                </a:fgClr>
                <a:bgClr>
                  <a:schemeClr val="accent5">
                    <a:lumMod val="60000"/>
                    <a:lumMod val="20000"/>
                    <a:lumOff val="80000"/>
                  </a:schemeClr>
                </a:bgClr>
              </a:pattFill>
              <a:ln>
                <a:noFill/>
              </a:ln>
              <a:effectLst>
                <a:innerShdw blurRad="114300">
                  <a:schemeClr val="accent5">
                    <a:lumMod val="60000"/>
                  </a:schemeClr>
                </a:innerShdw>
              </a:effectLst>
            </c:spPr>
            <c:extLst>
              <c:ext xmlns:c16="http://schemas.microsoft.com/office/drawing/2014/chart" uri="{C3380CC4-5D6E-409C-BE32-E72D297353CC}">
                <c16:uniqueId val="{000000ED-8097-4A01-B63A-B33D8A5AB4DB}"/>
              </c:ext>
            </c:extLst>
          </c:dPt>
          <c:dPt>
            <c:idx val="119"/>
            <c:invertIfNegative val="1"/>
            <c:bubble3D val="0"/>
            <c:spPr>
              <a:pattFill prst="narHorz">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c:spPr>
            <c:extLst>
              <c:ext xmlns:c16="http://schemas.microsoft.com/office/drawing/2014/chart" uri="{C3380CC4-5D6E-409C-BE32-E72D297353CC}">
                <c16:uniqueId val="{000000EF-8097-4A01-B63A-B33D8A5AB4DB}"/>
              </c:ext>
            </c:extLst>
          </c:dPt>
          <c:dPt>
            <c:idx val="120"/>
            <c:invertIfNegative val="1"/>
            <c:bubble3D val="0"/>
            <c:spPr>
              <a:pattFill prst="narHorz">
                <a:fgClr>
                  <a:schemeClr val="accent1">
                    <a:lumMod val="80000"/>
                    <a:lumOff val="20000"/>
                  </a:schemeClr>
                </a:fgClr>
                <a:bgClr>
                  <a:schemeClr val="accent1">
                    <a:lumMod val="80000"/>
                    <a:lumOff val="20000"/>
                    <a:lumMod val="20000"/>
                    <a:lumOff val="80000"/>
                  </a:schemeClr>
                </a:bgClr>
              </a:pattFill>
              <a:ln>
                <a:noFill/>
              </a:ln>
              <a:effectLst>
                <a:innerShdw blurRad="114300">
                  <a:schemeClr val="accent1">
                    <a:lumMod val="80000"/>
                    <a:lumOff val="20000"/>
                  </a:schemeClr>
                </a:innerShdw>
              </a:effectLst>
            </c:spPr>
            <c:extLst>
              <c:ext xmlns:c16="http://schemas.microsoft.com/office/drawing/2014/chart" uri="{C3380CC4-5D6E-409C-BE32-E72D297353CC}">
                <c16:uniqueId val="{000000F1-8097-4A01-B63A-B33D8A5AB4DB}"/>
              </c:ext>
            </c:extLst>
          </c:dPt>
          <c:dPt>
            <c:idx val="121"/>
            <c:invertIfNegative val="1"/>
            <c:bubble3D val="0"/>
            <c:spPr>
              <a:pattFill prst="narHorz">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c:spPr>
            <c:extLst>
              <c:ext xmlns:c16="http://schemas.microsoft.com/office/drawing/2014/chart" uri="{C3380CC4-5D6E-409C-BE32-E72D297353CC}">
                <c16:uniqueId val="{000000F3-8097-4A01-B63A-B33D8A5AB4DB}"/>
              </c:ext>
            </c:extLst>
          </c:dPt>
          <c:dPt>
            <c:idx val="122"/>
            <c:invertIfNegative val="1"/>
            <c:bubble3D val="0"/>
            <c:spPr>
              <a:pattFill prst="narHorz">
                <a:fgClr>
                  <a:schemeClr val="accent3">
                    <a:lumMod val="80000"/>
                    <a:lumOff val="20000"/>
                  </a:schemeClr>
                </a:fgClr>
                <a:bgClr>
                  <a:schemeClr val="accent3">
                    <a:lumMod val="80000"/>
                    <a:lumOff val="20000"/>
                    <a:lumMod val="20000"/>
                    <a:lumOff val="80000"/>
                  </a:schemeClr>
                </a:bgClr>
              </a:pattFill>
              <a:ln>
                <a:noFill/>
              </a:ln>
              <a:effectLst>
                <a:innerShdw blurRad="114300">
                  <a:schemeClr val="accent3">
                    <a:lumMod val="80000"/>
                    <a:lumOff val="20000"/>
                  </a:schemeClr>
                </a:innerShdw>
              </a:effectLst>
            </c:spPr>
            <c:extLst>
              <c:ext xmlns:c16="http://schemas.microsoft.com/office/drawing/2014/chart" uri="{C3380CC4-5D6E-409C-BE32-E72D297353CC}">
                <c16:uniqueId val="{000000F5-8097-4A01-B63A-B33D8A5AB4DB}"/>
              </c:ext>
            </c:extLst>
          </c:dPt>
          <c:dPt>
            <c:idx val="123"/>
            <c:invertIfNegative val="1"/>
            <c:bubble3D val="0"/>
            <c:spPr>
              <a:pattFill prst="narHorz">
                <a:fgClr>
                  <a:schemeClr val="accent4">
                    <a:lumMod val="80000"/>
                    <a:lumOff val="20000"/>
                  </a:schemeClr>
                </a:fgClr>
                <a:bgClr>
                  <a:schemeClr val="accent4">
                    <a:lumMod val="80000"/>
                    <a:lumOff val="20000"/>
                    <a:lumMod val="20000"/>
                    <a:lumOff val="80000"/>
                  </a:schemeClr>
                </a:bgClr>
              </a:pattFill>
              <a:ln>
                <a:noFill/>
              </a:ln>
              <a:effectLst>
                <a:innerShdw blurRad="114300">
                  <a:schemeClr val="accent4">
                    <a:lumMod val="80000"/>
                    <a:lumOff val="20000"/>
                  </a:schemeClr>
                </a:innerShdw>
              </a:effectLst>
            </c:spPr>
            <c:extLst>
              <c:ext xmlns:c16="http://schemas.microsoft.com/office/drawing/2014/chart" uri="{C3380CC4-5D6E-409C-BE32-E72D297353CC}">
                <c16:uniqueId val="{000000F7-8097-4A01-B63A-B33D8A5AB4DB}"/>
              </c:ext>
            </c:extLst>
          </c:dPt>
          <c:dPt>
            <c:idx val="124"/>
            <c:invertIfNegative val="1"/>
            <c:bubble3D val="0"/>
            <c:spPr>
              <a:pattFill prst="narHorz">
                <a:fgClr>
                  <a:schemeClr val="accent5">
                    <a:lumMod val="80000"/>
                    <a:lumOff val="20000"/>
                  </a:schemeClr>
                </a:fgClr>
                <a:bgClr>
                  <a:schemeClr val="accent5">
                    <a:lumMod val="80000"/>
                    <a:lumOff val="20000"/>
                    <a:lumMod val="20000"/>
                    <a:lumOff val="80000"/>
                  </a:schemeClr>
                </a:bgClr>
              </a:pattFill>
              <a:ln>
                <a:noFill/>
              </a:ln>
              <a:effectLst>
                <a:innerShdw blurRad="114300">
                  <a:schemeClr val="accent5">
                    <a:lumMod val="80000"/>
                    <a:lumOff val="20000"/>
                  </a:schemeClr>
                </a:innerShdw>
              </a:effectLst>
            </c:spPr>
            <c:extLst>
              <c:ext xmlns:c16="http://schemas.microsoft.com/office/drawing/2014/chart" uri="{C3380CC4-5D6E-409C-BE32-E72D297353CC}">
                <c16:uniqueId val="{000000F9-8097-4A01-B63A-B33D8A5AB4DB}"/>
              </c:ext>
            </c:extLst>
          </c:dPt>
          <c:dPt>
            <c:idx val="125"/>
            <c:invertIfNegative val="1"/>
            <c:bubble3D val="0"/>
            <c:spPr>
              <a:pattFill prst="narHorz">
                <a:fgClr>
                  <a:schemeClr val="accent6">
                    <a:lumMod val="80000"/>
                    <a:lumOff val="20000"/>
                  </a:schemeClr>
                </a:fgClr>
                <a:bgClr>
                  <a:schemeClr val="accent6">
                    <a:lumMod val="80000"/>
                    <a:lumOff val="20000"/>
                    <a:lumMod val="20000"/>
                    <a:lumOff val="80000"/>
                  </a:schemeClr>
                </a:bgClr>
              </a:pattFill>
              <a:ln>
                <a:noFill/>
              </a:ln>
              <a:effectLst>
                <a:innerShdw blurRad="114300">
                  <a:schemeClr val="accent6">
                    <a:lumMod val="80000"/>
                    <a:lumOff val="20000"/>
                  </a:schemeClr>
                </a:innerShdw>
              </a:effectLst>
            </c:spPr>
            <c:extLst>
              <c:ext xmlns:c16="http://schemas.microsoft.com/office/drawing/2014/chart" uri="{C3380CC4-5D6E-409C-BE32-E72D297353CC}">
                <c16:uniqueId val="{000000FB-8097-4A01-B63A-B33D8A5AB4DB}"/>
              </c:ext>
            </c:extLst>
          </c:dPt>
          <c:dPt>
            <c:idx val="126"/>
            <c:invertIfNegative val="1"/>
            <c:bubble3D val="0"/>
            <c:spPr>
              <a:pattFill prst="narHorz">
                <a:fgClr>
                  <a:schemeClr val="accent1">
                    <a:lumMod val="80000"/>
                  </a:schemeClr>
                </a:fgClr>
                <a:bgClr>
                  <a:schemeClr val="accent1">
                    <a:lumMod val="80000"/>
                    <a:lumMod val="20000"/>
                    <a:lumOff val="80000"/>
                  </a:schemeClr>
                </a:bgClr>
              </a:pattFill>
              <a:ln>
                <a:noFill/>
              </a:ln>
              <a:effectLst>
                <a:innerShdw blurRad="114300">
                  <a:schemeClr val="accent1">
                    <a:lumMod val="80000"/>
                  </a:schemeClr>
                </a:innerShdw>
              </a:effectLst>
            </c:spPr>
            <c:extLst>
              <c:ext xmlns:c16="http://schemas.microsoft.com/office/drawing/2014/chart" uri="{C3380CC4-5D6E-409C-BE32-E72D297353CC}">
                <c16:uniqueId val="{000000FD-8097-4A01-B63A-B33D8A5AB4DB}"/>
              </c:ext>
            </c:extLst>
          </c:dPt>
          <c:dPt>
            <c:idx val="127"/>
            <c:invertIfNegative val="1"/>
            <c:bubble3D val="0"/>
            <c:spPr>
              <a:pattFill prst="narHorz">
                <a:fgClr>
                  <a:schemeClr val="accent2">
                    <a:lumMod val="80000"/>
                  </a:schemeClr>
                </a:fgClr>
                <a:bgClr>
                  <a:schemeClr val="accent2">
                    <a:lumMod val="80000"/>
                    <a:lumMod val="20000"/>
                    <a:lumOff val="80000"/>
                  </a:schemeClr>
                </a:bgClr>
              </a:pattFill>
              <a:ln>
                <a:noFill/>
              </a:ln>
              <a:effectLst>
                <a:innerShdw blurRad="114300">
                  <a:schemeClr val="accent2">
                    <a:lumMod val="80000"/>
                  </a:schemeClr>
                </a:innerShdw>
              </a:effectLst>
            </c:spPr>
            <c:extLst>
              <c:ext xmlns:c16="http://schemas.microsoft.com/office/drawing/2014/chart" uri="{C3380CC4-5D6E-409C-BE32-E72D297353CC}">
                <c16:uniqueId val="{000000FF-8097-4A01-B63A-B33D8A5AB4DB}"/>
              </c:ext>
            </c:extLst>
          </c:dPt>
          <c:dPt>
            <c:idx val="128"/>
            <c:invertIfNegative val="1"/>
            <c:bubble3D val="0"/>
            <c:spPr>
              <a:pattFill prst="narHorz">
                <a:fgClr>
                  <a:schemeClr val="accent3">
                    <a:lumMod val="80000"/>
                  </a:schemeClr>
                </a:fgClr>
                <a:bgClr>
                  <a:schemeClr val="accent3">
                    <a:lumMod val="80000"/>
                    <a:lumMod val="20000"/>
                    <a:lumOff val="80000"/>
                  </a:schemeClr>
                </a:bgClr>
              </a:pattFill>
              <a:ln>
                <a:noFill/>
              </a:ln>
              <a:effectLst>
                <a:innerShdw blurRad="114300">
                  <a:schemeClr val="accent3">
                    <a:lumMod val="80000"/>
                  </a:schemeClr>
                </a:innerShdw>
              </a:effectLst>
            </c:spPr>
            <c:extLst>
              <c:ext xmlns:c16="http://schemas.microsoft.com/office/drawing/2014/chart" uri="{C3380CC4-5D6E-409C-BE32-E72D297353CC}">
                <c16:uniqueId val="{00000101-8097-4A01-B63A-B33D8A5AB4DB}"/>
              </c:ext>
            </c:extLst>
          </c:dPt>
          <c:dPt>
            <c:idx val="129"/>
            <c:invertIfNegative val="1"/>
            <c:bubble3D val="0"/>
            <c:spPr>
              <a:pattFill prst="narHorz">
                <a:fgClr>
                  <a:schemeClr val="accent4">
                    <a:lumMod val="80000"/>
                  </a:schemeClr>
                </a:fgClr>
                <a:bgClr>
                  <a:schemeClr val="accent4">
                    <a:lumMod val="80000"/>
                    <a:lumMod val="20000"/>
                    <a:lumOff val="80000"/>
                  </a:schemeClr>
                </a:bgClr>
              </a:pattFill>
              <a:ln>
                <a:noFill/>
              </a:ln>
              <a:effectLst>
                <a:innerShdw blurRad="114300">
                  <a:schemeClr val="accent4">
                    <a:lumMod val="80000"/>
                  </a:schemeClr>
                </a:innerShdw>
              </a:effectLst>
            </c:spPr>
            <c:extLst>
              <c:ext xmlns:c16="http://schemas.microsoft.com/office/drawing/2014/chart" uri="{C3380CC4-5D6E-409C-BE32-E72D297353CC}">
                <c16:uniqueId val="{00000103-8097-4A01-B63A-B33D8A5AB4DB}"/>
              </c:ext>
            </c:extLst>
          </c:dPt>
          <c:dPt>
            <c:idx val="130"/>
            <c:invertIfNegative val="1"/>
            <c:bubble3D val="0"/>
            <c:spPr>
              <a:pattFill prst="narHorz">
                <a:fgClr>
                  <a:schemeClr val="accent5">
                    <a:lumMod val="80000"/>
                  </a:schemeClr>
                </a:fgClr>
                <a:bgClr>
                  <a:schemeClr val="accent5">
                    <a:lumMod val="80000"/>
                    <a:lumMod val="20000"/>
                    <a:lumOff val="80000"/>
                  </a:schemeClr>
                </a:bgClr>
              </a:pattFill>
              <a:ln>
                <a:noFill/>
              </a:ln>
              <a:effectLst>
                <a:innerShdw blurRad="114300">
                  <a:schemeClr val="accent5">
                    <a:lumMod val="80000"/>
                  </a:schemeClr>
                </a:innerShdw>
              </a:effectLst>
            </c:spPr>
            <c:extLst>
              <c:ext xmlns:c16="http://schemas.microsoft.com/office/drawing/2014/chart" uri="{C3380CC4-5D6E-409C-BE32-E72D297353CC}">
                <c16:uniqueId val="{00000105-8097-4A01-B63A-B33D8A5AB4DB}"/>
              </c:ext>
            </c:extLst>
          </c:dPt>
          <c:dPt>
            <c:idx val="131"/>
            <c:invertIfNegative val="1"/>
            <c:bubble3D val="0"/>
            <c:spPr>
              <a:pattFill prst="narHorz">
                <a:fgClr>
                  <a:schemeClr val="accent6">
                    <a:lumMod val="80000"/>
                  </a:schemeClr>
                </a:fgClr>
                <a:bgClr>
                  <a:schemeClr val="accent6">
                    <a:lumMod val="80000"/>
                    <a:lumMod val="20000"/>
                    <a:lumOff val="80000"/>
                  </a:schemeClr>
                </a:bgClr>
              </a:pattFill>
              <a:ln>
                <a:noFill/>
              </a:ln>
              <a:effectLst>
                <a:innerShdw blurRad="114300">
                  <a:schemeClr val="accent6">
                    <a:lumMod val="80000"/>
                  </a:schemeClr>
                </a:innerShdw>
              </a:effectLst>
            </c:spPr>
            <c:extLst>
              <c:ext xmlns:c16="http://schemas.microsoft.com/office/drawing/2014/chart" uri="{C3380CC4-5D6E-409C-BE32-E72D297353CC}">
                <c16:uniqueId val="{00000107-8097-4A01-B63A-B33D8A5AB4DB}"/>
              </c:ext>
            </c:extLst>
          </c:dPt>
          <c:dPt>
            <c:idx val="132"/>
            <c:invertIfNegative val="1"/>
            <c:bubble3D val="0"/>
            <c:spPr>
              <a:pattFill prst="narHorz">
                <a:fgClr>
                  <a:schemeClr val="accent1">
                    <a:lumMod val="60000"/>
                    <a:lumOff val="40000"/>
                  </a:schemeClr>
                </a:fgClr>
                <a:bgClr>
                  <a:schemeClr val="accent1">
                    <a:lumMod val="60000"/>
                    <a:lumOff val="40000"/>
                    <a:lumMod val="20000"/>
                    <a:lumOff val="80000"/>
                  </a:schemeClr>
                </a:bgClr>
              </a:pattFill>
              <a:ln>
                <a:noFill/>
              </a:ln>
              <a:effectLst>
                <a:innerShdw blurRad="114300">
                  <a:schemeClr val="accent1">
                    <a:lumMod val="60000"/>
                    <a:lumOff val="40000"/>
                  </a:schemeClr>
                </a:innerShdw>
              </a:effectLst>
            </c:spPr>
            <c:extLst>
              <c:ext xmlns:c16="http://schemas.microsoft.com/office/drawing/2014/chart" uri="{C3380CC4-5D6E-409C-BE32-E72D297353CC}">
                <c16:uniqueId val="{00000109-8097-4A01-B63A-B33D8A5AB4DB}"/>
              </c:ext>
            </c:extLst>
          </c:dPt>
          <c:dPt>
            <c:idx val="133"/>
            <c:invertIfNegative val="1"/>
            <c:bubble3D val="0"/>
            <c:spPr>
              <a:pattFill prst="narHorz">
                <a:fgClr>
                  <a:schemeClr val="accent2">
                    <a:lumMod val="60000"/>
                    <a:lumOff val="40000"/>
                  </a:schemeClr>
                </a:fgClr>
                <a:bgClr>
                  <a:schemeClr val="accent2">
                    <a:lumMod val="60000"/>
                    <a:lumOff val="40000"/>
                    <a:lumMod val="20000"/>
                    <a:lumOff val="80000"/>
                  </a:schemeClr>
                </a:bgClr>
              </a:pattFill>
              <a:ln>
                <a:noFill/>
              </a:ln>
              <a:effectLst>
                <a:innerShdw blurRad="114300">
                  <a:schemeClr val="accent2">
                    <a:lumMod val="60000"/>
                    <a:lumOff val="40000"/>
                  </a:schemeClr>
                </a:innerShdw>
              </a:effectLst>
            </c:spPr>
            <c:extLst>
              <c:ext xmlns:c16="http://schemas.microsoft.com/office/drawing/2014/chart" uri="{C3380CC4-5D6E-409C-BE32-E72D297353CC}">
                <c16:uniqueId val="{0000010B-8097-4A01-B63A-B33D8A5AB4DB}"/>
              </c:ext>
            </c:extLst>
          </c:dPt>
          <c:dPt>
            <c:idx val="134"/>
            <c:invertIfNegative val="1"/>
            <c:bubble3D val="0"/>
            <c:spPr>
              <a:pattFill prst="narHorz">
                <a:fgClr>
                  <a:schemeClr val="accent3">
                    <a:lumMod val="60000"/>
                    <a:lumOff val="40000"/>
                  </a:schemeClr>
                </a:fgClr>
                <a:bgClr>
                  <a:schemeClr val="accent3">
                    <a:lumMod val="60000"/>
                    <a:lumOff val="40000"/>
                    <a:lumMod val="20000"/>
                    <a:lumOff val="80000"/>
                  </a:schemeClr>
                </a:bgClr>
              </a:pattFill>
              <a:ln>
                <a:noFill/>
              </a:ln>
              <a:effectLst>
                <a:innerShdw blurRad="114300">
                  <a:schemeClr val="accent3">
                    <a:lumMod val="60000"/>
                    <a:lumOff val="40000"/>
                  </a:schemeClr>
                </a:innerShdw>
              </a:effectLst>
            </c:spPr>
            <c:extLst>
              <c:ext xmlns:c16="http://schemas.microsoft.com/office/drawing/2014/chart" uri="{C3380CC4-5D6E-409C-BE32-E72D297353CC}">
                <c16:uniqueId val="{0000010D-8097-4A01-B63A-B33D8A5AB4DB}"/>
              </c:ext>
            </c:extLst>
          </c:dPt>
          <c:dPt>
            <c:idx val="135"/>
            <c:invertIfNegative val="1"/>
            <c:bubble3D val="0"/>
            <c:spPr>
              <a:pattFill prst="narHorz">
                <a:fgClr>
                  <a:schemeClr val="accent4">
                    <a:lumMod val="60000"/>
                    <a:lumOff val="40000"/>
                  </a:schemeClr>
                </a:fgClr>
                <a:bgClr>
                  <a:schemeClr val="accent4">
                    <a:lumMod val="60000"/>
                    <a:lumOff val="40000"/>
                    <a:lumMod val="20000"/>
                    <a:lumOff val="80000"/>
                  </a:schemeClr>
                </a:bgClr>
              </a:pattFill>
              <a:ln>
                <a:noFill/>
              </a:ln>
              <a:effectLst>
                <a:innerShdw blurRad="114300">
                  <a:schemeClr val="accent4">
                    <a:lumMod val="60000"/>
                    <a:lumOff val="40000"/>
                  </a:schemeClr>
                </a:innerShdw>
              </a:effectLst>
            </c:spPr>
            <c:extLst>
              <c:ext xmlns:c16="http://schemas.microsoft.com/office/drawing/2014/chart" uri="{C3380CC4-5D6E-409C-BE32-E72D297353CC}">
                <c16:uniqueId val="{0000010F-8097-4A01-B63A-B33D8A5AB4DB}"/>
              </c:ext>
            </c:extLst>
          </c:dPt>
          <c:dPt>
            <c:idx val="136"/>
            <c:invertIfNegative val="1"/>
            <c:bubble3D val="0"/>
            <c:spPr>
              <a:pattFill prst="narHorz">
                <a:fgClr>
                  <a:schemeClr val="accent5">
                    <a:lumMod val="60000"/>
                    <a:lumOff val="40000"/>
                  </a:schemeClr>
                </a:fgClr>
                <a:bgClr>
                  <a:schemeClr val="accent5">
                    <a:lumMod val="60000"/>
                    <a:lumOff val="40000"/>
                    <a:lumMod val="20000"/>
                    <a:lumOff val="80000"/>
                  </a:schemeClr>
                </a:bgClr>
              </a:pattFill>
              <a:ln>
                <a:noFill/>
              </a:ln>
              <a:effectLst>
                <a:innerShdw blurRad="114300">
                  <a:schemeClr val="accent5">
                    <a:lumMod val="60000"/>
                    <a:lumOff val="40000"/>
                  </a:schemeClr>
                </a:innerShdw>
              </a:effectLst>
            </c:spPr>
            <c:extLst>
              <c:ext xmlns:c16="http://schemas.microsoft.com/office/drawing/2014/chart" uri="{C3380CC4-5D6E-409C-BE32-E72D297353CC}">
                <c16:uniqueId val="{00000111-8097-4A01-B63A-B33D8A5AB4DB}"/>
              </c:ext>
            </c:extLst>
          </c:dPt>
          <c:dPt>
            <c:idx val="137"/>
            <c:invertIfNegative val="1"/>
            <c:bubble3D val="0"/>
            <c:spPr>
              <a:pattFill prst="narHorz">
                <a:fgClr>
                  <a:schemeClr val="accent6">
                    <a:lumMod val="60000"/>
                    <a:lumOff val="40000"/>
                  </a:schemeClr>
                </a:fgClr>
                <a:bgClr>
                  <a:schemeClr val="accent6">
                    <a:lumMod val="60000"/>
                    <a:lumOff val="40000"/>
                    <a:lumMod val="20000"/>
                    <a:lumOff val="80000"/>
                  </a:schemeClr>
                </a:bgClr>
              </a:pattFill>
              <a:ln>
                <a:noFill/>
              </a:ln>
              <a:effectLst>
                <a:innerShdw blurRad="114300">
                  <a:schemeClr val="accent6">
                    <a:lumMod val="60000"/>
                    <a:lumOff val="40000"/>
                  </a:schemeClr>
                </a:innerShdw>
              </a:effectLst>
            </c:spPr>
            <c:extLst>
              <c:ext xmlns:c16="http://schemas.microsoft.com/office/drawing/2014/chart" uri="{C3380CC4-5D6E-409C-BE32-E72D297353CC}">
                <c16:uniqueId val="{00000113-8097-4A01-B63A-B33D8A5AB4DB}"/>
              </c:ext>
            </c:extLst>
          </c:dPt>
          <c:dPt>
            <c:idx val="138"/>
            <c:invertIfNegative val="1"/>
            <c:bubble3D val="0"/>
            <c:spPr>
              <a:pattFill prst="narHorz">
                <a:fgClr>
                  <a:schemeClr val="accent1">
                    <a:lumMod val="50000"/>
                  </a:schemeClr>
                </a:fgClr>
                <a:bgClr>
                  <a:schemeClr val="accent1">
                    <a:lumMod val="50000"/>
                    <a:lumMod val="20000"/>
                    <a:lumOff val="80000"/>
                  </a:schemeClr>
                </a:bgClr>
              </a:pattFill>
              <a:ln>
                <a:noFill/>
              </a:ln>
              <a:effectLst>
                <a:innerShdw blurRad="114300">
                  <a:schemeClr val="accent1">
                    <a:lumMod val="50000"/>
                  </a:schemeClr>
                </a:innerShdw>
              </a:effectLst>
            </c:spPr>
            <c:extLst>
              <c:ext xmlns:c16="http://schemas.microsoft.com/office/drawing/2014/chart" uri="{C3380CC4-5D6E-409C-BE32-E72D297353CC}">
                <c16:uniqueId val="{00000115-8097-4A01-B63A-B33D8A5AB4DB}"/>
              </c:ext>
            </c:extLst>
          </c:dPt>
          <c:dPt>
            <c:idx val="139"/>
            <c:invertIfNegative val="1"/>
            <c:bubble3D val="0"/>
            <c:spPr>
              <a:pattFill prst="narHorz">
                <a:fgClr>
                  <a:schemeClr val="accent2">
                    <a:lumMod val="50000"/>
                  </a:schemeClr>
                </a:fgClr>
                <a:bgClr>
                  <a:schemeClr val="accent2">
                    <a:lumMod val="50000"/>
                    <a:lumMod val="20000"/>
                    <a:lumOff val="80000"/>
                  </a:schemeClr>
                </a:bgClr>
              </a:pattFill>
              <a:ln>
                <a:noFill/>
              </a:ln>
              <a:effectLst>
                <a:innerShdw blurRad="114300">
                  <a:schemeClr val="accent2">
                    <a:lumMod val="50000"/>
                  </a:schemeClr>
                </a:innerShdw>
              </a:effectLst>
            </c:spPr>
            <c:extLst>
              <c:ext xmlns:c16="http://schemas.microsoft.com/office/drawing/2014/chart" uri="{C3380CC4-5D6E-409C-BE32-E72D297353CC}">
                <c16:uniqueId val="{00000117-8097-4A01-B63A-B33D8A5AB4DB}"/>
              </c:ext>
            </c:extLst>
          </c:dPt>
          <c:dPt>
            <c:idx val="140"/>
            <c:invertIfNegative val="1"/>
            <c:bubble3D val="0"/>
            <c:spPr>
              <a:pattFill prst="narHorz">
                <a:fgClr>
                  <a:schemeClr val="accent3">
                    <a:lumMod val="50000"/>
                  </a:schemeClr>
                </a:fgClr>
                <a:bgClr>
                  <a:schemeClr val="accent3">
                    <a:lumMod val="50000"/>
                    <a:lumMod val="20000"/>
                    <a:lumOff val="80000"/>
                  </a:schemeClr>
                </a:bgClr>
              </a:pattFill>
              <a:ln>
                <a:noFill/>
              </a:ln>
              <a:effectLst>
                <a:innerShdw blurRad="114300">
                  <a:schemeClr val="accent3">
                    <a:lumMod val="50000"/>
                  </a:schemeClr>
                </a:innerShdw>
              </a:effectLst>
            </c:spPr>
            <c:extLst>
              <c:ext xmlns:c16="http://schemas.microsoft.com/office/drawing/2014/chart" uri="{C3380CC4-5D6E-409C-BE32-E72D297353CC}">
                <c16:uniqueId val="{00000119-8097-4A01-B63A-B33D8A5AB4DB}"/>
              </c:ext>
            </c:extLst>
          </c:dPt>
          <c:dPt>
            <c:idx val="141"/>
            <c:invertIfNegative val="1"/>
            <c:bubble3D val="0"/>
            <c:spPr>
              <a:pattFill prst="narHorz">
                <a:fgClr>
                  <a:schemeClr val="accent4">
                    <a:lumMod val="50000"/>
                  </a:schemeClr>
                </a:fgClr>
                <a:bgClr>
                  <a:schemeClr val="accent4">
                    <a:lumMod val="50000"/>
                    <a:lumMod val="20000"/>
                    <a:lumOff val="80000"/>
                  </a:schemeClr>
                </a:bgClr>
              </a:pattFill>
              <a:ln>
                <a:noFill/>
              </a:ln>
              <a:effectLst>
                <a:innerShdw blurRad="114300">
                  <a:schemeClr val="accent4">
                    <a:lumMod val="50000"/>
                  </a:schemeClr>
                </a:innerShdw>
              </a:effectLst>
            </c:spPr>
            <c:extLst>
              <c:ext xmlns:c16="http://schemas.microsoft.com/office/drawing/2014/chart" uri="{C3380CC4-5D6E-409C-BE32-E72D297353CC}">
                <c16:uniqueId val="{0000011B-8097-4A01-B63A-B33D8A5AB4DB}"/>
              </c:ext>
            </c:extLst>
          </c:dPt>
          <c:dPt>
            <c:idx val="142"/>
            <c:invertIfNegative val="1"/>
            <c:bubble3D val="0"/>
            <c:spPr>
              <a:pattFill prst="narHorz">
                <a:fgClr>
                  <a:schemeClr val="accent5">
                    <a:lumMod val="50000"/>
                  </a:schemeClr>
                </a:fgClr>
                <a:bgClr>
                  <a:schemeClr val="accent5">
                    <a:lumMod val="50000"/>
                    <a:lumMod val="20000"/>
                    <a:lumOff val="80000"/>
                  </a:schemeClr>
                </a:bgClr>
              </a:pattFill>
              <a:ln>
                <a:noFill/>
              </a:ln>
              <a:effectLst>
                <a:innerShdw blurRad="114300">
                  <a:schemeClr val="accent5">
                    <a:lumMod val="50000"/>
                  </a:schemeClr>
                </a:innerShdw>
              </a:effectLst>
            </c:spPr>
            <c:extLst>
              <c:ext xmlns:c16="http://schemas.microsoft.com/office/drawing/2014/chart" uri="{C3380CC4-5D6E-409C-BE32-E72D297353CC}">
                <c16:uniqueId val="{0000011D-8097-4A01-B63A-B33D8A5AB4DB}"/>
              </c:ext>
            </c:extLst>
          </c:dPt>
          <c:dPt>
            <c:idx val="143"/>
            <c:invertIfNegative val="1"/>
            <c:bubble3D val="0"/>
            <c:spPr>
              <a:pattFill prst="narHorz">
                <a:fgClr>
                  <a:schemeClr val="accent6">
                    <a:lumMod val="50000"/>
                  </a:schemeClr>
                </a:fgClr>
                <a:bgClr>
                  <a:schemeClr val="accent6">
                    <a:lumMod val="50000"/>
                    <a:lumMod val="20000"/>
                    <a:lumOff val="80000"/>
                  </a:schemeClr>
                </a:bgClr>
              </a:pattFill>
              <a:ln>
                <a:noFill/>
              </a:ln>
              <a:effectLst>
                <a:innerShdw blurRad="114300">
                  <a:schemeClr val="accent6">
                    <a:lumMod val="50000"/>
                  </a:schemeClr>
                </a:innerShdw>
              </a:effectLst>
            </c:spPr>
            <c:extLst>
              <c:ext xmlns:c16="http://schemas.microsoft.com/office/drawing/2014/chart" uri="{C3380CC4-5D6E-409C-BE32-E72D297353CC}">
                <c16:uniqueId val="{0000011F-8097-4A01-B63A-B33D8A5AB4DB}"/>
              </c:ext>
            </c:extLst>
          </c:dPt>
          <c:dPt>
            <c:idx val="144"/>
            <c:invertIfNegative val="1"/>
            <c:bubble3D val="0"/>
            <c:spPr>
              <a:pattFill prst="narHorz">
                <a:fgClr>
                  <a:schemeClr val="accent1">
                    <a:lumMod val="70000"/>
                    <a:lumOff val="30000"/>
                  </a:schemeClr>
                </a:fgClr>
                <a:bgClr>
                  <a:schemeClr val="accent1">
                    <a:lumMod val="70000"/>
                    <a:lumOff val="30000"/>
                    <a:lumMod val="20000"/>
                    <a:lumOff val="80000"/>
                  </a:schemeClr>
                </a:bgClr>
              </a:pattFill>
              <a:ln>
                <a:noFill/>
              </a:ln>
              <a:effectLst>
                <a:innerShdw blurRad="114300">
                  <a:schemeClr val="accent1">
                    <a:lumMod val="70000"/>
                    <a:lumOff val="30000"/>
                  </a:schemeClr>
                </a:innerShdw>
              </a:effectLst>
            </c:spPr>
            <c:extLst>
              <c:ext xmlns:c16="http://schemas.microsoft.com/office/drawing/2014/chart" uri="{C3380CC4-5D6E-409C-BE32-E72D297353CC}">
                <c16:uniqueId val="{00000121-8097-4A01-B63A-B33D8A5AB4DB}"/>
              </c:ext>
            </c:extLst>
          </c:dPt>
          <c:dPt>
            <c:idx val="145"/>
            <c:invertIfNegative val="1"/>
            <c:bubble3D val="0"/>
            <c:spPr>
              <a:pattFill prst="narHorz">
                <a:fgClr>
                  <a:schemeClr val="accent2">
                    <a:lumMod val="70000"/>
                    <a:lumOff val="30000"/>
                  </a:schemeClr>
                </a:fgClr>
                <a:bgClr>
                  <a:schemeClr val="accent2">
                    <a:lumMod val="70000"/>
                    <a:lumOff val="30000"/>
                    <a:lumMod val="20000"/>
                    <a:lumOff val="80000"/>
                  </a:schemeClr>
                </a:bgClr>
              </a:pattFill>
              <a:ln>
                <a:noFill/>
              </a:ln>
              <a:effectLst>
                <a:innerShdw blurRad="114300">
                  <a:schemeClr val="accent2">
                    <a:lumMod val="70000"/>
                    <a:lumOff val="30000"/>
                  </a:schemeClr>
                </a:innerShdw>
              </a:effectLst>
            </c:spPr>
            <c:extLst>
              <c:ext xmlns:c16="http://schemas.microsoft.com/office/drawing/2014/chart" uri="{C3380CC4-5D6E-409C-BE32-E72D297353CC}">
                <c16:uniqueId val="{00000123-8097-4A01-B63A-B33D8A5AB4DB}"/>
              </c:ext>
            </c:extLst>
          </c:dPt>
          <c:dPt>
            <c:idx val="146"/>
            <c:invertIfNegative val="1"/>
            <c:bubble3D val="0"/>
            <c:spPr>
              <a:pattFill prst="narHorz">
                <a:fgClr>
                  <a:schemeClr val="accent3">
                    <a:lumMod val="70000"/>
                    <a:lumOff val="30000"/>
                  </a:schemeClr>
                </a:fgClr>
                <a:bgClr>
                  <a:schemeClr val="accent3">
                    <a:lumMod val="70000"/>
                    <a:lumOff val="30000"/>
                    <a:lumMod val="20000"/>
                    <a:lumOff val="80000"/>
                  </a:schemeClr>
                </a:bgClr>
              </a:pattFill>
              <a:ln>
                <a:noFill/>
              </a:ln>
              <a:effectLst>
                <a:innerShdw blurRad="114300">
                  <a:schemeClr val="accent3">
                    <a:lumMod val="70000"/>
                    <a:lumOff val="30000"/>
                  </a:schemeClr>
                </a:innerShdw>
              </a:effectLst>
            </c:spPr>
            <c:extLst>
              <c:ext xmlns:c16="http://schemas.microsoft.com/office/drawing/2014/chart" uri="{C3380CC4-5D6E-409C-BE32-E72D297353CC}">
                <c16:uniqueId val="{00000125-8097-4A01-B63A-B33D8A5AB4DB}"/>
              </c:ext>
            </c:extLst>
          </c:dPt>
          <c:dPt>
            <c:idx val="147"/>
            <c:invertIfNegative val="1"/>
            <c:bubble3D val="0"/>
            <c:spPr>
              <a:pattFill prst="narHorz">
                <a:fgClr>
                  <a:schemeClr val="accent4">
                    <a:lumMod val="70000"/>
                    <a:lumOff val="30000"/>
                  </a:schemeClr>
                </a:fgClr>
                <a:bgClr>
                  <a:schemeClr val="accent4">
                    <a:lumMod val="70000"/>
                    <a:lumOff val="30000"/>
                    <a:lumMod val="20000"/>
                    <a:lumOff val="80000"/>
                  </a:schemeClr>
                </a:bgClr>
              </a:pattFill>
              <a:ln>
                <a:noFill/>
              </a:ln>
              <a:effectLst>
                <a:innerShdw blurRad="114300">
                  <a:schemeClr val="accent4">
                    <a:lumMod val="70000"/>
                    <a:lumOff val="30000"/>
                  </a:schemeClr>
                </a:innerShdw>
              </a:effectLst>
            </c:spPr>
            <c:extLst>
              <c:ext xmlns:c16="http://schemas.microsoft.com/office/drawing/2014/chart" uri="{C3380CC4-5D6E-409C-BE32-E72D297353CC}">
                <c16:uniqueId val="{00000127-8097-4A01-B63A-B33D8A5AB4DB}"/>
              </c:ext>
            </c:extLst>
          </c:dPt>
          <c:dPt>
            <c:idx val="148"/>
            <c:invertIfNegative val="1"/>
            <c:bubble3D val="0"/>
            <c:spPr>
              <a:pattFill prst="narHorz">
                <a:fgClr>
                  <a:schemeClr val="accent5">
                    <a:lumMod val="70000"/>
                    <a:lumOff val="30000"/>
                  </a:schemeClr>
                </a:fgClr>
                <a:bgClr>
                  <a:schemeClr val="accent5">
                    <a:lumMod val="70000"/>
                    <a:lumOff val="30000"/>
                    <a:lumMod val="20000"/>
                    <a:lumOff val="80000"/>
                  </a:schemeClr>
                </a:bgClr>
              </a:pattFill>
              <a:ln>
                <a:noFill/>
              </a:ln>
              <a:effectLst>
                <a:innerShdw blurRad="114300">
                  <a:schemeClr val="accent5">
                    <a:lumMod val="70000"/>
                    <a:lumOff val="30000"/>
                  </a:schemeClr>
                </a:innerShdw>
              </a:effectLst>
            </c:spPr>
            <c:extLst>
              <c:ext xmlns:c16="http://schemas.microsoft.com/office/drawing/2014/chart" uri="{C3380CC4-5D6E-409C-BE32-E72D297353CC}">
                <c16:uniqueId val="{00000129-8097-4A01-B63A-B33D8A5AB4DB}"/>
              </c:ext>
            </c:extLst>
          </c:dPt>
          <c:dPt>
            <c:idx val="149"/>
            <c:invertIfNegative val="1"/>
            <c:bubble3D val="0"/>
            <c:spPr>
              <a:pattFill prst="narHorz">
                <a:fgClr>
                  <a:schemeClr val="accent6">
                    <a:lumMod val="70000"/>
                    <a:lumOff val="30000"/>
                  </a:schemeClr>
                </a:fgClr>
                <a:bgClr>
                  <a:schemeClr val="accent6">
                    <a:lumMod val="70000"/>
                    <a:lumOff val="30000"/>
                    <a:lumMod val="20000"/>
                    <a:lumOff val="80000"/>
                  </a:schemeClr>
                </a:bgClr>
              </a:pattFill>
              <a:ln>
                <a:noFill/>
              </a:ln>
              <a:effectLst>
                <a:innerShdw blurRad="114300">
                  <a:schemeClr val="accent6">
                    <a:lumMod val="70000"/>
                    <a:lumOff val="30000"/>
                  </a:schemeClr>
                </a:innerShdw>
              </a:effectLst>
            </c:spPr>
            <c:extLst>
              <c:ext xmlns:c16="http://schemas.microsoft.com/office/drawing/2014/chart" uri="{C3380CC4-5D6E-409C-BE32-E72D297353CC}">
                <c16:uniqueId val="{0000012B-8097-4A01-B63A-B33D8A5AB4DB}"/>
              </c:ext>
            </c:extLst>
          </c:dPt>
          <c:dPt>
            <c:idx val="150"/>
            <c:invertIfNegative val="1"/>
            <c:bubble3D val="0"/>
            <c:spPr>
              <a:pattFill prst="narHorz">
                <a:fgClr>
                  <a:schemeClr val="accent1">
                    <a:lumMod val="70000"/>
                  </a:schemeClr>
                </a:fgClr>
                <a:bgClr>
                  <a:schemeClr val="accent1">
                    <a:lumMod val="70000"/>
                    <a:lumMod val="20000"/>
                    <a:lumOff val="80000"/>
                  </a:schemeClr>
                </a:bgClr>
              </a:pattFill>
              <a:ln>
                <a:noFill/>
              </a:ln>
              <a:effectLst>
                <a:innerShdw blurRad="114300">
                  <a:schemeClr val="accent1">
                    <a:lumMod val="70000"/>
                  </a:schemeClr>
                </a:innerShdw>
              </a:effectLst>
            </c:spPr>
            <c:extLst>
              <c:ext xmlns:c16="http://schemas.microsoft.com/office/drawing/2014/chart" uri="{C3380CC4-5D6E-409C-BE32-E72D297353CC}">
                <c16:uniqueId val="{0000012D-8097-4A01-B63A-B33D8A5AB4DB}"/>
              </c:ext>
            </c:extLst>
          </c:dPt>
          <c:dPt>
            <c:idx val="151"/>
            <c:invertIfNegative val="1"/>
            <c:bubble3D val="0"/>
            <c:spPr>
              <a:pattFill prst="narHorz">
                <a:fgClr>
                  <a:schemeClr val="accent2">
                    <a:lumMod val="70000"/>
                  </a:schemeClr>
                </a:fgClr>
                <a:bgClr>
                  <a:schemeClr val="accent2">
                    <a:lumMod val="70000"/>
                    <a:lumMod val="20000"/>
                    <a:lumOff val="80000"/>
                  </a:schemeClr>
                </a:bgClr>
              </a:pattFill>
              <a:ln>
                <a:noFill/>
              </a:ln>
              <a:effectLst>
                <a:innerShdw blurRad="114300">
                  <a:schemeClr val="accent2">
                    <a:lumMod val="70000"/>
                  </a:schemeClr>
                </a:innerShdw>
              </a:effectLst>
            </c:spPr>
            <c:extLst>
              <c:ext xmlns:c16="http://schemas.microsoft.com/office/drawing/2014/chart" uri="{C3380CC4-5D6E-409C-BE32-E72D297353CC}">
                <c16:uniqueId val="{0000012F-8097-4A01-B63A-B33D8A5AB4DB}"/>
              </c:ext>
            </c:extLst>
          </c:dPt>
          <c:dPt>
            <c:idx val="152"/>
            <c:invertIfNegative val="1"/>
            <c:bubble3D val="0"/>
            <c:spPr>
              <a:pattFill prst="narHorz">
                <a:fgClr>
                  <a:schemeClr val="accent3">
                    <a:lumMod val="70000"/>
                  </a:schemeClr>
                </a:fgClr>
                <a:bgClr>
                  <a:schemeClr val="accent3">
                    <a:lumMod val="70000"/>
                    <a:lumMod val="20000"/>
                    <a:lumOff val="80000"/>
                  </a:schemeClr>
                </a:bgClr>
              </a:pattFill>
              <a:ln>
                <a:noFill/>
              </a:ln>
              <a:effectLst>
                <a:innerShdw blurRad="114300">
                  <a:schemeClr val="accent3">
                    <a:lumMod val="70000"/>
                  </a:schemeClr>
                </a:innerShdw>
              </a:effectLst>
            </c:spPr>
            <c:extLst>
              <c:ext xmlns:c16="http://schemas.microsoft.com/office/drawing/2014/chart" uri="{C3380CC4-5D6E-409C-BE32-E72D297353CC}">
                <c16:uniqueId val="{00000131-8097-4A01-B63A-B33D8A5AB4DB}"/>
              </c:ext>
            </c:extLst>
          </c:dPt>
          <c:dPt>
            <c:idx val="153"/>
            <c:invertIfNegative val="1"/>
            <c:bubble3D val="0"/>
            <c:spPr>
              <a:pattFill prst="narHorz">
                <a:fgClr>
                  <a:schemeClr val="accent4">
                    <a:lumMod val="70000"/>
                  </a:schemeClr>
                </a:fgClr>
                <a:bgClr>
                  <a:schemeClr val="accent4">
                    <a:lumMod val="70000"/>
                    <a:lumMod val="20000"/>
                    <a:lumOff val="80000"/>
                  </a:schemeClr>
                </a:bgClr>
              </a:pattFill>
              <a:ln>
                <a:noFill/>
              </a:ln>
              <a:effectLst>
                <a:innerShdw blurRad="114300">
                  <a:schemeClr val="accent4">
                    <a:lumMod val="70000"/>
                  </a:schemeClr>
                </a:innerShdw>
              </a:effectLst>
            </c:spPr>
            <c:extLst>
              <c:ext xmlns:c16="http://schemas.microsoft.com/office/drawing/2014/chart" uri="{C3380CC4-5D6E-409C-BE32-E72D297353CC}">
                <c16:uniqueId val="{00000133-8097-4A01-B63A-B33D8A5AB4DB}"/>
              </c:ext>
            </c:extLst>
          </c:dPt>
          <c:dPt>
            <c:idx val="154"/>
            <c:invertIfNegative val="1"/>
            <c:bubble3D val="0"/>
            <c:spPr>
              <a:pattFill prst="narHorz">
                <a:fgClr>
                  <a:schemeClr val="accent5">
                    <a:lumMod val="70000"/>
                  </a:schemeClr>
                </a:fgClr>
                <a:bgClr>
                  <a:schemeClr val="accent5">
                    <a:lumMod val="70000"/>
                    <a:lumMod val="20000"/>
                    <a:lumOff val="80000"/>
                  </a:schemeClr>
                </a:bgClr>
              </a:pattFill>
              <a:ln>
                <a:noFill/>
              </a:ln>
              <a:effectLst>
                <a:innerShdw blurRad="114300">
                  <a:schemeClr val="accent5">
                    <a:lumMod val="70000"/>
                  </a:schemeClr>
                </a:innerShdw>
              </a:effectLst>
            </c:spPr>
            <c:extLst>
              <c:ext xmlns:c16="http://schemas.microsoft.com/office/drawing/2014/chart" uri="{C3380CC4-5D6E-409C-BE32-E72D297353CC}">
                <c16:uniqueId val="{00000135-8097-4A01-B63A-B33D8A5AB4DB}"/>
              </c:ext>
            </c:extLst>
          </c:dPt>
          <c:dPt>
            <c:idx val="155"/>
            <c:invertIfNegative val="1"/>
            <c:bubble3D val="0"/>
            <c:spPr>
              <a:pattFill prst="narHorz">
                <a:fgClr>
                  <a:schemeClr val="accent6">
                    <a:lumMod val="70000"/>
                  </a:schemeClr>
                </a:fgClr>
                <a:bgClr>
                  <a:schemeClr val="accent6">
                    <a:lumMod val="70000"/>
                    <a:lumMod val="20000"/>
                    <a:lumOff val="80000"/>
                  </a:schemeClr>
                </a:bgClr>
              </a:pattFill>
              <a:ln>
                <a:noFill/>
              </a:ln>
              <a:effectLst>
                <a:innerShdw blurRad="114300">
                  <a:schemeClr val="accent6">
                    <a:lumMod val="70000"/>
                  </a:schemeClr>
                </a:innerShdw>
              </a:effectLst>
            </c:spPr>
            <c:extLst>
              <c:ext xmlns:c16="http://schemas.microsoft.com/office/drawing/2014/chart" uri="{C3380CC4-5D6E-409C-BE32-E72D297353CC}">
                <c16:uniqueId val="{00000137-8097-4A01-B63A-B33D8A5AB4DB}"/>
              </c:ext>
            </c:extLst>
          </c:dPt>
          <c:dPt>
            <c:idx val="156"/>
            <c:invertIfNegative val="1"/>
            <c:bubble3D val="0"/>
            <c:spPr>
              <a:pattFill prst="narHorz">
                <a:fgClr>
                  <a:schemeClr val="accent1">
                    <a:lumMod val="50000"/>
                    <a:lumOff val="50000"/>
                  </a:schemeClr>
                </a:fgClr>
                <a:bgClr>
                  <a:schemeClr val="accent1">
                    <a:lumMod val="50000"/>
                    <a:lumOff val="50000"/>
                    <a:lumMod val="20000"/>
                    <a:lumOff val="80000"/>
                  </a:schemeClr>
                </a:bgClr>
              </a:pattFill>
              <a:ln>
                <a:noFill/>
              </a:ln>
              <a:effectLst>
                <a:innerShdw blurRad="114300">
                  <a:schemeClr val="accent1">
                    <a:lumMod val="50000"/>
                    <a:lumOff val="50000"/>
                  </a:schemeClr>
                </a:innerShdw>
              </a:effectLst>
            </c:spPr>
            <c:extLst>
              <c:ext xmlns:c16="http://schemas.microsoft.com/office/drawing/2014/chart" uri="{C3380CC4-5D6E-409C-BE32-E72D297353CC}">
                <c16:uniqueId val="{00000139-8097-4A01-B63A-B33D8A5AB4DB}"/>
              </c:ext>
            </c:extLst>
          </c:dPt>
          <c:dPt>
            <c:idx val="157"/>
            <c:invertIfNegative val="1"/>
            <c:bubble3D val="0"/>
            <c:spPr>
              <a:pattFill prst="narHorz">
                <a:fgClr>
                  <a:schemeClr val="accent2">
                    <a:lumMod val="50000"/>
                    <a:lumOff val="50000"/>
                  </a:schemeClr>
                </a:fgClr>
                <a:bgClr>
                  <a:schemeClr val="accent2">
                    <a:lumMod val="50000"/>
                    <a:lumOff val="50000"/>
                    <a:lumMod val="20000"/>
                    <a:lumOff val="80000"/>
                  </a:schemeClr>
                </a:bgClr>
              </a:pattFill>
              <a:ln>
                <a:noFill/>
              </a:ln>
              <a:effectLst>
                <a:innerShdw blurRad="114300">
                  <a:schemeClr val="accent2">
                    <a:lumMod val="50000"/>
                    <a:lumOff val="50000"/>
                  </a:schemeClr>
                </a:innerShdw>
              </a:effectLst>
            </c:spPr>
            <c:extLst>
              <c:ext xmlns:c16="http://schemas.microsoft.com/office/drawing/2014/chart" uri="{C3380CC4-5D6E-409C-BE32-E72D297353CC}">
                <c16:uniqueId val="{0000013B-8097-4A01-B63A-B33D8A5AB4DB}"/>
              </c:ext>
            </c:extLst>
          </c:dPt>
          <c:dPt>
            <c:idx val="158"/>
            <c:invertIfNegative val="1"/>
            <c:bubble3D val="0"/>
            <c:spPr>
              <a:pattFill prst="narHorz">
                <a:fgClr>
                  <a:schemeClr val="accent3">
                    <a:lumMod val="50000"/>
                    <a:lumOff val="50000"/>
                  </a:schemeClr>
                </a:fgClr>
                <a:bgClr>
                  <a:schemeClr val="accent3">
                    <a:lumMod val="50000"/>
                    <a:lumOff val="50000"/>
                    <a:lumMod val="20000"/>
                    <a:lumOff val="80000"/>
                  </a:schemeClr>
                </a:bgClr>
              </a:pattFill>
              <a:ln>
                <a:noFill/>
              </a:ln>
              <a:effectLst>
                <a:innerShdw blurRad="114300">
                  <a:schemeClr val="accent3">
                    <a:lumMod val="50000"/>
                    <a:lumOff val="50000"/>
                  </a:schemeClr>
                </a:innerShdw>
              </a:effectLst>
            </c:spPr>
            <c:extLst>
              <c:ext xmlns:c16="http://schemas.microsoft.com/office/drawing/2014/chart" uri="{C3380CC4-5D6E-409C-BE32-E72D297353CC}">
                <c16:uniqueId val="{0000013D-8097-4A01-B63A-B33D8A5AB4DB}"/>
              </c:ext>
            </c:extLst>
          </c:dPt>
          <c:dPt>
            <c:idx val="159"/>
            <c:invertIfNegative val="1"/>
            <c:bubble3D val="0"/>
            <c:spPr>
              <a:pattFill prst="narHorz">
                <a:fgClr>
                  <a:schemeClr val="accent4">
                    <a:lumMod val="50000"/>
                    <a:lumOff val="50000"/>
                  </a:schemeClr>
                </a:fgClr>
                <a:bgClr>
                  <a:schemeClr val="accent4">
                    <a:lumMod val="50000"/>
                    <a:lumOff val="50000"/>
                    <a:lumMod val="20000"/>
                    <a:lumOff val="80000"/>
                  </a:schemeClr>
                </a:bgClr>
              </a:pattFill>
              <a:ln>
                <a:noFill/>
              </a:ln>
              <a:effectLst>
                <a:innerShdw blurRad="114300">
                  <a:schemeClr val="accent4">
                    <a:lumMod val="50000"/>
                    <a:lumOff val="50000"/>
                  </a:schemeClr>
                </a:innerShdw>
              </a:effectLst>
            </c:spPr>
            <c:extLst>
              <c:ext xmlns:c16="http://schemas.microsoft.com/office/drawing/2014/chart" uri="{C3380CC4-5D6E-409C-BE32-E72D297353CC}">
                <c16:uniqueId val="{0000013F-8097-4A01-B63A-B33D8A5AB4DB}"/>
              </c:ext>
            </c:extLst>
          </c:dPt>
          <c:dPt>
            <c:idx val="160"/>
            <c:invertIfNegative val="1"/>
            <c:bubble3D val="0"/>
            <c:spPr>
              <a:pattFill prst="narHorz">
                <a:fgClr>
                  <a:schemeClr val="accent5">
                    <a:lumMod val="50000"/>
                    <a:lumOff val="50000"/>
                  </a:schemeClr>
                </a:fgClr>
                <a:bgClr>
                  <a:schemeClr val="accent5">
                    <a:lumMod val="50000"/>
                    <a:lumOff val="50000"/>
                    <a:lumMod val="20000"/>
                    <a:lumOff val="80000"/>
                  </a:schemeClr>
                </a:bgClr>
              </a:pattFill>
              <a:ln>
                <a:noFill/>
              </a:ln>
              <a:effectLst>
                <a:innerShdw blurRad="114300">
                  <a:schemeClr val="accent5">
                    <a:lumMod val="50000"/>
                    <a:lumOff val="50000"/>
                  </a:schemeClr>
                </a:innerShdw>
              </a:effectLst>
            </c:spPr>
            <c:extLst>
              <c:ext xmlns:c16="http://schemas.microsoft.com/office/drawing/2014/chart" uri="{C3380CC4-5D6E-409C-BE32-E72D297353CC}">
                <c16:uniqueId val="{00000141-8097-4A01-B63A-B33D8A5AB4DB}"/>
              </c:ext>
            </c:extLst>
          </c:dPt>
          <c:dPt>
            <c:idx val="161"/>
            <c:invertIfNegative val="1"/>
            <c:bubble3D val="0"/>
            <c:spPr>
              <a:pattFill prst="narHorz">
                <a:fgClr>
                  <a:schemeClr val="accent6">
                    <a:lumMod val="50000"/>
                    <a:lumOff val="50000"/>
                  </a:schemeClr>
                </a:fgClr>
                <a:bgClr>
                  <a:schemeClr val="accent6">
                    <a:lumMod val="50000"/>
                    <a:lumOff val="50000"/>
                    <a:lumMod val="20000"/>
                    <a:lumOff val="80000"/>
                  </a:schemeClr>
                </a:bgClr>
              </a:pattFill>
              <a:ln>
                <a:noFill/>
              </a:ln>
              <a:effectLst>
                <a:innerShdw blurRad="114300">
                  <a:schemeClr val="accent6">
                    <a:lumMod val="50000"/>
                    <a:lumOff val="50000"/>
                  </a:schemeClr>
                </a:innerShdw>
              </a:effectLst>
            </c:spPr>
            <c:extLst>
              <c:ext xmlns:c16="http://schemas.microsoft.com/office/drawing/2014/chart" uri="{C3380CC4-5D6E-409C-BE32-E72D297353CC}">
                <c16:uniqueId val="{00000143-8097-4A01-B63A-B33D8A5AB4DB}"/>
              </c:ext>
            </c:extLst>
          </c:dPt>
          <c:dPt>
            <c:idx val="162"/>
            <c:invertIfNegative val="1"/>
            <c:bubble3D val="0"/>
            <c:spPr>
              <a:pattFill prst="narHorz">
                <a:fgClr>
                  <a:schemeClr val="accent1"/>
                </a:fgClr>
                <a:bgClr>
                  <a:schemeClr val="accent1">
                    <a:lumMod val="20000"/>
                    <a:lumOff val="80000"/>
                  </a:schemeClr>
                </a:bgClr>
              </a:pattFill>
              <a:ln>
                <a:noFill/>
              </a:ln>
              <a:effectLst>
                <a:innerShdw blurRad="114300">
                  <a:schemeClr val="accent1"/>
                </a:innerShdw>
              </a:effectLst>
            </c:spPr>
            <c:extLst>
              <c:ext xmlns:c16="http://schemas.microsoft.com/office/drawing/2014/chart" uri="{C3380CC4-5D6E-409C-BE32-E72D297353CC}">
                <c16:uniqueId val="{00000145-8097-4A01-B63A-B33D8A5AB4DB}"/>
              </c:ext>
            </c:extLst>
          </c:dPt>
          <c:dPt>
            <c:idx val="163"/>
            <c:invertIfNegative val="1"/>
            <c:bubble3D val="0"/>
            <c:spPr>
              <a:pattFill prst="narHorz">
                <a:fgClr>
                  <a:schemeClr val="accent2"/>
                </a:fgClr>
                <a:bgClr>
                  <a:schemeClr val="accent2">
                    <a:lumMod val="20000"/>
                    <a:lumOff val="80000"/>
                  </a:schemeClr>
                </a:bgClr>
              </a:pattFill>
              <a:ln>
                <a:noFill/>
              </a:ln>
              <a:effectLst>
                <a:innerShdw blurRad="114300">
                  <a:schemeClr val="accent2"/>
                </a:innerShdw>
              </a:effectLst>
            </c:spPr>
            <c:extLst>
              <c:ext xmlns:c16="http://schemas.microsoft.com/office/drawing/2014/chart" uri="{C3380CC4-5D6E-409C-BE32-E72D297353CC}">
                <c16:uniqueId val="{00000147-8097-4A01-B63A-B33D8A5AB4DB}"/>
              </c:ext>
            </c:extLst>
          </c:dPt>
          <c:dPt>
            <c:idx val="164"/>
            <c:invertIfNegative val="1"/>
            <c:bubble3D val="0"/>
            <c:spPr>
              <a:pattFill prst="narHorz">
                <a:fgClr>
                  <a:schemeClr val="accent3"/>
                </a:fgClr>
                <a:bgClr>
                  <a:schemeClr val="accent3">
                    <a:lumMod val="20000"/>
                    <a:lumOff val="80000"/>
                  </a:schemeClr>
                </a:bgClr>
              </a:pattFill>
              <a:ln>
                <a:noFill/>
              </a:ln>
              <a:effectLst>
                <a:innerShdw blurRad="114300">
                  <a:schemeClr val="accent3"/>
                </a:innerShdw>
              </a:effectLst>
            </c:spPr>
            <c:extLst>
              <c:ext xmlns:c16="http://schemas.microsoft.com/office/drawing/2014/chart" uri="{C3380CC4-5D6E-409C-BE32-E72D297353CC}">
                <c16:uniqueId val="{00000149-8097-4A01-B63A-B33D8A5AB4DB}"/>
              </c:ext>
            </c:extLst>
          </c:dPt>
          <c:dPt>
            <c:idx val="165"/>
            <c:invertIfNegative val="1"/>
            <c:bubble3D val="0"/>
            <c:spPr>
              <a:pattFill prst="narHorz">
                <a:fgClr>
                  <a:schemeClr val="accent4"/>
                </a:fgClr>
                <a:bgClr>
                  <a:schemeClr val="accent4">
                    <a:lumMod val="20000"/>
                    <a:lumOff val="80000"/>
                  </a:schemeClr>
                </a:bgClr>
              </a:pattFill>
              <a:ln>
                <a:noFill/>
              </a:ln>
              <a:effectLst>
                <a:innerShdw blurRad="114300">
                  <a:schemeClr val="accent4"/>
                </a:innerShdw>
              </a:effectLst>
            </c:spPr>
            <c:extLst>
              <c:ext xmlns:c16="http://schemas.microsoft.com/office/drawing/2014/chart" uri="{C3380CC4-5D6E-409C-BE32-E72D297353CC}">
                <c16:uniqueId val="{0000014B-8097-4A01-B63A-B33D8A5AB4DB}"/>
              </c:ext>
            </c:extLst>
          </c:dPt>
          <c:dPt>
            <c:idx val="166"/>
            <c:invertIfNegative val="1"/>
            <c:bubble3D val="0"/>
            <c:spPr>
              <a:pattFill prst="narHorz">
                <a:fgClr>
                  <a:schemeClr val="accent5"/>
                </a:fgClr>
                <a:bgClr>
                  <a:schemeClr val="accent5">
                    <a:lumMod val="20000"/>
                    <a:lumOff val="80000"/>
                  </a:schemeClr>
                </a:bgClr>
              </a:pattFill>
              <a:ln>
                <a:noFill/>
              </a:ln>
              <a:effectLst>
                <a:innerShdw blurRad="114300">
                  <a:schemeClr val="accent5"/>
                </a:innerShdw>
              </a:effectLst>
            </c:spPr>
            <c:extLst>
              <c:ext xmlns:c16="http://schemas.microsoft.com/office/drawing/2014/chart" uri="{C3380CC4-5D6E-409C-BE32-E72D297353CC}">
                <c16:uniqueId val="{0000014D-8097-4A01-B63A-B33D8A5AB4DB}"/>
              </c:ext>
            </c:extLst>
          </c:dPt>
          <c:dPt>
            <c:idx val="167"/>
            <c:invertIfNegative val="1"/>
            <c:bubble3D val="0"/>
            <c:spPr>
              <a:pattFill prst="narHorz">
                <a:fgClr>
                  <a:schemeClr val="accent6"/>
                </a:fgClr>
                <a:bgClr>
                  <a:schemeClr val="accent6">
                    <a:lumMod val="20000"/>
                    <a:lumOff val="80000"/>
                  </a:schemeClr>
                </a:bgClr>
              </a:pattFill>
              <a:ln>
                <a:noFill/>
              </a:ln>
              <a:effectLst>
                <a:innerShdw blurRad="114300">
                  <a:schemeClr val="accent6"/>
                </a:innerShdw>
              </a:effectLst>
            </c:spPr>
            <c:extLst>
              <c:ext xmlns:c16="http://schemas.microsoft.com/office/drawing/2014/chart" uri="{C3380CC4-5D6E-409C-BE32-E72D297353CC}">
                <c16:uniqueId val="{0000014F-8097-4A01-B63A-B33D8A5AB4DB}"/>
              </c:ext>
            </c:extLst>
          </c:dPt>
          <c:dPt>
            <c:idx val="168"/>
            <c:invertIfNegative val="1"/>
            <c:bubble3D val="0"/>
            <c:spPr>
              <a:pattFill prst="narHorz">
                <a:fgClr>
                  <a:schemeClr val="accent1">
                    <a:lumMod val="60000"/>
                  </a:schemeClr>
                </a:fgClr>
                <a:bgClr>
                  <a:schemeClr val="accent1">
                    <a:lumMod val="60000"/>
                    <a:lumMod val="20000"/>
                    <a:lumOff val="80000"/>
                  </a:schemeClr>
                </a:bgClr>
              </a:pattFill>
              <a:ln>
                <a:noFill/>
              </a:ln>
              <a:effectLst>
                <a:innerShdw blurRad="114300">
                  <a:schemeClr val="accent1">
                    <a:lumMod val="60000"/>
                  </a:schemeClr>
                </a:innerShdw>
              </a:effectLst>
            </c:spPr>
            <c:extLst>
              <c:ext xmlns:c16="http://schemas.microsoft.com/office/drawing/2014/chart" uri="{C3380CC4-5D6E-409C-BE32-E72D297353CC}">
                <c16:uniqueId val="{00000151-8097-4A01-B63A-B33D8A5AB4DB}"/>
              </c:ext>
            </c:extLst>
          </c:dPt>
          <c:dPt>
            <c:idx val="169"/>
            <c:invertIfNegative val="1"/>
            <c:bubble3D val="0"/>
            <c:spPr>
              <a:pattFill prst="narHorz">
                <a:fgClr>
                  <a:schemeClr val="accent2">
                    <a:lumMod val="60000"/>
                  </a:schemeClr>
                </a:fgClr>
                <a:bgClr>
                  <a:schemeClr val="accent2">
                    <a:lumMod val="60000"/>
                    <a:lumMod val="20000"/>
                    <a:lumOff val="80000"/>
                  </a:schemeClr>
                </a:bgClr>
              </a:pattFill>
              <a:ln>
                <a:noFill/>
              </a:ln>
              <a:effectLst>
                <a:innerShdw blurRad="114300">
                  <a:schemeClr val="accent2">
                    <a:lumMod val="60000"/>
                  </a:schemeClr>
                </a:innerShdw>
              </a:effectLst>
            </c:spPr>
            <c:extLst>
              <c:ext xmlns:c16="http://schemas.microsoft.com/office/drawing/2014/chart" uri="{C3380CC4-5D6E-409C-BE32-E72D297353CC}">
                <c16:uniqueId val="{00000153-8097-4A01-B63A-B33D8A5AB4DB}"/>
              </c:ext>
            </c:extLst>
          </c:dPt>
          <c:dPt>
            <c:idx val="170"/>
            <c:invertIfNegative val="1"/>
            <c:bubble3D val="0"/>
            <c:spPr>
              <a:pattFill prst="narHorz">
                <a:fgClr>
                  <a:schemeClr val="accent3">
                    <a:lumMod val="60000"/>
                  </a:schemeClr>
                </a:fgClr>
                <a:bgClr>
                  <a:schemeClr val="accent3">
                    <a:lumMod val="60000"/>
                    <a:lumMod val="20000"/>
                    <a:lumOff val="80000"/>
                  </a:schemeClr>
                </a:bgClr>
              </a:pattFill>
              <a:ln>
                <a:noFill/>
              </a:ln>
              <a:effectLst>
                <a:innerShdw blurRad="114300">
                  <a:schemeClr val="accent3">
                    <a:lumMod val="60000"/>
                  </a:schemeClr>
                </a:innerShdw>
              </a:effectLst>
            </c:spPr>
            <c:extLst>
              <c:ext xmlns:c16="http://schemas.microsoft.com/office/drawing/2014/chart" uri="{C3380CC4-5D6E-409C-BE32-E72D297353CC}">
                <c16:uniqueId val="{00000155-8097-4A01-B63A-B33D8A5AB4DB}"/>
              </c:ext>
            </c:extLst>
          </c:dPt>
          <c:dPt>
            <c:idx val="171"/>
            <c:invertIfNegative val="1"/>
            <c:bubble3D val="0"/>
            <c:spPr>
              <a:pattFill prst="narHorz">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c:spPr>
            <c:extLst>
              <c:ext xmlns:c16="http://schemas.microsoft.com/office/drawing/2014/chart" uri="{C3380CC4-5D6E-409C-BE32-E72D297353CC}">
                <c16:uniqueId val="{00000157-8097-4A01-B63A-B33D8A5AB4DB}"/>
              </c:ext>
            </c:extLst>
          </c:dPt>
          <c:dPt>
            <c:idx val="172"/>
            <c:invertIfNegative val="1"/>
            <c:bubble3D val="0"/>
            <c:spPr>
              <a:pattFill prst="narHorz">
                <a:fgClr>
                  <a:schemeClr val="accent5">
                    <a:lumMod val="60000"/>
                  </a:schemeClr>
                </a:fgClr>
                <a:bgClr>
                  <a:schemeClr val="accent5">
                    <a:lumMod val="60000"/>
                    <a:lumMod val="20000"/>
                    <a:lumOff val="80000"/>
                  </a:schemeClr>
                </a:bgClr>
              </a:pattFill>
              <a:ln>
                <a:noFill/>
              </a:ln>
              <a:effectLst>
                <a:innerShdw blurRad="114300">
                  <a:schemeClr val="accent5">
                    <a:lumMod val="60000"/>
                  </a:schemeClr>
                </a:innerShdw>
              </a:effectLst>
            </c:spPr>
            <c:extLst>
              <c:ext xmlns:c16="http://schemas.microsoft.com/office/drawing/2014/chart" uri="{C3380CC4-5D6E-409C-BE32-E72D297353CC}">
                <c16:uniqueId val="{00000159-8097-4A01-B63A-B33D8A5AB4DB}"/>
              </c:ext>
            </c:extLst>
          </c:dPt>
          <c:dPt>
            <c:idx val="173"/>
            <c:invertIfNegative val="1"/>
            <c:bubble3D val="0"/>
            <c:spPr>
              <a:pattFill prst="narHorz">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c:spPr>
            <c:extLst>
              <c:ext xmlns:c16="http://schemas.microsoft.com/office/drawing/2014/chart" uri="{C3380CC4-5D6E-409C-BE32-E72D297353CC}">
                <c16:uniqueId val="{0000015B-8097-4A01-B63A-B33D8A5AB4DB}"/>
              </c:ext>
            </c:extLst>
          </c:dPt>
          <c:dPt>
            <c:idx val="174"/>
            <c:invertIfNegative val="1"/>
            <c:bubble3D val="0"/>
            <c:spPr>
              <a:pattFill prst="narHorz">
                <a:fgClr>
                  <a:schemeClr val="accent1">
                    <a:lumMod val="80000"/>
                    <a:lumOff val="20000"/>
                  </a:schemeClr>
                </a:fgClr>
                <a:bgClr>
                  <a:schemeClr val="accent1">
                    <a:lumMod val="80000"/>
                    <a:lumOff val="20000"/>
                    <a:lumMod val="20000"/>
                    <a:lumOff val="80000"/>
                  </a:schemeClr>
                </a:bgClr>
              </a:pattFill>
              <a:ln>
                <a:noFill/>
              </a:ln>
              <a:effectLst>
                <a:innerShdw blurRad="114300">
                  <a:schemeClr val="accent1">
                    <a:lumMod val="80000"/>
                    <a:lumOff val="20000"/>
                  </a:schemeClr>
                </a:innerShdw>
              </a:effectLst>
            </c:spPr>
            <c:extLst>
              <c:ext xmlns:c16="http://schemas.microsoft.com/office/drawing/2014/chart" uri="{C3380CC4-5D6E-409C-BE32-E72D297353CC}">
                <c16:uniqueId val="{0000015D-8097-4A01-B63A-B33D8A5AB4DB}"/>
              </c:ext>
            </c:extLst>
          </c:dPt>
          <c:dPt>
            <c:idx val="175"/>
            <c:invertIfNegative val="1"/>
            <c:bubble3D val="0"/>
            <c:spPr>
              <a:pattFill prst="narHorz">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c:spPr>
            <c:extLst>
              <c:ext xmlns:c16="http://schemas.microsoft.com/office/drawing/2014/chart" uri="{C3380CC4-5D6E-409C-BE32-E72D297353CC}">
                <c16:uniqueId val="{0000015F-8097-4A01-B63A-B33D8A5AB4DB}"/>
              </c:ext>
            </c:extLst>
          </c:dPt>
          <c:dPt>
            <c:idx val="176"/>
            <c:invertIfNegative val="1"/>
            <c:bubble3D val="0"/>
            <c:spPr>
              <a:pattFill prst="narHorz">
                <a:fgClr>
                  <a:schemeClr val="accent3">
                    <a:lumMod val="80000"/>
                    <a:lumOff val="20000"/>
                  </a:schemeClr>
                </a:fgClr>
                <a:bgClr>
                  <a:schemeClr val="accent3">
                    <a:lumMod val="80000"/>
                    <a:lumOff val="20000"/>
                    <a:lumMod val="20000"/>
                    <a:lumOff val="80000"/>
                  </a:schemeClr>
                </a:bgClr>
              </a:pattFill>
              <a:ln>
                <a:noFill/>
              </a:ln>
              <a:effectLst>
                <a:innerShdw blurRad="114300">
                  <a:schemeClr val="accent3">
                    <a:lumMod val="80000"/>
                    <a:lumOff val="20000"/>
                  </a:schemeClr>
                </a:innerShdw>
              </a:effectLst>
            </c:spPr>
            <c:extLst>
              <c:ext xmlns:c16="http://schemas.microsoft.com/office/drawing/2014/chart" uri="{C3380CC4-5D6E-409C-BE32-E72D297353CC}">
                <c16:uniqueId val="{00000161-8097-4A01-B63A-B33D8A5AB4DB}"/>
              </c:ext>
            </c:extLst>
          </c:dPt>
          <c:dPt>
            <c:idx val="177"/>
            <c:invertIfNegative val="1"/>
            <c:bubble3D val="0"/>
            <c:spPr>
              <a:pattFill prst="narHorz">
                <a:fgClr>
                  <a:schemeClr val="accent4">
                    <a:lumMod val="80000"/>
                    <a:lumOff val="20000"/>
                  </a:schemeClr>
                </a:fgClr>
                <a:bgClr>
                  <a:schemeClr val="accent4">
                    <a:lumMod val="80000"/>
                    <a:lumOff val="20000"/>
                    <a:lumMod val="20000"/>
                    <a:lumOff val="80000"/>
                  </a:schemeClr>
                </a:bgClr>
              </a:pattFill>
              <a:ln>
                <a:noFill/>
              </a:ln>
              <a:effectLst>
                <a:innerShdw blurRad="114300">
                  <a:schemeClr val="accent4">
                    <a:lumMod val="80000"/>
                    <a:lumOff val="20000"/>
                  </a:schemeClr>
                </a:innerShdw>
              </a:effectLst>
            </c:spPr>
            <c:extLst>
              <c:ext xmlns:c16="http://schemas.microsoft.com/office/drawing/2014/chart" uri="{C3380CC4-5D6E-409C-BE32-E72D297353CC}">
                <c16:uniqueId val="{00000163-8097-4A01-B63A-B33D8A5AB4DB}"/>
              </c:ext>
            </c:extLst>
          </c:dPt>
          <c:dPt>
            <c:idx val="178"/>
            <c:invertIfNegative val="1"/>
            <c:bubble3D val="0"/>
            <c:spPr>
              <a:pattFill prst="narHorz">
                <a:fgClr>
                  <a:schemeClr val="accent5">
                    <a:lumMod val="80000"/>
                    <a:lumOff val="20000"/>
                  </a:schemeClr>
                </a:fgClr>
                <a:bgClr>
                  <a:schemeClr val="accent5">
                    <a:lumMod val="80000"/>
                    <a:lumOff val="20000"/>
                    <a:lumMod val="20000"/>
                    <a:lumOff val="80000"/>
                  </a:schemeClr>
                </a:bgClr>
              </a:pattFill>
              <a:ln>
                <a:noFill/>
              </a:ln>
              <a:effectLst>
                <a:innerShdw blurRad="114300">
                  <a:schemeClr val="accent5">
                    <a:lumMod val="80000"/>
                    <a:lumOff val="20000"/>
                  </a:schemeClr>
                </a:innerShdw>
              </a:effectLst>
            </c:spPr>
            <c:extLst>
              <c:ext xmlns:c16="http://schemas.microsoft.com/office/drawing/2014/chart" uri="{C3380CC4-5D6E-409C-BE32-E72D297353CC}">
                <c16:uniqueId val="{00000165-8097-4A01-B63A-B33D8A5AB4DB}"/>
              </c:ext>
            </c:extLst>
          </c:dPt>
          <c:dPt>
            <c:idx val="179"/>
            <c:invertIfNegative val="1"/>
            <c:bubble3D val="0"/>
            <c:spPr>
              <a:pattFill prst="narHorz">
                <a:fgClr>
                  <a:schemeClr val="accent6">
                    <a:lumMod val="80000"/>
                    <a:lumOff val="20000"/>
                  </a:schemeClr>
                </a:fgClr>
                <a:bgClr>
                  <a:schemeClr val="accent6">
                    <a:lumMod val="80000"/>
                    <a:lumOff val="20000"/>
                    <a:lumMod val="20000"/>
                    <a:lumOff val="80000"/>
                  </a:schemeClr>
                </a:bgClr>
              </a:pattFill>
              <a:ln>
                <a:noFill/>
              </a:ln>
              <a:effectLst>
                <a:innerShdw blurRad="114300">
                  <a:schemeClr val="accent6">
                    <a:lumMod val="80000"/>
                    <a:lumOff val="20000"/>
                  </a:schemeClr>
                </a:innerShdw>
              </a:effectLst>
            </c:spPr>
            <c:extLst>
              <c:ext xmlns:c16="http://schemas.microsoft.com/office/drawing/2014/chart" uri="{C3380CC4-5D6E-409C-BE32-E72D297353CC}">
                <c16:uniqueId val="{00000167-8097-4A01-B63A-B33D8A5AB4DB}"/>
              </c:ext>
            </c:extLst>
          </c:dPt>
          <c:dPt>
            <c:idx val="180"/>
            <c:invertIfNegative val="1"/>
            <c:bubble3D val="0"/>
            <c:spPr>
              <a:pattFill prst="narHorz">
                <a:fgClr>
                  <a:schemeClr val="accent1">
                    <a:lumMod val="80000"/>
                  </a:schemeClr>
                </a:fgClr>
                <a:bgClr>
                  <a:schemeClr val="accent1">
                    <a:lumMod val="80000"/>
                    <a:lumMod val="20000"/>
                    <a:lumOff val="80000"/>
                  </a:schemeClr>
                </a:bgClr>
              </a:pattFill>
              <a:ln>
                <a:noFill/>
              </a:ln>
              <a:effectLst>
                <a:innerShdw blurRad="114300">
                  <a:schemeClr val="accent1">
                    <a:lumMod val="80000"/>
                  </a:schemeClr>
                </a:innerShdw>
              </a:effectLst>
            </c:spPr>
            <c:extLst>
              <c:ext xmlns:c16="http://schemas.microsoft.com/office/drawing/2014/chart" uri="{C3380CC4-5D6E-409C-BE32-E72D297353CC}">
                <c16:uniqueId val="{00000169-8097-4A01-B63A-B33D8A5AB4DB}"/>
              </c:ext>
            </c:extLst>
          </c:dPt>
          <c:dPt>
            <c:idx val="181"/>
            <c:invertIfNegative val="1"/>
            <c:bubble3D val="0"/>
            <c:spPr>
              <a:pattFill prst="narHorz">
                <a:fgClr>
                  <a:schemeClr val="accent2">
                    <a:lumMod val="80000"/>
                  </a:schemeClr>
                </a:fgClr>
                <a:bgClr>
                  <a:schemeClr val="accent2">
                    <a:lumMod val="80000"/>
                    <a:lumMod val="20000"/>
                    <a:lumOff val="80000"/>
                  </a:schemeClr>
                </a:bgClr>
              </a:pattFill>
              <a:ln>
                <a:noFill/>
              </a:ln>
              <a:effectLst>
                <a:innerShdw blurRad="114300">
                  <a:schemeClr val="accent2">
                    <a:lumMod val="80000"/>
                  </a:schemeClr>
                </a:innerShdw>
              </a:effectLst>
            </c:spPr>
            <c:extLst>
              <c:ext xmlns:c16="http://schemas.microsoft.com/office/drawing/2014/chart" uri="{C3380CC4-5D6E-409C-BE32-E72D297353CC}">
                <c16:uniqueId val="{0000016B-8097-4A01-B63A-B33D8A5AB4DB}"/>
              </c:ext>
            </c:extLst>
          </c:dPt>
          <c:dPt>
            <c:idx val="182"/>
            <c:invertIfNegative val="1"/>
            <c:bubble3D val="0"/>
            <c:spPr>
              <a:pattFill prst="narHorz">
                <a:fgClr>
                  <a:schemeClr val="accent3">
                    <a:lumMod val="80000"/>
                  </a:schemeClr>
                </a:fgClr>
                <a:bgClr>
                  <a:schemeClr val="accent3">
                    <a:lumMod val="80000"/>
                    <a:lumMod val="20000"/>
                    <a:lumOff val="80000"/>
                  </a:schemeClr>
                </a:bgClr>
              </a:pattFill>
              <a:ln>
                <a:noFill/>
              </a:ln>
              <a:effectLst>
                <a:innerShdw blurRad="114300">
                  <a:schemeClr val="accent3">
                    <a:lumMod val="80000"/>
                  </a:schemeClr>
                </a:innerShdw>
              </a:effectLst>
            </c:spPr>
            <c:extLst>
              <c:ext xmlns:c16="http://schemas.microsoft.com/office/drawing/2014/chart" uri="{C3380CC4-5D6E-409C-BE32-E72D297353CC}">
                <c16:uniqueId val="{0000016D-8097-4A01-B63A-B33D8A5AB4DB}"/>
              </c:ext>
            </c:extLst>
          </c:dPt>
          <c:dPt>
            <c:idx val="183"/>
            <c:invertIfNegative val="1"/>
            <c:bubble3D val="0"/>
            <c:spPr>
              <a:pattFill prst="narHorz">
                <a:fgClr>
                  <a:schemeClr val="accent4">
                    <a:lumMod val="80000"/>
                  </a:schemeClr>
                </a:fgClr>
                <a:bgClr>
                  <a:schemeClr val="accent4">
                    <a:lumMod val="80000"/>
                    <a:lumMod val="20000"/>
                    <a:lumOff val="80000"/>
                  </a:schemeClr>
                </a:bgClr>
              </a:pattFill>
              <a:ln>
                <a:noFill/>
              </a:ln>
              <a:effectLst>
                <a:innerShdw blurRad="114300">
                  <a:schemeClr val="accent4">
                    <a:lumMod val="80000"/>
                  </a:schemeClr>
                </a:innerShdw>
              </a:effectLst>
            </c:spPr>
            <c:extLst>
              <c:ext xmlns:c16="http://schemas.microsoft.com/office/drawing/2014/chart" uri="{C3380CC4-5D6E-409C-BE32-E72D297353CC}">
                <c16:uniqueId val="{0000016F-8097-4A01-B63A-B33D8A5AB4DB}"/>
              </c:ext>
            </c:extLst>
          </c:dPt>
          <c:dPt>
            <c:idx val="184"/>
            <c:invertIfNegative val="1"/>
            <c:bubble3D val="0"/>
            <c:spPr>
              <a:pattFill prst="narHorz">
                <a:fgClr>
                  <a:schemeClr val="accent5">
                    <a:lumMod val="80000"/>
                  </a:schemeClr>
                </a:fgClr>
                <a:bgClr>
                  <a:schemeClr val="accent5">
                    <a:lumMod val="80000"/>
                    <a:lumMod val="20000"/>
                    <a:lumOff val="80000"/>
                  </a:schemeClr>
                </a:bgClr>
              </a:pattFill>
              <a:ln>
                <a:noFill/>
              </a:ln>
              <a:effectLst>
                <a:innerShdw blurRad="114300">
                  <a:schemeClr val="accent5">
                    <a:lumMod val="80000"/>
                  </a:schemeClr>
                </a:innerShdw>
              </a:effectLst>
            </c:spPr>
            <c:extLst>
              <c:ext xmlns:c16="http://schemas.microsoft.com/office/drawing/2014/chart" uri="{C3380CC4-5D6E-409C-BE32-E72D297353CC}">
                <c16:uniqueId val="{00000171-8097-4A01-B63A-B33D8A5AB4DB}"/>
              </c:ext>
            </c:extLst>
          </c:dPt>
          <c:dPt>
            <c:idx val="185"/>
            <c:invertIfNegative val="1"/>
            <c:bubble3D val="0"/>
            <c:spPr>
              <a:pattFill prst="narHorz">
                <a:fgClr>
                  <a:schemeClr val="accent6">
                    <a:lumMod val="80000"/>
                  </a:schemeClr>
                </a:fgClr>
                <a:bgClr>
                  <a:schemeClr val="accent6">
                    <a:lumMod val="80000"/>
                    <a:lumMod val="20000"/>
                    <a:lumOff val="80000"/>
                  </a:schemeClr>
                </a:bgClr>
              </a:pattFill>
              <a:ln>
                <a:noFill/>
              </a:ln>
              <a:effectLst>
                <a:innerShdw blurRad="114300">
                  <a:schemeClr val="accent6">
                    <a:lumMod val="80000"/>
                  </a:schemeClr>
                </a:innerShdw>
              </a:effectLst>
            </c:spPr>
            <c:extLst>
              <c:ext xmlns:c16="http://schemas.microsoft.com/office/drawing/2014/chart" uri="{C3380CC4-5D6E-409C-BE32-E72D297353CC}">
                <c16:uniqueId val="{00000173-8097-4A01-B63A-B33D8A5AB4DB}"/>
              </c:ext>
            </c:extLst>
          </c:dPt>
          <c:dPt>
            <c:idx val="186"/>
            <c:invertIfNegative val="1"/>
            <c:bubble3D val="0"/>
            <c:spPr>
              <a:pattFill prst="narHorz">
                <a:fgClr>
                  <a:schemeClr val="accent1">
                    <a:lumMod val="60000"/>
                    <a:lumOff val="40000"/>
                  </a:schemeClr>
                </a:fgClr>
                <a:bgClr>
                  <a:schemeClr val="accent1">
                    <a:lumMod val="60000"/>
                    <a:lumOff val="40000"/>
                    <a:lumMod val="20000"/>
                    <a:lumOff val="80000"/>
                  </a:schemeClr>
                </a:bgClr>
              </a:pattFill>
              <a:ln>
                <a:noFill/>
              </a:ln>
              <a:effectLst>
                <a:innerShdw blurRad="114300">
                  <a:schemeClr val="accent1">
                    <a:lumMod val="60000"/>
                    <a:lumOff val="40000"/>
                  </a:schemeClr>
                </a:innerShdw>
              </a:effectLst>
            </c:spPr>
            <c:extLst>
              <c:ext xmlns:c16="http://schemas.microsoft.com/office/drawing/2014/chart" uri="{C3380CC4-5D6E-409C-BE32-E72D297353CC}">
                <c16:uniqueId val="{00000175-8097-4A01-B63A-B33D8A5AB4DB}"/>
              </c:ext>
            </c:extLst>
          </c:dPt>
          <c:dPt>
            <c:idx val="187"/>
            <c:invertIfNegative val="1"/>
            <c:bubble3D val="0"/>
            <c:spPr>
              <a:pattFill prst="narHorz">
                <a:fgClr>
                  <a:schemeClr val="accent2">
                    <a:lumMod val="60000"/>
                    <a:lumOff val="40000"/>
                  </a:schemeClr>
                </a:fgClr>
                <a:bgClr>
                  <a:schemeClr val="accent2">
                    <a:lumMod val="60000"/>
                    <a:lumOff val="40000"/>
                    <a:lumMod val="20000"/>
                    <a:lumOff val="80000"/>
                  </a:schemeClr>
                </a:bgClr>
              </a:pattFill>
              <a:ln>
                <a:noFill/>
              </a:ln>
              <a:effectLst>
                <a:innerShdw blurRad="114300">
                  <a:schemeClr val="accent2">
                    <a:lumMod val="60000"/>
                    <a:lumOff val="40000"/>
                  </a:schemeClr>
                </a:innerShdw>
              </a:effectLst>
            </c:spPr>
            <c:extLst>
              <c:ext xmlns:c16="http://schemas.microsoft.com/office/drawing/2014/chart" uri="{C3380CC4-5D6E-409C-BE32-E72D297353CC}">
                <c16:uniqueId val="{00000177-8097-4A01-B63A-B33D8A5AB4DB}"/>
              </c:ext>
            </c:extLst>
          </c:dPt>
          <c:dPt>
            <c:idx val="188"/>
            <c:invertIfNegative val="1"/>
            <c:bubble3D val="0"/>
            <c:spPr>
              <a:pattFill prst="narHorz">
                <a:fgClr>
                  <a:schemeClr val="accent3">
                    <a:lumMod val="60000"/>
                    <a:lumOff val="40000"/>
                  </a:schemeClr>
                </a:fgClr>
                <a:bgClr>
                  <a:schemeClr val="accent3">
                    <a:lumMod val="60000"/>
                    <a:lumOff val="40000"/>
                    <a:lumMod val="20000"/>
                    <a:lumOff val="80000"/>
                  </a:schemeClr>
                </a:bgClr>
              </a:pattFill>
              <a:ln>
                <a:noFill/>
              </a:ln>
              <a:effectLst>
                <a:innerShdw blurRad="114300">
                  <a:schemeClr val="accent3">
                    <a:lumMod val="60000"/>
                    <a:lumOff val="40000"/>
                  </a:schemeClr>
                </a:innerShdw>
              </a:effectLst>
            </c:spPr>
            <c:extLst>
              <c:ext xmlns:c16="http://schemas.microsoft.com/office/drawing/2014/chart" uri="{C3380CC4-5D6E-409C-BE32-E72D297353CC}">
                <c16:uniqueId val="{00000179-8097-4A01-B63A-B33D8A5AB4DB}"/>
              </c:ext>
            </c:extLst>
          </c:dPt>
          <c:dPt>
            <c:idx val="189"/>
            <c:invertIfNegative val="1"/>
            <c:bubble3D val="0"/>
            <c:spPr>
              <a:pattFill prst="narHorz">
                <a:fgClr>
                  <a:schemeClr val="accent4">
                    <a:lumMod val="60000"/>
                    <a:lumOff val="40000"/>
                  </a:schemeClr>
                </a:fgClr>
                <a:bgClr>
                  <a:schemeClr val="accent4">
                    <a:lumMod val="60000"/>
                    <a:lumOff val="40000"/>
                    <a:lumMod val="20000"/>
                    <a:lumOff val="80000"/>
                  </a:schemeClr>
                </a:bgClr>
              </a:pattFill>
              <a:ln>
                <a:noFill/>
              </a:ln>
              <a:effectLst>
                <a:innerShdw blurRad="114300">
                  <a:schemeClr val="accent4">
                    <a:lumMod val="60000"/>
                    <a:lumOff val="40000"/>
                  </a:schemeClr>
                </a:innerShdw>
              </a:effectLst>
            </c:spPr>
            <c:extLst>
              <c:ext xmlns:c16="http://schemas.microsoft.com/office/drawing/2014/chart" uri="{C3380CC4-5D6E-409C-BE32-E72D297353CC}">
                <c16:uniqueId val="{0000017B-8097-4A01-B63A-B33D8A5AB4DB}"/>
              </c:ext>
            </c:extLst>
          </c:dPt>
          <c:dPt>
            <c:idx val="190"/>
            <c:invertIfNegative val="1"/>
            <c:bubble3D val="0"/>
            <c:spPr>
              <a:pattFill prst="narHorz">
                <a:fgClr>
                  <a:schemeClr val="accent5">
                    <a:lumMod val="60000"/>
                    <a:lumOff val="40000"/>
                  </a:schemeClr>
                </a:fgClr>
                <a:bgClr>
                  <a:schemeClr val="accent5">
                    <a:lumMod val="60000"/>
                    <a:lumOff val="40000"/>
                    <a:lumMod val="20000"/>
                    <a:lumOff val="80000"/>
                  </a:schemeClr>
                </a:bgClr>
              </a:pattFill>
              <a:ln>
                <a:noFill/>
              </a:ln>
              <a:effectLst>
                <a:innerShdw blurRad="114300">
                  <a:schemeClr val="accent5">
                    <a:lumMod val="60000"/>
                    <a:lumOff val="40000"/>
                  </a:schemeClr>
                </a:innerShdw>
              </a:effectLst>
            </c:spPr>
            <c:extLst>
              <c:ext xmlns:c16="http://schemas.microsoft.com/office/drawing/2014/chart" uri="{C3380CC4-5D6E-409C-BE32-E72D297353CC}">
                <c16:uniqueId val="{0000017D-8097-4A01-B63A-B33D8A5AB4DB}"/>
              </c:ext>
            </c:extLst>
          </c:dPt>
          <c:dPt>
            <c:idx val="191"/>
            <c:invertIfNegative val="1"/>
            <c:bubble3D val="0"/>
            <c:spPr>
              <a:pattFill prst="narHorz">
                <a:fgClr>
                  <a:schemeClr val="accent6">
                    <a:lumMod val="60000"/>
                    <a:lumOff val="40000"/>
                  </a:schemeClr>
                </a:fgClr>
                <a:bgClr>
                  <a:schemeClr val="accent6">
                    <a:lumMod val="60000"/>
                    <a:lumOff val="40000"/>
                    <a:lumMod val="20000"/>
                    <a:lumOff val="80000"/>
                  </a:schemeClr>
                </a:bgClr>
              </a:pattFill>
              <a:ln>
                <a:noFill/>
              </a:ln>
              <a:effectLst>
                <a:innerShdw blurRad="114300">
                  <a:schemeClr val="accent6">
                    <a:lumMod val="60000"/>
                    <a:lumOff val="40000"/>
                  </a:schemeClr>
                </a:innerShdw>
              </a:effectLst>
            </c:spPr>
            <c:extLst>
              <c:ext xmlns:c16="http://schemas.microsoft.com/office/drawing/2014/chart" uri="{C3380CC4-5D6E-409C-BE32-E72D297353CC}">
                <c16:uniqueId val="{0000017F-8097-4A01-B63A-B33D8A5AB4DB}"/>
              </c:ext>
            </c:extLst>
          </c:dPt>
          <c:dPt>
            <c:idx val="192"/>
            <c:invertIfNegative val="1"/>
            <c:bubble3D val="0"/>
            <c:spPr>
              <a:pattFill prst="narHorz">
                <a:fgClr>
                  <a:schemeClr val="accent1">
                    <a:lumMod val="50000"/>
                  </a:schemeClr>
                </a:fgClr>
                <a:bgClr>
                  <a:schemeClr val="accent1">
                    <a:lumMod val="50000"/>
                    <a:lumMod val="20000"/>
                    <a:lumOff val="80000"/>
                  </a:schemeClr>
                </a:bgClr>
              </a:pattFill>
              <a:ln>
                <a:noFill/>
              </a:ln>
              <a:effectLst>
                <a:innerShdw blurRad="114300">
                  <a:schemeClr val="accent1">
                    <a:lumMod val="50000"/>
                  </a:schemeClr>
                </a:innerShdw>
              </a:effectLst>
            </c:spPr>
            <c:extLst>
              <c:ext xmlns:c16="http://schemas.microsoft.com/office/drawing/2014/chart" uri="{C3380CC4-5D6E-409C-BE32-E72D297353CC}">
                <c16:uniqueId val="{00000181-8097-4A01-B63A-B33D8A5AB4DB}"/>
              </c:ext>
            </c:extLst>
          </c:dPt>
          <c:dPt>
            <c:idx val="193"/>
            <c:invertIfNegative val="1"/>
            <c:bubble3D val="0"/>
            <c:spPr>
              <a:pattFill prst="narHorz">
                <a:fgClr>
                  <a:schemeClr val="accent2">
                    <a:lumMod val="50000"/>
                  </a:schemeClr>
                </a:fgClr>
                <a:bgClr>
                  <a:schemeClr val="accent2">
                    <a:lumMod val="50000"/>
                    <a:lumMod val="20000"/>
                    <a:lumOff val="80000"/>
                  </a:schemeClr>
                </a:bgClr>
              </a:pattFill>
              <a:ln>
                <a:noFill/>
              </a:ln>
              <a:effectLst>
                <a:innerShdw blurRad="114300">
                  <a:schemeClr val="accent2">
                    <a:lumMod val="50000"/>
                  </a:schemeClr>
                </a:innerShdw>
              </a:effectLst>
            </c:spPr>
            <c:extLst>
              <c:ext xmlns:c16="http://schemas.microsoft.com/office/drawing/2014/chart" uri="{C3380CC4-5D6E-409C-BE32-E72D297353CC}">
                <c16:uniqueId val="{00000183-8097-4A01-B63A-B33D8A5AB4DB}"/>
              </c:ext>
            </c:extLst>
          </c:dPt>
          <c:dPt>
            <c:idx val="194"/>
            <c:invertIfNegative val="1"/>
            <c:bubble3D val="0"/>
            <c:spPr>
              <a:pattFill prst="narHorz">
                <a:fgClr>
                  <a:schemeClr val="accent3">
                    <a:lumMod val="50000"/>
                  </a:schemeClr>
                </a:fgClr>
                <a:bgClr>
                  <a:schemeClr val="accent3">
                    <a:lumMod val="50000"/>
                    <a:lumMod val="20000"/>
                    <a:lumOff val="80000"/>
                  </a:schemeClr>
                </a:bgClr>
              </a:pattFill>
              <a:ln>
                <a:noFill/>
              </a:ln>
              <a:effectLst>
                <a:innerShdw blurRad="114300">
                  <a:schemeClr val="accent3">
                    <a:lumMod val="50000"/>
                  </a:schemeClr>
                </a:innerShdw>
              </a:effectLst>
            </c:spPr>
            <c:extLst>
              <c:ext xmlns:c16="http://schemas.microsoft.com/office/drawing/2014/chart" uri="{C3380CC4-5D6E-409C-BE32-E72D297353CC}">
                <c16:uniqueId val="{00000185-8097-4A01-B63A-B33D8A5AB4DB}"/>
              </c:ext>
            </c:extLst>
          </c:dPt>
          <c:dPt>
            <c:idx val="195"/>
            <c:invertIfNegative val="1"/>
            <c:bubble3D val="0"/>
            <c:spPr>
              <a:pattFill prst="narHorz">
                <a:fgClr>
                  <a:schemeClr val="accent4">
                    <a:lumMod val="50000"/>
                  </a:schemeClr>
                </a:fgClr>
                <a:bgClr>
                  <a:schemeClr val="accent4">
                    <a:lumMod val="50000"/>
                    <a:lumMod val="20000"/>
                    <a:lumOff val="80000"/>
                  </a:schemeClr>
                </a:bgClr>
              </a:pattFill>
              <a:ln>
                <a:noFill/>
              </a:ln>
              <a:effectLst>
                <a:innerShdw blurRad="114300">
                  <a:schemeClr val="accent4">
                    <a:lumMod val="50000"/>
                  </a:schemeClr>
                </a:innerShdw>
              </a:effectLst>
            </c:spPr>
            <c:extLst>
              <c:ext xmlns:c16="http://schemas.microsoft.com/office/drawing/2014/chart" uri="{C3380CC4-5D6E-409C-BE32-E72D297353CC}">
                <c16:uniqueId val="{00000187-8097-4A01-B63A-B33D8A5AB4DB}"/>
              </c:ext>
            </c:extLst>
          </c:dPt>
          <c:dPt>
            <c:idx val="196"/>
            <c:invertIfNegative val="1"/>
            <c:bubble3D val="0"/>
            <c:spPr>
              <a:pattFill prst="narHorz">
                <a:fgClr>
                  <a:schemeClr val="accent5">
                    <a:lumMod val="50000"/>
                  </a:schemeClr>
                </a:fgClr>
                <a:bgClr>
                  <a:schemeClr val="accent5">
                    <a:lumMod val="50000"/>
                    <a:lumMod val="20000"/>
                    <a:lumOff val="80000"/>
                  </a:schemeClr>
                </a:bgClr>
              </a:pattFill>
              <a:ln>
                <a:noFill/>
              </a:ln>
              <a:effectLst>
                <a:innerShdw blurRad="114300">
                  <a:schemeClr val="accent5">
                    <a:lumMod val="50000"/>
                  </a:schemeClr>
                </a:innerShdw>
              </a:effectLst>
            </c:spPr>
            <c:extLst>
              <c:ext xmlns:c16="http://schemas.microsoft.com/office/drawing/2014/chart" uri="{C3380CC4-5D6E-409C-BE32-E72D297353CC}">
                <c16:uniqueId val="{00000189-8097-4A01-B63A-B33D8A5AB4DB}"/>
              </c:ext>
            </c:extLst>
          </c:dPt>
          <c:dPt>
            <c:idx val="197"/>
            <c:invertIfNegative val="1"/>
            <c:bubble3D val="0"/>
            <c:spPr>
              <a:pattFill prst="narHorz">
                <a:fgClr>
                  <a:schemeClr val="accent6">
                    <a:lumMod val="50000"/>
                  </a:schemeClr>
                </a:fgClr>
                <a:bgClr>
                  <a:schemeClr val="accent6">
                    <a:lumMod val="50000"/>
                    <a:lumMod val="20000"/>
                    <a:lumOff val="80000"/>
                  </a:schemeClr>
                </a:bgClr>
              </a:pattFill>
              <a:ln>
                <a:noFill/>
              </a:ln>
              <a:effectLst>
                <a:innerShdw blurRad="114300">
                  <a:schemeClr val="accent6">
                    <a:lumMod val="50000"/>
                  </a:schemeClr>
                </a:innerShdw>
              </a:effectLst>
            </c:spPr>
            <c:extLst>
              <c:ext xmlns:c16="http://schemas.microsoft.com/office/drawing/2014/chart" uri="{C3380CC4-5D6E-409C-BE32-E72D297353CC}">
                <c16:uniqueId val="{0000018B-8097-4A01-B63A-B33D8A5AB4DB}"/>
              </c:ext>
            </c:extLst>
          </c:dPt>
          <c:dPt>
            <c:idx val="198"/>
            <c:invertIfNegative val="1"/>
            <c:bubble3D val="0"/>
            <c:spPr>
              <a:pattFill prst="narHorz">
                <a:fgClr>
                  <a:schemeClr val="accent1">
                    <a:lumMod val="70000"/>
                    <a:lumOff val="30000"/>
                  </a:schemeClr>
                </a:fgClr>
                <a:bgClr>
                  <a:schemeClr val="accent1">
                    <a:lumMod val="70000"/>
                    <a:lumOff val="30000"/>
                    <a:lumMod val="20000"/>
                    <a:lumOff val="80000"/>
                  </a:schemeClr>
                </a:bgClr>
              </a:pattFill>
              <a:ln>
                <a:noFill/>
              </a:ln>
              <a:effectLst>
                <a:innerShdw blurRad="114300">
                  <a:schemeClr val="accent1">
                    <a:lumMod val="70000"/>
                    <a:lumOff val="30000"/>
                  </a:schemeClr>
                </a:innerShdw>
              </a:effectLst>
            </c:spPr>
            <c:extLst>
              <c:ext xmlns:c16="http://schemas.microsoft.com/office/drawing/2014/chart" uri="{C3380CC4-5D6E-409C-BE32-E72D297353CC}">
                <c16:uniqueId val="{0000018D-8097-4A01-B63A-B33D8A5AB4DB}"/>
              </c:ext>
            </c:extLst>
          </c:dPt>
          <c:dPt>
            <c:idx val="199"/>
            <c:invertIfNegative val="1"/>
            <c:bubble3D val="0"/>
            <c:spPr>
              <a:pattFill prst="narHorz">
                <a:fgClr>
                  <a:schemeClr val="accent2">
                    <a:lumMod val="70000"/>
                    <a:lumOff val="30000"/>
                  </a:schemeClr>
                </a:fgClr>
                <a:bgClr>
                  <a:schemeClr val="accent2">
                    <a:lumMod val="70000"/>
                    <a:lumOff val="30000"/>
                    <a:lumMod val="20000"/>
                    <a:lumOff val="80000"/>
                  </a:schemeClr>
                </a:bgClr>
              </a:pattFill>
              <a:ln>
                <a:noFill/>
              </a:ln>
              <a:effectLst>
                <a:innerShdw blurRad="114300">
                  <a:schemeClr val="accent2">
                    <a:lumMod val="70000"/>
                    <a:lumOff val="30000"/>
                  </a:schemeClr>
                </a:innerShdw>
              </a:effectLst>
            </c:spPr>
            <c:extLst>
              <c:ext xmlns:c16="http://schemas.microsoft.com/office/drawing/2014/chart" uri="{C3380CC4-5D6E-409C-BE32-E72D297353CC}">
                <c16:uniqueId val="{0000018F-8097-4A01-B63A-B33D8A5AB4DB}"/>
              </c:ext>
            </c:extLst>
          </c:dPt>
          <c:dPt>
            <c:idx val="200"/>
            <c:invertIfNegative val="1"/>
            <c:bubble3D val="0"/>
            <c:spPr>
              <a:pattFill prst="narHorz">
                <a:fgClr>
                  <a:schemeClr val="accent3">
                    <a:lumMod val="70000"/>
                    <a:lumOff val="30000"/>
                  </a:schemeClr>
                </a:fgClr>
                <a:bgClr>
                  <a:schemeClr val="accent3">
                    <a:lumMod val="70000"/>
                    <a:lumOff val="30000"/>
                    <a:lumMod val="20000"/>
                    <a:lumOff val="80000"/>
                  </a:schemeClr>
                </a:bgClr>
              </a:pattFill>
              <a:ln>
                <a:noFill/>
              </a:ln>
              <a:effectLst>
                <a:innerShdw blurRad="114300">
                  <a:schemeClr val="accent3">
                    <a:lumMod val="70000"/>
                    <a:lumOff val="30000"/>
                  </a:schemeClr>
                </a:innerShdw>
              </a:effectLst>
            </c:spPr>
            <c:extLst>
              <c:ext xmlns:c16="http://schemas.microsoft.com/office/drawing/2014/chart" uri="{C3380CC4-5D6E-409C-BE32-E72D297353CC}">
                <c16:uniqueId val="{00000191-8097-4A01-B63A-B33D8A5AB4DB}"/>
              </c:ext>
            </c:extLst>
          </c:dPt>
          <c:dPt>
            <c:idx val="201"/>
            <c:invertIfNegative val="1"/>
            <c:bubble3D val="0"/>
            <c:spPr>
              <a:pattFill prst="narHorz">
                <a:fgClr>
                  <a:schemeClr val="accent4">
                    <a:lumMod val="70000"/>
                    <a:lumOff val="30000"/>
                  </a:schemeClr>
                </a:fgClr>
                <a:bgClr>
                  <a:schemeClr val="accent4">
                    <a:lumMod val="70000"/>
                    <a:lumOff val="30000"/>
                    <a:lumMod val="20000"/>
                    <a:lumOff val="80000"/>
                  </a:schemeClr>
                </a:bgClr>
              </a:pattFill>
              <a:ln>
                <a:noFill/>
              </a:ln>
              <a:effectLst>
                <a:innerShdw blurRad="114300">
                  <a:schemeClr val="accent4">
                    <a:lumMod val="70000"/>
                    <a:lumOff val="30000"/>
                  </a:schemeClr>
                </a:innerShdw>
              </a:effectLst>
            </c:spPr>
            <c:extLst>
              <c:ext xmlns:c16="http://schemas.microsoft.com/office/drawing/2014/chart" uri="{C3380CC4-5D6E-409C-BE32-E72D297353CC}">
                <c16:uniqueId val="{00000193-8097-4A01-B63A-B33D8A5AB4DB}"/>
              </c:ext>
            </c:extLst>
          </c:dPt>
          <c:dPt>
            <c:idx val="202"/>
            <c:invertIfNegative val="1"/>
            <c:bubble3D val="0"/>
            <c:spPr>
              <a:pattFill prst="narHorz">
                <a:fgClr>
                  <a:schemeClr val="accent5">
                    <a:lumMod val="70000"/>
                    <a:lumOff val="30000"/>
                  </a:schemeClr>
                </a:fgClr>
                <a:bgClr>
                  <a:schemeClr val="accent5">
                    <a:lumMod val="70000"/>
                    <a:lumOff val="30000"/>
                    <a:lumMod val="20000"/>
                    <a:lumOff val="80000"/>
                  </a:schemeClr>
                </a:bgClr>
              </a:pattFill>
              <a:ln>
                <a:noFill/>
              </a:ln>
              <a:effectLst>
                <a:innerShdw blurRad="114300">
                  <a:schemeClr val="accent5">
                    <a:lumMod val="70000"/>
                    <a:lumOff val="30000"/>
                  </a:schemeClr>
                </a:innerShdw>
              </a:effectLst>
            </c:spPr>
            <c:extLst>
              <c:ext xmlns:c16="http://schemas.microsoft.com/office/drawing/2014/chart" uri="{C3380CC4-5D6E-409C-BE32-E72D297353CC}">
                <c16:uniqueId val="{00000195-8097-4A01-B63A-B33D8A5AB4DB}"/>
              </c:ext>
            </c:extLst>
          </c:dPt>
          <c:dPt>
            <c:idx val="203"/>
            <c:invertIfNegative val="1"/>
            <c:bubble3D val="0"/>
            <c:spPr>
              <a:pattFill prst="narHorz">
                <a:fgClr>
                  <a:schemeClr val="accent6">
                    <a:lumMod val="70000"/>
                    <a:lumOff val="30000"/>
                  </a:schemeClr>
                </a:fgClr>
                <a:bgClr>
                  <a:schemeClr val="accent6">
                    <a:lumMod val="70000"/>
                    <a:lumOff val="30000"/>
                    <a:lumMod val="20000"/>
                    <a:lumOff val="80000"/>
                  </a:schemeClr>
                </a:bgClr>
              </a:pattFill>
              <a:ln>
                <a:noFill/>
              </a:ln>
              <a:effectLst>
                <a:innerShdw blurRad="114300">
                  <a:schemeClr val="accent6">
                    <a:lumMod val="70000"/>
                    <a:lumOff val="30000"/>
                  </a:schemeClr>
                </a:innerShdw>
              </a:effectLst>
            </c:spPr>
            <c:extLst>
              <c:ext xmlns:c16="http://schemas.microsoft.com/office/drawing/2014/chart" uri="{C3380CC4-5D6E-409C-BE32-E72D297353CC}">
                <c16:uniqueId val="{00000197-8097-4A01-B63A-B33D8A5AB4DB}"/>
              </c:ext>
            </c:extLst>
          </c:dPt>
          <c:dPt>
            <c:idx val="204"/>
            <c:invertIfNegative val="1"/>
            <c:bubble3D val="0"/>
            <c:spPr>
              <a:pattFill prst="narHorz">
                <a:fgClr>
                  <a:schemeClr val="accent1">
                    <a:lumMod val="70000"/>
                  </a:schemeClr>
                </a:fgClr>
                <a:bgClr>
                  <a:schemeClr val="accent1">
                    <a:lumMod val="70000"/>
                    <a:lumMod val="20000"/>
                    <a:lumOff val="80000"/>
                  </a:schemeClr>
                </a:bgClr>
              </a:pattFill>
              <a:ln>
                <a:noFill/>
              </a:ln>
              <a:effectLst>
                <a:innerShdw blurRad="114300">
                  <a:schemeClr val="accent1">
                    <a:lumMod val="70000"/>
                  </a:schemeClr>
                </a:innerShdw>
              </a:effectLst>
            </c:spPr>
            <c:extLst>
              <c:ext xmlns:c16="http://schemas.microsoft.com/office/drawing/2014/chart" uri="{C3380CC4-5D6E-409C-BE32-E72D297353CC}">
                <c16:uniqueId val="{00000199-8097-4A01-B63A-B33D8A5AB4DB}"/>
              </c:ext>
            </c:extLst>
          </c:dPt>
          <c:dPt>
            <c:idx val="205"/>
            <c:invertIfNegative val="1"/>
            <c:bubble3D val="0"/>
            <c:spPr>
              <a:pattFill prst="narHorz">
                <a:fgClr>
                  <a:schemeClr val="accent2">
                    <a:lumMod val="70000"/>
                  </a:schemeClr>
                </a:fgClr>
                <a:bgClr>
                  <a:schemeClr val="accent2">
                    <a:lumMod val="70000"/>
                    <a:lumMod val="20000"/>
                    <a:lumOff val="80000"/>
                  </a:schemeClr>
                </a:bgClr>
              </a:pattFill>
              <a:ln>
                <a:noFill/>
              </a:ln>
              <a:effectLst>
                <a:innerShdw blurRad="114300">
                  <a:schemeClr val="accent2">
                    <a:lumMod val="70000"/>
                  </a:schemeClr>
                </a:innerShdw>
              </a:effectLst>
            </c:spPr>
            <c:extLst>
              <c:ext xmlns:c16="http://schemas.microsoft.com/office/drawing/2014/chart" uri="{C3380CC4-5D6E-409C-BE32-E72D297353CC}">
                <c16:uniqueId val="{0000019B-8097-4A01-B63A-B33D8A5AB4DB}"/>
              </c:ext>
            </c:extLst>
          </c:dPt>
          <c:dPt>
            <c:idx val="206"/>
            <c:invertIfNegative val="1"/>
            <c:bubble3D val="0"/>
            <c:spPr>
              <a:pattFill prst="narHorz">
                <a:fgClr>
                  <a:schemeClr val="accent3">
                    <a:lumMod val="70000"/>
                  </a:schemeClr>
                </a:fgClr>
                <a:bgClr>
                  <a:schemeClr val="accent3">
                    <a:lumMod val="70000"/>
                    <a:lumMod val="20000"/>
                    <a:lumOff val="80000"/>
                  </a:schemeClr>
                </a:bgClr>
              </a:pattFill>
              <a:ln>
                <a:noFill/>
              </a:ln>
              <a:effectLst>
                <a:innerShdw blurRad="114300">
                  <a:schemeClr val="accent3">
                    <a:lumMod val="70000"/>
                  </a:schemeClr>
                </a:innerShdw>
              </a:effectLst>
            </c:spPr>
            <c:extLst>
              <c:ext xmlns:c16="http://schemas.microsoft.com/office/drawing/2014/chart" uri="{C3380CC4-5D6E-409C-BE32-E72D297353CC}">
                <c16:uniqueId val="{0000019D-8097-4A01-B63A-B33D8A5AB4DB}"/>
              </c:ext>
            </c:extLst>
          </c:dPt>
          <c:dPt>
            <c:idx val="207"/>
            <c:invertIfNegative val="1"/>
            <c:bubble3D val="0"/>
            <c:spPr>
              <a:pattFill prst="narHorz">
                <a:fgClr>
                  <a:schemeClr val="accent4">
                    <a:lumMod val="70000"/>
                  </a:schemeClr>
                </a:fgClr>
                <a:bgClr>
                  <a:schemeClr val="accent4">
                    <a:lumMod val="70000"/>
                    <a:lumMod val="20000"/>
                    <a:lumOff val="80000"/>
                  </a:schemeClr>
                </a:bgClr>
              </a:pattFill>
              <a:ln>
                <a:noFill/>
              </a:ln>
              <a:effectLst>
                <a:innerShdw blurRad="114300">
                  <a:schemeClr val="accent4">
                    <a:lumMod val="70000"/>
                  </a:schemeClr>
                </a:innerShdw>
              </a:effectLst>
            </c:spPr>
            <c:extLst>
              <c:ext xmlns:c16="http://schemas.microsoft.com/office/drawing/2014/chart" uri="{C3380CC4-5D6E-409C-BE32-E72D297353CC}">
                <c16:uniqueId val="{0000019F-8097-4A01-B63A-B33D8A5AB4DB}"/>
              </c:ext>
            </c:extLst>
          </c:dPt>
          <c:dPt>
            <c:idx val="208"/>
            <c:invertIfNegative val="1"/>
            <c:bubble3D val="0"/>
            <c:spPr>
              <a:pattFill prst="narHorz">
                <a:fgClr>
                  <a:schemeClr val="accent5">
                    <a:lumMod val="70000"/>
                  </a:schemeClr>
                </a:fgClr>
                <a:bgClr>
                  <a:schemeClr val="accent5">
                    <a:lumMod val="70000"/>
                    <a:lumMod val="20000"/>
                    <a:lumOff val="80000"/>
                  </a:schemeClr>
                </a:bgClr>
              </a:pattFill>
              <a:ln>
                <a:noFill/>
              </a:ln>
              <a:effectLst>
                <a:innerShdw blurRad="114300">
                  <a:schemeClr val="accent5">
                    <a:lumMod val="70000"/>
                  </a:schemeClr>
                </a:innerShdw>
              </a:effectLst>
            </c:spPr>
            <c:extLst>
              <c:ext xmlns:c16="http://schemas.microsoft.com/office/drawing/2014/chart" uri="{C3380CC4-5D6E-409C-BE32-E72D297353CC}">
                <c16:uniqueId val="{000001A1-8097-4A01-B63A-B33D8A5AB4DB}"/>
              </c:ext>
            </c:extLst>
          </c:dPt>
          <c:dPt>
            <c:idx val="209"/>
            <c:invertIfNegative val="1"/>
            <c:bubble3D val="0"/>
            <c:spPr>
              <a:pattFill prst="narHorz">
                <a:fgClr>
                  <a:schemeClr val="accent6">
                    <a:lumMod val="70000"/>
                  </a:schemeClr>
                </a:fgClr>
                <a:bgClr>
                  <a:schemeClr val="accent6">
                    <a:lumMod val="70000"/>
                    <a:lumMod val="20000"/>
                    <a:lumOff val="80000"/>
                  </a:schemeClr>
                </a:bgClr>
              </a:pattFill>
              <a:ln>
                <a:noFill/>
              </a:ln>
              <a:effectLst>
                <a:innerShdw blurRad="114300">
                  <a:schemeClr val="accent6">
                    <a:lumMod val="70000"/>
                  </a:schemeClr>
                </a:innerShdw>
              </a:effectLst>
            </c:spPr>
            <c:extLst>
              <c:ext xmlns:c16="http://schemas.microsoft.com/office/drawing/2014/chart" uri="{C3380CC4-5D6E-409C-BE32-E72D297353CC}">
                <c16:uniqueId val="{000001A3-8097-4A01-B63A-B33D8A5AB4DB}"/>
              </c:ext>
            </c:extLst>
          </c:dPt>
          <c:dPt>
            <c:idx val="210"/>
            <c:invertIfNegative val="1"/>
            <c:bubble3D val="0"/>
            <c:spPr>
              <a:pattFill prst="narHorz">
                <a:fgClr>
                  <a:schemeClr val="accent1">
                    <a:lumMod val="50000"/>
                    <a:lumOff val="50000"/>
                  </a:schemeClr>
                </a:fgClr>
                <a:bgClr>
                  <a:schemeClr val="accent1">
                    <a:lumMod val="50000"/>
                    <a:lumOff val="50000"/>
                    <a:lumMod val="20000"/>
                    <a:lumOff val="80000"/>
                  </a:schemeClr>
                </a:bgClr>
              </a:pattFill>
              <a:ln>
                <a:noFill/>
              </a:ln>
              <a:effectLst>
                <a:innerShdw blurRad="114300">
                  <a:schemeClr val="accent1">
                    <a:lumMod val="50000"/>
                    <a:lumOff val="50000"/>
                  </a:schemeClr>
                </a:innerShdw>
              </a:effectLst>
            </c:spPr>
            <c:extLst>
              <c:ext xmlns:c16="http://schemas.microsoft.com/office/drawing/2014/chart" uri="{C3380CC4-5D6E-409C-BE32-E72D297353CC}">
                <c16:uniqueId val="{000001A5-8097-4A01-B63A-B33D8A5AB4DB}"/>
              </c:ext>
            </c:extLst>
          </c:dPt>
          <c:dPt>
            <c:idx val="211"/>
            <c:invertIfNegative val="1"/>
            <c:bubble3D val="0"/>
            <c:spPr>
              <a:pattFill prst="narHorz">
                <a:fgClr>
                  <a:schemeClr val="accent2">
                    <a:lumMod val="50000"/>
                    <a:lumOff val="50000"/>
                  </a:schemeClr>
                </a:fgClr>
                <a:bgClr>
                  <a:schemeClr val="accent2">
                    <a:lumMod val="50000"/>
                    <a:lumOff val="50000"/>
                    <a:lumMod val="20000"/>
                    <a:lumOff val="80000"/>
                  </a:schemeClr>
                </a:bgClr>
              </a:pattFill>
              <a:ln>
                <a:noFill/>
              </a:ln>
              <a:effectLst>
                <a:innerShdw blurRad="114300">
                  <a:schemeClr val="accent2">
                    <a:lumMod val="50000"/>
                    <a:lumOff val="50000"/>
                  </a:schemeClr>
                </a:innerShdw>
              </a:effectLst>
            </c:spPr>
            <c:extLst>
              <c:ext xmlns:c16="http://schemas.microsoft.com/office/drawing/2014/chart" uri="{C3380CC4-5D6E-409C-BE32-E72D297353CC}">
                <c16:uniqueId val="{000001A7-8097-4A01-B63A-B33D8A5AB4DB}"/>
              </c:ext>
            </c:extLst>
          </c:dPt>
          <c:dPt>
            <c:idx val="212"/>
            <c:invertIfNegative val="1"/>
            <c:bubble3D val="0"/>
            <c:spPr>
              <a:pattFill prst="narHorz">
                <a:fgClr>
                  <a:schemeClr val="accent3">
                    <a:lumMod val="50000"/>
                    <a:lumOff val="50000"/>
                  </a:schemeClr>
                </a:fgClr>
                <a:bgClr>
                  <a:schemeClr val="accent3">
                    <a:lumMod val="50000"/>
                    <a:lumOff val="50000"/>
                    <a:lumMod val="20000"/>
                    <a:lumOff val="80000"/>
                  </a:schemeClr>
                </a:bgClr>
              </a:pattFill>
              <a:ln>
                <a:noFill/>
              </a:ln>
              <a:effectLst>
                <a:innerShdw blurRad="114300">
                  <a:schemeClr val="accent3">
                    <a:lumMod val="50000"/>
                    <a:lumOff val="50000"/>
                  </a:schemeClr>
                </a:innerShdw>
              </a:effectLst>
            </c:spPr>
            <c:extLst>
              <c:ext xmlns:c16="http://schemas.microsoft.com/office/drawing/2014/chart" uri="{C3380CC4-5D6E-409C-BE32-E72D297353CC}">
                <c16:uniqueId val="{000001A9-8097-4A01-B63A-B33D8A5AB4DB}"/>
              </c:ext>
            </c:extLst>
          </c:dPt>
          <c:dPt>
            <c:idx val="213"/>
            <c:invertIfNegative val="1"/>
            <c:bubble3D val="0"/>
            <c:spPr>
              <a:pattFill prst="narHorz">
                <a:fgClr>
                  <a:schemeClr val="accent4">
                    <a:lumMod val="50000"/>
                    <a:lumOff val="50000"/>
                  </a:schemeClr>
                </a:fgClr>
                <a:bgClr>
                  <a:schemeClr val="accent4">
                    <a:lumMod val="50000"/>
                    <a:lumOff val="50000"/>
                    <a:lumMod val="20000"/>
                    <a:lumOff val="80000"/>
                  </a:schemeClr>
                </a:bgClr>
              </a:pattFill>
              <a:ln>
                <a:noFill/>
              </a:ln>
              <a:effectLst>
                <a:innerShdw blurRad="114300">
                  <a:schemeClr val="accent4">
                    <a:lumMod val="50000"/>
                    <a:lumOff val="50000"/>
                  </a:schemeClr>
                </a:innerShdw>
              </a:effectLst>
            </c:spPr>
            <c:extLst>
              <c:ext xmlns:c16="http://schemas.microsoft.com/office/drawing/2014/chart" uri="{C3380CC4-5D6E-409C-BE32-E72D297353CC}">
                <c16:uniqueId val="{000001AB-8097-4A01-B63A-B33D8A5AB4DB}"/>
              </c:ext>
            </c:extLst>
          </c:dPt>
          <c:dPt>
            <c:idx val="214"/>
            <c:invertIfNegative val="1"/>
            <c:bubble3D val="0"/>
            <c:spPr>
              <a:pattFill prst="narHorz">
                <a:fgClr>
                  <a:schemeClr val="accent5">
                    <a:lumMod val="50000"/>
                    <a:lumOff val="50000"/>
                  </a:schemeClr>
                </a:fgClr>
                <a:bgClr>
                  <a:schemeClr val="accent5">
                    <a:lumMod val="50000"/>
                    <a:lumOff val="50000"/>
                    <a:lumMod val="20000"/>
                    <a:lumOff val="80000"/>
                  </a:schemeClr>
                </a:bgClr>
              </a:pattFill>
              <a:ln>
                <a:noFill/>
              </a:ln>
              <a:effectLst>
                <a:innerShdw blurRad="114300">
                  <a:schemeClr val="accent5">
                    <a:lumMod val="50000"/>
                    <a:lumOff val="50000"/>
                  </a:schemeClr>
                </a:innerShdw>
              </a:effectLst>
            </c:spPr>
            <c:extLst>
              <c:ext xmlns:c16="http://schemas.microsoft.com/office/drawing/2014/chart" uri="{C3380CC4-5D6E-409C-BE32-E72D297353CC}">
                <c16:uniqueId val="{000001AD-8097-4A01-B63A-B33D8A5AB4DB}"/>
              </c:ext>
            </c:extLst>
          </c:dPt>
          <c:dPt>
            <c:idx val="215"/>
            <c:invertIfNegative val="1"/>
            <c:bubble3D val="0"/>
            <c:spPr>
              <a:pattFill prst="narHorz">
                <a:fgClr>
                  <a:schemeClr val="accent6">
                    <a:lumMod val="50000"/>
                    <a:lumOff val="50000"/>
                  </a:schemeClr>
                </a:fgClr>
                <a:bgClr>
                  <a:schemeClr val="accent6">
                    <a:lumMod val="50000"/>
                    <a:lumOff val="50000"/>
                    <a:lumMod val="20000"/>
                    <a:lumOff val="80000"/>
                  </a:schemeClr>
                </a:bgClr>
              </a:pattFill>
              <a:ln>
                <a:noFill/>
              </a:ln>
              <a:effectLst>
                <a:innerShdw blurRad="114300">
                  <a:schemeClr val="accent6">
                    <a:lumMod val="50000"/>
                    <a:lumOff val="50000"/>
                  </a:schemeClr>
                </a:innerShdw>
              </a:effectLst>
            </c:spPr>
            <c:extLst>
              <c:ext xmlns:c16="http://schemas.microsoft.com/office/drawing/2014/chart" uri="{C3380CC4-5D6E-409C-BE32-E72D297353CC}">
                <c16:uniqueId val="{000001AF-8097-4A01-B63A-B33D8A5AB4DB}"/>
              </c:ext>
            </c:extLst>
          </c:dPt>
          <c:dPt>
            <c:idx val="216"/>
            <c:invertIfNegative val="1"/>
            <c:bubble3D val="0"/>
            <c:spPr>
              <a:pattFill prst="narHorz">
                <a:fgClr>
                  <a:schemeClr val="accent1"/>
                </a:fgClr>
                <a:bgClr>
                  <a:schemeClr val="accent1">
                    <a:lumMod val="20000"/>
                    <a:lumOff val="80000"/>
                  </a:schemeClr>
                </a:bgClr>
              </a:pattFill>
              <a:ln>
                <a:noFill/>
              </a:ln>
              <a:effectLst>
                <a:innerShdw blurRad="114300">
                  <a:schemeClr val="accent1"/>
                </a:innerShdw>
              </a:effectLst>
            </c:spPr>
            <c:extLst>
              <c:ext xmlns:c16="http://schemas.microsoft.com/office/drawing/2014/chart" uri="{C3380CC4-5D6E-409C-BE32-E72D297353CC}">
                <c16:uniqueId val="{000001B1-8097-4A01-B63A-B33D8A5AB4DB}"/>
              </c:ext>
            </c:extLst>
          </c:dPt>
          <c:dPt>
            <c:idx val="217"/>
            <c:invertIfNegative val="1"/>
            <c:bubble3D val="0"/>
            <c:spPr>
              <a:pattFill prst="narHorz">
                <a:fgClr>
                  <a:schemeClr val="accent2"/>
                </a:fgClr>
                <a:bgClr>
                  <a:schemeClr val="accent2">
                    <a:lumMod val="20000"/>
                    <a:lumOff val="80000"/>
                  </a:schemeClr>
                </a:bgClr>
              </a:pattFill>
              <a:ln>
                <a:noFill/>
              </a:ln>
              <a:effectLst>
                <a:innerShdw blurRad="114300">
                  <a:schemeClr val="accent2"/>
                </a:innerShdw>
              </a:effectLst>
            </c:spPr>
            <c:extLst>
              <c:ext xmlns:c16="http://schemas.microsoft.com/office/drawing/2014/chart" uri="{C3380CC4-5D6E-409C-BE32-E72D297353CC}">
                <c16:uniqueId val="{000001B3-8097-4A01-B63A-B33D8A5AB4DB}"/>
              </c:ext>
            </c:extLst>
          </c:dPt>
          <c:dPt>
            <c:idx val="218"/>
            <c:invertIfNegative val="1"/>
            <c:bubble3D val="0"/>
            <c:spPr>
              <a:pattFill prst="narHorz">
                <a:fgClr>
                  <a:schemeClr val="accent3"/>
                </a:fgClr>
                <a:bgClr>
                  <a:schemeClr val="accent3">
                    <a:lumMod val="20000"/>
                    <a:lumOff val="80000"/>
                  </a:schemeClr>
                </a:bgClr>
              </a:pattFill>
              <a:ln>
                <a:noFill/>
              </a:ln>
              <a:effectLst>
                <a:innerShdw blurRad="114300">
                  <a:schemeClr val="accent3"/>
                </a:innerShdw>
              </a:effectLst>
            </c:spPr>
            <c:extLst>
              <c:ext xmlns:c16="http://schemas.microsoft.com/office/drawing/2014/chart" uri="{C3380CC4-5D6E-409C-BE32-E72D297353CC}">
                <c16:uniqueId val="{000001B5-8097-4A01-B63A-B33D8A5AB4DB}"/>
              </c:ext>
            </c:extLst>
          </c:dPt>
          <c:dPt>
            <c:idx val="219"/>
            <c:invertIfNegative val="1"/>
            <c:bubble3D val="0"/>
            <c:spPr>
              <a:pattFill prst="narHorz">
                <a:fgClr>
                  <a:schemeClr val="accent4"/>
                </a:fgClr>
                <a:bgClr>
                  <a:schemeClr val="accent4">
                    <a:lumMod val="20000"/>
                    <a:lumOff val="80000"/>
                  </a:schemeClr>
                </a:bgClr>
              </a:pattFill>
              <a:ln>
                <a:noFill/>
              </a:ln>
              <a:effectLst>
                <a:innerShdw blurRad="114300">
                  <a:schemeClr val="accent4"/>
                </a:innerShdw>
              </a:effectLst>
            </c:spPr>
            <c:extLst>
              <c:ext xmlns:c16="http://schemas.microsoft.com/office/drawing/2014/chart" uri="{C3380CC4-5D6E-409C-BE32-E72D297353CC}">
                <c16:uniqueId val="{000001B7-8097-4A01-B63A-B33D8A5AB4DB}"/>
              </c:ext>
            </c:extLst>
          </c:dPt>
          <c:dPt>
            <c:idx val="220"/>
            <c:invertIfNegative val="1"/>
            <c:bubble3D val="0"/>
            <c:spPr>
              <a:pattFill prst="narHorz">
                <a:fgClr>
                  <a:schemeClr val="accent5"/>
                </a:fgClr>
                <a:bgClr>
                  <a:schemeClr val="accent5">
                    <a:lumMod val="20000"/>
                    <a:lumOff val="80000"/>
                  </a:schemeClr>
                </a:bgClr>
              </a:pattFill>
              <a:ln>
                <a:noFill/>
              </a:ln>
              <a:effectLst>
                <a:innerShdw blurRad="114300">
                  <a:schemeClr val="accent5"/>
                </a:innerShdw>
              </a:effectLst>
            </c:spPr>
            <c:extLst>
              <c:ext xmlns:c16="http://schemas.microsoft.com/office/drawing/2014/chart" uri="{C3380CC4-5D6E-409C-BE32-E72D297353CC}">
                <c16:uniqueId val="{000001B9-8097-4A01-B63A-B33D8A5AB4DB}"/>
              </c:ext>
            </c:extLst>
          </c:dPt>
          <c:dPt>
            <c:idx val="221"/>
            <c:invertIfNegative val="1"/>
            <c:bubble3D val="0"/>
            <c:spPr>
              <a:pattFill prst="narHorz">
                <a:fgClr>
                  <a:schemeClr val="accent6"/>
                </a:fgClr>
                <a:bgClr>
                  <a:schemeClr val="accent6">
                    <a:lumMod val="20000"/>
                    <a:lumOff val="80000"/>
                  </a:schemeClr>
                </a:bgClr>
              </a:pattFill>
              <a:ln>
                <a:noFill/>
              </a:ln>
              <a:effectLst>
                <a:innerShdw blurRad="114300">
                  <a:schemeClr val="accent6"/>
                </a:innerShdw>
              </a:effectLst>
            </c:spPr>
            <c:extLst>
              <c:ext xmlns:c16="http://schemas.microsoft.com/office/drawing/2014/chart" uri="{C3380CC4-5D6E-409C-BE32-E72D297353CC}">
                <c16:uniqueId val="{000001BB-8097-4A01-B63A-B33D8A5AB4DB}"/>
              </c:ext>
            </c:extLst>
          </c:dPt>
          <c:dPt>
            <c:idx val="222"/>
            <c:invertIfNegative val="1"/>
            <c:bubble3D val="0"/>
            <c:spPr>
              <a:pattFill prst="narHorz">
                <a:fgClr>
                  <a:schemeClr val="accent1">
                    <a:lumMod val="60000"/>
                  </a:schemeClr>
                </a:fgClr>
                <a:bgClr>
                  <a:schemeClr val="accent1">
                    <a:lumMod val="60000"/>
                    <a:lumMod val="20000"/>
                    <a:lumOff val="80000"/>
                  </a:schemeClr>
                </a:bgClr>
              </a:pattFill>
              <a:ln>
                <a:noFill/>
              </a:ln>
              <a:effectLst>
                <a:innerShdw blurRad="114300">
                  <a:schemeClr val="accent1">
                    <a:lumMod val="60000"/>
                  </a:schemeClr>
                </a:innerShdw>
              </a:effectLst>
            </c:spPr>
            <c:extLst>
              <c:ext xmlns:c16="http://schemas.microsoft.com/office/drawing/2014/chart" uri="{C3380CC4-5D6E-409C-BE32-E72D297353CC}">
                <c16:uniqueId val="{000001BD-8097-4A01-B63A-B33D8A5AB4DB}"/>
              </c:ext>
            </c:extLst>
          </c:dPt>
          <c:dPt>
            <c:idx val="223"/>
            <c:invertIfNegative val="1"/>
            <c:bubble3D val="0"/>
            <c:spPr>
              <a:pattFill prst="narHorz">
                <a:fgClr>
                  <a:schemeClr val="accent2">
                    <a:lumMod val="60000"/>
                  </a:schemeClr>
                </a:fgClr>
                <a:bgClr>
                  <a:schemeClr val="accent2">
                    <a:lumMod val="60000"/>
                    <a:lumMod val="20000"/>
                    <a:lumOff val="80000"/>
                  </a:schemeClr>
                </a:bgClr>
              </a:pattFill>
              <a:ln>
                <a:noFill/>
              </a:ln>
              <a:effectLst>
                <a:innerShdw blurRad="114300">
                  <a:schemeClr val="accent2">
                    <a:lumMod val="60000"/>
                  </a:schemeClr>
                </a:innerShdw>
              </a:effectLst>
            </c:spPr>
            <c:extLst>
              <c:ext xmlns:c16="http://schemas.microsoft.com/office/drawing/2014/chart" uri="{C3380CC4-5D6E-409C-BE32-E72D297353CC}">
                <c16:uniqueId val="{000001BF-8097-4A01-B63A-B33D8A5AB4DB}"/>
              </c:ext>
            </c:extLst>
          </c:dPt>
          <c:dPt>
            <c:idx val="224"/>
            <c:invertIfNegative val="1"/>
            <c:bubble3D val="0"/>
            <c:spPr>
              <a:pattFill prst="narHorz">
                <a:fgClr>
                  <a:schemeClr val="accent3">
                    <a:lumMod val="60000"/>
                  </a:schemeClr>
                </a:fgClr>
                <a:bgClr>
                  <a:schemeClr val="accent3">
                    <a:lumMod val="60000"/>
                    <a:lumMod val="20000"/>
                    <a:lumOff val="80000"/>
                  </a:schemeClr>
                </a:bgClr>
              </a:pattFill>
              <a:ln>
                <a:noFill/>
              </a:ln>
              <a:effectLst>
                <a:innerShdw blurRad="114300">
                  <a:schemeClr val="accent3">
                    <a:lumMod val="60000"/>
                  </a:schemeClr>
                </a:innerShdw>
              </a:effectLst>
            </c:spPr>
            <c:extLst>
              <c:ext xmlns:c16="http://schemas.microsoft.com/office/drawing/2014/chart" uri="{C3380CC4-5D6E-409C-BE32-E72D297353CC}">
                <c16:uniqueId val="{000001C1-8097-4A01-B63A-B33D8A5AB4DB}"/>
              </c:ext>
            </c:extLst>
          </c:dPt>
          <c:dPt>
            <c:idx val="225"/>
            <c:invertIfNegative val="1"/>
            <c:bubble3D val="0"/>
            <c:spPr>
              <a:pattFill prst="narHorz">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c:spPr>
            <c:extLst>
              <c:ext xmlns:c16="http://schemas.microsoft.com/office/drawing/2014/chart" uri="{C3380CC4-5D6E-409C-BE32-E72D297353CC}">
                <c16:uniqueId val="{000001C3-8097-4A01-B63A-B33D8A5AB4DB}"/>
              </c:ext>
            </c:extLst>
          </c:dPt>
          <c:dPt>
            <c:idx val="226"/>
            <c:invertIfNegative val="1"/>
            <c:bubble3D val="0"/>
            <c:spPr>
              <a:pattFill prst="narHorz">
                <a:fgClr>
                  <a:schemeClr val="accent5">
                    <a:lumMod val="60000"/>
                  </a:schemeClr>
                </a:fgClr>
                <a:bgClr>
                  <a:schemeClr val="accent5">
                    <a:lumMod val="60000"/>
                    <a:lumMod val="20000"/>
                    <a:lumOff val="80000"/>
                  </a:schemeClr>
                </a:bgClr>
              </a:pattFill>
              <a:ln>
                <a:noFill/>
              </a:ln>
              <a:effectLst>
                <a:innerShdw blurRad="114300">
                  <a:schemeClr val="accent5">
                    <a:lumMod val="60000"/>
                  </a:schemeClr>
                </a:innerShdw>
              </a:effectLst>
            </c:spPr>
            <c:extLst>
              <c:ext xmlns:c16="http://schemas.microsoft.com/office/drawing/2014/chart" uri="{C3380CC4-5D6E-409C-BE32-E72D297353CC}">
                <c16:uniqueId val="{000001C5-8097-4A01-B63A-B33D8A5AB4DB}"/>
              </c:ext>
            </c:extLst>
          </c:dPt>
          <c:dPt>
            <c:idx val="227"/>
            <c:invertIfNegative val="1"/>
            <c:bubble3D val="0"/>
            <c:spPr>
              <a:pattFill prst="narHorz">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c:spPr>
            <c:extLst>
              <c:ext xmlns:c16="http://schemas.microsoft.com/office/drawing/2014/chart" uri="{C3380CC4-5D6E-409C-BE32-E72D297353CC}">
                <c16:uniqueId val="{000001C7-8097-4A01-B63A-B33D8A5AB4DB}"/>
              </c:ext>
            </c:extLst>
          </c:dPt>
          <c:dPt>
            <c:idx val="228"/>
            <c:invertIfNegative val="1"/>
            <c:bubble3D val="0"/>
            <c:spPr>
              <a:pattFill prst="narHorz">
                <a:fgClr>
                  <a:schemeClr val="accent1">
                    <a:lumMod val="80000"/>
                    <a:lumOff val="20000"/>
                  </a:schemeClr>
                </a:fgClr>
                <a:bgClr>
                  <a:schemeClr val="accent1">
                    <a:lumMod val="80000"/>
                    <a:lumOff val="20000"/>
                    <a:lumMod val="20000"/>
                    <a:lumOff val="80000"/>
                  </a:schemeClr>
                </a:bgClr>
              </a:pattFill>
              <a:ln>
                <a:noFill/>
              </a:ln>
              <a:effectLst>
                <a:innerShdw blurRad="114300">
                  <a:schemeClr val="accent1">
                    <a:lumMod val="80000"/>
                    <a:lumOff val="20000"/>
                  </a:schemeClr>
                </a:innerShdw>
              </a:effectLst>
            </c:spPr>
            <c:extLst>
              <c:ext xmlns:c16="http://schemas.microsoft.com/office/drawing/2014/chart" uri="{C3380CC4-5D6E-409C-BE32-E72D297353CC}">
                <c16:uniqueId val="{000001C9-8097-4A01-B63A-B33D8A5AB4DB}"/>
              </c:ext>
            </c:extLst>
          </c:dPt>
          <c:dPt>
            <c:idx val="229"/>
            <c:invertIfNegative val="1"/>
            <c:bubble3D val="0"/>
            <c:spPr>
              <a:pattFill prst="narHorz">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c:spPr>
            <c:extLst>
              <c:ext xmlns:c16="http://schemas.microsoft.com/office/drawing/2014/chart" uri="{C3380CC4-5D6E-409C-BE32-E72D297353CC}">
                <c16:uniqueId val="{000001CB-8097-4A01-B63A-B33D8A5AB4DB}"/>
              </c:ext>
            </c:extLst>
          </c:dPt>
          <c:dPt>
            <c:idx val="230"/>
            <c:invertIfNegative val="1"/>
            <c:bubble3D val="0"/>
            <c:spPr>
              <a:pattFill prst="narHorz">
                <a:fgClr>
                  <a:schemeClr val="accent3">
                    <a:lumMod val="80000"/>
                    <a:lumOff val="20000"/>
                  </a:schemeClr>
                </a:fgClr>
                <a:bgClr>
                  <a:schemeClr val="accent3">
                    <a:lumMod val="80000"/>
                    <a:lumOff val="20000"/>
                    <a:lumMod val="20000"/>
                    <a:lumOff val="80000"/>
                  </a:schemeClr>
                </a:bgClr>
              </a:pattFill>
              <a:ln>
                <a:noFill/>
              </a:ln>
              <a:effectLst>
                <a:innerShdw blurRad="114300">
                  <a:schemeClr val="accent3">
                    <a:lumMod val="80000"/>
                    <a:lumOff val="20000"/>
                  </a:schemeClr>
                </a:innerShdw>
              </a:effectLst>
            </c:spPr>
            <c:extLst>
              <c:ext xmlns:c16="http://schemas.microsoft.com/office/drawing/2014/chart" uri="{C3380CC4-5D6E-409C-BE32-E72D297353CC}">
                <c16:uniqueId val="{000001CD-8097-4A01-B63A-B33D8A5AB4DB}"/>
              </c:ext>
            </c:extLst>
          </c:dPt>
          <c:dPt>
            <c:idx val="231"/>
            <c:invertIfNegative val="1"/>
            <c:bubble3D val="0"/>
            <c:spPr>
              <a:pattFill prst="narHorz">
                <a:fgClr>
                  <a:schemeClr val="accent4">
                    <a:lumMod val="80000"/>
                    <a:lumOff val="20000"/>
                  </a:schemeClr>
                </a:fgClr>
                <a:bgClr>
                  <a:schemeClr val="accent4">
                    <a:lumMod val="80000"/>
                    <a:lumOff val="20000"/>
                    <a:lumMod val="20000"/>
                    <a:lumOff val="80000"/>
                  </a:schemeClr>
                </a:bgClr>
              </a:pattFill>
              <a:ln>
                <a:noFill/>
              </a:ln>
              <a:effectLst>
                <a:innerShdw blurRad="114300">
                  <a:schemeClr val="accent4">
                    <a:lumMod val="80000"/>
                    <a:lumOff val="20000"/>
                  </a:schemeClr>
                </a:innerShdw>
              </a:effectLst>
            </c:spPr>
            <c:extLst>
              <c:ext xmlns:c16="http://schemas.microsoft.com/office/drawing/2014/chart" uri="{C3380CC4-5D6E-409C-BE32-E72D297353CC}">
                <c16:uniqueId val="{000001CF-8097-4A01-B63A-B33D8A5AB4DB}"/>
              </c:ext>
            </c:extLst>
          </c:dPt>
          <c:dPt>
            <c:idx val="232"/>
            <c:invertIfNegative val="1"/>
            <c:bubble3D val="0"/>
            <c:spPr>
              <a:pattFill prst="narHorz">
                <a:fgClr>
                  <a:schemeClr val="accent5">
                    <a:lumMod val="80000"/>
                    <a:lumOff val="20000"/>
                  </a:schemeClr>
                </a:fgClr>
                <a:bgClr>
                  <a:schemeClr val="accent5">
                    <a:lumMod val="80000"/>
                    <a:lumOff val="20000"/>
                    <a:lumMod val="20000"/>
                    <a:lumOff val="80000"/>
                  </a:schemeClr>
                </a:bgClr>
              </a:pattFill>
              <a:ln>
                <a:noFill/>
              </a:ln>
              <a:effectLst>
                <a:innerShdw blurRad="114300">
                  <a:schemeClr val="accent5">
                    <a:lumMod val="80000"/>
                    <a:lumOff val="20000"/>
                  </a:schemeClr>
                </a:innerShdw>
              </a:effectLst>
            </c:spPr>
            <c:extLst>
              <c:ext xmlns:c16="http://schemas.microsoft.com/office/drawing/2014/chart" uri="{C3380CC4-5D6E-409C-BE32-E72D297353CC}">
                <c16:uniqueId val="{000001D1-8097-4A01-B63A-B33D8A5AB4DB}"/>
              </c:ext>
            </c:extLst>
          </c:dPt>
          <c:dPt>
            <c:idx val="233"/>
            <c:invertIfNegative val="1"/>
            <c:bubble3D val="0"/>
            <c:spPr>
              <a:pattFill prst="narHorz">
                <a:fgClr>
                  <a:schemeClr val="accent6">
                    <a:lumMod val="80000"/>
                    <a:lumOff val="20000"/>
                  </a:schemeClr>
                </a:fgClr>
                <a:bgClr>
                  <a:schemeClr val="accent6">
                    <a:lumMod val="80000"/>
                    <a:lumOff val="20000"/>
                    <a:lumMod val="20000"/>
                    <a:lumOff val="80000"/>
                  </a:schemeClr>
                </a:bgClr>
              </a:pattFill>
              <a:ln>
                <a:noFill/>
              </a:ln>
              <a:effectLst>
                <a:innerShdw blurRad="114300">
                  <a:schemeClr val="accent6">
                    <a:lumMod val="80000"/>
                    <a:lumOff val="20000"/>
                  </a:schemeClr>
                </a:innerShdw>
              </a:effectLst>
            </c:spPr>
            <c:extLst>
              <c:ext xmlns:c16="http://schemas.microsoft.com/office/drawing/2014/chart" uri="{C3380CC4-5D6E-409C-BE32-E72D297353CC}">
                <c16:uniqueId val="{000001D3-8097-4A01-B63A-B33D8A5AB4DB}"/>
              </c:ext>
            </c:extLst>
          </c:dPt>
          <c:dPt>
            <c:idx val="234"/>
            <c:invertIfNegative val="1"/>
            <c:bubble3D val="0"/>
            <c:spPr>
              <a:pattFill prst="narHorz">
                <a:fgClr>
                  <a:schemeClr val="accent1">
                    <a:lumMod val="80000"/>
                  </a:schemeClr>
                </a:fgClr>
                <a:bgClr>
                  <a:schemeClr val="accent1">
                    <a:lumMod val="80000"/>
                    <a:lumMod val="20000"/>
                    <a:lumOff val="80000"/>
                  </a:schemeClr>
                </a:bgClr>
              </a:pattFill>
              <a:ln>
                <a:noFill/>
              </a:ln>
              <a:effectLst>
                <a:innerShdw blurRad="114300">
                  <a:schemeClr val="accent1">
                    <a:lumMod val="80000"/>
                  </a:schemeClr>
                </a:innerShdw>
              </a:effectLst>
            </c:spPr>
            <c:extLst>
              <c:ext xmlns:c16="http://schemas.microsoft.com/office/drawing/2014/chart" uri="{C3380CC4-5D6E-409C-BE32-E72D297353CC}">
                <c16:uniqueId val="{000001D5-8097-4A01-B63A-B33D8A5AB4DB}"/>
              </c:ext>
            </c:extLst>
          </c:dPt>
          <c:dPt>
            <c:idx val="235"/>
            <c:invertIfNegative val="1"/>
            <c:bubble3D val="0"/>
            <c:spPr>
              <a:pattFill prst="narHorz">
                <a:fgClr>
                  <a:schemeClr val="accent2">
                    <a:lumMod val="80000"/>
                  </a:schemeClr>
                </a:fgClr>
                <a:bgClr>
                  <a:schemeClr val="accent2">
                    <a:lumMod val="80000"/>
                    <a:lumMod val="20000"/>
                    <a:lumOff val="80000"/>
                  </a:schemeClr>
                </a:bgClr>
              </a:pattFill>
              <a:ln>
                <a:noFill/>
              </a:ln>
              <a:effectLst>
                <a:innerShdw blurRad="114300">
                  <a:schemeClr val="accent2">
                    <a:lumMod val="80000"/>
                  </a:schemeClr>
                </a:innerShdw>
              </a:effectLst>
            </c:spPr>
            <c:extLst>
              <c:ext xmlns:c16="http://schemas.microsoft.com/office/drawing/2014/chart" uri="{C3380CC4-5D6E-409C-BE32-E72D297353CC}">
                <c16:uniqueId val="{000001D7-8097-4A01-B63A-B33D8A5AB4DB}"/>
              </c:ext>
            </c:extLst>
          </c:dPt>
          <c:dPt>
            <c:idx val="236"/>
            <c:invertIfNegative val="1"/>
            <c:bubble3D val="0"/>
            <c:spPr>
              <a:pattFill prst="narHorz">
                <a:fgClr>
                  <a:schemeClr val="accent3">
                    <a:lumMod val="80000"/>
                  </a:schemeClr>
                </a:fgClr>
                <a:bgClr>
                  <a:schemeClr val="accent3">
                    <a:lumMod val="80000"/>
                    <a:lumMod val="20000"/>
                    <a:lumOff val="80000"/>
                  </a:schemeClr>
                </a:bgClr>
              </a:pattFill>
              <a:ln>
                <a:noFill/>
              </a:ln>
              <a:effectLst>
                <a:innerShdw blurRad="114300">
                  <a:schemeClr val="accent3">
                    <a:lumMod val="80000"/>
                  </a:schemeClr>
                </a:innerShdw>
              </a:effectLst>
            </c:spPr>
            <c:extLst>
              <c:ext xmlns:c16="http://schemas.microsoft.com/office/drawing/2014/chart" uri="{C3380CC4-5D6E-409C-BE32-E72D297353CC}">
                <c16:uniqueId val="{000001D9-8097-4A01-B63A-B33D8A5AB4DB}"/>
              </c:ext>
            </c:extLst>
          </c:dPt>
          <c:dPt>
            <c:idx val="237"/>
            <c:invertIfNegative val="1"/>
            <c:bubble3D val="0"/>
            <c:spPr>
              <a:pattFill prst="narHorz">
                <a:fgClr>
                  <a:schemeClr val="accent4">
                    <a:lumMod val="80000"/>
                  </a:schemeClr>
                </a:fgClr>
                <a:bgClr>
                  <a:schemeClr val="accent4">
                    <a:lumMod val="80000"/>
                    <a:lumMod val="20000"/>
                    <a:lumOff val="80000"/>
                  </a:schemeClr>
                </a:bgClr>
              </a:pattFill>
              <a:ln>
                <a:noFill/>
              </a:ln>
              <a:effectLst>
                <a:innerShdw blurRad="114300">
                  <a:schemeClr val="accent4">
                    <a:lumMod val="80000"/>
                  </a:schemeClr>
                </a:innerShdw>
              </a:effectLst>
            </c:spPr>
            <c:extLst>
              <c:ext xmlns:c16="http://schemas.microsoft.com/office/drawing/2014/chart" uri="{C3380CC4-5D6E-409C-BE32-E72D297353CC}">
                <c16:uniqueId val="{000001DB-8097-4A01-B63A-B33D8A5AB4DB}"/>
              </c:ext>
            </c:extLst>
          </c:dPt>
          <c:dPt>
            <c:idx val="238"/>
            <c:invertIfNegative val="1"/>
            <c:bubble3D val="0"/>
            <c:spPr>
              <a:pattFill prst="narHorz">
                <a:fgClr>
                  <a:schemeClr val="accent5">
                    <a:lumMod val="80000"/>
                  </a:schemeClr>
                </a:fgClr>
                <a:bgClr>
                  <a:schemeClr val="accent5">
                    <a:lumMod val="80000"/>
                    <a:lumMod val="20000"/>
                    <a:lumOff val="80000"/>
                  </a:schemeClr>
                </a:bgClr>
              </a:pattFill>
              <a:ln>
                <a:noFill/>
              </a:ln>
              <a:effectLst>
                <a:innerShdw blurRad="114300">
                  <a:schemeClr val="accent5">
                    <a:lumMod val="80000"/>
                  </a:schemeClr>
                </a:innerShdw>
              </a:effectLst>
            </c:spPr>
            <c:extLst>
              <c:ext xmlns:c16="http://schemas.microsoft.com/office/drawing/2014/chart" uri="{C3380CC4-5D6E-409C-BE32-E72D297353CC}">
                <c16:uniqueId val="{000001DD-8097-4A01-B63A-B33D8A5AB4DB}"/>
              </c:ext>
            </c:extLst>
          </c:dPt>
          <c:dPt>
            <c:idx val="239"/>
            <c:invertIfNegative val="1"/>
            <c:bubble3D val="0"/>
            <c:spPr>
              <a:pattFill prst="narHorz">
                <a:fgClr>
                  <a:schemeClr val="accent6">
                    <a:lumMod val="80000"/>
                  </a:schemeClr>
                </a:fgClr>
                <a:bgClr>
                  <a:schemeClr val="accent6">
                    <a:lumMod val="80000"/>
                    <a:lumMod val="20000"/>
                    <a:lumOff val="80000"/>
                  </a:schemeClr>
                </a:bgClr>
              </a:pattFill>
              <a:ln>
                <a:noFill/>
              </a:ln>
              <a:effectLst>
                <a:innerShdw blurRad="114300">
                  <a:schemeClr val="accent6">
                    <a:lumMod val="80000"/>
                  </a:schemeClr>
                </a:innerShdw>
              </a:effectLst>
            </c:spPr>
            <c:extLst>
              <c:ext xmlns:c16="http://schemas.microsoft.com/office/drawing/2014/chart" uri="{C3380CC4-5D6E-409C-BE32-E72D297353CC}">
                <c16:uniqueId val="{000001DF-8097-4A01-B63A-B33D8A5AB4DB}"/>
              </c:ext>
            </c:extLst>
          </c:dPt>
          <c:dPt>
            <c:idx val="240"/>
            <c:invertIfNegative val="1"/>
            <c:bubble3D val="0"/>
            <c:spPr>
              <a:pattFill prst="narHorz">
                <a:fgClr>
                  <a:schemeClr val="accent1">
                    <a:lumMod val="60000"/>
                    <a:lumOff val="40000"/>
                  </a:schemeClr>
                </a:fgClr>
                <a:bgClr>
                  <a:schemeClr val="accent1">
                    <a:lumMod val="60000"/>
                    <a:lumOff val="40000"/>
                    <a:lumMod val="20000"/>
                    <a:lumOff val="80000"/>
                  </a:schemeClr>
                </a:bgClr>
              </a:pattFill>
              <a:ln>
                <a:noFill/>
              </a:ln>
              <a:effectLst>
                <a:innerShdw blurRad="114300">
                  <a:schemeClr val="accent1">
                    <a:lumMod val="60000"/>
                    <a:lumOff val="40000"/>
                  </a:schemeClr>
                </a:innerShdw>
              </a:effectLst>
            </c:spPr>
            <c:extLst>
              <c:ext xmlns:c16="http://schemas.microsoft.com/office/drawing/2014/chart" uri="{C3380CC4-5D6E-409C-BE32-E72D297353CC}">
                <c16:uniqueId val="{000001E1-8097-4A01-B63A-B33D8A5AB4DB}"/>
              </c:ext>
            </c:extLst>
          </c:dPt>
          <c:dPt>
            <c:idx val="241"/>
            <c:invertIfNegative val="1"/>
            <c:bubble3D val="0"/>
            <c:spPr>
              <a:pattFill prst="narHorz">
                <a:fgClr>
                  <a:schemeClr val="accent2">
                    <a:lumMod val="60000"/>
                    <a:lumOff val="40000"/>
                  </a:schemeClr>
                </a:fgClr>
                <a:bgClr>
                  <a:schemeClr val="accent2">
                    <a:lumMod val="60000"/>
                    <a:lumOff val="40000"/>
                    <a:lumMod val="20000"/>
                    <a:lumOff val="80000"/>
                  </a:schemeClr>
                </a:bgClr>
              </a:pattFill>
              <a:ln>
                <a:noFill/>
              </a:ln>
              <a:effectLst>
                <a:innerShdw blurRad="114300">
                  <a:schemeClr val="accent2">
                    <a:lumMod val="60000"/>
                    <a:lumOff val="40000"/>
                  </a:schemeClr>
                </a:innerShdw>
              </a:effectLst>
            </c:spPr>
            <c:extLst>
              <c:ext xmlns:c16="http://schemas.microsoft.com/office/drawing/2014/chart" uri="{C3380CC4-5D6E-409C-BE32-E72D297353CC}">
                <c16:uniqueId val="{000001E3-8097-4A01-B63A-B33D8A5AB4DB}"/>
              </c:ext>
            </c:extLst>
          </c:dPt>
          <c:dPt>
            <c:idx val="242"/>
            <c:invertIfNegative val="1"/>
            <c:bubble3D val="0"/>
            <c:spPr>
              <a:pattFill prst="narHorz">
                <a:fgClr>
                  <a:schemeClr val="accent3">
                    <a:lumMod val="60000"/>
                    <a:lumOff val="40000"/>
                  </a:schemeClr>
                </a:fgClr>
                <a:bgClr>
                  <a:schemeClr val="accent3">
                    <a:lumMod val="60000"/>
                    <a:lumOff val="40000"/>
                    <a:lumMod val="20000"/>
                    <a:lumOff val="80000"/>
                  </a:schemeClr>
                </a:bgClr>
              </a:pattFill>
              <a:ln>
                <a:noFill/>
              </a:ln>
              <a:effectLst>
                <a:innerShdw blurRad="114300">
                  <a:schemeClr val="accent3">
                    <a:lumMod val="60000"/>
                    <a:lumOff val="40000"/>
                  </a:schemeClr>
                </a:innerShdw>
              </a:effectLst>
            </c:spPr>
            <c:extLst>
              <c:ext xmlns:c16="http://schemas.microsoft.com/office/drawing/2014/chart" uri="{C3380CC4-5D6E-409C-BE32-E72D297353CC}">
                <c16:uniqueId val="{000001E5-8097-4A01-B63A-B33D8A5AB4DB}"/>
              </c:ext>
            </c:extLst>
          </c:dPt>
          <c:dPt>
            <c:idx val="243"/>
            <c:invertIfNegative val="1"/>
            <c:bubble3D val="0"/>
            <c:spPr>
              <a:pattFill prst="narHorz">
                <a:fgClr>
                  <a:schemeClr val="accent4">
                    <a:lumMod val="60000"/>
                    <a:lumOff val="40000"/>
                  </a:schemeClr>
                </a:fgClr>
                <a:bgClr>
                  <a:schemeClr val="accent4">
                    <a:lumMod val="60000"/>
                    <a:lumOff val="40000"/>
                    <a:lumMod val="20000"/>
                    <a:lumOff val="80000"/>
                  </a:schemeClr>
                </a:bgClr>
              </a:pattFill>
              <a:ln>
                <a:noFill/>
              </a:ln>
              <a:effectLst>
                <a:innerShdw blurRad="114300">
                  <a:schemeClr val="accent4">
                    <a:lumMod val="60000"/>
                    <a:lumOff val="40000"/>
                  </a:schemeClr>
                </a:innerShdw>
              </a:effectLst>
            </c:spPr>
            <c:extLst>
              <c:ext xmlns:c16="http://schemas.microsoft.com/office/drawing/2014/chart" uri="{C3380CC4-5D6E-409C-BE32-E72D297353CC}">
                <c16:uniqueId val="{000001E7-8097-4A01-B63A-B33D8A5AB4DB}"/>
              </c:ext>
            </c:extLst>
          </c:dPt>
          <c:trendline>
            <c:spPr>
              <a:ln w="19050" cap="rnd">
                <a:solidFill>
                  <a:schemeClr val="accent1"/>
                </a:solidFill>
              </a:ln>
              <a:effectLst/>
            </c:spPr>
            <c:trendlineType val="linear"/>
            <c:dispRSqr val="0"/>
            <c:dispEq val="0"/>
          </c:trendline>
          <c:cat>
            <c:strRef>
              <c:f>'Historical Prices'!$H$3:$H$246</c:f>
              <c:strCache>
                <c:ptCount val="244"/>
                <c:pt idx="0">
                  <c:v>2025-08-21</c:v>
                </c:pt>
                <c:pt idx="1">
                  <c:v>2025-08-20</c:v>
                </c:pt>
                <c:pt idx="2">
                  <c:v>2025-08-19</c:v>
                </c:pt>
                <c:pt idx="3">
                  <c:v>2025-08-18</c:v>
                </c:pt>
                <c:pt idx="4">
                  <c:v>2025-08-15</c:v>
                </c:pt>
                <c:pt idx="5">
                  <c:v>2025-08-14</c:v>
                </c:pt>
                <c:pt idx="6">
                  <c:v>2025-08-13</c:v>
                </c:pt>
                <c:pt idx="7">
                  <c:v>2025-08-12</c:v>
                </c:pt>
                <c:pt idx="8">
                  <c:v>2025-08-11</c:v>
                </c:pt>
                <c:pt idx="9">
                  <c:v>2025-08-08</c:v>
                </c:pt>
                <c:pt idx="10">
                  <c:v>2025-08-07</c:v>
                </c:pt>
                <c:pt idx="11">
                  <c:v>2025-08-06</c:v>
                </c:pt>
                <c:pt idx="12">
                  <c:v>2025-08-05</c:v>
                </c:pt>
                <c:pt idx="13">
                  <c:v>2025-08-04</c:v>
                </c:pt>
                <c:pt idx="14">
                  <c:v>2025-08-01</c:v>
                </c:pt>
                <c:pt idx="15">
                  <c:v>2025-07-31</c:v>
                </c:pt>
                <c:pt idx="16">
                  <c:v>2025-07-30</c:v>
                </c:pt>
                <c:pt idx="17">
                  <c:v>2025-07-29</c:v>
                </c:pt>
                <c:pt idx="18">
                  <c:v>2025-07-28</c:v>
                </c:pt>
                <c:pt idx="19">
                  <c:v>2025-07-25</c:v>
                </c:pt>
                <c:pt idx="20">
                  <c:v>2025-07-24</c:v>
                </c:pt>
                <c:pt idx="21">
                  <c:v>2025-07-23</c:v>
                </c:pt>
                <c:pt idx="22">
                  <c:v>2025-07-22</c:v>
                </c:pt>
                <c:pt idx="23">
                  <c:v>2025-07-21</c:v>
                </c:pt>
                <c:pt idx="24">
                  <c:v>2025-07-18</c:v>
                </c:pt>
                <c:pt idx="25">
                  <c:v>2025-07-17</c:v>
                </c:pt>
                <c:pt idx="26">
                  <c:v>2025-07-16</c:v>
                </c:pt>
                <c:pt idx="27">
                  <c:v>2025-07-15</c:v>
                </c:pt>
                <c:pt idx="28">
                  <c:v>2025-07-14</c:v>
                </c:pt>
                <c:pt idx="29">
                  <c:v>2025-07-11</c:v>
                </c:pt>
                <c:pt idx="30">
                  <c:v>2025-07-10</c:v>
                </c:pt>
                <c:pt idx="31">
                  <c:v>2025-07-09</c:v>
                </c:pt>
                <c:pt idx="32">
                  <c:v>2025-07-08</c:v>
                </c:pt>
                <c:pt idx="33">
                  <c:v>2025-07-07</c:v>
                </c:pt>
                <c:pt idx="34">
                  <c:v>2025-07-03</c:v>
                </c:pt>
                <c:pt idx="35">
                  <c:v>2025-07-02</c:v>
                </c:pt>
                <c:pt idx="36">
                  <c:v>2025-07-01</c:v>
                </c:pt>
                <c:pt idx="37">
                  <c:v>2025-06-30</c:v>
                </c:pt>
                <c:pt idx="38">
                  <c:v>2025-06-27</c:v>
                </c:pt>
                <c:pt idx="39">
                  <c:v>2025-06-26</c:v>
                </c:pt>
                <c:pt idx="40">
                  <c:v>2025-06-25</c:v>
                </c:pt>
                <c:pt idx="41">
                  <c:v>2025-06-24</c:v>
                </c:pt>
                <c:pt idx="42">
                  <c:v>2025-06-23</c:v>
                </c:pt>
                <c:pt idx="43">
                  <c:v>2025-06-20</c:v>
                </c:pt>
                <c:pt idx="44">
                  <c:v>2025-06-18</c:v>
                </c:pt>
                <c:pt idx="45">
                  <c:v>2025-06-17</c:v>
                </c:pt>
                <c:pt idx="46">
                  <c:v>2025-06-16</c:v>
                </c:pt>
                <c:pt idx="47">
                  <c:v>2025-06-13</c:v>
                </c:pt>
                <c:pt idx="48">
                  <c:v>2025-06-12</c:v>
                </c:pt>
                <c:pt idx="49">
                  <c:v>2025-06-11</c:v>
                </c:pt>
                <c:pt idx="50">
                  <c:v>2025-06-10</c:v>
                </c:pt>
                <c:pt idx="51">
                  <c:v>2025-06-09</c:v>
                </c:pt>
                <c:pt idx="52">
                  <c:v>2025-06-06</c:v>
                </c:pt>
                <c:pt idx="53">
                  <c:v>2025-06-05</c:v>
                </c:pt>
                <c:pt idx="54">
                  <c:v>2025-06-04</c:v>
                </c:pt>
                <c:pt idx="55">
                  <c:v>2025-06-03</c:v>
                </c:pt>
                <c:pt idx="56">
                  <c:v>2025-06-02</c:v>
                </c:pt>
                <c:pt idx="57">
                  <c:v>2025-05-30</c:v>
                </c:pt>
                <c:pt idx="58">
                  <c:v>2025-05-29</c:v>
                </c:pt>
                <c:pt idx="59">
                  <c:v>2025-05-28</c:v>
                </c:pt>
                <c:pt idx="60">
                  <c:v>2025-05-27</c:v>
                </c:pt>
                <c:pt idx="61">
                  <c:v>2025-05-23</c:v>
                </c:pt>
                <c:pt idx="62">
                  <c:v>2025-05-22</c:v>
                </c:pt>
                <c:pt idx="63">
                  <c:v>2025-05-21</c:v>
                </c:pt>
                <c:pt idx="64">
                  <c:v>2025-05-20</c:v>
                </c:pt>
                <c:pt idx="65">
                  <c:v>2025-05-19</c:v>
                </c:pt>
                <c:pt idx="66">
                  <c:v>2025-05-16</c:v>
                </c:pt>
                <c:pt idx="67">
                  <c:v>2025-05-15</c:v>
                </c:pt>
                <c:pt idx="68">
                  <c:v>2025-05-14</c:v>
                </c:pt>
                <c:pt idx="69">
                  <c:v>2025-05-13</c:v>
                </c:pt>
                <c:pt idx="70">
                  <c:v>2025-05-12</c:v>
                </c:pt>
                <c:pt idx="71">
                  <c:v>2025-05-09</c:v>
                </c:pt>
                <c:pt idx="72">
                  <c:v>2025-05-08</c:v>
                </c:pt>
                <c:pt idx="73">
                  <c:v>2025-05-07</c:v>
                </c:pt>
                <c:pt idx="74">
                  <c:v>2025-05-06</c:v>
                </c:pt>
                <c:pt idx="75">
                  <c:v>2025-05-05</c:v>
                </c:pt>
                <c:pt idx="76">
                  <c:v>2025-05-02</c:v>
                </c:pt>
                <c:pt idx="77">
                  <c:v>2025-05-01</c:v>
                </c:pt>
                <c:pt idx="78">
                  <c:v>2025-04-30</c:v>
                </c:pt>
                <c:pt idx="79">
                  <c:v>2025-04-29</c:v>
                </c:pt>
                <c:pt idx="80">
                  <c:v>2025-04-28</c:v>
                </c:pt>
                <c:pt idx="81">
                  <c:v>2025-04-25</c:v>
                </c:pt>
                <c:pt idx="82">
                  <c:v>2025-04-24</c:v>
                </c:pt>
                <c:pt idx="83">
                  <c:v>2025-04-23</c:v>
                </c:pt>
                <c:pt idx="84">
                  <c:v>2025-04-22</c:v>
                </c:pt>
                <c:pt idx="85">
                  <c:v>2025-04-21</c:v>
                </c:pt>
                <c:pt idx="86">
                  <c:v>2025-04-17</c:v>
                </c:pt>
                <c:pt idx="87">
                  <c:v>2025-04-16</c:v>
                </c:pt>
                <c:pt idx="88">
                  <c:v>2025-04-15</c:v>
                </c:pt>
                <c:pt idx="89">
                  <c:v>2025-04-14</c:v>
                </c:pt>
                <c:pt idx="90">
                  <c:v>2025-04-11</c:v>
                </c:pt>
                <c:pt idx="91">
                  <c:v>2025-04-10</c:v>
                </c:pt>
                <c:pt idx="92">
                  <c:v>2025-04-09</c:v>
                </c:pt>
                <c:pt idx="93">
                  <c:v>2025-04-08</c:v>
                </c:pt>
                <c:pt idx="94">
                  <c:v>2025-04-07</c:v>
                </c:pt>
                <c:pt idx="95">
                  <c:v>2025-04-04</c:v>
                </c:pt>
                <c:pt idx="96">
                  <c:v>2025-04-03</c:v>
                </c:pt>
                <c:pt idx="97">
                  <c:v>2025-04-02</c:v>
                </c:pt>
                <c:pt idx="98">
                  <c:v>2025-04-01</c:v>
                </c:pt>
                <c:pt idx="99">
                  <c:v>2025-03-31</c:v>
                </c:pt>
                <c:pt idx="100">
                  <c:v>2025-03-28</c:v>
                </c:pt>
                <c:pt idx="101">
                  <c:v>2025-03-27</c:v>
                </c:pt>
                <c:pt idx="102">
                  <c:v>2025-03-26</c:v>
                </c:pt>
                <c:pt idx="103">
                  <c:v>2025-03-25</c:v>
                </c:pt>
                <c:pt idx="104">
                  <c:v>2025-03-24</c:v>
                </c:pt>
                <c:pt idx="105">
                  <c:v>2025-03-21</c:v>
                </c:pt>
                <c:pt idx="106">
                  <c:v>2025-03-20</c:v>
                </c:pt>
                <c:pt idx="107">
                  <c:v>2025-03-19</c:v>
                </c:pt>
                <c:pt idx="108">
                  <c:v>2025-03-18</c:v>
                </c:pt>
                <c:pt idx="109">
                  <c:v>2025-03-17</c:v>
                </c:pt>
                <c:pt idx="110">
                  <c:v>2025-03-14</c:v>
                </c:pt>
                <c:pt idx="111">
                  <c:v>2025-03-13</c:v>
                </c:pt>
                <c:pt idx="112">
                  <c:v>2025-03-12</c:v>
                </c:pt>
                <c:pt idx="113">
                  <c:v>2025-03-11</c:v>
                </c:pt>
                <c:pt idx="114">
                  <c:v>2025-03-10</c:v>
                </c:pt>
                <c:pt idx="115">
                  <c:v>2025-03-07</c:v>
                </c:pt>
                <c:pt idx="116">
                  <c:v>2025-03-06</c:v>
                </c:pt>
                <c:pt idx="117">
                  <c:v>2025-03-05</c:v>
                </c:pt>
                <c:pt idx="118">
                  <c:v>2025-03-04</c:v>
                </c:pt>
                <c:pt idx="119">
                  <c:v>2025-03-03</c:v>
                </c:pt>
                <c:pt idx="120">
                  <c:v>2025-02-28</c:v>
                </c:pt>
                <c:pt idx="121">
                  <c:v>2025-02-27</c:v>
                </c:pt>
                <c:pt idx="122">
                  <c:v>2025-02-26</c:v>
                </c:pt>
                <c:pt idx="123">
                  <c:v>2025-02-25</c:v>
                </c:pt>
                <c:pt idx="124">
                  <c:v>2025-02-24</c:v>
                </c:pt>
                <c:pt idx="125">
                  <c:v>2025-02-21</c:v>
                </c:pt>
                <c:pt idx="126">
                  <c:v>2025-02-20</c:v>
                </c:pt>
                <c:pt idx="127">
                  <c:v>2025-02-19</c:v>
                </c:pt>
                <c:pt idx="128">
                  <c:v>2025-02-18</c:v>
                </c:pt>
                <c:pt idx="129">
                  <c:v>2025-02-14</c:v>
                </c:pt>
                <c:pt idx="130">
                  <c:v>2025-02-13</c:v>
                </c:pt>
                <c:pt idx="131">
                  <c:v>2025-02-12</c:v>
                </c:pt>
                <c:pt idx="132">
                  <c:v>2025-02-11</c:v>
                </c:pt>
                <c:pt idx="133">
                  <c:v>2025-02-10</c:v>
                </c:pt>
                <c:pt idx="134">
                  <c:v>2025-02-07</c:v>
                </c:pt>
                <c:pt idx="135">
                  <c:v>2025-02-06</c:v>
                </c:pt>
                <c:pt idx="136">
                  <c:v>2025-02-05</c:v>
                </c:pt>
                <c:pt idx="137">
                  <c:v>2025-02-04</c:v>
                </c:pt>
                <c:pt idx="138">
                  <c:v>2025-02-03</c:v>
                </c:pt>
                <c:pt idx="139">
                  <c:v>2025-01-31</c:v>
                </c:pt>
                <c:pt idx="140">
                  <c:v>2025-01-30</c:v>
                </c:pt>
                <c:pt idx="141">
                  <c:v>2025-01-29</c:v>
                </c:pt>
                <c:pt idx="142">
                  <c:v>2025-01-28</c:v>
                </c:pt>
                <c:pt idx="143">
                  <c:v>2025-01-27</c:v>
                </c:pt>
                <c:pt idx="144">
                  <c:v>2025-01-24</c:v>
                </c:pt>
                <c:pt idx="145">
                  <c:v>2025-01-23</c:v>
                </c:pt>
                <c:pt idx="146">
                  <c:v>2025-01-22</c:v>
                </c:pt>
                <c:pt idx="147">
                  <c:v>2025-01-21</c:v>
                </c:pt>
                <c:pt idx="148">
                  <c:v>2025-01-17</c:v>
                </c:pt>
                <c:pt idx="149">
                  <c:v>2025-01-16</c:v>
                </c:pt>
                <c:pt idx="150">
                  <c:v>2025-01-15</c:v>
                </c:pt>
                <c:pt idx="151">
                  <c:v>2025-01-14</c:v>
                </c:pt>
                <c:pt idx="152">
                  <c:v>2025-01-13</c:v>
                </c:pt>
                <c:pt idx="153">
                  <c:v>2025-01-10</c:v>
                </c:pt>
                <c:pt idx="154">
                  <c:v>2025-01-08</c:v>
                </c:pt>
                <c:pt idx="155">
                  <c:v>2025-01-07</c:v>
                </c:pt>
                <c:pt idx="156">
                  <c:v>2025-01-06</c:v>
                </c:pt>
                <c:pt idx="157">
                  <c:v>2025-01-03</c:v>
                </c:pt>
                <c:pt idx="158">
                  <c:v>2025-01-02</c:v>
                </c:pt>
                <c:pt idx="159">
                  <c:v>2024-12-31</c:v>
                </c:pt>
                <c:pt idx="160">
                  <c:v>2024-12-30</c:v>
                </c:pt>
                <c:pt idx="161">
                  <c:v>2024-12-27</c:v>
                </c:pt>
                <c:pt idx="162">
                  <c:v>2024-12-26</c:v>
                </c:pt>
                <c:pt idx="163">
                  <c:v>2024-12-24</c:v>
                </c:pt>
                <c:pt idx="164">
                  <c:v>2024-12-23</c:v>
                </c:pt>
                <c:pt idx="165">
                  <c:v>2024-12-20</c:v>
                </c:pt>
                <c:pt idx="166">
                  <c:v>2024-12-19</c:v>
                </c:pt>
                <c:pt idx="167">
                  <c:v>2024-12-18</c:v>
                </c:pt>
                <c:pt idx="168">
                  <c:v>2024-12-17</c:v>
                </c:pt>
                <c:pt idx="169">
                  <c:v>2024-12-16</c:v>
                </c:pt>
                <c:pt idx="170">
                  <c:v>2024-12-13</c:v>
                </c:pt>
                <c:pt idx="171">
                  <c:v>2024-12-12</c:v>
                </c:pt>
                <c:pt idx="172">
                  <c:v>2024-12-11</c:v>
                </c:pt>
                <c:pt idx="173">
                  <c:v>2024-12-10</c:v>
                </c:pt>
                <c:pt idx="174">
                  <c:v>2024-12-09</c:v>
                </c:pt>
                <c:pt idx="175">
                  <c:v>2024-12-06</c:v>
                </c:pt>
                <c:pt idx="176">
                  <c:v>2024-12-05</c:v>
                </c:pt>
                <c:pt idx="177">
                  <c:v>2024-12-04</c:v>
                </c:pt>
                <c:pt idx="178">
                  <c:v>2024-12-03</c:v>
                </c:pt>
                <c:pt idx="179">
                  <c:v>2024-12-02</c:v>
                </c:pt>
                <c:pt idx="180">
                  <c:v>2024-11-29</c:v>
                </c:pt>
                <c:pt idx="181">
                  <c:v>2024-11-27</c:v>
                </c:pt>
                <c:pt idx="182">
                  <c:v>2024-11-26</c:v>
                </c:pt>
                <c:pt idx="183">
                  <c:v>2024-11-25</c:v>
                </c:pt>
                <c:pt idx="184">
                  <c:v>2024-11-22</c:v>
                </c:pt>
                <c:pt idx="185">
                  <c:v>2024-11-21</c:v>
                </c:pt>
                <c:pt idx="186">
                  <c:v>2024-11-20</c:v>
                </c:pt>
                <c:pt idx="187">
                  <c:v>2024-11-19</c:v>
                </c:pt>
                <c:pt idx="188">
                  <c:v>2024-11-18</c:v>
                </c:pt>
                <c:pt idx="189">
                  <c:v>2024-11-15</c:v>
                </c:pt>
                <c:pt idx="190">
                  <c:v>2024-11-14</c:v>
                </c:pt>
                <c:pt idx="191">
                  <c:v>2024-11-13</c:v>
                </c:pt>
                <c:pt idx="192">
                  <c:v>2024-11-12</c:v>
                </c:pt>
                <c:pt idx="193">
                  <c:v>2024-11-11</c:v>
                </c:pt>
                <c:pt idx="194">
                  <c:v>2024-11-08</c:v>
                </c:pt>
                <c:pt idx="195">
                  <c:v>2024-11-07</c:v>
                </c:pt>
                <c:pt idx="196">
                  <c:v>2024-11-06</c:v>
                </c:pt>
                <c:pt idx="197">
                  <c:v>2024-11-05</c:v>
                </c:pt>
                <c:pt idx="198">
                  <c:v>2024-11-04</c:v>
                </c:pt>
                <c:pt idx="199">
                  <c:v>2024-11-01</c:v>
                </c:pt>
                <c:pt idx="200">
                  <c:v>2024-10-31</c:v>
                </c:pt>
                <c:pt idx="201">
                  <c:v>2024-10-30</c:v>
                </c:pt>
                <c:pt idx="202">
                  <c:v>2024-10-29</c:v>
                </c:pt>
                <c:pt idx="203">
                  <c:v>2024-10-28</c:v>
                </c:pt>
                <c:pt idx="204">
                  <c:v>2024-10-25</c:v>
                </c:pt>
                <c:pt idx="205">
                  <c:v>2024-10-24</c:v>
                </c:pt>
                <c:pt idx="206">
                  <c:v>2024-10-23</c:v>
                </c:pt>
                <c:pt idx="207">
                  <c:v>2024-10-22</c:v>
                </c:pt>
                <c:pt idx="208">
                  <c:v>2024-10-21</c:v>
                </c:pt>
                <c:pt idx="209">
                  <c:v>2024-10-18</c:v>
                </c:pt>
                <c:pt idx="210">
                  <c:v>2024-10-17</c:v>
                </c:pt>
                <c:pt idx="211">
                  <c:v>2024-10-16</c:v>
                </c:pt>
                <c:pt idx="212">
                  <c:v>2024-10-15</c:v>
                </c:pt>
                <c:pt idx="213">
                  <c:v>2024-10-14</c:v>
                </c:pt>
                <c:pt idx="214">
                  <c:v>2024-10-11</c:v>
                </c:pt>
                <c:pt idx="215">
                  <c:v>2024-10-10</c:v>
                </c:pt>
                <c:pt idx="216">
                  <c:v>2024-10-09</c:v>
                </c:pt>
                <c:pt idx="217">
                  <c:v>2024-10-08</c:v>
                </c:pt>
                <c:pt idx="218">
                  <c:v>2024-10-07</c:v>
                </c:pt>
                <c:pt idx="219">
                  <c:v>2024-10-04</c:v>
                </c:pt>
                <c:pt idx="220">
                  <c:v>2024-10-03</c:v>
                </c:pt>
                <c:pt idx="221">
                  <c:v>2024-10-02</c:v>
                </c:pt>
                <c:pt idx="222">
                  <c:v>2024-10-01</c:v>
                </c:pt>
                <c:pt idx="223">
                  <c:v>2024-09-30</c:v>
                </c:pt>
                <c:pt idx="224">
                  <c:v>2024-09-27</c:v>
                </c:pt>
                <c:pt idx="225">
                  <c:v>2024-09-26</c:v>
                </c:pt>
                <c:pt idx="226">
                  <c:v>2024-09-25</c:v>
                </c:pt>
                <c:pt idx="227">
                  <c:v>2024-09-24</c:v>
                </c:pt>
                <c:pt idx="228">
                  <c:v>2024-09-23</c:v>
                </c:pt>
                <c:pt idx="229">
                  <c:v>2024-09-20</c:v>
                </c:pt>
                <c:pt idx="230">
                  <c:v>2024-09-19</c:v>
                </c:pt>
                <c:pt idx="231">
                  <c:v>2024-09-18</c:v>
                </c:pt>
                <c:pt idx="232">
                  <c:v>2024-09-17</c:v>
                </c:pt>
                <c:pt idx="233">
                  <c:v>2024-09-16</c:v>
                </c:pt>
                <c:pt idx="234">
                  <c:v>2024-09-13</c:v>
                </c:pt>
                <c:pt idx="235">
                  <c:v>2024-09-12</c:v>
                </c:pt>
                <c:pt idx="236">
                  <c:v>2024-09-11</c:v>
                </c:pt>
                <c:pt idx="237">
                  <c:v>2024-09-10</c:v>
                </c:pt>
                <c:pt idx="238">
                  <c:v>2024-09-09</c:v>
                </c:pt>
                <c:pt idx="239">
                  <c:v>2024-09-06</c:v>
                </c:pt>
                <c:pt idx="240">
                  <c:v>2024-09-05</c:v>
                </c:pt>
                <c:pt idx="241">
                  <c:v>2024-09-04</c:v>
                </c:pt>
                <c:pt idx="242">
                  <c:v>2024-09-03</c:v>
                </c:pt>
                <c:pt idx="243">
                  <c:v>2024-08-30</c:v>
                </c:pt>
              </c:strCache>
            </c:strRef>
          </c:cat>
          <c:val>
            <c:numRef>
              <c:f>'Historical Prices'!$I$3:$I$246</c:f>
              <c:numCache>
                <c:formatCode>General</c:formatCode>
                <c:ptCount val="244"/>
                <c:pt idx="0">
                  <c:v>30389868</c:v>
                </c:pt>
                <c:pt idx="1">
                  <c:v>42145912</c:v>
                </c:pt>
                <c:pt idx="2">
                  <c:v>36804727</c:v>
                </c:pt>
                <c:pt idx="3">
                  <c:v>37451700</c:v>
                </c:pt>
                <c:pt idx="4">
                  <c:v>54864147</c:v>
                </c:pt>
                <c:pt idx="5">
                  <c:v>49379782</c:v>
                </c:pt>
                <c:pt idx="6">
                  <c:v>69878546</c:v>
                </c:pt>
                <c:pt idx="7">
                  <c:v>54917651</c:v>
                </c:pt>
                <c:pt idx="8">
                  <c:v>60533346</c:v>
                </c:pt>
                <c:pt idx="9">
                  <c:v>110755700</c:v>
                </c:pt>
                <c:pt idx="10">
                  <c:v>88216381</c:v>
                </c:pt>
                <c:pt idx="11">
                  <c:v>108483103</c:v>
                </c:pt>
                <c:pt idx="12">
                  <c:v>44155079</c:v>
                </c:pt>
                <c:pt idx="13">
                  <c:v>75109298</c:v>
                </c:pt>
                <c:pt idx="14">
                  <c:v>104434473</c:v>
                </c:pt>
                <c:pt idx="15">
                  <c:v>64700006</c:v>
                </c:pt>
                <c:pt idx="16">
                  <c:v>43533667</c:v>
                </c:pt>
                <c:pt idx="17">
                  <c:v>51411723</c:v>
                </c:pt>
                <c:pt idx="18">
                  <c:v>36504158</c:v>
                </c:pt>
                <c:pt idx="19">
                  <c:v>38585030</c:v>
                </c:pt>
                <c:pt idx="20">
                  <c:v>45773373</c:v>
                </c:pt>
                <c:pt idx="21">
                  <c:v>46989301</c:v>
                </c:pt>
                <c:pt idx="22">
                  <c:v>44917713</c:v>
                </c:pt>
                <c:pt idx="23">
                  <c:v>51064253</c:v>
                </c:pt>
                <c:pt idx="24">
                  <c:v>48317144</c:v>
                </c:pt>
                <c:pt idx="25">
                  <c:v>48068141</c:v>
                </c:pt>
                <c:pt idx="26">
                  <c:v>47148580</c:v>
                </c:pt>
                <c:pt idx="27">
                  <c:v>42071894</c:v>
                </c:pt>
                <c:pt idx="28">
                  <c:v>37683849</c:v>
                </c:pt>
                <c:pt idx="29">
                  <c:v>39765812</c:v>
                </c:pt>
                <c:pt idx="30">
                  <c:v>44443635</c:v>
                </c:pt>
                <c:pt idx="31">
                  <c:v>48408519</c:v>
                </c:pt>
                <c:pt idx="32">
                  <c:v>42036884</c:v>
                </c:pt>
                <c:pt idx="33">
                  <c:v>49905104</c:v>
                </c:pt>
                <c:pt idx="34">
                  <c:v>34955836</c:v>
                </c:pt>
                <c:pt idx="35">
                  <c:v>67834447</c:v>
                </c:pt>
                <c:pt idx="36">
                  <c:v>78788867</c:v>
                </c:pt>
                <c:pt idx="37">
                  <c:v>91912816</c:v>
                </c:pt>
                <c:pt idx="38">
                  <c:v>70534466</c:v>
                </c:pt>
                <c:pt idx="39">
                  <c:v>50799121</c:v>
                </c:pt>
                <c:pt idx="40">
                  <c:v>39014815</c:v>
                </c:pt>
                <c:pt idx="41">
                  <c:v>53899923</c:v>
                </c:pt>
                <c:pt idx="42">
                  <c:v>55481396</c:v>
                </c:pt>
                <c:pt idx="43">
                  <c:v>96813542</c:v>
                </c:pt>
                <c:pt idx="44">
                  <c:v>44864157</c:v>
                </c:pt>
                <c:pt idx="45">
                  <c:v>38772936</c:v>
                </c:pt>
                <c:pt idx="46">
                  <c:v>42837838</c:v>
                </c:pt>
                <c:pt idx="47">
                  <c:v>50778564</c:v>
                </c:pt>
                <c:pt idx="48">
                  <c:v>42091422</c:v>
                </c:pt>
                <c:pt idx="49">
                  <c:v>60989857</c:v>
                </c:pt>
                <c:pt idx="50">
                  <c:v>54672608</c:v>
                </c:pt>
                <c:pt idx="51">
                  <c:v>72785093</c:v>
                </c:pt>
                <c:pt idx="52">
                  <c:v>46121557</c:v>
                </c:pt>
                <c:pt idx="53">
                  <c:v>54741263</c:v>
                </c:pt>
                <c:pt idx="54">
                  <c:v>43603985</c:v>
                </c:pt>
                <c:pt idx="55">
                  <c:v>43184092</c:v>
                </c:pt>
                <c:pt idx="56">
                  <c:v>35314257</c:v>
                </c:pt>
                <c:pt idx="57">
                  <c:v>69799163</c:v>
                </c:pt>
                <c:pt idx="58">
                  <c:v>51477938</c:v>
                </c:pt>
                <c:pt idx="59">
                  <c:v>45339678</c:v>
                </c:pt>
                <c:pt idx="60">
                  <c:v>55702646</c:v>
                </c:pt>
                <c:pt idx="61">
                  <c:v>77906074</c:v>
                </c:pt>
                <c:pt idx="62">
                  <c:v>46536248</c:v>
                </c:pt>
                <c:pt idx="63">
                  <c:v>58857268</c:v>
                </c:pt>
                <c:pt idx="64">
                  <c:v>42496635</c:v>
                </c:pt>
                <c:pt idx="65">
                  <c:v>45104929</c:v>
                </c:pt>
                <c:pt idx="66">
                  <c:v>53164417</c:v>
                </c:pt>
                <c:pt idx="67">
                  <c:v>43864052</c:v>
                </c:pt>
                <c:pt idx="68">
                  <c:v>49117576</c:v>
                </c:pt>
                <c:pt idx="69">
                  <c:v>51219572</c:v>
                </c:pt>
                <c:pt idx="70">
                  <c:v>63194870</c:v>
                </c:pt>
                <c:pt idx="71">
                  <c:v>36453923</c:v>
                </c:pt>
                <c:pt idx="72">
                  <c:v>48463340</c:v>
                </c:pt>
                <c:pt idx="73">
                  <c:v>65897896</c:v>
                </c:pt>
                <c:pt idx="74">
                  <c:v>49351577</c:v>
                </c:pt>
                <c:pt idx="75">
                  <c:v>65656288</c:v>
                </c:pt>
                <c:pt idx="76">
                  <c:v>99547217</c:v>
                </c:pt>
                <c:pt idx="77">
                  <c:v>51889203</c:v>
                </c:pt>
                <c:pt idx="78">
                  <c:v>50296791</c:v>
                </c:pt>
                <c:pt idx="79">
                  <c:v>35292309</c:v>
                </c:pt>
                <c:pt idx="80">
                  <c:v>37235797</c:v>
                </c:pt>
                <c:pt idx="81">
                  <c:v>38123271</c:v>
                </c:pt>
                <c:pt idx="82">
                  <c:v>46821274</c:v>
                </c:pt>
                <c:pt idx="83">
                  <c:v>51988230</c:v>
                </c:pt>
                <c:pt idx="84">
                  <c:v>51713650</c:v>
                </c:pt>
                <c:pt idx="85">
                  <c:v>45860324</c:v>
                </c:pt>
                <c:pt idx="86">
                  <c:v>52142349</c:v>
                </c:pt>
                <c:pt idx="87">
                  <c:v>58802034</c:v>
                </c:pt>
                <c:pt idx="88">
                  <c:v>50304417</c:v>
                </c:pt>
                <c:pt idx="89">
                  <c:v>100846206</c:v>
                </c:pt>
                <c:pt idx="90">
                  <c:v>86610688</c:v>
                </c:pt>
                <c:pt idx="91">
                  <c:v>120787096</c:v>
                </c:pt>
                <c:pt idx="92">
                  <c:v>182183802</c:v>
                </c:pt>
                <c:pt idx="93">
                  <c:v>119314792</c:v>
                </c:pt>
                <c:pt idx="94">
                  <c:v>157350538</c:v>
                </c:pt>
                <c:pt idx="95">
                  <c:v>124921508</c:v>
                </c:pt>
                <c:pt idx="96">
                  <c:v>102436963</c:v>
                </c:pt>
                <c:pt idx="97">
                  <c:v>32227033</c:v>
                </c:pt>
                <c:pt idx="98">
                  <c:v>35715179</c:v>
                </c:pt>
                <c:pt idx="99">
                  <c:v>65299321</c:v>
                </c:pt>
                <c:pt idx="100">
                  <c:v>39525987</c:v>
                </c:pt>
                <c:pt idx="101">
                  <c:v>36766639</c:v>
                </c:pt>
                <c:pt idx="102">
                  <c:v>34163658</c:v>
                </c:pt>
                <c:pt idx="103">
                  <c:v>34372887</c:v>
                </c:pt>
                <c:pt idx="104">
                  <c:v>44172627</c:v>
                </c:pt>
                <c:pt idx="105">
                  <c:v>93514424</c:v>
                </c:pt>
                <c:pt idx="106">
                  <c:v>48270264</c:v>
                </c:pt>
                <c:pt idx="107">
                  <c:v>54237276</c:v>
                </c:pt>
                <c:pt idx="108">
                  <c:v>41233888</c:v>
                </c:pt>
                <c:pt idx="109">
                  <c:v>47841607</c:v>
                </c:pt>
                <c:pt idx="110">
                  <c:v>59518752</c:v>
                </c:pt>
                <c:pt idx="111">
                  <c:v>60360141</c:v>
                </c:pt>
                <c:pt idx="112">
                  <c:v>62158691</c:v>
                </c:pt>
                <c:pt idx="113">
                  <c:v>76137410</c:v>
                </c:pt>
                <c:pt idx="114">
                  <c:v>72071200</c:v>
                </c:pt>
                <c:pt idx="115">
                  <c:v>46273600</c:v>
                </c:pt>
                <c:pt idx="116">
                  <c:v>45170419</c:v>
                </c:pt>
                <c:pt idx="117">
                  <c:v>47227643</c:v>
                </c:pt>
                <c:pt idx="118">
                  <c:v>53798100</c:v>
                </c:pt>
                <c:pt idx="119">
                  <c:v>47184000</c:v>
                </c:pt>
                <c:pt idx="120">
                  <c:v>56833400</c:v>
                </c:pt>
                <c:pt idx="121">
                  <c:v>41153639</c:v>
                </c:pt>
                <c:pt idx="122">
                  <c:v>44433600</c:v>
                </c:pt>
                <c:pt idx="123">
                  <c:v>48013300</c:v>
                </c:pt>
                <c:pt idx="124">
                  <c:v>51326400</c:v>
                </c:pt>
                <c:pt idx="125">
                  <c:v>53197431</c:v>
                </c:pt>
                <c:pt idx="126">
                  <c:v>32316907</c:v>
                </c:pt>
                <c:pt idx="127">
                  <c:v>32204215</c:v>
                </c:pt>
                <c:pt idx="128">
                  <c:v>48822500</c:v>
                </c:pt>
                <c:pt idx="129">
                  <c:v>40896227</c:v>
                </c:pt>
                <c:pt idx="130">
                  <c:v>53614100</c:v>
                </c:pt>
                <c:pt idx="131">
                  <c:v>45243300</c:v>
                </c:pt>
                <c:pt idx="132">
                  <c:v>53718400</c:v>
                </c:pt>
                <c:pt idx="133">
                  <c:v>33115645</c:v>
                </c:pt>
                <c:pt idx="134">
                  <c:v>39707224</c:v>
                </c:pt>
                <c:pt idx="135">
                  <c:v>29925349</c:v>
                </c:pt>
                <c:pt idx="136">
                  <c:v>39664989</c:v>
                </c:pt>
                <c:pt idx="137">
                  <c:v>45067301</c:v>
                </c:pt>
                <c:pt idx="138">
                  <c:v>73063301</c:v>
                </c:pt>
                <c:pt idx="139">
                  <c:v>101075128</c:v>
                </c:pt>
                <c:pt idx="140">
                  <c:v>55658300</c:v>
                </c:pt>
                <c:pt idx="141">
                  <c:v>45486100</c:v>
                </c:pt>
                <c:pt idx="142">
                  <c:v>75707600</c:v>
                </c:pt>
                <c:pt idx="143">
                  <c:v>94863418</c:v>
                </c:pt>
                <c:pt idx="144">
                  <c:v>54697907</c:v>
                </c:pt>
                <c:pt idx="145">
                  <c:v>60234800</c:v>
                </c:pt>
                <c:pt idx="146">
                  <c:v>64126500</c:v>
                </c:pt>
                <c:pt idx="147">
                  <c:v>98070429</c:v>
                </c:pt>
                <c:pt idx="148">
                  <c:v>68488301</c:v>
                </c:pt>
                <c:pt idx="149">
                  <c:v>71759100</c:v>
                </c:pt>
                <c:pt idx="150">
                  <c:v>39832000</c:v>
                </c:pt>
                <c:pt idx="151">
                  <c:v>39435300</c:v>
                </c:pt>
                <c:pt idx="152">
                  <c:v>49630725</c:v>
                </c:pt>
                <c:pt idx="153">
                  <c:v>61710900</c:v>
                </c:pt>
                <c:pt idx="154">
                  <c:v>37628940</c:v>
                </c:pt>
                <c:pt idx="155">
                  <c:v>40856000</c:v>
                </c:pt>
                <c:pt idx="156">
                  <c:v>45045600</c:v>
                </c:pt>
                <c:pt idx="157">
                  <c:v>40244114</c:v>
                </c:pt>
                <c:pt idx="158">
                  <c:v>55740731</c:v>
                </c:pt>
                <c:pt idx="159">
                  <c:v>39480718</c:v>
                </c:pt>
                <c:pt idx="160">
                  <c:v>35557542</c:v>
                </c:pt>
                <c:pt idx="161">
                  <c:v>42355321</c:v>
                </c:pt>
                <c:pt idx="162">
                  <c:v>27262983</c:v>
                </c:pt>
                <c:pt idx="163">
                  <c:v>23234705</c:v>
                </c:pt>
                <c:pt idx="164">
                  <c:v>40858800</c:v>
                </c:pt>
                <c:pt idx="165">
                  <c:v>147495300</c:v>
                </c:pt>
                <c:pt idx="166">
                  <c:v>60882300</c:v>
                </c:pt>
                <c:pt idx="167">
                  <c:v>56774101</c:v>
                </c:pt>
                <c:pt idx="168">
                  <c:v>51356400</c:v>
                </c:pt>
                <c:pt idx="169">
                  <c:v>51694800</c:v>
                </c:pt>
                <c:pt idx="170">
                  <c:v>33155300</c:v>
                </c:pt>
                <c:pt idx="171">
                  <c:v>32777532</c:v>
                </c:pt>
                <c:pt idx="172">
                  <c:v>45205814</c:v>
                </c:pt>
                <c:pt idx="173">
                  <c:v>36914806</c:v>
                </c:pt>
                <c:pt idx="174">
                  <c:v>44649232</c:v>
                </c:pt>
                <c:pt idx="175">
                  <c:v>36870619</c:v>
                </c:pt>
                <c:pt idx="176">
                  <c:v>40033900</c:v>
                </c:pt>
                <c:pt idx="177">
                  <c:v>44383935</c:v>
                </c:pt>
                <c:pt idx="178">
                  <c:v>38861017</c:v>
                </c:pt>
                <c:pt idx="179">
                  <c:v>48137103</c:v>
                </c:pt>
                <c:pt idx="180">
                  <c:v>28481400</c:v>
                </c:pt>
                <c:pt idx="181">
                  <c:v>33498439</c:v>
                </c:pt>
                <c:pt idx="182">
                  <c:v>45986200</c:v>
                </c:pt>
                <c:pt idx="183">
                  <c:v>90152832</c:v>
                </c:pt>
                <c:pt idx="184">
                  <c:v>38168300</c:v>
                </c:pt>
                <c:pt idx="185">
                  <c:v>42108327</c:v>
                </c:pt>
                <c:pt idx="186">
                  <c:v>35169600</c:v>
                </c:pt>
                <c:pt idx="187">
                  <c:v>36211800</c:v>
                </c:pt>
                <c:pt idx="188">
                  <c:v>44686020</c:v>
                </c:pt>
                <c:pt idx="189">
                  <c:v>47923700</c:v>
                </c:pt>
                <c:pt idx="190">
                  <c:v>44923941</c:v>
                </c:pt>
                <c:pt idx="191">
                  <c:v>48566217</c:v>
                </c:pt>
                <c:pt idx="192">
                  <c:v>40398300</c:v>
                </c:pt>
                <c:pt idx="193">
                  <c:v>42005602</c:v>
                </c:pt>
                <c:pt idx="194">
                  <c:v>38328824</c:v>
                </c:pt>
                <c:pt idx="195">
                  <c:v>42137700</c:v>
                </c:pt>
                <c:pt idx="196">
                  <c:v>54561121</c:v>
                </c:pt>
                <c:pt idx="197">
                  <c:v>28111338</c:v>
                </c:pt>
                <c:pt idx="198">
                  <c:v>44944500</c:v>
                </c:pt>
                <c:pt idx="199">
                  <c:v>65276741</c:v>
                </c:pt>
                <c:pt idx="200">
                  <c:v>64370100</c:v>
                </c:pt>
                <c:pt idx="201">
                  <c:v>47070907</c:v>
                </c:pt>
                <c:pt idx="202">
                  <c:v>35417247</c:v>
                </c:pt>
                <c:pt idx="203">
                  <c:v>36087134</c:v>
                </c:pt>
                <c:pt idx="204">
                  <c:v>38802304</c:v>
                </c:pt>
                <c:pt idx="205">
                  <c:v>31109503</c:v>
                </c:pt>
                <c:pt idx="206">
                  <c:v>52287000</c:v>
                </c:pt>
                <c:pt idx="207">
                  <c:v>38846600</c:v>
                </c:pt>
                <c:pt idx="208">
                  <c:v>36254500</c:v>
                </c:pt>
                <c:pt idx="209">
                  <c:v>46431500</c:v>
                </c:pt>
                <c:pt idx="210">
                  <c:v>32993810</c:v>
                </c:pt>
                <c:pt idx="211">
                  <c:v>34082240</c:v>
                </c:pt>
                <c:pt idx="212">
                  <c:v>64751400</c:v>
                </c:pt>
                <c:pt idx="213">
                  <c:v>39882100</c:v>
                </c:pt>
                <c:pt idx="214">
                  <c:v>31759200</c:v>
                </c:pt>
                <c:pt idx="215">
                  <c:v>28183544</c:v>
                </c:pt>
                <c:pt idx="216">
                  <c:v>33591100</c:v>
                </c:pt>
                <c:pt idx="217">
                  <c:v>31855700</c:v>
                </c:pt>
                <c:pt idx="218">
                  <c:v>39505400</c:v>
                </c:pt>
                <c:pt idx="219">
                  <c:v>37345098</c:v>
                </c:pt>
                <c:pt idx="220">
                  <c:v>34044200</c:v>
                </c:pt>
                <c:pt idx="221">
                  <c:v>32880605</c:v>
                </c:pt>
                <c:pt idx="222">
                  <c:v>63285048</c:v>
                </c:pt>
                <c:pt idx="223">
                  <c:v>54793391</c:v>
                </c:pt>
                <c:pt idx="224">
                  <c:v>34026000</c:v>
                </c:pt>
                <c:pt idx="225">
                  <c:v>36636707</c:v>
                </c:pt>
                <c:pt idx="226">
                  <c:v>42308715</c:v>
                </c:pt>
                <c:pt idx="227">
                  <c:v>43556100</c:v>
                </c:pt>
                <c:pt idx="228">
                  <c:v>54146023</c:v>
                </c:pt>
                <c:pt idx="229">
                  <c:v>318679900</c:v>
                </c:pt>
                <c:pt idx="230">
                  <c:v>66781315</c:v>
                </c:pt>
                <c:pt idx="231">
                  <c:v>59894928</c:v>
                </c:pt>
                <c:pt idx="232">
                  <c:v>45519339</c:v>
                </c:pt>
                <c:pt idx="233">
                  <c:v>59357427</c:v>
                </c:pt>
                <c:pt idx="234">
                  <c:v>36766619</c:v>
                </c:pt>
                <c:pt idx="235">
                  <c:v>37498225</c:v>
                </c:pt>
                <c:pt idx="236">
                  <c:v>44587100</c:v>
                </c:pt>
                <c:pt idx="237">
                  <c:v>51591033</c:v>
                </c:pt>
                <c:pt idx="238">
                  <c:v>67180000</c:v>
                </c:pt>
                <c:pt idx="239">
                  <c:v>48423011</c:v>
                </c:pt>
                <c:pt idx="240">
                  <c:v>36615400</c:v>
                </c:pt>
                <c:pt idx="241">
                  <c:v>43840200</c:v>
                </c:pt>
                <c:pt idx="242">
                  <c:v>50190600</c:v>
                </c:pt>
                <c:pt idx="243">
                  <c:v>52990800</c:v>
                </c:pt>
              </c:numCache>
            </c:numRef>
          </c:val>
          <c:extLst>
            <c:ext xmlns:c16="http://schemas.microsoft.com/office/drawing/2014/chart" uri="{C3380CC4-5D6E-409C-BE32-E72D297353CC}">
              <c16:uniqueId val="{00000000-00C4-4FDA-AADE-32C14CB9AE66}"/>
            </c:ext>
          </c:extLst>
        </c:ser>
        <c:dLbls>
          <c:showLegendKey val="0"/>
          <c:showVal val="0"/>
          <c:showCatName val="0"/>
          <c:showSerName val="0"/>
          <c:showPercent val="0"/>
          <c:showBubbleSize val="0"/>
        </c:dLbls>
        <c:gapWidth val="164"/>
        <c:overlap val="-22"/>
        <c:axId val="1312101316"/>
        <c:axId val="1765753727"/>
      </c:barChart>
      <c:catAx>
        <c:axId val="1312101316"/>
        <c:scaling>
          <c:orientation val="maxMin"/>
        </c:scaling>
        <c:delete val="0"/>
        <c:axPos val="b"/>
        <c:title>
          <c:tx>
            <c:rich>
              <a:bodyPr rot="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l-GR"/>
              </a:p>
            </c:rich>
          </c:tx>
          <c:overlay val="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l-GR"/>
            </a:p>
          </c:txPr>
        </c:title>
        <c:numFmt formatCode="General" sourceLinked="1"/>
        <c:majorTickMark val="none"/>
        <c:minorTickMark val="none"/>
        <c:tickLblPos val="low"/>
        <c:spPr>
          <a:noFill/>
          <a:ln w="12700" cap="flat" cmpd="sng" algn="ctr">
            <a:solidFill>
              <a:schemeClr val="tx1"/>
            </a:solidFill>
            <a:round/>
          </a:ln>
          <a:effectLst/>
        </c:spPr>
        <c:txPr>
          <a:bodyPr rot="1800000" spcFirstLastPara="1" vertOverflow="ellipsis" wrap="square" anchor="b"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765753727"/>
        <c:crosses val="autoZero"/>
        <c:auto val="1"/>
        <c:lblAlgn val="ctr"/>
        <c:lblOffset val="100"/>
        <c:noMultiLvlLbl val="1"/>
      </c:catAx>
      <c:valAx>
        <c:axId val="1765753727"/>
        <c:scaling>
          <c:orientation val="minMax"/>
        </c:scaling>
        <c:delete val="0"/>
        <c:axPos val="r"/>
        <c:title>
          <c:tx>
            <c:rich>
              <a:bodyPr rot="-54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l-GR"/>
              </a:p>
            </c:rich>
          </c:tx>
          <c:overlay val="0"/>
          <c:spPr>
            <a:noFill/>
            <a:ln>
              <a:noFill/>
            </a:ln>
            <a:effectLst/>
          </c:spPr>
          <c:txPr>
            <a:bodyPr rot="-54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l-GR"/>
            </a:p>
          </c:txPr>
        </c:title>
        <c:numFmt formatCode="General" sourceLinked="0"/>
        <c:majorTickMark val="none"/>
        <c:minorTickMark val="none"/>
        <c:tickLblPos val="nextTo"/>
        <c:spPr>
          <a:noFill/>
          <a:ln>
            <a:noFill/>
          </a:ln>
          <a:effectLst/>
        </c:spPr>
        <c:txPr>
          <a:bodyPr rot="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12101316"/>
        <c:crosses val="autoZero"/>
        <c:crossBetween val="between"/>
      </c:valAx>
      <c:spPr>
        <a:solidFill>
          <a:srgbClr val="000000">
            <a:alpha val="88000"/>
          </a:srgbClr>
        </a:solidFill>
        <a:ln>
          <a:noFill/>
        </a:ln>
        <a:effectLst/>
      </c:spPr>
    </c:plotArea>
    <c:plotVisOnly val="1"/>
    <c:dispBlanksAs val="zero"/>
    <c:showDLblsOverMax val="1"/>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3">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Horz">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Horz">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absolute">
    <xdr:from>
      <xdr:col>15</xdr:col>
      <xdr:colOff>84365</xdr:colOff>
      <xdr:row>17</xdr:row>
      <xdr:rowOff>167120</xdr:rowOff>
    </xdr:from>
    <xdr:to>
      <xdr:col>18</xdr:col>
      <xdr:colOff>425824</xdr:colOff>
      <xdr:row>40</xdr:row>
      <xdr:rowOff>134471</xdr:rowOff>
    </xdr:to>
    <xdr:graphicFrame macro="">
      <xdr:nvGraphicFramePr>
        <xdr:cNvPr id="2" name="Chart 1" title="Chart">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oneCellAnchor>
    <xdr:from>
      <xdr:col>18</xdr:col>
      <xdr:colOff>721579</xdr:colOff>
      <xdr:row>17</xdr:row>
      <xdr:rowOff>175933</xdr:rowOff>
    </xdr:from>
    <xdr:ext cx="5576126" cy="4429686"/>
    <xdr:graphicFrame macro="">
      <xdr:nvGraphicFramePr>
        <xdr:cNvPr id="3" name="Chart 2" title="Chart">
          <a:extLst>
            <a:ext uri="{FF2B5EF4-FFF2-40B4-BE49-F238E27FC236}">
              <a16:creationId xmlns:a16="http://schemas.microsoft.com/office/drawing/2014/main" id="{00000000-0008-0000-04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Library" Target="Analysis/FUNCRES.XLA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_fr-FR"/>
      <sheetName val="RES_en-US"/>
      <sheetName val="RES_cs-CZ"/>
      <sheetName val="RES_da-DK"/>
      <sheetName val="RES_de-DE"/>
      <sheetName val="RES_el-GR"/>
      <sheetName val="RES_es-ES"/>
      <sheetName val="RES_fi-FI"/>
      <sheetName val="RES_hr-HR"/>
      <sheetName val="RES_hu-HU"/>
      <sheetName val="RES_it-IT"/>
      <sheetName val="RES_ja-JP"/>
      <sheetName val="RES_ko-KR"/>
      <sheetName val="RES_lv-LV"/>
      <sheetName val="RES_nb-NO"/>
      <sheetName val="RES_nl-NL"/>
      <sheetName val="RES_pl-PL"/>
      <sheetName val="RES_pt-BR"/>
      <sheetName val="RES_pt-PT"/>
      <sheetName val="RES_ro-RO"/>
      <sheetName val="RES_ru-RU"/>
      <sheetName val="RES_sl-SI"/>
      <sheetName val="RES_sv-SE"/>
      <sheetName val="RES_tr-TR"/>
      <sheetName val="RES_zh-CN"/>
      <sheetName val="RES_zh-TW"/>
      <sheetName val="FUNCRES"/>
    </sheetNames>
    <definedNames>
      <definedName name="_xldudf_WISEPRICE"/>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7">
    <wetp:webextensionref xmlns:r="http://schemas.openxmlformats.org/officeDocument/2006/relationships" r:id="rId1"/>
  </wetp:taskpane>
</wetp:taskpanes>
</file>

<file path=xl/webextensions/webextension1.xml><?xml version="1.0" encoding="utf-8"?>
<we:webextension xmlns:we="http://schemas.microsoft.com/office/webextensions/webextension/2010/11" id="{26167D38-AC6C-4EE8-8FAB-CC80E00C2E46}">
  <we:reference id="wa200002252" version="1.0.0.2" store="el-GR" storeType="OMEX"/>
  <we:alternateReferences>
    <we:reference id="WA200002252" version="1.0.0.2" store="" storeType="OMEX"/>
  </we:alternateReferences>
  <we:properties/>
  <we:bindings/>
  <we:snapshot xmlns:r="http://schemas.openxmlformats.org/officeDocument/2006/relationships"/>
  <we:extLst>
    <a:ext xmlns:a="http://schemas.openxmlformats.org/drawingml/2006/main" uri="{D87F86FE-615C-45B5-9D79-34F1136793EB}">
      <we:containsCustomFunctions val="1"/>
    </a:ext>
    <a:ext xmlns:a="http://schemas.openxmlformats.org/drawingml/2006/main" uri="{7C84B067-C214-45C3-A712-C9D94CD141B2}">
      <we:customFunctionIdList>
        <we:customFunctionIds>_xldudf_WISE</we:customFunctionIds>
        <we:customFunctionIds>_xldudf_WISEPRICE</we:customFunctionIds>
        <we:customFunctionIds>_xldudf_WISEFUNDS</we:customFunctionIds>
        <we:customFunctionIds>_xldudf_WISEOPTIONS</we:customFunctionIds>
      </we:customFunctionIdList>
    </a:ext>
  </we:extLst>
</we:webextension>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7.xml.rels><?xml version="1.0" encoding="UTF-8" standalone="yes"?>
<Relationships xmlns="http://schemas.openxmlformats.org/package/2006/relationships"><Relationship Id="rId3" Type="http://schemas.openxmlformats.org/officeDocument/2006/relationships/hyperlink" Target="http://monday.com/" TargetMode="External"/><Relationship Id="rId2" Type="http://schemas.openxmlformats.org/officeDocument/2006/relationships/hyperlink" Target="http://bill.com/" TargetMode="External"/><Relationship Id="rId1" Type="http://schemas.openxmlformats.org/officeDocument/2006/relationships/hyperlink" Target="http://amazon.com/" TargetMode="External"/><Relationship Id="rId4" Type="http://schemas.openxmlformats.org/officeDocument/2006/relationships/hyperlink" Target="http://wix.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81243-BCCD-4A44-9BA2-01D6D2974D9E}">
  <sheetPr>
    <tabColor theme="1" tint="4.9989318521683403E-2"/>
  </sheetPr>
  <dimension ref="A1:T20"/>
  <sheetViews>
    <sheetView zoomScale="140" zoomScaleNormal="140" workbookViewId="0">
      <selection activeCell="D27" sqref="D27"/>
    </sheetView>
  </sheetViews>
  <sheetFormatPr defaultColWidth="8.81640625" defaultRowHeight="12.5"/>
  <sheetData>
    <row r="1" spans="1:20" ht="13">
      <c r="G1" s="516" t="s">
        <v>3665</v>
      </c>
      <c r="H1" s="516"/>
      <c r="I1" s="516"/>
      <c r="J1" s="516"/>
      <c r="K1" s="516"/>
    </row>
    <row r="2" spans="1:20" ht="13" thickBot="1"/>
    <row r="3" spans="1:20" ht="18" customHeight="1">
      <c r="A3" s="507" t="s">
        <v>3668</v>
      </c>
      <c r="B3" s="508"/>
      <c r="C3" s="508"/>
      <c r="D3" s="508"/>
      <c r="E3" s="509"/>
      <c r="G3" s="517" t="s">
        <v>3663</v>
      </c>
      <c r="H3" s="518"/>
      <c r="I3" s="518"/>
      <c r="J3" s="518"/>
      <c r="K3" s="519"/>
      <c r="M3" s="507" t="s">
        <v>3664</v>
      </c>
      <c r="N3" s="508"/>
      <c r="O3" s="508"/>
      <c r="P3" s="508"/>
      <c r="Q3" s="509"/>
      <c r="S3" s="507" t="s">
        <v>0</v>
      </c>
      <c r="T3" s="509"/>
    </row>
    <row r="4" spans="1:20">
      <c r="A4" s="510"/>
      <c r="B4" s="511"/>
      <c r="C4" s="511"/>
      <c r="D4" s="511"/>
      <c r="E4" s="512"/>
      <c r="G4" s="520"/>
      <c r="H4" s="521"/>
      <c r="I4" s="521"/>
      <c r="J4" s="521"/>
      <c r="K4" s="522"/>
      <c r="M4" s="510"/>
      <c r="N4" s="511"/>
      <c r="O4" s="511"/>
      <c r="P4" s="511"/>
      <c r="Q4" s="512"/>
      <c r="S4" s="510"/>
      <c r="T4" s="512"/>
    </row>
    <row r="5" spans="1:20">
      <c r="A5" s="510"/>
      <c r="B5" s="511"/>
      <c r="C5" s="511"/>
      <c r="D5" s="511"/>
      <c r="E5" s="512"/>
      <c r="G5" s="520"/>
      <c r="H5" s="521"/>
      <c r="I5" s="521"/>
      <c r="J5" s="521"/>
      <c r="K5" s="522"/>
      <c r="M5" s="510"/>
      <c r="N5" s="511"/>
      <c r="O5" s="511"/>
      <c r="P5" s="511"/>
      <c r="Q5" s="512"/>
      <c r="S5" s="510"/>
      <c r="T5" s="512"/>
    </row>
    <row r="6" spans="1:20">
      <c r="A6" s="510"/>
      <c r="B6" s="511"/>
      <c r="C6" s="511"/>
      <c r="D6" s="511"/>
      <c r="E6" s="512"/>
      <c r="G6" s="520"/>
      <c r="H6" s="521"/>
      <c r="I6" s="521"/>
      <c r="J6" s="521"/>
      <c r="K6" s="522"/>
      <c r="M6" s="510"/>
      <c r="N6" s="511"/>
      <c r="O6" s="511"/>
      <c r="P6" s="511"/>
      <c r="Q6" s="512"/>
      <c r="S6" s="510"/>
      <c r="T6" s="512"/>
    </row>
    <row r="7" spans="1:20">
      <c r="A7" s="510"/>
      <c r="B7" s="511"/>
      <c r="C7" s="511"/>
      <c r="D7" s="511"/>
      <c r="E7" s="512"/>
      <c r="G7" s="520"/>
      <c r="H7" s="521"/>
      <c r="I7" s="521"/>
      <c r="J7" s="521"/>
      <c r="K7" s="522"/>
      <c r="M7" s="510"/>
      <c r="N7" s="511"/>
      <c r="O7" s="511"/>
      <c r="P7" s="511"/>
      <c r="Q7" s="512"/>
      <c r="S7" s="510"/>
      <c r="T7" s="512"/>
    </row>
    <row r="8" spans="1:20">
      <c r="A8" s="510"/>
      <c r="B8" s="511"/>
      <c r="C8" s="511"/>
      <c r="D8" s="511"/>
      <c r="E8" s="512"/>
      <c r="G8" s="520"/>
      <c r="H8" s="521"/>
      <c r="I8" s="521"/>
      <c r="J8" s="521"/>
      <c r="K8" s="522"/>
      <c r="M8" s="510"/>
      <c r="N8" s="511"/>
      <c r="O8" s="511"/>
      <c r="P8" s="511"/>
      <c r="Q8" s="512"/>
      <c r="S8" s="510"/>
      <c r="T8" s="512"/>
    </row>
    <row r="9" spans="1:20">
      <c r="A9" s="510"/>
      <c r="B9" s="511"/>
      <c r="C9" s="511"/>
      <c r="D9" s="511"/>
      <c r="E9" s="512"/>
      <c r="G9" s="520"/>
      <c r="H9" s="521"/>
      <c r="I9" s="521"/>
      <c r="J9" s="521"/>
      <c r="K9" s="522"/>
      <c r="M9" s="510"/>
      <c r="N9" s="511"/>
      <c r="O9" s="511"/>
      <c r="P9" s="511"/>
      <c r="Q9" s="512"/>
      <c r="S9" s="510"/>
      <c r="T9" s="512"/>
    </row>
    <row r="10" spans="1:20">
      <c r="A10" s="510"/>
      <c r="B10" s="511"/>
      <c r="C10" s="511"/>
      <c r="D10" s="511"/>
      <c r="E10" s="512"/>
      <c r="G10" s="520"/>
      <c r="H10" s="521"/>
      <c r="I10" s="521"/>
      <c r="J10" s="521"/>
      <c r="K10" s="522"/>
      <c r="M10" s="510"/>
      <c r="N10" s="511"/>
      <c r="O10" s="511"/>
      <c r="P10" s="511"/>
      <c r="Q10" s="512"/>
      <c r="S10" s="510"/>
      <c r="T10" s="512"/>
    </row>
    <row r="11" spans="1:20">
      <c r="A11" s="510"/>
      <c r="B11" s="511"/>
      <c r="C11" s="511"/>
      <c r="D11" s="511"/>
      <c r="E11" s="512"/>
      <c r="G11" s="520"/>
      <c r="H11" s="521"/>
      <c r="I11" s="521"/>
      <c r="J11" s="521"/>
      <c r="K11" s="522"/>
      <c r="M11" s="510"/>
      <c r="N11" s="511"/>
      <c r="O11" s="511"/>
      <c r="P11" s="511"/>
      <c r="Q11" s="512"/>
      <c r="S11" s="510"/>
      <c r="T11" s="512"/>
    </row>
    <row r="12" spans="1:20" ht="13" thickBot="1">
      <c r="A12" s="513"/>
      <c r="B12" s="514"/>
      <c r="C12" s="514"/>
      <c r="D12" s="514"/>
      <c r="E12" s="515"/>
      <c r="G12" s="523"/>
      <c r="H12" s="524"/>
      <c r="I12" s="524"/>
      <c r="J12" s="524"/>
      <c r="K12" s="525"/>
      <c r="M12" s="513"/>
      <c r="N12" s="514"/>
      <c r="O12" s="514"/>
      <c r="P12" s="514"/>
      <c r="Q12" s="515"/>
      <c r="S12" s="513"/>
      <c r="T12" s="515"/>
    </row>
    <row r="17" spans="4:13" ht="13" thickBot="1"/>
    <row r="18" spans="4:13">
      <c r="D18" s="507" t="s">
        <v>1</v>
      </c>
      <c r="E18" s="508"/>
      <c r="F18" s="508"/>
      <c r="G18" s="508"/>
      <c r="H18" s="508"/>
      <c r="I18" s="508"/>
      <c r="J18" s="508"/>
      <c r="K18" s="508"/>
      <c r="L18" s="508"/>
      <c r="M18" s="509"/>
    </row>
    <row r="19" spans="4:13">
      <c r="D19" s="510"/>
      <c r="E19" s="511"/>
      <c r="F19" s="511"/>
      <c r="G19" s="511"/>
      <c r="H19" s="511"/>
      <c r="I19" s="511"/>
      <c r="J19" s="511"/>
      <c r="K19" s="511"/>
      <c r="L19" s="511"/>
      <c r="M19" s="512"/>
    </row>
    <row r="20" spans="4:13" ht="13" thickBot="1">
      <c r="D20" s="513"/>
      <c r="E20" s="514"/>
      <c r="F20" s="514"/>
      <c r="G20" s="514"/>
      <c r="H20" s="514"/>
      <c r="I20" s="514"/>
      <c r="J20" s="514"/>
      <c r="K20" s="514"/>
      <c r="L20" s="514"/>
      <c r="M20" s="515"/>
    </row>
  </sheetData>
  <mergeCells count="6">
    <mergeCell ref="D18:M20"/>
    <mergeCell ref="S3:T12"/>
    <mergeCell ref="G1:K1"/>
    <mergeCell ref="A3:E12"/>
    <mergeCell ref="G3:K12"/>
    <mergeCell ref="M3:Q1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rgb="FF00FF00"/>
    <outlinePr summaryBelow="0" summaryRight="0"/>
  </sheetPr>
  <dimension ref="A1:FQ131"/>
  <sheetViews>
    <sheetView zoomScale="85" zoomScaleNormal="85" workbookViewId="0">
      <pane xSplit="1" ySplit="2" topLeftCell="B3" activePane="bottomRight" state="frozen"/>
      <selection pane="topRight" activeCell="B1" sqref="B1"/>
      <selection pane="bottomLeft" activeCell="A3" sqref="A3"/>
      <selection pane="bottomRight" activeCell="D3" sqref="D3"/>
    </sheetView>
  </sheetViews>
  <sheetFormatPr defaultColWidth="12.453125" defaultRowHeight="15.75" customHeight="1"/>
  <cols>
    <col min="1" max="1" width="49.36328125" bestFit="1" customWidth="1"/>
    <col min="2" max="14" width="20" customWidth="1"/>
    <col min="15" max="15" width="19" customWidth="1"/>
    <col min="16" max="16" width="32" bestFit="1" customWidth="1"/>
    <col min="17" max="17" width="23" customWidth="1"/>
    <col min="18" max="18" width="21.6328125" bestFit="1" customWidth="1"/>
    <col min="19" max="19" width="27.1796875" customWidth="1"/>
    <col min="20" max="20" width="20.6328125" bestFit="1" customWidth="1"/>
    <col min="21" max="21" width="16.453125" bestFit="1" customWidth="1"/>
    <col min="22" max="22" width="18.81640625" bestFit="1" customWidth="1"/>
    <col min="23" max="23" width="16" bestFit="1" customWidth="1"/>
    <col min="24" max="24" width="14.81640625" bestFit="1" customWidth="1"/>
    <col min="25" max="25" width="8.453125" bestFit="1" customWidth="1"/>
    <col min="26" max="26" width="7.81640625" bestFit="1" customWidth="1"/>
    <col min="27" max="27" width="7.81640625" customWidth="1"/>
    <col min="28" max="28" width="7.81640625" bestFit="1" customWidth="1"/>
    <col min="29" max="29" width="8" bestFit="1" customWidth="1"/>
    <col min="30" max="30" width="7.81640625" bestFit="1" customWidth="1"/>
    <col min="31" max="31" width="8" bestFit="1" customWidth="1"/>
    <col min="32" max="32" width="7.81640625" customWidth="1"/>
    <col min="33" max="33" width="7.81640625" bestFit="1" customWidth="1"/>
    <col min="34" max="34" width="24.453125" bestFit="1" customWidth="1"/>
    <col min="35" max="35" width="23.6328125" bestFit="1" customWidth="1"/>
    <col min="36" max="36" width="19.36328125" bestFit="1" customWidth="1"/>
    <col min="37" max="37" width="24" bestFit="1" customWidth="1"/>
    <col min="38" max="38" width="20.81640625" bestFit="1" customWidth="1"/>
    <col min="39" max="39" width="8.81640625" bestFit="1" customWidth="1"/>
    <col min="40" max="40" width="24.36328125" bestFit="1" customWidth="1"/>
    <col min="41" max="41" width="23.6328125" bestFit="1" customWidth="1"/>
    <col min="42" max="42" width="19.36328125" bestFit="1" customWidth="1"/>
    <col min="43" max="43" width="24" bestFit="1" customWidth="1"/>
    <col min="44" max="44" width="20.81640625" bestFit="1" customWidth="1"/>
    <col min="45" max="45" width="8" bestFit="1" customWidth="1"/>
    <col min="46" max="46" width="8.453125" bestFit="1" customWidth="1"/>
    <col min="47" max="48" width="7.81640625" bestFit="1" customWidth="1"/>
    <col min="49" max="50" width="17.36328125" bestFit="1" customWidth="1"/>
    <col min="51" max="52" width="8" bestFit="1" customWidth="1"/>
    <col min="53" max="53" width="7.81640625" bestFit="1" customWidth="1"/>
    <col min="54" max="54" width="8" bestFit="1" customWidth="1"/>
    <col min="55" max="55" width="7.81640625" bestFit="1" customWidth="1"/>
    <col min="56" max="56" width="20.81640625" bestFit="1" customWidth="1"/>
    <col min="57" max="57" width="23.6328125" bestFit="1" customWidth="1"/>
    <col min="58" max="58" width="19.36328125" bestFit="1" customWidth="1"/>
    <col min="59" max="59" width="25.1796875" bestFit="1" customWidth="1"/>
    <col min="60" max="60" width="21.81640625" bestFit="1" customWidth="1"/>
    <col min="61" max="61" width="23.6328125" bestFit="1" customWidth="1"/>
    <col min="62" max="62" width="19.36328125" bestFit="1" customWidth="1"/>
    <col min="63" max="63" width="24" bestFit="1" customWidth="1"/>
    <col min="64" max="64" width="20.81640625" bestFit="1" customWidth="1"/>
    <col min="65" max="66" width="8" bestFit="1" customWidth="1"/>
    <col min="67" max="67" width="25.1796875" bestFit="1" customWidth="1"/>
    <col min="68" max="68" width="21.81640625" bestFit="1" customWidth="1"/>
    <col min="69" max="69" width="23.6328125" bestFit="1" customWidth="1"/>
    <col min="70" max="70" width="19.36328125" bestFit="1" customWidth="1"/>
    <col min="71" max="71" width="24" bestFit="1" customWidth="1"/>
    <col min="72" max="72" width="20.81640625" bestFit="1" customWidth="1"/>
    <col min="73" max="73" width="23.6328125" bestFit="1" customWidth="1"/>
    <col min="74" max="74" width="19.36328125" bestFit="1" customWidth="1"/>
    <col min="75" max="75" width="25.1796875" bestFit="1" customWidth="1"/>
    <col min="76" max="76" width="21.81640625" bestFit="1" customWidth="1"/>
    <col min="77" max="77" width="23.6328125" bestFit="1" customWidth="1"/>
    <col min="78" max="78" width="19.36328125" bestFit="1" customWidth="1"/>
    <col min="79" max="79" width="24" bestFit="1" customWidth="1"/>
    <col min="80" max="80" width="20.81640625" bestFit="1" customWidth="1"/>
    <col min="81" max="82" width="13.1796875" bestFit="1" customWidth="1"/>
    <col min="83" max="85" width="12.1796875" bestFit="1" customWidth="1"/>
    <col min="86" max="86" width="25.1796875" bestFit="1" customWidth="1"/>
    <col min="87" max="87" width="21.81640625" bestFit="1" customWidth="1"/>
    <col min="88" max="88" width="24" bestFit="1" customWidth="1"/>
    <col min="89" max="89" width="24.453125" bestFit="1" customWidth="1"/>
    <col min="90" max="90" width="23.6328125" bestFit="1" customWidth="1"/>
    <col min="91" max="91" width="19.36328125" bestFit="1" customWidth="1"/>
    <col min="92" max="92" width="25.1796875" bestFit="1" customWidth="1"/>
    <col min="93" max="93" width="21.81640625" bestFit="1" customWidth="1"/>
    <col min="94" max="94" width="23.6328125" bestFit="1" customWidth="1"/>
    <col min="95" max="95" width="19.36328125" bestFit="1" customWidth="1"/>
    <col min="96" max="96" width="24" bestFit="1" customWidth="1"/>
    <col min="97" max="97" width="20.81640625" bestFit="1" customWidth="1"/>
    <col min="98" max="98" width="23.6328125" bestFit="1" customWidth="1"/>
    <col min="99" max="99" width="19.36328125" bestFit="1" customWidth="1"/>
    <col min="100" max="100" width="25.1796875" bestFit="1" customWidth="1"/>
    <col min="101" max="101" width="21.81640625" bestFit="1" customWidth="1"/>
    <col min="102" max="102" width="25.1796875" bestFit="1" customWidth="1"/>
    <col min="103" max="103" width="21.81640625" bestFit="1" customWidth="1"/>
    <col min="104" max="104" width="24" bestFit="1" customWidth="1"/>
    <col min="105" max="105" width="20.81640625" bestFit="1" customWidth="1"/>
    <col min="106" max="106" width="25.1796875" bestFit="1" customWidth="1"/>
    <col min="107" max="107" width="21.81640625" bestFit="1" customWidth="1"/>
    <col min="108" max="108" width="24" bestFit="1" customWidth="1"/>
    <col min="109" max="109" width="20.81640625" bestFit="1" customWidth="1"/>
    <col min="110" max="110" width="25.1796875" bestFit="1" customWidth="1"/>
    <col min="111" max="111" width="21.81640625" bestFit="1" customWidth="1"/>
    <col min="112" max="112" width="11.1796875" bestFit="1" customWidth="1"/>
    <col min="113" max="114" width="12.1796875" bestFit="1" customWidth="1"/>
    <col min="115" max="115" width="13.1796875" bestFit="1" customWidth="1"/>
    <col min="116" max="116" width="14.1796875" bestFit="1" customWidth="1"/>
    <col min="117" max="117" width="22.81640625" bestFit="1" customWidth="1"/>
    <col min="118" max="118" width="19.453125" bestFit="1" customWidth="1"/>
    <col min="119" max="119" width="24.1796875" bestFit="1" customWidth="1"/>
    <col min="120" max="120" width="21" bestFit="1" customWidth="1"/>
    <col min="121" max="121" width="14.1796875" bestFit="1" customWidth="1"/>
    <col min="122" max="122" width="13.1796875" bestFit="1" customWidth="1"/>
    <col min="123" max="124" width="12.1796875" bestFit="1" customWidth="1"/>
    <col min="125" max="125" width="11.1796875" bestFit="1" customWidth="1"/>
    <col min="126" max="126" width="24" bestFit="1" customWidth="1"/>
    <col min="127" max="129" width="20.81640625" bestFit="1" customWidth="1"/>
    <col min="130" max="130" width="11.1796875" bestFit="1" customWidth="1"/>
    <col min="131" max="131" width="25.1796875" bestFit="1" customWidth="1"/>
    <col min="132" max="132" width="21.81640625" bestFit="1" customWidth="1"/>
    <col min="133" max="133" width="24" bestFit="1" customWidth="1"/>
    <col min="134" max="134" width="20.81640625" bestFit="1" customWidth="1"/>
    <col min="135" max="135" width="11.1796875" bestFit="1" customWidth="1"/>
    <col min="136" max="136" width="25.1796875" bestFit="1" customWidth="1"/>
    <col min="137" max="137" width="21.81640625" bestFit="1" customWidth="1"/>
    <col min="138" max="138" width="24" bestFit="1" customWidth="1"/>
    <col min="139" max="139" width="20.81640625" bestFit="1" customWidth="1"/>
    <col min="140" max="140" width="22" bestFit="1" customWidth="1"/>
    <col min="141" max="141" width="25.1796875" bestFit="1" customWidth="1"/>
    <col min="142" max="143" width="21.81640625" bestFit="1" customWidth="1"/>
    <col min="144" max="144" width="21" bestFit="1" customWidth="1"/>
    <col min="145" max="145" width="24" bestFit="1" customWidth="1"/>
    <col min="146" max="146" width="20.81640625" bestFit="1" customWidth="1"/>
    <col min="147" max="147" width="24" bestFit="1" customWidth="1"/>
    <col min="148" max="148" width="21.6328125" bestFit="1" customWidth="1"/>
    <col min="149" max="150" width="21.453125" bestFit="1" customWidth="1"/>
    <col min="151" max="152" width="23" bestFit="1" customWidth="1"/>
    <col min="153" max="153" width="16.453125" bestFit="1" customWidth="1"/>
    <col min="154" max="154" width="21.1796875" bestFit="1" customWidth="1"/>
    <col min="155" max="155" width="15.453125" bestFit="1" customWidth="1"/>
    <col min="156" max="156" width="7.81640625" bestFit="1" customWidth="1"/>
    <col min="157" max="157" width="8" bestFit="1" customWidth="1"/>
    <col min="158" max="158" width="15.453125" bestFit="1" customWidth="1"/>
    <col min="159" max="160" width="16.6328125" bestFit="1" customWidth="1"/>
    <col min="161" max="161" width="7.81640625" bestFit="1" customWidth="1"/>
    <col min="162" max="162" width="15.453125" bestFit="1" customWidth="1"/>
    <col min="163" max="163" width="7.81640625" bestFit="1" customWidth="1"/>
    <col min="164" max="164" width="32" bestFit="1" customWidth="1"/>
    <col min="165" max="165" width="16.6328125" bestFit="1" customWidth="1"/>
    <col min="166" max="166" width="17.36328125" bestFit="1" customWidth="1"/>
    <col min="167" max="169" width="16.6328125" bestFit="1" customWidth="1"/>
  </cols>
  <sheetData>
    <row r="1" spans="1:173" ht="35.25" customHeight="1" thickBot="1">
      <c r="A1" s="506" t="s">
        <v>119</v>
      </c>
      <c r="B1" s="528" t="s">
        <v>6</v>
      </c>
      <c r="C1" s="529"/>
      <c r="D1" s="505">
        <f>VLOOKUP(A1,'Screener 16.12.2022'!B:AC,MATCH(B1,'Screener 16.12.2022'!B6:AC6,),)</f>
        <v>9</v>
      </c>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row>
    <row r="2" spans="1:173" ht="15.75" customHeight="1" thickBot="1">
      <c r="A2" s="119" t="s">
        <v>3575</v>
      </c>
      <c r="B2" s="120" t="str">
        <f>'Yearly Financials'!C2</f>
        <v>TTM</v>
      </c>
      <c r="C2" s="120">
        <f>'Yearly Financials'!D2</f>
        <v>2023</v>
      </c>
      <c r="D2" s="120">
        <f>'Yearly Financials'!E2</f>
        <v>2022</v>
      </c>
      <c r="E2" s="120">
        <f>'Yearly Financials'!F2</f>
        <v>2021</v>
      </c>
      <c r="F2" s="120">
        <f>'Yearly Financials'!G2</f>
        <v>2020</v>
      </c>
      <c r="G2" s="120">
        <f>'Yearly Financials'!H2</f>
        <v>2019</v>
      </c>
      <c r="H2" s="120">
        <f>'Yearly Financials'!I2</f>
        <v>2018</v>
      </c>
      <c r="I2" s="120">
        <f>'Yearly Financials'!J2</f>
        <v>2017</v>
      </c>
      <c r="J2" s="120">
        <f>'Yearly Financials'!K2</f>
        <v>2016</v>
      </c>
      <c r="K2" s="120">
        <f>'Yearly Financials'!L2</f>
        <v>2015</v>
      </c>
      <c r="L2" s="120">
        <f>'Yearly Financials'!M2</f>
        <v>2014</v>
      </c>
      <c r="M2" s="120">
        <f>'Yearly Financials'!N2</f>
        <v>2013</v>
      </c>
      <c r="N2" s="121">
        <f>'Yearly Financials'!O2</f>
        <v>2012</v>
      </c>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row>
    <row r="3" spans="1:173" ht="15.75" customHeight="1" thickBot="1">
      <c r="A3" s="119" t="s">
        <v>3576</v>
      </c>
      <c r="B3" s="122">
        <f>T4</f>
        <v>166.9</v>
      </c>
      <c r="C3" s="122">
        <f ca="1">'Historical Prices'!$K6</f>
        <v>174.52</v>
      </c>
      <c r="D3" s="122">
        <f ca="1">'Historical Prices'!$K7</f>
        <v>129.61000000000001</v>
      </c>
      <c r="E3" s="122">
        <f ca="1">'Historical Prices'!$K8</f>
        <v>71.09</v>
      </c>
      <c r="F3" s="122">
        <f ca="1">'Historical Prices'!$K9</f>
        <v>37.619999999999997</v>
      </c>
      <c r="G3" s="122">
        <f ca="1">'Historical Prices'!$K10</f>
        <v>39.770000000000003</v>
      </c>
      <c r="H3" s="122">
        <f ca="1">'Historical Prices'!$K11</f>
        <v>26.79</v>
      </c>
      <c r="I3" s="122">
        <f ca="1">'Historical Prices'!$K12</f>
        <v>23.81</v>
      </c>
      <c r="J3" s="122">
        <f ca="1">'Historical Prices'!$K13</f>
        <v>24.55</v>
      </c>
      <c r="K3" s="122">
        <f ca="1">'Historical Prices'!$K14</f>
        <v>17.46</v>
      </c>
      <c r="L3" s="122">
        <f ca="1">'Historical Prices'!$K15</f>
        <v>16.16</v>
      </c>
      <c r="M3" s="122">
        <f ca="1">'Historical Prices'!$K16</f>
        <v>12.19</v>
      </c>
      <c r="N3" s="123">
        <f ca="1">'Historical Prices'!$K17</f>
        <v>9.7100000000000009</v>
      </c>
      <c r="O3" s="1"/>
      <c r="P3" s="124" t="s">
        <v>3577</v>
      </c>
      <c r="Q3" s="15"/>
      <c r="R3" s="15"/>
      <c r="S3" s="232" t="s">
        <v>3578</v>
      </c>
      <c r="T3" s="15"/>
      <c r="U3" s="15"/>
      <c r="X3" s="15"/>
      <c r="Y3" s="15"/>
      <c r="Z3" s="15"/>
      <c r="AA3" s="15"/>
      <c r="AB3" s="15"/>
      <c r="AC3" s="15"/>
      <c r="AD3" s="15"/>
      <c r="AE3" s="15"/>
      <c r="AF3" s="15"/>
      <c r="AG3" s="15"/>
      <c r="AH3" s="15"/>
      <c r="AI3" s="15"/>
      <c r="AJ3" s="15"/>
      <c r="AK3" s="15"/>
      <c r="AL3" s="15"/>
      <c r="AM3" s="15"/>
      <c r="AN3" s="15"/>
      <c r="AO3" s="15"/>
      <c r="AP3" s="15"/>
      <c r="AQ3" s="15"/>
      <c r="AR3" s="327"/>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2"/>
      <c r="EW3" s="1"/>
      <c r="FG3" s="1"/>
    </row>
    <row r="4" spans="1:173" ht="14.5">
      <c r="A4" s="108" t="s">
        <v>3579</v>
      </c>
      <c r="B4" s="128">
        <f>B3*'Yearly Financials'!C24</f>
        <v>2588579444700</v>
      </c>
      <c r="C4" s="128">
        <f ca="1">C3*'Yearly Financials'!D24</f>
        <v>2747683194120</v>
      </c>
      <c r="D4" s="128">
        <f ca="1">D3*'Yearly Financials'!E24</f>
        <v>2101750964430.0002</v>
      </c>
      <c r="E4" s="128">
        <f ca="1">E3*'Yearly Financials'!F24</f>
        <v>1187293426480</v>
      </c>
      <c r="F4" s="128">
        <f ca="1">F3*'Yearly Financials'!G24</f>
        <v>652786716780</v>
      </c>
      <c r="G4" s="128">
        <f ca="1">G3*'Yearly Financials'!H24</f>
        <v>734605032720</v>
      </c>
      <c r="H4" s="128">
        <f ca="1">H3*'Yearly Financials'!I24</f>
        <v>531018199320</v>
      </c>
      <c r="I4" s="128">
        <f ca="1">I3*'Yearly Financials'!J24</f>
        <v>496890128080</v>
      </c>
      <c r="J4" s="128">
        <f ca="1">J3*'Yearly Financials'!K24</f>
        <v>537234524000</v>
      </c>
      <c r="K4" s="128">
        <f ca="1">K3*'Yearly Financials'!L24</f>
        <v>401818922640</v>
      </c>
      <c r="L4" s="128">
        <f ca="1">L3*'Yearly Financials'!M24</f>
        <v>393371374080</v>
      </c>
      <c r="M4" s="128">
        <f ca="1">M3*'Yearly Financials'!N24</f>
        <v>315833976920</v>
      </c>
      <c r="N4" s="129">
        <f ca="1">N3*'Yearly Financials'!O24</f>
        <v>254158317840.00003</v>
      </c>
      <c r="O4" s="1"/>
      <c r="P4" s="130" t="s">
        <v>9</v>
      </c>
      <c r="Q4" s="131" t="str">
        <f>'Yearly Financials'!A2</f>
        <v>AAPL</v>
      </c>
      <c r="R4" s="1"/>
      <c r="S4" s="130" t="s">
        <v>3576</v>
      </c>
      <c r="T4" s="132" cm="1">
        <f t="array" ref="T4:T6">_xldudf_WISEPRICE($A$1,S4:S6)</f>
        <v>166.9</v>
      </c>
      <c r="U4" s="1"/>
      <c r="X4" s="1"/>
      <c r="Y4" s="1"/>
      <c r="BI4" s="1"/>
    </row>
    <row r="5" spans="1:173" ht="15" thickBot="1">
      <c r="A5" s="104" t="s">
        <v>3580</v>
      </c>
      <c r="B5" s="136">
        <f>B4+'Yearly Financials'!C66-'Yearly Financials'!C30</f>
        <v>2623519444700</v>
      </c>
      <c r="C5" s="136">
        <f ca="1">C4+'Yearly Financials'!D66-'Yearly Financials'!D30</f>
        <v>2797216194120</v>
      </c>
      <c r="D5" s="136">
        <f ca="1">D4+'Yearly Financials'!E66-'Yearly Financials'!E30</f>
        <v>2173515964430</v>
      </c>
      <c r="E5" s="136">
        <f ca="1">E4+'Yearly Financials'!F66-'Yearly Financials'!F30</f>
        <v>1249373426480</v>
      </c>
      <c r="F5" s="136">
        <f ca="1">F4+'Yearly Financials'!G66-'Yearly Financials'!G30</f>
        <v>674279716780</v>
      </c>
      <c r="G5" s="136">
        <f ca="1">G4+'Yearly Financials'!H66-'Yearly Financials'!H30</f>
        <v>742095032720</v>
      </c>
      <c r="H5" s="136">
        <f ca="1">H4+'Yearly Financials'!I66-'Yearly Financials'!I30</f>
        <v>579200199320</v>
      </c>
      <c r="I5" s="136">
        <f ca="1">I4+'Yearly Financials'!J66-'Yearly Financials'!J30</f>
        <v>538389128080</v>
      </c>
      <c r="J5" s="136">
        <f ca="1">J4+'Yearly Financials'!K66-'Yearly Financials'!K30</f>
        <v>557111524000</v>
      </c>
      <c r="K5" s="136">
        <f ca="1">K4+'Yearly Financials'!L66-'Yearly Financials'!L30</f>
        <v>424679922640</v>
      </c>
      <c r="L5" s="136">
        <f ca="1">L4+'Yearly Financials'!M66-'Yearly Financials'!M30</f>
        <v>403589374080</v>
      </c>
      <c r="M5" s="136">
        <f ca="1">M4+'Yearly Financials'!N66-'Yearly Financials'!N30</f>
        <v>292247976920</v>
      </c>
      <c r="N5" s="137">
        <f ca="1">N4+'Yearly Financials'!O66-'Yearly Financials'!O30</f>
        <v>225029317840.00003</v>
      </c>
      <c r="O5" s="1"/>
      <c r="P5" s="138" t="s">
        <v>8</v>
      </c>
      <c r="Q5" s="139" t="str" cm="1">
        <f t="array" ref="Q5:Q14">_xldudf_WISEPRICE($A$1,P5:P14)</f>
        <v>Unavailable</v>
      </c>
      <c r="R5" s="1"/>
      <c r="S5" s="138" t="s">
        <v>3581</v>
      </c>
      <c r="T5" s="140">
        <v>199.62</v>
      </c>
      <c r="U5" s="1"/>
      <c r="X5" s="1"/>
      <c r="Y5" s="1"/>
      <c r="BI5" s="1"/>
    </row>
    <row r="6" spans="1:173" ht="14.5">
      <c r="A6" s="108" t="s">
        <v>3582</v>
      </c>
      <c r="B6" s="144">
        <f t="shared" ref="B6:N6" si="0">B65/B3</f>
        <v>6.1114439784301974E-3</v>
      </c>
      <c r="C6" s="144">
        <f t="shared" ca="1" si="0"/>
        <v>5.6154022461608983E-3</v>
      </c>
      <c r="D6" s="144">
        <f t="shared" ca="1" si="0"/>
        <v>7.252526811202838E-3</v>
      </c>
      <c r="E6" s="144">
        <f t="shared" ca="1" si="0"/>
        <v>1.2660008440005626E-2</v>
      </c>
      <c r="F6" s="144">
        <f t="shared" ca="1" si="0"/>
        <v>2.2594364699627858E-2</v>
      </c>
      <c r="G6" s="144">
        <f t="shared" ca="1" si="0"/>
        <v>1.9989942167462912E-2</v>
      </c>
      <c r="H6" s="144">
        <f t="shared" ca="1" si="0"/>
        <v>2.7995520716685332E-2</v>
      </c>
      <c r="I6" s="144">
        <f t="shared" ca="1" si="0"/>
        <v>2.855942881142377E-2</v>
      </c>
      <c r="J6" s="144">
        <f t="shared" ca="1" si="0"/>
        <v>2.4439918533604887E-2</v>
      </c>
      <c r="K6" s="144">
        <f t="shared" ca="1" si="0"/>
        <v>3.1214203894616259E-2</v>
      </c>
      <c r="L6" s="144">
        <f t="shared" ca="1" si="0"/>
        <v>0</v>
      </c>
      <c r="M6" s="144">
        <f t="shared" ca="1" si="0"/>
        <v>0</v>
      </c>
      <c r="N6" s="145">
        <f t="shared" ca="1" si="0"/>
        <v>0</v>
      </c>
      <c r="O6" s="1"/>
      <c r="P6" s="138" t="s">
        <v>3583</v>
      </c>
      <c r="Q6" s="320" t="str">
        <v>https://www.apple.com</v>
      </c>
      <c r="R6" s="1"/>
      <c r="S6" s="138" t="s">
        <v>3584</v>
      </c>
      <c r="T6" s="140">
        <v>162.80000000000001</v>
      </c>
      <c r="U6" s="1"/>
      <c r="X6" s="1"/>
      <c r="Y6" s="1"/>
      <c r="CJ6" s="1"/>
      <c r="CT6" s="1"/>
    </row>
    <row r="7" spans="1:173" ht="15" thickBot="1">
      <c r="A7" s="104" t="s">
        <v>3585</v>
      </c>
      <c r="B7" s="36">
        <f>('Yearly Financials'!D24-'Yearly Financials'!C24)/'Yearly Financials'!D24</f>
        <v>1.4892311983989564E-2</v>
      </c>
      <c r="C7" s="36">
        <f>('Yearly Financials'!E24-'Yearly Financials'!D24)/'Yearly Financials'!E24</f>
        <v>2.9090594249629207E-2</v>
      </c>
      <c r="D7" s="36">
        <f>('Yearly Financials'!F24-'Yearly Financials'!E24)/'Yearly Financials'!F24</f>
        <v>2.9058205865996313E-2</v>
      </c>
      <c r="E7" s="36">
        <f>('Yearly Financials'!G24-'Yearly Financials'!F24)/'Yearly Financials'!G24</f>
        <v>3.7508214414619906E-2</v>
      </c>
      <c r="F7" s="36">
        <f>('Yearly Financials'!H24-'Yearly Financials'!G24)/'Yearly Financials'!H24</f>
        <v>6.0592097940289753E-2</v>
      </c>
      <c r="G7" s="36">
        <f>('Yearly Financials'!I24-'Yearly Financials'!H24)/'Yearly Financials'!I24</f>
        <v>6.8116512628605255E-2</v>
      </c>
      <c r="H7" s="36">
        <f>('Yearly Financials'!J24-'Yearly Financials'!I24)/'Yearly Financials'!J24</f>
        <v>5.0192228000924627E-2</v>
      </c>
      <c r="I7" s="36">
        <f>('Yearly Financials'!K24-'Yearly Financials'!J24)/'Yearly Financials'!K24</f>
        <v>4.6351004054236845E-2</v>
      </c>
      <c r="J7" s="36">
        <f>('Yearly Financials'!L24-'Yearly Financials'!K24)/'Yearly Financials'!L24</f>
        <v>4.9118776463603131E-2</v>
      </c>
      <c r="K7" s="36">
        <f>('Yearly Financials'!M24-'Yearly Financials'!L24)/'Yearly Financials'!M24</f>
        <v>5.4580078914521102E-2</v>
      </c>
      <c r="L7" s="36">
        <f>('Yearly Financials'!N24-'Yearly Financials'!M24)/'Yearly Financials'!N24</f>
        <v>6.0479516441761305E-2</v>
      </c>
      <c r="M7" s="36">
        <f>('Yearly Financials'!O24-'Yearly Financials'!N24)/'Yearly Financials'!O24</f>
        <v>1.0148499494019157E-2</v>
      </c>
      <c r="N7" s="35"/>
      <c r="O7" s="1"/>
      <c r="P7" s="138" t="s">
        <v>3586</v>
      </c>
      <c r="Q7" s="139" t="str">
        <v>Mr. Timothy D. Cook</v>
      </c>
      <c r="R7" s="1"/>
      <c r="S7" s="138" t="s">
        <v>3587</v>
      </c>
      <c r="T7" s="475">
        <f ca="1">(T4-'Historical Prices'!C247)/'Historical Prices'!C247</f>
        <v>-0.27210083300623661</v>
      </c>
      <c r="U7" s="1"/>
      <c r="X7" s="1"/>
      <c r="Y7" s="1"/>
      <c r="AF7" s="1"/>
      <c r="DQ7" s="1"/>
      <c r="DR7" s="1"/>
      <c r="DT7" s="321"/>
      <c r="DU7" s="331"/>
      <c r="DV7" s="331"/>
      <c r="DW7" s="331"/>
      <c r="DX7" s="331"/>
      <c r="DY7" s="331"/>
      <c r="DZ7" s="331"/>
      <c r="EA7" s="331"/>
      <c r="EB7" s="1"/>
      <c r="EE7" s="1"/>
      <c r="EO7" s="1"/>
    </row>
    <row r="8" spans="1:173" ht="14.5">
      <c r="A8" s="130" t="s">
        <v>3588</v>
      </c>
      <c r="B8" s="302">
        <f>'Yearly Financials'!C21/'Yearly Financials'!C24</f>
        <v>6.5064179252771304</v>
      </c>
      <c r="C8" s="302">
        <f>'Yearly Financials'!D21/'Yearly Financials'!D24</f>
        <v>6.1606692635543778</v>
      </c>
      <c r="D8" s="302">
        <f>'Yearly Financials'!E21/'Yearly Financials'!E24</f>
        <v>6.1546144376377772</v>
      </c>
      <c r="E8" s="302">
        <f>'Yearly Financials'!F21/'Yearly Financials'!F24</f>
        <v>5.6690292811230183</v>
      </c>
      <c r="F8" s="302">
        <f>'Yearly Financials'!G21/'Yearly Financials'!G24</f>
        <v>3.3085872682177895</v>
      </c>
      <c r="G8" s="302">
        <f>'Yearly Financials'!H21/'Yearly Financials'!H24</f>
        <v>2.9914457730615696</v>
      </c>
      <c r="H8" s="302">
        <f>'Yearly Financials'!I21/'Yearly Financials'!I24</f>
        <v>3.0033537307050504</v>
      </c>
      <c r="I8" s="302">
        <f>'Yearly Financials'!J21/'Yearly Financials'!J24</f>
        <v>2.3168850515272243</v>
      </c>
      <c r="J8" s="302">
        <f>'Yearly Financials'!K21/'Yearly Financials'!K24</f>
        <v>2.0877583250774108</v>
      </c>
      <c r="K8" s="302">
        <f>'Yearly Financials'!L21/'Yearly Financials'!L24</f>
        <v>2.3200979034908102</v>
      </c>
      <c r="L8" s="302">
        <f>'Yearly Financials'!M21/'Yearly Financials'!M24</f>
        <v>1.6231013288479703</v>
      </c>
      <c r="M8" s="302">
        <f>'Yearly Financials'!N21/'Yearly Financials'!N24</f>
        <v>1.4294884749349153</v>
      </c>
      <c r="N8" s="303">
        <f>'Yearly Financials'!O21/'Yearly Financials'!O24</f>
        <v>1.594389801773485</v>
      </c>
      <c r="O8" s="1"/>
      <c r="P8" s="138" t="s">
        <v>3589</v>
      </c>
      <c r="Q8" s="139" t="str">
        <v>US</v>
      </c>
      <c r="R8" s="1"/>
      <c r="S8" s="138" t="s">
        <v>3590</v>
      </c>
      <c r="T8" s="152" cm="1">
        <f t="array" ref="T8">[1]!_xldudf_WISEPRICE($A$1,S8)</f>
        <v>1.27241</v>
      </c>
      <c r="U8" s="1"/>
      <c r="X8" s="1"/>
      <c r="Y8" s="1"/>
      <c r="AE8" s="467"/>
      <c r="DF8" s="332"/>
      <c r="DG8" s="332"/>
      <c r="DH8" s="332"/>
      <c r="DI8" s="332"/>
      <c r="DJ8" s="1"/>
      <c r="DM8" s="1"/>
      <c r="DW8" s="1"/>
    </row>
    <row r="9" spans="1:173" ht="15" thickBot="1">
      <c r="A9" s="4" t="s">
        <v>3591</v>
      </c>
      <c r="B9" s="472">
        <f>B10/'Yearly Financials'!C24</f>
        <v>24.868594059109736</v>
      </c>
      <c r="C9" s="472">
        <f>C10/'Yearly Financials'!D24</f>
        <v>24.344472588086393</v>
      </c>
      <c r="D9" s="472">
        <f>D10/'Yearly Financials'!E24</f>
        <v>24.317273047551971</v>
      </c>
      <c r="E9" s="472">
        <f>E10/'Yearly Financials'!F24</f>
        <v>21.90354123925411</v>
      </c>
      <c r="F9" s="472">
        <f>F10/'Yearly Financials'!G24</f>
        <v>15.820258033039078</v>
      </c>
      <c r="G9" s="472">
        <f>G10/'Yearly Financials'!H24</f>
        <v>14.085283273500087</v>
      </c>
      <c r="H9" s="472">
        <f>H10/'Yearly Financials'!I24</f>
        <v>13.399333693480839</v>
      </c>
      <c r="I9" s="472">
        <f>I10/'Yearly Financials'!J24</f>
        <v>10.984443504824963</v>
      </c>
      <c r="J9" s="472">
        <f>J10/'Yearly Financials'!K24</f>
        <v>9.8540529573263242</v>
      </c>
      <c r="K9" s="472">
        <f>K10/'Yearly Financials'!L24</f>
        <v>10.155479670269219</v>
      </c>
      <c r="L9" s="472">
        <f>L10/'Yearly Financials'!M24</f>
        <v>7.5093598432489177</v>
      </c>
      <c r="M9" s="472">
        <f>M10/'Yearly Financials'!N24</f>
        <v>6.5964812282616396</v>
      </c>
      <c r="N9" s="473">
        <f>N10/'Yearly Financials'!O24</f>
        <v>5.9793151485866005</v>
      </c>
      <c r="O9" s="1"/>
      <c r="P9" s="138" t="s">
        <v>3592</v>
      </c>
      <c r="Q9" s="139" t="str">
        <v>USD</v>
      </c>
      <c r="R9" s="1"/>
      <c r="S9" s="138" t="s">
        <v>3593</v>
      </c>
      <c r="T9" s="154">
        <f>$B$6</f>
        <v>6.1114439784301974E-3</v>
      </c>
      <c r="U9" s="1"/>
      <c r="X9" s="1"/>
      <c r="Y9" s="1"/>
      <c r="CR9" s="327"/>
      <c r="CS9" s="327"/>
      <c r="CT9" s="327"/>
      <c r="CU9" s="327"/>
      <c r="CV9" s="327"/>
      <c r="CW9" s="327"/>
      <c r="CX9" s="327"/>
      <c r="CY9" s="327"/>
      <c r="CZ9" s="327"/>
      <c r="DA9" s="327"/>
      <c r="DB9" s="327"/>
      <c r="DC9" s="327"/>
      <c r="DD9" s="327"/>
      <c r="DE9" s="327"/>
      <c r="DF9" s="327"/>
      <c r="DG9" s="327"/>
      <c r="DH9" s="327"/>
      <c r="DI9" s="327"/>
      <c r="DJ9" s="327"/>
      <c r="DK9" s="327"/>
      <c r="DL9" s="327"/>
      <c r="DM9" s="327"/>
      <c r="DN9" s="327"/>
      <c r="DO9" s="327"/>
      <c r="DP9" s="327"/>
      <c r="DQ9" s="327"/>
      <c r="DR9" s="327"/>
      <c r="DS9" s="327"/>
      <c r="DT9" s="327"/>
      <c r="DU9" s="327"/>
      <c r="DV9" s="327"/>
      <c r="DW9" s="327"/>
      <c r="DX9" s="327"/>
      <c r="DY9" s="327"/>
      <c r="DZ9" s="327"/>
      <c r="EA9" s="327"/>
      <c r="EB9" s="327"/>
      <c r="EC9" s="327"/>
      <c r="ED9" s="327"/>
      <c r="EE9" s="327"/>
      <c r="EF9" s="327"/>
      <c r="EG9" s="1"/>
      <c r="EJ9" s="1"/>
      <c r="ET9" s="1"/>
    </row>
    <row r="10" spans="1:173" ht="14.5">
      <c r="A10" s="130" t="s">
        <v>3478</v>
      </c>
      <c r="B10" s="7">
        <f>'Yearly Financials'!C4</f>
        <v>385706000000</v>
      </c>
      <c r="C10" s="7">
        <f>'Yearly Financials'!D4</f>
        <v>383285000000</v>
      </c>
      <c r="D10" s="7">
        <f>'Yearly Financials'!E4</f>
        <v>394328000000</v>
      </c>
      <c r="E10" s="7">
        <f>'Yearly Financials'!F4</f>
        <v>365817000000</v>
      </c>
      <c r="F10" s="7">
        <f>'Yearly Financials'!G4</f>
        <v>274515000000</v>
      </c>
      <c r="G10" s="7">
        <f>'Yearly Financials'!H4</f>
        <v>260174000000</v>
      </c>
      <c r="H10" s="7">
        <f>'Yearly Financials'!I4</f>
        <v>265595000000</v>
      </c>
      <c r="I10" s="7">
        <f>'Yearly Financials'!J4</f>
        <v>229234000000</v>
      </c>
      <c r="J10" s="7">
        <f>'Yearly Financials'!K4</f>
        <v>215639000000</v>
      </c>
      <c r="K10" s="7">
        <f>'Yearly Financials'!L4</f>
        <v>233715000000</v>
      </c>
      <c r="L10" s="7">
        <f>'Yearly Financials'!M4</f>
        <v>182795000000</v>
      </c>
      <c r="M10" s="7">
        <f>'Yearly Financials'!N4</f>
        <v>170910000000</v>
      </c>
      <c r="N10" s="256">
        <f>'Yearly Financials'!O4</f>
        <v>156508000000</v>
      </c>
      <c r="O10" s="1"/>
      <c r="P10" s="138" t="s">
        <v>3594</v>
      </c>
      <c r="Q10" s="139" t="str">
        <v>NASDAQ</v>
      </c>
      <c r="R10" s="1"/>
      <c r="S10" s="138" t="s">
        <v>3579</v>
      </c>
      <c r="T10" s="155">
        <f>$B$4</f>
        <v>2588579444700</v>
      </c>
      <c r="U10" s="1"/>
      <c r="X10" s="1"/>
      <c r="Y10" s="1"/>
      <c r="AE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1"/>
      <c r="ES10" s="1"/>
      <c r="FC10" s="1"/>
    </row>
    <row r="11" spans="1:173" ht="15" thickBot="1">
      <c r="A11" s="4" t="s">
        <v>3480</v>
      </c>
      <c r="B11" s="470">
        <f>'Yearly Financials'!C6</f>
        <v>173671000000</v>
      </c>
      <c r="C11" s="470">
        <f>'Yearly Financials'!D6</f>
        <v>169148000000</v>
      </c>
      <c r="D11" s="470">
        <f>'Yearly Financials'!E6</f>
        <v>170782000000</v>
      </c>
      <c r="E11" s="470">
        <f>'Yearly Financials'!F6</f>
        <v>152836000000</v>
      </c>
      <c r="F11" s="470">
        <f>'Yearly Financials'!G6</f>
        <v>104956000000</v>
      </c>
      <c r="G11" s="470">
        <f>'Yearly Financials'!H6</f>
        <v>98392000000</v>
      </c>
      <c r="H11" s="470">
        <f>'Yearly Financials'!I6</f>
        <v>101839000000</v>
      </c>
      <c r="I11" s="470">
        <f>'Yearly Financials'!J6</f>
        <v>88186000000</v>
      </c>
      <c r="J11" s="470">
        <f>'Yearly Financials'!K6</f>
        <v>84263000000</v>
      </c>
      <c r="K11" s="470">
        <f>'Yearly Financials'!L6</f>
        <v>93626000000</v>
      </c>
      <c r="L11" s="470">
        <f>'Yearly Financials'!M6</f>
        <v>70537000000</v>
      </c>
      <c r="M11" s="470">
        <f>'Yearly Financials'!N6</f>
        <v>64304000000</v>
      </c>
      <c r="N11" s="471">
        <f>'Yearly Financials'!O6</f>
        <v>68662000000</v>
      </c>
      <c r="O11" s="1"/>
      <c r="P11" s="138" t="s">
        <v>11</v>
      </c>
      <c r="Q11" s="139" t="str">
        <v>Technology</v>
      </c>
      <c r="R11" s="1"/>
      <c r="S11" s="4" t="s">
        <v>3595</v>
      </c>
      <c r="T11" s="156">
        <f>$B$5</f>
        <v>2623519444700</v>
      </c>
      <c r="U11" s="1"/>
      <c r="X11" s="1"/>
      <c r="Y11" s="1"/>
      <c r="AE11" s="327"/>
      <c r="AF11" s="332"/>
      <c r="AG11" s="332"/>
      <c r="AH11" s="327"/>
      <c r="AI11" s="327"/>
      <c r="AJ11" s="327"/>
      <c r="AK11" s="327"/>
      <c r="AL11" s="327"/>
      <c r="AM11" s="327"/>
      <c r="AN11" s="327"/>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1"/>
      <c r="EW11" s="1"/>
      <c r="FG11" s="1"/>
    </row>
    <row r="12" spans="1:173" ht="14.5">
      <c r="A12" s="130" t="s">
        <v>3596</v>
      </c>
      <c r="B12" s="36">
        <f t="shared" ref="B12" si="1">(B10/C10)-1</f>
        <v>6.3164485956925809E-3</v>
      </c>
      <c r="C12" s="36">
        <f t="shared" ref="C12:M12" si="2">(C10/D10)-1</f>
        <v>-2.800460530319937E-2</v>
      </c>
      <c r="D12" s="36">
        <f t="shared" si="2"/>
        <v>7.7937876041846099E-2</v>
      </c>
      <c r="E12" s="36">
        <f t="shared" si="2"/>
        <v>0.33259384733074704</v>
      </c>
      <c r="F12" s="36">
        <f t="shared" si="2"/>
        <v>5.5120803769784787E-2</v>
      </c>
      <c r="G12" s="36">
        <f t="shared" si="2"/>
        <v>-2.04107758052674E-2</v>
      </c>
      <c r="H12" s="36">
        <f t="shared" si="2"/>
        <v>0.15861957650261305</v>
      </c>
      <c r="I12" s="36">
        <f t="shared" si="2"/>
        <v>6.304518199398057E-2</v>
      </c>
      <c r="J12" s="36">
        <f t="shared" si="2"/>
        <v>-7.7342061913013738E-2</v>
      </c>
      <c r="K12" s="36">
        <f t="shared" si="2"/>
        <v>0.27856341803659834</v>
      </c>
      <c r="L12" s="36">
        <f t="shared" si="2"/>
        <v>6.9539523725937524E-2</v>
      </c>
      <c r="M12" s="36">
        <f t="shared" si="2"/>
        <v>9.2020855163953197E-2</v>
      </c>
      <c r="N12" s="291"/>
      <c r="O12" s="1"/>
      <c r="P12" s="138" t="s">
        <v>12</v>
      </c>
      <c r="Q12" s="139" t="str">
        <v>Consumer Electronics</v>
      </c>
      <c r="R12" s="1"/>
      <c r="S12" s="1"/>
      <c r="T12" s="1"/>
      <c r="U12" s="1"/>
      <c r="X12" s="1"/>
      <c r="Y12" s="1"/>
      <c r="AE12" s="327"/>
      <c r="AG12" s="327"/>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EQ12" s="1"/>
      <c r="ER12" s="1"/>
      <c r="ES12" s="1"/>
      <c r="ET12" s="1"/>
      <c r="EW12" s="1"/>
      <c r="FG12" s="1"/>
    </row>
    <row r="13" spans="1:173" ht="14.5">
      <c r="A13" s="138" t="s">
        <v>3597</v>
      </c>
      <c r="B13" s="36">
        <f t="shared" ref="B13:M13" si="3">(B8/C8)-1</f>
        <v>5.6121932038804889E-2</v>
      </c>
      <c r="C13" s="36">
        <f t="shared" si="3"/>
        <v>9.8378638953766639E-4</v>
      </c>
      <c r="D13" s="36">
        <f t="shared" si="3"/>
        <v>8.5655785573675036E-2</v>
      </c>
      <c r="E13" s="36">
        <f t="shared" si="3"/>
        <v>0.7134289718090796</v>
      </c>
      <c r="F13" s="36">
        <f t="shared" si="3"/>
        <v>0.10601612705539498</v>
      </c>
      <c r="G13" s="36">
        <f t="shared" si="3"/>
        <v>-3.9648868269290816E-3</v>
      </c>
      <c r="H13" s="36">
        <f t="shared" si="3"/>
        <v>0.29628948519708631</v>
      </c>
      <c r="I13" s="36">
        <f t="shared" si="3"/>
        <v>0.10974772496300211</v>
      </c>
      <c r="J13" s="36">
        <f t="shared" si="3"/>
        <v>-0.10014214402927668</v>
      </c>
      <c r="K13" s="36">
        <f t="shared" si="3"/>
        <v>0.42942271209743121</v>
      </c>
      <c r="L13" s="36">
        <f t="shared" si="3"/>
        <v>0.13544205308956436</v>
      </c>
      <c r="M13" s="36">
        <f t="shared" si="3"/>
        <v>-0.10342597942808296</v>
      </c>
      <c r="N13" s="291"/>
      <c r="O13" s="1"/>
      <c r="P13" s="138" t="s">
        <v>3598</v>
      </c>
      <c r="Q13" s="139" t="str">
        <v>161000</v>
      </c>
      <c r="R13" s="1"/>
      <c r="S13" s="1"/>
      <c r="T13" s="1"/>
      <c r="U13" s="1"/>
      <c r="V13" s="1"/>
      <c r="W13" s="1"/>
      <c r="X13" s="1"/>
      <c r="Y13" s="1"/>
      <c r="Z13" s="328"/>
      <c r="AA13" s="328"/>
      <c r="AB13" s="328"/>
      <c r="AC13" s="328"/>
      <c r="AD13" s="328"/>
      <c r="AE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DW13" s="1"/>
      <c r="DX13" s="1"/>
      <c r="DY13" s="1"/>
      <c r="DZ13" s="6"/>
      <c r="EA13" s="6"/>
      <c r="EB13" s="6"/>
      <c r="EC13" s="6"/>
      <c r="EM13" s="1"/>
    </row>
    <row r="14" spans="1:173" ht="17.25" customHeight="1" thickBot="1">
      <c r="A14" s="4" t="s">
        <v>3599</v>
      </c>
      <c r="B14" s="292">
        <f>(B42/C42)-1</f>
        <v>3.408838022571925E-2</v>
      </c>
      <c r="C14" s="292">
        <f t="shared" ref="C14:M14" si="4">(C42/D42)-1</f>
        <v>-3.6164883063558584E-2</v>
      </c>
      <c r="D14" s="292">
        <f t="shared" si="4"/>
        <v>8.5733534054710514E-2</v>
      </c>
      <c r="E14" s="292">
        <f t="shared" si="4"/>
        <v>0.55452265204799334</v>
      </c>
      <c r="F14" s="292">
        <f t="shared" si="4"/>
        <v>1.1336741765498148E-2</v>
      </c>
      <c r="G14" s="292">
        <f t="shared" si="4"/>
        <v>-6.5084778914683228E-2</v>
      </c>
      <c r="H14" s="292">
        <f t="shared" si="4"/>
        <v>0.14405392931567396</v>
      </c>
      <c r="I14" s="292">
        <f t="shared" si="4"/>
        <v>1.378156502998773E-2</v>
      </c>
      <c r="J14" s="292">
        <f t="shared" si="4"/>
        <v>-0.1449682980348419</v>
      </c>
      <c r="K14" s="292">
        <f t="shared" si="4"/>
        <v>0.36457178778805277</v>
      </c>
      <c r="L14" s="292">
        <f t="shared" si="4"/>
        <v>8.4170313508860062E-2</v>
      </c>
      <c r="M14" s="292">
        <f t="shared" si="4"/>
        <v>-4.7199152397552901E-2</v>
      </c>
      <c r="N14" s="293"/>
      <c r="O14" s="1"/>
      <c r="P14" s="138" t="s">
        <v>3600</v>
      </c>
      <c r="Q14" s="224" t="str">
        <v>Apple Inc. designs, manufactures, and markets smartphones, personal computers, tablets, wearables, and accessories worldwide. The company offers iPhone, a line of smartphones; Mac, a line of personal computers; iPad, a line of multi-purpose tablets; and wearables, home, and accessories comprising AirPods, Apple TV, Apple Watch, Beats products, and HomePod. It also provides AppleCare support and cloud services; and operates various platforms, including the App Store that allow customers to discover and download applications and digital content, such as books, music, video, games, and podcasts. In addition, the company offers various services, such as Apple Arcade, a game subscription service; Apple Fitness+, a personalized fitness service; Apple Music, which offers users a curated listening experience with on-demand radio stations; Apple News+, a subscription news and magazine service; Apple TV+, which offers exclusive original content; Apple Card, a co-branded credit card; and Apple Pay, a cashless payment service, as well as licenses its intellectual property. The company serves consumers, and small and mid-sized businesses; and the education, enterprise, and government markets. It distributes third-party applications for its products through the App Store. The company also sells its products through its retail and online stores, and direct sales force; and third-party cellular network carriers, wholesalers, retailers, and resellers. Apple Inc. was incorporated in 1977 and is headquartered in Cupertino, California.</v>
      </c>
      <c r="R14" s="1"/>
      <c r="S14" s="1"/>
      <c r="T14" s="1"/>
      <c r="U14" s="1"/>
      <c r="V14" s="1"/>
      <c r="W14" s="1"/>
      <c r="X14" s="1"/>
      <c r="Y14" s="1"/>
      <c r="AE14" s="328"/>
      <c r="DW14" s="1"/>
      <c r="DX14" s="1"/>
      <c r="DY14" s="1"/>
      <c r="DZ14" s="1"/>
      <c r="EA14" s="1"/>
      <c r="EB14" s="1"/>
      <c r="EC14" s="1"/>
      <c r="EM14" s="1"/>
    </row>
    <row r="15" spans="1:173" ht="15" thickBot="1">
      <c r="A15" s="158" t="s">
        <v>3601</v>
      </c>
      <c r="B15" s="294">
        <f t="shared" ref="B15:N15" si="5">B3/B8</f>
        <v>25.651595381169919</v>
      </c>
      <c r="C15" s="294">
        <f t="shared" ca="1" si="5"/>
        <v>28.328091078096808</v>
      </c>
      <c r="D15" s="294">
        <f t="shared" ca="1" si="5"/>
        <v>21.05899586615633</v>
      </c>
      <c r="E15" s="294">
        <f t="shared" ca="1" si="5"/>
        <v>12.540065763413605</v>
      </c>
      <c r="F15" s="294">
        <f t="shared" ca="1" si="5"/>
        <v>11.370411885875528</v>
      </c>
      <c r="G15" s="294">
        <f t="shared" ca="1" si="5"/>
        <v>13.294574937020416</v>
      </c>
      <c r="H15" s="294">
        <f t="shared" ca="1" si="5"/>
        <v>8.9200282091683327</v>
      </c>
      <c r="I15" s="294">
        <f t="shared" ca="1" si="5"/>
        <v>10.276729086885483</v>
      </c>
      <c r="J15" s="294">
        <f t="shared" ca="1" si="5"/>
        <v>11.759023879878303</v>
      </c>
      <c r="K15" s="294">
        <f t="shared" ca="1" si="5"/>
        <v>7.5255444926396224</v>
      </c>
      <c r="L15" s="294">
        <f t="shared" ca="1" si="5"/>
        <v>9.9562483948367504</v>
      </c>
      <c r="M15" s="294">
        <f t="shared" ca="1" si="5"/>
        <v>8.5275259043659037</v>
      </c>
      <c r="N15" s="297">
        <f t="shared" ca="1" si="5"/>
        <v>6.0901041823017765</v>
      </c>
      <c r="O15" s="1"/>
      <c r="P15" s="4" t="s">
        <v>7</v>
      </c>
      <c r="Q15" s="159">
        <f>VLOOKUP($A$1,'Screener 16.12.2022'!B:T,MATCH($P$15,'Screener 16.12.2022'!B5:T5))</f>
        <v>20230126</v>
      </c>
      <c r="R15" s="160"/>
      <c r="S15" s="160"/>
      <c r="T15" s="160"/>
      <c r="U15" s="160"/>
      <c r="V15" s="160"/>
      <c r="W15" s="160"/>
      <c r="X15" s="160"/>
      <c r="Y15" s="1"/>
      <c r="DW15" s="1"/>
      <c r="DX15" s="1"/>
      <c r="DY15" s="1"/>
      <c r="DZ15" s="1"/>
      <c r="EA15" s="1"/>
      <c r="EB15" s="1"/>
      <c r="EC15" s="1"/>
      <c r="EM15" s="1"/>
    </row>
    <row r="16" spans="1:173" ht="15" thickBot="1">
      <c r="A16" s="161" t="s">
        <v>3602</v>
      </c>
      <c r="B16" s="5">
        <f t="shared" ref="B16" si="6">B15/B13/100</f>
        <v>4.5706900046551153</v>
      </c>
      <c r="C16" s="5">
        <f t="shared" ref="C16:M16" ca="1" si="7">C15/C13/100</f>
        <v>287.94961364945988</v>
      </c>
      <c r="D16" s="5">
        <f t="shared" ca="1" si="7"/>
        <v>2.45856082284633</v>
      </c>
      <c r="E16" s="5">
        <f t="shared" ca="1" si="7"/>
        <v>0.17577174825988767</v>
      </c>
      <c r="F16" s="5">
        <f t="shared" ca="1" si="7"/>
        <v>1.0725171916471086</v>
      </c>
      <c r="G16" s="5">
        <f t="shared" ca="1" si="7"/>
        <v>-33.530780366100501</v>
      </c>
      <c r="H16" s="5">
        <f t="shared" ca="1" si="7"/>
        <v>0.30105787261518557</v>
      </c>
      <c r="I16" s="5">
        <f t="shared" ca="1" si="7"/>
        <v>0.93639563739020093</v>
      </c>
      <c r="J16" s="5">
        <f t="shared" ca="1" si="7"/>
        <v>-1.1742332854827371</v>
      </c>
      <c r="K16" s="5">
        <f t="shared" ca="1" si="7"/>
        <v>0.17524793823509177</v>
      </c>
      <c r="L16" s="5">
        <f t="shared" ca="1" si="7"/>
        <v>0.73509284359806171</v>
      </c>
      <c r="M16" s="5">
        <f t="shared" ca="1" si="7"/>
        <v>-0.82450521150689238</v>
      </c>
      <c r="N16" s="298"/>
      <c r="O16" s="1"/>
      <c r="P16" s="1"/>
      <c r="Q16" s="1"/>
      <c r="R16" s="1"/>
      <c r="S16" s="1"/>
      <c r="T16" s="1"/>
      <c r="U16" s="1"/>
      <c r="V16" s="1"/>
      <c r="W16" s="1"/>
      <c r="X16" s="1"/>
      <c r="Y16" s="1"/>
      <c r="DX16" s="1"/>
      <c r="DY16" s="1"/>
      <c r="DZ16" s="1"/>
      <c r="EA16" s="1"/>
      <c r="EB16" s="1"/>
      <c r="EC16" s="1"/>
      <c r="ED16" s="1"/>
      <c r="EN16" s="1"/>
    </row>
    <row r="17" spans="1:171" ht="15" thickBot="1">
      <c r="A17" s="161" t="s">
        <v>3603</v>
      </c>
      <c r="B17" s="5">
        <f t="shared" ref="B17:N17" si="8">B3/B9</f>
        <v>6.7112760618191061</v>
      </c>
      <c r="C17" s="5">
        <f t="shared" ca="1" si="8"/>
        <v>7.1687730908331924</v>
      </c>
      <c r="D17" s="5">
        <f t="shared" ca="1" si="8"/>
        <v>5.3299561898470316</v>
      </c>
      <c r="E17" s="5">
        <f t="shared" ca="1" si="8"/>
        <v>3.2455939075548708</v>
      </c>
      <c r="F17" s="5">
        <f t="shared" ca="1" si="8"/>
        <v>2.3779637425277302</v>
      </c>
      <c r="G17" s="5">
        <f t="shared" ca="1" si="8"/>
        <v>2.8235143892933192</v>
      </c>
      <c r="H17" s="5">
        <f t="shared" ca="1" si="8"/>
        <v>1.9993531479131759</v>
      </c>
      <c r="I17" s="5">
        <f t="shared" ca="1" si="8"/>
        <v>2.1676109481141541</v>
      </c>
      <c r="J17" s="5">
        <f t="shared" ca="1" si="8"/>
        <v>2.4913606722346144</v>
      </c>
      <c r="K17" s="5">
        <f t="shared" ca="1" si="8"/>
        <v>1.7192688643861114</v>
      </c>
      <c r="L17" s="5">
        <f t="shared" ca="1" si="8"/>
        <v>2.1519810393063268</v>
      </c>
      <c r="M17" s="5">
        <f t="shared" ca="1" si="8"/>
        <v>1.8479549290269732</v>
      </c>
      <c r="N17" s="298">
        <f t="shared" ca="1" si="8"/>
        <v>1.6239317979911572</v>
      </c>
      <c r="O17" s="1"/>
      <c r="P17" s="530" t="s">
        <v>3666</v>
      </c>
      <c r="Q17" s="531"/>
      <c r="R17" s="532"/>
      <c r="S17" s="1"/>
      <c r="T17" s="530" t="s">
        <v>3667</v>
      </c>
      <c r="U17" s="531"/>
      <c r="V17" s="532"/>
      <c r="W17" s="1"/>
      <c r="X17" s="1"/>
      <c r="Y17" s="160"/>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M17" s="1"/>
    </row>
    <row r="18" spans="1:171" ht="14.5">
      <c r="A18" s="161" t="s">
        <v>3604</v>
      </c>
      <c r="B18" s="5">
        <f>B15/B14/100</f>
        <v>7.5250261852618383</v>
      </c>
      <c r="C18" s="5">
        <f t="shared" ref="C18:M18" ca="1" si="9">C15/C14/100</f>
        <v>-7.8330382067905839</v>
      </c>
      <c r="D18" s="5">
        <f t="shared" ca="1" si="9"/>
        <v>2.4563312475510006</v>
      </c>
      <c r="E18" s="5">
        <f t="shared" ca="1" si="9"/>
        <v>0.22614163221466155</v>
      </c>
      <c r="F18" s="5">
        <f t="shared" ca="1" si="9"/>
        <v>10.029699997648223</v>
      </c>
      <c r="G18" s="5">
        <f t="shared" ca="1" si="9"/>
        <v>-2.0426550045514773</v>
      </c>
      <c r="H18" s="5">
        <f t="shared" ca="1" si="9"/>
        <v>0.61921450192596572</v>
      </c>
      <c r="I18" s="5">
        <f t="shared" ca="1" si="9"/>
        <v>7.4568665202566136</v>
      </c>
      <c r="J18" s="5">
        <f t="shared" ca="1" si="9"/>
        <v>-0.81114450809459882</v>
      </c>
      <c r="K18" s="5">
        <f t="shared" ca="1" si="9"/>
        <v>0.20642147156528382</v>
      </c>
      <c r="L18" s="5">
        <f t="shared" ca="1" si="9"/>
        <v>1.1828693490358355</v>
      </c>
      <c r="M18" s="5">
        <f t="shared" ca="1" si="9"/>
        <v>-1.8067116613746699</v>
      </c>
      <c r="N18" s="298"/>
      <c r="O18" s="1"/>
      <c r="P18" s="1"/>
      <c r="Q18" s="1"/>
      <c r="R18" s="1"/>
      <c r="S18" s="1"/>
      <c r="T18" s="1"/>
      <c r="U18" s="1"/>
      <c r="V18" s="1"/>
      <c r="W18" s="1"/>
      <c r="X18" s="1"/>
      <c r="Y18" s="1"/>
      <c r="AH18" s="1"/>
      <c r="AI18" s="1"/>
      <c r="AJ18" s="1"/>
      <c r="AK18" s="1"/>
      <c r="AL18" s="1"/>
      <c r="AM18" s="1"/>
      <c r="AN18" s="1"/>
      <c r="AO18" s="1"/>
      <c r="AP18" s="1"/>
      <c r="AQ18" s="1"/>
      <c r="AR18" s="1"/>
      <c r="AS18" s="1"/>
      <c r="AT18" s="1"/>
      <c r="AU18" s="1"/>
      <c r="AV18" s="1"/>
      <c r="AW18" s="1"/>
      <c r="AX18" s="1"/>
      <c r="AY18" s="1"/>
      <c r="AZ18" s="1"/>
      <c r="BA18" s="1"/>
      <c r="BB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N18" s="1"/>
    </row>
    <row r="19" spans="1:171" ht="14.5">
      <c r="A19" s="161" t="s">
        <v>3605</v>
      </c>
      <c r="B19" s="5">
        <f t="shared" ref="B19:N19" si="10">B3/B21</f>
        <v>34.933595744939275</v>
      </c>
      <c r="C19" s="5">
        <f t="shared" ca="1" si="10"/>
        <v>44.213355551765197</v>
      </c>
      <c r="D19" s="5">
        <f t="shared" ca="1" si="10"/>
        <v>41.477560870500483</v>
      </c>
      <c r="E19" s="5">
        <f t="shared" ca="1" si="10"/>
        <v>18.819043057219847</v>
      </c>
      <c r="F19" s="5">
        <f t="shared" ca="1" si="10"/>
        <v>9.9907668739956232</v>
      </c>
      <c r="G19" s="5">
        <f t="shared" ca="1" si="10"/>
        <v>8.1182591362390593</v>
      </c>
      <c r="H19" s="5">
        <f t="shared" ca="1" si="10"/>
        <v>4.955978229161806</v>
      </c>
      <c r="I19" s="5">
        <f t="shared" ca="1" si="10"/>
        <v>3.7068351255902781</v>
      </c>
      <c r="J19" s="5">
        <f t="shared" ca="1" si="10"/>
        <v>4.1889958128328484</v>
      </c>
      <c r="K19" s="5">
        <f t="shared" ca="1" si="10"/>
        <v>3.3665864240291565</v>
      </c>
      <c r="L19" s="5">
        <f t="shared" ca="1" si="10"/>
        <v>3.5265078763211921</v>
      </c>
      <c r="M19" s="5">
        <f t="shared" ca="1" si="10"/>
        <v>2.556345878315486</v>
      </c>
      <c r="N19" s="298">
        <f t="shared" ca="1" si="10"/>
        <v>2.1500576756619578</v>
      </c>
      <c r="O19" s="1"/>
      <c r="P19" s="1"/>
      <c r="Q19" s="1"/>
      <c r="R19" s="1"/>
      <c r="S19" s="1"/>
      <c r="T19" s="1"/>
      <c r="U19" s="1"/>
      <c r="V19" s="1"/>
      <c r="W19" s="1"/>
      <c r="X19" s="1"/>
      <c r="Y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L19" s="1"/>
      <c r="BM19" s="1"/>
      <c r="BN19" s="1"/>
      <c r="BO19" s="1"/>
      <c r="BP19" s="1"/>
      <c r="BQ19" s="1"/>
      <c r="BR19" s="1"/>
      <c r="BS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FG19" s="1"/>
    </row>
    <row r="20" spans="1:171" ht="14.5">
      <c r="A20" s="161" t="s">
        <v>3606</v>
      </c>
      <c r="B20" s="5">
        <f t="shared" ref="B20:N20" si="11">B3/B61</f>
        <v>24.221986213962889</v>
      </c>
      <c r="C20" s="5">
        <f t="shared" ca="1" si="11"/>
        <v>27.591613051494218</v>
      </c>
      <c r="D20" s="5">
        <f t="shared" ca="1" si="11"/>
        <v>18.859425575675459</v>
      </c>
      <c r="E20" s="5">
        <f t="shared" ca="1" si="11"/>
        <v>12.773051181564878</v>
      </c>
      <c r="F20" s="5">
        <f t="shared" ca="1" si="11"/>
        <v>8.897794817419749</v>
      </c>
      <c r="G20" s="5">
        <f t="shared" ca="1" si="11"/>
        <v>12.4729189201304</v>
      </c>
      <c r="H20" s="5">
        <f t="shared" ca="1" si="11"/>
        <v>8.2815021493738392</v>
      </c>
      <c r="I20" s="5">
        <f t="shared" ca="1" si="11"/>
        <v>9.7807241320394454</v>
      </c>
      <c r="J20" s="5">
        <f t="shared" ca="1" si="11"/>
        <v>10.276886601882318</v>
      </c>
      <c r="K20" s="5">
        <f t="shared" ca="1" si="11"/>
        <v>5.7585330998308928</v>
      </c>
      <c r="L20" s="5">
        <f t="shared" ca="1" si="11"/>
        <v>7.8831938693386769</v>
      </c>
      <c r="M20" s="5">
        <f t="shared" ca="1" si="11"/>
        <v>7.0830674348508635</v>
      </c>
      <c r="N20" s="298">
        <f t="shared" ca="1" si="11"/>
        <v>6.131092725430598</v>
      </c>
      <c r="O20" s="1"/>
      <c r="P20" s="1"/>
      <c r="Q20" s="1"/>
      <c r="R20" s="1"/>
      <c r="S20" s="1"/>
      <c r="T20" s="1"/>
      <c r="U20" s="1"/>
      <c r="V20" s="1"/>
      <c r="W20" s="1"/>
      <c r="X20" s="1"/>
      <c r="Y20" s="1"/>
      <c r="Z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FG20" s="1"/>
    </row>
    <row r="21" spans="1:171" ht="14.5">
      <c r="A21" s="166" t="s">
        <v>3607</v>
      </c>
      <c r="B21" s="5">
        <f>('Yearly Financials'!C63-'Yearly Financials'!C59)/'Yearly Financials'!C24</f>
        <v>4.7776358671631538</v>
      </c>
      <c r="C21" s="5">
        <f>('Yearly Financials'!D63-'Yearly Financials'!D59)/'Yearly Financials'!D24</f>
        <v>3.947223589389663</v>
      </c>
      <c r="D21" s="5">
        <f>('Yearly Financials'!E63-'Yearly Financials'!E59)/'Yearly Financials'!E24</f>
        <v>3.124822127430853</v>
      </c>
      <c r="E21" s="5">
        <f>('Yearly Financials'!F63-'Yearly Financials'!F59)/'Yearly Financials'!F24</f>
        <v>3.7775565837141025</v>
      </c>
      <c r="F21" s="5">
        <f>('Yearly Financials'!G63-'Yearly Financials'!G59)/'Yearly Financials'!G24</f>
        <v>3.765476712094932</v>
      </c>
      <c r="G21" s="5">
        <f>('Yearly Financials'!H63-'Yearly Financials'!H59)/'Yearly Financials'!H24</f>
        <v>4.8988335223830051</v>
      </c>
      <c r="H21" s="5">
        <f>('Yearly Financials'!I63-'Yearly Financials'!I59)/'Yearly Financials'!I24</f>
        <v>5.405592753084175</v>
      </c>
      <c r="I21" s="5">
        <f>('Yearly Financials'!J63-'Yearly Financials'!J59)/'Yearly Financials'!J24</f>
        <v>6.4232692292211091</v>
      </c>
      <c r="J21" s="5">
        <f>('Yearly Financials'!K63-'Yearly Financials'!K59)/'Yearly Financials'!K24</f>
        <v>5.8605931103564002</v>
      </c>
      <c r="K21" s="5">
        <f>('Yearly Financials'!L63-'Yearly Financials'!L59)/'Yearly Financials'!L24</f>
        <v>5.1862622255524151</v>
      </c>
      <c r="L21" s="5">
        <f>('Yearly Financials'!M63-'Yearly Financials'!M59)/'Yearly Financials'!M24</f>
        <v>4.5824369508733112</v>
      </c>
      <c r="M21" s="5">
        <f>('Yearly Financials'!N63-'Yearly Financials'!N59)/'Yearly Financials'!N24</f>
        <v>4.7685253014481148</v>
      </c>
      <c r="N21" s="298">
        <f>('Yearly Financials'!O63-'Yearly Financials'!O59)/'Yearly Financials'!O24</f>
        <v>4.5161579198151021</v>
      </c>
      <c r="O21" s="1"/>
      <c r="P21" s="1"/>
      <c r="Q21" s="1"/>
      <c r="R21" s="1"/>
      <c r="S21" s="1"/>
      <c r="T21" s="1"/>
      <c r="U21" s="1"/>
      <c r="V21" s="1"/>
      <c r="W21" s="1"/>
      <c r="X21" s="1"/>
      <c r="Y21" s="1"/>
      <c r="Z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FG21" s="1"/>
    </row>
    <row r="22" spans="1:171" ht="14.5">
      <c r="A22" s="161" t="s">
        <v>3608</v>
      </c>
      <c r="B22" s="5">
        <f t="shared" ref="B22:N22" si="12">B3/B63</f>
        <v>22.232352036793692</v>
      </c>
      <c r="C22" s="5">
        <f t="shared" ca="1" si="12"/>
        <v>24.856238695530248</v>
      </c>
      <c r="D22" s="5">
        <f t="shared" ca="1" si="12"/>
        <v>17.206170759387973</v>
      </c>
      <c r="E22" s="5">
        <f t="shared" ca="1" si="12"/>
        <v>11.412113136354025</v>
      </c>
      <c r="F22" s="5">
        <f t="shared" ca="1" si="12"/>
        <v>8.0916617098445585</v>
      </c>
      <c r="G22" s="5">
        <f t="shared" ca="1" si="12"/>
        <v>10.586459810638267</v>
      </c>
      <c r="H22" s="5">
        <f t="shared" ca="1" si="12"/>
        <v>6.8576878286024225</v>
      </c>
      <c r="I22" s="5">
        <f t="shared" ca="1" si="12"/>
        <v>7.8129835541998167</v>
      </c>
      <c r="J22" s="5">
        <f t="shared" ca="1" si="12"/>
        <v>8.1616815143412733</v>
      </c>
      <c r="K22" s="5">
        <f t="shared" ca="1" si="12"/>
        <v>4.9444899790810428</v>
      </c>
      <c r="L22" s="5">
        <f t="shared" ca="1" si="12"/>
        <v>6.5877007365230353</v>
      </c>
      <c r="M22" s="5">
        <f t="shared" ca="1" si="12"/>
        <v>5.8851782678045694</v>
      </c>
      <c r="N22" s="298">
        <f t="shared" ca="1" si="12"/>
        <v>4.9976073194903261</v>
      </c>
      <c r="O22" s="1"/>
      <c r="P22" s="1"/>
      <c r="Q22" s="1"/>
      <c r="R22" s="1"/>
      <c r="S22" s="1"/>
      <c r="T22" s="1"/>
      <c r="U22" s="1"/>
      <c r="V22" s="1"/>
      <c r="W22" s="1"/>
      <c r="X22" s="1"/>
      <c r="Y22" s="1"/>
      <c r="Z22" s="1"/>
      <c r="BT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FH22" s="1"/>
    </row>
    <row r="23" spans="1:171" ht="14.5">
      <c r="A23" s="138" t="s">
        <v>3609</v>
      </c>
      <c r="B23" s="5">
        <f t="shared" ref="B23:N23" si="13">B4/B10</f>
        <v>6.7112760618191061</v>
      </c>
      <c r="C23" s="5">
        <f t="shared" ca="1" si="13"/>
        <v>7.1687730908331924</v>
      </c>
      <c r="D23" s="5">
        <f t="shared" ca="1" si="13"/>
        <v>5.3299561898470316</v>
      </c>
      <c r="E23" s="5">
        <f t="shared" ca="1" si="13"/>
        <v>3.2455939075548703</v>
      </c>
      <c r="F23" s="5">
        <f t="shared" ca="1" si="13"/>
        <v>2.3779637425277307</v>
      </c>
      <c r="G23" s="5">
        <f t="shared" ca="1" si="13"/>
        <v>2.8235143892933192</v>
      </c>
      <c r="H23" s="5">
        <f t="shared" ca="1" si="13"/>
        <v>1.9993531479131761</v>
      </c>
      <c r="I23" s="5">
        <f t="shared" ca="1" si="13"/>
        <v>2.1676109481141541</v>
      </c>
      <c r="J23" s="5">
        <f t="shared" ca="1" si="13"/>
        <v>2.4913606722346144</v>
      </c>
      <c r="K23" s="5">
        <f t="shared" ca="1" si="13"/>
        <v>1.7192688643861114</v>
      </c>
      <c r="L23" s="5">
        <f t="shared" ca="1" si="13"/>
        <v>2.1519810393063268</v>
      </c>
      <c r="M23" s="5">
        <f t="shared" ca="1" si="13"/>
        <v>1.8479549290269732</v>
      </c>
      <c r="N23" s="298">
        <f t="shared" ca="1" si="13"/>
        <v>1.6239317979911572</v>
      </c>
      <c r="O23" s="1"/>
      <c r="P23" s="1"/>
      <c r="Q23" s="1"/>
      <c r="R23" s="1"/>
      <c r="S23" s="1"/>
      <c r="T23" s="1"/>
      <c r="U23" s="1"/>
      <c r="V23" s="1"/>
      <c r="W23" s="1"/>
      <c r="X23" s="1"/>
      <c r="Y23" s="1"/>
      <c r="AD23" s="1"/>
      <c r="ER23" s="1"/>
      <c r="ES23" s="1"/>
      <c r="ET23" s="1"/>
      <c r="EU23" s="1"/>
      <c r="EV23" s="1"/>
      <c r="EW23" s="1"/>
      <c r="EX23" s="1"/>
      <c r="EY23" s="1"/>
      <c r="EZ23" s="1"/>
      <c r="FA23" s="1"/>
      <c r="FB23" s="1"/>
      <c r="FC23" s="1"/>
      <c r="FD23" s="1"/>
      <c r="FN23" s="1"/>
    </row>
    <row r="24" spans="1:171" ht="14.5">
      <c r="A24" s="138" t="s">
        <v>3610</v>
      </c>
      <c r="B24" s="5">
        <f t="shared" ref="B24:N24" si="14">B5/B10</f>
        <v>6.801863192950071</v>
      </c>
      <c r="C24" s="5">
        <f t="shared" ca="1" si="14"/>
        <v>7.2980059071448142</v>
      </c>
      <c r="D24" s="5">
        <f t="shared" ca="1" si="14"/>
        <v>5.5119493528991095</v>
      </c>
      <c r="E24" s="5">
        <f t="shared" ca="1" si="14"/>
        <v>3.415296245062422</v>
      </c>
      <c r="F24" s="5">
        <f t="shared" ca="1" si="14"/>
        <v>2.4562581890971349</v>
      </c>
      <c r="G24" s="5">
        <f t="shared" ca="1" si="14"/>
        <v>2.852302815500396</v>
      </c>
      <c r="H24" s="5">
        <f t="shared" ca="1" si="14"/>
        <v>2.180764695570323</v>
      </c>
      <c r="I24" s="5">
        <f t="shared" ca="1" si="14"/>
        <v>2.3486443026776134</v>
      </c>
      <c r="J24" s="5">
        <f t="shared" ca="1" si="14"/>
        <v>2.5835378758016869</v>
      </c>
      <c r="K24" s="5">
        <f t="shared" ca="1" si="14"/>
        <v>1.8170845801082516</v>
      </c>
      <c r="L24" s="5">
        <f t="shared" ca="1" si="14"/>
        <v>2.2078797236248255</v>
      </c>
      <c r="M24" s="5">
        <f t="shared" ca="1" si="14"/>
        <v>1.7099524715932362</v>
      </c>
      <c r="N24" s="298">
        <f t="shared" ca="1" si="14"/>
        <v>1.4378135164975594</v>
      </c>
      <c r="O24" s="1"/>
      <c r="P24" s="1"/>
      <c r="Q24" s="1"/>
      <c r="R24" s="1"/>
      <c r="S24" s="1"/>
      <c r="T24" s="1"/>
      <c r="U24" s="1"/>
      <c r="V24" s="1"/>
      <c r="W24" s="1"/>
      <c r="X24" s="1"/>
      <c r="Y24" s="1"/>
      <c r="ES24" s="1"/>
      <c r="ET24" s="1"/>
      <c r="EU24" s="1"/>
      <c r="EV24" s="1"/>
      <c r="EW24" s="1"/>
      <c r="EX24" s="1"/>
      <c r="EY24" s="1"/>
      <c r="EZ24" s="1"/>
      <c r="FA24" s="1"/>
      <c r="FB24" s="1"/>
      <c r="FC24" s="1"/>
      <c r="FE24" s="1"/>
      <c r="FO24" s="1"/>
    </row>
    <row r="25" spans="1:171" ht="14.5">
      <c r="A25" s="138" t="s">
        <v>3611</v>
      </c>
      <c r="B25" s="5">
        <f t="shared" ref="B25:N25" si="15">B5/B41</f>
        <v>22.109924697028436</v>
      </c>
      <c r="C25" s="5">
        <f t="shared" ca="1" si="15"/>
        <v>24.472368519260549</v>
      </c>
      <c r="D25" s="5">
        <f t="shared" ca="1" si="15"/>
        <v>18.19801204342038</v>
      </c>
      <c r="E25" s="5">
        <f t="shared" ca="1" si="15"/>
        <v>11.467507058164829</v>
      </c>
      <c r="F25" s="5">
        <f t="shared" ca="1" si="15"/>
        <v>10.171972555817041</v>
      </c>
      <c r="G25" s="5">
        <f t="shared" ca="1" si="15"/>
        <v>11.607931060847802</v>
      </c>
      <c r="H25" s="5">
        <f t="shared" ca="1" si="15"/>
        <v>8.1694857304860502</v>
      </c>
      <c r="I25" s="5">
        <f t="shared" ca="1" si="15"/>
        <v>8.776557252217005</v>
      </c>
      <c r="J25" s="5">
        <f t="shared" ca="1" si="15"/>
        <v>9.2814794748767167</v>
      </c>
      <c r="K25" s="5">
        <f t="shared" ca="1" si="15"/>
        <v>5.9620935369928398</v>
      </c>
      <c r="L25" s="5">
        <f t="shared" ca="1" si="15"/>
        <v>7.6869773932918122</v>
      </c>
      <c r="M25" s="5">
        <f t="shared" ca="1" si="15"/>
        <v>5.9643661486969126</v>
      </c>
      <c r="N25" s="298">
        <f t="shared" ca="1" si="15"/>
        <v>4.0735924012961391</v>
      </c>
      <c r="O25" s="1"/>
      <c r="P25" s="1"/>
      <c r="Q25" s="1"/>
      <c r="R25" s="1"/>
      <c r="S25" s="1"/>
      <c r="T25" s="1"/>
      <c r="U25" s="1"/>
      <c r="V25" s="1"/>
      <c r="W25" s="1"/>
      <c r="X25" s="1"/>
      <c r="Y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O25" s="1"/>
    </row>
    <row r="26" spans="1:171" ht="15" thickBot="1">
      <c r="A26" s="4" t="s">
        <v>3612</v>
      </c>
      <c r="B26" s="296">
        <f t="shared" ref="B26:N26" si="16">B5/B42</f>
        <v>20.164012056813903</v>
      </c>
      <c r="C26" s="296">
        <f t="shared" ca="1" si="16"/>
        <v>22.231888365283737</v>
      </c>
      <c r="D26" s="296">
        <f t="shared" ca="1" si="16"/>
        <v>16.650063692096737</v>
      </c>
      <c r="E26" s="296">
        <f t="shared" ca="1" si="16"/>
        <v>10.391268840335016</v>
      </c>
      <c r="F26" s="296">
        <f t="shared" ca="1" si="16"/>
        <v>8.7179317953558133</v>
      </c>
      <c r="G26" s="296">
        <f t="shared" ca="1" si="16"/>
        <v>9.7035060569844536</v>
      </c>
      <c r="H26" s="296">
        <f t="shared" ca="1" si="16"/>
        <v>7.0806004733438463</v>
      </c>
      <c r="I26" s="296">
        <f t="shared" ca="1" si="16"/>
        <v>7.5298125631809345</v>
      </c>
      <c r="J26" s="296">
        <f t="shared" ca="1" si="16"/>
        <v>7.899041869301989</v>
      </c>
      <c r="K26" s="296">
        <f t="shared" ca="1" si="16"/>
        <v>5.1484466963279063</v>
      </c>
      <c r="L26" s="296">
        <f t="shared" ca="1" si="16"/>
        <v>6.6765268917599965</v>
      </c>
      <c r="M26" s="296">
        <f t="shared" ca="1" si="16"/>
        <v>5.2415520647105245</v>
      </c>
      <c r="N26" s="299">
        <f t="shared" ca="1" si="16"/>
        <v>3.8454717837246664</v>
      </c>
      <c r="O26" s="1"/>
      <c r="P26" s="1"/>
      <c r="Q26" s="1"/>
      <c r="R26" s="1"/>
      <c r="S26" s="1"/>
      <c r="T26" s="1"/>
      <c r="U26" s="1"/>
      <c r="V26" s="1"/>
      <c r="W26" s="1"/>
      <c r="X26" s="1"/>
      <c r="Y26" s="1"/>
      <c r="EQ26" s="1"/>
      <c r="ER26" s="1"/>
      <c r="ES26" s="1"/>
      <c r="ET26" s="1"/>
      <c r="EU26" s="1"/>
      <c r="EV26" s="1"/>
      <c r="EW26" s="1"/>
      <c r="EX26" s="1"/>
      <c r="EY26" s="1"/>
      <c r="EZ26" s="1"/>
      <c r="FA26" s="1"/>
      <c r="FB26" s="1"/>
      <c r="FC26" s="1"/>
      <c r="FM26" s="1"/>
    </row>
    <row r="27" spans="1:171" ht="14.5">
      <c r="A27" s="108" t="s">
        <v>3613</v>
      </c>
      <c r="B27" s="36">
        <f t="shared" ref="B27:N27" si="17">B11/B10</f>
        <v>0.45026782056799741</v>
      </c>
      <c r="C27" s="36">
        <f t="shared" si="17"/>
        <v>0.44131129577207562</v>
      </c>
      <c r="D27" s="36">
        <f t="shared" si="17"/>
        <v>0.43309630561360085</v>
      </c>
      <c r="E27" s="36">
        <f t="shared" si="17"/>
        <v>0.41779359625167778</v>
      </c>
      <c r="F27" s="36">
        <f t="shared" si="17"/>
        <v>0.38233247727810865</v>
      </c>
      <c r="G27" s="36">
        <f t="shared" si="17"/>
        <v>0.37817768109034722</v>
      </c>
      <c r="H27" s="36">
        <f t="shared" si="17"/>
        <v>0.38343718820007905</v>
      </c>
      <c r="I27" s="36">
        <f t="shared" si="17"/>
        <v>0.38469860491899105</v>
      </c>
      <c r="J27" s="36">
        <f t="shared" si="17"/>
        <v>0.39075955648097049</v>
      </c>
      <c r="K27" s="36">
        <f t="shared" si="17"/>
        <v>0.40059902017414373</v>
      </c>
      <c r="L27" s="36">
        <f t="shared" si="17"/>
        <v>0.38588035777783858</v>
      </c>
      <c r="M27" s="36">
        <f t="shared" si="17"/>
        <v>0.37624480720847231</v>
      </c>
      <c r="N27" s="35">
        <f t="shared" si="17"/>
        <v>0.43871239808827661</v>
      </c>
      <c r="O27" s="1"/>
      <c r="P27" s="1"/>
      <c r="Q27" s="1"/>
      <c r="R27" s="1"/>
      <c r="S27" s="1"/>
      <c r="T27" s="1"/>
      <c r="U27" s="1"/>
      <c r="V27" s="1"/>
      <c r="W27" s="1"/>
      <c r="X27" s="1"/>
      <c r="Y27" s="1"/>
      <c r="EQ27" s="1"/>
      <c r="ER27" s="1"/>
      <c r="ES27" s="1"/>
      <c r="ET27" s="1"/>
      <c r="EU27" s="1"/>
      <c r="EV27" s="1"/>
      <c r="EW27" s="1"/>
      <c r="EX27" s="1"/>
      <c r="EY27" s="1"/>
      <c r="EZ27" s="1"/>
      <c r="FA27" s="1"/>
      <c r="FB27" s="1"/>
      <c r="FC27" s="1"/>
      <c r="FM27" s="1"/>
    </row>
    <row r="28" spans="1:171" ht="14.5">
      <c r="A28" s="102" t="s">
        <v>82</v>
      </c>
      <c r="B28" s="36">
        <f>'Yearly Financials'!C21/B10</f>
        <v>0.26163191653746637</v>
      </c>
      <c r="C28" s="36">
        <f>'Yearly Financials'!D21/C10</f>
        <v>0.25306234264320282</v>
      </c>
      <c r="D28" s="36">
        <f>'Yearly Financials'!E21/D10</f>
        <v>0.25309640705199732</v>
      </c>
      <c r="E28" s="36">
        <f>'Yearly Financials'!F21/E10</f>
        <v>0.25881793355694238</v>
      </c>
      <c r="F28" s="36">
        <f>'Yearly Financials'!G21/F10</f>
        <v>0.20913611278072236</v>
      </c>
      <c r="G28" s="36">
        <f>'Yearly Financials'!H21/G10</f>
        <v>0.21238094505984456</v>
      </c>
      <c r="H28" s="36">
        <f>'Yearly Financials'!I21/H10</f>
        <v>0.22414202074587247</v>
      </c>
      <c r="I28" s="36">
        <f>'Yearly Financials'!J21/I10</f>
        <v>0.21092420845075338</v>
      </c>
      <c r="J28" s="36">
        <f>'Yearly Financials'!K21/J10</f>
        <v>0.211867983064288</v>
      </c>
      <c r="K28" s="36">
        <f>'Yearly Financials'!L21/K10</f>
        <v>0.22845773698735639</v>
      </c>
      <c r="L28" s="36">
        <f>'Yearly Financials'!M21/L10</f>
        <v>0.21614376760852322</v>
      </c>
      <c r="M28" s="36">
        <f>'Yearly Financials'!N21/M10</f>
        <v>0.21670469837926393</v>
      </c>
      <c r="N28" s="35">
        <f>'Yearly Financials'!O21/N10</f>
        <v>0.26665090602397323</v>
      </c>
      <c r="O28" s="1"/>
      <c r="P28" s="1"/>
      <c r="Q28" s="1"/>
      <c r="R28" s="1"/>
      <c r="S28" s="1"/>
      <c r="T28" s="1"/>
      <c r="U28" s="1"/>
      <c r="V28" s="1"/>
      <c r="W28" s="1"/>
      <c r="X28" s="1"/>
      <c r="Y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row>
    <row r="29" spans="1:171" ht="14.5">
      <c r="A29" s="102" t="s">
        <v>3614</v>
      </c>
      <c r="B29" s="36">
        <f>'Yearly Financials'!C99/B10</f>
        <v>0.27707372973197203</v>
      </c>
      <c r="C29" s="36">
        <f>'Yearly Financials'!D99/C10</f>
        <v>0.25981710737440805</v>
      </c>
      <c r="D29" s="36">
        <f>'Yearly Financials'!E99/D10</f>
        <v>0.28261498042238947</v>
      </c>
      <c r="E29" s="36">
        <f>'Yearly Financials'!F99/E10</f>
        <v>0.25409699385211731</v>
      </c>
      <c r="F29" s="36">
        <f>'Yearly Financials'!G99/F10</f>
        <v>0.26725315556526968</v>
      </c>
      <c r="G29" s="36">
        <f>'Yearly Financials'!H99/G10</f>
        <v>0.22637158209505945</v>
      </c>
      <c r="H29" s="36">
        <f>'Yearly Financials'!I99/H10</f>
        <v>0.24142397258984544</v>
      </c>
      <c r="I29" s="36">
        <f>'Yearly Financials'!J99/I10</f>
        <v>0.22162070199010617</v>
      </c>
      <c r="J29" s="36">
        <f>'Yearly Financials'!K99/J10</f>
        <v>0.24242368031756778</v>
      </c>
      <c r="K29" s="36">
        <f>'Yearly Financials'!L99/K10</f>
        <v>0.29856021222429024</v>
      </c>
      <c r="L29" s="36">
        <f>'Yearly Financials'!M99/L10</f>
        <v>0.27298339670122268</v>
      </c>
      <c r="M29" s="36">
        <f>'Yearly Financials'!N99/M10</f>
        <v>0.26089754841729568</v>
      </c>
      <c r="N29" s="35">
        <f>'Yearly Financials'!O99/N10</f>
        <v>0.26486824954634908</v>
      </c>
      <c r="O29" s="1"/>
      <c r="P29" s="1"/>
      <c r="Q29" s="1"/>
      <c r="R29" s="1"/>
      <c r="S29" s="1"/>
      <c r="T29" s="1"/>
      <c r="U29" s="1"/>
      <c r="V29" s="1"/>
      <c r="W29" s="1"/>
      <c r="X29" s="1"/>
      <c r="Y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row>
    <row r="30" spans="1:171" ht="14.5">
      <c r="A30" s="102" t="s">
        <v>3615</v>
      </c>
      <c r="B30" s="36">
        <f t="shared" ref="B30:N30" si="18">B40/B10</f>
        <v>0.30004200090224159</v>
      </c>
      <c r="C30" s="36">
        <f t="shared" si="18"/>
        <v>0.28795282883494006</v>
      </c>
      <c r="D30" s="36">
        <f t="shared" si="18"/>
        <v>0.29545454545454547</v>
      </c>
      <c r="E30" s="36">
        <f t="shared" si="18"/>
        <v>0.29059338412375585</v>
      </c>
      <c r="F30" s="36">
        <f t="shared" si="18"/>
        <v>0.23100741307396683</v>
      </c>
      <c r="G30" s="36">
        <f t="shared" si="18"/>
        <v>0.23197552407235159</v>
      </c>
      <c r="H30" s="36">
        <f t="shared" si="18"/>
        <v>0.2547412413637305</v>
      </c>
      <c r="I30" s="36">
        <f t="shared" si="18"/>
        <v>0.25747053229451128</v>
      </c>
      <c r="J30" s="36">
        <f t="shared" si="18"/>
        <v>0.27160207569131745</v>
      </c>
      <c r="K30" s="36">
        <f t="shared" si="18"/>
        <v>0.30163660869007125</v>
      </c>
      <c r="L30" s="36">
        <f t="shared" si="18"/>
        <v>0.28512267841024097</v>
      </c>
      <c r="M30" s="36">
        <f t="shared" si="18"/>
        <v>0.28589901117547245</v>
      </c>
      <c r="N30" s="35">
        <f t="shared" si="18"/>
        <v>0.35629488588442765</v>
      </c>
      <c r="O30" s="1"/>
      <c r="P30" s="1"/>
      <c r="Q30" s="1"/>
      <c r="R30" s="1"/>
      <c r="S30" s="1"/>
      <c r="T30" s="1"/>
      <c r="U30" s="1"/>
      <c r="V30" s="1"/>
      <c r="W30" s="1"/>
      <c r="X30" s="1"/>
      <c r="Y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R30" s="1"/>
      <c r="ES30" s="1"/>
      <c r="ET30" s="1"/>
      <c r="EU30" s="1"/>
      <c r="EV30" s="1"/>
      <c r="EW30" s="1"/>
      <c r="EX30" s="1"/>
      <c r="EY30" s="1"/>
      <c r="EZ30" s="1"/>
      <c r="FA30" s="1"/>
      <c r="FB30" s="1"/>
      <c r="FC30" s="1"/>
      <c r="FD30" s="1"/>
      <c r="FE30" s="1"/>
      <c r="FF30" s="1"/>
      <c r="FG30" s="1"/>
      <c r="FH30" s="1"/>
      <c r="FI30" s="1"/>
      <c r="FJ30" s="1"/>
      <c r="FK30" s="1"/>
      <c r="FL30" s="1"/>
      <c r="FM30" s="1"/>
      <c r="FN30" s="1"/>
      <c r="FO30" s="1"/>
    </row>
    <row r="31" spans="1:171" ht="14.5">
      <c r="A31" s="102" t="s">
        <v>3616</v>
      </c>
      <c r="B31" s="36">
        <f t="shared" ref="B31:N31" si="19">B41/B10</f>
        <v>0.30763846038174153</v>
      </c>
      <c r="C31" s="36">
        <f t="shared" si="19"/>
        <v>0.29821412265024722</v>
      </c>
      <c r="D31" s="36">
        <f t="shared" si="19"/>
        <v>0.30288744395528594</v>
      </c>
      <c r="E31" s="36">
        <f t="shared" si="19"/>
        <v>0.29782377527561593</v>
      </c>
      <c r="F31" s="36">
        <f t="shared" si="19"/>
        <v>0.24147314354406862</v>
      </c>
      <c r="G31" s="36">
        <f t="shared" si="19"/>
        <v>0.24572017188496928</v>
      </c>
      <c r="H31" s="36">
        <f t="shared" si="19"/>
        <v>0.26694026619477024</v>
      </c>
      <c r="I31" s="36">
        <f t="shared" si="19"/>
        <v>0.26760428208729942</v>
      </c>
      <c r="J31" s="36">
        <f t="shared" si="19"/>
        <v>0.27835410106706115</v>
      </c>
      <c r="K31" s="36">
        <f t="shared" si="19"/>
        <v>0.30477290717326661</v>
      </c>
      <c r="L31" s="36">
        <f t="shared" si="19"/>
        <v>0.28722339232473537</v>
      </c>
      <c r="M31" s="36">
        <f t="shared" si="19"/>
        <v>0.28669475162366159</v>
      </c>
      <c r="N31" s="35">
        <f t="shared" si="19"/>
        <v>0.35295959311984054</v>
      </c>
      <c r="O31" s="1"/>
      <c r="Y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321"/>
      <c r="ES31" s="321"/>
      <c r="ET31" s="322"/>
      <c r="EU31" s="322"/>
      <c r="EV31" s="322"/>
      <c r="EW31" s="322"/>
      <c r="EX31" s="322"/>
      <c r="EY31" s="322"/>
      <c r="EZ31" s="322"/>
      <c r="FA31" s="322"/>
      <c r="FB31" s="321"/>
      <c r="FC31" s="321"/>
      <c r="FD31" s="321"/>
      <c r="FE31" s="1"/>
      <c r="FM31" s="1"/>
      <c r="FN31" s="1"/>
      <c r="FO31" s="1"/>
    </row>
    <row r="32" spans="1:171" ht="15" thickBot="1">
      <c r="A32" s="104" t="s">
        <v>3617</v>
      </c>
      <c r="B32" s="36">
        <f t="shared" ref="B32:N32" si="20">B42/B10</f>
        <v>0.33732687591066773</v>
      </c>
      <c r="C32" s="36">
        <f t="shared" si="20"/>
        <v>0.32826747720364741</v>
      </c>
      <c r="D32" s="36">
        <f t="shared" si="20"/>
        <v>0.3310467428130896</v>
      </c>
      <c r="E32" s="36">
        <f t="shared" si="20"/>
        <v>0.32866979938056462</v>
      </c>
      <c r="F32" s="36">
        <f t="shared" si="20"/>
        <v>0.2817478097736007</v>
      </c>
      <c r="G32" s="36">
        <f t="shared" si="20"/>
        <v>0.29394559025882677</v>
      </c>
      <c r="H32" s="36">
        <f t="shared" si="20"/>
        <v>0.30799149080366722</v>
      </c>
      <c r="I32" s="36">
        <f t="shared" si="20"/>
        <v>0.31191271800867237</v>
      </c>
      <c r="J32" s="36">
        <f t="shared" si="20"/>
        <v>0.32706977865784947</v>
      </c>
      <c r="K32" s="36">
        <f t="shared" si="20"/>
        <v>0.35293840788995146</v>
      </c>
      <c r="L32" s="36">
        <f t="shared" si="20"/>
        <v>0.3306928526491425</v>
      </c>
      <c r="M32" s="36">
        <f t="shared" si="20"/>
        <v>0.32623017962670409</v>
      </c>
      <c r="N32" s="35">
        <f t="shared" si="20"/>
        <v>0.37389781991974852</v>
      </c>
      <c r="O32" s="1"/>
      <c r="T32" s="321"/>
      <c r="U32" s="321"/>
      <c r="V32" s="321"/>
      <c r="W32" s="321"/>
      <c r="X32" s="321"/>
      <c r="Y32" s="1"/>
      <c r="DJ32" s="1"/>
      <c r="ER32" s="321"/>
      <c r="ES32" s="323"/>
      <c r="ET32" s="322"/>
      <c r="EU32" s="322"/>
      <c r="EV32" s="322"/>
      <c r="EW32" s="322"/>
      <c r="EX32" s="322"/>
      <c r="EY32" s="322"/>
      <c r="EZ32" s="322"/>
      <c r="FA32" s="322"/>
      <c r="FB32" s="321"/>
      <c r="FC32" s="325"/>
      <c r="FD32" s="1"/>
      <c r="FH32" s="67"/>
      <c r="FI32" s="67"/>
      <c r="FK32" s="56"/>
      <c r="FL32" s="1"/>
      <c r="FM32" s="1"/>
      <c r="FN32" s="1"/>
    </row>
    <row r="33" spans="1:169" ht="14.5">
      <c r="A33" s="130" t="s">
        <v>3618</v>
      </c>
      <c r="B33" s="302">
        <f>B10/'Yearly Financials'!C44</f>
        <v>1.0910628716260176</v>
      </c>
      <c r="C33" s="302">
        <f>C10/'Yearly Financials'!D44</f>
        <v>1.0870773690166571</v>
      </c>
      <c r="D33" s="302">
        <f>D10/'Yearly Financials'!E44</f>
        <v>1.1178523337727317</v>
      </c>
      <c r="E33" s="302">
        <f>E10/'Yearly Financials'!F44</f>
        <v>1.0422077367080529</v>
      </c>
      <c r="F33" s="302">
        <f>F10/'Yearly Financials'!G44</f>
        <v>0.84756150274168851</v>
      </c>
      <c r="G33" s="302">
        <f>G10/'Yearly Financials'!H44</f>
        <v>0.76857223883066084</v>
      </c>
      <c r="H33" s="302">
        <f>H10/'Yearly Financials'!I44</f>
        <v>0.7262150522933899</v>
      </c>
      <c r="I33" s="302">
        <f>I10/'Yearly Financials'!J44</f>
        <v>0.61077110404749024</v>
      </c>
      <c r="J33" s="302">
        <f>J10/'Yearly Financials'!K44</f>
        <v>0.67034002101428103</v>
      </c>
      <c r="K33" s="302">
        <f>K10/'Yearly Financials'!L44</f>
        <v>0.80458484090071913</v>
      </c>
      <c r="L33" s="302">
        <f>L10/'Yearly Financials'!M44</f>
        <v>0.78845664448173081</v>
      </c>
      <c r="M33" s="302">
        <f>M10/'Yearly Financials'!N44</f>
        <v>0.82565217391304346</v>
      </c>
      <c r="N33" s="303">
        <f>N10/'Yearly Financials'!O44</f>
        <v>0.88892675390766995</v>
      </c>
      <c r="O33" s="1"/>
      <c r="AH33" s="1"/>
      <c r="AI33" s="1"/>
      <c r="AJ33" s="1"/>
      <c r="AK33" s="1"/>
      <c r="AL33" s="1"/>
      <c r="AM33" s="1"/>
      <c r="AN33" s="1"/>
      <c r="AO33" s="1"/>
      <c r="AP33" s="1"/>
      <c r="AQ33" s="1"/>
      <c r="AR33" s="1"/>
      <c r="AS33" s="1"/>
      <c r="AT33" s="1"/>
      <c r="AU33" s="1"/>
      <c r="AV33" s="1"/>
      <c r="AW33" s="1"/>
      <c r="AX33" s="1"/>
      <c r="AY33" s="1"/>
      <c r="AZ33" s="1"/>
      <c r="BA33" s="1"/>
      <c r="BB33" s="1"/>
      <c r="DF33" s="1"/>
      <c r="DG33" s="1"/>
      <c r="DH33" s="1"/>
      <c r="DI33" s="1"/>
      <c r="DJ33" s="3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T33" s="322"/>
      <c r="EU33" s="322"/>
      <c r="EV33" s="322"/>
      <c r="EW33" s="322"/>
      <c r="EX33" s="322"/>
      <c r="EY33" s="322"/>
      <c r="EZ33" s="322"/>
      <c r="FA33" s="322"/>
      <c r="FB33" s="321"/>
    </row>
    <row r="34" spans="1:169" ht="14.5">
      <c r="A34" s="138" t="s">
        <v>3619</v>
      </c>
      <c r="B34" s="36">
        <f>'Yearly Financials'!C21/'Yearly Financials'!C44</f>
        <v>0.2854568701663866</v>
      </c>
      <c r="C34" s="36">
        <f>'Yearly Financials'!D21/'Yearly Financials'!D44</f>
        <v>0.27509834563776475</v>
      </c>
      <c r="D34" s="36">
        <f>'Yearly Financials'!E21/'Yearly Financials'!E44</f>
        <v>0.28292440929256851</v>
      </c>
      <c r="E34" s="36">
        <f>'Yearly Financials'!F21/'Yearly Financials'!F44</f>
        <v>0.26974205275183616</v>
      </c>
      <c r="F34" s="36">
        <f>'Yearly Financials'!G21/'Yearly Financials'!G44</f>
        <v>0.1772557180259843</v>
      </c>
      <c r="G34" s="36">
        <f>'Yearly Financials'!H21/'Yearly Financials'!H44</f>
        <v>0.16323009842961633</v>
      </c>
      <c r="H34" s="36">
        <f>'Yearly Financials'!I21/'Yearly Financials'!I44</f>
        <v>0.16277530931710985</v>
      </c>
      <c r="I34" s="36">
        <f>'Yearly Financials'!J21/'Yearly Financials'!J44</f>
        <v>0.12882641166580963</v>
      </c>
      <c r="J34" s="36">
        <f>'Yearly Financials'!K21/'Yearly Financials'!K44</f>
        <v>0.14202358821956815</v>
      </c>
      <c r="K34" s="36">
        <f>'Yearly Financials'!L21/'Yearly Financials'!L44</f>
        <v>0.18381363196651049</v>
      </c>
      <c r="L34" s="36">
        <f>'Yearly Financials'!M21/'Yearly Financials'!M44</f>
        <v>0.17041998973425523</v>
      </c>
      <c r="M34" s="36">
        <f>'Yearly Financials'!N21/'Yearly Financials'!N44</f>
        <v>0.17892270531400967</v>
      </c>
      <c r="N34" s="291">
        <f>'Yearly Financials'!O21/'Yearly Financials'!O44</f>
        <v>0.23703312431842966</v>
      </c>
      <c r="O34" s="1"/>
      <c r="Y34" s="321"/>
      <c r="AH34" s="31"/>
      <c r="AI34" s="31"/>
      <c r="AJ34" s="31"/>
      <c r="AK34" s="31"/>
      <c r="AL34" s="31"/>
      <c r="AM34" s="31"/>
      <c r="AN34" s="31"/>
      <c r="AO34" s="31"/>
      <c r="AP34" s="31"/>
      <c r="AQ34" s="31"/>
      <c r="AR34" s="31"/>
      <c r="AS34" s="31"/>
      <c r="AT34" s="31"/>
      <c r="AU34" s="31"/>
      <c r="AV34" s="31"/>
      <c r="AW34" s="31"/>
      <c r="AX34" s="31"/>
      <c r="AY34" s="31"/>
      <c r="AZ34" s="31"/>
      <c r="BA34" s="31"/>
      <c r="BB34" s="31"/>
      <c r="BC34" s="1"/>
      <c r="BD34" s="1"/>
      <c r="BE34" s="1"/>
      <c r="BF34" s="1"/>
      <c r="BG34" s="1"/>
      <c r="BH34" s="1"/>
      <c r="BI34" s="1"/>
      <c r="BJ34" s="1"/>
      <c r="BK34" s="1"/>
      <c r="BL34" s="1"/>
      <c r="BM34" s="1"/>
      <c r="BN34" s="1"/>
      <c r="BO34" s="1"/>
      <c r="DF34" s="31"/>
      <c r="DG34" s="31"/>
      <c r="DH34" s="31"/>
      <c r="DI34" s="31"/>
      <c r="DJ34" s="31"/>
      <c r="ER34" s="322"/>
      <c r="ES34" s="322"/>
      <c r="ET34" s="322"/>
      <c r="EU34" s="322"/>
      <c r="EV34" s="322"/>
      <c r="EW34" s="321"/>
      <c r="EX34" s="321"/>
      <c r="EY34" s="321"/>
      <c r="EZ34" s="321"/>
    </row>
    <row r="35" spans="1:169" ht="14.5">
      <c r="A35" s="138" t="s">
        <v>3620</v>
      </c>
      <c r="B35" s="36">
        <f>'Yearly Financials'!C21/'Yearly Financials'!C63</f>
        <v>1.3618488529014845</v>
      </c>
      <c r="C35" s="36">
        <f>'Yearly Financials'!D21/'Yearly Financials'!D63</f>
        <v>1.5607601454639075</v>
      </c>
      <c r="D35" s="36">
        <f>'Yearly Financials'!E21/'Yearly Financials'!E63</f>
        <v>1.9695887275023682</v>
      </c>
      <c r="E35" s="36">
        <f>'Yearly Financials'!F21/'Yearly Financials'!F63</f>
        <v>1.5007132667617689</v>
      </c>
      <c r="F35" s="36">
        <f>'Yearly Financials'!G21/'Yearly Financials'!G63</f>
        <v>0.87866358530127486</v>
      </c>
      <c r="G35" s="36">
        <f>'Yearly Financials'!H21/'Yearly Financials'!H63</f>
        <v>0.61064450534877557</v>
      </c>
      <c r="H35" s="36">
        <f>'Yearly Financials'!I21/'Yearly Financials'!I63</f>
        <v>0.5556011834209077</v>
      </c>
      <c r="I35" s="36">
        <f>'Yearly Financials'!J21/'Yearly Financials'!J63</f>
        <v>0.36070184338329092</v>
      </c>
      <c r="J35" s="36">
        <f>'Yearly Financials'!K21/'Yearly Financials'!K63</f>
        <v>0.35623669580269629</v>
      </c>
      <c r="K35" s="36">
        <f>'Yearly Financials'!L21/'Yearly Financials'!L63</f>
        <v>0.44735453060198566</v>
      </c>
      <c r="L35" s="36">
        <f>'Yearly Financials'!M21/'Yearly Financials'!M63</f>
        <v>0.35420047155010892</v>
      </c>
      <c r="M35" s="36">
        <f>'Yearly Financials'!N21/'Yearly Financials'!N63</f>
        <v>0.29977579745687943</v>
      </c>
      <c r="N35" s="291">
        <f>'Yearly Financials'!O21/'Yearly Financials'!O63</f>
        <v>0.35304119786820065</v>
      </c>
      <c r="O35" s="1"/>
      <c r="AH35" s="31"/>
      <c r="AI35" s="31"/>
      <c r="AJ35" s="31"/>
      <c r="AK35" s="31"/>
      <c r="AL35" s="31"/>
      <c r="AM35" s="31"/>
      <c r="AN35" s="31"/>
      <c r="AO35" s="31"/>
      <c r="AP35" s="31"/>
      <c r="AQ35" s="31"/>
      <c r="AR35" s="31"/>
      <c r="AS35" s="31"/>
      <c r="AT35" s="31"/>
      <c r="AU35" s="31"/>
      <c r="AV35" s="31"/>
      <c r="AW35" s="31"/>
      <c r="AX35" s="31"/>
      <c r="AY35" s="31"/>
      <c r="AZ35" s="31"/>
      <c r="BA35" s="31"/>
      <c r="BB35" s="31"/>
      <c r="BC35" s="31"/>
      <c r="BD35" s="31"/>
      <c r="BE35" s="31"/>
      <c r="BF35" s="31"/>
      <c r="BG35" s="31"/>
      <c r="BH35" s="31"/>
      <c r="BI35" s="31"/>
      <c r="BJ35" s="31"/>
      <c r="BK35" s="31"/>
      <c r="BL35" s="31"/>
      <c r="BM35" s="31"/>
      <c r="BN35" s="31"/>
      <c r="BO35" s="31"/>
      <c r="BP35" s="1"/>
      <c r="BQ35" s="1"/>
      <c r="BR35" s="1"/>
      <c r="BS35" s="1"/>
      <c r="BT35" s="1"/>
      <c r="BU35" s="1"/>
      <c r="BV35" s="1"/>
      <c r="BW35" s="1"/>
      <c r="BX35" s="1"/>
      <c r="BY35" s="1"/>
      <c r="BZ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31"/>
      <c r="DG35" s="31"/>
      <c r="DH35" s="31"/>
      <c r="DI35" s="31"/>
      <c r="DJ35" s="31"/>
      <c r="ER35" s="324"/>
      <c r="ES35" s="324"/>
      <c r="ET35" s="324"/>
      <c r="EU35" s="324"/>
      <c r="EV35" s="324"/>
      <c r="EW35" s="323"/>
      <c r="EX35" s="323"/>
      <c r="EY35" s="323"/>
      <c r="EZ35" s="323"/>
    </row>
    <row r="36" spans="1:169" ht="14.5">
      <c r="A36" s="138" t="s">
        <v>3621</v>
      </c>
      <c r="B36" s="36">
        <f t="shared" ref="B36:N36" si="21">B41/B83</f>
        <v>0.54048218783735158</v>
      </c>
      <c r="C36" s="36">
        <f t="shared" si="21"/>
        <v>0.55144614642383305</v>
      </c>
      <c r="D36" s="36">
        <f t="shared" si="21"/>
        <v>0.60087134570590572</v>
      </c>
      <c r="E36" s="36">
        <f t="shared" si="21"/>
        <v>0.48309913489209433</v>
      </c>
      <c r="F36" s="36">
        <f t="shared" si="21"/>
        <v>0.30338312829525482</v>
      </c>
      <c r="G36" s="36">
        <f t="shared" si="21"/>
        <v>0.27461576130379128</v>
      </c>
      <c r="H36" s="36">
        <f t="shared" si="21"/>
        <v>0.28489224822088011</v>
      </c>
      <c r="I36" s="36">
        <f t="shared" si="21"/>
        <v>0.22347133931986668</v>
      </c>
      <c r="J36" s="36">
        <f t="shared" si="21"/>
        <v>0.24733805834844239</v>
      </c>
      <c r="K36" s="36">
        <f t="shared" si="21"/>
        <v>0.3394021985143113</v>
      </c>
      <c r="L36" s="36">
        <f t="shared" si="21"/>
        <v>0.31179219792031643</v>
      </c>
      <c r="M36" s="36">
        <f t="shared" si="21"/>
        <v>0.29997796035312413</v>
      </c>
      <c r="N36" s="291">
        <f t="shared" si="21"/>
        <v>0.40168845711958812</v>
      </c>
      <c r="O36" s="1"/>
      <c r="AF36" s="1"/>
      <c r="AG36" s="1"/>
      <c r="AH36" s="31"/>
      <c r="AI36" s="31"/>
      <c r="AJ36" s="31"/>
      <c r="AK36" s="31"/>
      <c r="AL36" s="31"/>
      <c r="AM36" s="31"/>
      <c r="AN36" s="31"/>
      <c r="AO36" s="31"/>
      <c r="AP36" s="31"/>
      <c r="AQ36" s="31"/>
      <c r="AR36" s="31"/>
      <c r="AS36" s="31"/>
      <c r="AT36" s="31"/>
      <c r="AU36" s="31"/>
      <c r="AV36" s="31"/>
      <c r="AW36" s="31"/>
      <c r="AX36" s="31"/>
      <c r="AY36" s="31"/>
      <c r="AZ36" s="31"/>
      <c r="BA36" s="31"/>
      <c r="BB36" s="31"/>
      <c r="BC36" s="31"/>
      <c r="BD36" s="31"/>
      <c r="BE36" s="31"/>
      <c r="BF36" s="31"/>
      <c r="BG36" s="31"/>
      <c r="BH36" s="31"/>
      <c r="BI36" s="31"/>
      <c r="BJ36" s="31"/>
      <c r="BK36" s="31"/>
      <c r="BL36" s="31"/>
      <c r="BM36" s="31"/>
      <c r="BN36" s="31"/>
      <c r="BO36" s="31"/>
      <c r="BP36" s="31"/>
      <c r="BQ36" s="31"/>
      <c r="BR36" s="31"/>
      <c r="BS36" s="31"/>
      <c r="BT36" s="31"/>
      <c r="BU36" s="31"/>
      <c r="BV36" s="31"/>
      <c r="BW36" s="31"/>
      <c r="BX36" s="31"/>
      <c r="BY36" s="31"/>
      <c r="BZ36" s="31"/>
      <c r="CA36" s="1"/>
      <c r="CB36" s="31"/>
      <c r="CC36" s="31"/>
      <c r="CD36" s="31"/>
      <c r="CE36" s="31"/>
      <c r="CF36" s="31"/>
      <c r="CG36" s="31"/>
      <c r="CH36" s="31"/>
      <c r="CI36" s="31"/>
      <c r="CJ36" s="31"/>
      <c r="CK36" s="31"/>
      <c r="CL36" s="31"/>
      <c r="CM36" s="31"/>
      <c r="CN36" s="31"/>
      <c r="CO36" s="31"/>
      <c r="CP36" s="31"/>
      <c r="CQ36" s="31"/>
      <c r="CR36" s="31"/>
      <c r="CS36" s="31"/>
      <c r="CT36" s="31"/>
      <c r="CU36" s="31"/>
      <c r="CV36" s="31"/>
      <c r="CW36" s="31"/>
      <c r="CX36" s="31"/>
      <c r="CY36" s="31"/>
      <c r="CZ36" s="31"/>
      <c r="DA36" s="31"/>
      <c r="DB36" s="31"/>
      <c r="DC36" s="31"/>
      <c r="DD36" s="31"/>
      <c r="DE36" s="31"/>
      <c r="DF36" s="31"/>
      <c r="DG36" s="31"/>
      <c r="DH36" s="31"/>
      <c r="DI36" s="31"/>
      <c r="DJ36" s="31"/>
    </row>
    <row r="37" spans="1:169" ht="14.5">
      <c r="A37" s="138" t="s">
        <v>3622</v>
      </c>
      <c r="B37" s="36">
        <f ca="1">B87*B92+B88*B93*(1-B60)</f>
        <v>0.10952477216667261</v>
      </c>
      <c r="C37" s="36">
        <f t="shared" ref="C37:N37" ca="1" si="22">C87*C92+C88*C93*(1-C60)</f>
        <v>8.273414230439835E-2</v>
      </c>
      <c r="D37" s="36">
        <f t="shared" ca="1" si="22"/>
        <v>7.5818308452826624E-2</v>
      </c>
      <c r="E37" s="36">
        <f t="shared" ca="1" si="22"/>
        <v>8.2758095738345708E-2</v>
      </c>
      <c r="F37" s="36">
        <f t="shared" ca="1" si="22"/>
        <v>8.6004950893343549E-2</v>
      </c>
      <c r="G37" s="36">
        <f t="shared" ca="1" si="22"/>
        <v>8.5041916738433143E-2</v>
      </c>
      <c r="H37" s="36">
        <f t="shared" ca="1" si="22"/>
        <v>8.1609325900061092E-2</v>
      </c>
      <c r="I37" s="36">
        <f t="shared" ca="1" si="22"/>
        <v>7.9759138737138732E-2</v>
      </c>
      <c r="J37" s="36">
        <f t="shared" ca="1" si="22"/>
        <v>8.2020014402502631E-2</v>
      </c>
      <c r="K37" s="36">
        <f t="shared" ca="1" si="22"/>
        <v>9.0318078845676317E-2</v>
      </c>
      <c r="L37" s="36">
        <f t="shared" ca="1" si="22"/>
        <v>0</v>
      </c>
      <c r="M37" s="36">
        <f t="shared" ca="1" si="22"/>
        <v>0</v>
      </c>
      <c r="N37" s="291">
        <f t="shared" ca="1" si="22"/>
        <v>0</v>
      </c>
      <c r="O37" s="1"/>
      <c r="P37" s="1"/>
      <c r="Q37" s="31"/>
      <c r="R37" s="31"/>
      <c r="S37" s="31"/>
      <c r="T37" s="31"/>
      <c r="U37" s="31"/>
      <c r="V37" s="31"/>
      <c r="W37" s="31"/>
      <c r="X37" s="31"/>
      <c r="Z37" s="1"/>
      <c r="AA37" s="1"/>
      <c r="AB37" s="1"/>
      <c r="AC37" s="1"/>
      <c r="AE37" s="1"/>
      <c r="AF37" s="31"/>
      <c r="AG37" s="31"/>
      <c r="AH37" s="31"/>
      <c r="AI37" s="31"/>
      <c r="AJ37" s="31"/>
      <c r="AK37" s="31"/>
      <c r="AL37" s="31"/>
      <c r="AM37" s="31"/>
      <c r="AN37" s="31"/>
      <c r="AO37" s="31"/>
      <c r="AP37" s="31"/>
      <c r="AQ37" s="31"/>
      <c r="AR37" s="31"/>
      <c r="AS37" s="31"/>
      <c r="AT37" s="31"/>
      <c r="AU37" s="31"/>
      <c r="AV37" s="31"/>
      <c r="AW37" s="31"/>
      <c r="AX37" s="31"/>
      <c r="AY37" s="31"/>
      <c r="AZ37" s="31"/>
      <c r="BA37" s="31"/>
      <c r="BB37" s="31"/>
      <c r="BC37" s="31"/>
      <c r="BD37" s="31"/>
      <c r="BE37" s="31"/>
      <c r="BF37" s="31"/>
      <c r="BG37" s="31"/>
      <c r="BH37" s="31"/>
      <c r="BI37" s="31"/>
      <c r="BJ37" s="31"/>
      <c r="BK37" s="31"/>
      <c r="BL37" s="31"/>
      <c r="BM37" s="31"/>
      <c r="BN37" s="31"/>
      <c r="BO37" s="31"/>
      <c r="BP37" s="31"/>
      <c r="BQ37" s="31"/>
      <c r="BR37" s="31"/>
      <c r="BS37" s="31"/>
      <c r="BT37" s="31"/>
      <c r="BU37" s="31"/>
      <c r="BV37" s="31"/>
      <c r="BW37" s="31"/>
      <c r="BX37" s="31"/>
      <c r="BY37" s="31"/>
      <c r="BZ37" s="31"/>
      <c r="CA37" s="31"/>
      <c r="CB37" s="31"/>
      <c r="CC37" s="31"/>
      <c r="CD37" s="31"/>
      <c r="CE37" s="31"/>
      <c r="CF37" s="31"/>
      <c r="CG37" s="31"/>
      <c r="CH37" s="31"/>
      <c r="CI37" s="31"/>
      <c r="CJ37" s="31"/>
      <c r="CK37" s="31"/>
      <c r="CL37" s="31"/>
      <c r="CM37" s="31"/>
      <c r="CN37" s="31"/>
      <c r="CO37" s="31"/>
      <c r="CP37" s="31"/>
      <c r="CQ37" s="31"/>
      <c r="CR37" s="31"/>
      <c r="CS37" s="31"/>
      <c r="CT37" s="31"/>
      <c r="CU37" s="31"/>
      <c r="CV37" s="31"/>
      <c r="CW37" s="31"/>
      <c r="CX37" s="31"/>
      <c r="CY37" s="31"/>
      <c r="CZ37" s="31"/>
      <c r="DA37" s="31"/>
      <c r="DB37" s="31"/>
      <c r="DC37" s="31"/>
      <c r="DD37" s="31"/>
      <c r="DE37" s="31"/>
      <c r="DF37" s="31"/>
      <c r="DG37" s="31"/>
      <c r="DH37" s="31"/>
      <c r="DI37" s="31"/>
      <c r="DJ37" s="31"/>
    </row>
    <row r="38" spans="1:169" ht="14.5">
      <c r="A38" s="300" t="s">
        <v>3623</v>
      </c>
      <c r="B38" s="36">
        <f>B96/('Yearly Financials'!C66+'Yearly Financials'!C63)</f>
        <v>0.55282394264702284</v>
      </c>
      <c r="C38" s="36">
        <f>C96/('Yearly Financials'!D66+'Yearly Financials'!D63)</f>
        <v>0.55972516339665868</v>
      </c>
      <c r="D38" s="36">
        <f>D96/('Yearly Financials'!E66+'Yearly Financials'!E63)</f>
        <v>0.58364107156145684</v>
      </c>
      <c r="E38" s="36">
        <f>E96/('Yearly Financials'!F66+'Yearly Financials'!F63)</f>
        <v>0.50083088060841618</v>
      </c>
      <c r="F38" s="36">
        <f>F96/('Yearly Financials'!G66+'Yearly Financials'!G63)</f>
        <v>0.31595809382700268</v>
      </c>
      <c r="G38" s="36">
        <f>G96/('Yearly Financials'!H66+'Yearly Financials'!H63)</f>
        <v>0.26608908414990784</v>
      </c>
      <c r="H38" s="36">
        <f>H96/('Yearly Financials'!I66+'Yearly Financials'!I63)</f>
        <v>0.2566694170912302</v>
      </c>
      <c r="I38" s="36">
        <f>I96/('Yearly Financials'!J66+'Yearly Financials'!J63)</f>
        <v>0.18014299642521944</v>
      </c>
      <c r="J38" s="36">
        <f>J96/('Yearly Financials'!K66+'Yearly Financials'!K63)</f>
        <v>0.2041474678608331</v>
      </c>
      <c r="K38" s="36">
        <f>K96/('Yearly Financials'!L66+'Yearly Financials'!L63)</f>
        <v>0.28240145026771363</v>
      </c>
      <c r="L38" s="36">
        <f>L96/('Yearly Financials'!M66+'Yearly Financials'!M63)</f>
        <v>0.26168977789399284</v>
      </c>
      <c r="M38" s="36">
        <f>M96/('Yearly Financials'!N66+'Yearly Financials'!N63)</f>
        <v>0.25510457532782616</v>
      </c>
      <c r="N38" s="291">
        <f>N96/('Yearly Financials'!O66+'Yearly Financials'!O63)</f>
        <v>0.3497363630263306</v>
      </c>
      <c r="O38" s="1"/>
      <c r="P38" s="1"/>
      <c r="Q38" s="31"/>
      <c r="R38" s="31"/>
      <c r="S38" s="31"/>
      <c r="T38" s="31"/>
      <c r="U38" s="31"/>
      <c r="V38" s="31"/>
      <c r="W38" s="31"/>
      <c r="X38" s="31"/>
      <c r="Z38" s="31"/>
      <c r="AA38" s="31"/>
      <c r="AB38" s="31"/>
      <c r="AC38" s="31"/>
      <c r="AD38" s="1"/>
      <c r="AE38" s="31"/>
      <c r="AF38" s="31"/>
      <c r="AG38" s="31"/>
      <c r="AH38" s="31"/>
      <c r="AI38" s="31"/>
      <c r="AJ38" s="31"/>
      <c r="AK38" s="31"/>
      <c r="AL38" s="31"/>
      <c r="AM38" s="31"/>
      <c r="AN38" s="31"/>
      <c r="AO38" s="31"/>
      <c r="AP38" s="31"/>
      <c r="AQ38" s="31"/>
      <c r="AR38" s="31"/>
      <c r="AS38" s="31"/>
      <c r="AT38" s="31"/>
      <c r="AU38" s="31"/>
      <c r="AV38" s="31"/>
      <c r="AW38" s="31"/>
      <c r="AX38" s="31"/>
      <c r="AY38" s="31"/>
      <c r="AZ38" s="31"/>
      <c r="BA38" s="31"/>
      <c r="BB38" s="31"/>
      <c r="BC38" s="31"/>
      <c r="BD38" s="31"/>
      <c r="BE38" s="31"/>
      <c r="BF38" s="31"/>
      <c r="BG38" s="31"/>
      <c r="BH38" s="31"/>
      <c r="BI38" s="31"/>
      <c r="BJ38" s="31"/>
      <c r="BK38" s="31"/>
      <c r="BL38" s="31"/>
      <c r="BM38" s="31"/>
      <c r="BN38" s="31"/>
      <c r="BO38" s="31"/>
      <c r="BP38" s="31"/>
      <c r="BQ38" s="31"/>
      <c r="BR38" s="31"/>
      <c r="BS38" s="31"/>
      <c r="BT38" s="31"/>
      <c r="BU38" s="31"/>
      <c r="BV38" s="31"/>
      <c r="BW38" s="31"/>
      <c r="BX38" s="31"/>
      <c r="BY38" s="31"/>
      <c r="BZ38" s="31"/>
      <c r="CA38" s="31"/>
      <c r="CB38" s="31"/>
      <c r="CC38" s="31"/>
      <c r="CD38" s="31"/>
      <c r="CE38" s="31"/>
      <c r="CF38" s="31"/>
      <c r="CG38" s="31"/>
      <c r="CH38" s="31"/>
      <c r="CI38" s="31"/>
      <c r="CJ38" s="31"/>
      <c r="CK38" s="31"/>
      <c r="CL38" s="31"/>
      <c r="CM38" s="31"/>
      <c r="CN38" s="31"/>
      <c r="CO38" s="31"/>
      <c r="CP38" s="31"/>
      <c r="CQ38" s="31"/>
      <c r="CR38" s="31"/>
      <c r="CS38" s="31"/>
      <c r="CT38" s="31"/>
      <c r="CU38" s="31"/>
      <c r="CV38" s="31"/>
      <c r="CW38" s="31"/>
      <c r="CX38" s="31"/>
      <c r="CY38" s="31"/>
      <c r="CZ38" s="31"/>
      <c r="DA38" s="31"/>
      <c r="DB38" s="31"/>
      <c r="DC38" s="31"/>
      <c r="DD38" s="31"/>
      <c r="DE38" s="31"/>
      <c r="DF38" s="31"/>
      <c r="DG38" s="31"/>
      <c r="DH38" s="31"/>
      <c r="DI38" s="31"/>
      <c r="DJ38" s="31"/>
    </row>
    <row r="39" spans="1:169" ht="15" thickBot="1">
      <c r="A39" s="301" t="s">
        <v>3623</v>
      </c>
      <c r="B39" s="292">
        <f>B96/((C97+B97)/2)</f>
        <v>0.34879738713332425</v>
      </c>
      <c r="C39" s="292">
        <f t="shared" ref="C39:M39" si="23">C96/((D97+C97)/2)</f>
        <v>0.32378831269664377</v>
      </c>
      <c r="D39" s="292">
        <f t="shared" si="23"/>
        <v>0.33546976086380836</v>
      </c>
      <c r="E39" s="292">
        <f t="shared" si="23"/>
        <v>0.35484168537950611</v>
      </c>
      <c r="F39" s="292">
        <f t="shared" si="23"/>
        <v>0.23479757604805268</v>
      </c>
      <c r="G39" s="292">
        <f t="shared" si="23"/>
        <v>0.19914689788274262</v>
      </c>
      <c r="H39" s="292">
        <f t="shared" si="23"/>
        <v>0.19159769455502701</v>
      </c>
      <c r="I39" s="292">
        <f t="shared" si="23"/>
        <v>0.16212311365080789</v>
      </c>
      <c r="J39" s="292">
        <f t="shared" si="23"/>
        <v>0.17483469330103635</v>
      </c>
      <c r="K39" s="292">
        <f t="shared" si="23"/>
        <v>0.23447341861489229</v>
      </c>
      <c r="L39" s="292">
        <f t="shared" si="23"/>
        <v>0.21860566532794617</v>
      </c>
      <c r="M39" s="292">
        <f t="shared" si="23"/>
        <v>0.24653771901890775</v>
      </c>
      <c r="N39" s="293">
        <f>N96/((O95+N97)/2)</f>
        <v>0.60896957494354809</v>
      </c>
      <c r="O39" s="1"/>
      <c r="P39" s="1"/>
      <c r="Q39" s="31"/>
      <c r="R39" s="31"/>
      <c r="S39" s="31"/>
      <c r="T39" s="31"/>
      <c r="U39" s="31"/>
      <c r="V39" s="31"/>
      <c r="W39" s="31"/>
      <c r="X39" s="31"/>
      <c r="Z39" s="31"/>
      <c r="AA39" s="31"/>
      <c r="AB39" s="31"/>
      <c r="AC39" s="31"/>
      <c r="AD39" s="31"/>
      <c r="AE39" s="31"/>
      <c r="AF39" s="31"/>
      <c r="AG39" s="31"/>
      <c r="AH39" s="31"/>
      <c r="AI39" s="31"/>
      <c r="AJ39" s="31"/>
      <c r="AK39" s="31"/>
      <c r="AL39" s="31"/>
      <c r="AM39" s="31"/>
      <c r="AN39" s="31"/>
      <c r="AO39" s="31"/>
      <c r="AP39" s="31"/>
      <c r="AQ39" s="31"/>
      <c r="AR39" s="31"/>
      <c r="AS39" s="31"/>
      <c r="AT39" s="31"/>
      <c r="AU39" s="31"/>
      <c r="AV39" s="31"/>
      <c r="AW39" s="31"/>
      <c r="AX39" s="31"/>
      <c r="AY39" s="31"/>
      <c r="AZ39" s="31"/>
      <c r="BA39" s="31"/>
      <c r="BB39" s="31"/>
      <c r="BC39" s="31"/>
      <c r="BD39" s="31"/>
      <c r="BE39" s="31"/>
      <c r="BF39" s="31"/>
      <c r="BG39" s="31"/>
      <c r="BH39" s="31"/>
      <c r="BI39" s="31"/>
      <c r="BJ39" s="31"/>
      <c r="BK39" s="31"/>
      <c r="BL39" s="31"/>
      <c r="BM39" s="31"/>
      <c r="BN39" s="31"/>
      <c r="BO39" s="31"/>
      <c r="BP39" s="31"/>
      <c r="BQ39" s="31"/>
      <c r="BR39" s="31"/>
      <c r="BS39" s="31"/>
      <c r="BT39" s="31"/>
      <c r="BU39" s="31"/>
      <c r="BV39" s="31"/>
      <c r="BW39" s="31"/>
      <c r="BX39" s="31"/>
      <c r="BY39" s="31"/>
      <c r="BZ39" s="31"/>
      <c r="CA39" s="31"/>
      <c r="CB39" s="31"/>
      <c r="CC39" s="31"/>
      <c r="CD39" s="31"/>
      <c r="CE39" s="31"/>
      <c r="CF39" s="31"/>
      <c r="CG39" s="31"/>
      <c r="CH39" s="31"/>
      <c r="CI39" s="31"/>
      <c r="CJ39" s="31"/>
      <c r="CK39" s="31"/>
      <c r="CL39" s="31"/>
      <c r="CM39" s="31"/>
      <c r="CN39" s="31"/>
      <c r="CO39" s="31"/>
      <c r="CP39" s="31"/>
      <c r="CQ39" s="31"/>
      <c r="CR39" s="31"/>
      <c r="CS39" s="31"/>
      <c r="CT39" s="31"/>
      <c r="CU39" s="31"/>
      <c r="CV39" s="31"/>
      <c r="CW39" s="31"/>
      <c r="CX39" s="31"/>
      <c r="CY39" s="31"/>
      <c r="CZ39" s="31"/>
      <c r="DA39" s="31"/>
      <c r="DB39" s="31"/>
      <c r="DC39" s="31"/>
      <c r="DD39" s="31"/>
      <c r="DE39" s="31"/>
      <c r="DF39" s="31"/>
      <c r="DG39" s="31"/>
      <c r="DH39" s="31"/>
      <c r="DI39" s="31"/>
      <c r="DJ39" s="31"/>
      <c r="EQ39" s="1"/>
      <c r="FC39" s="1"/>
    </row>
    <row r="40" spans="1:169" ht="14.5">
      <c r="A40" s="108" t="s">
        <v>3624</v>
      </c>
      <c r="B40" s="7">
        <f>B41-'Yearly Financials'!C15</f>
        <v>115728000000</v>
      </c>
      <c r="C40" s="7">
        <f>C41-'Yearly Financials'!D15</f>
        <v>110368000000</v>
      </c>
      <c r="D40" s="7">
        <f>D41-'Yearly Financials'!E15</f>
        <v>116506000000</v>
      </c>
      <c r="E40" s="7">
        <f>E41-'Yearly Financials'!F15</f>
        <v>106304000000</v>
      </c>
      <c r="F40" s="7">
        <f>F41-'Yearly Financials'!G15</f>
        <v>63415000000</v>
      </c>
      <c r="G40" s="7">
        <f>G41-'Yearly Financials'!H15</f>
        <v>60354000000</v>
      </c>
      <c r="H40" s="7">
        <f>H41-'Yearly Financials'!I15</f>
        <v>67658000000</v>
      </c>
      <c r="I40" s="7">
        <f>I41-'Yearly Financials'!J15</f>
        <v>59021000000</v>
      </c>
      <c r="J40" s="7">
        <f>J41-'Yearly Financials'!K15</f>
        <v>58568000000</v>
      </c>
      <c r="K40" s="7">
        <f>K41-'Yearly Financials'!L15</f>
        <v>70497000000</v>
      </c>
      <c r="L40" s="7">
        <f>L41-'Yearly Financials'!M15</f>
        <v>52119000000</v>
      </c>
      <c r="M40" s="7">
        <f>M41-'Yearly Financials'!N15</f>
        <v>48863000000</v>
      </c>
      <c r="N40" s="75">
        <f>N41-'Yearly Financials'!O15</f>
        <v>55763000000</v>
      </c>
      <c r="O40" s="1"/>
      <c r="U40" s="31"/>
      <c r="V40" s="31"/>
      <c r="W40" s="31"/>
      <c r="X40" s="31"/>
      <c r="Z40" s="31"/>
      <c r="AA40" s="31"/>
      <c r="AB40" s="31"/>
      <c r="AC40" s="31"/>
      <c r="AD40" s="31"/>
      <c r="AE40" s="31"/>
      <c r="AF40" s="31"/>
      <c r="AG40" s="31"/>
      <c r="AH40" s="31"/>
      <c r="AI40" s="31"/>
      <c r="AJ40" s="31"/>
      <c r="AK40" s="31"/>
      <c r="AL40" s="31"/>
      <c r="AM40" s="31"/>
      <c r="AN40" s="31"/>
      <c r="AO40" s="31"/>
      <c r="AP40" s="31"/>
      <c r="AQ40" s="31"/>
      <c r="AR40" s="31"/>
      <c r="AS40" s="31"/>
      <c r="AT40" s="31"/>
      <c r="AU40" s="31"/>
      <c r="AV40" s="31"/>
      <c r="AW40" s="31"/>
      <c r="AX40" s="31"/>
      <c r="AY40" s="31"/>
      <c r="AZ40" s="31"/>
      <c r="BA40" s="31"/>
      <c r="BB40" s="31"/>
      <c r="BC40" s="31"/>
      <c r="BD40" s="31"/>
      <c r="BE40" s="31"/>
      <c r="BF40" s="31"/>
      <c r="BG40" s="31"/>
      <c r="BH40" s="31"/>
      <c r="BI40" s="31"/>
      <c r="BJ40" s="31"/>
      <c r="BK40" s="31"/>
      <c r="BL40" s="31"/>
      <c r="BM40" s="31"/>
      <c r="BN40" s="31"/>
      <c r="BO40" s="31"/>
      <c r="BP40" s="31"/>
      <c r="BQ40" s="31"/>
      <c r="BR40" s="31"/>
      <c r="BS40" s="31"/>
      <c r="BT40" s="31"/>
      <c r="BU40" s="31"/>
      <c r="BV40" s="31"/>
      <c r="BW40" s="31"/>
      <c r="BX40" s="31"/>
      <c r="BY40" s="31"/>
      <c r="BZ40" s="31"/>
      <c r="CA40" s="31"/>
      <c r="CB40" s="31"/>
      <c r="CC40" s="31"/>
      <c r="CD40" s="31"/>
      <c r="CE40" s="31"/>
      <c r="CF40" s="31"/>
      <c r="CG40" s="31"/>
      <c r="CH40" s="31"/>
      <c r="CI40" s="31"/>
      <c r="CJ40" s="31"/>
      <c r="CK40" s="31"/>
      <c r="CL40" s="31"/>
      <c r="CM40" s="31"/>
      <c r="CN40" s="31"/>
      <c r="CO40" s="31"/>
      <c r="CP40" s="31"/>
      <c r="CQ40" s="31"/>
      <c r="CR40" s="31"/>
      <c r="CS40" s="31"/>
      <c r="CT40" s="31"/>
      <c r="CU40" s="31"/>
      <c r="CV40" s="31"/>
      <c r="CW40" s="31"/>
      <c r="CX40" s="31"/>
      <c r="CY40" s="31"/>
      <c r="CZ40" s="31"/>
      <c r="DA40" s="31"/>
      <c r="DB40" s="31"/>
      <c r="DC40" s="31"/>
      <c r="DD40" s="31"/>
      <c r="DE40" s="31"/>
      <c r="DF40" s="31"/>
      <c r="DG40" s="31"/>
      <c r="DH40" s="31"/>
      <c r="DI40" s="31"/>
      <c r="DJ40" s="326"/>
      <c r="EQ40" s="31"/>
      <c r="ER40" s="1"/>
      <c r="ES40" s="1"/>
      <c r="FJ40" s="1"/>
      <c r="FK40" s="1"/>
      <c r="FL40" s="1"/>
    </row>
    <row r="41" spans="1:169" ht="14.5">
      <c r="A41" s="102" t="s">
        <v>3625</v>
      </c>
      <c r="B41" s="7">
        <f>B10-'Yearly Financials'!C5-'Yearly Financials'!C12</f>
        <v>118658000000</v>
      </c>
      <c r="C41" s="7">
        <f>C10-'Yearly Financials'!D5-'Yearly Financials'!D12</f>
        <v>114301000000</v>
      </c>
      <c r="D41" s="7">
        <f>D10-'Yearly Financials'!E5-'Yearly Financials'!E12</f>
        <v>119437000000</v>
      </c>
      <c r="E41" s="7">
        <f>E10-'Yearly Financials'!F5-'Yearly Financials'!F12</f>
        <v>108949000000</v>
      </c>
      <c r="F41" s="7">
        <f>F10-'Yearly Financials'!G5-'Yearly Financials'!G12</f>
        <v>66288000000</v>
      </c>
      <c r="G41" s="7">
        <f>G10-'Yearly Financials'!H5-'Yearly Financials'!H12</f>
        <v>63930000000</v>
      </c>
      <c r="H41" s="7">
        <f>H10-'Yearly Financials'!I5-'Yearly Financials'!I12</f>
        <v>70898000000</v>
      </c>
      <c r="I41" s="7">
        <f>I10-'Yearly Financials'!J5-'Yearly Financials'!J12</f>
        <v>61344000000</v>
      </c>
      <c r="J41" s="7">
        <f>J10-'Yearly Financials'!K5-'Yearly Financials'!K12</f>
        <v>60024000000</v>
      </c>
      <c r="K41" s="7">
        <f>K10-'Yearly Financials'!L5-'Yearly Financials'!L12</f>
        <v>71230000000</v>
      </c>
      <c r="L41" s="7">
        <f>L10-'Yearly Financials'!M5-'Yearly Financials'!M12</f>
        <v>52503000000</v>
      </c>
      <c r="M41" s="7">
        <f>M10-'Yearly Financials'!N5-'Yearly Financials'!N12</f>
        <v>48999000000</v>
      </c>
      <c r="N41" s="75">
        <f>N10-'Yearly Financials'!O5-'Yearly Financials'!O12</f>
        <v>55241000000</v>
      </c>
      <c r="O41" s="1"/>
      <c r="U41" s="31"/>
      <c r="V41" s="31"/>
      <c r="W41" s="31"/>
      <c r="X41" s="31"/>
      <c r="Z41" s="31"/>
      <c r="AA41" s="31"/>
      <c r="AB41" s="31"/>
      <c r="AC41" s="31"/>
      <c r="AD41" s="31"/>
      <c r="AE41" s="31"/>
      <c r="AF41" s="31"/>
      <c r="AG41" s="31"/>
      <c r="AH41" s="326"/>
      <c r="AI41" s="326"/>
      <c r="AJ41" s="326"/>
      <c r="AK41" s="326"/>
      <c r="AL41" s="326"/>
      <c r="AM41" s="326"/>
      <c r="AN41" s="326"/>
      <c r="AO41" s="326"/>
      <c r="AP41" s="326"/>
      <c r="AQ41" s="326"/>
      <c r="AR41" s="326"/>
      <c r="AS41" s="326"/>
      <c r="AT41" s="326"/>
      <c r="AU41" s="326"/>
      <c r="AV41" s="326"/>
      <c r="AW41" s="326"/>
      <c r="AX41" s="326"/>
      <c r="AY41" s="326"/>
      <c r="AZ41" s="326"/>
      <c r="BA41" s="326"/>
      <c r="BB41" s="326"/>
      <c r="BC41" s="31"/>
      <c r="BD41" s="31"/>
      <c r="BE41" s="31"/>
      <c r="BF41" s="31"/>
      <c r="BG41" s="31"/>
      <c r="BH41" s="31"/>
      <c r="BI41" s="31"/>
      <c r="BJ41" s="31"/>
      <c r="BK41" s="31"/>
      <c r="BL41" s="31"/>
      <c r="BM41" s="31"/>
      <c r="BN41" s="31"/>
      <c r="BO41" s="31"/>
      <c r="BP41" s="31"/>
      <c r="BQ41" s="31"/>
      <c r="BR41" s="31"/>
      <c r="BS41" s="31"/>
      <c r="BT41" s="31"/>
      <c r="BU41" s="31"/>
      <c r="BV41" s="31"/>
      <c r="BW41" s="31"/>
      <c r="BX41" s="31"/>
      <c r="BY41" s="31"/>
      <c r="BZ41" s="31"/>
      <c r="CA41" s="31"/>
      <c r="CB41" s="31"/>
      <c r="CC41" s="31"/>
      <c r="CD41" s="31"/>
      <c r="CE41" s="31"/>
      <c r="CF41" s="31"/>
      <c r="CG41" s="31"/>
      <c r="CH41" s="31"/>
      <c r="CI41" s="31"/>
      <c r="CJ41" s="31"/>
      <c r="CK41" s="31"/>
      <c r="CL41" s="31"/>
      <c r="CM41" s="31"/>
      <c r="CN41" s="31"/>
      <c r="CO41" s="31"/>
      <c r="CP41" s="31"/>
      <c r="CQ41" s="31"/>
      <c r="CR41" s="31"/>
      <c r="CS41" s="31"/>
      <c r="CT41" s="31"/>
      <c r="CU41" s="31"/>
      <c r="CV41" s="31"/>
      <c r="CW41" s="31"/>
      <c r="CX41" s="31"/>
      <c r="CY41" s="31"/>
      <c r="CZ41" s="31"/>
      <c r="DA41" s="31"/>
      <c r="DB41" s="31"/>
      <c r="DC41" s="31"/>
      <c r="DD41" s="31"/>
      <c r="DE41" s="31"/>
      <c r="DF41" s="326"/>
      <c r="DG41" s="326"/>
      <c r="DH41" s="326"/>
      <c r="DI41" s="326"/>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31"/>
      <c r="ER41" s="1"/>
      <c r="ES41" s="1"/>
      <c r="FD41" s="1"/>
      <c r="FK41" s="1"/>
      <c r="FL41" s="1"/>
      <c r="FM41" s="1"/>
    </row>
    <row r="42" spans="1:169" ht="14.5">
      <c r="A42" s="102" t="s">
        <v>3626</v>
      </c>
      <c r="B42" s="7">
        <f>B41+'Yearly Financials'!C16</f>
        <v>130109000000</v>
      </c>
      <c r="C42" s="7">
        <f>C41+'Yearly Financials'!D16</f>
        <v>125820000000</v>
      </c>
      <c r="D42" s="7">
        <f>D41+'Yearly Financials'!E16</f>
        <v>130541000000</v>
      </c>
      <c r="E42" s="7">
        <f>E41+'Yearly Financials'!F16</f>
        <v>120233000000</v>
      </c>
      <c r="F42" s="7">
        <f>F41+'Yearly Financials'!G16</f>
        <v>77344000000</v>
      </c>
      <c r="G42" s="7">
        <f>G41+'Yearly Financials'!H16</f>
        <v>76477000000</v>
      </c>
      <c r="H42" s="7">
        <f>H41+'Yearly Financials'!I16</f>
        <v>81801000000</v>
      </c>
      <c r="I42" s="7">
        <f>I41+'Yearly Financials'!J16</f>
        <v>71501000000</v>
      </c>
      <c r="J42" s="7">
        <f>J41+'Yearly Financials'!K16</f>
        <v>70529000000</v>
      </c>
      <c r="K42" s="7">
        <f>K41+'Yearly Financials'!L16</f>
        <v>82487000000</v>
      </c>
      <c r="L42" s="7">
        <f>L41+'Yearly Financials'!M16</f>
        <v>60449000000</v>
      </c>
      <c r="M42" s="7">
        <f>M41+'Yearly Financials'!N16</f>
        <v>55756000000</v>
      </c>
      <c r="N42" s="75">
        <f>N41+'Yearly Financials'!O16</f>
        <v>58518000000</v>
      </c>
      <c r="O42" s="1"/>
      <c r="P42" s="1"/>
      <c r="Q42" s="31"/>
      <c r="R42" s="31"/>
      <c r="S42" s="31"/>
      <c r="T42" s="1"/>
      <c r="U42" s="31"/>
      <c r="V42" s="31"/>
      <c r="W42" s="31"/>
      <c r="X42" s="31"/>
      <c r="Y42" s="1"/>
      <c r="Z42" s="31"/>
      <c r="AA42" s="31"/>
      <c r="AB42" s="31"/>
      <c r="AC42" s="31"/>
      <c r="AD42" s="31"/>
      <c r="AE42" s="31"/>
      <c r="AF42" s="31"/>
      <c r="AG42" s="31"/>
      <c r="AH42" s="1"/>
      <c r="AI42" s="1"/>
      <c r="AJ42" s="1"/>
      <c r="AK42" s="1"/>
      <c r="AL42" s="1"/>
      <c r="AM42" s="1"/>
      <c r="AN42" s="1"/>
      <c r="AO42" s="1"/>
      <c r="AP42" s="1"/>
      <c r="AQ42" s="1"/>
      <c r="AR42" s="1"/>
      <c r="AS42" s="1"/>
      <c r="AT42" s="1"/>
      <c r="AU42" s="1"/>
      <c r="AV42" s="1"/>
      <c r="AW42" s="1"/>
      <c r="AX42" s="1"/>
      <c r="AY42" s="1"/>
      <c r="AZ42" s="1"/>
      <c r="BA42" s="1"/>
      <c r="BB42" s="1"/>
      <c r="BC42" s="326"/>
      <c r="BD42" s="326"/>
      <c r="BE42" s="326"/>
      <c r="BF42" s="326"/>
      <c r="BG42" s="326"/>
      <c r="BH42" s="326"/>
      <c r="BI42" s="326"/>
      <c r="BJ42" s="326"/>
      <c r="BK42" s="326"/>
      <c r="BL42" s="326"/>
      <c r="BM42" s="326"/>
      <c r="BN42" s="326"/>
      <c r="BO42" s="326"/>
      <c r="BP42" s="31"/>
      <c r="BQ42" s="31"/>
      <c r="BR42" s="31"/>
      <c r="BS42" s="31"/>
      <c r="BT42" s="31"/>
      <c r="BU42" s="31"/>
      <c r="BV42" s="31"/>
      <c r="BW42" s="31"/>
      <c r="BX42" s="31"/>
      <c r="BY42" s="31"/>
      <c r="BZ42" s="31"/>
      <c r="CA42" s="31"/>
      <c r="CB42" s="31"/>
      <c r="CC42" s="31"/>
      <c r="CD42" s="31"/>
      <c r="CE42" s="31"/>
      <c r="CF42" s="31"/>
      <c r="CG42" s="31"/>
      <c r="CH42" s="31"/>
      <c r="CI42" s="31"/>
      <c r="CJ42" s="31"/>
      <c r="CK42" s="31"/>
      <c r="CL42" s="31"/>
      <c r="CM42" s="31"/>
      <c r="CN42" s="31"/>
      <c r="CO42" s="31"/>
      <c r="CP42" s="31"/>
      <c r="CQ42" s="31"/>
      <c r="CR42" s="31"/>
      <c r="CS42" s="31"/>
      <c r="CT42" s="31"/>
      <c r="CU42" s="31"/>
      <c r="CV42" s="31"/>
      <c r="CW42" s="31"/>
      <c r="CX42" s="31"/>
      <c r="CY42" s="31"/>
      <c r="CZ42" s="31"/>
      <c r="DA42" s="31"/>
      <c r="DB42" s="31"/>
      <c r="DC42" s="31"/>
      <c r="DD42" s="31"/>
      <c r="DE42" s="31"/>
      <c r="DF42" s="1"/>
      <c r="DG42" s="1"/>
      <c r="DH42" s="1"/>
      <c r="DI42" s="1"/>
      <c r="DK42" s="31"/>
      <c r="DL42" s="31"/>
      <c r="DM42" s="31"/>
      <c r="DN42" s="31"/>
      <c r="DO42" s="31"/>
      <c r="DP42" s="31"/>
      <c r="DQ42" s="31"/>
      <c r="DR42" s="31"/>
      <c r="DS42" s="31"/>
      <c r="DT42" s="31"/>
      <c r="DU42" s="31"/>
      <c r="DV42" s="31"/>
      <c r="DW42" s="31"/>
      <c r="DX42" s="31"/>
      <c r="DY42" s="31"/>
      <c r="DZ42" s="31"/>
      <c r="EA42" s="31"/>
      <c r="EB42" s="31"/>
      <c r="EC42" s="31"/>
      <c r="ED42" s="31"/>
      <c r="EE42" s="31"/>
      <c r="EF42" s="31"/>
      <c r="EG42" s="31"/>
      <c r="EH42" s="31"/>
      <c r="EI42" s="31"/>
      <c r="EJ42" s="31"/>
      <c r="EK42" s="31"/>
      <c r="EL42" s="31"/>
      <c r="EM42" s="31"/>
      <c r="EN42" s="31"/>
      <c r="EO42" s="31"/>
      <c r="EP42" s="31"/>
      <c r="EQ42" s="31"/>
      <c r="ER42" s="1"/>
      <c r="ES42" s="1"/>
      <c r="FD42" s="1"/>
      <c r="FK42" s="1"/>
      <c r="FL42" s="1"/>
      <c r="FM42" s="1"/>
    </row>
    <row r="43" spans="1:169" ht="14.5">
      <c r="A43" s="102" t="s">
        <v>3627</v>
      </c>
      <c r="B43" s="36">
        <f t="shared" ref="B43:N43" si="24">B41/B5</f>
        <v>4.5228557478280314E-2</v>
      </c>
      <c r="C43" s="36">
        <f t="shared" ca="1" si="24"/>
        <v>4.0862411793650764E-2</v>
      </c>
      <c r="D43" s="36">
        <f t="shared" ca="1" si="24"/>
        <v>5.4951057160199927E-2</v>
      </c>
      <c r="E43" s="36">
        <f t="shared" ca="1" si="24"/>
        <v>8.7202911228033919E-2</v>
      </c>
      <c r="F43" s="36">
        <f t="shared" ca="1" si="24"/>
        <v>9.8309348999189985E-2</v>
      </c>
      <c r="G43" s="36">
        <f t="shared" ca="1" si="24"/>
        <v>8.6147996120762932E-2</v>
      </c>
      <c r="H43" s="36">
        <f t="shared" ca="1" si="24"/>
        <v>0.12240672583199483</v>
      </c>
      <c r="I43" s="36">
        <f t="shared" ca="1" si="24"/>
        <v>0.11393989365789127</v>
      </c>
      <c r="J43" s="36">
        <f t="shared" ca="1" si="24"/>
        <v>0.10774144388368459</v>
      </c>
      <c r="K43" s="36">
        <f t="shared" ca="1" si="24"/>
        <v>0.16772631858177453</v>
      </c>
      <c r="L43" s="36">
        <f t="shared" ca="1" si="24"/>
        <v>0.13009014451800902</v>
      </c>
      <c r="M43" s="36">
        <f t="shared" ca="1" si="24"/>
        <v>0.16766240956190773</v>
      </c>
      <c r="N43" s="35">
        <f t="shared" ca="1" si="24"/>
        <v>0.24548356867560414</v>
      </c>
      <c r="O43" s="1"/>
      <c r="P43" s="31"/>
      <c r="Q43" s="31"/>
      <c r="R43" s="31"/>
      <c r="S43" s="31"/>
      <c r="T43" s="329"/>
      <c r="U43" s="31"/>
      <c r="V43" s="31"/>
      <c r="W43" s="31"/>
      <c r="X43" s="31"/>
      <c r="Y43" s="31"/>
      <c r="Z43" s="31"/>
      <c r="AA43" s="31"/>
      <c r="AB43" s="31"/>
      <c r="AC43" s="31"/>
      <c r="AD43" s="31"/>
      <c r="AE43" s="31"/>
      <c r="AF43" s="31"/>
      <c r="AG43" s="31"/>
      <c r="BC43" s="1"/>
      <c r="BD43" s="1"/>
      <c r="BE43" s="1"/>
      <c r="BF43" s="1"/>
      <c r="BG43" s="1"/>
      <c r="BH43" s="1"/>
      <c r="BI43" s="1"/>
      <c r="BJ43" s="1"/>
      <c r="BK43" s="1"/>
      <c r="BL43" s="1"/>
      <c r="BM43" s="1"/>
      <c r="BN43" s="1"/>
      <c r="BO43" s="1"/>
      <c r="BP43" s="326"/>
      <c r="BQ43" s="326"/>
      <c r="BR43" s="326"/>
      <c r="BS43" s="326"/>
      <c r="BT43" s="326"/>
      <c r="BU43" s="326"/>
      <c r="BV43" s="326"/>
      <c r="BW43" s="326"/>
      <c r="BX43" s="326"/>
      <c r="BY43" s="326"/>
      <c r="BZ43" s="326"/>
      <c r="CA43" s="31"/>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J43" s="81"/>
      <c r="DK43" s="31"/>
      <c r="DL43" s="31"/>
      <c r="DM43" s="31"/>
      <c r="DN43" s="31"/>
      <c r="DO43" s="31"/>
      <c r="DP43" s="31"/>
      <c r="DQ43" s="31"/>
      <c r="DR43" s="31"/>
      <c r="DS43" s="31"/>
      <c r="DT43" s="31"/>
      <c r="DU43" s="31"/>
      <c r="DV43" s="31"/>
      <c r="DW43" s="31"/>
      <c r="DX43" s="31"/>
      <c r="DY43" s="31"/>
      <c r="DZ43" s="31"/>
      <c r="EA43" s="31"/>
      <c r="EB43" s="31"/>
      <c r="EC43" s="31"/>
      <c r="ED43" s="31"/>
      <c r="EE43" s="31"/>
      <c r="EF43" s="31"/>
      <c r="EG43" s="31"/>
      <c r="EH43" s="31"/>
      <c r="EI43" s="31"/>
      <c r="EJ43" s="31"/>
      <c r="EK43" s="31"/>
      <c r="EL43" s="31"/>
      <c r="EM43" s="31"/>
      <c r="EN43" s="31"/>
      <c r="EO43" s="31"/>
      <c r="EP43" s="31"/>
      <c r="EQ43" s="31"/>
      <c r="ER43" s="1"/>
      <c r="ES43" s="1"/>
      <c r="ET43" s="1"/>
      <c r="EU43" s="1"/>
      <c r="EV43" s="1"/>
      <c r="EW43" s="1"/>
      <c r="EX43" s="1"/>
      <c r="EY43" s="1"/>
      <c r="EZ43" s="1"/>
      <c r="FA43" s="1"/>
      <c r="FC43" s="1"/>
      <c r="FK43" s="1"/>
      <c r="FL43" s="1"/>
      <c r="FM43" s="1"/>
    </row>
    <row r="44" spans="1:169" ht="15" thickBot="1">
      <c r="A44" s="104" t="s">
        <v>3628</v>
      </c>
      <c r="B44" s="148">
        <f t="shared" ref="B44:N44" si="25">B42/B5</f>
        <v>4.9593305002120155E-2</v>
      </c>
      <c r="C44" s="148">
        <f t="shared" ca="1" si="25"/>
        <v>4.4980434570801128E-2</v>
      </c>
      <c r="D44" s="148">
        <f t="shared" ca="1" si="25"/>
        <v>6.0059830310118793E-2</v>
      </c>
      <c r="E44" s="148">
        <f t="shared" ca="1" si="25"/>
        <v>9.6234638460933108E-2</v>
      </c>
      <c r="F44" s="148">
        <f t="shared" ca="1" si="25"/>
        <v>0.1147061050113648</v>
      </c>
      <c r="G44" s="148">
        <f t="shared" ca="1" si="25"/>
        <v>0.10305553416748924</v>
      </c>
      <c r="H44" s="148">
        <f t="shared" ca="1" si="25"/>
        <v>0.14123095968550606</v>
      </c>
      <c r="I44" s="148">
        <f t="shared" ca="1" si="25"/>
        <v>0.13280543062781827</v>
      </c>
      <c r="J44" s="148">
        <f t="shared" ca="1" si="25"/>
        <v>0.12659763254152323</v>
      </c>
      <c r="K44" s="148">
        <f t="shared" ca="1" si="25"/>
        <v>0.19423334045844215</v>
      </c>
      <c r="L44" s="148">
        <f t="shared" ca="1" si="25"/>
        <v>0.14977847258193105</v>
      </c>
      <c r="M44" s="148">
        <f t="shared" ca="1" si="25"/>
        <v>0.19078318552488271</v>
      </c>
      <c r="N44" s="149">
        <f t="shared" ca="1" si="25"/>
        <v>0.26004611559817897</v>
      </c>
      <c r="O44" s="1"/>
      <c r="P44" s="1"/>
      <c r="Q44" s="31"/>
      <c r="R44" s="31"/>
      <c r="S44" s="31"/>
      <c r="T44" s="31"/>
      <c r="U44" s="31"/>
      <c r="V44" s="31"/>
      <c r="W44" s="31"/>
      <c r="X44" s="31"/>
      <c r="Y44" s="31"/>
      <c r="Z44" s="31"/>
      <c r="AA44" s="31"/>
      <c r="AB44" s="31"/>
      <c r="AC44" s="31"/>
      <c r="AD44" s="31"/>
      <c r="AE44" s="31"/>
      <c r="AF44" s="326"/>
      <c r="AG44" s="326"/>
      <c r="AH44" s="81"/>
      <c r="AI44" s="81"/>
      <c r="AJ44" s="81"/>
      <c r="AK44" s="81"/>
      <c r="AL44" s="81"/>
      <c r="AM44" s="81"/>
      <c r="AN44" s="81"/>
      <c r="AO44" s="81"/>
      <c r="AP44" s="81"/>
      <c r="AQ44" s="81"/>
      <c r="AR44" s="81"/>
      <c r="AS44" s="81"/>
      <c r="AT44" s="81"/>
      <c r="AU44" s="81"/>
      <c r="AV44" s="81"/>
      <c r="AW44" s="81"/>
      <c r="AX44" s="81"/>
      <c r="AY44" s="81"/>
      <c r="AZ44" s="81"/>
      <c r="BA44" s="81"/>
      <c r="BB44" s="81"/>
      <c r="BP44" s="1"/>
      <c r="BQ44" s="1"/>
      <c r="BR44" s="1"/>
      <c r="BS44" s="1"/>
      <c r="BT44" s="1"/>
      <c r="BU44" s="1"/>
      <c r="BV44" s="1"/>
      <c r="BW44" s="1"/>
      <c r="BX44" s="1"/>
      <c r="BY44" s="1"/>
      <c r="BZ44" s="1"/>
      <c r="CA44" s="326"/>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81"/>
      <c r="DG44" s="81"/>
      <c r="DH44" s="81"/>
      <c r="DI44" s="81"/>
      <c r="DJ44" s="91"/>
      <c r="DK44" s="31"/>
      <c r="DL44" s="31"/>
      <c r="DM44" s="31"/>
      <c r="DN44" s="31"/>
      <c r="DO44" s="31"/>
      <c r="DP44" s="31"/>
      <c r="DQ44" s="31"/>
      <c r="DR44" s="31"/>
      <c r="DS44" s="31"/>
      <c r="DT44" s="31"/>
      <c r="DU44" s="31"/>
      <c r="DV44" s="31"/>
      <c r="DW44" s="31"/>
      <c r="DX44" s="31"/>
      <c r="DY44" s="31"/>
      <c r="DZ44" s="31"/>
      <c r="EA44" s="31"/>
      <c r="EB44" s="31"/>
      <c r="EC44" s="31"/>
      <c r="ED44" s="31"/>
      <c r="EE44" s="31"/>
      <c r="EF44" s="31"/>
      <c r="EG44" s="31"/>
      <c r="EH44" s="31"/>
      <c r="EI44" s="31"/>
      <c r="EJ44" s="31"/>
      <c r="EK44" s="31"/>
      <c r="EL44" s="31"/>
      <c r="EM44" s="31"/>
      <c r="EN44" s="31"/>
      <c r="EO44" s="31"/>
      <c r="EP44" s="31"/>
      <c r="EQ44" s="31"/>
      <c r="ER44" s="1"/>
      <c r="ES44" s="1"/>
      <c r="ET44" s="1"/>
      <c r="EU44" s="1"/>
      <c r="EV44" s="1"/>
      <c r="EW44" s="1"/>
      <c r="EX44" s="1"/>
      <c r="EY44" s="1"/>
      <c r="EZ44" s="1"/>
      <c r="FA44" s="1"/>
      <c r="FC44" s="1"/>
      <c r="FK44" s="1"/>
      <c r="FL44" s="1"/>
      <c r="FM44" s="1"/>
    </row>
    <row r="45" spans="1:169" ht="15" thickBot="1">
      <c r="A45" s="108" t="s">
        <v>3629</v>
      </c>
      <c r="B45" s="151">
        <f>'Yearly Financials'!C66/B42</f>
        <v>0.83038068081377925</v>
      </c>
      <c r="C45" s="151">
        <f>'Yearly Financials'!D66/C42</f>
        <v>0.88291209664600223</v>
      </c>
      <c r="D45" s="151">
        <f>'Yearly Financials'!E66/D42</f>
        <v>0.91977999249278009</v>
      </c>
      <c r="E45" s="151">
        <f>'Yearly Financials'!F66/E42</f>
        <v>1.03731088802575</v>
      </c>
      <c r="F45" s="151">
        <f>'Yearly Financials'!G66/F42</f>
        <v>1.4537132809267688</v>
      </c>
      <c r="G45" s="151">
        <f>'Yearly Financials'!H66/G42</f>
        <v>1.4128038495233861</v>
      </c>
      <c r="H45" s="151">
        <f>'Yearly Financials'!I66/H42</f>
        <v>1.3995305680859647</v>
      </c>
      <c r="I45" s="151">
        <f>'Yearly Financials'!J66/I42</f>
        <v>1.6178794702171997</v>
      </c>
      <c r="J45" s="151">
        <f>'Yearly Financials'!K66/J42</f>
        <v>1.2339888556480314</v>
      </c>
      <c r="K45" s="151">
        <f>'Yearly Financials'!L66/K42</f>
        <v>0.78148071817377285</v>
      </c>
      <c r="L45" s="151">
        <f>'Yearly Financials'!M66/L42</f>
        <v>0.5838806266439478</v>
      </c>
      <c r="M45" s="151">
        <f>'Yearly Financials'!N66/M42</f>
        <v>0.30418250950570341</v>
      </c>
      <c r="N45" s="38">
        <f>'Yearly Financials'!O66/N42</f>
        <v>0</v>
      </c>
      <c r="O45" s="1"/>
      <c r="P45" s="125" t="s">
        <v>3396</v>
      </c>
      <c r="Q45" s="17">
        <f>'Historical Prices'!$AL$1</f>
        <v>2022</v>
      </c>
      <c r="R45" s="17">
        <f>'Historical Prices'!$AL$13</f>
        <v>2021</v>
      </c>
      <c r="S45" s="17">
        <f>'Historical Prices'!$AL$25</f>
        <v>2020</v>
      </c>
      <c r="T45" s="17">
        <f>'Historical Prices'!$AL$37</f>
        <v>2019</v>
      </c>
      <c r="U45" s="126">
        <f>'Historical Prices'!$AL$49</f>
        <v>2018</v>
      </c>
      <c r="V45" s="526" t="s">
        <v>3630</v>
      </c>
      <c r="W45" s="527"/>
      <c r="X45" s="527"/>
      <c r="Y45" s="31"/>
      <c r="Z45" s="326"/>
      <c r="AA45" s="326"/>
      <c r="AB45" s="326"/>
      <c r="AC45" s="326"/>
      <c r="AD45" s="31"/>
      <c r="AE45" s="326"/>
      <c r="AF45" s="1"/>
      <c r="AG45" s="1"/>
      <c r="AH45" s="91"/>
      <c r="AI45" s="91"/>
      <c r="AJ45" s="91"/>
      <c r="AK45" s="91"/>
      <c r="AL45" s="91"/>
      <c r="AM45" s="91"/>
      <c r="AN45" s="91"/>
      <c r="AO45" s="91"/>
      <c r="AP45" s="91"/>
      <c r="AQ45" s="91"/>
      <c r="AR45" s="91"/>
      <c r="AS45" s="91"/>
      <c r="AT45" s="91"/>
      <c r="AU45" s="91"/>
      <c r="AV45" s="91"/>
      <c r="AW45" s="91"/>
      <c r="AX45" s="91"/>
      <c r="AY45" s="91"/>
      <c r="AZ45" s="91"/>
      <c r="BA45" s="91"/>
      <c r="BB45" s="91"/>
      <c r="BC45" s="81"/>
      <c r="BD45" s="81"/>
      <c r="BE45" s="81"/>
      <c r="BF45" s="81"/>
      <c r="BG45" s="81"/>
      <c r="BH45" s="81"/>
      <c r="BI45" s="81"/>
      <c r="BJ45" s="81"/>
      <c r="BK45" s="81"/>
      <c r="BL45" s="81"/>
      <c r="BM45" s="81"/>
      <c r="BN45" s="81"/>
      <c r="BO45" s="81"/>
      <c r="CA45" s="1"/>
      <c r="DF45" s="91"/>
      <c r="DG45" s="91"/>
      <c r="DH45" s="91"/>
      <c r="DI45" s="91"/>
      <c r="DJ45" s="91"/>
      <c r="DK45" s="31"/>
      <c r="DL45" s="31"/>
      <c r="DM45" s="31"/>
      <c r="DN45" s="31"/>
      <c r="DO45" s="31"/>
      <c r="DP45" s="31"/>
      <c r="DQ45" s="31"/>
      <c r="DR45" s="31"/>
      <c r="DS45" s="31"/>
      <c r="DT45" s="31"/>
      <c r="DU45" s="31"/>
      <c r="DV45" s="31"/>
      <c r="DW45" s="31"/>
      <c r="DX45" s="31"/>
      <c r="DY45" s="31"/>
      <c r="DZ45" s="31"/>
      <c r="EA45" s="31"/>
      <c r="EB45" s="31"/>
      <c r="EC45" s="31"/>
      <c r="ED45" s="31"/>
      <c r="EE45" s="31"/>
      <c r="EF45" s="31"/>
      <c r="EG45" s="31"/>
      <c r="EH45" s="31"/>
      <c r="EI45" s="31"/>
      <c r="EJ45" s="31"/>
      <c r="EK45" s="31"/>
      <c r="EL45" s="31"/>
      <c r="EM45" s="31"/>
      <c r="EN45" s="31"/>
      <c r="EO45" s="31"/>
      <c r="EP45" s="31"/>
      <c r="EQ45" s="31"/>
      <c r="ER45" s="1"/>
      <c r="ES45" s="1"/>
      <c r="ET45" s="1"/>
      <c r="EU45" s="1"/>
      <c r="EV45" s="1"/>
      <c r="EW45" s="1"/>
      <c r="EX45" s="1"/>
      <c r="EY45" s="1"/>
      <c r="EZ45" s="1"/>
      <c r="FA45" s="1"/>
      <c r="FC45" s="1"/>
      <c r="FK45" s="1"/>
      <c r="FL45" s="1"/>
      <c r="FM45" s="1"/>
    </row>
    <row r="46" spans="1:169" ht="14.5">
      <c r="A46" s="102" t="s">
        <v>3631</v>
      </c>
      <c r="B46" s="24">
        <f>'Yearly Financials'!C67/B42</f>
        <v>0.51710488897770335</v>
      </c>
      <c r="C46" s="24">
        <f>'Yearly Financials'!D67/C42</f>
        <v>0.6447544110634239</v>
      </c>
      <c r="D46" s="24">
        <f>'Yearly Financials'!E67/D42</f>
        <v>0.73864149960548797</v>
      </c>
      <c r="E46" s="24">
        <f>'Yearly Financials'!F67/E42</f>
        <v>0.7467084743789143</v>
      </c>
      <c r="F46" s="24">
        <f>'Yearly Financials'!G67/F42</f>
        <v>0.96219486967314849</v>
      </c>
      <c r="G46" s="24">
        <f>'Yearly Financials'!H67/G42</f>
        <v>0.77412816925350103</v>
      </c>
      <c r="H46" s="24">
        <f>'Yearly Financials'!I67/H42</f>
        <v>1.0827495996381462</v>
      </c>
      <c r="I46" s="24">
        <f>'Yearly Financials'!J67/I42</f>
        <v>1.3341212011020824</v>
      </c>
      <c r="J46" s="24">
        <f>'Yearly Financials'!K67/J42</f>
        <v>0.94355513334940233</v>
      </c>
      <c r="K46" s="24">
        <f>'Yearly Financials'!L67/K42</f>
        <v>0.52544037242232111</v>
      </c>
      <c r="L46" s="24">
        <f>'Yearly Financials'!M67/L42</f>
        <v>0.35486112259921587</v>
      </c>
      <c r="M46" s="24">
        <f>'Yearly Financials'!N67/M42</f>
        <v>4.8443216873520337E-2</v>
      </c>
      <c r="N46" s="43">
        <f>'Yearly Financials'!O67/N42</f>
        <v>-0.18363580436788682</v>
      </c>
      <c r="O46" s="1"/>
      <c r="P46" s="133" t="str">
        <f>'Historical Prices'!$AK$15</f>
        <v>Mac</v>
      </c>
      <c r="Q46" s="7">
        <f>'Historical Prices'!$AL$3</f>
        <v>40177000000</v>
      </c>
      <c r="R46" s="134">
        <f>'Historical Prices'!$AL$15</f>
        <v>35190000000</v>
      </c>
      <c r="S46" s="134">
        <f>'Historical Prices'!$AL$27</f>
        <v>28622000000</v>
      </c>
      <c r="T46" s="134">
        <f>'Historical Prices'!$AL$39</f>
        <v>25740000000</v>
      </c>
      <c r="U46" s="135">
        <f>'Historical Prices'!$AL$51</f>
        <v>25484000000</v>
      </c>
      <c r="V46" s="526"/>
      <c r="W46" s="527"/>
      <c r="X46" s="527"/>
      <c r="Y46" s="31"/>
      <c r="Z46" s="1"/>
      <c r="AA46" s="1"/>
      <c r="AB46" s="1"/>
      <c r="AC46" s="1"/>
      <c r="AD46" s="326"/>
      <c r="AE46" s="1"/>
      <c r="AH46" s="91"/>
      <c r="AI46" s="91"/>
      <c r="AJ46" s="91"/>
      <c r="AK46" s="91"/>
      <c r="AL46" s="91"/>
      <c r="AM46" s="91"/>
      <c r="AN46" s="91"/>
      <c r="AO46" s="91"/>
      <c r="AP46" s="91"/>
      <c r="AQ46" s="91"/>
      <c r="AR46" s="91"/>
      <c r="AS46" s="91"/>
      <c r="AT46" s="91"/>
      <c r="AU46" s="91"/>
      <c r="AV46" s="91"/>
      <c r="AW46" s="91"/>
      <c r="AX46" s="91"/>
      <c r="AY46" s="91"/>
      <c r="AZ46" s="91"/>
      <c r="BA46" s="91"/>
      <c r="BB46" s="91"/>
      <c r="BC46" s="91"/>
      <c r="BD46" s="91"/>
      <c r="BE46" s="91"/>
      <c r="BF46" s="91"/>
      <c r="BG46" s="91"/>
      <c r="BH46" s="91"/>
      <c r="BI46" s="91"/>
      <c r="BJ46" s="91"/>
      <c r="BK46" s="91"/>
      <c r="BL46" s="91"/>
      <c r="BM46" s="91"/>
      <c r="BN46" s="91"/>
      <c r="BO46" s="91"/>
      <c r="BP46" s="81"/>
      <c r="BQ46" s="81"/>
      <c r="BR46" s="81"/>
      <c r="BS46" s="81"/>
      <c r="BT46" s="81"/>
      <c r="BU46" s="81"/>
      <c r="BV46" s="81"/>
      <c r="BW46" s="81"/>
      <c r="BX46" s="81"/>
      <c r="BY46" s="81"/>
      <c r="BZ46" s="81"/>
      <c r="CB46" s="81"/>
      <c r="CC46" s="81"/>
      <c r="CD46" s="81"/>
      <c r="CE46" s="81"/>
      <c r="CF46" s="81"/>
      <c r="CG46" s="81"/>
      <c r="CH46" s="81"/>
      <c r="CI46" s="81"/>
      <c r="CJ46" s="81"/>
      <c r="CK46" s="81"/>
      <c r="CL46" s="81"/>
      <c r="CM46" s="81"/>
      <c r="CN46" s="81"/>
      <c r="CO46" s="81"/>
      <c r="CP46" s="81"/>
      <c r="CQ46" s="81"/>
      <c r="CR46" s="81"/>
      <c r="CS46" s="81"/>
      <c r="CT46" s="81"/>
      <c r="CU46" s="81"/>
      <c r="CV46" s="81"/>
      <c r="CW46" s="81"/>
      <c r="CX46" s="81"/>
      <c r="CY46" s="81"/>
      <c r="CZ46" s="81"/>
      <c r="DA46" s="81"/>
      <c r="DB46" s="81"/>
      <c r="DC46" s="81"/>
      <c r="DD46" s="81"/>
      <c r="DE46" s="81"/>
      <c r="DF46" s="91"/>
      <c r="DG46" s="91"/>
      <c r="DH46" s="91"/>
      <c r="DI46" s="91"/>
      <c r="DJ46" s="91"/>
      <c r="DK46" s="31"/>
      <c r="DL46" s="31"/>
      <c r="DM46" s="31"/>
      <c r="DN46" s="31"/>
      <c r="DO46" s="31"/>
      <c r="DP46" s="31"/>
      <c r="DQ46" s="31"/>
      <c r="DR46" s="31"/>
      <c r="DS46" s="31"/>
      <c r="DT46" s="31"/>
      <c r="DU46" s="31"/>
      <c r="DV46" s="31"/>
      <c r="DW46" s="31"/>
      <c r="DX46" s="31"/>
      <c r="DY46" s="31"/>
      <c r="DZ46" s="31"/>
      <c r="EA46" s="31"/>
      <c r="EB46" s="31"/>
      <c r="EC46" s="31"/>
      <c r="ED46" s="31"/>
      <c r="EE46" s="31"/>
      <c r="EF46" s="31"/>
      <c r="EG46" s="31"/>
      <c r="EH46" s="31"/>
      <c r="EI46" s="31"/>
      <c r="EJ46" s="31"/>
      <c r="EK46" s="31"/>
      <c r="EL46" s="31"/>
      <c r="EM46" s="31"/>
      <c r="EN46" s="31"/>
      <c r="EO46" s="31"/>
      <c r="EP46" s="31"/>
      <c r="EQ46" s="31"/>
      <c r="ER46" s="1"/>
      <c r="ES46" s="1"/>
      <c r="ET46" s="1"/>
      <c r="EU46" s="1"/>
      <c r="EV46" s="1"/>
      <c r="EW46" s="1"/>
      <c r="EX46" s="1"/>
      <c r="EY46" s="1"/>
      <c r="EZ46" s="1"/>
      <c r="FA46" s="1"/>
      <c r="FC46" s="1"/>
      <c r="FK46" s="1"/>
      <c r="FL46" s="1"/>
      <c r="FM46" s="1"/>
    </row>
    <row r="47" spans="1:169" ht="14.5">
      <c r="A47" s="102" t="s">
        <v>88</v>
      </c>
      <c r="B47" s="24">
        <f>'Yearly Financials'!C66/'Yearly Financials'!C63</f>
        <v>1.4580296896086369</v>
      </c>
      <c r="C47" s="24">
        <f>'Yearly Financials'!D66/'Yearly Financials'!D63</f>
        <v>1.7875325845589418</v>
      </c>
      <c r="D47" s="24">
        <f>'Yearly Financials'!E66/'Yearly Financials'!E63</f>
        <v>2.3695334701610355</v>
      </c>
      <c r="E47" s="24">
        <f>'Yearly Financials'!F66/'Yearly Financials'!F63</f>
        <v>1.9768426058012363</v>
      </c>
      <c r="F47" s="24">
        <f>'Yearly Financials'!G66/'Yearly Financials'!G63</f>
        <v>1.7208099297509909</v>
      </c>
      <c r="G47" s="24">
        <f>'Yearly Financials'!H66/'Yearly Financials'!H63</f>
        <v>1.1940478295464592</v>
      </c>
      <c r="H47" s="24">
        <f>'Yearly Financials'!I66/'Yearly Financials'!I63</f>
        <v>1.0684666859548098</v>
      </c>
      <c r="I47" s="24">
        <f>'Yearly Financials'!J66/'Yearly Financials'!J63</f>
        <v>0.86298089476079287</v>
      </c>
      <c r="J47" s="24">
        <f>'Yearly Financials'!K66/'Yearly Financials'!K63</f>
        <v>0.67861737713354486</v>
      </c>
      <c r="K47" s="24">
        <f>'Yearly Financials'!L66/'Yearly Financials'!L63</f>
        <v>0.54008629718067946</v>
      </c>
      <c r="L47" s="24">
        <f>'Yearly Financials'!M66/'Yearly Financials'!M63</f>
        <v>0.31641370901951643</v>
      </c>
      <c r="M47" s="24">
        <f>'Yearly Financials'!N66/'Yearly Financials'!N63</f>
        <v>0.13727347044492469</v>
      </c>
      <c r="N47" s="43">
        <f>'Yearly Financials'!O66/'Yearly Financials'!O63</f>
        <v>0</v>
      </c>
      <c r="O47" s="1"/>
      <c r="P47" s="141" t="s">
        <v>3632</v>
      </c>
      <c r="Q47" s="36">
        <f>'Historical Prices'!$AM$3</f>
        <v>0.10188726136617232</v>
      </c>
      <c r="R47" s="142">
        <f>'Historical Prices'!$AM$15</f>
        <v>9.6195638803008063E-2</v>
      </c>
      <c r="S47" s="142">
        <f>'Historical Prices'!$AM$27</f>
        <v>0.10426388357648944</v>
      </c>
      <c r="T47" s="142">
        <f>'Historical Prices'!$AM$39</f>
        <v>9.8933790463305332E-2</v>
      </c>
      <c r="U47" s="143">
        <f>'Historical Prices'!$AM$51</f>
        <v>0.10268436364222454</v>
      </c>
      <c r="V47" s="526"/>
      <c r="W47" s="527"/>
      <c r="X47" s="527"/>
      <c r="Y47" s="31"/>
      <c r="AD47" s="1"/>
      <c r="AF47" s="81"/>
      <c r="AG47" s="81"/>
      <c r="AH47" s="91"/>
      <c r="AI47" s="91"/>
      <c r="AJ47" s="91"/>
      <c r="AK47" s="91"/>
      <c r="AL47" s="91"/>
      <c r="AM47" s="91"/>
      <c r="AN47" s="91"/>
      <c r="AO47" s="91"/>
      <c r="AP47" s="91"/>
      <c r="AQ47" s="91"/>
      <c r="AR47" s="91"/>
      <c r="AS47" s="91"/>
      <c r="AT47" s="91"/>
      <c r="AU47" s="91"/>
      <c r="AV47" s="91"/>
      <c r="AW47" s="91"/>
      <c r="AX47" s="91"/>
      <c r="AY47" s="91"/>
      <c r="AZ47" s="91"/>
      <c r="BA47" s="91"/>
      <c r="BB47" s="91"/>
      <c r="BC47" s="91"/>
      <c r="BD47" s="91"/>
      <c r="BE47" s="91"/>
      <c r="BF47" s="91"/>
      <c r="BG47" s="91"/>
      <c r="BH47" s="91"/>
      <c r="BI47" s="91"/>
      <c r="BJ47" s="91"/>
      <c r="BK47" s="91"/>
      <c r="BL47" s="91"/>
      <c r="BM47" s="91"/>
      <c r="BN47" s="91"/>
      <c r="BO47" s="91"/>
      <c r="BP47" s="91"/>
      <c r="BQ47" s="91"/>
      <c r="BR47" s="91"/>
      <c r="BS47" s="91"/>
      <c r="BT47" s="91"/>
      <c r="BU47" s="91"/>
      <c r="BV47" s="91"/>
      <c r="BW47" s="91"/>
      <c r="BX47" s="91"/>
      <c r="BY47" s="91"/>
      <c r="BZ47" s="91"/>
      <c r="CA47" s="81"/>
      <c r="CB47" s="91"/>
      <c r="CC47" s="91"/>
      <c r="CD47" s="91"/>
      <c r="CE47" s="91"/>
      <c r="CF47" s="91"/>
      <c r="CG47" s="91"/>
      <c r="CH47" s="91"/>
      <c r="CI47" s="91"/>
      <c r="CJ47" s="91"/>
      <c r="CK47" s="91"/>
      <c r="CL47" s="91"/>
      <c r="CM47" s="91"/>
      <c r="CN47" s="91"/>
      <c r="CO47" s="91"/>
      <c r="CP47" s="91"/>
      <c r="CQ47" s="91"/>
      <c r="CR47" s="91"/>
      <c r="CS47" s="91"/>
      <c r="CT47" s="91"/>
      <c r="CU47" s="91"/>
      <c r="CV47" s="91"/>
      <c r="CW47" s="91"/>
      <c r="CX47" s="91"/>
      <c r="CY47" s="91"/>
      <c r="CZ47" s="91"/>
      <c r="DA47" s="91"/>
      <c r="DB47" s="91"/>
      <c r="DC47" s="91"/>
      <c r="DD47" s="91"/>
      <c r="DE47" s="91"/>
      <c r="DF47" s="91"/>
      <c r="DG47" s="91"/>
      <c r="DH47" s="91"/>
      <c r="DI47" s="91"/>
      <c r="DJ47" s="91"/>
      <c r="DK47" s="31"/>
      <c r="DL47" s="31"/>
      <c r="DM47" s="31"/>
      <c r="DN47" s="31"/>
      <c r="DO47" s="31"/>
      <c r="DP47" s="31"/>
      <c r="DQ47" s="31"/>
      <c r="DR47" s="31"/>
      <c r="DS47" s="31"/>
      <c r="DT47" s="31"/>
      <c r="DU47" s="31"/>
      <c r="DV47" s="31"/>
      <c r="DW47" s="31"/>
      <c r="DX47" s="31"/>
      <c r="DY47" s="31"/>
      <c r="DZ47" s="31"/>
      <c r="EA47" s="31"/>
      <c r="EB47" s="31"/>
      <c r="EC47" s="31"/>
      <c r="ED47" s="31"/>
      <c r="EE47" s="31"/>
      <c r="EF47" s="31"/>
      <c r="EG47" s="31"/>
      <c r="EH47" s="31"/>
      <c r="EI47" s="31"/>
      <c r="EJ47" s="31"/>
      <c r="EK47" s="31"/>
      <c r="EL47" s="31"/>
      <c r="EM47" s="31"/>
      <c r="EN47" s="31"/>
      <c r="EO47" s="31"/>
      <c r="EP47" s="31"/>
      <c r="EQ47" s="326"/>
      <c r="ER47" s="1"/>
      <c r="ES47" s="1"/>
      <c r="ET47" s="1"/>
      <c r="EU47" s="2"/>
      <c r="EV47" s="2"/>
      <c r="EW47" s="2"/>
      <c r="EX47" s="2"/>
      <c r="EY47" s="2"/>
      <c r="EZ47" s="2"/>
      <c r="FA47" s="2"/>
      <c r="FC47" s="1"/>
      <c r="FK47" s="1"/>
      <c r="FL47" s="1"/>
      <c r="FM47" s="1"/>
    </row>
    <row r="48" spans="1:169" ht="17">
      <c r="A48" s="102" t="s">
        <v>3633</v>
      </c>
      <c r="B48" s="24">
        <f>'Yearly Financials'!C66/'Yearly Financials'!C44</f>
        <v>0.30561731642876944</v>
      </c>
      <c r="C48" s="24">
        <f>'Yearly Financials'!D66/'Yearly Financials'!D44</f>
        <v>0.31506907593389361</v>
      </c>
      <c r="D48" s="24">
        <f>'Yearly Financials'!E66/'Yearly Financials'!E44</f>
        <v>0.34037504783773442</v>
      </c>
      <c r="E48" s="24">
        <f>'Yearly Financials'!F66/'Yearly Financials'!F44</f>
        <v>0.35532276169366556</v>
      </c>
      <c r="F48" s="24">
        <f>'Yearly Financials'!G66/'Yearly Financials'!G44</f>
        <v>0.34714469199229364</v>
      </c>
      <c r="G48" s="24">
        <f>'Yearly Financials'!H66/'Yearly Financials'!H44</f>
        <v>0.31917841401883518</v>
      </c>
      <c r="H48" s="24">
        <f>'Yearly Financials'!I66/'Yearly Financials'!I44</f>
        <v>0.31303028231594776</v>
      </c>
      <c r="I48" s="24">
        <f>'Yearly Financials'!J66/'Yearly Financials'!J44</f>
        <v>0.30821780938348448</v>
      </c>
      <c r="J48" s="24">
        <f>'Yearly Financials'!K66/'Yearly Financials'!K44</f>
        <v>0.27054954210006033</v>
      </c>
      <c r="K48" s="24">
        <f>'Yearly Financials'!L66/'Yearly Financials'!L44</f>
        <v>0.2219162142530097</v>
      </c>
      <c r="L48" s="24">
        <f>'Yearly Financials'!M66/'Yearly Financials'!M44</f>
        <v>0.15223926949305336</v>
      </c>
      <c r="M48" s="24">
        <f>'Yearly Financials'!N66/'Yearly Financials'!N44</f>
        <v>8.1932367149758448E-2</v>
      </c>
      <c r="N48" s="24">
        <f>'Yearly Financials'!O66/'Yearly Financials'!O44</f>
        <v>0</v>
      </c>
      <c r="O48" s="1"/>
      <c r="P48" s="146" t="str">
        <f>'Historical Prices'!$AK$16</f>
        <v>Service</v>
      </c>
      <c r="Q48" s="7">
        <f>'Historical Prices'!$AL$4</f>
        <v>78129000000</v>
      </c>
      <c r="R48" s="134">
        <f>'Historical Prices'!$AL$16</f>
        <v>68425000000</v>
      </c>
      <c r="S48" s="134">
        <f>'Historical Prices'!$AL$28</f>
        <v>53768000000</v>
      </c>
      <c r="T48" s="134">
        <f>'Historical Prices'!$AL$40</f>
        <v>46291000000</v>
      </c>
      <c r="U48" s="135">
        <f>'Historical Prices'!$AL$52</f>
        <v>37190000000</v>
      </c>
      <c r="V48" s="127"/>
      <c r="W48" s="127"/>
      <c r="X48" s="1"/>
      <c r="Y48" s="31"/>
      <c r="Z48" s="81"/>
      <c r="AA48" s="81"/>
      <c r="AB48" s="81"/>
      <c r="AC48" s="81"/>
      <c r="AE48" s="81"/>
      <c r="AF48" s="91"/>
      <c r="AG48" s="91"/>
      <c r="AH48" s="91"/>
      <c r="AI48" s="91"/>
      <c r="AJ48" s="91"/>
      <c r="AK48" s="91"/>
      <c r="AL48" s="91"/>
      <c r="AM48" s="91"/>
      <c r="AN48" s="91"/>
      <c r="AO48" s="91"/>
      <c r="AP48" s="91"/>
      <c r="AQ48" s="91"/>
      <c r="AR48" s="91"/>
      <c r="AS48" s="91"/>
      <c r="AT48" s="91"/>
      <c r="AU48" s="91"/>
      <c r="AV48" s="91"/>
      <c r="AW48" s="91"/>
      <c r="AX48" s="91"/>
      <c r="AY48" s="91"/>
      <c r="AZ48" s="91"/>
      <c r="BA48" s="91"/>
      <c r="BB48" s="91"/>
      <c r="BC48" s="91"/>
      <c r="BD48" s="91"/>
      <c r="BE48" s="91"/>
      <c r="BF48" s="91"/>
      <c r="BG48" s="91"/>
      <c r="BH48" s="91"/>
      <c r="BI48" s="91"/>
      <c r="BJ48" s="91"/>
      <c r="BK48" s="91"/>
      <c r="BL48" s="91"/>
      <c r="BM48" s="91"/>
      <c r="BN48" s="91"/>
      <c r="BO48" s="91"/>
      <c r="BP48" s="91"/>
      <c r="BQ48" s="91"/>
      <c r="BR48" s="91"/>
      <c r="BS48" s="91"/>
      <c r="BT48" s="91"/>
      <c r="BU48" s="91"/>
      <c r="BV48" s="91"/>
      <c r="BW48" s="91"/>
      <c r="BX48" s="91"/>
      <c r="BY48" s="91"/>
      <c r="BZ48" s="91"/>
      <c r="CA48" s="91"/>
      <c r="CB48" s="91"/>
      <c r="CC48" s="91"/>
      <c r="CD48" s="91"/>
      <c r="CE48" s="91"/>
      <c r="CF48" s="91"/>
      <c r="CG48" s="91"/>
      <c r="CH48" s="91"/>
      <c r="CI48" s="91"/>
      <c r="CJ48" s="91"/>
      <c r="CK48" s="91"/>
      <c r="CL48" s="91"/>
      <c r="CM48" s="91"/>
      <c r="CN48" s="91"/>
      <c r="CO48" s="91"/>
      <c r="CP48" s="91"/>
      <c r="CQ48" s="91"/>
      <c r="CR48" s="91"/>
      <c r="CS48" s="91"/>
      <c r="CT48" s="91"/>
      <c r="CU48" s="91"/>
      <c r="CV48" s="91"/>
      <c r="CW48" s="91"/>
      <c r="CX48" s="91"/>
      <c r="CY48" s="91"/>
      <c r="CZ48" s="91"/>
      <c r="DA48" s="91"/>
      <c r="DB48" s="91"/>
      <c r="DC48" s="91"/>
      <c r="DD48" s="91"/>
      <c r="DE48" s="91"/>
      <c r="DF48" s="91"/>
      <c r="DG48" s="91"/>
      <c r="DH48" s="91"/>
      <c r="DI48" s="91"/>
      <c r="DJ48" s="91"/>
      <c r="DK48" s="31"/>
      <c r="DL48" s="31"/>
      <c r="DM48" s="31"/>
      <c r="DN48" s="31"/>
      <c r="DO48" s="31"/>
      <c r="DP48" s="31"/>
      <c r="DQ48" s="31"/>
      <c r="DR48" s="31"/>
      <c r="DS48" s="31"/>
      <c r="DT48" s="31"/>
      <c r="DU48" s="31"/>
      <c r="DV48" s="31"/>
      <c r="DW48" s="31"/>
      <c r="DX48" s="31"/>
      <c r="DY48" s="31"/>
      <c r="DZ48" s="31"/>
      <c r="EA48" s="31"/>
      <c r="EB48" s="31"/>
      <c r="EC48" s="31"/>
      <c r="ED48" s="31"/>
      <c r="EE48" s="31"/>
      <c r="EF48" s="31"/>
      <c r="EG48" s="31"/>
      <c r="EH48" s="31"/>
      <c r="EI48" s="31"/>
      <c r="EJ48" s="31"/>
      <c r="EK48" s="31"/>
      <c r="EL48" s="31"/>
      <c r="EM48" s="31"/>
      <c r="EN48" s="31"/>
      <c r="EO48" s="31"/>
      <c r="EP48" s="31"/>
      <c r="EQ48" s="1"/>
      <c r="ER48" s="1"/>
      <c r="ES48" s="1"/>
      <c r="ET48" s="1"/>
      <c r="EU48" s="87"/>
      <c r="EV48" s="87"/>
      <c r="EW48" s="87"/>
      <c r="EX48" s="87"/>
      <c r="EY48" s="87"/>
      <c r="EZ48" s="87"/>
      <c r="FA48" s="87"/>
      <c r="FC48" s="1"/>
      <c r="FD48" s="1"/>
      <c r="FE48" s="322"/>
      <c r="FF48" s="321"/>
      <c r="FG48" s="321"/>
      <c r="FH48" s="321"/>
      <c r="FI48" s="321"/>
      <c r="FJ48" s="1"/>
      <c r="FK48" s="1"/>
      <c r="FL48" s="1"/>
      <c r="FM48" s="1"/>
    </row>
    <row r="49" spans="1:171" ht="17">
      <c r="A49" s="102" t="s">
        <v>91</v>
      </c>
      <c r="B49" s="24">
        <f>'Yearly Financials'!C30/'Yearly Financials'!C50</f>
        <v>0.54563232890209223</v>
      </c>
      <c r="C49" s="24">
        <f>'Yearly Financials'!D30/'Yearly Financials'!D50</f>
        <v>0.42361741955019683</v>
      </c>
      <c r="D49" s="24">
        <f>'Yearly Financials'!E30/'Yearly Financials'!E50</f>
        <v>0.31369900377966253</v>
      </c>
      <c r="E49" s="24">
        <f>'Yearly Financials'!F30/'Yearly Financials'!F50</f>
        <v>0.49919111259872012</v>
      </c>
      <c r="F49" s="24">
        <f>'Yearly Financials'!G30/'Yearly Financials'!G50</f>
        <v>0.86290230757552755</v>
      </c>
      <c r="G49" s="24">
        <f>'Yearly Financials'!H30/'Yearly Financials'!H50</f>
        <v>0.95118144497625756</v>
      </c>
      <c r="H49" s="24">
        <f>'Yearly Financials'!I30/'Yearly Financials'!I50</f>
        <v>0.56732497047901009</v>
      </c>
      <c r="I49" s="24">
        <f>'Yearly Financials'!J30/'Yearly Financials'!J50</f>
        <v>0.73582042176681806</v>
      </c>
      <c r="J49" s="24">
        <f>'Yearly Financials'!K30/'Yearly Financials'!K50</f>
        <v>0.84999873427334638</v>
      </c>
      <c r="K49" s="24">
        <f>'Yearly Financials'!L30/'Yearly Financials'!L50</f>
        <v>0.51607740975065131</v>
      </c>
      <c r="L49" s="24">
        <f>'Yearly Financials'!M30/'Yearly Financials'!M50</f>
        <v>0.39523704450888919</v>
      </c>
      <c r="M49" s="24">
        <f>'Yearly Financials'!N30/'Yearly Financials'!N50</f>
        <v>0.92871867698932609</v>
      </c>
      <c r="N49" s="24">
        <f>'Yearly Financials'!O30/'Yearly Financials'!O50</f>
        <v>0.75577292304498989</v>
      </c>
      <c r="O49" s="1"/>
      <c r="P49" s="141" t="s">
        <v>3632</v>
      </c>
      <c r="Q49" s="36">
        <f>'Historical Prices'!$AM$4</f>
        <v>0.19813201192915542</v>
      </c>
      <c r="R49" s="142">
        <f>'Historical Prices'!$AM$16</f>
        <v>0.18704707545029345</v>
      </c>
      <c r="S49" s="142">
        <f>'Historical Prices'!$AM$28</f>
        <v>0.19586543540425841</v>
      </c>
      <c r="T49" s="142">
        <f>'Historical Prices'!$AM$40</f>
        <v>0.17792323598822327</v>
      </c>
      <c r="U49" s="143">
        <f>'Historical Prices'!$AM$52</f>
        <v>0.1498521222670825</v>
      </c>
      <c r="V49" s="127"/>
      <c r="W49" s="127"/>
      <c r="X49" s="1"/>
      <c r="Y49" s="31"/>
      <c r="Z49" s="91"/>
      <c r="AA49" s="91"/>
      <c r="AB49" s="91"/>
      <c r="AC49" s="91"/>
      <c r="AD49" s="81"/>
      <c r="AE49" s="91"/>
      <c r="AF49" s="91"/>
      <c r="AG49" s="91"/>
      <c r="AH49" s="91"/>
      <c r="AI49" s="91"/>
      <c r="AJ49" s="91"/>
      <c r="AK49" s="91"/>
      <c r="AL49" s="91"/>
      <c r="AM49" s="91"/>
      <c r="AN49" s="91"/>
      <c r="AO49" s="91"/>
      <c r="AP49" s="91"/>
      <c r="AQ49" s="91"/>
      <c r="AR49" s="91"/>
      <c r="AS49" s="91"/>
      <c r="AT49" s="91"/>
      <c r="AU49" s="91"/>
      <c r="AV49" s="91"/>
      <c r="AW49" s="91"/>
      <c r="AX49" s="91"/>
      <c r="AY49" s="91"/>
      <c r="AZ49" s="91"/>
      <c r="BA49" s="91"/>
      <c r="BB49" s="91"/>
      <c r="BC49" s="91"/>
      <c r="BD49" s="91"/>
      <c r="BE49" s="91"/>
      <c r="BF49" s="91"/>
      <c r="BG49" s="91"/>
      <c r="BH49" s="91"/>
      <c r="BI49" s="91"/>
      <c r="BJ49" s="91"/>
      <c r="BK49" s="91"/>
      <c r="BL49" s="91"/>
      <c r="BM49" s="91"/>
      <c r="BN49" s="91"/>
      <c r="BO49" s="91"/>
      <c r="BP49" s="91"/>
      <c r="BQ49" s="91"/>
      <c r="BR49" s="91"/>
      <c r="BS49" s="91"/>
      <c r="BT49" s="91"/>
      <c r="BU49" s="91"/>
      <c r="BV49" s="91"/>
      <c r="BW49" s="91"/>
      <c r="BX49" s="91"/>
      <c r="BY49" s="91"/>
      <c r="BZ49" s="91"/>
      <c r="CA49" s="91"/>
      <c r="CB49" s="91"/>
      <c r="CC49" s="91"/>
      <c r="CD49" s="91"/>
      <c r="CE49" s="91"/>
      <c r="CF49" s="91"/>
      <c r="CG49" s="91"/>
      <c r="CH49" s="91"/>
      <c r="CI49" s="91"/>
      <c r="CJ49" s="91"/>
      <c r="CK49" s="91"/>
      <c r="CL49" s="91"/>
      <c r="CM49" s="91"/>
      <c r="CN49" s="91"/>
      <c r="CO49" s="91"/>
      <c r="CP49" s="91"/>
      <c r="CQ49" s="91"/>
      <c r="CR49" s="91"/>
      <c r="CS49" s="91"/>
      <c r="CT49" s="91"/>
      <c r="CU49" s="91"/>
      <c r="CV49" s="91"/>
      <c r="CW49" s="91"/>
      <c r="CX49" s="91"/>
      <c r="CY49" s="91"/>
      <c r="CZ49" s="91"/>
      <c r="DA49" s="91"/>
      <c r="DB49" s="91"/>
      <c r="DC49" s="91"/>
      <c r="DD49" s="91"/>
      <c r="DE49" s="91"/>
      <c r="DF49" s="91"/>
      <c r="DG49" s="91"/>
      <c r="DH49" s="91"/>
      <c r="DI49" s="91"/>
      <c r="DJ49" s="91"/>
      <c r="DK49" s="326"/>
      <c r="DL49" s="326"/>
      <c r="DM49" s="326"/>
      <c r="DN49" s="326"/>
      <c r="DO49" s="326"/>
      <c r="DP49" s="326"/>
      <c r="DQ49" s="326"/>
      <c r="DR49" s="326"/>
      <c r="DS49" s="326"/>
      <c r="DT49" s="326"/>
      <c r="DU49" s="326"/>
      <c r="DV49" s="326"/>
      <c r="DW49" s="326"/>
      <c r="DX49" s="326"/>
      <c r="DY49" s="326"/>
      <c r="DZ49" s="326"/>
      <c r="EA49" s="326"/>
      <c r="EB49" s="326"/>
      <c r="EC49" s="326"/>
      <c r="ED49" s="326"/>
      <c r="EE49" s="326"/>
      <c r="EF49" s="326"/>
      <c r="EG49" s="326"/>
      <c r="EH49" s="326"/>
      <c r="EI49" s="326"/>
      <c r="EJ49" s="326"/>
      <c r="EK49" s="326"/>
      <c r="EL49" s="326"/>
      <c r="EM49" s="326"/>
      <c r="EN49" s="326"/>
      <c r="EO49" s="326"/>
      <c r="EP49" s="326"/>
      <c r="ER49" s="1"/>
      <c r="ET49" s="1"/>
      <c r="EU49" s="1"/>
      <c r="EV49" s="1"/>
      <c r="EW49" s="1"/>
      <c r="EX49" s="1"/>
      <c r="EY49" s="1"/>
      <c r="EZ49" s="1"/>
      <c r="FA49" s="1"/>
      <c r="FC49" s="1"/>
      <c r="FD49" s="322"/>
      <c r="FE49" s="322"/>
      <c r="FF49" s="322"/>
      <c r="FG49" s="322"/>
      <c r="FH49" s="322"/>
      <c r="FI49" s="322"/>
      <c r="FJ49" s="1"/>
      <c r="FK49" s="1"/>
      <c r="FL49" s="1"/>
      <c r="FM49" s="1"/>
    </row>
    <row r="50" spans="1:171" ht="17">
      <c r="A50" s="102" t="s">
        <v>89</v>
      </c>
      <c r="B50" s="24">
        <f>'Yearly Financials'!C34/'Yearly Financials'!C50</f>
        <v>1.072544467915177</v>
      </c>
      <c r="C50" s="24">
        <f>'Yearly Financials'!D34/'Yearly Financials'!D50</f>
        <v>0.98801167175929749</v>
      </c>
      <c r="D50" s="24">
        <f>'Yearly Financials'!E34/'Yearly Financials'!E50</f>
        <v>0.87935602862672257</v>
      </c>
      <c r="E50" s="24">
        <f>'Yearly Financials'!F34/'Yearly Financials'!F50</f>
        <v>1.0745531195957954</v>
      </c>
      <c r="F50" s="24">
        <f>'Yearly Financials'!G34/'Yearly Financials'!G50</f>
        <v>1.3636044481554577</v>
      </c>
      <c r="G50" s="24">
        <f>'Yearly Financials'!H34/'Yearly Financials'!H50</f>
        <v>1.540125617208044</v>
      </c>
      <c r="H50" s="24">
        <f>'Yearly Financials'!I34/'Yearly Financials'!I50</f>
        <v>1.1238426916297297</v>
      </c>
      <c r="I50" s="24">
        <f>'Yearly Financials'!J34/'Yearly Financials'!J50</f>
        <v>1.2760628484139107</v>
      </c>
      <c r="J50" s="24">
        <f>'Yearly Financials'!K34/'Yearly Financials'!K50</f>
        <v>1.352669417512594</v>
      </c>
      <c r="K50" s="24">
        <f>'Yearly Financials'!L34/'Yearly Financials'!L50</f>
        <v>1.1087706239920605</v>
      </c>
      <c r="L50" s="24">
        <f>'Yearly Financials'!M34/'Yearly Financials'!M50</f>
        <v>1.0801128483167317</v>
      </c>
      <c r="M50" s="24">
        <f>'Yearly Financials'!N34/'Yearly Financials'!N50</f>
        <v>1.6786385084062485</v>
      </c>
      <c r="N50" s="43">
        <f>'Yearly Financials'!O34/'Yearly Financials'!O50</f>
        <v>1.4958486845519174</v>
      </c>
      <c r="O50" s="1"/>
      <c r="P50" s="146" t="str">
        <f>'Historical Prices'!$AK$17</f>
        <v>Wearables, Home and Accessories</v>
      </c>
      <c r="Q50" s="7">
        <f>'Historical Prices'!$AL$5</f>
        <v>41241000000</v>
      </c>
      <c r="R50" s="134">
        <f>'Historical Prices'!$AL$17</f>
        <v>38367000000</v>
      </c>
      <c r="S50" s="134">
        <f>'Historical Prices'!$AL$29</f>
        <v>30620000000</v>
      </c>
      <c r="T50" s="134">
        <f>'Historical Prices'!$AL$41</f>
        <v>24482000000</v>
      </c>
      <c r="U50" s="135"/>
      <c r="V50" s="127"/>
      <c r="W50" s="127"/>
      <c r="X50" s="1"/>
      <c r="Y50" s="326"/>
      <c r="Z50" s="91"/>
      <c r="AA50" s="91"/>
      <c r="AB50" s="91"/>
      <c r="AC50" s="91"/>
      <c r="AD50" s="91"/>
      <c r="AE50" s="91"/>
      <c r="AF50" s="91"/>
      <c r="AG50" s="91"/>
      <c r="AH50" s="91"/>
      <c r="AI50" s="91"/>
      <c r="AJ50" s="91"/>
      <c r="AK50" s="91"/>
      <c r="AL50" s="91"/>
      <c r="AM50" s="91"/>
      <c r="AN50" s="91"/>
      <c r="AO50" s="91"/>
      <c r="AP50" s="91"/>
      <c r="AQ50" s="91"/>
      <c r="AR50" s="91"/>
      <c r="AS50" s="91"/>
      <c r="AT50" s="91"/>
      <c r="AU50" s="91"/>
      <c r="AV50" s="91"/>
      <c r="AW50" s="91"/>
      <c r="AX50" s="91"/>
      <c r="AY50" s="91"/>
      <c r="AZ50" s="91"/>
      <c r="BA50" s="91"/>
      <c r="BB50" s="91"/>
      <c r="BC50" s="91"/>
      <c r="BD50" s="91"/>
      <c r="BE50" s="91"/>
      <c r="BF50" s="91"/>
      <c r="BG50" s="91"/>
      <c r="BH50" s="91"/>
      <c r="BI50" s="91"/>
      <c r="BJ50" s="91"/>
      <c r="BK50" s="91"/>
      <c r="BL50" s="91"/>
      <c r="BM50" s="91"/>
      <c r="BN50" s="91"/>
      <c r="BO50" s="91"/>
      <c r="BP50" s="91"/>
      <c r="BQ50" s="91"/>
      <c r="BR50" s="91"/>
      <c r="BS50" s="91"/>
      <c r="BT50" s="91"/>
      <c r="BU50" s="91"/>
      <c r="BV50" s="91"/>
      <c r="BW50" s="91"/>
      <c r="BX50" s="91"/>
      <c r="BY50" s="91"/>
      <c r="BZ50" s="91"/>
      <c r="CA50" s="91"/>
      <c r="CB50" s="91"/>
      <c r="CC50" s="91"/>
      <c r="CD50" s="91"/>
      <c r="CE50" s="91"/>
      <c r="CF50" s="91"/>
      <c r="CG50" s="91"/>
      <c r="CH50" s="91"/>
      <c r="CI50" s="91"/>
      <c r="CJ50" s="91"/>
      <c r="CK50" s="91"/>
      <c r="CL50" s="91"/>
      <c r="CM50" s="91"/>
      <c r="CN50" s="91"/>
      <c r="CO50" s="91"/>
      <c r="CP50" s="91"/>
      <c r="CQ50" s="91"/>
      <c r="CR50" s="91"/>
      <c r="CS50" s="91"/>
      <c r="CT50" s="91"/>
      <c r="CU50" s="91"/>
      <c r="CV50" s="91"/>
      <c r="CW50" s="91"/>
      <c r="CX50" s="91"/>
      <c r="CY50" s="91"/>
      <c r="CZ50" s="91"/>
      <c r="DA50" s="91"/>
      <c r="DB50" s="91"/>
      <c r="DC50" s="91"/>
      <c r="DD50" s="91"/>
      <c r="DE50" s="91"/>
      <c r="DF50" s="91"/>
      <c r="DG50" s="91"/>
      <c r="DH50" s="91"/>
      <c r="DI50" s="91"/>
      <c r="DJ50" s="9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81"/>
      <c r="ES50" s="90"/>
      <c r="ET50" s="1"/>
      <c r="EU50" s="1"/>
      <c r="EV50" s="1"/>
      <c r="EW50" s="1"/>
      <c r="EX50" s="1"/>
      <c r="EY50" s="1"/>
      <c r="EZ50" s="1"/>
      <c r="FA50" s="1"/>
      <c r="FB50" s="1"/>
      <c r="FC50" s="1"/>
      <c r="FD50" s="321"/>
      <c r="FE50" s="321"/>
      <c r="FF50" s="321"/>
      <c r="FG50" s="321"/>
      <c r="FH50" s="321"/>
      <c r="FI50" s="321"/>
      <c r="FJ50" s="1"/>
      <c r="FK50" s="1"/>
      <c r="FL50" s="1"/>
      <c r="FM50" s="1"/>
    </row>
    <row r="51" spans="1:171" ht="17">
      <c r="A51" s="102" t="s">
        <v>90</v>
      </c>
      <c r="B51" s="24">
        <f>('Yearly Financials'!C34-'Yearly Financials'!C32)/'Yearly Financials'!C50</f>
        <v>1.0239451232711068</v>
      </c>
      <c r="C51" s="24">
        <f>('Yearly Financials'!D34-'Yearly Financials'!D32)/'Yearly Financials'!D50</f>
        <v>0.94444215046659508</v>
      </c>
      <c r="D51" s="24">
        <f>('Yearly Financials'!E34-'Yearly Financials'!E32)/'Yearly Financials'!E50</f>
        <v>0.84723539114961488</v>
      </c>
      <c r="E51" s="24">
        <f>('Yearly Financials'!F34-'Yearly Financials'!F32)/'Yearly Financials'!F50</f>
        <v>1.0221149018576519</v>
      </c>
      <c r="F51" s="24">
        <f>('Yearly Financials'!G34-'Yearly Financials'!G32)/'Yearly Financials'!G50</f>
        <v>1.325072111735236</v>
      </c>
      <c r="G51" s="24">
        <f>('Yearly Financials'!H34-'Yearly Financials'!H32)/'Yearly Financials'!H50</f>
        <v>1.501286441287198</v>
      </c>
      <c r="H51" s="24">
        <f>('Yearly Financials'!I34-'Yearly Financials'!I32)/'Yearly Financials'!I50</f>
        <v>1.0899919565998666</v>
      </c>
      <c r="I51" s="24">
        <f>('Yearly Financials'!J34-'Yearly Financials'!J32)/'Yearly Financials'!J50</f>
        <v>1.2279048544844962</v>
      </c>
      <c r="J51" s="24">
        <f>('Yearly Financials'!K34-'Yearly Financials'!K32)/'Yearly Financials'!K50</f>
        <v>1.3256841252563096</v>
      </c>
      <c r="K51" s="24">
        <f>('Yearly Financials'!L34-'Yearly Financials'!L32)/'Yearly Financials'!L50</f>
        <v>1.0796303188190051</v>
      </c>
      <c r="L51" s="24">
        <f>('Yearly Financials'!M34-'Yearly Financials'!M32)/'Yearly Financials'!M50</f>
        <v>1.0468415080065565</v>
      </c>
      <c r="M51" s="24">
        <f>('Yearly Financials'!N34-'Yearly Financials'!N32)/'Yearly Financials'!N50</f>
        <v>1.6382335425351597</v>
      </c>
      <c r="N51" s="43">
        <f>('Yearly Financials'!O34-'Yearly Financials'!O32)/'Yearly Financials'!O50</f>
        <v>1.4753256188054589</v>
      </c>
      <c r="O51" s="1"/>
      <c r="P51" s="141" t="s">
        <v>3632</v>
      </c>
      <c r="Q51" s="36">
        <f>'Historical Prices'!$AM$5</f>
        <v>0.10458552271205697</v>
      </c>
      <c r="R51" s="142">
        <f>'Historical Prices'!$AM$17</f>
        <v>0.10488030900696249</v>
      </c>
      <c r="S51" s="142">
        <f>'Historical Prices'!$AM$29</f>
        <v>0.11154217438027066</v>
      </c>
      <c r="T51" s="142">
        <f>'Historical Prices'!$AM$41</f>
        <v>9.4098564806629412E-2</v>
      </c>
      <c r="U51" s="21"/>
      <c r="V51" s="127"/>
      <c r="W51" s="127"/>
      <c r="X51" s="1"/>
      <c r="Y51" s="1"/>
      <c r="Z51" s="91"/>
      <c r="AA51" s="91"/>
      <c r="AB51" s="91"/>
      <c r="AC51" s="91"/>
      <c r="AD51" s="91"/>
      <c r="AE51" s="91"/>
      <c r="AF51" s="91"/>
      <c r="AG51" s="91"/>
      <c r="AH51" s="91"/>
      <c r="AI51" s="91"/>
      <c r="AJ51" s="91"/>
      <c r="AK51" s="91"/>
      <c r="AL51" s="91"/>
      <c r="AM51" s="91"/>
      <c r="AN51" s="91"/>
      <c r="AO51" s="91"/>
      <c r="AP51" s="91"/>
      <c r="AQ51" s="91"/>
      <c r="AR51" s="91"/>
      <c r="AS51" s="91"/>
      <c r="AT51" s="91"/>
      <c r="AU51" s="91"/>
      <c r="AV51" s="91"/>
      <c r="AW51" s="91"/>
      <c r="AX51" s="91"/>
      <c r="AY51" s="91"/>
      <c r="AZ51" s="91"/>
      <c r="BA51" s="91"/>
      <c r="BB51" s="91"/>
      <c r="BC51" s="91"/>
      <c r="BD51" s="91"/>
      <c r="BE51" s="91"/>
      <c r="BF51" s="91"/>
      <c r="BG51" s="91"/>
      <c r="BH51" s="91"/>
      <c r="BI51" s="91"/>
      <c r="BJ51" s="91"/>
      <c r="BK51" s="91"/>
      <c r="BL51" s="91"/>
      <c r="BM51" s="91"/>
      <c r="BN51" s="91"/>
      <c r="BO51" s="91"/>
      <c r="BP51" s="91"/>
      <c r="BQ51" s="91"/>
      <c r="BR51" s="91"/>
      <c r="BS51" s="91"/>
      <c r="BT51" s="91"/>
      <c r="BU51" s="91"/>
      <c r="BV51" s="91"/>
      <c r="BW51" s="91"/>
      <c r="BX51" s="91"/>
      <c r="BY51" s="91"/>
      <c r="BZ51" s="91"/>
      <c r="CA51" s="91"/>
      <c r="CB51" s="91"/>
      <c r="CC51" s="91"/>
      <c r="CD51" s="91"/>
      <c r="CE51" s="91"/>
      <c r="CF51" s="91"/>
      <c r="CG51" s="91"/>
      <c r="CH51" s="91"/>
      <c r="CI51" s="91"/>
      <c r="CJ51" s="91"/>
      <c r="CK51" s="91"/>
      <c r="CL51" s="91"/>
      <c r="CM51" s="91"/>
      <c r="CN51" s="91"/>
      <c r="CO51" s="91"/>
      <c r="CP51" s="91"/>
      <c r="CQ51" s="91"/>
      <c r="CR51" s="91"/>
      <c r="CS51" s="91"/>
      <c r="CT51" s="91"/>
      <c r="CU51" s="91"/>
      <c r="CV51" s="91"/>
      <c r="CW51" s="91"/>
      <c r="CX51" s="91"/>
      <c r="CY51" s="91"/>
      <c r="CZ51" s="91"/>
      <c r="DA51" s="91"/>
      <c r="DB51" s="91"/>
      <c r="DC51" s="91"/>
      <c r="DD51" s="91"/>
      <c r="DE51" s="91"/>
      <c r="DF51" s="91"/>
      <c r="DG51" s="91"/>
      <c r="DH51" s="91"/>
      <c r="DI51" s="91"/>
      <c r="DJ51" s="91"/>
      <c r="EQ51" s="91"/>
      <c r="ER51" s="81"/>
      <c r="ES51" s="91"/>
      <c r="ET51" s="1"/>
      <c r="EU51" s="1"/>
      <c r="EV51" s="1"/>
      <c r="EW51" s="1"/>
      <c r="EX51" s="1"/>
      <c r="EY51" s="1"/>
      <c r="EZ51" s="1"/>
      <c r="FA51" s="1"/>
      <c r="FB51" s="1"/>
      <c r="FC51" s="1"/>
      <c r="FD51" s="321"/>
      <c r="FE51" s="321"/>
      <c r="FF51" s="321"/>
      <c r="FG51" s="321"/>
      <c r="FH51" s="321"/>
      <c r="FI51" s="321"/>
      <c r="FJ51" s="1"/>
      <c r="FK51" s="1"/>
      <c r="FL51" s="1"/>
      <c r="FM51" s="1"/>
    </row>
    <row r="52" spans="1:171" ht="14.5">
      <c r="A52" s="102" t="s">
        <v>3634</v>
      </c>
      <c r="B52" s="24">
        <f>B41/'Yearly Financials'!C15</f>
        <v>40.497610921501703</v>
      </c>
      <c r="C52" s="24">
        <f>C41/'Yearly Financials'!D15</f>
        <v>29.062039155860667</v>
      </c>
      <c r="D52" s="24">
        <f>D41/'Yearly Financials'!E15</f>
        <v>40.749573524394407</v>
      </c>
      <c r="E52" s="24">
        <f>E41/'Yearly Financials'!F15</f>
        <v>41.190548204158787</v>
      </c>
      <c r="F52" s="24">
        <f>F41/'Yearly Financials'!G15</f>
        <v>23.072746258266619</v>
      </c>
      <c r="G52" s="24">
        <f>G41/'Yearly Financials'!H15</f>
        <v>17.877516778523489</v>
      </c>
      <c r="H52" s="24">
        <f>H41/'Yearly Financials'!I15</f>
        <v>21.882098765432097</v>
      </c>
      <c r="I52" s="24">
        <f>I41/'Yearly Financials'!J15</f>
        <v>26.407232027550581</v>
      </c>
      <c r="J52" s="24">
        <f>J41/'Yearly Financials'!K15</f>
        <v>41.225274725274723</v>
      </c>
      <c r="K52" s="24">
        <f>K41/'Yearly Financials'!L15</f>
        <v>97.17598908594816</v>
      </c>
      <c r="L52" s="24">
        <f>L41/'Yearly Financials'!M15</f>
        <v>136.7265625</v>
      </c>
      <c r="M52" s="24">
        <f>M41/'Yearly Financials'!N15</f>
        <v>360.28676470588238</v>
      </c>
      <c r="N52" s="43">
        <f>N41/'Yearly Financials'!O15</f>
        <v>-105.82567049808429</v>
      </c>
      <c r="O52" s="1"/>
      <c r="P52" s="146" t="str">
        <f>'Historical Prices'!$AK$18</f>
        <v>iPad</v>
      </c>
      <c r="Q52" s="7">
        <f>'Historical Prices'!$AL$6</f>
        <v>29292000000</v>
      </c>
      <c r="R52" s="134">
        <f>'Historical Prices'!$AL$18</f>
        <v>31862000000</v>
      </c>
      <c r="S52" s="134">
        <f>'Historical Prices'!$AL$30</f>
        <v>23724000000</v>
      </c>
      <c r="T52" s="134">
        <f>'Historical Prices'!$AL$42</f>
        <v>21280000000</v>
      </c>
      <c r="U52" s="135">
        <f>'Historical Prices'!$AL$53</f>
        <v>18805000000</v>
      </c>
      <c r="V52" s="1"/>
      <c r="W52" s="1"/>
      <c r="X52" s="1"/>
      <c r="Z52" s="91"/>
      <c r="AA52" s="91"/>
      <c r="AB52" s="91"/>
      <c r="AC52" s="91"/>
      <c r="AD52" s="91"/>
      <c r="AE52" s="91"/>
      <c r="AF52" s="91"/>
      <c r="AG52" s="91"/>
      <c r="AH52" s="91"/>
      <c r="AI52" s="91"/>
      <c r="AJ52" s="91"/>
      <c r="AK52" s="91"/>
      <c r="AL52" s="91"/>
      <c r="AM52" s="91"/>
      <c r="AN52" s="91"/>
      <c r="AO52" s="91"/>
      <c r="AP52" s="91"/>
      <c r="AQ52" s="91"/>
      <c r="AR52" s="91"/>
      <c r="AS52" s="91"/>
      <c r="AT52" s="91"/>
      <c r="AU52" s="91"/>
      <c r="AV52" s="91"/>
      <c r="AW52" s="91"/>
      <c r="AX52" s="91"/>
      <c r="AY52" s="91"/>
      <c r="AZ52" s="91"/>
      <c r="BA52" s="91"/>
      <c r="BB52" s="91"/>
      <c r="BC52" s="91"/>
      <c r="BD52" s="91"/>
      <c r="BE52" s="91"/>
      <c r="BF52" s="91"/>
      <c r="BG52" s="91"/>
      <c r="BH52" s="91"/>
      <c r="BI52" s="91"/>
      <c r="BJ52" s="91"/>
      <c r="BK52" s="91"/>
      <c r="BL52" s="91"/>
      <c r="BM52" s="91"/>
      <c r="BN52" s="91"/>
      <c r="BO52" s="91"/>
      <c r="BP52" s="91"/>
      <c r="BQ52" s="91"/>
      <c r="BR52" s="91"/>
      <c r="BS52" s="91"/>
      <c r="BT52" s="91"/>
      <c r="BU52" s="91"/>
      <c r="BV52" s="91"/>
      <c r="BW52" s="91"/>
      <c r="BX52" s="91"/>
      <c r="BY52" s="91"/>
      <c r="BZ52" s="91"/>
      <c r="CA52" s="91"/>
      <c r="CB52" s="91"/>
      <c r="CC52" s="91"/>
      <c r="CD52" s="91"/>
      <c r="CE52" s="91"/>
      <c r="CF52" s="91"/>
      <c r="CG52" s="91"/>
      <c r="CH52" s="91"/>
      <c r="CI52" s="91"/>
      <c r="CJ52" s="91"/>
      <c r="CK52" s="91"/>
      <c r="CL52" s="91"/>
      <c r="CM52" s="91"/>
      <c r="CN52" s="91"/>
      <c r="CO52" s="91"/>
      <c r="CP52" s="91"/>
      <c r="CQ52" s="91"/>
      <c r="CR52" s="91"/>
      <c r="CS52" s="91"/>
      <c r="CT52" s="91"/>
      <c r="CU52" s="91"/>
      <c r="CV52" s="91"/>
      <c r="CW52" s="91"/>
      <c r="CX52" s="91"/>
      <c r="CY52" s="91"/>
      <c r="CZ52" s="91"/>
      <c r="DA52" s="91"/>
      <c r="DB52" s="91"/>
      <c r="DC52" s="91"/>
      <c r="DD52" s="91"/>
      <c r="DE52" s="91"/>
      <c r="DF52" s="91"/>
      <c r="DG52" s="91"/>
      <c r="DH52" s="91"/>
      <c r="DI52" s="91"/>
      <c r="DJ52" s="91"/>
      <c r="DK52" s="81"/>
      <c r="DL52" s="81"/>
      <c r="DM52" s="81"/>
      <c r="DN52" s="81"/>
      <c r="DO52" s="81"/>
      <c r="DP52" s="81"/>
      <c r="DQ52" s="81"/>
      <c r="DR52" s="81"/>
      <c r="DS52" s="81"/>
      <c r="DT52" s="81"/>
      <c r="DU52" s="81"/>
      <c r="DV52" s="81"/>
      <c r="DW52" s="81"/>
      <c r="DX52" s="81"/>
      <c r="DY52" s="81"/>
      <c r="DZ52" s="81"/>
      <c r="EA52" s="81"/>
      <c r="EB52" s="81"/>
      <c r="EC52" s="81"/>
      <c r="ED52" s="81"/>
      <c r="EE52" s="81"/>
      <c r="EF52" s="81"/>
      <c r="EG52" s="81"/>
      <c r="EH52" s="81"/>
      <c r="EI52" s="81"/>
      <c r="EJ52" s="81"/>
      <c r="EK52" s="81"/>
      <c r="EL52" s="81"/>
      <c r="EM52" s="81"/>
      <c r="EN52" s="81"/>
      <c r="EO52" s="81"/>
      <c r="EP52" s="81"/>
      <c r="EQ52" s="91"/>
      <c r="ER52" s="91"/>
      <c r="ET52" s="1"/>
      <c r="EU52" s="1"/>
      <c r="EV52" s="1"/>
      <c r="EW52" s="1"/>
      <c r="EX52" s="1"/>
      <c r="EY52" s="1"/>
      <c r="EZ52" s="1"/>
      <c r="FA52" s="1"/>
      <c r="FB52" s="1"/>
      <c r="FC52" s="1"/>
      <c r="FD52" s="321"/>
      <c r="FE52" s="321"/>
      <c r="FF52" s="321"/>
      <c r="FG52" s="321"/>
      <c r="FH52" s="321"/>
      <c r="FI52" s="321"/>
      <c r="FJ52" s="1"/>
      <c r="FK52" s="1"/>
      <c r="FL52" s="1"/>
      <c r="FM52" s="1"/>
    </row>
    <row r="53" spans="1:171" ht="15" thickBot="1">
      <c r="A53" s="104" t="s">
        <v>3635</v>
      </c>
      <c r="B53" s="148">
        <f>B100/'Yearly Financials'!C44</f>
        <v>2.7492546264080063E-2</v>
      </c>
      <c r="C53" s="148">
        <f>C100/'Yearly Financials'!D44</f>
        <v>-4.9406806340634686E-3</v>
      </c>
      <c r="D53" s="148">
        <f>D100/'Yearly Financials'!E44</f>
        <v>-5.2662612861617837E-2</v>
      </c>
      <c r="E53" s="148">
        <f>E100/'Yearly Financials'!F44</f>
        <v>2.6652269787636539E-2</v>
      </c>
      <c r="F53" s="148">
        <f>F100/'Yearly Financials'!G44</f>
        <v>0.11831559057451958</v>
      </c>
      <c r="G53" s="148">
        <f>G100/'Yearly Financials'!H44</f>
        <v>0.16868035779697266</v>
      </c>
      <c r="H53" s="148">
        <f>H100/'Yearly Financials'!I44</f>
        <v>3.9573449996582133E-2</v>
      </c>
      <c r="I53" s="148">
        <f>I100/'Yearly Financials'!J44</f>
        <v>7.4152920582224724E-2</v>
      </c>
      <c r="J53" s="148">
        <f>J100/'Yearly Financials'!K44</f>
        <v>8.661551948173063E-2</v>
      </c>
      <c r="K53" s="148">
        <f>K100/'Yearly Financials'!L44</f>
        <v>3.018462608312477E-2</v>
      </c>
      <c r="L53" s="148">
        <f>L100/'Yearly Financials'!M44</f>
        <v>2.1924697742830155E-2</v>
      </c>
      <c r="M53" s="148">
        <f>M100/'Yearly Financials'!N44</f>
        <v>0.1431304347826087</v>
      </c>
      <c r="N53" s="149">
        <f>N100/'Yearly Financials'!O44</f>
        <v>0.10854575608869502</v>
      </c>
      <c r="O53" s="1"/>
      <c r="P53" s="141" t="s">
        <v>3632</v>
      </c>
      <c r="Q53" s="36">
        <f>'Historical Prices'!$AM$6</f>
        <v>7.4283337728997187E-2</v>
      </c>
      <c r="R53" s="142">
        <f>'Historical Prices'!$AM$18</f>
        <v>8.7098193905696022E-2</v>
      </c>
      <c r="S53" s="142">
        <f>'Historical Prices'!$AM$30</f>
        <v>8.6421507021474234E-2</v>
      </c>
      <c r="T53" s="142">
        <f>'Historical Prices'!$AM$42</f>
        <v>8.1791416513564003E-2</v>
      </c>
      <c r="U53" s="143">
        <f>'Historical Prices'!$AM$53</f>
        <v>7.5772227997646852E-2</v>
      </c>
      <c r="V53" s="1"/>
      <c r="W53" s="1"/>
      <c r="X53" s="1"/>
      <c r="Y53" s="81"/>
      <c r="Z53" s="91"/>
      <c r="AA53" s="91"/>
      <c r="AB53" s="91"/>
      <c r="AC53" s="91"/>
      <c r="AD53" s="91"/>
      <c r="AE53" s="91"/>
      <c r="AF53" s="91"/>
      <c r="AG53" s="91"/>
      <c r="AH53" s="91"/>
      <c r="AI53" s="91"/>
      <c r="AJ53" s="91"/>
      <c r="AK53" s="91"/>
      <c r="AL53" s="91"/>
      <c r="AM53" s="91"/>
      <c r="AN53" s="91"/>
      <c r="AO53" s="91"/>
      <c r="AP53" s="91"/>
      <c r="AQ53" s="91"/>
      <c r="AR53" s="91"/>
      <c r="AS53" s="91"/>
      <c r="AT53" s="91"/>
      <c r="AU53" s="91"/>
      <c r="AV53" s="91"/>
      <c r="AW53" s="91"/>
      <c r="AX53" s="91"/>
      <c r="AY53" s="91"/>
      <c r="AZ53" s="91"/>
      <c r="BA53" s="91"/>
      <c r="BB53" s="91"/>
      <c r="BC53" s="91"/>
      <c r="BD53" s="91"/>
      <c r="BE53" s="91"/>
      <c r="BF53" s="91"/>
      <c r="BG53" s="91"/>
      <c r="BH53" s="91"/>
      <c r="BI53" s="91"/>
      <c r="BJ53" s="91"/>
      <c r="BK53" s="91"/>
      <c r="BL53" s="91"/>
      <c r="BM53" s="91"/>
      <c r="BN53" s="91"/>
      <c r="BO53" s="91"/>
      <c r="BP53" s="91"/>
      <c r="BQ53" s="91"/>
      <c r="BR53" s="91"/>
      <c r="BS53" s="91"/>
      <c r="BT53" s="91"/>
      <c r="BU53" s="91"/>
      <c r="BV53" s="91"/>
      <c r="BW53" s="91"/>
      <c r="BX53" s="91"/>
      <c r="BY53" s="91"/>
      <c r="BZ53" s="91"/>
      <c r="CA53" s="91"/>
      <c r="CB53" s="91"/>
      <c r="CC53" s="91"/>
      <c r="CD53" s="91"/>
      <c r="CE53" s="91"/>
      <c r="CF53" s="91"/>
      <c r="CG53" s="91"/>
      <c r="CH53" s="91"/>
      <c r="CI53" s="91"/>
      <c r="CJ53" s="91"/>
      <c r="CK53" s="91"/>
      <c r="CL53" s="91"/>
      <c r="CM53" s="91"/>
      <c r="CN53" s="91"/>
      <c r="CO53" s="91"/>
      <c r="CP53" s="91"/>
      <c r="CQ53" s="91"/>
      <c r="CR53" s="91"/>
      <c r="CS53" s="91"/>
      <c r="CT53" s="91"/>
      <c r="CU53" s="91"/>
      <c r="CV53" s="91"/>
      <c r="CW53" s="91"/>
      <c r="CX53" s="91"/>
      <c r="CY53" s="91"/>
      <c r="CZ53" s="91"/>
      <c r="DA53" s="91"/>
      <c r="DB53" s="91"/>
      <c r="DC53" s="91"/>
      <c r="DD53" s="91"/>
      <c r="DE53" s="91"/>
      <c r="DF53" s="91"/>
      <c r="DG53" s="91"/>
      <c r="DH53" s="91"/>
      <c r="DI53" s="91"/>
      <c r="DJ53" s="91"/>
      <c r="DK53" s="91"/>
      <c r="DL53" s="91"/>
      <c r="DM53" s="91"/>
      <c r="DN53" s="91"/>
      <c r="DO53" s="91"/>
      <c r="DP53" s="91"/>
      <c r="DQ53" s="91"/>
      <c r="DR53" s="91"/>
      <c r="DS53" s="91"/>
      <c r="DT53" s="91"/>
      <c r="DU53" s="91"/>
      <c r="DV53" s="91"/>
      <c r="DW53" s="91"/>
      <c r="DX53" s="91"/>
      <c r="DY53" s="91"/>
      <c r="DZ53" s="91"/>
      <c r="EA53" s="91"/>
      <c r="EB53" s="91"/>
      <c r="EC53" s="91"/>
      <c r="ED53" s="91"/>
      <c r="EE53" s="91"/>
      <c r="EF53" s="91"/>
      <c r="EG53" s="91"/>
      <c r="EH53" s="91"/>
      <c r="EI53" s="91"/>
      <c r="EJ53" s="91"/>
      <c r="EK53" s="91"/>
      <c r="EL53" s="91"/>
      <c r="EM53" s="91"/>
      <c r="EN53" s="91"/>
      <c r="EO53" s="91"/>
      <c r="EP53" s="91"/>
      <c r="EQ53" s="91"/>
      <c r="ER53" s="91"/>
      <c r="ET53" s="2"/>
      <c r="EU53" s="1"/>
      <c r="EV53" s="1"/>
      <c r="EW53" s="1"/>
      <c r="EX53" s="1"/>
      <c r="EY53" s="1"/>
      <c r="EZ53" s="1"/>
      <c r="FA53" s="1"/>
      <c r="FB53" s="1"/>
      <c r="FC53" s="1"/>
      <c r="FD53" s="321"/>
      <c r="FE53" s="321"/>
      <c r="FF53" s="321"/>
      <c r="FG53" s="321"/>
      <c r="FH53" s="321"/>
      <c r="FI53" s="321"/>
      <c r="FJ53" s="1"/>
      <c r="FK53" s="1"/>
      <c r="FL53" s="1"/>
      <c r="FM53" s="1"/>
    </row>
    <row r="54" spans="1:171" ht="14.5">
      <c r="A54" s="108" t="s">
        <v>3636</v>
      </c>
      <c r="B54" s="144">
        <f>'Yearly Financials'!C98/(-'Yearly Financials'!C97)</f>
        <v>8.214166086934116E-2</v>
      </c>
      <c r="C54" s="144">
        <f>'Yearly Financials'!D98/(-'Yearly Financials'!D97)</f>
        <v>9.9137892042010803E-2</v>
      </c>
      <c r="D54" s="144">
        <f>'Yearly Financials'!E98/(-'Yearly Financials'!E97)</f>
        <v>8.7661992124501639E-2</v>
      </c>
      <c r="E54" s="144">
        <f>'Yearly Financials'!F98/(-'Yearly Financials'!F97)</f>
        <v>0.10654760760491359</v>
      </c>
      <c r="F54" s="144">
        <f>'Yearly Financials'!G98/(-'Yearly Financials'!G97)</f>
        <v>9.0599201725462972E-2</v>
      </c>
      <c r="G54" s="144">
        <f>'Yearly Financials'!H98/(-'Yearly Financials'!H97)</f>
        <v>0.15124439768846104</v>
      </c>
      <c r="H54" s="144">
        <f>'Yearly Financials'!I98/(-'Yearly Financials'!I97)</f>
        <v>0.17192706046439549</v>
      </c>
      <c r="I54" s="144">
        <f>'Yearly Financials'!J98/(-'Yearly Financials'!J97)</f>
        <v>0.20118557187332936</v>
      </c>
      <c r="J54" s="144">
        <f>'Yearly Financials'!K98/(-'Yearly Financials'!K97)</f>
        <v>0.20582158483228002</v>
      </c>
      <c r="K54" s="144">
        <f>'Yearly Financials'!L98/(-'Yearly Financials'!L97)</f>
        <v>0.14136293160731425</v>
      </c>
      <c r="L54" s="144">
        <f>'Yearly Financials'!M98/(-'Yearly Financials'!M97)</f>
        <v>0.16433607422169377</v>
      </c>
      <c r="M54" s="144">
        <f>'Yearly Financials'!N98/(-'Yearly Financials'!N97)</f>
        <v>0.16912011329333285</v>
      </c>
      <c r="N54" s="145">
        <f>'Yearly Financials'!O98/(-'Yearly Financials'!O97)</f>
        <v>0.18487494100991034</v>
      </c>
      <c r="O54" s="1"/>
      <c r="P54" s="146" t="str">
        <f>'Historical Prices'!$AK$19</f>
        <v>iPhone</v>
      </c>
      <c r="Q54" s="7">
        <f>'Historical Prices'!$AL$7</f>
        <v>205489000000</v>
      </c>
      <c r="R54" s="134">
        <f>'Historical Prices'!$AL$19</f>
        <v>191973000000</v>
      </c>
      <c r="S54" s="134">
        <f>'Historical Prices'!$AL$31</f>
        <v>137781000000</v>
      </c>
      <c r="T54" s="134">
        <f>'Historical Prices'!$AL$43</f>
        <v>142381000000</v>
      </c>
      <c r="U54" s="135">
        <f>'Historical Prices'!$AL$54</f>
        <v>166699000000</v>
      </c>
      <c r="V54" s="1"/>
      <c r="W54" s="1"/>
      <c r="X54" s="1"/>
      <c r="Y54" s="91"/>
      <c r="Z54" s="91"/>
      <c r="AA54" s="91"/>
      <c r="AB54" s="91"/>
      <c r="AC54" s="91"/>
      <c r="AD54" s="91"/>
      <c r="AE54" s="91"/>
      <c r="AF54" s="91"/>
      <c r="AG54" s="91"/>
      <c r="AH54" s="91"/>
      <c r="AI54" s="91"/>
      <c r="AJ54" s="91"/>
      <c r="AK54" s="91"/>
      <c r="AL54" s="91"/>
      <c r="AM54" s="91"/>
      <c r="AN54" s="91"/>
      <c r="AO54" s="91"/>
      <c r="AP54" s="91"/>
      <c r="AQ54" s="91"/>
      <c r="AR54" s="91"/>
      <c r="AS54" s="91"/>
      <c r="AT54" s="91"/>
      <c r="AU54" s="91"/>
      <c r="AV54" s="91"/>
      <c r="AW54" s="91"/>
      <c r="AX54" s="91"/>
      <c r="AY54" s="91"/>
      <c r="AZ54" s="91"/>
      <c r="BA54" s="91"/>
      <c r="BB54" s="91"/>
      <c r="BC54" s="91"/>
      <c r="BD54" s="91"/>
      <c r="BE54" s="91"/>
      <c r="BF54" s="91"/>
      <c r="BG54" s="91"/>
      <c r="BH54" s="91"/>
      <c r="BI54" s="91"/>
      <c r="BJ54" s="91"/>
      <c r="BK54" s="91"/>
      <c r="BL54" s="91"/>
      <c r="BM54" s="91"/>
      <c r="BN54" s="91"/>
      <c r="BO54" s="91"/>
      <c r="BP54" s="91"/>
      <c r="BQ54" s="91"/>
      <c r="BR54" s="91"/>
      <c r="BS54" s="91"/>
      <c r="BT54" s="91"/>
      <c r="BU54" s="91"/>
      <c r="BV54" s="91"/>
      <c r="BW54" s="91"/>
      <c r="BX54" s="91"/>
      <c r="BY54" s="91"/>
      <c r="BZ54" s="91"/>
      <c r="CA54" s="91"/>
      <c r="CB54" s="91"/>
      <c r="CC54" s="91"/>
      <c r="CD54" s="91"/>
      <c r="CE54" s="91"/>
      <c r="CF54" s="91"/>
      <c r="CG54" s="91"/>
      <c r="CH54" s="91"/>
      <c r="CI54" s="91"/>
      <c r="CJ54" s="91"/>
      <c r="CK54" s="91"/>
      <c r="CL54" s="91"/>
      <c r="CM54" s="91"/>
      <c r="CN54" s="91"/>
      <c r="CO54" s="91"/>
      <c r="CP54" s="91"/>
      <c r="CQ54" s="91"/>
      <c r="CR54" s="91"/>
      <c r="CS54" s="91"/>
      <c r="CT54" s="91"/>
      <c r="CU54" s="91"/>
      <c r="CV54" s="91"/>
      <c r="CW54" s="91"/>
      <c r="CX54" s="91"/>
      <c r="CY54" s="91"/>
      <c r="CZ54" s="91"/>
      <c r="DA54" s="91"/>
      <c r="DB54" s="91"/>
      <c r="DC54" s="91"/>
      <c r="DD54" s="91"/>
      <c r="DE54" s="91"/>
      <c r="DF54" s="91"/>
      <c r="DG54" s="91"/>
      <c r="DH54" s="91"/>
      <c r="DI54" s="91"/>
      <c r="DJ54" s="91"/>
      <c r="DK54" s="91"/>
      <c r="DL54" s="91"/>
      <c r="DM54" s="91"/>
      <c r="DN54" s="91"/>
      <c r="DO54" s="91"/>
      <c r="DP54" s="91"/>
      <c r="DQ54" s="91"/>
      <c r="DR54" s="91"/>
      <c r="DS54" s="91"/>
      <c r="DT54" s="91"/>
      <c r="DU54" s="91"/>
      <c r="DV54" s="91"/>
      <c r="DW54" s="91"/>
      <c r="DX54" s="91"/>
      <c r="DY54" s="91"/>
      <c r="DZ54" s="91"/>
      <c r="EA54" s="91"/>
      <c r="EB54" s="91"/>
      <c r="EC54" s="91"/>
      <c r="ED54" s="91"/>
      <c r="EE54" s="91"/>
      <c r="EF54" s="91"/>
      <c r="EG54" s="91"/>
      <c r="EH54" s="91"/>
      <c r="EI54" s="91"/>
      <c r="EJ54" s="91"/>
      <c r="EK54" s="91"/>
      <c r="EL54" s="91"/>
      <c r="EM54" s="91"/>
      <c r="EN54" s="91"/>
      <c r="EO54" s="91"/>
      <c r="EP54" s="91"/>
      <c r="EQ54" s="91"/>
      <c r="ER54" s="91"/>
      <c r="ET54" s="87"/>
      <c r="EU54" s="1"/>
      <c r="EV54" s="1"/>
      <c r="EW54" s="1"/>
      <c r="EX54" s="1"/>
      <c r="EY54" s="1"/>
      <c r="EZ54" s="1"/>
      <c r="FA54" s="1"/>
      <c r="FB54" s="1"/>
      <c r="FC54" s="1"/>
      <c r="FD54" s="321"/>
      <c r="FE54" s="321"/>
      <c r="FF54" s="321"/>
      <c r="FG54" s="321"/>
      <c r="FH54" s="321"/>
      <c r="FI54" s="321"/>
      <c r="FJ54" s="1"/>
      <c r="FK54" s="1"/>
      <c r="FL54" s="1"/>
      <c r="FM54" s="1"/>
    </row>
    <row r="55" spans="1:171" ht="14.5">
      <c r="A55" s="102" t="s">
        <v>3637</v>
      </c>
      <c r="B55" s="24">
        <f>'Yearly Financials'!C97/(-'Yearly Financials'!C98)</f>
        <v>12.174090338770389</v>
      </c>
      <c r="C55" s="24">
        <f>'Yearly Financials'!D97/(-'Yearly Financials'!D98)</f>
        <v>10.08696048909572</v>
      </c>
      <c r="D55" s="24">
        <f>'Yearly Financials'!E97/(-'Yearly Financials'!E98)</f>
        <v>11.407452372058275</v>
      </c>
      <c r="E55" s="24">
        <f>'Yearly Financials'!F97/(-'Yearly Financials'!F98)</f>
        <v>9.3854758682904826</v>
      </c>
      <c r="F55" s="24">
        <f>'Yearly Financials'!G97/(-'Yearly Financials'!G98)</f>
        <v>11.037624846080176</v>
      </c>
      <c r="G55" s="24">
        <f>'Yearly Financials'!H97/(-'Yearly Financials'!H98)</f>
        <v>6.6118151500714628</v>
      </c>
      <c r="H55" s="24">
        <f>'Yearly Financials'!I97/(-'Yearly Financials'!I98)</f>
        <v>5.8164200405618569</v>
      </c>
      <c r="I55" s="24">
        <f>'Yearly Financials'!J97/(-'Yearly Financials'!J98)</f>
        <v>4.9705353653771001</v>
      </c>
      <c r="J55" s="24">
        <f>'Yearly Financials'!K97/(-'Yearly Financials'!K98)</f>
        <v>4.8585769117212871</v>
      </c>
      <c r="K55" s="24">
        <f>'Yearly Financials'!L97/(-'Yearly Financials'!L98)</f>
        <v>7.0739902506963785</v>
      </c>
      <c r="L55" s="24">
        <f>'Yearly Financials'!M97/(-'Yearly Financials'!M98)</f>
        <v>6.0850912055436668</v>
      </c>
      <c r="M55" s="24">
        <f>'Yearly Financials'!N97/(-'Yearly Financials'!N98)</f>
        <v>5.9129572498898195</v>
      </c>
      <c r="N55" s="43">
        <f>'Yearly Financials'!O97/(-'Yearly Financials'!O98)</f>
        <v>5.4090619017230379</v>
      </c>
      <c r="O55" s="1"/>
      <c r="P55" s="157" t="s">
        <v>3632</v>
      </c>
      <c r="Q55" s="36">
        <f>'Historical Prices'!$AM$7</f>
        <v>0.52111186626361805</v>
      </c>
      <c r="R55" s="142">
        <f>'Historical Prices'!$AM$19</f>
        <v>0.52477878283404</v>
      </c>
      <c r="S55" s="142">
        <f>'Historical Prices'!$AM$31</f>
        <v>0.50190699961750729</v>
      </c>
      <c r="T55" s="142">
        <f>'Historical Prices'!$AM$43</f>
        <v>0.54725299222827795</v>
      </c>
      <c r="U55" s="143">
        <f>'Historical Prices'!$AM$54</f>
        <v>0.67169128609304607</v>
      </c>
      <c r="V55" s="1"/>
      <c r="W55" s="1"/>
      <c r="X55" s="1"/>
      <c r="Y55" s="91"/>
      <c r="Z55" s="91"/>
      <c r="AA55" s="91"/>
      <c r="AB55" s="91"/>
      <c r="AC55" s="91"/>
      <c r="AD55" s="91"/>
      <c r="AE55" s="91"/>
      <c r="AF55" s="91"/>
      <c r="AG55" s="91"/>
      <c r="AH55" s="91"/>
      <c r="AI55" s="91"/>
      <c r="AJ55" s="91"/>
      <c r="AK55" s="91"/>
      <c r="AL55" s="91"/>
      <c r="AM55" s="91"/>
      <c r="AN55" s="91"/>
      <c r="AO55" s="91"/>
      <c r="AP55" s="91"/>
      <c r="AQ55" s="91"/>
      <c r="AR55" s="91"/>
      <c r="AS55" s="91"/>
      <c r="AT55" s="91"/>
      <c r="AU55" s="91"/>
      <c r="AV55" s="91"/>
      <c r="AW55" s="91"/>
      <c r="AX55" s="91"/>
      <c r="AY55" s="91"/>
      <c r="AZ55" s="91"/>
      <c r="BA55" s="91"/>
      <c r="BB55" s="91"/>
      <c r="BC55" s="91"/>
      <c r="BD55" s="91"/>
      <c r="BE55" s="91"/>
      <c r="BF55" s="91"/>
      <c r="BG55" s="91"/>
      <c r="BH55" s="91"/>
      <c r="BI55" s="91"/>
      <c r="BJ55" s="91"/>
      <c r="BK55" s="91"/>
      <c r="BL55" s="91"/>
      <c r="BM55" s="91"/>
      <c r="BN55" s="91"/>
      <c r="BO55" s="91"/>
      <c r="BP55" s="91"/>
      <c r="BQ55" s="91"/>
      <c r="BR55" s="91"/>
      <c r="BS55" s="91"/>
      <c r="BT55" s="91"/>
      <c r="BU55" s="91"/>
      <c r="BV55" s="91"/>
      <c r="BW55" s="91"/>
      <c r="BX55" s="91"/>
      <c r="BY55" s="91"/>
      <c r="BZ55" s="91"/>
      <c r="CA55" s="91"/>
      <c r="CB55" s="91"/>
      <c r="CC55" s="91"/>
      <c r="CD55" s="91"/>
      <c r="CE55" s="91"/>
      <c r="CF55" s="91"/>
      <c r="CG55" s="91"/>
      <c r="CH55" s="91"/>
      <c r="CI55" s="91"/>
      <c r="CJ55" s="91"/>
      <c r="CK55" s="91"/>
      <c r="CL55" s="91"/>
      <c r="CM55" s="91"/>
      <c r="CN55" s="91"/>
      <c r="CO55" s="91"/>
      <c r="CP55" s="91"/>
      <c r="CQ55" s="91"/>
      <c r="CR55" s="91"/>
      <c r="CS55" s="91"/>
      <c r="CT55" s="91"/>
      <c r="CU55" s="91"/>
      <c r="CV55" s="91"/>
      <c r="CW55" s="91"/>
      <c r="CX55" s="91"/>
      <c r="CY55" s="91"/>
      <c r="CZ55" s="91"/>
      <c r="DA55" s="91"/>
      <c r="DB55" s="91"/>
      <c r="DC55" s="91"/>
      <c r="DD55" s="91"/>
      <c r="DE55" s="91"/>
      <c r="DF55" s="91"/>
      <c r="DG55" s="91"/>
      <c r="DH55" s="91"/>
      <c r="DI55" s="91"/>
      <c r="DJ55" s="91"/>
      <c r="DK55" s="91"/>
      <c r="DL55" s="91"/>
      <c r="DM55" s="91"/>
      <c r="DN55" s="91"/>
      <c r="DO55" s="91"/>
      <c r="DP55" s="91"/>
      <c r="DQ55" s="91"/>
      <c r="DR55" s="91"/>
      <c r="DS55" s="91"/>
      <c r="DT55" s="91"/>
      <c r="DU55" s="91"/>
      <c r="DV55" s="91"/>
      <c r="DW55" s="91"/>
      <c r="DX55" s="91"/>
      <c r="DY55" s="91"/>
      <c r="DZ55" s="91"/>
      <c r="EA55" s="91"/>
      <c r="EB55" s="91"/>
      <c r="EC55" s="91"/>
      <c r="ED55" s="91"/>
      <c r="EE55" s="91"/>
      <c r="EF55" s="91"/>
      <c r="EG55" s="91"/>
      <c r="EH55" s="91"/>
      <c r="EI55" s="91"/>
      <c r="EJ55" s="91"/>
      <c r="EK55" s="91"/>
      <c r="EL55" s="91"/>
      <c r="EM55" s="91"/>
      <c r="EN55" s="91"/>
      <c r="EO55" s="91"/>
      <c r="EP55" s="91"/>
      <c r="EQ55" s="91"/>
      <c r="ER55" s="91"/>
      <c r="ET55" s="1"/>
      <c r="EU55" s="1"/>
      <c r="EV55" s="1"/>
      <c r="EW55" s="1"/>
      <c r="EX55" s="1"/>
      <c r="EY55" s="1"/>
      <c r="EZ55" s="1"/>
      <c r="FA55" s="1"/>
      <c r="FB55" s="1"/>
      <c r="FC55" s="1"/>
      <c r="FD55" s="321"/>
      <c r="FE55" s="321"/>
      <c r="FF55" s="321"/>
      <c r="FG55" s="321"/>
      <c r="FH55" s="321"/>
      <c r="FI55" s="321"/>
      <c r="FJ55" s="1"/>
      <c r="FK55" s="1"/>
      <c r="FL55" s="1"/>
      <c r="FM55" s="1"/>
    </row>
    <row r="56" spans="1:171" ht="15" thickBot="1">
      <c r="A56" s="104" t="s">
        <v>3638</v>
      </c>
      <c r="B56" s="148">
        <f>(-'Yearly Financials'!C98)/B10</f>
        <v>2.47960882122653E-2</v>
      </c>
      <c r="C56" s="148">
        <f>(-'Yearly Financials'!D98)/C10</f>
        <v>2.859230076835775E-2</v>
      </c>
      <c r="D56" s="148">
        <f>(-'Yearly Financials'!E98)/D10</f>
        <v>2.7155058732831552E-2</v>
      </c>
      <c r="E56" s="148">
        <f>(-'Yearly Financials'!F98)/E10</f>
        <v>3.0302036264033657E-2</v>
      </c>
      <c r="F56" s="148">
        <f>(-'Yearly Financials'!G98)/F10</f>
        <v>2.6625138881299748E-2</v>
      </c>
      <c r="G56" s="148">
        <f>(-'Yearly Financials'!H98)/G10</f>
        <v>4.033838892433525E-2</v>
      </c>
      <c r="H56" s="148">
        <f>(-'Yearly Financials'!I98)/H10</f>
        <v>5.0125190609762983E-2</v>
      </c>
      <c r="I56" s="148">
        <f>(-'Yearly Financials'!J98)/I10</f>
        <v>5.5816327420888698E-2</v>
      </c>
      <c r="J56" s="148">
        <f>(-'Yearly Financials'!K98)/J10</f>
        <v>6.2827225130890049E-2</v>
      </c>
      <c r="K56" s="148">
        <f>(-'Yearly Financials'!L98)/K10</f>
        <v>4.9153884004021993E-2</v>
      </c>
      <c r="L56" s="148">
        <f>(-'Yearly Financials'!M98)/L10</f>
        <v>5.3683087611805576E-2</v>
      </c>
      <c r="M56" s="148">
        <f>(-'Yearly Financials'!N98)/M10</f>
        <v>5.3103972851208235E-2</v>
      </c>
      <c r="N56" s="149">
        <f>(-'Yearly Financials'!O98)/N10</f>
        <v>6.0073606461011578E-2</v>
      </c>
      <c r="O56" s="1"/>
      <c r="P56" s="146">
        <f>'Historical Prices'!$AK$20</f>
        <v>0</v>
      </c>
      <c r="Q56" s="7">
        <f>'Historical Prices'!$AL$8</f>
        <v>0</v>
      </c>
      <c r="R56" s="134">
        <f>'Historical Prices'!$AL$20</f>
        <v>0</v>
      </c>
      <c r="S56" s="134">
        <f>'Historical Prices'!$AL$32</f>
        <v>0</v>
      </c>
      <c r="T56" s="134">
        <f>'Historical Prices'!$AL$44</f>
        <v>0</v>
      </c>
      <c r="U56" s="135">
        <f>'Historical Prices'!$AL$55</f>
        <v>0</v>
      </c>
      <c r="V56" s="1"/>
      <c r="W56" s="1"/>
      <c r="X56" s="1"/>
      <c r="Y56" s="91"/>
      <c r="Z56" s="91"/>
      <c r="AA56" s="91"/>
      <c r="AB56" s="91"/>
      <c r="AC56" s="91"/>
      <c r="AD56" s="91"/>
      <c r="AE56" s="91"/>
      <c r="AF56" s="91"/>
      <c r="AG56" s="91"/>
      <c r="AH56" s="91"/>
      <c r="AI56" s="91"/>
      <c r="AJ56" s="91"/>
      <c r="AK56" s="91"/>
      <c r="AL56" s="91"/>
      <c r="AM56" s="91"/>
      <c r="AN56" s="91"/>
      <c r="AO56" s="91"/>
      <c r="AP56" s="91"/>
      <c r="AQ56" s="91"/>
      <c r="AR56" s="91"/>
      <c r="AS56" s="91"/>
      <c r="AT56" s="91"/>
      <c r="AU56" s="91"/>
      <c r="AV56" s="91"/>
      <c r="AW56" s="91"/>
      <c r="AX56" s="91"/>
      <c r="AY56" s="91"/>
      <c r="AZ56" s="91"/>
      <c r="BA56" s="91"/>
      <c r="BB56" s="91"/>
      <c r="BC56" s="91"/>
      <c r="BD56" s="91"/>
      <c r="BE56" s="91"/>
      <c r="BF56" s="91"/>
      <c r="BG56" s="91"/>
      <c r="BH56" s="91"/>
      <c r="BI56" s="91"/>
      <c r="BJ56" s="91"/>
      <c r="BK56" s="91"/>
      <c r="BL56" s="91"/>
      <c r="BM56" s="91"/>
      <c r="BN56" s="91"/>
      <c r="BO56" s="91"/>
      <c r="BP56" s="91"/>
      <c r="BQ56" s="91"/>
      <c r="BR56" s="91"/>
      <c r="BS56" s="91"/>
      <c r="BT56" s="91"/>
      <c r="BU56" s="91"/>
      <c r="BV56" s="91"/>
      <c r="BW56" s="91"/>
      <c r="BX56" s="91"/>
      <c r="BY56" s="91"/>
      <c r="BZ56" s="91"/>
      <c r="CA56" s="91"/>
      <c r="CB56" s="91"/>
      <c r="CC56" s="91"/>
      <c r="CD56" s="91"/>
      <c r="CE56" s="91"/>
      <c r="CF56" s="91"/>
      <c r="CG56" s="91"/>
      <c r="CH56" s="91"/>
      <c r="CI56" s="91"/>
      <c r="CJ56" s="91"/>
      <c r="CK56" s="91"/>
      <c r="CL56" s="91"/>
      <c r="CM56" s="91"/>
      <c r="CN56" s="91"/>
      <c r="CO56" s="91"/>
      <c r="CP56" s="91"/>
      <c r="CQ56" s="91"/>
      <c r="CR56" s="91"/>
      <c r="CS56" s="91"/>
      <c r="CT56" s="91"/>
      <c r="CU56" s="91"/>
      <c r="CV56" s="91"/>
      <c r="CW56" s="91"/>
      <c r="CX56" s="91"/>
      <c r="CY56" s="91"/>
      <c r="CZ56" s="91"/>
      <c r="DA56" s="91"/>
      <c r="DB56" s="91"/>
      <c r="DC56" s="91"/>
      <c r="DD56" s="91"/>
      <c r="DE56" s="91"/>
      <c r="DF56" s="91"/>
      <c r="DG56" s="91"/>
      <c r="DH56" s="91"/>
      <c r="DI56" s="91"/>
      <c r="DJ56" s="91"/>
      <c r="DK56" s="91"/>
      <c r="DL56" s="91"/>
      <c r="DM56" s="91"/>
      <c r="DN56" s="91"/>
      <c r="DO56" s="91"/>
      <c r="DP56" s="91"/>
      <c r="DQ56" s="91"/>
      <c r="DR56" s="91"/>
      <c r="DS56" s="91"/>
      <c r="DT56" s="91"/>
      <c r="DU56" s="91"/>
      <c r="DV56" s="91"/>
      <c r="DW56" s="91"/>
      <c r="DX56" s="91"/>
      <c r="DY56" s="91"/>
      <c r="DZ56" s="91"/>
      <c r="EA56" s="91"/>
      <c r="EB56" s="91"/>
      <c r="EC56" s="91"/>
      <c r="ED56" s="91"/>
      <c r="EE56" s="91"/>
      <c r="EF56" s="91"/>
      <c r="EG56" s="91"/>
      <c r="EH56" s="91"/>
      <c r="EI56" s="91"/>
      <c r="EJ56" s="91"/>
      <c r="EK56" s="91"/>
      <c r="EL56" s="91"/>
      <c r="EM56" s="91"/>
      <c r="EN56" s="91"/>
      <c r="EO56" s="91"/>
      <c r="EP56" s="91"/>
      <c r="EQ56" s="91"/>
      <c r="ER56" s="91"/>
      <c r="ET56" s="1"/>
      <c r="EU56" s="1"/>
      <c r="EV56" s="1"/>
      <c r="EW56" s="1"/>
      <c r="EX56" s="1"/>
      <c r="EY56" s="1"/>
      <c r="EZ56" s="1"/>
      <c r="FA56" s="1"/>
      <c r="FB56" s="1"/>
      <c r="FC56" s="1"/>
      <c r="FD56" s="321"/>
      <c r="FE56" s="321"/>
      <c r="FF56" s="321"/>
      <c r="FG56" s="321"/>
      <c r="FH56" s="321"/>
      <c r="FI56" s="321"/>
      <c r="FJ56" s="1"/>
      <c r="FK56" s="1"/>
      <c r="FL56" s="1"/>
      <c r="FM56" s="1"/>
    </row>
    <row r="57" spans="1:171" ht="14.5">
      <c r="A57" s="108" t="s">
        <v>3639</v>
      </c>
      <c r="B57" s="144">
        <f>'Yearly Financials'!C8/B10</f>
        <v>6.5103991122772265E-2</v>
      </c>
      <c r="C57" s="144">
        <f>'Yearly Financials'!D8/C10</f>
        <v>6.5048201729783317E-2</v>
      </c>
      <c r="D57" s="144">
        <f>'Yearly Financials'!E8/D10</f>
        <v>6.3637378020328261E-2</v>
      </c>
      <c r="E57" s="144">
        <f>'Yearly Financials'!F8/E10</f>
        <v>6.006555190163388E-2</v>
      </c>
      <c r="F57" s="144">
        <f>'Yearly Financials'!G8/F10</f>
        <v>7.2549769593646979E-2</v>
      </c>
      <c r="G57" s="144">
        <f>'Yearly Financials'!H8/G10</f>
        <v>7.0126146348213125E-2</v>
      </c>
      <c r="H57" s="144">
        <f>'Yearly Financials'!I8/H10</f>
        <v>6.2896515371147807E-2</v>
      </c>
      <c r="I57" s="144">
        <f>'Yearly Financials'!J8/I10</f>
        <v>6.6573893924984945E-2</v>
      </c>
      <c r="J57" s="144">
        <f>'Yearly Financials'!K8/J10</f>
        <v>6.5822972653369755E-2</v>
      </c>
      <c r="K57" s="144">
        <f>'Yearly Financials'!L8/K10</f>
        <v>6.1309714823609952E-2</v>
      </c>
      <c r="L57" s="144">
        <f>'Yearly Financials'!M8/L10</f>
        <v>6.5609015563883044E-2</v>
      </c>
      <c r="M57" s="144">
        <f>'Yearly Financials'!N8/M10</f>
        <v>6.3366684219764782E-2</v>
      </c>
      <c r="N57" s="145">
        <f>'Yearly Financials'!O8/N10</f>
        <v>6.4150075395506934E-2</v>
      </c>
      <c r="O57" s="1"/>
      <c r="P57" s="157" t="s">
        <v>3632</v>
      </c>
      <c r="Q57" s="36">
        <f>'Historical Prices'!$AM$8</f>
        <v>0</v>
      </c>
      <c r="R57" s="142">
        <f>'Historical Prices'!$AM$20</f>
        <v>0</v>
      </c>
      <c r="S57" s="142">
        <f>'Historical Prices'!$AM$32</f>
        <v>0</v>
      </c>
      <c r="T57" s="142">
        <f>'Historical Prices'!$AM$44</f>
        <v>0</v>
      </c>
      <c r="U57" s="143">
        <f>'Historical Prices'!$AM$55</f>
        <v>0</v>
      </c>
      <c r="V57" s="1"/>
      <c r="W57" s="1"/>
      <c r="X57" s="1"/>
      <c r="Y57" s="91"/>
      <c r="Z57" s="91"/>
      <c r="AA57" s="91"/>
      <c r="AB57" s="91"/>
      <c r="AC57" s="91"/>
      <c r="AD57" s="91"/>
      <c r="AE57" s="91"/>
      <c r="AF57" s="91"/>
      <c r="AG57" s="91"/>
      <c r="AH57" s="91"/>
      <c r="AI57" s="91"/>
      <c r="AJ57" s="91"/>
      <c r="AK57" s="91"/>
      <c r="AL57" s="91"/>
      <c r="AM57" s="91"/>
      <c r="AN57" s="91"/>
      <c r="AO57" s="91"/>
      <c r="AP57" s="91"/>
      <c r="AQ57" s="91"/>
      <c r="AR57" s="91"/>
      <c r="AS57" s="91"/>
      <c r="AT57" s="91"/>
      <c r="AU57" s="91"/>
      <c r="AV57" s="91"/>
      <c r="AW57" s="91"/>
      <c r="AX57" s="91"/>
      <c r="AY57" s="91"/>
      <c r="AZ57" s="91"/>
      <c r="BA57" s="91"/>
      <c r="BB57" s="91"/>
      <c r="BC57" s="91"/>
      <c r="BD57" s="91"/>
      <c r="BE57" s="91"/>
      <c r="BF57" s="91"/>
      <c r="BG57" s="91"/>
      <c r="BH57" s="91"/>
      <c r="BI57" s="91"/>
      <c r="BJ57" s="91"/>
      <c r="BK57" s="91"/>
      <c r="BL57" s="91"/>
      <c r="BM57" s="91"/>
      <c r="BN57" s="91"/>
      <c r="BO57" s="91"/>
      <c r="BP57" s="91"/>
      <c r="BQ57" s="91"/>
      <c r="BR57" s="91"/>
      <c r="BS57" s="91"/>
      <c r="BT57" s="91"/>
      <c r="BU57" s="91"/>
      <c r="BV57" s="91"/>
      <c r="BW57" s="91"/>
      <c r="BX57" s="91"/>
      <c r="BY57" s="91"/>
      <c r="BZ57" s="91"/>
      <c r="CA57" s="91"/>
      <c r="CB57" s="91"/>
      <c r="CC57" s="91"/>
      <c r="CD57" s="91"/>
      <c r="CE57" s="91"/>
      <c r="CF57" s="91"/>
      <c r="CG57" s="91"/>
      <c r="CH57" s="91"/>
      <c r="CI57" s="91"/>
      <c r="CJ57" s="91"/>
      <c r="CK57" s="91"/>
      <c r="CL57" s="91"/>
      <c r="CM57" s="91"/>
      <c r="CN57" s="91"/>
      <c r="CO57" s="91"/>
      <c r="CP57" s="91"/>
      <c r="CQ57" s="91"/>
      <c r="CR57" s="91"/>
      <c r="CS57" s="91"/>
      <c r="CT57" s="91"/>
      <c r="CU57" s="91"/>
      <c r="CV57" s="91"/>
      <c r="CW57" s="91"/>
      <c r="CX57" s="91"/>
      <c r="CY57" s="91"/>
      <c r="CZ57" s="91"/>
      <c r="DA57" s="91"/>
      <c r="DB57" s="91"/>
      <c r="DC57" s="91"/>
      <c r="DD57" s="91"/>
      <c r="DE57" s="91"/>
      <c r="DF57" s="91"/>
      <c r="DG57" s="91"/>
      <c r="DH57" s="91"/>
      <c r="DI57" s="91"/>
      <c r="DJ57" s="91"/>
      <c r="DK57" s="91"/>
      <c r="DL57" s="91"/>
      <c r="DM57" s="91"/>
      <c r="DN57" s="91"/>
      <c r="DO57" s="91"/>
      <c r="DP57" s="91"/>
      <c r="DQ57" s="91"/>
      <c r="DR57" s="91"/>
      <c r="DS57" s="91"/>
      <c r="DT57" s="91"/>
      <c r="DU57" s="91"/>
      <c r="DV57" s="91"/>
      <c r="DW57" s="91"/>
      <c r="DX57" s="91"/>
      <c r="DY57" s="91"/>
      <c r="DZ57" s="91"/>
      <c r="EA57" s="91"/>
      <c r="EB57" s="91"/>
      <c r="EC57" s="91"/>
      <c r="ED57" s="91"/>
      <c r="EE57" s="91"/>
      <c r="EF57" s="91"/>
      <c r="EG57" s="91"/>
      <c r="EH57" s="91"/>
      <c r="EI57" s="91"/>
      <c r="EJ57" s="91"/>
      <c r="EK57" s="91"/>
      <c r="EL57" s="91"/>
      <c r="EM57" s="91"/>
      <c r="EN57" s="91"/>
      <c r="EO57" s="91"/>
      <c r="EP57" s="91"/>
      <c r="EQ57" s="91"/>
      <c r="ER57" s="91"/>
      <c r="ET57" s="1"/>
      <c r="EU57" s="1"/>
      <c r="EV57" s="1"/>
      <c r="EW57" s="1"/>
      <c r="EX57" s="1"/>
      <c r="EY57" s="1"/>
      <c r="EZ57" s="1"/>
      <c r="FA57" s="1"/>
      <c r="FB57" s="1"/>
      <c r="FC57" s="1"/>
      <c r="FD57" s="321"/>
      <c r="FE57" s="321"/>
      <c r="FF57" s="321"/>
      <c r="FG57" s="321"/>
      <c r="FH57" s="321"/>
      <c r="FI57" s="321"/>
      <c r="FJ57" s="1"/>
      <c r="FK57" s="1"/>
      <c r="FL57" s="1"/>
      <c r="FM57" s="1"/>
    </row>
    <row r="58" spans="1:171" ht="14.5">
      <c r="A58" s="102" t="s">
        <v>3640</v>
      </c>
      <c r="B58" s="36">
        <f>'Yearly Financials'!C7/B10</f>
        <v>7.752536906348359E-2</v>
      </c>
      <c r="C58" s="36">
        <f>'Yearly Financials'!D7/C10</f>
        <v>7.8048971392045086E-2</v>
      </c>
      <c r="D58" s="36">
        <f>'Yearly Financials'!E7/D10</f>
        <v>6.657148363798665E-2</v>
      </c>
      <c r="E58" s="36">
        <f>'Yearly Financials'!F7/E10</f>
        <v>5.9904269074427925E-2</v>
      </c>
      <c r="F58" s="36">
        <f>'Yearly Financials'!G7/F10</f>
        <v>6.8309564140393061E-2</v>
      </c>
      <c r="G58" s="36">
        <f>'Yearly Financials'!H7/G10</f>
        <v>6.233136285716482E-2</v>
      </c>
      <c r="H58" s="36">
        <f>'Yearly Financials'!I7/H10</f>
        <v>5.3600406634161032E-2</v>
      </c>
      <c r="I58" s="36">
        <f>'Yearly Financials'!J7/I10</f>
        <v>5.0520428906706681E-2</v>
      </c>
      <c r="J58" s="36">
        <f>'Yearly Financials'!K7/J10</f>
        <v>4.6582482760539605E-2</v>
      </c>
      <c r="K58" s="36">
        <f>'Yearly Financials'!L7/K10</f>
        <v>3.4516398177267184E-2</v>
      </c>
      <c r="L58" s="36">
        <f>'Yearly Financials'!M7/L10</f>
        <v>3.3047949889220163E-2</v>
      </c>
      <c r="M58" s="36">
        <f>'Yearly Financials'!N7/M10</f>
        <v>2.6183371365045931E-2</v>
      </c>
      <c r="N58" s="35">
        <f>'Yearly Financials'!O7/N10</f>
        <v>2.1602729572929181E-2</v>
      </c>
      <c r="O58" s="1"/>
      <c r="P58" s="146">
        <f>'Historical Prices'!$AK$21</f>
        <v>0</v>
      </c>
      <c r="Q58" s="7">
        <f>'Historical Prices'!$AL$9</f>
        <v>0</v>
      </c>
      <c r="R58" s="134">
        <f>'Historical Prices'!$AL$21</f>
        <v>0</v>
      </c>
      <c r="S58" s="134">
        <f>'Historical Prices'!$AL$33</f>
        <v>0</v>
      </c>
      <c r="T58" s="134">
        <f>'Historical Prices'!$AL$45</f>
        <v>0</v>
      </c>
      <c r="U58" s="135">
        <f>'Historical Prices'!$AL$56</f>
        <v>0</v>
      </c>
      <c r="V58" s="1"/>
      <c r="W58" s="1"/>
      <c r="X58" s="1"/>
      <c r="Y58" s="91"/>
      <c r="Z58" s="91"/>
      <c r="AA58" s="91"/>
      <c r="AB58" s="91"/>
      <c r="AC58" s="91"/>
      <c r="AD58" s="91"/>
      <c r="AE58" s="91"/>
      <c r="AF58" s="91"/>
      <c r="AG58" s="91"/>
      <c r="AH58" s="91"/>
      <c r="AI58" s="91"/>
      <c r="AJ58" s="91"/>
      <c r="AK58" s="91"/>
      <c r="AL58" s="91"/>
      <c r="AM58" s="91"/>
      <c r="AN58" s="91"/>
      <c r="AO58" s="91"/>
      <c r="AP58" s="91"/>
      <c r="AQ58" s="91"/>
      <c r="AR58" s="91"/>
      <c r="AS58" s="91"/>
      <c r="AT58" s="91"/>
      <c r="AU58" s="91"/>
      <c r="AV58" s="91"/>
      <c r="AW58" s="91"/>
      <c r="AX58" s="91"/>
      <c r="AY58" s="91"/>
      <c r="AZ58" s="91"/>
      <c r="BA58" s="91"/>
      <c r="BB58" s="91"/>
      <c r="BC58" s="91"/>
      <c r="BD58" s="91"/>
      <c r="BE58" s="91"/>
      <c r="BF58" s="91"/>
      <c r="BG58" s="91"/>
      <c r="BH58" s="91"/>
      <c r="BI58" s="91"/>
      <c r="BJ58" s="91"/>
      <c r="BK58" s="91"/>
      <c r="BL58" s="91"/>
      <c r="BM58" s="91"/>
      <c r="BN58" s="91"/>
      <c r="BO58" s="91"/>
      <c r="BP58" s="91"/>
      <c r="BQ58" s="91"/>
      <c r="BR58" s="91"/>
      <c r="BS58" s="91"/>
      <c r="BT58" s="91"/>
      <c r="BU58" s="91"/>
      <c r="BV58" s="91"/>
      <c r="BW58" s="91"/>
      <c r="BX58" s="91"/>
      <c r="BY58" s="91"/>
      <c r="BZ58" s="91"/>
      <c r="CA58" s="91"/>
      <c r="CB58" s="91"/>
      <c r="CC58" s="91"/>
      <c r="CD58" s="91"/>
      <c r="CE58" s="91"/>
      <c r="CF58" s="91"/>
      <c r="CG58" s="91"/>
      <c r="CH58" s="91"/>
      <c r="CI58" s="91"/>
      <c r="CJ58" s="91"/>
      <c r="CK58" s="91"/>
      <c r="CL58" s="91"/>
      <c r="CM58" s="91"/>
      <c r="CN58" s="91"/>
      <c r="CO58" s="91"/>
      <c r="CP58" s="91"/>
      <c r="CQ58" s="91"/>
      <c r="CR58" s="91"/>
      <c r="CS58" s="91"/>
      <c r="CT58" s="91"/>
      <c r="CU58" s="91"/>
      <c r="CV58" s="91"/>
      <c r="CW58" s="91"/>
      <c r="CX58" s="91"/>
      <c r="CY58" s="91"/>
      <c r="CZ58" s="91"/>
      <c r="DA58" s="91"/>
      <c r="DB58" s="91"/>
      <c r="DC58" s="91"/>
      <c r="DD58" s="91"/>
      <c r="DE58" s="91"/>
      <c r="DF58" s="91"/>
      <c r="DG58" s="91"/>
      <c r="DH58" s="91"/>
      <c r="DI58" s="91"/>
      <c r="DJ58" s="91"/>
      <c r="DK58" s="91"/>
      <c r="DL58" s="91"/>
      <c r="DM58" s="91"/>
      <c r="DN58" s="91"/>
      <c r="DO58" s="91"/>
      <c r="DP58" s="91"/>
      <c r="DQ58" s="91"/>
      <c r="DR58" s="91"/>
      <c r="DS58" s="91"/>
      <c r="DT58" s="91"/>
      <c r="DU58" s="91"/>
      <c r="DV58" s="91"/>
      <c r="DW58" s="91"/>
      <c r="DX58" s="91"/>
      <c r="DY58" s="91"/>
      <c r="DZ58" s="91"/>
      <c r="EA58" s="91"/>
      <c r="EB58" s="91"/>
      <c r="EC58" s="91"/>
      <c r="ED58" s="91"/>
      <c r="EE58" s="91"/>
      <c r="EF58" s="91"/>
      <c r="EG58" s="91"/>
      <c r="EH58" s="91"/>
      <c r="EI58" s="91"/>
      <c r="EJ58" s="91"/>
      <c r="EK58" s="91"/>
      <c r="EL58" s="91"/>
      <c r="EM58" s="91"/>
      <c r="EN58" s="91"/>
      <c r="EO58" s="91"/>
      <c r="EP58" s="91"/>
      <c r="EQ58" s="91"/>
      <c r="ER58" s="91"/>
      <c r="ET58" s="1"/>
      <c r="EU58" s="1"/>
      <c r="EV58" s="1"/>
      <c r="EW58" s="1"/>
      <c r="EX58" s="1"/>
      <c r="EY58" s="1"/>
      <c r="EZ58" s="1"/>
      <c r="FA58" s="1"/>
      <c r="FB58" s="1"/>
      <c r="FC58" s="1"/>
      <c r="FD58" s="321"/>
      <c r="FE58" s="321"/>
      <c r="FF58" s="321"/>
      <c r="FG58" s="321"/>
      <c r="FH58" s="321"/>
      <c r="FI58" s="321"/>
      <c r="FJ58" s="1"/>
      <c r="FK58" s="1"/>
    </row>
    <row r="59" spans="1:171" ht="15" thickBot="1">
      <c r="A59" s="104" t="s">
        <v>3641</v>
      </c>
      <c r="B59" s="148">
        <f t="shared" ref="B59:N59" si="26">B57+B58</f>
        <v>0.14262936018625585</v>
      </c>
      <c r="C59" s="148">
        <f t="shared" si="26"/>
        <v>0.1430971731218284</v>
      </c>
      <c r="D59" s="148">
        <f t="shared" si="26"/>
        <v>0.13020886165831491</v>
      </c>
      <c r="E59" s="148">
        <f t="shared" si="26"/>
        <v>0.11996982097606181</v>
      </c>
      <c r="F59" s="148">
        <f t="shared" si="26"/>
        <v>0.14085933373404003</v>
      </c>
      <c r="G59" s="148">
        <f t="shared" si="26"/>
        <v>0.13245750920537794</v>
      </c>
      <c r="H59" s="148">
        <f t="shared" si="26"/>
        <v>0.11649692200530884</v>
      </c>
      <c r="I59" s="148">
        <f t="shared" si="26"/>
        <v>0.11709432283169163</v>
      </c>
      <c r="J59" s="148">
        <f t="shared" si="26"/>
        <v>0.11240545541390937</v>
      </c>
      <c r="K59" s="148">
        <f t="shared" si="26"/>
        <v>9.5826113000877136E-2</v>
      </c>
      <c r="L59" s="148">
        <f t="shared" si="26"/>
        <v>9.8656965453103207E-2</v>
      </c>
      <c r="M59" s="148">
        <f t="shared" si="26"/>
        <v>8.9550055584810717E-2</v>
      </c>
      <c r="N59" s="149">
        <f t="shared" si="26"/>
        <v>8.5752804968436111E-2</v>
      </c>
      <c r="O59" s="1"/>
      <c r="P59" s="162" t="s">
        <v>3632</v>
      </c>
      <c r="Q59" s="148">
        <f>'Historical Prices'!$AM$9</f>
        <v>0</v>
      </c>
      <c r="R59" s="163">
        <f>'Historical Prices'!$AM$21</f>
        <v>0</v>
      </c>
      <c r="S59" s="163">
        <f>'Historical Prices'!$AM$33</f>
        <v>0</v>
      </c>
      <c r="T59" s="163">
        <f>'Historical Prices'!$AM$45</f>
        <v>0</v>
      </c>
      <c r="U59" s="164">
        <f>'Historical Prices'!$AM$56</f>
        <v>0</v>
      </c>
      <c r="V59" s="1"/>
      <c r="W59" s="1"/>
      <c r="X59" s="1"/>
      <c r="Y59" s="91"/>
      <c r="Z59" s="91"/>
      <c r="AA59" s="91"/>
      <c r="AB59" s="91"/>
      <c r="AC59" s="91"/>
      <c r="AD59" s="91"/>
      <c r="AE59" s="91"/>
      <c r="AF59" s="91"/>
      <c r="AG59" s="91"/>
      <c r="AH59" s="91"/>
      <c r="AI59" s="91"/>
      <c r="AJ59" s="91"/>
      <c r="AK59" s="91"/>
      <c r="AL59" s="91"/>
      <c r="AM59" s="91"/>
      <c r="AN59" s="91"/>
      <c r="AO59" s="91"/>
      <c r="AP59" s="91"/>
      <c r="AQ59" s="91"/>
      <c r="AR59" s="91"/>
      <c r="AS59" s="91"/>
      <c r="AT59" s="91"/>
      <c r="AU59" s="91"/>
      <c r="AV59" s="91"/>
      <c r="AW59" s="91"/>
      <c r="AX59" s="91"/>
      <c r="AY59" s="91"/>
      <c r="AZ59" s="91"/>
      <c r="BA59" s="91"/>
      <c r="BB59" s="91"/>
      <c r="BC59" s="91"/>
      <c r="BD59" s="91"/>
      <c r="BE59" s="91"/>
      <c r="BF59" s="91"/>
      <c r="BG59" s="91"/>
      <c r="BH59" s="91"/>
      <c r="BI59" s="91"/>
      <c r="BJ59" s="91"/>
      <c r="BK59" s="91"/>
      <c r="BL59" s="91"/>
      <c r="BM59" s="91"/>
      <c r="BN59" s="91"/>
      <c r="BO59" s="91"/>
      <c r="BP59" s="91"/>
      <c r="BQ59" s="91"/>
      <c r="BR59" s="91"/>
      <c r="BS59" s="91"/>
      <c r="BT59" s="91"/>
      <c r="BU59" s="91"/>
      <c r="BV59" s="91"/>
      <c r="BW59" s="91"/>
      <c r="BX59" s="91"/>
      <c r="BY59" s="91"/>
      <c r="BZ59" s="91"/>
      <c r="CA59" s="91"/>
      <c r="CB59" s="91"/>
      <c r="CC59" s="91"/>
      <c r="CD59" s="91"/>
      <c r="CE59" s="91"/>
      <c r="CF59" s="91"/>
      <c r="CG59" s="91"/>
      <c r="CH59" s="91"/>
      <c r="CI59" s="91"/>
      <c r="CJ59" s="91"/>
      <c r="CK59" s="91"/>
      <c r="CL59" s="91"/>
      <c r="CM59" s="91"/>
      <c r="CN59" s="91"/>
      <c r="CO59" s="91"/>
      <c r="CP59" s="91"/>
      <c r="CQ59" s="91"/>
      <c r="CR59" s="91"/>
      <c r="CS59" s="91"/>
      <c r="CT59" s="91"/>
      <c r="CU59" s="91"/>
      <c r="CV59" s="91"/>
      <c r="CW59" s="91"/>
      <c r="CX59" s="91"/>
      <c r="CY59" s="91"/>
      <c r="CZ59" s="91"/>
      <c r="DA59" s="91"/>
      <c r="DB59" s="91"/>
      <c r="DC59" s="91"/>
      <c r="DD59" s="91"/>
      <c r="DE59" s="91"/>
      <c r="DF59" s="91"/>
      <c r="DG59" s="91"/>
      <c r="DH59" s="91"/>
      <c r="DI59" s="91"/>
      <c r="DJ59" s="91"/>
      <c r="DK59" s="91"/>
      <c r="DL59" s="91"/>
      <c r="DM59" s="91"/>
      <c r="DN59" s="91"/>
      <c r="DO59" s="91"/>
      <c r="DP59" s="91"/>
      <c r="DQ59" s="91"/>
      <c r="DR59" s="91"/>
      <c r="DS59" s="91"/>
      <c r="DT59" s="91"/>
      <c r="DU59" s="91"/>
      <c r="DV59" s="91"/>
      <c r="DW59" s="91"/>
      <c r="DX59" s="91"/>
      <c r="DY59" s="91"/>
      <c r="DZ59" s="91"/>
      <c r="EA59" s="91"/>
      <c r="EB59" s="91"/>
      <c r="EC59" s="91"/>
      <c r="ED59" s="91"/>
      <c r="EE59" s="91"/>
      <c r="EF59" s="91"/>
      <c r="EG59" s="91"/>
      <c r="EH59" s="91"/>
      <c r="EI59" s="91"/>
      <c r="EJ59" s="91"/>
      <c r="EK59" s="91"/>
      <c r="EL59" s="91"/>
      <c r="EM59" s="91"/>
      <c r="EN59" s="91"/>
      <c r="EO59" s="91"/>
      <c r="EP59" s="91"/>
      <c r="EQ59" s="91"/>
      <c r="ER59" s="91"/>
      <c r="ET59" s="1"/>
      <c r="EU59" s="1"/>
      <c r="EV59" s="1"/>
      <c r="EW59" s="1"/>
      <c r="EX59" s="1"/>
      <c r="EY59" s="1"/>
      <c r="EZ59" s="1"/>
      <c r="FA59" s="1"/>
      <c r="FB59" s="1"/>
      <c r="FC59" s="1"/>
      <c r="FD59" s="321"/>
      <c r="FE59" s="321"/>
      <c r="FF59" s="321"/>
      <c r="FG59" s="321"/>
      <c r="FH59" s="321"/>
      <c r="FI59" s="321"/>
      <c r="FJ59" s="1"/>
      <c r="FK59" s="1"/>
    </row>
    <row r="60" spans="1:171" ht="15" thickBot="1">
      <c r="A60" s="119" t="s">
        <v>3642</v>
      </c>
      <c r="B60" s="168">
        <f>'Yearly Financials'!C20/B40</f>
        <v>0.15141538780588967</v>
      </c>
      <c r="C60" s="168">
        <f>'Yearly Financials'!D20/C40</f>
        <v>0.15168345897361554</v>
      </c>
      <c r="D60" s="168">
        <f>'Yearly Financials'!E20/D40</f>
        <v>0.16565670437574032</v>
      </c>
      <c r="E60" s="168">
        <f>'Yearly Financials'!F20/E40</f>
        <v>0.13665525285972305</v>
      </c>
      <c r="F60" s="168">
        <f>'Yearly Financials'!G20/F40</f>
        <v>0.15264527320034693</v>
      </c>
      <c r="G60" s="168">
        <f>'Yearly Financials'!H20/G40</f>
        <v>0.17365874672764026</v>
      </c>
      <c r="H60" s="168">
        <f>'Yearly Financials'!I20/H40</f>
        <v>0.1976410771822992</v>
      </c>
      <c r="I60" s="168">
        <f>'Yearly Financials'!J20/I40</f>
        <v>0.26665085308618969</v>
      </c>
      <c r="J60" s="168">
        <f>'Yearly Financials'!K20/J40</f>
        <v>0.26780835951372761</v>
      </c>
      <c r="K60" s="168">
        <f>'Yearly Financials'!L20/K40</f>
        <v>0.27123139991772699</v>
      </c>
      <c r="L60" s="168">
        <f>'Yearly Financials'!M20/L40</f>
        <v>0.26809800648515897</v>
      </c>
      <c r="M60" s="168">
        <f>'Yearly Financials'!N20/M40</f>
        <v>0.26846489163579806</v>
      </c>
      <c r="N60" s="169">
        <f>'Yearly Financials'!O20/N40</f>
        <v>0.25160052364471064</v>
      </c>
      <c r="O60" s="1"/>
      <c r="P60" s="6"/>
      <c r="V60" s="1"/>
      <c r="W60" s="1"/>
      <c r="X60" s="1"/>
      <c r="Y60" s="91"/>
      <c r="Z60" s="91"/>
      <c r="AA60" s="91"/>
      <c r="AB60" s="91"/>
      <c r="AC60" s="91"/>
      <c r="AD60" s="91"/>
      <c r="AE60" s="91"/>
      <c r="AF60" s="91"/>
      <c r="AG60" s="91"/>
      <c r="AH60" s="91"/>
      <c r="AI60" s="91"/>
      <c r="AJ60" s="91"/>
      <c r="AK60" s="91"/>
      <c r="AL60" s="91"/>
      <c r="AM60" s="91"/>
      <c r="AN60" s="91"/>
      <c r="AO60" s="91"/>
      <c r="AP60" s="91"/>
      <c r="AQ60" s="91"/>
      <c r="AR60" s="91"/>
      <c r="AS60" s="91"/>
      <c r="AT60" s="91"/>
      <c r="AU60" s="91"/>
      <c r="AV60" s="91"/>
      <c r="AW60" s="91"/>
      <c r="AX60" s="91"/>
      <c r="AY60" s="91"/>
      <c r="AZ60" s="91"/>
      <c r="BA60" s="91"/>
      <c r="BB60" s="91"/>
      <c r="BC60" s="91"/>
      <c r="BD60" s="91"/>
      <c r="BE60" s="91"/>
      <c r="BF60" s="91"/>
      <c r="BG60" s="91"/>
      <c r="BH60" s="91"/>
      <c r="BI60" s="91"/>
      <c r="BJ60" s="91"/>
      <c r="BK60" s="91"/>
      <c r="BL60" s="91"/>
      <c r="BM60" s="91"/>
      <c r="BN60" s="91"/>
      <c r="BO60" s="91"/>
      <c r="BP60" s="91"/>
      <c r="BQ60" s="91"/>
      <c r="BR60" s="91"/>
      <c r="BS60" s="91"/>
      <c r="BT60" s="91"/>
      <c r="BU60" s="91"/>
      <c r="BV60" s="91"/>
      <c r="BW60" s="91"/>
      <c r="BX60" s="91"/>
      <c r="BY60" s="91"/>
      <c r="BZ60" s="91"/>
      <c r="CA60" s="91"/>
      <c r="CB60" s="91"/>
      <c r="CC60" s="91"/>
      <c r="CD60" s="91"/>
      <c r="CE60" s="91"/>
      <c r="CF60" s="91"/>
      <c r="CG60" s="91"/>
      <c r="CH60" s="91"/>
      <c r="CI60" s="91"/>
      <c r="CJ60" s="91"/>
      <c r="CK60" s="91"/>
      <c r="CL60" s="91"/>
      <c r="CM60" s="91"/>
      <c r="CN60" s="91"/>
      <c r="CO60" s="91"/>
      <c r="CP60" s="91"/>
      <c r="CQ60" s="91"/>
      <c r="CR60" s="91"/>
      <c r="CS60" s="91"/>
      <c r="CT60" s="91"/>
      <c r="CU60" s="91"/>
      <c r="CV60" s="91"/>
      <c r="CW60" s="91"/>
      <c r="CX60" s="91"/>
      <c r="CY60" s="91"/>
      <c r="CZ60" s="91"/>
      <c r="DA60" s="91"/>
      <c r="DB60" s="91"/>
      <c r="DC60" s="91"/>
      <c r="DD60" s="91"/>
      <c r="DE60" s="91"/>
      <c r="DF60" s="91"/>
      <c r="DG60" s="91"/>
      <c r="DH60" s="91"/>
      <c r="DI60" s="91"/>
      <c r="DJ60" s="91"/>
      <c r="DK60" s="91"/>
      <c r="DL60" s="91"/>
      <c r="DM60" s="91"/>
      <c r="DN60" s="91"/>
      <c r="DO60" s="91"/>
      <c r="DP60" s="91"/>
      <c r="DQ60" s="91"/>
      <c r="DR60" s="91"/>
      <c r="DS60" s="91"/>
      <c r="DT60" s="91"/>
      <c r="DU60" s="91"/>
      <c r="DV60" s="91"/>
      <c r="DW60" s="91"/>
      <c r="DX60" s="91"/>
      <c r="DY60" s="91"/>
      <c r="DZ60" s="91"/>
      <c r="EA60" s="91"/>
      <c r="EB60" s="91"/>
      <c r="EC60" s="91"/>
      <c r="ED60" s="91"/>
      <c r="EE60" s="91"/>
      <c r="EF60" s="91"/>
      <c r="EG60" s="91"/>
      <c r="EH60" s="91"/>
      <c r="EI60" s="91"/>
      <c r="EJ60" s="91"/>
      <c r="EK60" s="91"/>
      <c r="EL60" s="91"/>
      <c r="EM60" s="91"/>
      <c r="EN60" s="91"/>
      <c r="EO60" s="91"/>
      <c r="EP60" s="91"/>
      <c r="EQ60" s="91"/>
      <c r="ER60" s="91"/>
      <c r="ET60" s="1"/>
      <c r="EU60" s="1"/>
      <c r="EV60" s="1"/>
      <c r="EW60" s="1"/>
      <c r="EX60" s="1"/>
      <c r="EY60" s="1"/>
      <c r="EZ60" s="1"/>
      <c r="FA60" s="1"/>
      <c r="FB60" s="1"/>
      <c r="FC60" s="1"/>
      <c r="FD60" s="321"/>
      <c r="FE60" s="321"/>
      <c r="FF60" s="321"/>
      <c r="FG60" s="321"/>
      <c r="FH60" s="321"/>
      <c r="FI60" s="321"/>
      <c r="FJ60" s="1"/>
    </row>
    <row r="61" spans="1:171" ht="15" thickBot="1">
      <c r="A61" s="108" t="s">
        <v>42</v>
      </c>
      <c r="B61" s="151">
        <f>'Yearly Financials'!C99/'Yearly Financials'!C24</f>
        <v>6.890434109147896</v>
      </c>
      <c r="C61" s="151">
        <f>'Yearly Financials'!D99/'Yearly Financials'!D24</f>
        <v>6.3251104483921763</v>
      </c>
      <c r="D61" s="151">
        <f>'Yearly Financials'!E99/'Yearly Financials'!E24</f>
        <v>6.8724256462597992</v>
      </c>
      <c r="E61" s="151">
        <f>'Yearly Financials'!F99/'Yearly Financials'!F24</f>
        <v>5.56562398361035</v>
      </c>
      <c r="F61" s="151">
        <f>'Yearly Financials'!G99/'Yearly Financials'!G24</f>
        <v>4.2280138811864996</v>
      </c>
      <c r="G61" s="151">
        <f>'Yearly Financials'!H99/'Yearly Financials'!H24</f>
        <v>3.1885078588792926</v>
      </c>
      <c r="H61" s="151">
        <f>'Yearly Financials'!I99/'Yearly Financials'!I24</f>
        <v>3.2349203703371106</v>
      </c>
      <c r="I61" s="151">
        <f>'Yearly Financials'!J99/'Yearly Financials'!J24</f>
        <v>2.4343800805099707</v>
      </c>
      <c r="J61" s="151">
        <f>'Yearly Financials'!K99/'Yearly Financials'!K24</f>
        <v>2.3888557839592601</v>
      </c>
      <c r="K61" s="151">
        <f>'Yearly Financials'!L99/'Yearly Financials'!L24</f>
        <v>3.0320221655950435</v>
      </c>
      <c r="L61" s="151">
        <f>'Yearly Financials'!M99/'Yearly Financials'!M24</f>
        <v>2.0499305570618507</v>
      </c>
      <c r="M61" s="151">
        <f>'Yearly Financials'!N99/'Yearly Financials'!N24</f>
        <v>1.721005780634173</v>
      </c>
      <c r="N61" s="38">
        <f>'Yearly Financials'!O99/'Yearly Financials'!O24</f>
        <v>1.583730736892101</v>
      </c>
      <c r="O61" s="1"/>
      <c r="P61" s="165" t="s">
        <v>3398</v>
      </c>
      <c r="Q61" s="17">
        <f>'Historical Prices'!$AL$1</f>
        <v>2022</v>
      </c>
      <c r="R61" s="17">
        <f>'Historical Prices'!$AL$13</f>
        <v>2021</v>
      </c>
      <c r="S61" s="17">
        <f>'Historical Prices'!$AL$25</f>
        <v>2020</v>
      </c>
      <c r="T61" s="17">
        <f>'Historical Prices'!$AL$37</f>
        <v>2019</v>
      </c>
      <c r="U61" s="126">
        <f>'Historical Prices'!$AL$49</f>
        <v>2018</v>
      </c>
      <c r="V61" s="1"/>
      <c r="W61" s="1"/>
      <c r="X61" s="1"/>
      <c r="Y61" s="91"/>
      <c r="Z61" s="91"/>
      <c r="AA61" s="91"/>
      <c r="AB61" s="91"/>
      <c r="AC61" s="91"/>
      <c r="AD61" s="91"/>
      <c r="AE61" s="91"/>
      <c r="AF61" s="91"/>
      <c r="AG61" s="91"/>
      <c r="AH61" s="91"/>
      <c r="AI61" s="91"/>
      <c r="AJ61" s="91"/>
      <c r="AK61" s="91"/>
      <c r="AL61" s="91"/>
      <c r="AM61" s="91"/>
      <c r="AN61" s="91"/>
      <c r="AO61" s="91"/>
      <c r="AP61" s="91"/>
      <c r="AQ61" s="91"/>
      <c r="AR61" s="91"/>
      <c r="AS61" s="91"/>
      <c r="AT61" s="91"/>
      <c r="AU61" s="91"/>
      <c r="AV61" s="91"/>
      <c r="AW61" s="91"/>
      <c r="AX61" s="91"/>
      <c r="AY61" s="91"/>
      <c r="AZ61" s="91"/>
      <c r="BA61" s="91"/>
      <c r="BB61" s="91"/>
      <c r="BC61" s="91"/>
      <c r="BD61" s="91"/>
      <c r="BE61" s="91"/>
      <c r="BF61" s="91"/>
      <c r="BG61" s="91"/>
      <c r="BH61" s="91"/>
      <c r="BI61" s="91"/>
      <c r="BJ61" s="91"/>
      <c r="BK61" s="91"/>
      <c r="BL61" s="91"/>
      <c r="BM61" s="91"/>
      <c r="BN61" s="91"/>
      <c r="BO61" s="91"/>
      <c r="BP61" s="91"/>
      <c r="BQ61" s="91"/>
      <c r="BR61" s="91"/>
      <c r="BS61" s="91"/>
      <c r="BT61" s="91"/>
      <c r="BU61" s="91"/>
      <c r="BV61" s="91"/>
      <c r="BW61" s="91"/>
      <c r="BX61" s="91"/>
      <c r="BY61" s="91"/>
      <c r="BZ61" s="91"/>
      <c r="CA61" s="91"/>
      <c r="CB61" s="91"/>
      <c r="CC61" s="91"/>
      <c r="CD61" s="91"/>
      <c r="CE61" s="91"/>
      <c r="CF61" s="91"/>
      <c r="CG61" s="91"/>
      <c r="CH61" s="91"/>
      <c r="CI61" s="91"/>
      <c r="CJ61" s="91"/>
      <c r="CK61" s="91"/>
      <c r="CL61" s="91"/>
      <c r="CM61" s="91"/>
      <c r="CN61" s="91"/>
      <c r="CO61" s="91"/>
      <c r="CP61" s="91"/>
      <c r="CQ61" s="91"/>
      <c r="CR61" s="91"/>
      <c r="CS61" s="91"/>
      <c r="CT61" s="91"/>
      <c r="CU61" s="91"/>
      <c r="CV61" s="91"/>
      <c r="CW61" s="91"/>
      <c r="CX61" s="91"/>
      <c r="CY61" s="91"/>
      <c r="CZ61" s="91"/>
      <c r="DA61" s="91"/>
      <c r="DB61" s="91"/>
      <c r="DC61" s="91"/>
      <c r="DD61" s="91"/>
      <c r="DE61" s="91"/>
      <c r="DF61" s="91"/>
      <c r="DG61" s="91"/>
      <c r="DH61" s="91"/>
      <c r="DI61" s="91"/>
      <c r="DJ61" s="91"/>
      <c r="DK61" s="91"/>
      <c r="DL61" s="91"/>
      <c r="DM61" s="91"/>
      <c r="DN61" s="91"/>
      <c r="DO61" s="91"/>
      <c r="DP61" s="91"/>
      <c r="DQ61" s="91"/>
      <c r="DR61" s="91"/>
      <c r="DS61" s="91"/>
      <c r="DT61" s="91"/>
      <c r="DU61" s="91"/>
      <c r="DV61" s="91"/>
      <c r="DW61" s="91"/>
      <c r="DX61" s="91"/>
      <c r="DY61" s="91"/>
      <c r="DZ61" s="91"/>
      <c r="EA61" s="91"/>
      <c r="EB61" s="91"/>
      <c r="EC61" s="91"/>
      <c r="ED61" s="91"/>
      <c r="EE61" s="91"/>
      <c r="EF61" s="91"/>
      <c r="EG61" s="91"/>
      <c r="EH61" s="91"/>
      <c r="EI61" s="91"/>
      <c r="EJ61" s="91"/>
      <c r="EK61" s="91"/>
      <c r="EL61" s="91"/>
      <c r="EM61" s="91"/>
      <c r="EN61" s="91"/>
      <c r="EO61" s="91"/>
      <c r="EP61" s="91"/>
      <c r="EQ61" s="91"/>
      <c r="ER61" s="91"/>
      <c r="ET61" s="1"/>
      <c r="EU61" s="1"/>
      <c r="EV61" s="1"/>
      <c r="EW61" s="1"/>
      <c r="EX61" s="1"/>
      <c r="EY61" s="1"/>
      <c r="EZ61" s="1"/>
      <c r="FA61" s="1"/>
      <c r="FB61" s="1"/>
      <c r="FC61" s="1"/>
      <c r="FD61" s="321"/>
      <c r="FE61" s="321"/>
      <c r="FF61" s="321"/>
      <c r="FG61" s="321"/>
      <c r="FH61" s="321"/>
      <c r="FI61" s="321"/>
      <c r="FJ61" s="1"/>
      <c r="FL61" s="1"/>
      <c r="FM61" s="1"/>
      <c r="FN61" s="1"/>
      <c r="FO61" s="1"/>
    </row>
    <row r="62" spans="1:171" ht="14.5">
      <c r="A62" s="102" t="s">
        <v>3643</v>
      </c>
      <c r="B62" s="36">
        <f t="shared" ref="B62:N62" si="27">B61/B3</f>
        <v>4.1284805926590146E-2</v>
      </c>
      <c r="C62" s="36">
        <f t="shared" ca="1" si="27"/>
        <v>3.6242897366446113E-2</v>
      </c>
      <c r="D62" s="36">
        <f t="shared" ca="1" si="27"/>
        <v>5.3023884316486372E-2</v>
      </c>
      <c r="E62" s="36">
        <f t="shared" ca="1" si="27"/>
        <v>7.8289829562671956E-2</v>
      </c>
      <c r="F62" s="36">
        <f t="shared" ca="1" si="27"/>
        <v>0.11238739716072567</v>
      </c>
      <c r="G62" s="36">
        <f t="shared" ca="1" si="27"/>
        <v>8.0173695219494398E-2</v>
      </c>
      <c r="H62" s="36">
        <f t="shared" ca="1" si="27"/>
        <v>0.12075104032613328</v>
      </c>
      <c r="I62" s="36">
        <f t="shared" ca="1" si="27"/>
        <v>0.10224191854304791</v>
      </c>
      <c r="J62" s="36">
        <f t="shared" ca="1" si="27"/>
        <v>9.7305734580825254E-2</v>
      </c>
      <c r="K62" s="36">
        <f t="shared" ca="1" si="27"/>
        <v>0.17365533594473329</v>
      </c>
      <c r="L62" s="36">
        <f t="shared" ca="1" si="27"/>
        <v>0.12685213843204521</v>
      </c>
      <c r="M62" s="36">
        <f t="shared" ca="1" si="27"/>
        <v>0.14118177035555152</v>
      </c>
      <c r="N62" s="35">
        <f t="shared" ca="1" si="27"/>
        <v>0.16310306250176115</v>
      </c>
      <c r="O62" s="1"/>
      <c r="P62" s="233" t="str">
        <f>'Historical Prices'!$AO$15</f>
        <v>Americas Segment</v>
      </c>
      <c r="Q62" s="238">
        <f>'Historical Prices'!$AP$3</f>
        <v>169658000000</v>
      </c>
      <c r="R62" s="239">
        <f>'Historical Prices'!$AP$15</f>
        <v>153306000000</v>
      </c>
      <c r="S62" s="239">
        <f>'Historical Prices'!$AP$27</f>
        <v>124556000000</v>
      </c>
      <c r="T62" s="239">
        <f>'Historical Prices'!$AP$39</f>
        <v>116914000000</v>
      </c>
      <c r="U62" s="240">
        <f>'Historical Prices'!$AP$51</f>
        <v>112093000000</v>
      </c>
      <c r="V62" s="1"/>
      <c r="W62" s="1"/>
      <c r="X62" s="1"/>
      <c r="Y62" s="91"/>
      <c r="Z62" s="91"/>
      <c r="AA62" s="91"/>
      <c r="AB62" s="91"/>
      <c r="AC62" s="91"/>
      <c r="AD62" s="91"/>
      <c r="AE62" s="91"/>
      <c r="AF62" s="91"/>
      <c r="AG62" s="91"/>
      <c r="AH62" s="91"/>
      <c r="AI62" s="91"/>
      <c r="AJ62" s="91"/>
      <c r="AK62" s="91"/>
      <c r="AL62" s="91"/>
      <c r="AM62" s="91"/>
      <c r="AN62" s="91"/>
      <c r="AO62" s="91"/>
      <c r="AP62" s="91"/>
      <c r="AQ62" s="91"/>
      <c r="AR62" s="91"/>
      <c r="AS62" s="91"/>
      <c r="AT62" s="91"/>
      <c r="AU62" s="91"/>
      <c r="AV62" s="91"/>
      <c r="AW62" s="91"/>
      <c r="AX62" s="91"/>
      <c r="AY62" s="91"/>
      <c r="AZ62" s="91"/>
      <c r="BA62" s="91"/>
      <c r="BB62" s="91"/>
      <c r="BC62" s="91"/>
      <c r="BD62" s="91"/>
      <c r="BE62" s="91"/>
      <c r="BF62" s="91"/>
      <c r="BG62" s="91"/>
      <c r="BH62" s="91"/>
      <c r="BI62" s="91"/>
      <c r="BJ62" s="91"/>
      <c r="BK62" s="91"/>
      <c r="BL62" s="91"/>
      <c r="BM62" s="91"/>
      <c r="BN62" s="91"/>
      <c r="BO62" s="91"/>
      <c r="BP62" s="91"/>
      <c r="BQ62" s="91"/>
      <c r="BR62" s="91"/>
      <c r="BS62" s="91"/>
      <c r="BT62" s="91"/>
      <c r="BU62" s="91"/>
      <c r="BV62" s="91"/>
      <c r="BW62" s="91"/>
      <c r="BX62" s="91"/>
      <c r="BY62" s="91"/>
      <c r="BZ62" s="91"/>
      <c r="CA62" s="91"/>
      <c r="CB62" s="91"/>
      <c r="CC62" s="91"/>
      <c r="CD62" s="91"/>
      <c r="CE62" s="91"/>
      <c r="CF62" s="91"/>
      <c r="CG62" s="91"/>
      <c r="CH62" s="91"/>
      <c r="CI62" s="91"/>
      <c r="CJ62" s="91"/>
      <c r="CK62" s="91"/>
      <c r="CL62" s="91"/>
      <c r="CM62" s="91"/>
      <c r="CN62" s="91"/>
      <c r="CO62" s="91"/>
      <c r="CP62" s="91"/>
      <c r="CQ62" s="91"/>
      <c r="CR62" s="91"/>
      <c r="CS62" s="91"/>
      <c r="CT62" s="91"/>
      <c r="CU62" s="91"/>
      <c r="CV62" s="91"/>
      <c r="CW62" s="91"/>
      <c r="CX62" s="91"/>
      <c r="CY62" s="91"/>
      <c r="CZ62" s="91"/>
      <c r="DA62" s="91"/>
      <c r="DB62" s="91"/>
      <c r="DC62" s="91"/>
      <c r="DD62" s="91"/>
      <c r="DE62" s="91"/>
      <c r="DF62" s="91"/>
      <c r="DG62" s="91"/>
      <c r="DH62" s="91"/>
      <c r="DI62" s="91"/>
      <c r="DJ62" s="91"/>
      <c r="DK62" s="91"/>
      <c r="DL62" s="91"/>
      <c r="DM62" s="91"/>
      <c r="DN62" s="91"/>
      <c r="DO62" s="91"/>
      <c r="DP62" s="91"/>
      <c r="DQ62" s="91"/>
      <c r="DR62" s="91"/>
      <c r="DS62" s="91"/>
      <c r="DT62" s="91"/>
      <c r="DU62" s="91"/>
      <c r="DV62" s="91"/>
      <c r="DW62" s="91"/>
      <c r="DX62" s="91"/>
      <c r="DY62" s="91"/>
      <c r="DZ62" s="91"/>
      <c r="EA62" s="91"/>
      <c r="EB62" s="91"/>
      <c r="EC62" s="91"/>
      <c r="ED62" s="91"/>
      <c r="EE62" s="91"/>
      <c r="EF62" s="91"/>
      <c r="EG62" s="91"/>
      <c r="EH62" s="91"/>
      <c r="EI62" s="91"/>
      <c r="EJ62" s="91"/>
      <c r="EK62" s="91"/>
      <c r="EL62" s="91"/>
      <c r="EM62" s="91"/>
      <c r="EN62" s="91"/>
      <c r="EO62" s="91"/>
      <c r="EP62" s="91"/>
      <c r="EQ62" s="91"/>
      <c r="ER62" s="91"/>
      <c r="ET62" s="1"/>
      <c r="EU62" s="1"/>
      <c r="EV62" s="1"/>
      <c r="EW62" s="1"/>
      <c r="EX62" s="1"/>
      <c r="EY62" s="1"/>
      <c r="EZ62" s="1"/>
      <c r="FA62" s="1"/>
      <c r="FB62" s="1"/>
      <c r="FC62" s="1"/>
      <c r="FD62" s="321"/>
      <c r="FE62" s="322"/>
      <c r="FF62" s="322"/>
      <c r="FG62" s="322"/>
      <c r="FH62" s="322"/>
      <c r="FI62" s="322"/>
      <c r="FJ62" s="1"/>
      <c r="FL62" s="1"/>
      <c r="FM62" s="1"/>
      <c r="FN62" s="1"/>
      <c r="FO62" s="1"/>
    </row>
    <row r="63" spans="1:171" ht="14.5">
      <c r="A63" s="102" t="s">
        <v>41</v>
      </c>
      <c r="B63" s="24">
        <f>'Yearly Financials'!C97/'Yearly Financials'!C24</f>
        <v>7.5070779611525982</v>
      </c>
      <c r="C63" s="24">
        <f>'Yearly Financials'!D97/'Yearly Financials'!D24</f>
        <v>7.0211749306777831</v>
      </c>
      <c r="D63" s="24">
        <f>'Yearly Financials'!E97/'Yearly Financials'!E24</f>
        <v>7.5327626240883747</v>
      </c>
      <c r="E63" s="24">
        <f>'Yearly Financials'!F97/'Yearly Financials'!F24</f>
        <v>6.229345884552985</v>
      </c>
      <c r="F63" s="24">
        <f>'Yearly Financials'!G97/'Yearly Financials'!G24</f>
        <v>4.6492304484541629</v>
      </c>
      <c r="G63" s="24">
        <f>'Yearly Financials'!H97/'Yearly Financials'!H24</f>
        <v>3.7566854936751732</v>
      </c>
      <c r="H63" s="24">
        <f>'Yearly Financials'!I97/'Yearly Financials'!I24</f>
        <v>3.9065645257666572</v>
      </c>
      <c r="I63" s="24">
        <f>'Yearly Financials'!J97/'Yearly Financials'!J24</f>
        <v>3.0474913757115352</v>
      </c>
      <c r="J63" s="24">
        <f>'Yearly Financials'!K97/'Yearly Financials'!K24</f>
        <v>3.0079585875609141</v>
      </c>
      <c r="K63" s="24">
        <f>'Yearly Financials'!L97/'Yearly Financials'!L24</f>
        <v>3.5312034353126602</v>
      </c>
      <c r="L63" s="24">
        <f>'Yearly Financials'!M97/'Yearly Financials'!M24</f>
        <v>2.4530561794355568</v>
      </c>
      <c r="M63" s="24">
        <f>'Yearly Financials'!N97/'Yearly Financials'!N24</f>
        <v>2.0713051406932839</v>
      </c>
      <c r="N63" s="43">
        <f>'Yearly Financials'!O97/'Yearly Financials'!O24</f>
        <v>1.9429297620346573</v>
      </c>
      <c r="O63" s="1"/>
      <c r="P63" s="234" t="s">
        <v>3632</v>
      </c>
      <c r="Q63" s="241">
        <f>'Historical Prices'!$AQ$3</f>
        <v>0.43024588667302349</v>
      </c>
      <c r="R63" s="242">
        <f>'Historical Prices'!$AQ$15</f>
        <v>0.41907839165484384</v>
      </c>
      <c r="S63" s="243">
        <f>'Historical Prices'!$AQ$27</f>
        <v>0.45373112580369013</v>
      </c>
      <c r="T63" s="244">
        <f>'Historical Prices'!$AQ$39</f>
        <v>0.44936849954261376</v>
      </c>
      <c r="U63" s="245">
        <f>'Historical Prices'!$AQ$51</f>
        <v>0.42204484271164744</v>
      </c>
      <c r="V63" s="1"/>
      <c r="W63" s="1"/>
      <c r="X63" s="1"/>
      <c r="Y63" s="91"/>
      <c r="Z63" s="91"/>
      <c r="AA63" s="91"/>
      <c r="AB63" s="91"/>
      <c r="AC63" s="91"/>
      <c r="AD63" s="91"/>
      <c r="AE63" s="91"/>
      <c r="AF63" s="91"/>
      <c r="AG63" s="91"/>
      <c r="AH63" s="91"/>
      <c r="AI63" s="91"/>
      <c r="AJ63" s="91"/>
      <c r="AK63" s="91"/>
      <c r="AL63" s="91"/>
      <c r="AM63" s="91"/>
      <c r="AN63" s="91"/>
      <c r="AO63" s="91"/>
      <c r="AP63" s="91"/>
      <c r="AQ63" s="91"/>
      <c r="AR63" s="91"/>
      <c r="AS63" s="91"/>
      <c r="AT63" s="91"/>
      <c r="AU63" s="91"/>
      <c r="AV63" s="91"/>
      <c r="AW63" s="91"/>
      <c r="AX63" s="91"/>
      <c r="AY63" s="91"/>
      <c r="AZ63" s="91"/>
      <c r="BA63" s="91"/>
      <c r="BB63" s="91"/>
      <c r="BC63" s="91"/>
      <c r="BD63" s="91"/>
      <c r="BE63" s="91"/>
      <c r="BF63" s="91"/>
      <c r="BG63" s="91"/>
      <c r="BH63" s="91"/>
      <c r="BI63" s="91"/>
      <c r="BJ63" s="91"/>
      <c r="BK63" s="91"/>
      <c r="BL63" s="91"/>
      <c r="BM63" s="91"/>
      <c r="BN63" s="91"/>
      <c r="BO63" s="91"/>
      <c r="BP63" s="91"/>
      <c r="BQ63" s="91"/>
      <c r="BR63" s="91"/>
      <c r="BS63" s="91"/>
      <c r="BT63" s="91"/>
      <c r="BU63" s="91"/>
      <c r="BV63" s="91"/>
      <c r="BW63" s="91"/>
      <c r="BX63" s="91"/>
      <c r="BY63" s="91"/>
      <c r="BZ63" s="91"/>
      <c r="CA63" s="91"/>
      <c r="CB63" s="91"/>
      <c r="CC63" s="91"/>
      <c r="CD63" s="91"/>
      <c r="CE63" s="91"/>
      <c r="CF63" s="91"/>
      <c r="CG63" s="91"/>
      <c r="CH63" s="91"/>
      <c r="CI63" s="91"/>
      <c r="CJ63" s="91"/>
      <c r="CK63" s="91"/>
      <c r="CL63" s="91"/>
      <c r="CM63" s="91"/>
      <c r="CN63" s="91"/>
      <c r="CO63" s="91"/>
      <c r="CP63" s="91"/>
      <c r="CQ63" s="91"/>
      <c r="CR63" s="91"/>
      <c r="CS63" s="91"/>
      <c r="CT63" s="91"/>
      <c r="CU63" s="91"/>
      <c r="CV63" s="91"/>
      <c r="CW63" s="91"/>
      <c r="CX63" s="91"/>
      <c r="CY63" s="91"/>
      <c r="CZ63" s="91"/>
      <c r="DA63" s="91"/>
      <c r="DB63" s="91"/>
      <c r="DC63" s="91"/>
      <c r="DD63" s="91"/>
      <c r="DE63" s="91"/>
      <c r="DF63" s="91"/>
      <c r="DG63" s="91"/>
      <c r="DH63" s="91"/>
      <c r="DI63" s="91"/>
      <c r="DJ63" s="91"/>
      <c r="DK63" s="91"/>
      <c r="DL63" s="91"/>
      <c r="DM63" s="91"/>
      <c r="DN63" s="91"/>
      <c r="DO63" s="91"/>
      <c r="DP63" s="91"/>
      <c r="DQ63" s="91"/>
      <c r="DR63" s="91"/>
      <c r="DS63" s="91"/>
      <c r="DT63" s="91"/>
      <c r="DU63" s="91"/>
      <c r="DV63" s="91"/>
      <c r="DW63" s="91"/>
      <c r="DX63" s="91"/>
      <c r="DY63" s="91"/>
      <c r="DZ63" s="91"/>
      <c r="EA63" s="91"/>
      <c r="EB63" s="91"/>
      <c r="EC63" s="91"/>
      <c r="ED63" s="91"/>
      <c r="EE63" s="91"/>
      <c r="EF63" s="91"/>
      <c r="EG63" s="91"/>
      <c r="EH63" s="91"/>
      <c r="EI63" s="91"/>
      <c r="EJ63" s="91"/>
      <c r="EK63" s="91"/>
      <c r="EL63" s="91"/>
      <c r="EM63" s="91"/>
      <c r="EN63" s="91"/>
      <c r="EO63" s="91"/>
      <c r="EP63" s="91"/>
      <c r="EQ63" s="91"/>
      <c r="ER63" s="91"/>
      <c r="ET63" s="1"/>
      <c r="EU63" s="1"/>
      <c r="EV63" s="1"/>
      <c r="EW63" s="1"/>
      <c r="EX63" s="1"/>
      <c r="EY63" s="1"/>
      <c r="EZ63" s="1"/>
      <c r="FA63" s="1"/>
      <c r="FB63" s="1"/>
      <c r="FC63" s="1"/>
      <c r="FD63" s="330"/>
      <c r="FE63" s="330"/>
      <c r="FF63" s="330"/>
      <c r="FG63" s="330"/>
      <c r="FH63" s="330"/>
      <c r="FI63" s="330"/>
      <c r="FJ63" s="1"/>
      <c r="FK63" s="1"/>
      <c r="FL63" s="1"/>
      <c r="FM63" s="1"/>
      <c r="FN63" s="1"/>
      <c r="FO63" s="1"/>
    </row>
    <row r="64" spans="1:171" ht="15" thickBot="1">
      <c r="A64" s="104" t="s">
        <v>3644</v>
      </c>
      <c r="B64" s="148">
        <f t="shared" ref="B64:N64" si="28">B63/B3</f>
        <v>4.4979496471854993E-2</v>
      </c>
      <c r="C64" s="148">
        <f t="shared" ca="1" si="28"/>
        <v>4.023134844532307E-2</v>
      </c>
      <c r="D64" s="148">
        <f t="shared" ca="1" si="28"/>
        <v>5.8118683929391048E-2</v>
      </c>
      <c r="E64" s="148">
        <f t="shared" ca="1" si="28"/>
        <v>8.7626190526838996E-2</v>
      </c>
      <c r="F64" s="148">
        <f t="shared" ca="1" si="28"/>
        <v>0.12358400979410322</v>
      </c>
      <c r="G64" s="148">
        <f t="shared" ca="1" si="28"/>
        <v>9.4460283974734049E-2</v>
      </c>
      <c r="H64" s="148">
        <f t="shared" ca="1" si="28"/>
        <v>0.14582174414955795</v>
      </c>
      <c r="I64" s="148">
        <f t="shared" ca="1" si="28"/>
        <v>0.1279920779383257</v>
      </c>
      <c r="J64" s="148">
        <f t="shared" ca="1" si="28"/>
        <v>0.12252377138740994</v>
      </c>
      <c r="K64" s="148">
        <f t="shared" ca="1" si="28"/>
        <v>0.20224532848297022</v>
      </c>
      <c r="L64" s="148">
        <f t="shared" ca="1" si="28"/>
        <v>0.15179803090566563</v>
      </c>
      <c r="M64" s="148">
        <f t="shared" ca="1" si="28"/>
        <v>0.16991838725949826</v>
      </c>
      <c r="N64" s="149">
        <f t="shared" ca="1" si="28"/>
        <v>0.20009575304167426</v>
      </c>
      <c r="O64" s="1"/>
      <c r="P64" s="235" t="str">
        <f>'Historical Prices'!$AO$16</f>
        <v>Europe Segment</v>
      </c>
      <c r="Q64" s="246">
        <f>'Historical Prices'!$AP$4</f>
        <v>95118000000</v>
      </c>
      <c r="R64" s="147">
        <f>'Historical Prices'!$AP$16</f>
        <v>89307000000</v>
      </c>
      <c r="S64" s="147">
        <f>'Historical Prices'!$AP$28</f>
        <v>68640000000</v>
      </c>
      <c r="T64" s="147">
        <f>'Historical Prices'!$AP$40</f>
        <v>60288000000</v>
      </c>
      <c r="U64" s="247">
        <f>'Historical Prices'!$AP$52</f>
        <v>62420000000</v>
      </c>
      <c r="V64" s="1"/>
      <c r="W64" s="1"/>
      <c r="X64" s="1"/>
      <c r="Y64" s="91"/>
      <c r="Z64" s="91"/>
      <c r="AA64" s="91"/>
      <c r="AB64" s="91"/>
      <c r="AC64" s="91"/>
      <c r="AD64" s="91"/>
      <c r="AE64" s="91"/>
      <c r="AF64" s="91"/>
      <c r="AG64" s="91"/>
      <c r="AH64" s="91"/>
      <c r="AI64" s="91"/>
      <c r="AJ64" s="91"/>
      <c r="AK64" s="91"/>
      <c r="AL64" s="91"/>
      <c r="AM64" s="91"/>
      <c r="AN64" s="91"/>
      <c r="AO64" s="91"/>
      <c r="AP64" s="91"/>
      <c r="AQ64" s="91"/>
      <c r="AR64" s="91"/>
      <c r="AS64" s="91"/>
      <c r="AT64" s="91"/>
      <c r="AU64" s="91"/>
      <c r="AV64" s="91"/>
      <c r="AW64" s="91"/>
      <c r="AX64" s="91"/>
      <c r="AY64" s="91"/>
      <c r="AZ64" s="91"/>
      <c r="BA64" s="91"/>
      <c r="BB64" s="91"/>
      <c r="BC64" s="91"/>
      <c r="BD64" s="91"/>
      <c r="BE64" s="91"/>
      <c r="BF64" s="91"/>
      <c r="BG64" s="91"/>
      <c r="BH64" s="91"/>
      <c r="BI64" s="91"/>
      <c r="BJ64" s="91"/>
      <c r="BK64" s="91"/>
      <c r="BL64" s="91"/>
      <c r="BM64" s="91"/>
      <c r="BN64" s="91"/>
      <c r="BO64" s="91"/>
      <c r="BP64" s="91"/>
      <c r="BQ64" s="91"/>
      <c r="BR64" s="91"/>
      <c r="BS64" s="91"/>
      <c r="BT64" s="91"/>
      <c r="BU64" s="91"/>
      <c r="BV64" s="91"/>
      <c r="BW64" s="91"/>
      <c r="BX64" s="91"/>
      <c r="BY64" s="91"/>
      <c r="BZ64" s="91"/>
      <c r="CA64" s="91"/>
      <c r="CB64" s="91"/>
      <c r="CC64" s="91"/>
      <c r="CD64" s="91"/>
      <c r="CE64" s="91"/>
      <c r="CF64" s="91"/>
      <c r="CG64" s="91"/>
      <c r="CH64" s="91"/>
      <c r="CI64" s="91"/>
      <c r="CJ64" s="91"/>
      <c r="CK64" s="91"/>
      <c r="CL64" s="91"/>
      <c r="CM64" s="91"/>
      <c r="CN64" s="91"/>
      <c r="CO64" s="91"/>
      <c r="CP64" s="91"/>
      <c r="CQ64" s="91"/>
      <c r="CR64" s="91"/>
      <c r="CS64" s="91"/>
      <c r="CT64" s="91"/>
      <c r="CU64" s="91"/>
      <c r="CV64" s="91"/>
      <c r="CW64" s="91"/>
      <c r="CX64" s="91"/>
      <c r="CY64" s="91"/>
      <c r="CZ64" s="91"/>
      <c r="DA64" s="91"/>
      <c r="DB64" s="91"/>
      <c r="DC64" s="91"/>
      <c r="DD64" s="91"/>
      <c r="DE64" s="91"/>
      <c r="DF64" s="91"/>
      <c r="DG64" s="91"/>
      <c r="DH64" s="91"/>
      <c r="DI64" s="91"/>
      <c r="DJ64" s="91"/>
      <c r="DK64" s="91"/>
      <c r="DL64" s="91"/>
      <c r="DM64" s="91"/>
      <c r="DN64" s="91"/>
      <c r="DO64" s="91"/>
      <c r="DP64" s="91"/>
      <c r="DQ64" s="91"/>
      <c r="DR64" s="91"/>
      <c r="DS64" s="91"/>
      <c r="DT64" s="91"/>
      <c r="DU64" s="91"/>
      <c r="DV64" s="91"/>
      <c r="DW64" s="91"/>
      <c r="DX64" s="91"/>
      <c r="DY64" s="91"/>
      <c r="DZ64" s="91"/>
      <c r="EA64" s="91"/>
      <c r="EB64" s="91"/>
      <c r="EC64" s="91"/>
      <c r="ED64" s="91"/>
      <c r="EE64" s="91"/>
      <c r="EF64" s="91"/>
      <c r="EG64" s="91"/>
      <c r="EH64" s="91"/>
      <c r="EI64" s="91"/>
      <c r="EJ64" s="91"/>
      <c r="EK64" s="91"/>
      <c r="EL64" s="91"/>
      <c r="EM64" s="91"/>
      <c r="EN64" s="91"/>
      <c r="EO64" s="91"/>
      <c r="EP64" s="91"/>
      <c r="EQ64" s="91"/>
      <c r="ER64" s="91"/>
      <c r="ET64" s="1"/>
      <c r="EU64" s="1"/>
      <c r="EV64" s="1"/>
      <c r="EW64" s="1"/>
      <c r="EX64" s="1"/>
      <c r="EY64" s="1"/>
      <c r="EZ64" s="1"/>
      <c r="FA64" s="1"/>
      <c r="FB64" s="1"/>
      <c r="FC64" s="1"/>
      <c r="FD64" s="1"/>
      <c r="FE64" s="1"/>
      <c r="FF64" s="1"/>
      <c r="FG64" s="1"/>
      <c r="FH64" s="1"/>
      <c r="FI64" s="1"/>
      <c r="FJ64" s="1"/>
      <c r="FK64" s="1"/>
      <c r="FL64" s="1"/>
      <c r="FM64" s="1"/>
      <c r="FN64" s="1"/>
      <c r="FO64" s="1"/>
    </row>
    <row r="65" spans="1:171" ht="15" thickBot="1">
      <c r="A65" s="119" t="s">
        <v>3645</v>
      </c>
      <c r="B65" s="170">
        <f>'Historical Prices'!$AD$4</f>
        <v>1.02</v>
      </c>
      <c r="C65" s="170">
        <f>'Historical Prices'!$AD$5</f>
        <v>0.98</v>
      </c>
      <c r="D65" s="170">
        <f>'Historical Prices'!$AD$6</f>
        <v>0.94</v>
      </c>
      <c r="E65" s="170">
        <f>'Historical Prices'!$AD$7</f>
        <v>0.9</v>
      </c>
      <c r="F65" s="170">
        <f>'Historical Prices'!$AD$8</f>
        <v>0.85</v>
      </c>
      <c r="G65" s="170">
        <f>'Historical Prices'!$AD$9</f>
        <v>0.79500000000000004</v>
      </c>
      <c r="H65" s="170">
        <f>'Historical Prices'!$AD$10</f>
        <v>0.75</v>
      </c>
      <c r="I65" s="170">
        <f>'Historical Prices'!$AD$11</f>
        <v>0.67999999999999994</v>
      </c>
      <c r="J65" s="170">
        <f>'Historical Prices'!$AD$12</f>
        <v>0.6</v>
      </c>
      <c r="K65" s="170">
        <f>'Historical Prices'!$AD$13</f>
        <v>0.54499999999999993</v>
      </c>
      <c r="L65" s="171">
        <f>'Historical Prices'!$AD$14</f>
        <v>0</v>
      </c>
      <c r="M65" s="171">
        <f>'Historical Prices'!$AD$15</f>
        <v>0</v>
      </c>
      <c r="N65" s="172">
        <f>'Historical Prices'!$AD$16</f>
        <v>0</v>
      </c>
      <c r="O65" s="1"/>
      <c r="P65" s="234" t="s">
        <v>3632</v>
      </c>
      <c r="Q65" s="241">
        <f>'Historical Prices'!$AQ$4</f>
        <v>0.24121543486640562</v>
      </c>
      <c r="R65" s="242">
        <f>'Historical Prices'!$AQ$16</f>
        <v>0.2441302618522376</v>
      </c>
      <c r="S65" s="243">
        <f>'Historical Prices'!$AQ$28</f>
        <v>0.25004098136713843</v>
      </c>
      <c r="T65" s="244">
        <f>'Historical Prices'!$AQ$40</f>
        <v>0.23172184768654824</v>
      </c>
      <c r="U65" s="245">
        <f>'Historical Prices'!$AQ$52</f>
        <v>0.23501948455354957</v>
      </c>
      <c r="V65" s="1"/>
      <c r="W65" s="1"/>
      <c r="X65" s="1"/>
      <c r="Y65" s="91"/>
      <c r="Z65" s="91"/>
      <c r="AA65" s="91"/>
      <c r="AB65" s="91"/>
      <c r="AC65" s="91"/>
      <c r="AD65" s="91"/>
      <c r="AE65" s="91"/>
      <c r="AF65" s="91"/>
      <c r="AG65" s="91"/>
      <c r="AH65" s="91"/>
      <c r="AI65" s="91"/>
      <c r="AJ65" s="91"/>
      <c r="AK65" s="91"/>
      <c r="AL65" s="91"/>
      <c r="AM65" s="91"/>
      <c r="AN65" s="91"/>
      <c r="AO65" s="91"/>
      <c r="AP65" s="91"/>
      <c r="AQ65" s="91"/>
      <c r="AR65" s="91"/>
      <c r="AS65" s="91"/>
      <c r="AT65" s="91"/>
      <c r="AU65" s="91"/>
      <c r="AV65" s="91"/>
      <c r="AW65" s="91"/>
      <c r="AX65" s="91"/>
      <c r="AY65" s="91"/>
      <c r="AZ65" s="91"/>
      <c r="BA65" s="91"/>
      <c r="BB65" s="91"/>
      <c r="BC65" s="91"/>
      <c r="BD65" s="91"/>
      <c r="BE65" s="91"/>
      <c r="BF65" s="91"/>
      <c r="BG65" s="91"/>
      <c r="BH65" s="91"/>
      <c r="BI65" s="91"/>
      <c r="BJ65" s="91"/>
      <c r="BK65" s="91"/>
      <c r="BL65" s="91"/>
      <c r="BM65" s="91"/>
      <c r="BN65" s="91"/>
      <c r="BO65" s="91"/>
      <c r="BP65" s="91"/>
      <c r="BQ65" s="91"/>
      <c r="BR65" s="91"/>
      <c r="BS65" s="91"/>
      <c r="BT65" s="91"/>
      <c r="BU65" s="91"/>
      <c r="BV65" s="91"/>
      <c r="BW65" s="91"/>
      <c r="BX65" s="91"/>
      <c r="BY65" s="91"/>
      <c r="BZ65" s="91"/>
      <c r="CA65" s="91"/>
      <c r="CB65" s="91"/>
      <c r="CC65" s="91"/>
      <c r="CD65" s="91"/>
      <c r="CE65" s="91"/>
      <c r="CF65" s="91"/>
      <c r="CG65" s="91"/>
      <c r="CH65" s="91"/>
      <c r="CI65" s="91"/>
      <c r="CJ65" s="91"/>
      <c r="CK65" s="91"/>
      <c r="CL65" s="91"/>
      <c r="CM65" s="91"/>
      <c r="CN65" s="91"/>
      <c r="CO65" s="91"/>
      <c r="CP65" s="91"/>
      <c r="CQ65" s="91"/>
      <c r="CR65" s="91"/>
      <c r="CS65" s="91"/>
      <c r="CT65" s="91"/>
      <c r="CU65" s="91"/>
      <c r="CV65" s="91"/>
      <c r="CW65" s="91"/>
      <c r="CX65" s="91"/>
      <c r="CY65" s="91"/>
      <c r="CZ65" s="91"/>
      <c r="DA65" s="91"/>
      <c r="DB65" s="91"/>
      <c r="DC65" s="91"/>
      <c r="DD65" s="91"/>
      <c r="DE65" s="91"/>
      <c r="DF65" s="91"/>
      <c r="DG65" s="91"/>
      <c r="DH65" s="91"/>
      <c r="DI65" s="91"/>
      <c r="DJ65" s="91"/>
      <c r="DK65" s="91"/>
      <c r="DL65" s="91"/>
      <c r="DM65" s="91"/>
      <c r="DN65" s="91"/>
      <c r="DO65" s="91"/>
      <c r="DP65" s="91"/>
      <c r="DQ65" s="91"/>
      <c r="DR65" s="91"/>
      <c r="DS65" s="91"/>
      <c r="DT65" s="91"/>
      <c r="DU65" s="91"/>
      <c r="DV65" s="91"/>
      <c r="DW65" s="91"/>
      <c r="DX65" s="91"/>
      <c r="DY65" s="91"/>
      <c r="DZ65" s="91"/>
      <c r="EA65" s="91"/>
      <c r="EB65" s="91"/>
      <c r="EC65" s="91"/>
      <c r="ED65" s="91"/>
      <c r="EE65" s="91"/>
      <c r="EF65" s="91"/>
      <c r="EG65" s="91"/>
      <c r="EH65" s="91"/>
      <c r="EI65" s="91"/>
      <c r="EJ65" s="91"/>
      <c r="EK65" s="91"/>
      <c r="EL65" s="91"/>
      <c r="EM65" s="91"/>
      <c r="EN65" s="91"/>
      <c r="EO65" s="91"/>
      <c r="EP65" s="91"/>
      <c r="EQ65" s="91"/>
      <c r="ER65" s="91"/>
      <c r="ET65" s="1"/>
      <c r="EU65" s="1"/>
      <c r="EV65" s="1"/>
      <c r="EW65" s="1"/>
      <c r="EX65" s="1"/>
      <c r="EY65" s="1"/>
      <c r="EZ65" s="1"/>
      <c r="FA65" s="1"/>
      <c r="FB65" s="1"/>
      <c r="FC65" s="1"/>
      <c r="FD65" s="1"/>
      <c r="FE65" s="1"/>
      <c r="FF65" s="1"/>
      <c r="FG65" s="1"/>
      <c r="FH65" s="1"/>
      <c r="FI65" s="1"/>
      <c r="FJ65" s="1"/>
      <c r="FK65" s="1"/>
      <c r="FL65" s="1"/>
      <c r="FM65" s="1"/>
      <c r="FN65" s="1"/>
      <c r="FO65" s="1"/>
    </row>
    <row r="66" spans="1:171" ht="14.5">
      <c r="O66" s="1"/>
      <c r="P66" s="235" t="str">
        <f>'Historical Prices'!$AO$17</f>
        <v>Greater China Segment</v>
      </c>
      <c r="Q66" s="246">
        <f>'Historical Prices'!$AP$5</f>
        <v>74200000000</v>
      </c>
      <c r="R66" s="147">
        <f>'Historical Prices'!$AP$17</f>
        <v>68366000000</v>
      </c>
      <c r="S66" s="147">
        <f>'Historical Prices'!$AP$29</f>
        <v>40308000000</v>
      </c>
      <c r="T66" s="147">
        <f>'Historical Prices'!$AP$41</f>
        <v>43678000000</v>
      </c>
      <c r="U66" s="247">
        <f>'Historical Prices'!$AP$53</f>
        <v>51942000000</v>
      </c>
      <c r="V66" s="1"/>
      <c r="W66" s="1"/>
      <c r="X66" s="1"/>
      <c r="Y66" s="91"/>
      <c r="Z66" s="91"/>
      <c r="AA66" s="91"/>
      <c r="AB66" s="91"/>
      <c r="AC66" s="91"/>
      <c r="AD66" s="91"/>
      <c r="AE66" s="91"/>
      <c r="AF66" s="91"/>
      <c r="AG66" s="91"/>
      <c r="AH66" s="91"/>
      <c r="AI66" s="91"/>
      <c r="AJ66" s="91"/>
      <c r="AK66" s="91"/>
      <c r="AL66" s="91"/>
      <c r="AM66" s="91"/>
      <c r="AN66" s="91"/>
      <c r="AO66" s="91"/>
      <c r="AP66" s="91"/>
      <c r="AQ66" s="91"/>
      <c r="AR66" s="91"/>
      <c r="AS66" s="91"/>
      <c r="AT66" s="91"/>
      <c r="AU66" s="91"/>
      <c r="AV66" s="91"/>
      <c r="AW66" s="91"/>
      <c r="AX66" s="91"/>
      <c r="AY66" s="91"/>
      <c r="AZ66" s="91"/>
      <c r="BA66" s="91"/>
      <c r="BB66" s="91"/>
      <c r="BC66" s="91"/>
      <c r="BD66" s="91"/>
      <c r="BE66" s="91"/>
      <c r="BF66" s="91"/>
      <c r="BG66" s="91"/>
      <c r="BH66" s="91"/>
      <c r="BI66" s="91"/>
      <c r="BJ66" s="91"/>
      <c r="BK66" s="91"/>
      <c r="BL66" s="91"/>
      <c r="BM66" s="91"/>
      <c r="BN66" s="91"/>
      <c r="BO66" s="91"/>
      <c r="BP66" s="91"/>
      <c r="BQ66" s="91"/>
      <c r="BR66" s="91"/>
      <c r="BS66" s="91"/>
      <c r="BT66" s="91"/>
      <c r="BU66" s="91"/>
      <c r="BV66" s="91"/>
      <c r="BW66" s="91"/>
      <c r="BX66" s="91"/>
      <c r="BY66" s="91"/>
      <c r="BZ66" s="91"/>
      <c r="CA66" s="91"/>
      <c r="CB66" s="91"/>
      <c r="CC66" s="91"/>
      <c r="CD66" s="91"/>
      <c r="CE66" s="91"/>
      <c r="CF66" s="91"/>
      <c r="CG66" s="91"/>
      <c r="CH66" s="91"/>
      <c r="CI66" s="91"/>
      <c r="CJ66" s="91"/>
      <c r="CK66" s="91"/>
      <c r="CL66" s="91"/>
      <c r="CM66" s="91"/>
      <c r="CN66" s="91"/>
      <c r="CO66" s="91"/>
      <c r="CP66" s="91"/>
      <c r="CQ66" s="91"/>
      <c r="CR66" s="91"/>
      <c r="CS66" s="91"/>
      <c r="CT66" s="91"/>
      <c r="CU66" s="91"/>
      <c r="CV66" s="91"/>
      <c r="CW66" s="91"/>
      <c r="CX66" s="91"/>
      <c r="CY66" s="91"/>
      <c r="CZ66" s="91"/>
      <c r="DA66" s="91"/>
      <c r="DB66" s="91"/>
      <c r="DC66" s="91"/>
      <c r="DD66" s="91"/>
      <c r="DE66" s="91"/>
      <c r="DF66" s="91"/>
      <c r="DG66" s="91"/>
      <c r="DH66" s="91"/>
      <c r="DI66" s="91"/>
      <c r="DJ66" s="91"/>
      <c r="DK66" s="91"/>
      <c r="DL66" s="91"/>
      <c r="DM66" s="91"/>
      <c r="DN66" s="91"/>
      <c r="DO66" s="91"/>
      <c r="DP66" s="91"/>
      <c r="DQ66" s="91"/>
      <c r="DR66" s="91"/>
      <c r="DS66" s="91"/>
      <c r="DT66" s="91"/>
      <c r="DU66" s="91"/>
      <c r="DV66" s="91"/>
      <c r="DW66" s="91"/>
      <c r="DX66" s="91"/>
      <c r="DY66" s="91"/>
      <c r="DZ66" s="91"/>
      <c r="EA66" s="91"/>
      <c r="EB66" s="91"/>
      <c r="EC66" s="91"/>
      <c r="ED66" s="91"/>
      <c r="EE66" s="91"/>
      <c r="EF66" s="91"/>
      <c r="EG66" s="91"/>
      <c r="EH66" s="91"/>
      <c r="EI66" s="91"/>
      <c r="EJ66" s="91"/>
      <c r="EK66" s="91"/>
      <c r="EL66" s="91"/>
      <c r="EM66" s="91"/>
      <c r="EN66" s="91"/>
      <c r="EO66" s="91"/>
      <c r="EP66" s="91"/>
      <c r="EQ66" s="91"/>
      <c r="ER66" s="91"/>
      <c r="ET66" s="1"/>
      <c r="EU66" s="1"/>
      <c r="EV66" s="1"/>
      <c r="EW66" s="1"/>
      <c r="EX66" s="1"/>
      <c r="EY66" s="1"/>
      <c r="EZ66" s="1"/>
      <c r="FA66" s="1"/>
      <c r="FB66" s="1"/>
      <c r="FC66" s="1"/>
      <c r="FD66" s="1"/>
      <c r="FE66" s="1"/>
      <c r="FF66" s="1"/>
      <c r="FG66" s="1"/>
      <c r="FH66" s="1"/>
      <c r="FI66" s="1"/>
      <c r="FJ66" s="1"/>
      <c r="FK66" s="1"/>
      <c r="FL66" s="1"/>
      <c r="FM66" s="1"/>
      <c r="FN66" s="1"/>
      <c r="FO66" s="1"/>
    </row>
    <row r="67" spans="1:171" ht="14.5">
      <c r="A67" s="1"/>
      <c r="B67" s="1"/>
      <c r="C67" s="1"/>
      <c r="D67" s="1"/>
      <c r="E67" s="1"/>
      <c r="F67" s="1"/>
      <c r="G67" s="1"/>
      <c r="H67" s="1"/>
      <c r="I67" s="1"/>
      <c r="J67" s="1"/>
      <c r="K67" s="1"/>
      <c r="L67" s="1"/>
      <c r="M67" s="1"/>
      <c r="N67" s="1"/>
      <c r="O67" s="1"/>
      <c r="P67" s="236" t="s">
        <v>3632</v>
      </c>
      <c r="Q67" s="241">
        <f>'Historical Prices'!$AQ$5</f>
        <v>0.18816822543669229</v>
      </c>
      <c r="R67" s="242">
        <f>'Historical Prices'!$AQ$17</f>
        <v>0.18688579262308749</v>
      </c>
      <c r="S67" s="243">
        <f>'Historical Prices'!$AQ$29</f>
        <v>0.14683350636577236</v>
      </c>
      <c r="T67" s="244">
        <f>'Historical Prices'!$AQ$41</f>
        <v>0.16787995725937258</v>
      </c>
      <c r="U67" s="245">
        <f>'Historical Prices'!$AQ$53</f>
        <v>0.19556844067094636</v>
      </c>
      <c r="V67" s="1"/>
      <c r="W67" s="1"/>
      <c r="X67" s="1"/>
      <c r="Y67" s="91"/>
      <c r="Z67" s="91"/>
      <c r="AA67" s="91"/>
      <c r="AB67" s="91"/>
      <c r="AC67" s="91"/>
      <c r="AD67" s="91"/>
      <c r="AE67" s="91"/>
      <c r="AF67" s="91"/>
      <c r="AG67" s="91"/>
      <c r="AH67" s="91"/>
      <c r="AI67" s="91"/>
      <c r="AJ67" s="91"/>
      <c r="AK67" s="91"/>
      <c r="AL67" s="91"/>
      <c r="AM67" s="91"/>
      <c r="AN67" s="91"/>
      <c r="AO67" s="91"/>
      <c r="AP67" s="91"/>
      <c r="AQ67" s="91"/>
      <c r="AR67" s="91"/>
      <c r="AS67" s="91"/>
      <c r="AT67" s="91"/>
      <c r="AU67" s="91"/>
      <c r="AV67" s="91"/>
      <c r="AW67" s="91"/>
      <c r="AX67" s="91"/>
      <c r="AY67" s="91"/>
      <c r="AZ67" s="91"/>
      <c r="BA67" s="91"/>
      <c r="BB67" s="91"/>
      <c r="BC67" s="91"/>
      <c r="BD67" s="91"/>
      <c r="BE67" s="91"/>
      <c r="BF67" s="91"/>
      <c r="BG67" s="91"/>
      <c r="BH67" s="91"/>
      <c r="BI67" s="91"/>
      <c r="BJ67" s="91"/>
      <c r="BK67" s="91"/>
      <c r="BL67" s="91"/>
      <c r="BM67" s="91"/>
      <c r="BN67" s="91"/>
      <c r="BO67" s="91"/>
      <c r="BP67" s="91"/>
      <c r="BQ67" s="91"/>
      <c r="BR67" s="91"/>
      <c r="BS67" s="91"/>
      <c r="BT67" s="91"/>
      <c r="BU67" s="91"/>
      <c r="BV67" s="91"/>
      <c r="BW67" s="91"/>
      <c r="BX67" s="91"/>
      <c r="BY67" s="91"/>
      <c r="BZ67" s="91"/>
      <c r="CA67" s="91"/>
      <c r="CB67" s="91"/>
      <c r="CC67" s="91"/>
      <c r="CD67" s="91"/>
      <c r="CE67" s="91"/>
      <c r="CF67" s="91"/>
      <c r="CG67" s="91"/>
      <c r="CH67" s="91"/>
      <c r="CI67" s="91"/>
      <c r="CJ67" s="91"/>
      <c r="CK67" s="91"/>
      <c r="CL67" s="91"/>
      <c r="CM67" s="91"/>
      <c r="CN67" s="91"/>
      <c r="CO67" s="91"/>
      <c r="CP67" s="91"/>
      <c r="CQ67" s="91"/>
      <c r="CR67" s="91"/>
      <c r="CS67" s="91"/>
      <c r="CT67" s="91"/>
      <c r="CU67" s="91"/>
      <c r="CV67" s="91"/>
      <c r="CW67" s="91"/>
      <c r="CX67" s="91"/>
      <c r="CY67" s="91"/>
      <c r="CZ67" s="91"/>
      <c r="DA67" s="91"/>
      <c r="DB67" s="91"/>
      <c r="DC67" s="91"/>
      <c r="DD67" s="91"/>
      <c r="DE67" s="91"/>
      <c r="DF67" s="91"/>
      <c r="DG67" s="91"/>
      <c r="DH67" s="91"/>
      <c r="DI67" s="91"/>
      <c r="DJ67" s="91"/>
      <c r="DK67" s="91"/>
      <c r="DL67" s="91"/>
      <c r="DM67" s="91"/>
      <c r="DN67" s="91"/>
      <c r="DO67" s="91"/>
      <c r="DP67" s="91"/>
      <c r="DQ67" s="91"/>
      <c r="DR67" s="91"/>
      <c r="DS67" s="91"/>
      <c r="DT67" s="91"/>
      <c r="DU67" s="91"/>
      <c r="DV67" s="91"/>
      <c r="DW67" s="91"/>
      <c r="DX67" s="91"/>
      <c r="DY67" s="91"/>
      <c r="DZ67" s="91"/>
      <c r="EA67" s="91"/>
      <c r="EB67" s="91"/>
      <c r="EC67" s="91"/>
      <c r="ED67" s="91"/>
      <c r="EE67" s="91"/>
      <c r="EF67" s="91"/>
      <c r="EG67" s="91"/>
      <c r="EH67" s="91"/>
      <c r="EI67" s="91"/>
      <c r="EJ67" s="91"/>
      <c r="EK67" s="91"/>
      <c r="EL67" s="91"/>
      <c r="EM67" s="91"/>
      <c r="EN67" s="91"/>
      <c r="EO67" s="91"/>
      <c r="EP67" s="91"/>
      <c r="EQ67" s="91"/>
      <c r="ER67" s="91"/>
      <c r="ET67" s="1"/>
      <c r="EU67" s="1"/>
      <c r="EV67" s="1"/>
      <c r="EW67" s="1"/>
      <c r="EX67" s="1"/>
      <c r="EY67" s="1"/>
      <c r="EZ67" s="1"/>
      <c r="FA67" s="1"/>
      <c r="FB67" s="1"/>
      <c r="FC67" s="1"/>
      <c r="FD67" s="1"/>
      <c r="FE67" s="1"/>
      <c r="FF67" s="1"/>
      <c r="FG67" s="1"/>
      <c r="FH67" s="1"/>
      <c r="FI67" s="1"/>
      <c r="FJ67" s="1"/>
      <c r="FK67" s="1"/>
      <c r="FL67" s="1"/>
      <c r="FM67" s="1"/>
      <c r="FN67" s="1"/>
      <c r="FO67" s="1"/>
    </row>
    <row r="68" spans="1:171" ht="14.5">
      <c r="A68" s="173"/>
      <c r="B68" s="1"/>
      <c r="C68" s="1"/>
      <c r="D68" s="1"/>
      <c r="E68" s="1"/>
      <c r="F68" s="1"/>
      <c r="G68" s="1"/>
      <c r="H68" s="1"/>
      <c r="I68" s="1"/>
      <c r="J68" s="1"/>
      <c r="K68" s="1"/>
      <c r="L68" s="1"/>
      <c r="M68" s="1"/>
      <c r="N68" s="1"/>
      <c r="O68" s="1"/>
      <c r="P68" s="235" t="str">
        <f>'Historical Prices'!$AO$18</f>
        <v>Japan Segment</v>
      </c>
      <c r="Q68" s="246">
        <f>'Historical Prices'!$AP$6</f>
        <v>25977000000</v>
      </c>
      <c r="R68" s="147">
        <f>'Historical Prices'!$AP$18</f>
        <v>28482000000</v>
      </c>
      <c r="S68" s="167">
        <f>'Historical Prices'!$AP$30</f>
        <v>21418000000</v>
      </c>
      <c r="T68" s="167">
        <f>'Historical Prices'!$AP$42</f>
        <v>21506000000</v>
      </c>
      <c r="U68" s="248">
        <f>'Historical Prices'!$AP$54</f>
        <v>21733000000</v>
      </c>
      <c r="V68" s="1"/>
      <c r="W68" s="1"/>
      <c r="X68" s="1"/>
      <c r="Y68" s="91"/>
      <c r="Z68" s="91"/>
      <c r="AA68" s="91"/>
      <c r="AB68" s="91"/>
      <c r="AC68" s="91"/>
      <c r="AD68" s="91"/>
      <c r="AE68" s="91"/>
      <c r="AF68" s="91"/>
      <c r="AG68" s="91"/>
      <c r="AH68" s="91"/>
      <c r="AI68" s="91"/>
      <c r="AJ68" s="91"/>
      <c r="AK68" s="91"/>
      <c r="AL68" s="91"/>
      <c r="AM68" s="91"/>
      <c r="AN68" s="91"/>
      <c r="AO68" s="91"/>
      <c r="AP68" s="91"/>
      <c r="AQ68" s="91"/>
      <c r="AR68" s="91"/>
      <c r="AS68" s="91"/>
      <c r="AT68" s="91"/>
      <c r="AU68" s="91"/>
      <c r="AV68" s="91"/>
      <c r="AW68" s="91"/>
      <c r="AX68" s="91"/>
      <c r="AY68" s="91"/>
      <c r="AZ68" s="91"/>
      <c r="BA68" s="91"/>
      <c r="BB68" s="91"/>
      <c r="BC68" s="91"/>
      <c r="BD68" s="91"/>
      <c r="BE68" s="91"/>
      <c r="BF68" s="91"/>
      <c r="BG68" s="91"/>
      <c r="BH68" s="91"/>
      <c r="BI68" s="91"/>
      <c r="BJ68" s="91"/>
      <c r="BK68" s="91"/>
      <c r="BL68" s="91"/>
      <c r="BM68" s="91"/>
      <c r="BN68" s="91"/>
      <c r="BO68" s="91"/>
      <c r="BP68" s="91"/>
      <c r="BQ68" s="91"/>
      <c r="BR68" s="91"/>
      <c r="BS68" s="91"/>
      <c r="BT68" s="91"/>
      <c r="BU68" s="91"/>
      <c r="BV68" s="91"/>
      <c r="BW68" s="91"/>
      <c r="BX68" s="91"/>
      <c r="BY68" s="91"/>
      <c r="BZ68" s="91"/>
      <c r="CA68" s="91"/>
      <c r="CB68" s="91"/>
      <c r="CC68" s="91"/>
      <c r="CD68" s="91"/>
      <c r="CE68" s="91"/>
      <c r="CF68" s="91"/>
      <c r="CG68" s="91"/>
      <c r="CH68" s="91"/>
      <c r="CI68" s="91"/>
      <c r="CJ68" s="91"/>
      <c r="CK68" s="91"/>
      <c r="CL68" s="91"/>
      <c r="CM68" s="91"/>
      <c r="CN68" s="91"/>
      <c r="CO68" s="91"/>
      <c r="CP68" s="91"/>
      <c r="CQ68" s="91"/>
      <c r="CR68" s="91"/>
      <c r="CS68" s="91"/>
      <c r="CT68" s="91"/>
      <c r="CU68" s="91"/>
      <c r="CV68" s="91"/>
      <c r="CW68" s="91"/>
      <c r="CX68" s="91"/>
      <c r="CY68" s="91"/>
      <c r="CZ68" s="91"/>
      <c r="DA68" s="91"/>
      <c r="DB68" s="91"/>
      <c r="DC68" s="91"/>
      <c r="DD68" s="91"/>
      <c r="DE68" s="91"/>
      <c r="DF68" s="91"/>
      <c r="DG68" s="91"/>
      <c r="DH68" s="91"/>
      <c r="DI68" s="91"/>
      <c r="DJ68" s="91"/>
      <c r="DK68" s="91"/>
      <c r="DL68" s="91"/>
      <c r="DM68" s="91"/>
      <c r="DN68" s="91"/>
      <c r="DO68" s="91"/>
      <c r="DP68" s="91"/>
      <c r="DQ68" s="91"/>
      <c r="DR68" s="91"/>
      <c r="DS68" s="91"/>
      <c r="DT68" s="91"/>
      <c r="DU68" s="91"/>
      <c r="DV68" s="91"/>
      <c r="DW68" s="91"/>
      <c r="DX68" s="91"/>
      <c r="DY68" s="91"/>
      <c r="DZ68" s="91"/>
      <c r="EA68" s="91"/>
      <c r="EB68" s="91"/>
      <c r="EC68" s="91"/>
      <c r="ED68" s="91"/>
      <c r="EE68" s="91"/>
      <c r="EF68" s="91"/>
      <c r="EG68" s="91"/>
      <c r="EH68" s="91"/>
      <c r="EI68" s="91"/>
      <c r="EJ68" s="91"/>
      <c r="EK68" s="91"/>
      <c r="EL68" s="91"/>
      <c r="EM68" s="91"/>
      <c r="EN68" s="91"/>
      <c r="EO68" s="91"/>
      <c r="EP68" s="91"/>
      <c r="EQ68" s="91"/>
      <c r="ER68" s="91"/>
      <c r="ET68" s="1"/>
      <c r="EU68" s="1"/>
      <c r="EV68" s="1"/>
      <c r="EW68" s="1"/>
      <c r="EX68" s="1"/>
      <c r="EY68" s="1"/>
      <c r="EZ68" s="1"/>
      <c r="FA68" s="1"/>
      <c r="FB68" s="1"/>
      <c r="FC68" s="1"/>
      <c r="FD68" s="1"/>
      <c r="FE68" s="1"/>
      <c r="FF68" s="1"/>
      <c r="FG68" s="1"/>
      <c r="FH68" s="1"/>
      <c r="FI68" s="1"/>
      <c r="FJ68" s="1"/>
      <c r="FK68" s="1"/>
      <c r="FL68" s="1"/>
      <c r="FM68" s="1"/>
      <c r="FN68" s="1"/>
      <c r="FO68" s="1"/>
    </row>
    <row r="69" spans="1:171" ht="15" thickBot="1">
      <c r="A69" s="333"/>
      <c r="B69" s="1"/>
      <c r="C69" s="1"/>
      <c r="D69" s="1"/>
      <c r="E69" s="1"/>
      <c r="F69" s="1"/>
      <c r="G69" s="1"/>
      <c r="H69" s="1"/>
      <c r="I69" s="1"/>
      <c r="J69" s="1"/>
      <c r="K69" s="1"/>
      <c r="L69" s="1"/>
      <c r="M69" s="1"/>
      <c r="N69" s="1"/>
      <c r="O69" s="1"/>
      <c r="P69" s="237" t="s">
        <v>3632</v>
      </c>
      <c r="Q69" s="249">
        <f>'Historical Prices'!$AQ$6</f>
        <v>6.5876630622223126E-2</v>
      </c>
      <c r="R69" s="250">
        <f>'Historical Prices'!$AQ$18</f>
        <v>7.7858601431863475E-2</v>
      </c>
      <c r="S69" s="251">
        <f>'Historical Prices'!$AQ$30</f>
        <v>7.8021237455148176E-2</v>
      </c>
      <c r="T69" s="252">
        <f>'Historical Prices'!$AQ$42</f>
        <v>8.2660065955860312E-2</v>
      </c>
      <c r="U69" s="253">
        <f>'Historical Prices'!$AQ$54</f>
        <v>8.1827594645983548E-2</v>
      </c>
      <c r="V69" s="1"/>
      <c r="W69" s="1"/>
      <c r="X69" s="1"/>
      <c r="Y69" s="91"/>
      <c r="Z69" s="91"/>
      <c r="AA69" s="91"/>
      <c r="AB69" s="91"/>
      <c r="AC69" s="91"/>
      <c r="AD69" s="91"/>
      <c r="AE69" s="91"/>
      <c r="AF69" s="91"/>
      <c r="AG69" s="91"/>
      <c r="AH69" s="91"/>
      <c r="AI69" s="91"/>
      <c r="AJ69" s="91"/>
      <c r="AK69" s="91"/>
      <c r="AL69" s="91"/>
      <c r="AM69" s="91"/>
      <c r="AN69" s="91"/>
      <c r="AO69" s="91"/>
      <c r="AP69" s="91"/>
      <c r="AQ69" s="91"/>
      <c r="AR69" s="91"/>
      <c r="AS69" s="91"/>
      <c r="AT69" s="91"/>
      <c r="AU69" s="91"/>
      <c r="AV69" s="91"/>
      <c r="AW69" s="91"/>
      <c r="AX69" s="91"/>
      <c r="AY69" s="91"/>
      <c r="AZ69" s="91"/>
      <c r="BA69" s="91"/>
      <c r="BB69" s="91"/>
      <c r="BC69" s="91"/>
      <c r="BD69" s="91"/>
      <c r="BE69" s="91"/>
      <c r="BF69" s="91"/>
      <c r="BG69" s="91"/>
      <c r="BH69" s="91"/>
      <c r="BI69" s="91"/>
      <c r="BJ69" s="91"/>
      <c r="BK69" s="91"/>
      <c r="BL69" s="91"/>
      <c r="BM69" s="91"/>
      <c r="BN69" s="91"/>
      <c r="BO69" s="91"/>
      <c r="BP69" s="91"/>
      <c r="BQ69" s="91"/>
      <c r="BR69" s="91"/>
      <c r="BS69" s="91"/>
      <c r="BT69" s="91"/>
      <c r="BU69" s="91"/>
      <c r="BV69" s="91"/>
      <c r="BW69" s="91"/>
      <c r="BX69" s="91"/>
      <c r="BY69" s="91"/>
      <c r="BZ69" s="91"/>
      <c r="CA69" s="91"/>
      <c r="CB69" s="91"/>
      <c r="CC69" s="91"/>
      <c r="CD69" s="91"/>
      <c r="CE69" s="91"/>
      <c r="CF69" s="91"/>
      <c r="CG69" s="91"/>
      <c r="CH69" s="91"/>
      <c r="CI69" s="91"/>
      <c r="CJ69" s="91"/>
      <c r="CK69" s="91"/>
      <c r="CL69" s="91"/>
      <c r="CM69" s="91"/>
      <c r="CN69" s="91"/>
      <c r="CO69" s="91"/>
      <c r="CP69" s="91"/>
      <c r="CQ69" s="91"/>
      <c r="CR69" s="91"/>
      <c r="CS69" s="91"/>
      <c r="CT69" s="91"/>
      <c r="CU69" s="91"/>
      <c r="CV69" s="91"/>
      <c r="CW69" s="91"/>
      <c r="CX69" s="91"/>
      <c r="CY69" s="91"/>
      <c r="CZ69" s="91"/>
      <c r="DA69" s="91"/>
      <c r="DB69" s="91"/>
      <c r="DC69" s="91"/>
      <c r="DD69" s="91"/>
      <c r="DE69" s="91"/>
      <c r="DF69" s="91"/>
      <c r="DG69" s="91"/>
      <c r="DH69" s="91"/>
      <c r="DI69" s="91"/>
      <c r="DJ69" s="91"/>
      <c r="DK69" s="91"/>
      <c r="DL69" s="91"/>
      <c r="DM69" s="91"/>
      <c r="DN69" s="91"/>
      <c r="DO69" s="91"/>
      <c r="DP69" s="91"/>
      <c r="DQ69" s="91"/>
      <c r="DR69" s="91"/>
      <c r="DS69" s="91"/>
      <c r="DT69" s="91"/>
      <c r="DU69" s="91"/>
      <c r="DV69" s="91"/>
      <c r="DW69" s="91"/>
      <c r="DX69" s="91"/>
      <c r="DY69" s="91"/>
      <c r="DZ69" s="91"/>
      <c r="EA69" s="91"/>
      <c r="EB69" s="91"/>
      <c r="EC69" s="91"/>
      <c r="ED69" s="91"/>
      <c r="EE69" s="91"/>
      <c r="EF69" s="91"/>
      <c r="EG69" s="91"/>
      <c r="EH69" s="91"/>
      <c r="EI69" s="91"/>
      <c r="EJ69" s="91"/>
      <c r="EK69" s="91"/>
      <c r="EL69" s="91"/>
      <c r="EM69" s="91"/>
      <c r="EN69" s="91"/>
      <c r="EO69" s="91"/>
      <c r="EP69" s="91"/>
      <c r="EQ69" s="91"/>
      <c r="ER69" s="91"/>
      <c r="ET69" s="1"/>
      <c r="EU69" s="1"/>
      <c r="EV69" s="1"/>
      <c r="EW69" s="1"/>
      <c r="EX69" s="1"/>
      <c r="EY69" s="1"/>
      <c r="EZ69" s="1"/>
      <c r="FA69" s="1"/>
      <c r="FB69" s="1"/>
      <c r="FC69" s="1"/>
      <c r="FD69" s="1"/>
      <c r="FE69" s="1"/>
      <c r="FF69" s="1"/>
      <c r="FG69" s="1"/>
      <c r="FH69" s="1"/>
      <c r="FI69" s="1"/>
      <c r="FJ69" s="1"/>
      <c r="FK69" s="1"/>
      <c r="FL69" s="1"/>
      <c r="FM69" s="1"/>
      <c r="FN69" s="1"/>
      <c r="FO69" s="1"/>
    </row>
    <row r="70" spans="1:171" ht="14.5">
      <c r="A70" s="173"/>
      <c r="B70" s="1"/>
      <c r="C70" s="1"/>
      <c r="D70" s="1"/>
      <c r="E70" s="1"/>
      <c r="F70" s="1"/>
      <c r="G70" s="1"/>
      <c r="H70" s="1"/>
      <c r="I70" s="1"/>
      <c r="J70" s="1"/>
      <c r="K70" s="1"/>
      <c r="L70" s="1"/>
      <c r="M70" s="1"/>
      <c r="N70" s="1"/>
      <c r="O70" s="1"/>
      <c r="P70" s="11"/>
      <c r="Q70" s="11"/>
      <c r="R70" s="91"/>
      <c r="S70" s="91"/>
      <c r="T70" s="91"/>
      <c r="U70" s="91"/>
      <c r="V70" s="91"/>
      <c r="W70" s="91"/>
      <c r="X70" s="91"/>
      <c r="Y70" s="91"/>
      <c r="Z70" s="91"/>
      <c r="AA70" s="91"/>
      <c r="AB70" s="91"/>
      <c r="AC70" s="91"/>
      <c r="AD70" s="91"/>
      <c r="AE70" s="91"/>
      <c r="AF70" s="91"/>
      <c r="AG70" s="91"/>
      <c r="AH70" s="91"/>
      <c r="AI70" s="91"/>
      <c r="AJ70" s="91"/>
      <c r="AK70" s="91"/>
      <c r="AL70" s="91"/>
      <c r="AM70" s="91"/>
      <c r="AN70" s="91"/>
      <c r="AO70" s="91"/>
      <c r="AP70" s="91"/>
      <c r="AQ70" s="91"/>
      <c r="AR70" s="91"/>
      <c r="AS70" s="91"/>
      <c r="AT70" s="91"/>
      <c r="AU70" s="91"/>
      <c r="AV70" s="91"/>
      <c r="AW70" s="91"/>
      <c r="AX70" s="91"/>
      <c r="AY70" s="91"/>
      <c r="AZ70" s="91"/>
      <c r="BA70" s="91"/>
      <c r="BB70" s="91"/>
      <c r="BC70" s="91"/>
      <c r="BD70" s="91"/>
      <c r="BE70" s="91"/>
      <c r="BF70" s="91"/>
      <c r="BG70" s="91"/>
      <c r="BH70" s="91"/>
      <c r="BI70" s="91"/>
      <c r="BJ70" s="91"/>
      <c r="BK70" s="91"/>
      <c r="BL70" s="91"/>
      <c r="BM70" s="91"/>
      <c r="BN70" s="91"/>
      <c r="BO70" s="91"/>
      <c r="BP70" s="91"/>
      <c r="BQ70" s="91"/>
      <c r="BR70" s="91"/>
      <c r="BS70" s="91"/>
      <c r="BT70" s="91"/>
      <c r="BU70" s="91"/>
      <c r="BV70" s="91"/>
      <c r="BW70" s="91"/>
      <c r="BX70" s="91"/>
      <c r="BY70" s="91"/>
      <c r="BZ70" s="91"/>
      <c r="CA70" s="91"/>
      <c r="CB70" s="91"/>
      <c r="CC70" s="91"/>
      <c r="CD70" s="91"/>
      <c r="CE70" s="91"/>
      <c r="CF70" s="91"/>
      <c r="CG70" s="91"/>
      <c r="CH70" s="91"/>
      <c r="CI70" s="91"/>
      <c r="CJ70" s="91"/>
      <c r="CK70" s="91"/>
      <c r="CL70" s="91"/>
      <c r="CM70" s="91"/>
      <c r="CN70" s="91"/>
      <c r="CO70" s="91"/>
      <c r="CP70" s="91"/>
      <c r="CQ70" s="91"/>
      <c r="CR70" s="91"/>
      <c r="CS70" s="91"/>
      <c r="CT70" s="91"/>
      <c r="CU70" s="91"/>
      <c r="CV70" s="91"/>
      <c r="CW70" s="91"/>
      <c r="CX70" s="91"/>
      <c r="CY70" s="91"/>
      <c r="CZ70" s="91"/>
      <c r="DA70" s="91"/>
      <c r="DB70" s="91"/>
      <c r="DC70" s="91"/>
      <c r="DD70" s="91"/>
      <c r="DE70" s="91"/>
      <c r="DF70" s="91"/>
      <c r="DG70" s="91"/>
      <c r="DH70" s="91"/>
      <c r="DI70" s="91"/>
      <c r="DJ70" s="91"/>
      <c r="DK70" s="91"/>
      <c r="DL70" s="91"/>
      <c r="DM70" s="91"/>
      <c r="DN70" s="91"/>
      <c r="DO70" s="91"/>
      <c r="DP70" s="91"/>
      <c r="DQ70" s="91"/>
      <c r="DR70" s="91"/>
      <c r="DS70" s="91"/>
      <c r="DT70" s="91"/>
      <c r="DU70" s="91"/>
      <c r="DV70" s="91"/>
      <c r="DW70" s="91"/>
      <c r="DX70" s="91"/>
      <c r="DY70" s="91"/>
      <c r="DZ70" s="91"/>
      <c r="EA70" s="91"/>
      <c r="EB70" s="91"/>
      <c r="EC70" s="91"/>
      <c r="ED70" s="91"/>
      <c r="EE70" s="91"/>
      <c r="EF70" s="91"/>
      <c r="EG70" s="91"/>
      <c r="EH70" s="91"/>
      <c r="EI70" s="91"/>
      <c r="EJ70" s="91"/>
      <c r="EK70" s="91"/>
      <c r="EL70" s="91"/>
      <c r="EM70" s="91"/>
      <c r="EN70" s="91"/>
      <c r="EO70" s="91"/>
      <c r="EP70" s="91"/>
      <c r="EQ70" s="91"/>
      <c r="ER70" s="91"/>
      <c r="ET70" s="1"/>
      <c r="EU70" s="1"/>
      <c r="EV70" s="1"/>
      <c r="EW70" s="1"/>
      <c r="EX70" s="1"/>
      <c r="EY70" s="1"/>
      <c r="EZ70" s="1"/>
      <c r="FA70" s="1"/>
      <c r="FB70" s="1"/>
      <c r="FC70" s="1"/>
      <c r="FD70" s="1"/>
      <c r="FE70" s="1"/>
      <c r="FF70" s="1"/>
      <c r="FG70" s="1"/>
      <c r="FH70" s="1"/>
      <c r="FI70" s="1"/>
      <c r="FJ70" s="1"/>
      <c r="FK70" s="1"/>
      <c r="FL70" s="1"/>
      <c r="FM70" s="1"/>
      <c r="FN70" s="1"/>
      <c r="FO70" s="1"/>
    </row>
    <row r="71" spans="1:171" ht="14.5">
      <c r="A71" s="173"/>
      <c r="B71" s="1"/>
      <c r="C71" s="1"/>
      <c r="D71" s="1"/>
      <c r="E71" s="1"/>
      <c r="F71" s="1"/>
      <c r="G71" s="1"/>
      <c r="H71" s="1"/>
      <c r="I71" s="1"/>
      <c r="J71" s="1"/>
      <c r="K71" s="1"/>
      <c r="L71" s="1"/>
      <c r="M71" s="1"/>
      <c r="N71" s="1"/>
      <c r="O71" s="1"/>
      <c r="P71" s="11"/>
      <c r="Q71" s="11"/>
      <c r="R71" s="91"/>
      <c r="S71" s="91"/>
      <c r="T71" s="91"/>
      <c r="U71" s="91"/>
      <c r="V71" s="91"/>
      <c r="W71" s="91"/>
      <c r="X71" s="91"/>
      <c r="Y71" s="91"/>
      <c r="Z71" s="91"/>
      <c r="AA71" s="91"/>
      <c r="AB71" s="91"/>
      <c r="AC71" s="91"/>
      <c r="AD71" s="91"/>
      <c r="AE71" s="91"/>
      <c r="AF71" s="91"/>
      <c r="AG71" s="91"/>
      <c r="AH71" s="91"/>
      <c r="AI71" s="91"/>
      <c r="AJ71" s="91"/>
      <c r="AK71" s="91"/>
      <c r="AL71" s="91"/>
      <c r="AM71" s="91"/>
      <c r="AN71" s="91"/>
      <c r="AO71" s="91"/>
      <c r="AP71" s="91"/>
      <c r="AQ71" s="91"/>
      <c r="AR71" s="91"/>
      <c r="AS71" s="91"/>
      <c r="AT71" s="91"/>
      <c r="AU71" s="91"/>
      <c r="AV71" s="91"/>
      <c r="AW71" s="91"/>
      <c r="AX71" s="91"/>
      <c r="AY71" s="91"/>
      <c r="AZ71" s="91"/>
      <c r="BA71" s="91"/>
      <c r="BB71" s="91"/>
      <c r="BC71" s="91"/>
      <c r="BD71" s="91"/>
      <c r="BE71" s="91"/>
      <c r="BF71" s="91"/>
      <c r="BG71" s="91"/>
      <c r="BH71" s="91"/>
      <c r="BI71" s="91"/>
      <c r="BJ71" s="91"/>
      <c r="BK71" s="91"/>
      <c r="BL71" s="91"/>
      <c r="BM71" s="91"/>
      <c r="BN71" s="91"/>
      <c r="BO71" s="91"/>
      <c r="BP71" s="91"/>
      <c r="BQ71" s="91"/>
      <c r="BR71" s="91"/>
      <c r="BS71" s="91"/>
      <c r="BT71" s="91"/>
      <c r="BU71" s="91"/>
      <c r="BV71" s="91"/>
      <c r="BW71" s="91"/>
      <c r="BX71" s="91"/>
      <c r="BY71" s="91"/>
      <c r="BZ71" s="91"/>
      <c r="CA71" s="91"/>
      <c r="CB71" s="91"/>
      <c r="CC71" s="91"/>
      <c r="CD71" s="91"/>
      <c r="CE71" s="91"/>
      <c r="CF71" s="91"/>
      <c r="CG71" s="91"/>
      <c r="CH71" s="91"/>
      <c r="CI71" s="91"/>
      <c r="CJ71" s="91"/>
      <c r="CK71" s="91"/>
      <c r="CL71" s="91"/>
      <c r="CM71" s="91"/>
      <c r="CN71" s="91"/>
      <c r="CO71" s="91"/>
      <c r="CP71" s="91"/>
      <c r="CQ71" s="91"/>
      <c r="CR71" s="91"/>
      <c r="CS71" s="91"/>
      <c r="CT71" s="91"/>
      <c r="CU71" s="91"/>
      <c r="CV71" s="91"/>
      <c r="CW71" s="91"/>
      <c r="CX71" s="91"/>
      <c r="CY71" s="91"/>
      <c r="CZ71" s="91"/>
      <c r="DA71" s="91"/>
      <c r="DB71" s="91"/>
      <c r="DC71" s="91"/>
      <c r="DD71" s="91"/>
      <c r="DE71" s="91"/>
      <c r="DF71" s="91"/>
      <c r="DG71" s="91"/>
      <c r="DH71" s="91"/>
      <c r="DI71" s="91"/>
      <c r="DJ71" s="91"/>
      <c r="DK71" s="91"/>
      <c r="DL71" s="91"/>
      <c r="DM71" s="91"/>
      <c r="DN71" s="91"/>
      <c r="DO71" s="91"/>
      <c r="DP71" s="91"/>
      <c r="DQ71" s="91"/>
      <c r="DR71" s="91"/>
      <c r="DS71" s="91"/>
      <c r="DT71" s="91"/>
      <c r="DU71" s="91"/>
      <c r="DV71" s="91"/>
      <c r="DW71" s="91"/>
      <c r="DX71" s="91"/>
      <c r="DY71" s="91"/>
      <c r="DZ71" s="91"/>
      <c r="EA71" s="91"/>
      <c r="EB71" s="91"/>
      <c r="EC71" s="91"/>
      <c r="ED71" s="91"/>
      <c r="EE71" s="91"/>
      <c r="EF71" s="91"/>
      <c r="EG71" s="91"/>
      <c r="EH71" s="91"/>
      <c r="EI71" s="91"/>
      <c r="EJ71" s="91"/>
      <c r="EK71" s="91"/>
      <c r="EL71" s="91"/>
      <c r="EM71" s="91"/>
      <c r="EN71" s="91"/>
      <c r="EO71" s="91"/>
      <c r="EP71" s="91"/>
      <c r="EQ71" s="91"/>
      <c r="ER71" s="91"/>
      <c r="ET71" s="1"/>
      <c r="EU71" s="1"/>
      <c r="EV71" s="1"/>
      <c r="EW71" s="1"/>
      <c r="EX71" s="1"/>
      <c r="EY71" s="1"/>
      <c r="EZ71" s="1"/>
      <c r="FA71" s="1"/>
      <c r="FB71" s="1"/>
      <c r="FC71" s="1"/>
      <c r="FD71" s="1"/>
      <c r="FE71" s="1"/>
      <c r="FF71" s="1"/>
      <c r="FG71" s="1"/>
      <c r="FH71" s="1"/>
      <c r="FI71" s="1"/>
      <c r="FJ71" s="1"/>
      <c r="FK71" s="1"/>
      <c r="FL71" s="1"/>
      <c r="FM71" s="1"/>
      <c r="FN71" s="1"/>
      <c r="FO71" s="1"/>
    </row>
    <row r="72" spans="1:171" ht="14.5">
      <c r="A72" s="173"/>
      <c r="B72" s="1"/>
      <c r="C72" s="1"/>
      <c r="D72" s="1"/>
      <c r="E72" s="1"/>
      <c r="F72" s="1"/>
      <c r="G72" s="1"/>
      <c r="H72" s="1"/>
      <c r="I72" s="1"/>
      <c r="J72" s="1"/>
      <c r="K72" s="1"/>
      <c r="L72" s="1"/>
      <c r="M72" s="1"/>
      <c r="N72" s="1"/>
      <c r="O72" s="1"/>
      <c r="P72" s="11"/>
      <c r="Q72" s="11"/>
      <c r="R72" s="91"/>
      <c r="S72" s="91"/>
      <c r="T72" s="91"/>
      <c r="U72" s="91"/>
      <c r="V72" s="91"/>
      <c r="W72" s="91"/>
      <c r="X72" s="91"/>
      <c r="Y72" s="91"/>
      <c r="Z72" s="91"/>
      <c r="AA72" s="91"/>
      <c r="AB72" s="91"/>
      <c r="AC72" s="91"/>
      <c r="AD72" s="91"/>
      <c r="AE72" s="91"/>
      <c r="AF72" s="91"/>
      <c r="AG72" s="91"/>
      <c r="AH72" s="91"/>
      <c r="AI72" s="91"/>
      <c r="AJ72" s="91"/>
      <c r="AK72" s="91"/>
      <c r="AL72" s="91"/>
      <c r="AM72" s="91"/>
      <c r="AN72" s="91"/>
      <c r="AO72" s="91"/>
      <c r="AP72" s="91"/>
      <c r="AQ72" s="91"/>
      <c r="AR72" s="91"/>
      <c r="AS72" s="91"/>
      <c r="AT72" s="91"/>
      <c r="AU72" s="91"/>
      <c r="AV72" s="91"/>
      <c r="AW72" s="91"/>
      <c r="AX72" s="91"/>
      <c r="AY72" s="91"/>
      <c r="AZ72" s="91"/>
      <c r="BA72" s="91"/>
      <c r="BB72" s="91"/>
      <c r="BC72" s="91"/>
      <c r="BD72" s="91"/>
      <c r="BE72" s="91"/>
      <c r="BF72" s="91"/>
      <c r="BG72" s="91"/>
      <c r="BH72" s="91"/>
      <c r="BI72" s="91"/>
      <c r="BJ72" s="91"/>
      <c r="BK72" s="91"/>
      <c r="BL72" s="91"/>
      <c r="BM72" s="91"/>
      <c r="BN72" s="91"/>
      <c r="BO72" s="91"/>
      <c r="BP72" s="91"/>
      <c r="BQ72" s="91"/>
      <c r="BR72" s="91"/>
      <c r="BS72" s="91"/>
      <c r="BT72" s="91"/>
      <c r="BU72" s="91"/>
      <c r="BV72" s="91"/>
      <c r="BW72" s="91"/>
      <c r="BX72" s="91"/>
      <c r="BY72" s="91"/>
      <c r="BZ72" s="91"/>
      <c r="CA72" s="91"/>
      <c r="CB72" s="91"/>
      <c r="CC72" s="91"/>
      <c r="CD72" s="91"/>
      <c r="CE72" s="91"/>
      <c r="CF72" s="91"/>
      <c r="CG72" s="91"/>
      <c r="CH72" s="91"/>
      <c r="CI72" s="91"/>
      <c r="CJ72" s="91"/>
      <c r="CK72" s="91"/>
      <c r="CL72" s="91"/>
      <c r="CM72" s="91"/>
      <c r="CN72" s="91"/>
      <c r="CO72" s="91"/>
      <c r="CP72" s="91"/>
      <c r="CQ72" s="91"/>
      <c r="CR72" s="91"/>
      <c r="CS72" s="91"/>
      <c r="CT72" s="91"/>
      <c r="CU72" s="91"/>
      <c r="CV72" s="91"/>
      <c r="CW72" s="91"/>
      <c r="CX72" s="91"/>
      <c r="CY72" s="91"/>
      <c r="CZ72" s="91"/>
      <c r="DA72" s="91"/>
      <c r="DB72" s="91"/>
      <c r="DC72" s="91"/>
      <c r="DD72" s="91"/>
      <c r="DE72" s="91"/>
      <c r="DF72" s="91"/>
      <c r="DG72" s="91"/>
      <c r="DH72" s="91"/>
      <c r="DI72" s="91"/>
      <c r="DJ72" s="91"/>
      <c r="DK72" s="91"/>
      <c r="DL72" s="91"/>
      <c r="DM72" s="91"/>
      <c r="DN72" s="91"/>
      <c r="DO72" s="91"/>
      <c r="DP72" s="91"/>
      <c r="DQ72" s="91"/>
      <c r="DR72" s="91"/>
      <c r="DS72" s="91"/>
      <c r="DT72" s="91"/>
      <c r="DU72" s="91"/>
      <c r="DV72" s="91"/>
      <c r="DW72" s="91"/>
      <c r="DX72" s="91"/>
      <c r="DY72" s="91"/>
      <c r="DZ72" s="91"/>
      <c r="EA72" s="91"/>
      <c r="EB72" s="91"/>
      <c r="EC72" s="91"/>
      <c r="ED72" s="91"/>
      <c r="EE72" s="91"/>
      <c r="EF72" s="91"/>
      <c r="EG72" s="91"/>
      <c r="EH72" s="91"/>
      <c r="EI72" s="91"/>
      <c r="EJ72" s="91"/>
      <c r="EK72" s="91"/>
      <c r="EL72" s="91"/>
      <c r="EM72" s="91"/>
      <c r="EN72" s="91"/>
      <c r="EO72" s="91"/>
      <c r="EP72" s="91"/>
      <c r="EQ72" s="91"/>
      <c r="ER72" s="91"/>
      <c r="ET72" s="1"/>
      <c r="EU72" s="1"/>
      <c r="EV72" s="1"/>
      <c r="EW72" s="1"/>
      <c r="EX72" s="1"/>
      <c r="EY72" s="1"/>
      <c r="EZ72" s="1"/>
      <c r="FA72" s="1"/>
      <c r="FB72" s="1"/>
      <c r="FC72" s="1"/>
      <c r="FD72" s="1"/>
      <c r="FE72" s="1"/>
      <c r="FF72" s="1"/>
      <c r="FG72" s="1"/>
      <c r="FH72" s="1"/>
      <c r="FI72" s="1"/>
      <c r="FJ72" s="1"/>
      <c r="FK72" s="1"/>
      <c r="FL72" s="1"/>
      <c r="FM72" s="1"/>
      <c r="FN72" s="1"/>
      <c r="FO72" s="1"/>
    </row>
    <row r="73" spans="1:171" ht="14.5">
      <c r="A73" s="173"/>
      <c r="B73" s="1"/>
      <c r="C73" s="1"/>
      <c r="D73" s="1"/>
      <c r="E73" s="1"/>
      <c r="F73" s="1"/>
      <c r="G73" s="1"/>
      <c r="H73" s="1"/>
      <c r="I73" s="1"/>
      <c r="J73" s="1"/>
      <c r="K73" s="1"/>
      <c r="L73" s="1"/>
      <c r="M73" s="1"/>
      <c r="N73" s="1"/>
      <c r="O73" s="1"/>
      <c r="P73" s="11"/>
      <c r="Q73" s="11"/>
      <c r="R73" s="91"/>
      <c r="S73" s="91"/>
      <c r="T73" s="91"/>
      <c r="U73" s="91"/>
      <c r="V73" s="91"/>
      <c r="W73" s="91"/>
      <c r="X73" s="91"/>
      <c r="Y73" s="91"/>
      <c r="Z73" s="91"/>
      <c r="AA73" s="91"/>
      <c r="AB73" s="91"/>
      <c r="AC73" s="91"/>
      <c r="AD73" s="91"/>
      <c r="AE73" s="91"/>
      <c r="AF73" s="91"/>
      <c r="AG73" s="91"/>
      <c r="AH73" s="91"/>
      <c r="AI73" s="91"/>
      <c r="AJ73" s="91"/>
      <c r="AK73" s="91"/>
      <c r="AL73" s="91"/>
      <c r="AM73" s="91"/>
      <c r="AN73" s="91"/>
      <c r="AO73" s="91"/>
      <c r="AP73" s="91"/>
      <c r="AQ73" s="91"/>
      <c r="AR73" s="91"/>
      <c r="AS73" s="91"/>
      <c r="AT73" s="91"/>
      <c r="AU73" s="91"/>
      <c r="AV73" s="91"/>
      <c r="AW73" s="91"/>
      <c r="AX73" s="91"/>
      <c r="AY73" s="91"/>
      <c r="AZ73" s="91"/>
      <c r="BA73" s="91"/>
      <c r="BB73" s="91"/>
      <c r="BC73" s="91"/>
      <c r="BD73" s="91"/>
      <c r="BE73" s="91"/>
      <c r="BF73" s="91"/>
      <c r="BG73" s="91"/>
      <c r="BH73" s="91"/>
      <c r="BI73" s="91"/>
      <c r="BJ73" s="91"/>
      <c r="BK73" s="91"/>
      <c r="BL73" s="91"/>
      <c r="BM73" s="91"/>
      <c r="BN73" s="91"/>
      <c r="BO73" s="91"/>
      <c r="BP73" s="91"/>
      <c r="BQ73" s="91"/>
      <c r="BR73" s="91"/>
      <c r="BS73" s="91"/>
      <c r="BT73" s="91"/>
      <c r="BU73" s="91"/>
      <c r="BV73" s="91"/>
      <c r="BW73" s="91"/>
      <c r="BX73" s="91"/>
      <c r="BY73" s="91"/>
      <c r="BZ73" s="91"/>
      <c r="CA73" s="91"/>
      <c r="CB73" s="91"/>
      <c r="CC73" s="91"/>
      <c r="CD73" s="91"/>
      <c r="CE73" s="91"/>
      <c r="CF73" s="91"/>
      <c r="CG73" s="91"/>
      <c r="CH73" s="91"/>
      <c r="CI73" s="91"/>
      <c r="CJ73" s="91"/>
      <c r="CK73" s="91"/>
      <c r="CL73" s="91"/>
      <c r="CM73" s="91"/>
      <c r="CN73" s="91"/>
      <c r="CO73" s="91"/>
      <c r="CP73" s="91"/>
      <c r="CQ73" s="91"/>
      <c r="CR73" s="91"/>
      <c r="CS73" s="91"/>
      <c r="CT73" s="91"/>
      <c r="CU73" s="91"/>
      <c r="CV73" s="91"/>
      <c r="CW73" s="91"/>
      <c r="CX73" s="91"/>
      <c r="CY73" s="91"/>
      <c r="CZ73" s="91"/>
      <c r="DA73" s="91"/>
      <c r="DB73" s="91"/>
      <c r="DC73" s="91"/>
      <c r="DD73" s="91"/>
      <c r="DE73" s="91"/>
      <c r="DF73" s="91"/>
      <c r="DG73" s="91"/>
      <c r="DH73" s="91"/>
      <c r="DI73" s="91"/>
      <c r="DJ73" s="91"/>
      <c r="DK73" s="91"/>
      <c r="DL73" s="91"/>
      <c r="DM73" s="91"/>
      <c r="DN73" s="91"/>
      <c r="DO73" s="91"/>
      <c r="DP73" s="91"/>
      <c r="DQ73" s="91"/>
      <c r="DR73" s="91"/>
      <c r="DS73" s="91"/>
      <c r="DT73" s="91"/>
      <c r="DU73" s="91"/>
      <c r="DV73" s="91"/>
      <c r="DW73" s="91"/>
      <c r="DX73" s="91"/>
      <c r="DY73" s="91"/>
      <c r="DZ73" s="91"/>
      <c r="EA73" s="91"/>
      <c r="EB73" s="91"/>
      <c r="EC73" s="91"/>
      <c r="ED73" s="91"/>
      <c r="EE73" s="91"/>
      <c r="EF73" s="91"/>
      <c r="EG73" s="91"/>
      <c r="EH73" s="91"/>
      <c r="EI73" s="91"/>
      <c r="EJ73" s="91"/>
      <c r="EK73" s="91"/>
      <c r="EL73" s="91"/>
      <c r="EM73" s="91"/>
      <c r="EN73" s="91"/>
      <c r="EO73" s="91"/>
      <c r="EP73" s="91"/>
      <c r="EQ73" s="91"/>
      <c r="ER73" s="91"/>
      <c r="ET73" s="1"/>
      <c r="EU73" s="1"/>
      <c r="EV73" s="1"/>
      <c r="EW73" s="1"/>
      <c r="EX73" s="1"/>
      <c r="EY73" s="1"/>
      <c r="EZ73" s="1"/>
      <c r="FA73" s="1"/>
      <c r="FB73" s="1"/>
      <c r="FC73" s="1"/>
      <c r="FD73" s="1"/>
      <c r="FE73" s="1"/>
      <c r="FF73" s="1"/>
      <c r="FG73" s="1"/>
      <c r="FH73" s="1"/>
      <c r="FI73" s="1"/>
      <c r="FJ73" s="1"/>
      <c r="FK73" s="1"/>
      <c r="FL73" s="1"/>
      <c r="FM73" s="1"/>
      <c r="FN73" s="1"/>
      <c r="FO73" s="1"/>
    </row>
    <row r="74" spans="1:171" ht="14.5">
      <c r="A74" s="173"/>
      <c r="B74" s="1"/>
      <c r="C74" s="1"/>
      <c r="D74" s="1"/>
      <c r="E74" s="1"/>
      <c r="F74" s="1"/>
      <c r="G74" s="1"/>
      <c r="H74" s="1"/>
      <c r="I74" s="1"/>
      <c r="J74" s="1"/>
      <c r="K74" s="1"/>
      <c r="L74" s="1"/>
      <c r="M74" s="1"/>
      <c r="N74" s="1"/>
      <c r="O74" s="1"/>
      <c r="P74" s="11"/>
      <c r="Q74" s="11"/>
      <c r="R74" s="91"/>
      <c r="S74" s="91"/>
      <c r="T74" s="91"/>
      <c r="U74" s="91"/>
      <c r="V74" s="91"/>
      <c r="W74" s="91"/>
      <c r="X74" s="91"/>
      <c r="Y74" s="91"/>
      <c r="Z74" s="91"/>
      <c r="AA74" s="91"/>
      <c r="AB74" s="91"/>
      <c r="AC74" s="91"/>
      <c r="AD74" s="91"/>
      <c r="AE74" s="91"/>
      <c r="AF74" s="91"/>
      <c r="AG74" s="91"/>
      <c r="AH74" s="91"/>
      <c r="AI74" s="91"/>
      <c r="AJ74" s="91"/>
      <c r="AK74" s="91"/>
      <c r="AL74" s="91"/>
      <c r="AM74" s="91"/>
      <c r="AN74" s="91"/>
      <c r="AO74" s="91"/>
      <c r="AP74" s="91"/>
      <c r="AQ74" s="91"/>
      <c r="AR74" s="91"/>
      <c r="AS74" s="91"/>
      <c r="AT74" s="91"/>
      <c r="AU74" s="91"/>
      <c r="AV74" s="91"/>
      <c r="AW74" s="91"/>
      <c r="AX74" s="91"/>
      <c r="AY74" s="91"/>
      <c r="AZ74" s="91"/>
      <c r="BA74" s="91"/>
      <c r="BB74" s="91"/>
      <c r="BC74" s="91"/>
      <c r="BD74" s="91"/>
      <c r="BE74" s="91"/>
      <c r="BF74" s="91"/>
      <c r="BG74" s="91"/>
      <c r="BH74" s="91"/>
      <c r="BI74" s="91"/>
      <c r="BJ74" s="91"/>
      <c r="BK74" s="91"/>
      <c r="BL74" s="91"/>
      <c r="BM74" s="91"/>
      <c r="BN74" s="91"/>
      <c r="BO74" s="91"/>
      <c r="BP74" s="91"/>
      <c r="BQ74" s="91"/>
      <c r="BR74" s="91"/>
      <c r="BS74" s="91"/>
      <c r="BT74" s="91"/>
      <c r="BU74" s="91"/>
      <c r="BV74" s="91"/>
      <c r="BW74" s="91"/>
      <c r="BX74" s="91"/>
      <c r="BY74" s="91"/>
      <c r="BZ74" s="91"/>
      <c r="CA74" s="91"/>
      <c r="CB74" s="91"/>
      <c r="CC74" s="91"/>
      <c r="CD74" s="91"/>
      <c r="CE74" s="91"/>
      <c r="CF74" s="91"/>
      <c r="CG74" s="91"/>
      <c r="CH74" s="91"/>
      <c r="CI74" s="91"/>
      <c r="CJ74" s="91"/>
      <c r="CK74" s="91"/>
      <c r="CL74" s="91"/>
      <c r="CM74" s="91"/>
      <c r="CN74" s="91"/>
      <c r="CO74" s="91"/>
      <c r="CP74" s="91"/>
      <c r="CQ74" s="91"/>
      <c r="CR74" s="91"/>
      <c r="CS74" s="91"/>
      <c r="CT74" s="91"/>
      <c r="CU74" s="91"/>
      <c r="CV74" s="91"/>
      <c r="CW74" s="91"/>
      <c r="CX74" s="91"/>
      <c r="CY74" s="91"/>
      <c r="CZ74" s="91"/>
      <c r="DA74" s="91"/>
      <c r="DB74" s="91"/>
      <c r="DC74" s="91"/>
      <c r="DD74" s="91"/>
      <c r="DE74" s="91"/>
      <c r="DF74" s="91"/>
      <c r="DG74" s="91"/>
      <c r="DH74" s="91"/>
      <c r="DI74" s="91"/>
      <c r="DJ74" s="91"/>
      <c r="DK74" s="91"/>
      <c r="DL74" s="91"/>
      <c r="DM74" s="91"/>
      <c r="DN74" s="91"/>
      <c r="DO74" s="91"/>
      <c r="DP74" s="91"/>
      <c r="DQ74" s="91"/>
      <c r="DR74" s="91"/>
      <c r="DS74" s="91"/>
      <c r="DT74" s="91"/>
      <c r="DU74" s="91"/>
      <c r="DV74" s="91"/>
      <c r="DW74" s="91"/>
      <c r="DX74" s="91"/>
      <c r="DY74" s="91"/>
      <c r="DZ74" s="91"/>
      <c r="EA74" s="91"/>
      <c r="EB74" s="91"/>
      <c r="EC74" s="91"/>
      <c r="ED74" s="91"/>
      <c r="EE74" s="91"/>
      <c r="EF74" s="91"/>
      <c r="EG74" s="91"/>
      <c r="EH74" s="91"/>
      <c r="EI74" s="91"/>
      <c r="EJ74" s="91"/>
      <c r="EK74" s="91"/>
      <c r="EL74" s="91"/>
      <c r="EM74" s="91"/>
      <c r="EN74" s="91"/>
      <c r="EO74" s="91"/>
      <c r="EP74" s="91"/>
      <c r="EQ74" s="91"/>
      <c r="ER74" s="91"/>
      <c r="ET74" s="1"/>
      <c r="EU74" s="1"/>
      <c r="EV74" s="1"/>
      <c r="EW74" s="1"/>
      <c r="EX74" s="1"/>
      <c r="EY74" s="1"/>
      <c r="EZ74" s="1"/>
      <c r="FA74" s="1"/>
      <c r="FB74" s="1"/>
      <c r="FC74" s="1"/>
      <c r="FD74" s="1"/>
      <c r="FE74" s="1"/>
      <c r="FF74" s="1"/>
      <c r="FG74" s="1"/>
      <c r="FH74" s="1"/>
      <c r="FI74" s="1"/>
      <c r="FJ74" s="1"/>
      <c r="FK74" s="1"/>
      <c r="FL74" s="1"/>
      <c r="FM74" s="1"/>
      <c r="FN74" s="1"/>
      <c r="FO74" s="1"/>
    </row>
    <row r="75" spans="1:171" ht="14.5">
      <c r="A75" s="173"/>
      <c r="B75" s="1"/>
      <c r="C75" s="1"/>
      <c r="D75" s="1"/>
      <c r="E75" s="1"/>
      <c r="F75" s="1"/>
      <c r="G75" s="1"/>
      <c r="H75" s="1"/>
      <c r="I75" s="1"/>
      <c r="J75" s="1"/>
      <c r="K75" s="1"/>
      <c r="L75" s="1"/>
      <c r="M75" s="1"/>
      <c r="N75" s="1"/>
      <c r="O75" s="1"/>
      <c r="P75" s="11"/>
      <c r="Q75" s="11"/>
      <c r="R75" s="91"/>
      <c r="S75" s="91"/>
      <c r="T75" s="91"/>
      <c r="U75" s="91"/>
      <c r="V75" s="91"/>
      <c r="W75" s="91"/>
      <c r="X75" s="91"/>
      <c r="Y75" s="91"/>
      <c r="Z75" s="91"/>
      <c r="AA75" s="91"/>
      <c r="AB75" s="91"/>
      <c r="AC75" s="91"/>
      <c r="AD75" s="91"/>
      <c r="AE75" s="91"/>
      <c r="AF75" s="91"/>
      <c r="AG75" s="91"/>
      <c r="AH75" s="91"/>
      <c r="AI75" s="91"/>
      <c r="AJ75" s="91"/>
      <c r="AK75" s="91"/>
      <c r="AL75" s="91"/>
      <c r="AM75" s="91"/>
      <c r="AN75" s="91"/>
      <c r="AO75" s="91"/>
      <c r="AP75" s="91"/>
      <c r="AQ75" s="91"/>
      <c r="AR75" s="91"/>
      <c r="AS75" s="91"/>
      <c r="AT75" s="91"/>
      <c r="AU75" s="91"/>
      <c r="AV75" s="91"/>
      <c r="AW75" s="91"/>
      <c r="AX75" s="91"/>
      <c r="AY75" s="91"/>
      <c r="AZ75" s="91"/>
      <c r="BA75" s="91"/>
      <c r="BB75" s="91"/>
      <c r="BC75" s="91"/>
      <c r="BD75" s="91"/>
      <c r="BE75" s="91"/>
      <c r="BF75" s="91"/>
      <c r="BG75" s="91"/>
      <c r="BH75" s="91"/>
      <c r="BI75" s="91"/>
      <c r="BJ75" s="91"/>
      <c r="BK75" s="91"/>
      <c r="BL75" s="91"/>
      <c r="BM75" s="91"/>
      <c r="BN75" s="91"/>
      <c r="BO75" s="91"/>
      <c r="BP75" s="91"/>
      <c r="BQ75" s="91"/>
      <c r="BR75" s="91"/>
      <c r="BS75" s="91"/>
      <c r="BT75" s="91"/>
      <c r="BU75" s="91"/>
      <c r="BV75" s="91"/>
      <c r="BW75" s="91"/>
      <c r="BX75" s="91"/>
      <c r="BY75" s="91"/>
      <c r="BZ75" s="91"/>
      <c r="CA75" s="91"/>
      <c r="CB75" s="91"/>
      <c r="CC75" s="91"/>
      <c r="CD75" s="91"/>
      <c r="CE75" s="91"/>
      <c r="CF75" s="91"/>
      <c r="CG75" s="91"/>
      <c r="CH75" s="91"/>
      <c r="CI75" s="91"/>
      <c r="CJ75" s="91"/>
      <c r="CK75" s="91"/>
      <c r="CL75" s="91"/>
      <c r="CM75" s="91"/>
      <c r="CN75" s="91"/>
      <c r="CO75" s="91"/>
      <c r="CP75" s="91"/>
      <c r="CQ75" s="91"/>
      <c r="CR75" s="91"/>
      <c r="CS75" s="91"/>
      <c r="CT75" s="91"/>
      <c r="CU75" s="91"/>
      <c r="CV75" s="91"/>
      <c r="CW75" s="91"/>
      <c r="CX75" s="91"/>
      <c r="CY75" s="91"/>
      <c r="CZ75" s="91"/>
      <c r="DA75" s="91"/>
      <c r="DB75" s="91"/>
      <c r="DC75" s="91"/>
      <c r="DD75" s="91"/>
      <c r="DE75" s="91"/>
      <c r="DF75" s="91"/>
      <c r="DG75" s="91"/>
      <c r="DH75" s="91"/>
      <c r="DI75" s="91"/>
      <c r="DJ75" s="91"/>
      <c r="DK75" s="91"/>
      <c r="DL75" s="91"/>
      <c r="DM75" s="91"/>
      <c r="DN75" s="91"/>
      <c r="DO75" s="91"/>
      <c r="DP75" s="91"/>
      <c r="DQ75" s="91"/>
      <c r="DR75" s="91"/>
      <c r="DS75" s="91"/>
      <c r="DT75" s="91"/>
      <c r="DU75" s="91"/>
      <c r="DV75" s="91"/>
      <c r="DW75" s="91"/>
      <c r="DX75" s="91"/>
      <c r="DY75" s="91"/>
      <c r="DZ75" s="91"/>
      <c r="EA75" s="91"/>
      <c r="EB75" s="91"/>
      <c r="EC75" s="91"/>
      <c r="ED75" s="91"/>
      <c r="EE75" s="91"/>
      <c r="EF75" s="91"/>
      <c r="EG75" s="91"/>
      <c r="EH75" s="91"/>
      <c r="EI75" s="91"/>
      <c r="EJ75" s="91"/>
      <c r="EK75" s="91"/>
      <c r="EL75" s="91"/>
      <c r="EM75" s="91"/>
      <c r="EN75" s="91"/>
      <c r="EO75" s="91"/>
      <c r="EP75" s="91"/>
      <c r="EQ75" s="91"/>
      <c r="ER75" s="91"/>
      <c r="ET75" s="1"/>
      <c r="EU75" s="1"/>
      <c r="EV75" s="1"/>
      <c r="EW75" s="1"/>
      <c r="EX75" s="1"/>
      <c r="EY75" s="1"/>
      <c r="EZ75" s="1"/>
      <c r="FA75" s="1"/>
      <c r="FB75" s="1"/>
      <c r="FC75" s="1"/>
      <c r="FD75" s="1"/>
      <c r="FE75" s="1"/>
      <c r="FF75" s="1"/>
      <c r="FG75" s="1"/>
      <c r="FH75" s="1"/>
      <c r="FI75" s="1"/>
      <c r="FJ75" s="1"/>
      <c r="FK75" s="1"/>
      <c r="FL75" s="1"/>
      <c r="FM75" s="1"/>
      <c r="FN75" s="1"/>
      <c r="FO75" s="1"/>
    </row>
    <row r="76" spans="1:171" ht="14.5">
      <c r="A76" s="173"/>
      <c r="B76" s="1"/>
      <c r="C76" s="1"/>
      <c r="D76" s="1"/>
      <c r="E76" s="1"/>
      <c r="F76" s="1"/>
      <c r="G76" s="1"/>
      <c r="H76" s="1"/>
      <c r="I76" s="1"/>
      <c r="J76" s="1"/>
      <c r="K76" s="1"/>
      <c r="L76" s="1"/>
      <c r="M76" s="1"/>
      <c r="N76" s="1"/>
      <c r="O76" s="1"/>
      <c r="P76" s="11"/>
      <c r="Q76" s="11"/>
      <c r="R76" s="91"/>
      <c r="S76" s="91"/>
      <c r="T76" s="91"/>
      <c r="U76" s="91"/>
      <c r="V76" s="91"/>
      <c r="W76" s="91"/>
      <c r="X76" s="91"/>
      <c r="Y76" s="91"/>
      <c r="Z76" s="91"/>
      <c r="AA76" s="91"/>
      <c r="AB76" s="91"/>
      <c r="AC76" s="91"/>
      <c r="AD76" s="91"/>
      <c r="AE76" s="91"/>
      <c r="AF76" s="91"/>
      <c r="AG76" s="91"/>
      <c r="AH76" s="91"/>
      <c r="AI76" s="91"/>
      <c r="AJ76" s="91"/>
      <c r="AK76" s="91"/>
      <c r="AL76" s="91"/>
      <c r="AM76" s="91"/>
      <c r="AN76" s="91"/>
      <c r="AO76" s="91"/>
      <c r="AP76" s="91"/>
      <c r="AQ76" s="91"/>
      <c r="AR76" s="91"/>
      <c r="AS76" s="91"/>
      <c r="AT76" s="91"/>
      <c r="AU76" s="91"/>
      <c r="AV76" s="91"/>
      <c r="AW76" s="91"/>
      <c r="AX76" s="91"/>
      <c r="AY76" s="91"/>
      <c r="AZ76" s="91"/>
      <c r="BA76" s="91"/>
      <c r="BB76" s="91"/>
      <c r="BC76" s="91"/>
      <c r="BD76" s="91"/>
      <c r="BE76" s="91"/>
      <c r="BF76" s="91"/>
      <c r="BG76" s="91"/>
      <c r="BH76" s="91"/>
      <c r="BI76" s="91"/>
      <c r="BJ76" s="91"/>
      <c r="BK76" s="91"/>
      <c r="BL76" s="91"/>
      <c r="BM76" s="91"/>
      <c r="BN76" s="91"/>
      <c r="BO76" s="91"/>
      <c r="BP76" s="91"/>
      <c r="BQ76" s="91"/>
      <c r="BR76" s="91"/>
      <c r="BS76" s="91"/>
      <c r="BT76" s="91"/>
      <c r="BU76" s="91"/>
      <c r="BV76" s="91"/>
      <c r="BW76" s="91"/>
      <c r="BX76" s="91"/>
      <c r="BY76" s="91"/>
      <c r="BZ76" s="91"/>
      <c r="CA76" s="91"/>
      <c r="CB76" s="91"/>
      <c r="CC76" s="91"/>
      <c r="CD76" s="91"/>
      <c r="CE76" s="91"/>
      <c r="CF76" s="91"/>
      <c r="CG76" s="91"/>
      <c r="CH76" s="91"/>
      <c r="CI76" s="91"/>
      <c r="CJ76" s="91"/>
      <c r="CK76" s="91"/>
      <c r="CL76" s="91"/>
      <c r="CM76" s="91"/>
      <c r="CN76" s="91"/>
      <c r="CO76" s="91"/>
      <c r="CP76" s="91"/>
      <c r="CQ76" s="91"/>
      <c r="CR76" s="91"/>
      <c r="CS76" s="91"/>
      <c r="CT76" s="91"/>
      <c r="CU76" s="91"/>
      <c r="CV76" s="91"/>
      <c r="CW76" s="91"/>
      <c r="CX76" s="91"/>
      <c r="CY76" s="91"/>
      <c r="CZ76" s="91"/>
      <c r="DA76" s="91"/>
      <c r="DB76" s="91"/>
      <c r="DC76" s="91"/>
      <c r="DD76" s="91"/>
      <c r="DE76" s="91"/>
      <c r="DF76" s="91"/>
      <c r="DG76" s="91"/>
      <c r="DH76" s="91"/>
      <c r="DI76" s="91"/>
      <c r="DJ76" s="91"/>
      <c r="DK76" s="91"/>
      <c r="DL76" s="91"/>
      <c r="DM76" s="91"/>
      <c r="DN76" s="91"/>
      <c r="DO76" s="91"/>
      <c r="DP76" s="91"/>
      <c r="DQ76" s="91"/>
      <c r="DR76" s="91"/>
      <c r="DS76" s="91"/>
      <c r="DT76" s="91"/>
      <c r="DU76" s="91"/>
      <c r="DV76" s="91"/>
      <c r="DW76" s="91"/>
      <c r="DX76" s="91"/>
      <c r="DY76" s="91"/>
      <c r="DZ76" s="91"/>
      <c r="EA76" s="91"/>
      <c r="EB76" s="91"/>
      <c r="EC76" s="91"/>
      <c r="ED76" s="91"/>
      <c r="EE76" s="91"/>
      <c r="EF76" s="91"/>
      <c r="EG76" s="91"/>
      <c r="EH76" s="91"/>
      <c r="EI76" s="91"/>
      <c r="EJ76" s="91"/>
      <c r="EK76" s="91"/>
      <c r="EL76" s="91"/>
      <c r="EM76" s="91"/>
      <c r="EN76" s="91"/>
      <c r="EO76" s="91"/>
      <c r="EP76" s="91"/>
      <c r="EQ76" s="91"/>
      <c r="ER76" s="91"/>
      <c r="ET76" s="1"/>
      <c r="EU76" s="1"/>
      <c r="EV76" s="1"/>
      <c r="EW76" s="1"/>
      <c r="EX76" s="1"/>
      <c r="EY76" s="1"/>
      <c r="EZ76" s="1"/>
      <c r="FA76" s="1"/>
      <c r="FB76" s="1"/>
      <c r="FC76" s="1"/>
      <c r="FD76" s="1"/>
      <c r="FE76" s="1"/>
      <c r="FF76" s="1"/>
      <c r="FG76" s="1"/>
      <c r="FH76" s="1"/>
      <c r="FI76" s="1"/>
      <c r="FJ76" s="1"/>
      <c r="FK76" s="1"/>
      <c r="FL76" s="1"/>
      <c r="FM76" s="1"/>
      <c r="FN76" s="1"/>
      <c r="FO76" s="1"/>
    </row>
    <row r="77" spans="1:171" ht="14.5">
      <c r="A77" s="173"/>
      <c r="B77" s="1"/>
      <c r="C77" s="1"/>
      <c r="D77" s="1"/>
      <c r="E77" s="1"/>
      <c r="F77" s="1"/>
      <c r="G77" s="1"/>
      <c r="H77" s="1"/>
      <c r="I77" s="1"/>
      <c r="J77" s="1"/>
      <c r="K77" s="1"/>
      <c r="L77" s="1"/>
      <c r="M77" s="1"/>
      <c r="N77" s="1"/>
      <c r="O77" s="1"/>
      <c r="P77" s="11"/>
      <c r="Q77" s="11"/>
      <c r="R77" s="91"/>
      <c r="S77" s="91"/>
      <c r="T77" s="91"/>
      <c r="U77" s="91"/>
      <c r="V77" s="91"/>
      <c r="W77" s="91"/>
      <c r="X77" s="91"/>
      <c r="Y77" s="91"/>
      <c r="Z77" s="91"/>
      <c r="AA77" s="91"/>
      <c r="AB77" s="91"/>
      <c r="AC77" s="91"/>
      <c r="AD77" s="91"/>
      <c r="AE77" s="91"/>
      <c r="AF77" s="91"/>
      <c r="AG77" s="91"/>
      <c r="AH77" s="91"/>
      <c r="AI77" s="91"/>
      <c r="AJ77" s="91"/>
      <c r="AK77" s="91"/>
      <c r="AL77" s="91"/>
      <c r="AM77" s="91"/>
      <c r="AN77" s="91"/>
      <c r="AO77" s="91"/>
      <c r="AP77" s="91"/>
      <c r="AQ77" s="91"/>
      <c r="AR77" s="91"/>
      <c r="AS77" s="91"/>
      <c r="AT77" s="91"/>
      <c r="AU77" s="91"/>
      <c r="AV77" s="91"/>
      <c r="AW77" s="91"/>
      <c r="AX77" s="91"/>
      <c r="AY77" s="91"/>
      <c r="AZ77" s="91"/>
      <c r="BA77" s="91"/>
      <c r="BB77" s="91"/>
      <c r="BC77" s="91"/>
      <c r="BD77" s="91"/>
      <c r="BE77" s="91"/>
      <c r="BF77" s="91"/>
      <c r="BG77" s="91"/>
      <c r="BH77" s="91"/>
      <c r="BI77" s="91"/>
      <c r="BJ77" s="91"/>
      <c r="BK77" s="91"/>
      <c r="BL77" s="91"/>
      <c r="BM77" s="91"/>
      <c r="BN77" s="91"/>
      <c r="BO77" s="91"/>
      <c r="BP77" s="91"/>
      <c r="BQ77" s="91"/>
      <c r="BR77" s="91"/>
      <c r="BS77" s="91"/>
      <c r="BT77" s="91"/>
      <c r="BU77" s="91"/>
      <c r="BV77" s="91"/>
      <c r="BW77" s="91"/>
      <c r="BX77" s="91"/>
      <c r="BY77" s="91"/>
      <c r="BZ77" s="91"/>
      <c r="CA77" s="91"/>
      <c r="CB77" s="91"/>
      <c r="CC77" s="91"/>
      <c r="CD77" s="91"/>
      <c r="CE77" s="91"/>
      <c r="CF77" s="91"/>
      <c r="CG77" s="91"/>
      <c r="CH77" s="91"/>
      <c r="CI77" s="91"/>
      <c r="CJ77" s="91"/>
      <c r="CK77" s="91"/>
      <c r="CL77" s="91"/>
      <c r="CM77" s="91"/>
      <c r="CN77" s="91"/>
      <c r="CO77" s="91"/>
      <c r="CP77" s="91"/>
      <c r="CQ77" s="91"/>
      <c r="CR77" s="91"/>
      <c r="CS77" s="91"/>
      <c r="CT77" s="91"/>
      <c r="CU77" s="91"/>
      <c r="CV77" s="91"/>
      <c r="CW77" s="91"/>
      <c r="CX77" s="91"/>
      <c r="CY77" s="91"/>
      <c r="CZ77" s="91"/>
      <c r="DA77" s="91"/>
      <c r="DB77" s="91"/>
      <c r="DC77" s="91"/>
      <c r="DD77" s="91"/>
      <c r="DE77" s="91"/>
      <c r="DF77" s="91"/>
      <c r="DG77" s="91"/>
      <c r="DH77" s="91"/>
      <c r="DI77" s="91"/>
      <c r="DJ77" s="91"/>
      <c r="DK77" s="91"/>
      <c r="DL77" s="91"/>
      <c r="DM77" s="91"/>
      <c r="DN77" s="91"/>
      <c r="DO77" s="91"/>
      <c r="DP77" s="91"/>
      <c r="DQ77" s="91"/>
      <c r="DR77" s="91"/>
      <c r="DS77" s="91"/>
      <c r="DT77" s="91"/>
      <c r="DU77" s="91"/>
      <c r="DV77" s="91"/>
      <c r="DW77" s="91"/>
      <c r="DX77" s="91"/>
      <c r="DY77" s="91"/>
      <c r="DZ77" s="91"/>
      <c r="EA77" s="91"/>
      <c r="EB77" s="91"/>
      <c r="EC77" s="91"/>
      <c r="ED77" s="91"/>
      <c r="EE77" s="91"/>
      <c r="EF77" s="91"/>
      <c r="EG77" s="91"/>
      <c r="EH77" s="91"/>
      <c r="EI77" s="91"/>
      <c r="EJ77" s="91"/>
      <c r="EK77" s="91"/>
      <c r="EL77" s="91"/>
      <c r="EM77" s="91"/>
      <c r="EN77" s="91"/>
      <c r="EO77" s="91"/>
      <c r="EP77" s="91"/>
      <c r="EQ77" s="91"/>
      <c r="ER77" s="91"/>
      <c r="ET77" s="1"/>
      <c r="EU77" s="1"/>
      <c r="EV77" s="1"/>
      <c r="EW77" s="1"/>
      <c r="EX77" s="1"/>
      <c r="EY77" s="1"/>
      <c r="EZ77" s="1"/>
      <c r="FA77" s="1"/>
      <c r="FB77" s="1"/>
      <c r="FC77" s="1"/>
      <c r="FD77" s="1"/>
      <c r="FE77" s="1"/>
      <c r="FF77" s="1"/>
      <c r="FG77" s="1"/>
      <c r="FH77" s="1"/>
      <c r="FI77" s="1"/>
      <c r="FJ77" s="1"/>
      <c r="FK77" s="1"/>
      <c r="FL77" s="1"/>
      <c r="FM77" s="1"/>
      <c r="FN77" s="1"/>
      <c r="FO77" s="1"/>
    </row>
    <row r="78" spans="1:171" ht="14.5">
      <c r="A78" s="173"/>
      <c r="B78" s="1"/>
      <c r="C78" s="1"/>
      <c r="D78" s="1"/>
      <c r="E78" s="1"/>
      <c r="F78" s="1"/>
      <c r="G78" s="1"/>
      <c r="H78" s="1"/>
      <c r="I78" s="1"/>
      <c r="J78" s="1"/>
      <c r="K78" s="1"/>
      <c r="L78" s="1"/>
      <c r="M78" s="1"/>
      <c r="N78" s="1"/>
      <c r="O78" s="1"/>
      <c r="P78" s="11"/>
      <c r="Q78" s="11"/>
      <c r="R78" s="91"/>
      <c r="S78" s="91"/>
      <c r="T78" s="91"/>
      <c r="U78" s="91"/>
      <c r="V78" s="91"/>
      <c r="W78" s="91"/>
      <c r="X78" s="91"/>
      <c r="Y78" s="91"/>
      <c r="Z78" s="91"/>
      <c r="AA78" s="91"/>
      <c r="AB78" s="91"/>
      <c r="AC78" s="91"/>
      <c r="AD78" s="91"/>
      <c r="AE78" s="91"/>
      <c r="AF78" s="91"/>
      <c r="AG78" s="91"/>
      <c r="AH78" s="91"/>
      <c r="AI78" s="91"/>
      <c r="AJ78" s="91"/>
      <c r="AK78" s="91"/>
      <c r="AL78" s="91"/>
      <c r="AM78" s="91"/>
      <c r="AN78" s="91"/>
      <c r="AO78" s="91"/>
      <c r="AP78" s="91"/>
      <c r="AQ78" s="91"/>
      <c r="AR78" s="91"/>
      <c r="AS78" s="91"/>
      <c r="AT78" s="91"/>
      <c r="AU78" s="91"/>
      <c r="AV78" s="91"/>
      <c r="AW78" s="91"/>
      <c r="AX78" s="91"/>
      <c r="AY78" s="91"/>
      <c r="AZ78" s="91"/>
      <c r="BA78" s="91"/>
      <c r="BB78" s="91"/>
      <c r="BC78" s="91"/>
      <c r="BD78" s="91"/>
      <c r="BE78" s="91"/>
      <c r="BF78" s="91"/>
      <c r="BG78" s="91"/>
      <c r="BH78" s="91"/>
      <c r="BI78" s="91"/>
      <c r="BJ78" s="91"/>
      <c r="BK78" s="91"/>
      <c r="BL78" s="91"/>
      <c r="BM78" s="91"/>
      <c r="BN78" s="91"/>
      <c r="BO78" s="91"/>
      <c r="BP78" s="91"/>
      <c r="BQ78" s="91"/>
      <c r="BR78" s="91"/>
      <c r="BS78" s="91"/>
      <c r="BT78" s="91"/>
      <c r="BU78" s="91"/>
      <c r="BV78" s="91"/>
      <c r="BW78" s="91"/>
      <c r="BX78" s="91"/>
      <c r="BY78" s="91"/>
      <c r="BZ78" s="91"/>
      <c r="CA78" s="91"/>
      <c r="CB78" s="91"/>
      <c r="CC78" s="91"/>
      <c r="CD78" s="91"/>
      <c r="CE78" s="91"/>
      <c r="CF78" s="91"/>
      <c r="CG78" s="91"/>
      <c r="CH78" s="91"/>
      <c r="CI78" s="91"/>
      <c r="CJ78" s="91"/>
      <c r="CK78" s="91"/>
      <c r="CL78" s="91"/>
      <c r="CM78" s="91"/>
      <c r="CN78" s="91"/>
      <c r="CO78" s="91"/>
      <c r="CP78" s="91"/>
      <c r="CQ78" s="91"/>
      <c r="CR78" s="91"/>
      <c r="CS78" s="91"/>
      <c r="CT78" s="91"/>
      <c r="CU78" s="91"/>
      <c r="CV78" s="91"/>
      <c r="CW78" s="91"/>
      <c r="CX78" s="91"/>
      <c r="CY78" s="91"/>
      <c r="CZ78" s="91"/>
      <c r="DA78" s="91"/>
      <c r="DB78" s="91"/>
      <c r="DC78" s="91"/>
      <c r="DD78" s="91"/>
      <c r="DE78" s="91"/>
      <c r="DF78" s="91"/>
      <c r="DG78" s="91"/>
      <c r="DH78" s="91"/>
      <c r="DI78" s="91"/>
      <c r="DJ78" s="91"/>
      <c r="DK78" s="91"/>
      <c r="DL78" s="91"/>
      <c r="DM78" s="91"/>
      <c r="DN78" s="91"/>
      <c r="DO78" s="91"/>
      <c r="DP78" s="91"/>
      <c r="DQ78" s="91"/>
      <c r="DR78" s="91"/>
      <c r="DS78" s="91"/>
      <c r="DT78" s="91"/>
      <c r="DU78" s="91"/>
      <c r="DV78" s="91"/>
      <c r="DW78" s="91"/>
      <c r="DX78" s="91"/>
      <c r="DY78" s="91"/>
      <c r="DZ78" s="91"/>
      <c r="EA78" s="91"/>
      <c r="EB78" s="91"/>
      <c r="EC78" s="91"/>
      <c r="ED78" s="91"/>
      <c r="EE78" s="91"/>
      <c r="EF78" s="91"/>
      <c r="EG78" s="91"/>
      <c r="EH78" s="91"/>
      <c r="EI78" s="91"/>
      <c r="EJ78" s="91"/>
      <c r="EK78" s="91"/>
      <c r="EL78" s="91"/>
      <c r="EM78" s="91"/>
      <c r="EN78" s="91"/>
      <c r="EO78" s="91"/>
      <c r="EP78" s="91"/>
      <c r="EQ78" s="91"/>
      <c r="ER78" s="91"/>
      <c r="ET78" s="1"/>
      <c r="EU78" s="1"/>
      <c r="EV78" s="1"/>
      <c r="EW78" s="1"/>
      <c r="EX78" s="1"/>
      <c r="EY78" s="1"/>
      <c r="EZ78" s="1"/>
      <c r="FA78" s="1"/>
      <c r="FB78" s="1"/>
      <c r="FC78" s="1"/>
      <c r="FD78" s="1"/>
      <c r="FE78" s="1"/>
      <c r="FF78" s="1"/>
      <c r="FG78" s="1"/>
      <c r="FH78" s="1"/>
      <c r="FI78" s="1"/>
      <c r="FJ78" s="1"/>
      <c r="FK78" s="1"/>
      <c r="FL78" s="1"/>
      <c r="FM78" s="1"/>
      <c r="FN78" s="1"/>
      <c r="FO78" s="1"/>
    </row>
    <row r="79" spans="1:171" ht="14.5">
      <c r="A79" s="173"/>
      <c r="B79" s="1"/>
      <c r="C79" s="1"/>
      <c r="D79" s="1"/>
      <c r="E79" s="1"/>
      <c r="F79" s="1"/>
      <c r="G79" s="1"/>
      <c r="H79" s="1"/>
      <c r="I79" s="1"/>
      <c r="J79" s="1"/>
      <c r="K79" s="1"/>
      <c r="L79" s="1"/>
      <c r="M79" s="1"/>
      <c r="N79" s="1"/>
      <c r="O79" s="1"/>
      <c r="P79" s="11"/>
      <c r="Q79" s="11"/>
      <c r="R79" s="91"/>
      <c r="S79" s="91"/>
      <c r="T79" s="91"/>
      <c r="U79" s="91"/>
      <c r="V79" s="91"/>
      <c r="W79" s="91"/>
      <c r="X79" s="91"/>
      <c r="Y79" s="91"/>
      <c r="Z79" s="91"/>
      <c r="AA79" s="91"/>
      <c r="AB79" s="91"/>
      <c r="AC79" s="91"/>
      <c r="AD79" s="91"/>
      <c r="AE79" s="91"/>
      <c r="AF79" s="91"/>
      <c r="AG79" s="91"/>
      <c r="AH79" s="91"/>
      <c r="AI79" s="91"/>
      <c r="AJ79" s="91"/>
      <c r="AK79" s="91"/>
      <c r="AL79" s="91"/>
      <c r="AM79" s="91"/>
      <c r="AN79" s="91"/>
      <c r="AO79" s="91"/>
      <c r="AP79" s="91"/>
      <c r="AQ79" s="91"/>
      <c r="AR79" s="91"/>
      <c r="AS79" s="91"/>
      <c r="AT79" s="91"/>
      <c r="AU79" s="91"/>
      <c r="AV79" s="91"/>
      <c r="AW79" s="91"/>
      <c r="AX79" s="91"/>
      <c r="AY79" s="91"/>
      <c r="AZ79" s="91"/>
      <c r="BA79" s="91"/>
      <c r="BB79" s="91"/>
      <c r="BC79" s="91"/>
      <c r="BD79" s="91"/>
      <c r="BE79" s="91"/>
      <c r="BF79" s="91"/>
      <c r="BG79" s="91"/>
      <c r="BH79" s="91"/>
      <c r="BI79" s="91"/>
      <c r="BJ79" s="91"/>
      <c r="BK79" s="91"/>
      <c r="BL79" s="91"/>
      <c r="BM79" s="91"/>
      <c r="BN79" s="91"/>
      <c r="BO79" s="91"/>
      <c r="BP79" s="91"/>
      <c r="BQ79" s="91"/>
      <c r="BR79" s="91"/>
      <c r="BS79" s="91"/>
      <c r="BT79" s="91"/>
      <c r="BU79" s="91"/>
      <c r="BV79" s="91"/>
      <c r="BW79" s="91"/>
      <c r="BX79" s="91"/>
      <c r="BY79" s="91"/>
      <c r="BZ79" s="91"/>
      <c r="CA79" s="91"/>
      <c r="CB79" s="91"/>
      <c r="CC79" s="91"/>
      <c r="CD79" s="91"/>
      <c r="CE79" s="91"/>
      <c r="CF79" s="91"/>
      <c r="CG79" s="91"/>
      <c r="CH79" s="91"/>
      <c r="CI79" s="91"/>
      <c r="CJ79" s="91"/>
      <c r="CK79" s="91"/>
      <c r="CL79" s="91"/>
      <c r="CM79" s="91"/>
      <c r="CN79" s="91"/>
      <c r="CO79" s="91"/>
      <c r="CP79" s="91"/>
      <c r="CQ79" s="91"/>
      <c r="CR79" s="91"/>
      <c r="CS79" s="91"/>
      <c r="CT79" s="91"/>
      <c r="CU79" s="91"/>
      <c r="CV79" s="91"/>
      <c r="CW79" s="91"/>
      <c r="CX79" s="91"/>
      <c r="CY79" s="91"/>
      <c r="CZ79" s="91"/>
      <c r="DA79" s="91"/>
      <c r="DB79" s="91"/>
      <c r="DC79" s="91"/>
      <c r="DD79" s="91"/>
      <c r="DE79" s="91"/>
      <c r="DF79" s="91"/>
      <c r="DG79" s="91"/>
      <c r="DH79" s="91"/>
      <c r="DI79" s="91"/>
      <c r="DJ79" s="91"/>
      <c r="DK79" s="91"/>
      <c r="DL79" s="91"/>
      <c r="DM79" s="91"/>
      <c r="DN79" s="91"/>
      <c r="DO79" s="91"/>
      <c r="DP79" s="91"/>
      <c r="DQ79" s="91"/>
      <c r="DR79" s="91"/>
      <c r="DS79" s="91"/>
      <c r="DT79" s="91"/>
      <c r="DU79" s="91"/>
      <c r="DV79" s="91"/>
      <c r="DW79" s="91"/>
      <c r="DX79" s="91"/>
      <c r="DY79" s="91"/>
      <c r="DZ79" s="91"/>
      <c r="EA79" s="91"/>
      <c r="EB79" s="91"/>
      <c r="EC79" s="91"/>
      <c r="ED79" s="91"/>
      <c r="EE79" s="91"/>
      <c r="EF79" s="91"/>
      <c r="EG79" s="91"/>
      <c r="EH79" s="91"/>
      <c r="EI79" s="91"/>
      <c r="EJ79" s="91"/>
      <c r="EK79" s="91"/>
      <c r="EL79" s="91"/>
      <c r="EM79" s="91"/>
      <c r="EN79" s="91"/>
      <c r="EO79" s="91"/>
      <c r="EP79" s="91"/>
      <c r="EQ79" s="91"/>
      <c r="ER79" s="91"/>
      <c r="ET79" s="1"/>
      <c r="EU79" s="1"/>
      <c r="EV79" s="1"/>
      <c r="EW79" s="1"/>
      <c r="EX79" s="1"/>
      <c r="EY79" s="1"/>
      <c r="EZ79" s="1"/>
      <c r="FA79" s="1"/>
      <c r="FB79" s="1"/>
      <c r="FC79" s="1"/>
      <c r="FD79" s="1"/>
      <c r="FE79" s="1"/>
      <c r="FF79" s="1"/>
      <c r="FG79" s="1"/>
      <c r="FH79" s="1"/>
      <c r="FI79" s="1"/>
      <c r="FJ79" s="1"/>
      <c r="FK79" s="1"/>
      <c r="FL79" s="1"/>
      <c r="FM79" s="1"/>
      <c r="FN79" s="1"/>
      <c r="FO79" s="1"/>
    </row>
    <row r="80" spans="1:171" ht="14.5">
      <c r="A80" s="173"/>
      <c r="B80" s="1"/>
      <c r="C80" s="1"/>
      <c r="D80" s="1"/>
      <c r="E80" s="1"/>
      <c r="F80" s="1"/>
      <c r="G80" s="1"/>
      <c r="H80" s="1"/>
      <c r="I80" s="1"/>
      <c r="J80" s="1"/>
      <c r="K80" s="1"/>
      <c r="L80" s="1"/>
      <c r="M80" s="1"/>
      <c r="N80" s="1"/>
      <c r="O80" s="1"/>
      <c r="P80" s="11"/>
      <c r="Q80" s="11"/>
      <c r="R80" s="91"/>
      <c r="S80" s="91"/>
      <c r="T80" s="91"/>
      <c r="U80" s="91"/>
      <c r="V80" s="91"/>
      <c r="W80" s="91"/>
      <c r="X80" s="91"/>
      <c r="Y80" s="91"/>
      <c r="Z80" s="91"/>
      <c r="AA80" s="91"/>
      <c r="AB80" s="91"/>
      <c r="AC80" s="91"/>
      <c r="AD80" s="91"/>
      <c r="AE80" s="91"/>
      <c r="AF80" s="91"/>
      <c r="AG80" s="91"/>
      <c r="AH80" s="91"/>
      <c r="AI80" s="91"/>
      <c r="AJ80" s="91"/>
      <c r="AK80" s="91"/>
      <c r="AL80" s="91"/>
      <c r="AM80" s="91"/>
      <c r="AN80" s="91"/>
      <c r="AO80" s="91"/>
      <c r="AP80" s="91"/>
      <c r="AQ80" s="91"/>
      <c r="AR80" s="91"/>
      <c r="AS80" s="91"/>
      <c r="AT80" s="91"/>
      <c r="AU80" s="91"/>
      <c r="AV80" s="91"/>
      <c r="AW80" s="91"/>
      <c r="AX80" s="91"/>
      <c r="AY80" s="91"/>
      <c r="AZ80" s="91"/>
      <c r="BA80" s="91"/>
      <c r="BB80" s="91"/>
      <c r="BC80" s="91"/>
      <c r="BD80" s="91"/>
      <c r="BE80" s="91"/>
      <c r="BF80" s="91"/>
      <c r="BG80" s="91"/>
      <c r="BH80" s="91"/>
      <c r="BI80" s="91"/>
      <c r="BJ80" s="91"/>
      <c r="BK80" s="91"/>
      <c r="BL80" s="91"/>
      <c r="BM80" s="91"/>
      <c r="BN80" s="91"/>
      <c r="BO80" s="91"/>
      <c r="BP80" s="91"/>
      <c r="BQ80" s="91"/>
      <c r="BR80" s="91"/>
      <c r="BS80" s="91"/>
      <c r="BT80" s="91"/>
      <c r="BU80" s="91"/>
      <c r="BV80" s="91"/>
      <c r="BW80" s="91"/>
      <c r="BX80" s="91"/>
      <c r="BY80" s="91"/>
      <c r="BZ80" s="91"/>
      <c r="CA80" s="91"/>
      <c r="CB80" s="91"/>
      <c r="CC80" s="91"/>
      <c r="CD80" s="91"/>
      <c r="CE80" s="91"/>
      <c r="CF80" s="91"/>
      <c r="CG80" s="91"/>
      <c r="CH80" s="91"/>
      <c r="CI80" s="91"/>
      <c r="CJ80" s="91"/>
      <c r="CK80" s="91"/>
      <c r="CL80" s="91"/>
      <c r="CM80" s="91"/>
      <c r="CN80" s="91"/>
      <c r="CO80" s="91"/>
      <c r="CP80" s="91"/>
      <c r="CQ80" s="91"/>
      <c r="CR80" s="91"/>
      <c r="CS80" s="91"/>
      <c r="CT80" s="91"/>
      <c r="CU80" s="91"/>
      <c r="CV80" s="91"/>
      <c r="CW80" s="91"/>
      <c r="CX80" s="91"/>
      <c r="CY80" s="91"/>
      <c r="CZ80" s="91"/>
      <c r="DA80" s="91"/>
      <c r="DB80" s="91"/>
      <c r="DC80" s="91"/>
      <c r="DD80" s="91"/>
      <c r="DE80" s="91"/>
      <c r="DF80" s="91"/>
      <c r="DG80" s="91"/>
      <c r="DH80" s="91"/>
      <c r="DI80" s="91"/>
      <c r="DJ80" s="91"/>
      <c r="DK80" s="91"/>
      <c r="DL80" s="91"/>
      <c r="DM80" s="91"/>
      <c r="DN80" s="91"/>
      <c r="DO80" s="91"/>
      <c r="DP80" s="91"/>
      <c r="DQ80" s="91"/>
      <c r="DR80" s="91"/>
      <c r="DS80" s="91"/>
      <c r="DT80" s="91"/>
      <c r="DU80" s="91"/>
      <c r="DV80" s="91"/>
      <c r="DW80" s="91"/>
      <c r="DX80" s="91"/>
      <c r="DY80" s="91"/>
      <c r="DZ80" s="91"/>
      <c r="EA80" s="91"/>
      <c r="EB80" s="91"/>
      <c r="EC80" s="91"/>
      <c r="ED80" s="91"/>
      <c r="EE80" s="91"/>
      <c r="EF80" s="91"/>
      <c r="EG80" s="91"/>
      <c r="EH80" s="91"/>
      <c r="EI80" s="91"/>
      <c r="EJ80" s="91"/>
      <c r="EK80" s="91"/>
      <c r="EL80" s="91"/>
      <c r="EM80" s="91"/>
      <c r="EN80" s="91"/>
      <c r="EO80" s="91"/>
      <c r="EP80" s="91"/>
      <c r="EQ80" s="91"/>
      <c r="ER80" s="91"/>
      <c r="ET80" s="1"/>
      <c r="EU80" s="1"/>
      <c r="EV80" s="1"/>
      <c r="EW80" s="1"/>
      <c r="EX80" s="1"/>
      <c r="EY80" s="1"/>
      <c r="EZ80" s="1"/>
      <c r="FA80" s="1"/>
      <c r="FB80" s="1"/>
      <c r="FC80" s="1"/>
      <c r="FD80" s="1"/>
      <c r="FE80" s="1"/>
      <c r="FF80" s="1"/>
      <c r="FG80" s="1"/>
      <c r="FH80" s="1"/>
      <c r="FI80" s="1"/>
      <c r="FJ80" s="1"/>
      <c r="FK80" s="1"/>
      <c r="FL80" s="1"/>
      <c r="FM80" s="1"/>
      <c r="FN80" s="1"/>
      <c r="FO80" s="1"/>
    </row>
    <row r="81" spans="1:171" ht="14.5">
      <c r="A81" s="173"/>
      <c r="B81" s="1"/>
      <c r="C81" s="1"/>
      <c r="D81" s="1"/>
      <c r="E81" s="1"/>
      <c r="F81" s="1"/>
      <c r="G81" s="1"/>
      <c r="H81" s="1"/>
      <c r="I81" s="1"/>
      <c r="J81" s="1"/>
      <c r="K81" s="1"/>
      <c r="L81" s="1"/>
      <c r="M81" s="1"/>
      <c r="N81" s="1"/>
      <c r="O81" s="1"/>
      <c r="P81" s="11"/>
      <c r="Q81" s="11"/>
      <c r="R81" s="91"/>
      <c r="S81" s="91"/>
      <c r="T81" s="91"/>
      <c r="U81" s="91"/>
      <c r="V81" s="91"/>
      <c r="W81" s="91"/>
      <c r="X81" s="91"/>
      <c r="Y81" s="91"/>
      <c r="Z81" s="91"/>
      <c r="AA81" s="91"/>
      <c r="AB81" s="91"/>
      <c r="AC81" s="91"/>
      <c r="AD81" s="91"/>
      <c r="AE81" s="91"/>
      <c r="AF81" s="91"/>
      <c r="AG81" s="91"/>
      <c r="AH81" s="91"/>
      <c r="AI81" s="91"/>
      <c r="AJ81" s="91"/>
      <c r="AK81" s="91"/>
      <c r="AL81" s="91"/>
      <c r="AM81" s="91"/>
      <c r="AN81" s="91"/>
      <c r="AO81" s="91"/>
      <c r="AP81" s="91"/>
      <c r="AQ81" s="91"/>
      <c r="AR81" s="91"/>
      <c r="AS81" s="91"/>
      <c r="AT81" s="91"/>
      <c r="AU81" s="91"/>
      <c r="AV81" s="91"/>
      <c r="AW81" s="91"/>
      <c r="AX81" s="91"/>
      <c r="AY81" s="91"/>
      <c r="AZ81" s="91"/>
      <c r="BA81" s="91"/>
      <c r="BB81" s="91"/>
      <c r="BC81" s="91"/>
      <c r="BD81" s="91"/>
      <c r="BE81" s="91"/>
      <c r="BF81" s="91"/>
      <c r="BG81" s="91"/>
      <c r="BH81" s="91"/>
      <c r="BI81" s="91"/>
      <c r="BJ81" s="91"/>
      <c r="BK81" s="91"/>
      <c r="BL81" s="91"/>
      <c r="BM81" s="91"/>
      <c r="BN81" s="91"/>
      <c r="BO81" s="91"/>
      <c r="BP81" s="91"/>
      <c r="BQ81" s="91"/>
      <c r="BR81" s="91"/>
      <c r="BS81" s="91"/>
      <c r="BT81" s="91"/>
      <c r="BU81" s="91"/>
      <c r="BV81" s="91"/>
      <c r="BW81" s="91"/>
      <c r="BX81" s="91"/>
      <c r="BY81" s="91"/>
      <c r="BZ81" s="91"/>
      <c r="CA81" s="91"/>
      <c r="CB81" s="91"/>
      <c r="CC81" s="91"/>
      <c r="CD81" s="91"/>
      <c r="CE81" s="91"/>
      <c r="CF81" s="91"/>
      <c r="CG81" s="91"/>
      <c r="CH81" s="91"/>
      <c r="CI81" s="91"/>
      <c r="CJ81" s="91"/>
      <c r="CK81" s="91"/>
      <c r="CL81" s="91"/>
      <c r="CM81" s="91"/>
      <c r="CN81" s="91"/>
      <c r="CO81" s="91"/>
      <c r="CP81" s="91"/>
      <c r="CQ81" s="91"/>
      <c r="CR81" s="91"/>
      <c r="CS81" s="91"/>
      <c r="CT81" s="91"/>
      <c r="CU81" s="91"/>
      <c r="CV81" s="91"/>
      <c r="CW81" s="91"/>
      <c r="CX81" s="91"/>
      <c r="CY81" s="91"/>
      <c r="CZ81" s="91"/>
      <c r="DA81" s="91"/>
      <c r="DB81" s="91"/>
      <c r="DC81" s="91"/>
      <c r="DD81" s="91"/>
      <c r="DE81" s="91"/>
      <c r="DF81" s="91"/>
      <c r="DG81" s="91"/>
      <c r="DH81" s="91"/>
      <c r="DI81" s="91"/>
      <c r="DJ81" s="91"/>
      <c r="DK81" s="91"/>
      <c r="DL81" s="91"/>
      <c r="DM81" s="91"/>
      <c r="DN81" s="91"/>
      <c r="DO81" s="91"/>
      <c r="DP81" s="91"/>
      <c r="DQ81" s="91"/>
      <c r="DR81" s="91"/>
      <c r="DS81" s="91"/>
      <c r="DT81" s="91"/>
      <c r="DU81" s="91"/>
      <c r="DV81" s="91"/>
      <c r="DW81" s="91"/>
      <c r="DX81" s="91"/>
      <c r="DY81" s="91"/>
      <c r="DZ81" s="91"/>
      <c r="EA81" s="91"/>
      <c r="EB81" s="91"/>
      <c r="EC81" s="91"/>
      <c r="ED81" s="91"/>
      <c r="EE81" s="91"/>
      <c r="EF81" s="91"/>
      <c r="EG81" s="91"/>
      <c r="EH81" s="91"/>
      <c r="EI81" s="91"/>
      <c r="EJ81" s="91"/>
      <c r="EK81" s="91"/>
      <c r="EL81" s="91"/>
      <c r="EM81" s="91"/>
      <c r="EN81" s="91"/>
      <c r="EO81" s="91"/>
      <c r="EP81" s="91"/>
      <c r="EQ81" s="91"/>
      <c r="ER81" s="91"/>
      <c r="ET81" s="1"/>
      <c r="EU81" s="1"/>
      <c r="EV81" s="1"/>
      <c r="EW81" s="1"/>
      <c r="EX81" s="1"/>
      <c r="EY81" s="1"/>
      <c r="EZ81" s="1"/>
      <c r="FA81" s="1"/>
      <c r="FB81" s="1"/>
      <c r="FC81" s="1"/>
      <c r="FD81" s="1"/>
      <c r="FE81" s="1"/>
      <c r="FF81" s="1"/>
      <c r="FG81" s="1"/>
      <c r="FH81" s="1"/>
      <c r="FI81" s="1"/>
      <c r="FJ81" s="1"/>
      <c r="FK81" s="1"/>
      <c r="FL81" s="1"/>
      <c r="FM81" s="1"/>
      <c r="FN81" s="1"/>
      <c r="FO81" s="1"/>
    </row>
    <row r="82" spans="1:171" ht="14.5">
      <c r="A82" s="174" t="s">
        <v>3646</v>
      </c>
      <c r="B82" s="1"/>
      <c r="C82" s="1"/>
      <c r="D82" s="1"/>
      <c r="E82" s="1"/>
      <c r="F82" s="1"/>
      <c r="G82" s="1"/>
      <c r="H82" s="1"/>
      <c r="I82" s="1"/>
      <c r="J82" s="1"/>
      <c r="K82" s="1"/>
      <c r="L82" s="1"/>
      <c r="M82" s="1"/>
      <c r="N82" s="1"/>
      <c r="O82" s="1"/>
      <c r="P82" s="11"/>
      <c r="Q82" s="11"/>
      <c r="R82" s="91"/>
      <c r="S82" s="91"/>
      <c r="T82" s="91"/>
      <c r="U82" s="91"/>
      <c r="V82" s="91"/>
      <c r="W82" s="91"/>
      <c r="X82" s="91"/>
      <c r="Y82" s="91"/>
      <c r="Z82" s="91"/>
      <c r="AA82" s="91"/>
      <c r="AB82" s="91"/>
      <c r="AC82" s="91"/>
      <c r="AD82" s="91"/>
      <c r="AE82" s="91"/>
      <c r="AF82" s="91"/>
      <c r="AG82" s="91"/>
      <c r="AH82" s="91"/>
      <c r="AI82" s="91"/>
      <c r="AJ82" s="91"/>
      <c r="AK82" s="91"/>
      <c r="AL82" s="91"/>
      <c r="AM82" s="91"/>
      <c r="AN82" s="91"/>
      <c r="AO82" s="91"/>
      <c r="AP82" s="91"/>
      <c r="AQ82" s="91"/>
      <c r="AR82" s="91"/>
      <c r="AS82" s="91"/>
      <c r="AT82" s="91"/>
      <c r="AU82" s="91"/>
      <c r="AV82" s="91"/>
      <c r="AW82" s="91"/>
      <c r="AX82" s="91"/>
      <c r="AY82" s="91"/>
      <c r="AZ82" s="91"/>
      <c r="BA82" s="91"/>
      <c r="BB82" s="91"/>
      <c r="BC82" s="91"/>
      <c r="BD82" s="91"/>
      <c r="BE82" s="91"/>
      <c r="BF82" s="91"/>
      <c r="BG82" s="91"/>
      <c r="BH82" s="91"/>
      <c r="BI82" s="91"/>
      <c r="BJ82" s="91"/>
      <c r="BK82" s="91"/>
      <c r="BL82" s="91"/>
      <c r="BM82" s="91"/>
      <c r="BN82" s="91"/>
      <c r="BO82" s="91"/>
      <c r="BP82" s="91"/>
      <c r="BQ82" s="91"/>
      <c r="BR82" s="91"/>
      <c r="BS82" s="91"/>
      <c r="BT82" s="91"/>
      <c r="BU82" s="91"/>
      <c r="BV82" s="91"/>
      <c r="BW82" s="91"/>
      <c r="BX82" s="91"/>
      <c r="BY82" s="91"/>
      <c r="BZ82" s="91"/>
      <c r="CA82" s="91"/>
      <c r="CB82" s="91"/>
      <c r="CC82" s="91"/>
      <c r="CD82" s="91"/>
      <c r="CE82" s="91"/>
      <c r="CF82" s="91"/>
      <c r="CG82" s="91"/>
      <c r="CH82" s="91"/>
      <c r="CI82" s="91"/>
      <c r="CJ82" s="91"/>
      <c r="CK82" s="91"/>
      <c r="CL82" s="91"/>
      <c r="CM82" s="91"/>
      <c r="CN82" s="91"/>
      <c r="CO82" s="91"/>
      <c r="CP82" s="91"/>
      <c r="CQ82" s="91"/>
      <c r="CR82" s="91"/>
      <c r="CS82" s="91"/>
      <c r="CT82" s="91"/>
      <c r="CU82" s="91"/>
      <c r="CV82" s="91"/>
      <c r="CW82" s="91"/>
      <c r="CX82" s="91"/>
      <c r="CY82" s="91"/>
      <c r="CZ82" s="91"/>
      <c r="DA82" s="91"/>
      <c r="DB82" s="91"/>
      <c r="DC82" s="91"/>
      <c r="DD82" s="91"/>
      <c r="DE82" s="91"/>
      <c r="DF82" s="91"/>
      <c r="DG82" s="91"/>
      <c r="DH82" s="91"/>
      <c r="DI82" s="91"/>
      <c r="DJ82" s="91"/>
      <c r="DK82" s="91"/>
      <c r="DL82" s="91"/>
      <c r="DM82" s="91"/>
      <c r="DN82" s="91"/>
      <c r="DO82" s="91"/>
      <c r="DP82" s="91"/>
      <c r="DQ82" s="91"/>
      <c r="DR82" s="91"/>
      <c r="DS82" s="91"/>
      <c r="DT82" s="91"/>
      <c r="DU82" s="91"/>
      <c r="DV82" s="91"/>
      <c r="DW82" s="91"/>
      <c r="DX82" s="91"/>
      <c r="DY82" s="91"/>
      <c r="DZ82" s="91"/>
      <c r="EA82" s="91"/>
      <c r="EB82" s="91"/>
      <c r="EC82" s="91"/>
      <c r="ED82" s="91"/>
      <c r="EE82" s="91"/>
      <c r="EF82" s="91"/>
      <c r="EG82" s="91"/>
      <c r="EH82" s="91"/>
      <c r="EI82" s="91"/>
      <c r="EJ82" s="91"/>
      <c r="EK82" s="91"/>
      <c r="EL82" s="91"/>
      <c r="EM82" s="91"/>
      <c r="EN82" s="91"/>
      <c r="EO82" s="91"/>
      <c r="EP82" s="91"/>
      <c r="EQ82" s="91"/>
      <c r="ER82" s="91"/>
      <c r="ET82" s="1"/>
      <c r="EU82" s="1"/>
      <c r="EV82" s="1"/>
      <c r="EW82" s="1"/>
      <c r="EX82" s="1"/>
      <c r="EY82" s="1"/>
      <c r="EZ82" s="1"/>
      <c r="FA82" s="1"/>
      <c r="FB82" s="1"/>
      <c r="FC82" s="1"/>
      <c r="FD82" s="1"/>
      <c r="FE82" s="1"/>
      <c r="FF82" s="1"/>
      <c r="FG82" s="1"/>
      <c r="FH82" s="1"/>
      <c r="FI82" s="1"/>
      <c r="FJ82" s="1"/>
      <c r="FK82" s="1"/>
      <c r="FL82" s="1"/>
      <c r="FM82" s="1"/>
      <c r="FN82" s="1"/>
      <c r="FO82" s="1"/>
    </row>
    <row r="83" spans="1:171" ht="14.5">
      <c r="A83" s="175" t="s">
        <v>3647</v>
      </c>
      <c r="B83" s="7">
        <f>'Yearly Financials'!C44-'Yearly Financials'!C50</f>
        <v>219541000000</v>
      </c>
      <c r="C83" s="7">
        <f>'Yearly Financials'!D44-'Yearly Financials'!D50</f>
        <v>207275000000</v>
      </c>
      <c r="D83" s="7">
        <f>'Yearly Financials'!E44-'Yearly Financials'!E50</f>
        <v>198773000000</v>
      </c>
      <c r="E83" s="7">
        <f>'Yearly Financials'!F44-'Yearly Financials'!F50</f>
        <v>225521000000</v>
      </c>
      <c r="F83" s="7">
        <f>'Yearly Financials'!G44-'Yearly Financials'!G50</f>
        <v>218496000000</v>
      </c>
      <c r="G83" s="7">
        <f>'Yearly Financials'!H44-'Yearly Financials'!H50</f>
        <v>232798000000</v>
      </c>
      <c r="H83" s="7">
        <f>'Yearly Financials'!I44-'Yearly Financials'!I50</f>
        <v>248859000000</v>
      </c>
      <c r="I83" s="7">
        <f>'Yearly Financials'!J44-'Yearly Financials'!J50</f>
        <v>274505000000</v>
      </c>
      <c r="J83" s="7">
        <f>'Yearly Financials'!K44-'Yearly Financials'!K50</f>
        <v>242680000000</v>
      </c>
      <c r="K83" s="7">
        <f>'Yearly Financials'!L44-'Yearly Financials'!L50</f>
        <v>209869000000</v>
      </c>
      <c r="L83" s="7">
        <f>'Yearly Financials'!M44-'Yearly Financials'!M50</f>
        <v>168391000000</v>
      </c>
      <c r="M83" s="7">
        <f>'Yearly Financials'!N44-'Yearly Financials'!N50</f>
        <v>163342000000</v>
      </c>
      <c r="N83" s="7">
        <f>'Yearly Financials'!O44-'Yearly Financials'!O50</f>
        <v>137522000000</v>
      </c>
      <c r="O83" s="1"/>
      <c r="P83" s="11"/>
      <c r="Q83" s="11"/>
      <c r="R83" s="91"/>
      <c r="S83" s="91"/>
      <c r="T83" s="91"/>
      <c r="U83" s="91"/>
      <c r="V83" s="91"/>
      <c r="W83" s="91"/>
      <c r="X83" s="91"/>
      <c r="Y83" s="91"/>
      <c r="Z83" s="91"/>
      <c r="AA83" s="91"/>
      <c r="AB83" s="91"/>
      <c r="AC83" s="91"/>
      <c r="AD83" s="91"/>
      <c r="AE83" s="91"/>
      <c r="AF83" s="91"/>
      <c r="AG83" s="91"/>
      <c r="AH83" s="91"/>
      <c r="AI83" s="91"/>
      <c r="AJ83" s="91"/>
      <c r="AK83" s="91"/>
      <c r="AL83" s="91"/>
      <c r="AM83" s="91"/>
      <c r="AN83" s="91"/>
      <c r="AO83" s="91"/>
      <c r="AP83" s="91"/>
      <c r="AQ83" s="91"/>
      <c r="AR83" s="91"/>
      <c r="AS83" s="91"/>
      <c r="AT83" s="91"/>
      <c r="AU83" s="91"/>
      <c r="AV83" s="91"/>
      <c r="AW83" s="91"/>
      <c r="AX83" s="91"/>
      <c r="AY83" s="91"/>
      <c r="AZ83" s="91"/>
      <c r="BA83" s="91"/>
      <c r="BB83" s="91"/>
      <c r="BC83" s="91"/>
      <c r="BD83" s="91"/>
      <c r="BE83" s="91"/>
      <c r="BF83" s="91"/>
      <c r="BG83" s="91"/>
      <c r="BH83" s="91"/>
      <c r="BI83" s="91"/>
      <c r="BJ83" s="91"/>
      <c r="BK83" s="91"/>
      <c r="BL83" s="91"/>
      <c r="BM83" s="91"/>
      <c r="BN83" s="91"/>
      <c r="BO83" s="91"/>
      <c r="BP83" s="91"/>
      <c r="BQ83" s="91"/>
      <c r="BR83" s="91"/>
      <c r="BS83" s="91"/>
      <c r="BT83" s="91"/>
      <c r="BU83" s="91"/>
      <c r="BV83" s="91"/>
      <c r="BW83" s="91"/>
      <c r="BX83" s="91"/>
      <c r="BY83" s="91"/>
      <c r="BZ83" s="91"/>
      <c r="CA83" s="91"/>
      <c r="CB83" s="91"/>
      <c r="CC83" s="91"/>
      <c r="CD83" s="91"/>
      <c r="CE83" s="91"/>
      <c r="CF83" s="91"/>
      <c r="CG83" s="91"/>
      <c r="CH83" s="91"/>
      <c r="CI83" s="91"/>
      <c r="CJ83" s="91"/>
      <c r="CK83" s="91"/>
      <c r="CL83" s="91"/>
      <c r="CM83" s="91"/>
      <c r="CN83" s="91"/>
      <c r="CO83" s="91"/>
      <c r="CP83" s="91"/>
      <c r="CQ83" s="91"/>
      <c r="CR83" s="91"/>
      <c r="CS83" s="91"/>
      <c r="CT83" s="91"/>
      <c r="CU83" s="91"/>
      <c r="CV83" s="91"/>
      <c r="CW83" s="91"/>
      <c r="CX83" s="91"/>
      <c r="CY83" s="91"/>
      <c r="CZ83" s="91"/>
      <c r="DA83" s="91"/>
      <c r="DB83" s="91"/>
      <c r="DC83" s="91"/>
      <c r="DD83" s="91"/>
      <c r="DE83" s="91"/>
      <c r="DF83" s="91"/>
      <c r="DG83" s="91"/>
      <c r="DH83" s="91"/>
      <c r="DI83" s="91"/>
      <c r="DJ83" s="91"/>
      <c r="DK83" s="91"/>
      <c r="DL83" s="91"/>
      <c r="DM83" s="91"/>
      <c r="DN83" s="91"/>
      <c r="DO83" s="91"/>
      <c r="DP83" s="91"/>
      <c r="DQ83" s="91"/>
      <c r="DR83" s="91"/>
      <c r="DS83" s="91"/>
      <c r="DT83" s="91"/>
      <c r="DU83" s="91"/>
      <c r="DV83" s="91"/>
      <c r="DW83" s="91"/>
      <c r="DX83" s="91"/>
      <c r="DY83" s="91"/>
      <c r="DZ83" s="91"/>
      <c r="EA83" s="91"/>
      <c r="EB83" s="91"/>
      <c r="EC83" s="91"/>
      <c r="ED83" s="91"/>
      <c r="EE83" s="91"/>
      <c r="EF83" s="91"/>
      <c r="EG83" s="91"/>
      <c r="EH83" s="91"/>
      <c r="EI83" s="91"/>
      <c r="EJ83" s="91"/>
      <c r="EK83" s="91"/>
      <c r="EL83" s="91"/>
      <c r="EM83" s="91"/>
      <c r="EN83" s="91"/>
      <c r="EO83" s="91"/>
      <c r="EP83" s="91"/>
      <c r="EQ83" s="91"/>
      <c r="ER83" s="91"/>
      <c r="ET83" s="1"/>
      <c r="EU83" s="1"/>
      <c r="EV83" s="1"/>
      <c r="EW83" s="1"/>
      <c r="EX83" s="1"/>
      <c r="EY83" s="1"/>
      <c r="EZ83" s="1"/>
      <c r="FA83" s="1"/>
      <c r="FB83" s="1"/>
      <c r="FC83" s="1"/>
      <c r="FD83" s="1"/>
      <c r="FE83" s="1"/>
      <c r="FF83" s="1"/>
      <c r="FG83" s="1"/>
      <c r="FH83" s="1"/>
      <c r="FI83" s="1"/>
      <c r="FJ83" s="1"/>
      <c r="FK83" s="1"/>
      <c r="FL83" s="1"/>
      <c r="FM83" s="1"/>
      <c r="FN83" s="1"/>
      <c r="FO83" s="1"/>
    </row>
    <row r="84" spans="1:171" ht="14.5">
      <c r="A84" s="173"/>
      <c r="B84" s="1"/>
      <c r="C84" s="1"/>
      <c r="D84" s="1"/>
      <c r="E84" s="1"/>
      <c r="F84" s="1"/>
      <c r="G84" s="1"/>
      <c r="H84" s="1"/>
      <c r="I84" s="1"/>
      <c r="J84" s="1"/>
      <c r="K84" s="1"/>
      <c r="L84" s="1"/>
      <c r="M84" s="1"/>
      <c r="N84" s="1"/>
      <c r="O84" s="1"/>
      <c r="P84" s="11"/>
      <c r="Q84" s="11"/>
      <c r="R84" s="91"/>
      <c r="S84" s="91"/>
      <c r="T84" s="91"/>
      <c r="U84" s="91"/>
      <c r="V84" s="91"/>
      <c r="W84" s="91"/>
      <c r="X84" s="91"/>
      <c r="Y84" s="91"/>
      <c r="Z84" s="91"/>
      <c r="AA84" s="91"/>
      <c r="AB84" s="91"/>
      <c r="AC84" s="91"/>
      <c r="AD84" s="91"/>
      <c r="AE84" s="91"/>
      <c r="AF84" s="91"/>
      <c r="AG84" s="91"/>
      <c r="AH84" s="91"/>
      <c r="AI84" s="91"/>
      <c r="AJ84" s="91"/>
      <c r="AK84" s="91"/>
      <c r="AL84" s="91"/>
      <c r="AM84" s="91"/>
      <c r="AN84" s="91"/>
      <c r="AO84" s="91"/>
      <c r="AP84" s="91"/>
      <c r="AQ84" s="91"/>
      <c r="AR84" s="91"/>
      <c r="AS84" s="91"/>
      <c r="AT84" s="91"/>
      <c r="AU84" s="91"/>
      <c r="AV84" s="91"/>
      <c r="AW84" s="91"/>
      <c r="AX84" s="91"/>
      <c r="AY84" s="91"/>
      <c r="AZ84" s="91"/>
      <c r="BA84" s="91"/>
      <c r="BB84" s="91"/>
      <c r="BC84" s="91"/>
      <c r="BD84" s="91"/>
      <c r="BE84" s="91"/>
      <c r="BF84" s="91"/>
      <c r="BG84" s="91"/>
      <c r="BH84" s="91"/>
      <c r="BI84" s="91"/>
      <c r="BJ84" s="91"/>
      <c r="BK84" s="91"/>
      <c r="BL84" s="91"/>
      <c r="BM84" s="91"/>
      <c r="BN84" s="91"/>
      <c r="BO84" s="91"/>
      <c r="BP84" s="91"/>
      <c r="BQ84" s="91"/>
      <c r="BR84" s="91"/>
      <c r="BS84" s="91"/>
      <c r="BT84" s="91"/>
      <c r="BU84" s="91"/>
      <c r="BV84" s="91"/>
      <c r="BW84" s="91"/>
      <c r="BX84" s="91"/>
      <c r="BY84" s="91"/>
      <c r="BZ84" s="91"/>
      <c r="CA84" s="91"/>
      <c r="CB84" s="91"/>
      <c r="CC84" s="91"/>
      <c r="CD84" s="91"/>
      <c r="CE84" s="91"/>
      <c r="CF84" s="91"/>
      <c r="CG84" s="91"/>
      <c r="CH84" s="91"/>
      <c r="CI84" s="91"/>
      <c r="CJ84" s="91"/>
      <c r="CK84" s="91"/>
      <c r="CL84" s="91"/>
      <c r="CM84" s="91"/>
      <c r="CN84" s="91"/>
      <c r="CO84" s="91"/>
      <c r="CP84" s="91"/>
      <c r="CQ84" s="91"/>
      <c r="CR84" s="91"/>
      <c r="CS84" s="91"/>
      <c r="CT84" s="91"/>
      <c r="CU84" s="91"/>
      <c r="CV84" s="91"/>
      <c r="CW84" s="91"/>
      <c r="CX84" s="91"/>
      <c r="CY84" s="91"/>
      <c r="CZ84" s="91"/>
      <c r="DA84" s="91"/>
      <c r="DB84" s="91"/>
      <c r="DC84" s="91"/>
      <c r="DD84" s="91"/>
      <c r="DE84" s="91"/>
      <c r="DF84" s="91"/>
      <c r="DG84" s="91"/>
      <c r="DH84" s="91"/>
      <c r="DI84" s="91"/>
      <c r="DJ84" s="91"/>
      <c r="DK84" s="91"/>
      <c r="DL84" s="91"/>
      <c r="DM84" s="91"/>
      <c r="DN84" s="91"/>
      <c r="DO84" s="91"/>
      <c r="DP84" s="91"/>
      <c r="DQ84" s="91"/>
      <c r="DR84" s="91"/>
      <c r="DS84" s="91"/>
      <c r="DT84" s="91"/>
      <c r="DU84" s="91"/>
      <c r="DV84" s="91"/>
      <c r="DW84" s="91"/>
      <c r="DX84" s="91"/>
      <c r="DY84" s="91"/>
      <c r="DZ84" s="91"/>
      <c r="EA84" s="91"/>
      <c r="EB84" s="91"/>
      <c r="EC84" s="91"/>
      <c r="ED84" s="91"/>
      <c r="EE84" s="91"/>
      <c r="EF84" s="91"/>
      <c r="EG84" s="91"/>
      <c r="EH84" s="91"/>
      <c r="EI84" s="91"/>
      <c r="EJ84" s="91"/>
      <c r="EK84" s="91"/>
      <c r="EL84" s="91"/>
      <c r="EM84" s="91"/>
      <c r="EN84" s="91"/>
      <c r="EO84" s="91"/>
      <c r="EP84" s="91"/>
      <c r="EQ84" s="91"/>
      <c r="ER84" s="91"/>
      <c r="ET84" s="1"/>
      <c r="EU84" s="1"/>
      <c r="EV84" s="1"/>
      <c r="EW84" s="1"/>
      <c r="EX84" s="1"/>
      <c r="EY84" s="1"/>
      <c r="EZ84" s="1"/>
      <c r="FA84" s="1"/>
      <c r="FB84" s="1"/>
      <c r="FC84" s="1"/>
      <c r="FD84" s="1"/>
      <c r="FE84" s="1"/>
      <c r="FF84" s="1"/>
      <c r="FG84" s="1"/>
      <c r="FH84" s="1"/>
      <c r="FI84" s="1"/>
      <c r="FJ84" s="1"/>
      <c r="FK84" s="1"/>
      <c r="FL84" s="1"/>
      <c r="FM84" s="1"/>
      <c r="FN84" s="1"/>
      <c r="FO84" s="1"/>
    </row>
    <row r="85" spans="1:171" ht="14.5">
      <c r="A85" s="174" t="s">
        <v>3648</v>
      </c>
      <c r="B85" s="1"/>
      <c r="C85" s="1"/>
      <c r="D85" s="1"/>
      <c r="E85" s="1"/>
      <c r="F85" s="1"/>
      <c r="G85" s="1"/>
      <c r="H85" s="1"/>
      <c r="I85" s="1"/>
      <c r="J85" s="1"/>
      <c r="K85" s="1"/>
      <c r="L85" s="1"/>
      <c r="M85" s="1"/>
      <c r="N85" s="1"/>
      <c r="O85" s="1"/>
      <c r="P85" s="11"/>
      <c r="Q85" s="11"/>
      <c r="R85" s="91"/>
      <c r="S85" s="91"/>
      <c r="T85" s="91"/>
      <c r="U85" s="91"/>
      <c r="V85" s="91"/>
      <c r="W85" s="91"/>
      <c r="X85" s="91"/>
      <c r="Y85" s="91"/>
      <c r="Z85" s="91"/>
      <c r="AA85" s="91"/>
      <c r="AB85" s="91"/>
      <c r="AC85" s="91"/>
      <c r="AD85" s="91"/>
      <c r="AE85" s="91"/>
      <c r="AF85" s="91"/>
      <c r="AG85" s="91"/>
      <c r="AH85" s="91"/>
      <c r="AI85" s="91"/>
      <c r="AJ85" s="91"/>
      <c r="AK85" s="91"/>
      <c r="AL85" s="91"/>
      <c r="AM85" s="91"/>
      <c r="AN85" s="91"/>
      <c r="AO85" s="91"/>
      <c r="AP85" s="91"/>
      <c r="AQ85" s="91"/>
      <c r="AR85" s="91"/>
      <c r="AS85" s="91"/>
      <c r="AT85" s="91"/>
      <c r="AU85" s="91"/>
      <c r="AV85" s="91"/>
      <c r="AW85" s="91"/>
      <c r="AX85" s="91"/>
      <c r="AY85" s="91"/>
      <c r="AZ85" s="91"/>
      <c r="BA85" s="91"/>
      <c r="BB85" s="91"/>
      <c r="BC85" s="91"/>
      <c r="BD85" s="91"/>
      <c r="BE85" s="91"/>
      <c r="BF85" s="91"/>
      <c r="BG85" s="91"/>
      <c r="BH85" s="91"/>
      <c r="BI85" s="91"/>
      <c r="BJ85" s="91"/>
      <c r="BK85" s="91"/>
      <c r="BL85" s="91"/>
      <c r="BM85" s="91"/>
      <c r="BN85" s="91"/>
      <c r="BO85" s="91"/>
      <c r="BP85" s="91"/>
      <c r="BQ85" s="91"/>
      <c r="BR85" s="91"/>
      <c r="BS85" s="91"/>
      <c r="BT85" s="91"/>
      <c r="BU85" s="91"/>
      <c r="BV85" s="91"/>
      <c r="BW85" s="91"/>
      <c r="BX85" s="91"/>
      <c r="BY85" s="91"/>
      <c r="BZ85" s="91"/>
      <c r="CA85" s="91"/>
      <c r="CB85" s="91"/>
      <c r="CC85" s="91"/>
      <c r="CD85" s="91"/>
      <c r="CE85" s="91"/>
      <c r="CF85" s="91"/>
      <c r="CG85" s="91"/>
      <c r="CH85" s="91"/>
      <c r="CI85" s="91"/>
      <c r="CJ85" s="91"/>
      <c r="CK85" s="91"/>
      <c r="CL85" s="91"/>
      <c r="CM85" s="91"/>
      <c r="CN85" s="91"/>
      <c r="CO85" s="91"/>
      <c r="CP85" s="91"/>
      <c r="CQ85" s="91"/>
      <c r="CR85" s="91"/>
      <c r="CS85" s="91"/>
      <c r="CT85" s="91"/>
      <c r="CU85" s="91"/>
      <c r="CV85" s="91"/>
      <c r="CW85" s="91"/>
      <c r="CX85" s="91"/>
      <c r="CY85" s="91"/>
      <c r="CZ85" s="91"/>
      <c r="DA85" s="91"/>
      <c r="DB85" s="91"/>
      <c r="DC85" s="91"/>
      <c r="DD85" s="91"/>
      <c r="DE85" s="91"/>
      <c r="DF85" s="91"/>
      <c r="DG85" s="91"/>
      <c r="DH85" s="91"/>
      <c r="DI85" s="91"/>
      <c r="DJ85" s="91"/>
      <c r="DK85" s="91"/>
      <c r="DL85" s="91"/>
      <c r="DM85" s="91"/>
      <c r="DN85" s="91"/>
      <c r="DO85" s="91"/>
      <c r="DP85" s="91"/>
      <c r="DQ85" s="91"/>
      <c r="DR85" s="91"/>
      <c r="DS85" s="91"/>
      <c r="DT85" s="91"/>
      <c r="DU85" s="91"/>
      <c r="DV85" s="91"/>
      <c r="DW85" s="91"/>
      <c r="DX85" s="91"/>
      <c r="DY85" s="91"/>
      <c r="DZ85" s="91"/>
      <c r="EA85" s="91"/>
      <c r="EB85" s="91"/>
      <c r="EC85" s="91"/>
      <c r="ED85" s="91"/>
      <c r="EE85" s="91"/>
      <c r="EF85" s="91"/>
      <c r="EG85" s="91"/>
      <c r="EH85" s="91"/>
      <c r="EI85" s="91"/>
      <c r="EJ85" s="91"/>
      <c r="EK85" s="91"/>
      <c r="EL85" s="91"/>
      <c r="EM85" s="91"/>
      <c r="EN85" s="91"/>
      <c r="EO85" s="91"/>
      <c r="EP85" s="91"/>
      <c r="EQ85" s="91"/>
      <c r="ER85" s="91"/>
      <c r="ET85" s="1"/>
      <c r="EU85" s="1"/>
      <c r="EV85" s="1"/>
      <c r="EW85" s="1"/>
      <c r="EX85" s="1"/>
      <c r="EY85" s="1"/>
      <c r="EZ85" s="1"/>
      <c r="FA85" s="1"/>
      <c r="FB85" s="1"/>
      <c r="FC85" s="1"/>
      <c r="FD85" s="1"/>
      <c r="FE85" s="1"/>
      <c r="FF85" s="1"/>
      <c r="FG85" s="1"/>
      <c r="FH85" s="1"/>
      <c r="FI85" s="1"/>
      <c r="FJ85" s="1"/>
      <c r="FK85" s="1"/>
      <c r="FL85" s="1"/>
      <c r="FM85" s="1"/>
      <c r="FN85" s="1"/>
      <c r="FO85" s="1"/>
    </row>
    <row r="86" spans="1:171" ht="14.5">
      <c r="A86" s="173" t="s">
        <v>3649</v>
      </c>
      <c r="B86" s="7">
        <f>AVERAGE('Yearly Financials'!C66+'Yearly Financials'!D66)/2</f>
        <v>109564000000</v>
      </c>
      <c r="C86" s="7">
        <f>AVERAGE('Yearly Financials'!D66+'Yearly Financials'!E66)/2</f>
        <v>115578500000</v>
      </c>
      <c r="D86" s="7">
        <f>AVERAGE('Yearly Financials'!E66+'Yearly Financials'!F66)/2</f>
        <v>122394000000</v>
      </c>
      <c r="E86" s="7">
        <f>AVERAGE('Yearly Financials'!F66+'Yearly Financials'!G66)/2</f>
        <v>118577500000</v>
      </c>
      <c r="F86" s="7">
        <f>AVERAGE('Yearly Financials'!G66+'Yearly Financials'!H66)/2</f>
        <v>110241500000</v>
      </c>
      <c r="G86" s="7">
        <f>AVERAGE('Yearly Financials'!H66+'Yearly Financials'!I66)/2</f>
        <v>111265000000</v>
      </c>
      <c r="H86" s="7">
        <f>AVERAGE('Yearly Financials'!I66+'Yearly Financials'!J66)/2</f>
        <v>115081500000</v>
      </c>
      <c r="I86" s="7">
        <f>AVERAGE('Yearly Financials'!J66+'Yearly Financials'!K66)/2</f>
        <v>101356000000</v>
      </c>
      <c r="J86" s="7">
        <f>AVERAGE('Yearly Financials'!K66+'Yearly Financials'!L66)/2</f>
        <v>75747000000</v>
      </c>
      <c r="K86" s="7">
        <f>AVERAGE('Yearly Financials'!L66+'Yearly Financials'!M66)/2</f>
        <v>49878500000</v>
      </c>
      <c r="L86" s="7"/>
      <c r="M86" s="7"/>
      <c r="N86" s="7"/>
      <c r="O86" s="1"/>
      <c r="P86" s="11"/>
      <c r="Q86" s="1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1"/>
      <c r="BF86" s="91"/>
      <c r="BG86" s="91"/>
      <c r="BH86" s="91"/>
      <c r="BI86" s="91"/>
      <c r="BJ86" s="91"/>
      <c r="BK86" s="91"/>
      <c r="BL86" s="91"/>
      <c r="BM86" s="91"/>
      <c r="BN86" s="91"/>
      <c r="BO86" s="91"/>
      <c r="BP86" s="91"/>
      <c r="BQ86" s="91"/>
      <c r="BR86" s="91"/>
      <c r="BS86" s="91"/>
      <c r="BT86" s="91"/>
      <c r="BU86" s="91"/>
      <c r="BV86" s="91"/>
      <c r="BW86" s="91"/>
      <c r="BX86" s="91"/>
      <c r="BY86" s="91"/>
      <c r="BZ86" s="91"/>
      <c r="CA86" s="91"/>
      <c r="CB86" s="91"/>
      <c r="CC86" s="91"/>
      <c r="CD86" s="91"/>
      <c r="CE86" s="91"/>
      <c r="CF86" s="91"/>
      <c r="CG86" s="91"/>
      <c r="CH86" s="91"/>
      <c r="CI86" s="91"/>
      <c r="CJ86" s="91"/>
      <c r="CK86" s="91"/>
      <c r="CL86" s="91"/>
      <c r="CM86" s="91"/>
      <c r="CN86" s="91"/>
      <c r="CO86" s="91"/>
      <c r="CP86" s="91"/>
      <c r="CQ86" s="91"/>
      <c r="CR86" s="91"/>
      <c r="CS86" s="91"/>
      <c r="CT86" s="91"/>
      <c r="CU86" s="91"/>
      <c r="CV86" s="91"/>
      <c r="CW86" s="91"/>
      <c r="CX86" s="91"/>
      <c r="CY86" s="91"/>
      <c r="CZ86" s="91"/>
      <c r="DA86" s="91"/>
      <c r="DB86" s="91"/>
      <c r="DC86" s="91"/>
      <c r="DD86" s="91"/>
      <c r="DE86" s="91"/>
      <c r="DF86" s="91"/>
      <c r="DG86" s="91"/>
      <c r="DH86" s="91"/>
      <c r="DI86" s="91"/>
      <c r="DJ86" s="91"/>
      <c r="DK86" s="91"/>
      <c r="DL86" s="91"/>
      <c r="DM86" s="91"/>
      <c r="DN86" s="91"/>
      <c r="DO86" s="91"/>
      <c r="DP86" s="91"/>
      <c r="DQ86" s="91"/>
      <c r="DR86" s="91"/>
      <c r="DS86" s="91"/>
      <c r="DT86" s="91"/>
      <c r="DU86" s="91"/>
      <c r="DV86" s="91"/>
      <c r="DW86" s="91"/>
      <c r="DX86" s="91"/>
      <c r="DY86" s="91"/>
      <c r="DZ86" s="91"/>
      <c r="EA86" s="91"/>
      <c r="EB86" s="91"/>
      <c r="EC86" s="91"/>
      <c r="ED86" s="91"/>
      <c r="EE86" s="91"/>
      <c r="EF86" s="91"/>
      <c r="EG86" s="91"/>
      <c r="EH86" s="91"/>
      <c r="EI86" s="91"/>
      <c r="EJ86" s="91"/>
      <c r="EK86" s="91"/>
      <c r="EL86" s="91"/>
      <c r="EM86" s="91"/>
      <c r="EN86" s="91"/>
      <c r="EO86" s="91"/>
      <c r="EP86" s="91"/>
      <c r="EQ86" s="91"/>
      <c r="ER86" s="91"/>
      <c r="ET86" s="1"/>
      <c r="EU86" s="1"/>
      <c r="EV86" s="1"/>
      <c r="EW86" s="1"/>
      <c r="EX86" s="1"/>
      <c r="EY86" s="1"/>
      <c r="EZ86" s="1"/>
      <c r="FA86" s="1"/>
      <c r="FB86" s="1"/>
      <c r="FC86" s="178"/>
      <c r="FD86" s="178"/>
      <c r="FE86" s="1"/>
      <c r="FF86" s="1"/>
      <c r="FG86" s="1"/>
      <c r="FH86" s="1"/>
      <c r="FI86" s="1"/>
      <c r="FJ86" s="1"/>
      <c r="FK86" s="1"/>
      <c r="FL86" s="1"/>
      <c r="FM86" s="1"/>
      <c r="FN86" s="1"/>
      <c r="FO86" s="1"/>
    </row>
    <row r="87" spans="1:171" ht="14.5">
      <c r="A87" s="176" t="s">
        <v>3650</v>
      </c>
      <c r="B87" s="177">
        <f t="shared" ref="B87:K87" si="29">B4/(B4+B86)</f>
        <v>0.95939281871198578</v>
      </c>
      <c r="C87" s="177">
        <f t="shared" ca="1" si="29"/>
        <v>0.95963397259937777</v>
      </c>
      <c r="D87" s="177">
        <f t="shared" ca="1" si="29"/>
        <v>0.94497031355536365</v>
      </c>
      <c r="E87" s="177">
        <f t="shared" ca="1" si="29"/>
        <v>0.90919661538094898</v>
      </c>
      <c r="F87" s="177">
        <f t="shared" ca="1" si="29"/>
        <v>0.85552107041962067</v>
      </c>
      <c r="G87" s="177">
        <f t="shared" ca="1" si="29"/>
        <v>0.86846087969068531</v>
      </c>
      <c r="H87" s="177">
        <f t="shared" ca="1" si="29"/>
        <v>0.82188275258273646</v>
      </c>
      <c r="I87" s="177">
        <f t="shared" ca="1" si="29"/>
        <v>0.83057809279052075</v>
      </c>
      <c r="J87" s="177">
        <f t="shared" ca="1" si="29"/>
        <v>0.87642857568411803</v>
      </c>
      <c r="K87" s="177">
        <f t="shared" ca="1" si="29"/>
        <v>0.88957541597541312</v>
      </c>
      <c r="L87" s="177"/>
      <c r="M87" s="177"/>
      <c r="N87" s="177"/>
      <c r="O87" s="1"/>
      <c r="P87" s="11"/>
      <c r="Q87" s="11"/>
      <c r="R87" s="91"/>
      <c r="S87" s="91"/>
      <c r="T87" s="91"/>
      <c r="U87" s="91"/>
      <c r="V87" s="91"/>
      <c r="W87" s="91"/>
      <c r="X87" s="91"/>
      <c r="Y87" s="91"/>
      <c r="Z87" s="91"/>
      <c r="AA87" s="91"/>
      <c r="AB87" s="91"/>
      <c r="AC87" s="91"/>
      <c r="AD87" s="91"/>
      <c r="AE87" s="91"/>
      <c r="AF87" s="91"/>
      <c r="AG87" s="91"/>
      <c r="AH87" s="91"/>
      <c r="AI87" s="91"/>
      <c r="AJ87" s="91"/>
      <c r="AK87" s="91"/>
      <c r="AL87" s="91"/>
      <c r="AM87" s="91"/>
      <c r="AN87" s="91"/>
      <c r="AO87" s="91"/>
      <c r="AP87" s="91"/>
      <c r="AQ87" s="91"/>
      <c r="AR87" s="91"/>
      <c r="AS87" s="91"/>
      <c r="AT87" s="91"/>
      <c r="AU87" s="91"/>
      <c r="AV87" s="91"/>
      <c r="AW87" s="91"/>
      <c r="AX87" s="91"/>
      <c r="AY87" s="91"/>
      <c r="AZ87" s="91"/>
      <c r="BA87" s="91"/>
      <c r="BB87" s="91"/>
      <c r="BC87" s="91"/>
      <c r="BD87" s="91"/>
      <c r="BE87" s="91"/>
      <c r="BF87" s="91"/>
      <c r="BG87" s="91"/>
      <c r="BH87" s="91"/>
      <c r="BI87" s="91"/>
      <c r="BJ87" s="91"/>
      <c r="BK87" s="91"/>
      <c r="BL87" s="91"/>
      <c r="BM87" s="91"/>
      <c r="BN87" s="91"/>
      <c r="BO87" s="91"/>
      <c r="BP87" s="91"/>
      <c r="BQ87" s="91"/>
      <c r="BR87" s="91"/>
      <c r="BS87" s="91"/>
      <c r="BT87" s="91"/>
      <c r="BU87" s="91"/>
      <c r="BV87" s="91"/>
      <c r="BW87" s="91"/>
      <c r="BX87" s="91"/>
      <c r="BY87" s="91"/>
      <c r="BZ87" s="91"/>
      <c r="CA87" s="91"/>
      <c r="CB87" s="91"/>
      <c r="CC87" s="91"/>
      <c r="CD87" s="91"/>
      <c r="CE87" s="91"/>
      <c r="CF87" s="91"/>
      <c r="CG87" s="91"/>
      <c r="CH87" s="91"/>
      <c r="CI87" s="91"/>
      <c r="CJ87" s="91"/>
      <c r="CK87" s="91"/>
      <c r="CL87" s="91"/>
      <c r="CM87" s="91"/>
      <c r="CN87" s="91"/>
      <c r="CO87" s="91"/>
      <c r="CP87" s="91"/>
      <c r="CQ87" s="91"/>
      <c r="CR87" s="91"/>
      <c r="CS87" s="91"/>
      <c r="CT87" s="91"/>
      <c r="CU87" s="91"/>
      <c r="CV87" s="91"/>
      <c r="CW87" s="91"/>
      <c r="CX87" s="91"/>
      <c r="CY87" s="91"/>
      <c r="CZ87" s="91"/>
      <c r="DA87" s="91"/>
      <c r="DB87" s="91"/>
      <c r="DC87" s="91"/>
      <c r="DD87" s="91"/>
      <c r="DE87" s="91"/>
      <c r="DF87" s="91"/>
      <c r="DG87" s="91"/>
      <c r="DH87" s="91"/>
      <c r="DI87" s="91"/>
      <c r="DJ87" s="91"/>
      <c r="DK87" s="91"/>
      <c r="DL87" s="91"/>
      <c r="DM87" s="91"/>
      <c r="DN87" s="91"/>
      <c r="DO87" s="91"/>
      <c r="DP87" s="91"/>
      <c r="DQ87" s="91"/>
      <c r="DR87" s="91"/>
      <c r="DS87" s="91"/>
      <c r="DT87" s="91"/>
      <c r="DU87" s="91"/>
      <c r="DV87" s="91"/>
      <c r="DW87" s="91"/>
      <c r="DX87" s="91"/>
      <c r="DY87" s="91"/>
      <c r="DZ87" s="91"/>
      <c r="EA87" s="91"/>
      <c r="EB87" s="91"/>
      <c r="EC87" s="91"/>
      <c r="ED87" s="91"/>
      <c r="EE87" s="91"/>
      <c r="EF87" s="91"/>
      <c r="EG87" s="91"/>
      <c r="EH87" s="91"/>
      <c r="EI87" s="91"/>
      <c r="EJ87" s="91"/>
      <c r="EK87" s="91"/>
      <c r="EL87" s="91"/>
      <c r="EM87" s="91"/>
      <c r="EN87" s="91"/>
      <c r="EO87" s="91"/>
      <c r="EP87" s="91"/>
      <c r="EQ87" s="91"/>
      <c r="ER87" s="91"/>
      <c r="ET87" s="1"/>
      <c r="EU87" s="1"/>
      <c r="EV87" s="1"/>
      <c r="EW87" s="1"/>
      <c r="EX87" s="1"/>
      <c r="EY87" s="1"/>
      <c r="EZ87" s="1"/>
      <c r="FA87" s="1"/>
      <c r="FB87" s="1"/>
      <c r="FC87" s="1"/>
      <c r="FD87" s="1"/>
      <c r="FE87" s="1"/>
      <c r="FF87" s="178"/>
      <c r="FG87" s="178"/>
      <c r="FH87" s="178"/>
      <c r="FI87" s="1"/>
      <c r="FJ87" s="1"/>
      <c r="FK87" s="1"/>
      <c r="FL87" s="1"/>
      <c r="FM87" s="1"/>
      <c r="FN87" s="1"/>
      <c r="FO87" s="1"/>
    </row>
    <row r="88" spans="1:171" ht="14.5">
      <c r="A88" s="176" t="s">
        <v>3651</v>
      </c>
      <c r="B88" s="177">
        <f t="shared" ref="B88:K88" si="30">B86/(B4+B86)</f>
        <v>4.0607181288014195E-2</v>
      </c>
      <c r="C88" s="177">
        <f t="shared" ca="1" si="30"/>
        <v>4.0366027400622249E-2</v>
      </c>
      <c r="D88" s="177">
        <f t="shared" ca="1" si="30"/>
        <v>5.5029686444636454E-2</v>
      </c>
      <c r="E88" s="177">
        <f t="shared" ca="1" si="30"/>
        <v>9.0803384619051061E-2</v>
      </c>
      <c r="F88" s="177">
        <f t="shared" ca="1" si="30"/>
        <v>0.14447892958037928</v>
      </c>
      <c r="G88" s="177">
        <f t="shared" ca="1" si="30"/>
        <v>0.13153912030931464</v>
      </c>
      <c r="H88" s="177">
        <f t="shared" ca="1" si="30"/>
        <v>0.17811724741726351</v>
      </c>
      <c r="I88" s="177">
        <f t="shared" ca="1" si="30"/>
        <v>0.16942190720947925</v>
      </c>
      <c r="J88" s="177">
        <f t="shared" ca="1" si="30"/>
        <v>0.12357142431588199</v>
      </c>
      <c r="K88" s="177">
        <f t="shared" ca="1" si="30"/>
        <v>0.11042458402458685</v>
      </c>
      <c r="L88" s="177"/>
      <c r="M88" s="177"/>
      <c r="N88" s="177"/>
      <c r="O88" s="178"/>
      <c r="P88" s="11"/>
      <c r="Q88" s="11"/>
      <c r="R88" s="91"/>
      <c r="S88" s="91"/>
      <c r="T88" s="91"/>
      <c r="U88" s="91"/>
      <c r="V88" s="91"/>
      <c r="W88" s="91"/>
      <c r="X88" s="91"/>
      <c r="Y88" s="91"/>
      <c r="Z88" s="91"/>
      <c r="AA88" s="91"/>
      <c r="AB88" s="91"/>
      <c r="AC88" s="91"/>
      <c r="AD88" s="91"/>
      <c r="AE88" s="91"/>
      <c r="AF88" s="91"/>
      <c r="AG88" s="91"/>
      <c r="AH88" s="91"/>
      <c r="AI88" s="91"/>
      <c r="AJ88" s="91"/>
      <c r="AK88" s="91"/>
      <c r="AL88" s="91"/>
      <c r="AM88" s="91"/>
      <c r="AN88" s="91"/>
      <c r="AO88" s="91"/>
      <c r="AP88" s="91"/>
      <c r="AQ88" s="91"/>
      <c r="AR88" s="91"/>
      <c r="AS88" s="91"/>
      <c r="AT88" s="91"/>
      <c r="AU88" s="91"/>
      <c r="AV88" s="91"/>
      <c r="AW88" s="91"/>
      <c r="AX88" s="91"/>
      <c r="AY88" s="91"/>
      <c r="AZ88" s="91"/>
      <c r="BA88" s="91"/>
      <c r="BB88" s="91"/>
      <c r="BC88" s="91"/>
      <c r="BD88" s="91"/>
      <c r="BE88" s="91"/>
      <c r="BF88" s="91"/>
      <c r="BG88" s="91"/>
      <c r="BH88" s="91"/>
      <c r="BI88" s="91"/>
      <c r="BJ88" s="91"/>
      <c r="BK88" s="91"/>
      <c r="BL88" s="91"/>
      <c r="BM88" s="91"/>
      <c r="BN88" s="91"/>
      <c r="BO88" s="91"/>
      <c r="BP88" s="91"/>
      <c r="BQ88" s="91"/>
      <c r="BR88" s="91"/>
      <c r="BS88" s="91"/>
      <c r="BT88" s="91"/>
      <c r="BU88" s="91"/>
      <c r="BV88" s="91"/>
      <c r="BW88" s="91"/>
      <c r="BX88" s="91"/>
      <c r="BY88" s="91"/>
      <c r="BZ88" s="91"/>
      <c r="CA88" s="91"/>
      <c r="CB88" s="91"/>
      <c r="CC88" s="91"/>
      <c r="CD88" s="91"/>
      <c r="CE88" s="91"/>
      <c r="CF88" s="91"/>
      <c r="CG88" s="91"/>
      <c r="CH88" s="91"/>
      <c r="CI88" s="91"/>
      <c r="CJ88" s="91"/>
      <c r="CK88" s="91"/>
      <c r="CL88" s="91"/>
      <c r="CM88" s="91"/>
      <c r="CN88" s="91"/>
      <c r="CO88" s="91"/>
      <c r="CP88" s="91"/>
      <c r="CQ88" s="91"/>
      <c r="CR88" s="91"/>
      <c r="CS88" s="91"/>
      <c r="CT88" s="91"/>
      <c r="CU88" s="91"/>
      <c r="CV88" s="91"/>
      <c r="CW88" s="91"/>
      <c r="CX88" s="91"/>
      <c r="CY88" s="91"/>
      <c r="CZ88" s="91"/>
      <c r="DA88" s="91"/>
      <c r="DB88" s="91"/>
      <c r="DC88" s="91"/>
      <c r="DD88" s="91"/>
      <c r="DE88" s="91"/>
      <c r="DF88" s="91"/>
      <c r="DG88" s="91"/>
      <c r="DH88" s="91"/>
      <c r="DI88" s="91"/>
      <c r="DJ88" s="91"/>
      <c r="DK88" s="91"/>
      <c r="DL88" s="91"/>
      <c r="DM88" s="91"/>
      <c r="DN88" s="91"/>
      <c r="DO88" s="91"/>
      <c r="DP88" s="91"/>
      <c r="DQ88" s="91"/>
      <c r="DR88" s="91"/>
      <c r="DS88" s="91"/>
      <c r="DT88" s="91"/>
      <c r="DU88" s="91"/>
      <c r="DV88" s="91"/>
      <c r="DW88" s="91"/>
      <c r="DX88" s="91"/>
      <c r="DY88" s="91"/>
      <c r="DZ88" s="91"/>
      <c r="EA88" s="91"/>
      <c r="EB88" s="91"/>
      <c r="EC88" s="91"/>
      <c r="ED88" s="91"/>
      <c r="EE88" s="91"/>
      <c r="EF88" s="91"/>
      <c r="EG88" s="91"/>
      <c r="EH88" s="91"/>
      <c r="EI88" s="91"/>
      <c r="EJ88" s="91"/>
      <c r="EK88" s="91"/>
      <c r="EL88" s="91"/>
      <c r="EM88" s="91"/>
      <c r="EN88" s="91"/>
      <c r="EO88" s="91"/>
      <c r="EP88" s="91"/>
      <c r="EQ88" s="91"/>
      <c r="ER88" s="91"/>
      <c r="ET88" s="1"/>
      <c r="EU88" s="178"/>
      <c r="EV88" s="178"/>
      <c r="EW88" s="178"/>
      <c r="EX88" s="178"/>
      <c r="EY88" s="178"/>
      <c r="EZ88" s="178"/>
      <c r="FA88" s="178"/>
      <c r="FB88" s="1"/>
      <c r="FC88" s="1"/>
      <c r="FD88" s="1"/>
      <c r="FE88" s="1"/>
      <c r="FF88" s="1"/>
      <c r="FG88" s="1"/>
      <c r="FH88" s="1"/>
      <c r="FI88" s="1"/>
      <c r="FJ88" s="1"/>
      <c r="FK88" s="1"/>
      <c r="FL88" s="178"/>
      <c r="FM88" s="1"/>
      <c r="FN88" s="1"/>
      <c r="FO88" s="178"/>
    </row>
    <row r="89" spans="1:171" ht="14.5">
      <c r="A89" s="175" t="s">
        <v>3652</v>
      </c>
      <c r="B89" s="24">
        <f ca="1">'Historical Prices'!$S4</f>
        <v>4.33</v>
      </c>
      <c r="C89" s="24">
        <f ca="1">'Historical Prices'!$S6</f>
        <v>1.51</v>
      </c>
      <c r="D89" s="24">
        <f ca="1">'Historical Prices'!$S7</f>
        <v>0.91700000000000004</v>
      </c>
      <c r="E89" s="24">
        <f ca="1">'Historical Prices'!$S8</f>
        <v>1.92</v>
      </c>
      <c r="F89" s="24">
        <f ca="1">'Historical Prices'!$S9</f>
        <v>2.69</v>
      </c>
      <c r="G89" s="24">
        <f ca="1">'Historical Prices'!$S10</f>
        <v>2.4</v>
      </c>
      <c r="H89" s="24">
        <f ca="1">'Historical Prices'!$S11</f>
        <v>2.4500000000000002</v>
      </c>
      <c r="I89" s="24">
        <f ca="1">'Historical Prices'!$S12</f>
        <v>2.27</v>
      </c>
      <c r="J89" s="24">
        <f ca="1">'Historical Prices'!$S13</f>
        <v>2.17</v>
      </c>
      <c r="K89" s="24">
        <f ca="1">'Historical Prices'!$S14</f>
        <v>3.03</v>
      </c>
      <c r="L89" s="24">
        <f ca="1">'Historical Prices'!$S15</f>
        <v>1.76</v>
      </c>
      <c r="M89" s="24">
        <f ca="1">'Historical Prices'!$S16</f>
        <v>1.87</v>
      </c>
      <c r="N89" s="24">
        <f ca="1">'Historical Prices'!$S17</f>
        <v>3.31</v>
      </c>
      <c r="O89" s="1"/>
      <c r="P89" s="11"/>
      <c r="Q89" s="11"/>
      <c r="R89" s="91"/>
      <c r="S89" s="91"/>
      <c r="T89" s="91"/>
      <c r="U89" s="91"/>
      <c r="V89" s="91"/>
      <c r="W89" s="91"/>
      <c r="X89" s="91"/>
      <c r="Y89" s="91"/>
      <c r="Z89" s="91"/>
      <c r="AA89" s="91"/>
      <c r="AB89" s="91"/>
      <c r="AC89" s="91"/>
      <c r="AD89" s="91"/>
      <c r="AE89" s="91"/>
      <c r="AF89" s="91"/>
      <c r="AG89" s="91"/>
      <c r="AH89" s="91"/>
      <c r="AI89" s="91"/>
      <c r="AJ89" s="91"/>
      <c r="AK89" s="91"/>
      <c r="AL89" s="91"/>
      <c r="AM89" s="91"/>
      <c r="AN89" s="91"/>
      <c r="AO89" s="91"/>
      <c r="AP89" s="91"/>
      <c r="AQ89" s="91"/>
      <c r="AR89" s="91"/>
      <c r="AS89" s="91"/>
      <c r="AT89" s="91"/>
      <c r="AU89" s="91"/>
      <c r="AV89" s="91"/>
      <c r="AW89" s="91"/>
      <c r="AX89" s="91"/>
      <c r="AY89" s="91"/>
      <c r="AZ89" s="91"/>
      <c r="BA89" s="91"/>
      <c r="BB89" s="91"/>
      <c r="BC89" s="91"/>
      <c r="BD89" s="91"/>
      <c r="BE89" s="91"/>
      <c r="BF89" s="91"/>
      <c r="BG89" s="91"/>
      <c r="BH89" s="91"/>
      <c r="BI89" s="91"/>
      <c r="BJ89" s="91"/>
      <c r="BK89" s="91"/>
      <c r="BL89" s="91"/>
      <c r="BM89" s="91"/>
      <c r="BN89" s="91"/>
      <c r="BO89" s="91"/>
      <c r="BP89" s="91"/>
      <c r="BQ89" s="91"/>
      <c r="BR89" s="91"/>
      <c r="BS89" s="91"/>
      <c r="BT89" s="91"/>
      <c r="BU89" s="91"/>
      <c r="BV89" s="91"/>
      <c r="BW89" s="91"/>
      <c r="BX89" s="91"/>
      <c r="BY89" s="91"/>
      <c r="BZ89" s="91"/>
      <c r="CA89" s="91"/>
      <c r="CB89" s="91"/>
      <c r="CC89" s="91"/>
      <c r="CD89" s="91"/>
      <c r="CE89" s="91"/>
      <c r="CF89" s="91"/>
      <c r="CG89" s="91"/>
      <c r="CH89" s="91"/>
      <c r="CI89" s="91"/>
      <c r="CJ89" s="91"/>
      <c r="CK89" s="91"/>
      <c r="CL89" s="91"/>
      <c r="CM89" s="91"/>
      <c r="CN89" s="91"/>
      <c r="CO89" s="91"/>
      <c r="CP89" s="91"/>
      <c r="CQ89" s="91"/>
      <c r="CR89" s="91"/>
      <c r="CS89" s="91"/>
      <c r="CT89" s="91"/>
      <c r="CU89" s="91"/>
      <c r="CV89" s="91"/>
      <c r="CW89" s="91"/>
      <c r="CX89" s="91"/>
      <c r="CY89" s="91"/>
      <c r="CZ89" s="91"/>
      <c r="DA89" s="91"/>
      <c r="DB89" s="91"/>
      <c r="DC89" s="91"/>
      <c r="DD89" s="91"/>
      <c r="DE89" s="91"/>
      <c r="DF89" s="91"/>
      <c r="DG89" s="91"/>
      <c r="DH89" s="91"/>
      <c r="DI89" s="91"/>
      <c r="DJ89" s="91"/>
      <c r="DK89" s="91"/>
      <c r="DL89" s="91"/>
      <c r="DM89" s="91"/>
      <c r="DN89" s="91"/>
      <c r="DO89" s="91"/>
      <c r="DP89" s="91"/>
      <c r="DQ89" s="91"/>
      <c r="DR89" s="91"/>
      <c r="DS89" s="91"/>
      <c r="DT89" s="91"/>
      <c r="DU89" s="91"/>
      <c r="DV89" s="91"/>
      <c r="DW89" s="91"/>
      <c r="DX89" s="91"/>
      <c r="DY89" s="91"/>
      <c r="DZ89" s="91"/>
      <c r="EA89" s="91"/>
      <c r="EB89" s="91"/>
      <c r="EC89" s="91"/>
      <c r="ED89" s="91"/>
      <c r="EE89" s="91"/>
      <c r="EF89" s="91"/>
      <c r="EG89" s="91"/>
      <c r="EH89" s="91"/>
      <c r="EI89" s="91"/>
      <c r="EJ89" s="91"/>
      <c r="EK89" s="91"/>
      <c r="EL89" s="91"/>
      <c r="EM89" s="91"/>
      <c r="EN89" s="91"/>
      <c r="EO89" s="91"/>
      <c r="EP89" s="91"/>
      <c r="EQ89" s="91"/>
      <c r="ER89" s="91"/>
      <c r="ET89" s="1"/>
      <c r="EU89" s="1"/>
      <c r="EV89" s="1"/>
      <c r="EW89" s="1"/>
      <c r="EX89" s="1"/>
      <c r="EY89" s="1"/>
      <c r="EZ89" s="1"/>
      <c r="FA89" s="1"/>
      <c r="FB89" s="178"/>
      <c r="FC89" s="1"/>
      <c r="FD89" s="1"/>
      <c r="FE89" s="1"/>
      <c r="FF89" s="1"/>
      <c r="FG89" s="1"/>
      <c r="FH89" s="1"/>
      <c r="FI89" s="1"/>
      <c r="FJ89" s="1"/>
      <c r="FK89" s="1"/>
      <c r="FL89" s="1"/>
      <c r="FM89" s="1"/>
      <c r="FN89" s="1"/>
      <c r="FO89" s="1"/>
    </row>
    <row r="90" spans="1:171" ht="14.5">
      <c r="A90" s="179" t="s">
        <v>20</v>
      </c>
      <c r="B90" s="24">
        <f>'Historical Prices'!$AH$2</f>
        <v>1.165</v>
      </c>
      <c r="C90" s="24">
        <f>'Historical Prices'!$AH$2</f>
        <v>1.165</v>
      </c>
      <c r="D90" s="24">
        <f>'Historical Prices'!$AH$2</f>
        <v>1.165</v>
      </c>
      <c r="E90" s="24">
        <f>'Historical Prices'!$AH$2</f>
        <v>1.165</v>
      </c>
      <c r="F90" s="24">
        <f>'Historical Prices'!$AH$2</f>
        <v>1.165</v>
      </c>
      <c r="G90" s="24">
        <f>'Historical Prices'!$AH$2</f>
        <v>1.165</v>
      </c>
      <c r="H90" s="24">
        <f>'Historical Prices'!$AH$2</f>
        <v>1.165</v>
      </c>
      <c r="I90" s="24">
        <f>'Historical Prices'!$AH$2</f>
        <v>1.165</v>
      </c>
      <c r="J90" s="24">
        <f>'Historical Prices'!$AH$2</f>
        <v>1.165</v>
      </c>
      <c r="K90" s="24">
        <f>'Historical Prices'!$AH$2</f>
        <v>1.165</v>
      </c>
      <c r="L90" s="24">
        <f>'Historical Prices'!$AH$2</f>
        <v>1.165</v>
      </c>
      <c r="M90" s="24">
        <f>'Historical Prices'!$AH$2</f>
        <v>1.165</v>
      </c>
      <c r="N90" s="24">
        <f>'Historical Prices'!$AH$2</f>
        <v>1.165</v>
      </c>
      <c r="O90" s="1"/>
      <c r="P90" s="11"/>
      <c r="Q90" s="11"/>
      <c r="R90" s="91"/>
      <c r="S90" s="91"/>
      <c r="T90" s="91"/>
      <c r="U90" s="91"/>
      <c r="V90" s="91"/>
      <c r="W90" s="91"/>
      <c r="X90" s="91"/>
      <c r="Y90" s="91"/>
      <c r="Z90" s="91"/>
      <c r="AA90" s="91"/>
      <c r="AB90" s="91"/>
      <c r="AC90" s="91"/>
      <c r="AD90" s="91"/>
      <c r="AE90" s="91"/>
      <c r="AF90" s="91"/>
      <c r="AG90" s="91"/>
      <c r="AH90" s="91"/>
      <c r="AI90" s="91"/>
      <c r="AJ90" s="91"/>
      <c r="AK90" s="91"/>
      <c r="AL90" s="91"/>
      <c r="AM90" s="91"/>
      <c r="AN90" s="91"/>
      <c r="AO90" s="91"/>
      <c r="AP90" s="91"/>
      <c r="AQ90" s="91"/>
      <c r="AR90" s="91"/>
      <c r="AS90" s="91"/>
      <c r="AT90" s="91"/>
      <c r="AU90" s="91"/>
      <c r="AV90" s="91"/>
      <c r="AW90" s="91"/>
      <c r="AX90" s="91"/>
      <c r="AY90" s="91"/>
      <c r="AZ90" s="91"/>
      <c r="BA90" s="91"/>
      <c r="BB90" s="91"/>
      <c r="BC90" s="91"/>
      <c r="BD90" s="91"/>
      <c r="BE90" s="91"/>
      <c r="BF90" s="91"/>
      <c r="BG90" s="91"/>
      <c r="BH90" s="91"/>
      <c r="BI90" s="91"/>
      <c r="BJ90" s="91"/>
      <c r="BK90" s="91"/>
      <c r="BL90" s="91"/>
      <c r="BM90" s="91"/>
      <c r="BN90" s="91"/>
      <c r="BO90" s="91"/>
      <c r="BP90" s="91"/>
      <c r="BQ90" s="91"/>
      <c r="BR90" s="91"/>
      <c r="BS90" s="91"/>
      <c r="BT90" s="91"/>
      <c r="BU90" s="91"/>
      <c r="BV90" s="91"/>
      <c r="BW90" s="91"/>
      <c r="BX90" s="91"/>
      <c r="BY90" s="91"/>
      <c r="BZ90" s="91"/>
      <c r="CA90" s="91"/>
      <c r="CB90" s="91"/>
      <c r="CC90" s="91"/>
      <c r="CD90" s="91"/>
      <c r="CE90" s="91"/>
      <c r="CF90" s="91"/>
      <c r="CG90" s="91"/>
      <c r="CH90" s="91"/>
      <c r="CI90" s="91"/>
      <c r="CJ90" s="91"/>
      <c r="CK90" s="91"/>
      <c r="CL90" s="91"/>
      <c r="CM90" s="91"/>
      <c r="CN90" s="91"/>
      <c r="CO90" s="91"/>
      <c r="CP90" s="91"/>
      <c r="CQ90" s="91"/>
      <c r="CR90" s="91"/>
      <c r="CS90" s="91"/>
      <c r="CT90" s="91"/>
      <c r="CU90" s="91"/>
      <c r="CV90" s="91"/>
      <c r="CW90" s="91"/>
      <c r="CX90" s="91"/>
      <c r="CY90" s="91"/>
      <c r="CZ90" s="91"/>
      <c r="DA90" s="91"/>
      <c r="DB90" s="91"/>
      <c r="DC90" s="91"/>
      <c r="DD90" s="91"/>
      <c r="DE90" s="91"/>
      <c r="DF90" s="91"/>
      <c r="DG90" s="91"/>
      <c r="DH90" s="91"/>
      <c r="DI90" s="91"/>
      <c r="DJ90" s="91"/>
      <c r="DK90" s="91"/>
      <c r="DL90" s="91"/>
      <c r="DM90" s="91"/>
      <c r="DN90" s="91"/>
      <c r="DO90" s="91"/>
      <c r="DP90" s="91"/>
      <c r="DQ90" s="91"/>
      <c r="DR90" s="91"/>
      <c r="DS90" s="91"/>
      <c r="DT90" s="91"/>
      <c r="DU90" s="91"/>
      <c r="DV90" s="91"/>
      <c r="DW90" s="91"/>
      <c r="DX90" s="91"/>
      <c r="DY90" s="91"/>
      <c r="DZ90" s="91"/>
      <c r="EA90" s="91"/>
      <c r="EB90" s="91"/>
      <c r="EC90" s="91"/>
      <c r="ED90" s="91"/>
      <c r="EE90" s="91"/>
      <c r="EF90" s="91"/>
      <c r="EG90" s="91"/>
      <c r="EH90" s="91"/>
      <c r="EI90" s="91"/>
      <c r="EJ90" s="91"/>
      <c r="EK90" s="91"/>
      <c r="EL90" s="91"/>
      <c r="EM90" s="91"/>
      <c r="EN90" s="91"/>
      <c r="EO90" s="91"/>
      <c r="EP90" s="91"/>
      <c r="EQ90" s="91"/>
      <c r="ER90" s="91"/>
      <c r="ET90" s="1"/>
      <c r="EU90" s="1"/>
      <c r="EV90" s="1"/>
      <c r="EW90" s="1"/>
      <c r="EX90" s="1"/>
      <c r="EY90" s="1"/>
      <c r="EZ90" s="1"/>
      <c r="FA90" s="1"/>
      <c r="FB90" s="1"/>
      <c r="FC90" s="1"/>
      <c r="FD90" s="1"/>
      <c r="FE90" s="178"/>
      <c r="FF90" s="1"/>
      <c r="FG90" s="1"/>
      <c r="FH90" s="1"/>
      <c r="FI90" s="178"/>
      <c r="FJ90" s="178"/>
      <c r="FK90" s="178"/>
      <c r="FL90" s="1"/>
      <c r="FM90" s="1"/>
      <c r="FN90" s="1"/>
      <c r="FO90" s="1"/>
    </row>
    <row r="91" spans="1:171" ht="14.5">
      <c r="A91" s="175" t="s">
        <v>3653</v>
      </c>
      <c r="B91" s="180">
        <v>0.06</v>
      </c>
      <c r="C91" s="180">
        <v>0.06</v>
      </c>
      <c r="D91" s="180">
        <v>0.06</v>
      </c>
      <c r="E91" s="180">
        <v>0.06</v>
      </c>
      <c r="F91" s="180">
        <v>0.06</v>
      </c>
      <c r="G91" s="180">
        <v>0.06</v>
      </c>
      <c r="H91" s="180">
        <v>0.06</v>
      </c>
      <c r="I91" s="180">
        <v>0.06</v>
      </c>
      <c r="J91" s="180">
        <v>0.06</v>
      </c>
      <c r="K91" s="180">
        <v>0.06</v>
      </c>
      <c r="L91" s="180">
        <v>0.06</v>
      </c>
      <c r="M91" s="180">
        <v>0.06</v>
      </c>
      <c r="N91" s="180">
        <v>0.06</v>
      </c>
      <c r="O91" s="1"/>
      <c r="P91" s="11"/>
      <c r="Q91" s="11"/>
      <c r="R91" s="91"/>
      <c r="S91" s="91"/>
      <c r="T91" s="91"/>
      <c r="U91" s="91"/>
      <c r="V91" s="91"/>
      <c r="W91" s="91"/>
      <c r="X91" s="91"/>
      <c r="Y91" s="91"/>
      <c r="Z91" s="91"/>
      <c r="AA91" s="91"/>
      <c r="AB91" s="91"/>
      <c r="AC91" s="91"/>
      <c r="AD91" s="91"/>
      <c r="AE91" s="91"/>
      <c r="AF91" s="91"/>
      <c r="AG91" s="91"/>
      <c r="AH91" s="91"/>
      <c r="AI91" s="91"/>
      <c r="AJ91" s="91"/>
      <c r="AK91" s="91"/>
      <c r="AL91" s="91"/>
      <c r="AM91" s="91"/>
      <c r="AN91" s="91"/>
      <c r="AO91" s="91"/>
      <c r="AP91" s="91"/>
      <c r="AQ91" s="91"/>
      <c r="AR91" s="91"/>
      <c r="AS91" s="91"/>
      <c r="AT91" s="91"/>
      <c r="AU91" s="91"/>
      <c r="AV91" s="91"/>
      <c r="AW91" s="91"/>
      <c r="AX91" s="91"/>
      <c r="AY91" s="91"/>
      <c r="AZ91" s="91"/>
      <c r="BA91" s="91"/>
      <c r="BB91" s="91"/>
      <c r="BC91" s="91"/>
      <c r="BD91" s="91"/>
      <c r="BE91" s="91"/>
      <c r="BF91" s="91"/>
      <c r="BG91" s="91"/>
      <c r="BH91" s="91"/>
      <c r="BI91" s="91"/>
      <c r="BJ91" s="91"/>
      <c r="BK91" s="91"/>
      <c r="BL91" s="91"/>
      <c r="BM91" s="91"/>
      <c r="BN91" s="91"/>
      <c r="BO91" s="91"/>
      <c r="BP91" s="91"/>
      <c r="BQ91" s="91"/>
      <c r="BR91" s="91"/>
      <c r="BS91" s="91"/>
      <c r="BT91" s="91"/>
      <c r="BU91" s="91"/>
      <c r="BV91" s="91"/>
      <c r="BW91" s="91"/>
      <c r="BX91" s="91"/>
      <c r="BY91" s="91"/>
      <c r="BZ91" s="91"/>
      <c r="CA91" s="91"/>
      <c r="CB91" s="91"/>
      <c r="CC91" s="91"/>
      <c r="CD91" s="91"/>
      <c r="CE91" s="91"/>
      <c r="CF91" s="91"/>
      <c r="CG91" s="91"/>
      <c r="CH91" s="91"/>
      <c r="CI91" s="91"/>
      <c r="CJ91" s="91"/>
      <c r="CK91" s="91"/>
      <c r="CL91" s="91"/>
      <c r="CM91" s="91"/>
      <c r="CN91" s="91"/>
      <c r="CO91" s="91"/>
      <c r="CP91" s="91"/>
      <c r="CQ91" s="91"/>
      <c r="CR91" s="91"/>
      <c r="CS91" s="91"/>
      <c r="CT91" s="91"/>
      <c r="CU91" s="91"/>
      <c r="CV91" s="91"/>
      <c r="CW91" s="91"/>
      <c r="CX91" s="91"/>
      <c r="CY91" s="91"/>
      <c r="CZ91" s="91"/>
      <c r="DA91" s="91"/>
      <c r="DB91" s="91"/>
      <c r="DC91" s="91"/>
      <c r="DD91" s="91"/>
      <c r="DE91" s="91"/>
      <c r="DF91" s="91"/>
      <c r="DG91" s="91"/>
      <c r="DH91" s="91"/>
      <c r="DI91" s="91"/>
      <c r="DJ91" s="91"/>
      <c r="DK91" s="91"/>
      <c r="DL91" s="91"/>
      <c r="DM91" s="91"/>
      <c r="DN91" s="91"/>
      <c r="DO91" s="91"/>
      <c r="DP91" s="91"/>
      <c r="DQ91" s="91"/>
      <c r="DR91" s="91"/>
      <c r="DS91" s="91"/>
      <c r="DT91" s="91"/>
      <c r="DU91" s="91"/>
      <c r="DV91" s="91"/>
      <c r="DW91" s="91"/>
      <c r="DX91" s="91"/>
      <c r="DY91" s="91"/>
      <c r="DZ91" s="91"/>
      <c r="EA91" s="91"/>
      <c r="EB91" s="91"/>
      <c r="EC91" s="91"/>
      <c r="ED91" s="91"/>
      <c r="EE91" s="91"/>
      <c r="EF91" s="91"/>
      <c r="EG91" s="91"/>
      <c r="EH91" s="91"/>
      <c r="EI91" s="91"/>
      <c r="EJ91" s="91"/>
      <c r="EK91" s="91"/>
      <c r="EL91" s="91"/>
      <c r="EM91" s="91"/>
      <c r="EN91" s="91"/>
      <c r="EO91" s="91"/>
      <c r="EP91" s="91"/>
      <c r="EQ91" s="91"/>
      <c r="ER91" s="91"/>
      <c r="ET91" s="1"/>
      <c r="EU91" s="1"/>
      <c r="EV91" s="1"/>
      <c r="EW91" s="1"/>
      <c r="EX91" s="1"/>
      <c r="EY91" s="1"/>
      <c r="EZ91" s="1"/>
      <c r="FA91" s="1"/>
      <c r="FB91" s="1"/>
      <c r="FC91" s="1"/>
      <c r="FD91" s="1"/>
      <c r="FE91" s="1"/>
      <c r="FF91" s="1"/>
      <c r="FG91" s="1"/>
      <c r="FH91" s="1"/>
      <c r="FI91" s="1"/>
      <c r="FJ91" s="1"/>
      <c r="FK91" s="1"/>
      <c r="FL91" s="1"/>
      <c r="FM91" s="178"/>
      <c r="FN91" s="178"/>
      <c r="FO91" s="1"/>
    </row>
    <row r="92" spans="1:171" ht="14.5">
      <c r="A92" s="176" t="s">
        <v>3654</v>
      </c>
      <c r="B92" s="36">
        <f t="shared" ref="B92:N92" ca="1" si="31">B89%+B90*B91</f>
        <v>0.1132</v>
      </c>
      <c r="C92" s="36">
        <f t="shared" ca="1" si="31"/>
        <v>8.5000000000000006E-2</v>
      </c>
      <c r="D92" s="36">
        <f t="shared" ca="1" si="31"/>
        <v>7.9070000000000001E-2</v>
      </c>
      <c r="E92" s="36">
        <f t="shared" ca="1" si="31"/>
        <v>8.9099999999999999E-2</v>
      </c>
      <c r="F92" s="36">
        <f t="shared" ca="1" si="31"/>
        <v>9.6799999999999997E-2</v>
      </c>
      <c r="G92" s="36">
        <f t="shared" ca="1" si="31"/>
        <v>9.3900000000000011E-2</v>
      </c>
      <c r="H92" s="36">
        <f t="shared" ca="1" si="31"/>
        <v>9.4400000000000012E-2</v>
      </c>
      <c r="I92" s="36">
        <f t="shared" ca="1" si="31"/>
        <v>9.2600000000000002E-2</v>
      </c>
      <c r="J92" s="36">
        <f t="shared" ca="1" si="31"/>
        <v>9.1600000000000001E-2</v>
      </c>
      <c r="K92" s="36">
        <f t="shared" ca="1" si="31"/>
        <v>0.1002</v>
      </c>
      <c r="L92" s="36">
        <f t="shared" ca="1" si="31"/>
        <v>8.7500000000000008E-2</v>
      </c>
      <c r="M92" s="36">
        <f t="shared" ca="1" si="31"/>
        <v>8.8600000000000012E-2</v>
      </c>
      <c r="N92" s="36">
        <f t="shared" ca="1" si="31"/>
        <v>0.10300000000000001</v>
      </c>
      <c r="O92" s="1"/>
      <c r="P92" s="11"/>
      <c r="Q92" s="11"/>
      <c r="R92" s="91"/>
      <c r="S92" s="91"/>
      <c r="T92" s="91"/>
      <c r="U92" s="91"/>
      <c r="V92" s="91"/>
      <c r="W92" s="91"/>
      <c r="X92" s="91"/>
      <c r="Y92" s="91"/>
      <c r="Z92" s="91"/>
      <c r="AA92" s="91"/>
      <c r="AB92" s="91"/>
      <c r="AC92" s="91"/>
      <c r="AD92" s="91"/>
      <c r="AE92" s="91"/>
      <c r="AF92" s="91"/>
      <c r="AG92" s="91"/>
      <c r="AH92" s="91"/>
      <c r="AI92" s="91"/>
      <c r="AJ92" s="91"/>
      <c r="AK92" s="91"/>
      <c r="AL92" s="91"/>
      <c r="AM92" s="91"/>
      <c r="AN92" s="91"/>
      <c r="AO92" s="91"/>
      <c r="AP92" s="91"/>
      <c r="AQ92" s="91"/>
      <c r="AR92" s="91"/>
      <c r="AS92" s="91"/>
      <c r="AT92" s="91"/>
      <c r="AU92" s="91"/>
      <c r="AV92" s="91"/>
      <c r="AW92" s="91"/>
      <c r="AX92" s="91"/>
      <c r="AY92" s="91"/>
      <c r="AZ92" s="91"/>
      <c r="BA92" s="91"/>
      <c r="BB92" s="91"/>
      <c r="BC92" s="91"/>
      <c r="BD92" s="91"/>
      <c r="BE92" s="91"/>
      <c r="BF92" s="91"/>
      <c r="BG92" s="91"/>
      <c r="BH92" s="91"/>
      <c r="BI92" s="91"/>
      <c r="BJ92" s="91"/>
      <c r="BK92" s="91"/>
      <c r="BL92" s="91"/>
      <c r="BM92" s="91"/>
      <c r="BN92" s="91"/>
      <c r="BO92" s="91"/>
      <c r="BP92" s="91"/>
      <c r="BQ92" s="91"/>
      <c r="BR92" s="91"/>
      <c r="BS92" s="91"/>
      <c r="BT92" s="91"/>
      <c r="BU92" s="91"/>
      <c r="BV92" s="91"/>
      <c r="BW92" s="91"/>
      <c r="BX92" s="91"/>
      <c r="BY92" s="91"/>
      <c r="BZ92" s="91"/>
      <c r="CA92" s="91"/>
      <c r="CB92" s="91"/>
      <c r="CC92" s="91"/>
      <c r="CD92" s="91"/>
      <c r="CE92" s="91"/>
      <c r="CF92" s="91"/>
      <c r="CG92" s="91"/>
      <c r="CH92" s="91"/>
      <c r="CI92" s="91"/>
      <c r="CJ92" s="91"/>
      <c r="CK92" s="91"/>
      <c r="CL92" s="91"/>
      <c r="CM92" s="91"/>
      <c r="CN92" s="91"/>
      <c r="CO92" s="91"/>
      <c r="CP92" s="91"/>
      <c r="CQ92" s="91"/>
      <c r="CR92" s="91"/>
      <c r="CS92" s="91"/>
      <c r="CT92" s="91"/>
      <c r="CU92" s="91"/>
      <c r="CV92" s="91"/>
      <c r="CW92" s="91"/>
      <c r="CX92" s="91"/>
      <c r="CY92" s="91"/>
      <c r="CZ92" s="91"/>
      <c r="DA92" s="91"/>
      <c r="DB92" s="91"/>
      <c r="DC92" s="91"/>
      <c r="DD92" s="91"/>
      <c r="DE92" s="91"/>
      <c r="DF92" s="91"/>
      <c r="DG92" s="91"/>
      <c r="DH92" s="91"/>
      <c r="DI92" s="91"/>
      <c r="DJ92" s="91"/>
      <c r="DK92" s="91"/>
      <c r="DL92" s="91"/>
      <c r="DM92" s="91"/>
      <c r="DN92" s="91"/>
      <c r="DO92" s="91"/>
      <c r="DP92" s="91"/>
      <c r="DQ92" s="91"/>
      <c r="DR92" s="91"/>
      <c r="DS92" s="91"/>
      <c r="DT92" s="91"/>
      <c r="DU92" s="91"/>
      <c r="DV92" s="91"/>
      <c r="DW92" s="91"/>
      <c r="DX92" s="91"/>
      <c r="DY92" s="91"/>
      <c r="DZ92" s="91"/>
      <c r="EA92" s="91"/>
      <c r="EB92" s="91"/>
      <c r="EC92" s="91"/>
      <c r="ED92" s="91"/>
      <c r="EE92" s="91"/>
      <c r="EF92" s="91"/>
      <c r="EG92" s="91"/>
      <c r="EH92" s="91"/>
      <c r="EI92" s="91"/>
      <c r="EJ92" s="91"/>
      <c r="EK92" s="91"/>
      <c r="EL92" s="91"/>
      <c r="EM92" s="91"/>
      <c r="EN92" s="91"/>
      <c r="EO92" s="91"/>
      <c r="EP92" s="91"/>
      <c r="EQ92" s="91"/>
      <c r="ER92" s="91"/>
      <c r="ET92" s="1"/>
      <c r="EU92" s="1"/>
      <c r="EV92" s="1"/>
      <c r="EW92" s="1"/>
      <c r="EX92" s="1"/>
      <c r="EY92" s="1"/>
      <c r="EZ92" s="1"/>
      <c r="FA92" s="1"/>
      <c r="FB92" s="1"/>
      <c r="FC92" s="1"/>
      <c r="FD92" s="1"/>
      <c r="FE92" s="1"/>
      <c r="FF92" s="1"/>
      <c r="FG92" s="1"/>
      <c r="FH92" s="1"/>
      <c r="FI92" s="1"/>
      <c r="FJ92" s="1"/>
      <c r="FK92" s="1"/>
      <c r="FL92" s="1"/>
      <c r="FM92" s="1"/>
      <c r="FN92" s="1"/>
      <c r="FO92" s="1"/>
    </row>
    <row r="93" spans="1:171" ht="14.5">
      <c r="A93" s="176" t="s">
        <v>3655</v>
      </c>
      <c r="B93" s="36">
        <f>'Yearly Financials'!C15/B86</f>
        <v>2.674236062940382E-2</v>
      </c>
      <c r="C93" s="36">
        <f>'Yearly Financials'!D15/C86</f>
        <v>3.4028820239058302E-2</v>
      </c>
      <c r="D93" s="36">
        <f>'Yearly Financials'!E15/D86</f>
        <v>2.3947252316290014E-2</v>
      </c>
      <c r="E93" s="36">
        <f>'Yearly Financials'!F15/E86</f>
        <v>2.2306086736522526E-2</v>
      </c>
      <c r="F93" s="36">
        <f>'Yearly Financials'!G15/F86</f>
        <v>2.6060966151585385E-2</v>
      </c>
      <c r="G93" s="36">
        <f>'Yearly Financials'!H15/G86</f>
        <v>3.2139486810767087E-2</v>
      </c>
      <c r="H93" s="36">
        <f>'Yearly Financials'!I15/H86</f>
        <v>2.8153960454112954E-2</v>
      </c>
      <c r="I93" s="36">
        <f>'Yearly Financials'!J15/I86</f>
        <v>2.2919215438651882E-2</v>
      </c>
      <c r="J93" s="36">
        <f>'Yearly Financials'!K15/J86</f>
        <v>1.922188337491914E-2</v>
      </c>
      <c r="K93" s="36">
        <f>'Yearly Financials'!L15/K86</f>
        <v>1.4695710576701384E-2</v>
      </c>
      <c r="L93" s="36"/>
      <c r="M93" s="36"/>
      <c r="N93" s="36"/>
      <c r="O93" s="1"/>
      <c r="P93" s="11"/>
      <c r="Q93" s="11"/>
      <c r="R93" s="91"/>
      <c r="S93" s="91"/>
      <c r="T93" s="91"/>
      <c r="U93" s="91"/>
      <c r="V93" s="91"/>
      <c r="W93" s="91"/>
      <c r="X93" s="91"/>
      <c r="Y93" s="91"/>
      <c r="Z93" s="91"/>
      <c r="AA93" s="91"/>
      <c r="AB93" s="91"/>
      <c r="AC93" s="91"/>
      <c r="AD93" s="91"/>
      <c r="AE93" s="91"/>
      <c r="AF93" s="91"/>
      <c r="AG93" s="91"/>
      <c r="AH93" s="91"/>
      <c r="AI93" s="91"/>
      <c r="AJ93" s="91"/>
      <c r="AK93" s="91"/>
      <c r="AL93" s="91"/>
      <c r="AM93" s="91"/>
      <c r="AN93" s="91"/>
      <c r="AO93" s="91"/>
      <c r="AP93" s="91"/>
      <c r="AQ93" s="91"/>
      <c r="AR93" s="91"/>
      <c r="AS93" s="91"/>
      <c r="AT93" s="91"/>
      <c r="AU93" s="91"/>
      <c r="AV93" s="91"/>
      <c r="AW93" s="91"/>
      <c r="AX93" s="91"/>
      <c r="AY93" s="91"/>
      <c r="AZ93" s="91"/>
      <c r="BA93" s="91"/>
      <c r="BB93" s="91"/>
      <c r="BC93" s="91"/>
      <c r="BD93" s="91"/>
      <c r="BE93" s="91"/>
      <c r="BF93" s="91"/>
      <c r="BG93" s="91"/>
      <c r="BH93" s="91"/>
      <c r="BI93" s="91"/>
      <c r="BJ93" s="91"/>
      <c r="BK93" s="91"/>
      <c r="BL93" s="91"/>
      <c r="BM93" s="91"/>
      <c r="BN93" s="91"/>
      <c r="BO93" s="91"/>
      <c r="BP93" s="91"/>
      <c r="BQ93" s="91"/>
      <c r="BR93" s="91"/>
      <c r="BS93" s="91"/>
      <c r="BT93" s="91"/>
      <c r="BU93" s="91"/>
      <c r="BV93" s="91"/>
      <c r="BW93" s="91"/>
      <c r="BX93" s="91"/>
      <c r="BY93" s="91"/>
      <c r="BZ93" s="91"/>
      <c r="CA93" s="91"/>
      <c r="CB93" s="91"/>
      <c r="CC93" s="91"/>
      <c r="CD93" s="91"/>
      <c r="CE93" s="91"/>
      <c r="CF93" s="91"/>
      <c r="CG93" s="91"/>
      <c r="CH93" s="91"/>
      <c r="CI93" s="91"/>
      <c r="CJ93" s="91"/>
      <c r="CK93" s="91"/>
      <c r="CL93" s="91"/>
      <c r="CM93" s="91"/>
      <c r="CN93" s="91"/>
      <c r="CO93" s="91"/>
      <c r="CP93" s="91"/>
      <c r="CQ93" s="91"/>
      <c r="CR93" s="91"/>
      <c r="CS93" s="91"/>
      <c r="CT93" s="91"/>
      <c r="CU93" s="91"/>
      <c r="CV93" s="91"/>
      <c r="CW93" s="91"/>
      <c r="CX93" s="91"/>
      <c r="CY93" s="91"/>
      <c r="CZ93" s="91"/>
      <c r="DA93" s="91"/>
      <c r="DB93" s="91"/>
      <c r="DC93" s="91"/>
      <c r="DD93" s="91"/>
      <c r="DE93" s="91"/>
      <c r="DF93" s="91"/>
      <c r="DG93" s="91"/>
      <c r="DH93" s="91"/>
      <c r="DI93" s="91"/>
      <c r="DJ93" s="91"/>
      <c r="DK93" s="91"/>
      <c r="DL93" s="91"/>
      <c r="DM93" s="91"/>
      <c r="DN93" s="91"/>
      <c r="DO93" s="91"/>
      <c r="DP93" s="91"/>
      <c r="DQ93" s="91"/>
      <c r="DR93" s="91"/>
      <c r="DS93" s="91"/>
      <c r="DT93" s="91"/>
      <c r="DU93" s="91"/>
      <c r="DV93" s="91"/>
      <c r="DW93" s="91"/>
      <c r="DX93" s="91"/>
      <c r="DY93" s="91"/>
      <c r="DZ93" s="91"/>
      <c r="EA93" s="91"/>
      <c r="EB93" s="91"/>
      <c r="EC93" s="91"/>
      <c r="ED93" s="91"/>
      <c r="EE93" s="91"/>
      <c r="EF93" s="91"/>
      <c r="EG93" s="91"/>
      <c r="EH93" s="91"/>
      <c r="EI93" s="91"/>
      <c r="EJ93" s="91"/>
      <c r="EK93" s="91"/>
      <c r="EL93" s="91"/>
      <c r="EM93" s="91"/>
      <c r="EN93" s="91"/>
      <c r="EO93" s="91"/>
      <c r="EP93" s="91"/>
      <c r="EQ93" s="91"/>
      <c r="ER93" s="91"/>
      <c r="ET93" s="1"/>
      <c r="EU93" s="1"/>
      <c r="EV93" s="1"/>
      <c r="EW93" s="1"/>
      <c r="EX93" s="1"/>
      <c r="EY93" s="1"/>
      <c r="EZ93" s="1"/>
      <c r="FA93" s="1"/>
      <c r="FB93" s="1"/>
      <c r="FC93" s="1"/>
      <c r="FD93" s="1"/>
      <c r="FE93" s="1"/>
      <c r="FF93" s="1"/>
      <c r="FG93" s="1"/>
      <c r="FH93" s="1"/>
      <c r="FI93" s="1"/>
      <c r="FJ93" s="1"/>
      <c r="FK93" s="1"/>
      <c r="FL93" s="1"/>
      <c r="FM93" s="1"/>
      <c r="FN93" s="1"/>
      <c r="FO93" s="1"/>
    </row>
    <row r="94" spans="1:171" ht="14.5">
      <c r="A94" s="173"/>
      <c r="B94" s="1"/>
      <c r="C94" s="1"/>
      <c r="D94" s="1"/>
      <c r="E94" s="1"/>
      <c r="F94" s="1"/>
      <c r="G94" s="1"/>
      <c r="H94" s="1"/>
      <c r="I94" s="1"/>
      <c r="J94" s="1"/>
      <c r="K94" s="1"/>
      <c r="L94" s="1"/>
      <c r="M94" s="1"/>
      <c r="N94" s="1"/>
      <c r="O94" s="1"/>
      <c r="P94" s="11"/>
      <c r="Q94" s="11"/>
      <c r="R94" s="91"/>
      <c r="S94" s="91"/>
      <c r="T94" s="91"/>
      <c r="U94" s="91"/>
      <c r="V94" s="91"/>
      <c r="W94" s="91"/>
      <c r="X94" s="91"/>
      <c r="Y94" s="91"/>
      <c r="Z94" s="91"/>
      <c r="AA94" s="91"/>
      <c r="AB94" s="91"/>
      <c r="AC94" s="91"/>
      <c r="AD94" s="91"/>
      <c r="AE94" s="91"/>
      <c r="AF94" s="91"/>
      <c r="AG94" s="91"/>
      <c r="AH94" s="91"/>
      <c r="AI94" s="91"/>
      <c r="AJ94" s="91"/>
      <c r="AK94" s="91"/>
      <c r="AL94" s="91"/>
      <c r="AM94" s="91"/>
      <c r="AN94" s="91"/>
      <c r="AO94" s="91"/>
      <c r="AP94" s="91"/>
      <c r="AQ94" s="91"/>
      <c r="AR94" s="91"/>
      <c r="AS94" s="91"/>
      <c r="AT94" s="91"/>
      <c r="AU94" s="91"/>
      <c r="AV94" s="91"/>
      <c r="AW94" s="91"/>
      <c r="AX94" s="91"/>
      <c r="AY94" s="91"/>
      <c r="AZ94" s="91"/>
      <c r="BA94" s="91"/>
      <c r="BB94" s="91"/>
      <c r="BC94" s="91"/>
      <c r="BD94" s="91"/>
      <c r="BE94" s="91"/>
      <c r="BF94" s="91"/>
      <c r="BG94" s="91"/>
      <c r="BH94" s="91"/>
      <c r="BI94" s="91"/>
      <c r="BJ94" s="91"/>
      <c r="BK94" s="91"/>
      <c r="BL94" s="91"/>
      <c r="BM94" s="91"/>
      <c r="BN94" s="91"/>
      <c r="BO94" s="91"/>
      <c r="BP94" s="91"/>
      <c r="BQ94" s="91"/>
      <c r="BR94" s="91"/>
      <c r="BS94" s="91"/>
      <c r="BT94" s="91"/>
      <c r="BU94" s="91"/>
      <c r="BV94" s="91"/>
      <c r="BW94" s="91"/>
      <c r="BX94" s="91"/>
      <c r="BY94" s="91"/>
      <c r="BZ94" s="91"/>
      <c r="CA94" s="91"/>
      <c r="CB94" s="91"/>
      <c r="CC94" s="91"/>
      <c r="CD94" s="91"/>
      <c r="CE94" s="91"/>
      <c r="CF94" s="91"/>
      <c r="CG94" s="91"/>
      <c r="CH94" s="91"/>
      <c r="CI94" s="91"/>
      <c r="CJ94" s="91"/>
      <c r="CK94" s="91"/>
      <c r="CL94" s="91"/>
      <c r="CM94" s="91"/>
      <c r="CN94" s="91"/>
      <c r="CO94" s="91"/>
      <c r="CP94" s="91"/>
      <c r="CQ94" s="91"/>
      <c r="CR94" s="91"/>
      <c r="CS94" s="91"/>
      <c r="CT94" s="91"/>
      <c r="CU94" s="91"/>
      <c r="CV94" s="91"/>
      <c r="CW94" s="91"/>
      <c r="CX94" s="91"/>
      <c r="CY94" s="91"/>
      <c r="CZ94" s="91"/>
      <c r="DA94" s="91"/>
      <c r="DB94" s="91"/>
      <c r="DC94" s="91"/>
      <c r="DD94" s="91"/>
      <c r="DE94" s="91"/>
      <c r="DF94" s="91"/>
      <c r="DG94" s="91"/>
      <c r="DH94" s="91"/>
      <c r="DI94" s="91"/>
      <c r="DJ94" s="91"/>
      <c r="DK94" s="91"/>
      <c r="DL94" s="91"/>
      <c r="DM94" s="91"/>
      <c r="DN94" s="91"/>
      <c r="DO94" s="91"/>
      <c r="DP94" s="91"/>
      <c r="DQ94" s="91"/>
      <c r="DR94" s="91"/>
      <c r="DS94" s="91"/>
      <c r="DT94" s="91"/>
      <c r="DU94" s="91"/>
      <c r="DV94" s="91"/>
      <c r="DW94" s="91"/>
      <c r="DX94" s="91"/>
      <c r="DY94" s="91"/>
      <c r="DZ94" s="91"/>
      <c r="EA94" s="91"/>
      <c r="EB94" s="91"/>
      <c r="EC94" s="91"/>
      <c r="ED94" s="91"/>
      <c r="EE94" s="91"/>
      <c r="EF94" s="91"/>
      <c r="EG94" s="91"/>
      <c r="EH94" s="91"/>
      <c r="EI94" s="91"/>
      <c r="EJ94" s="91"/>
      <c r="EK94" s="91"/>
      <c r="EL94" s="91"/>
      <c r="EM94" s="91"/>
      <c r="EN94" s="91"/>
      <c r="EO94" s="91"/>
      <c r="EP94" s="91"/>
      <c r="EQ94" s="91"/>
      <c r="ER94" s="91"/>
      <c r="ET94" s="178"/>
      <c r="EU94" s="1"/>
      <c r="EV94" s="1"/>
      <c r="EW94" s="1"/>
      <c r="EX94" s="1"/>
      <c r="EY94" s="1"/>
      <c r="EZ94" s="1"/>
      <c r="FA94" s="1"/>
      <c r="FB94" s="1"/>
      <c r="FC94" s="1"/>
      <c r="FD94" s="1"/>
      <c r="FE94" s="1"/>
      <c r="FF94" s="1"/>
      <c r="FG94" s="1"/>
      <c r="FH94" s="1"/>
      <c r="FI94" s="1"/>
      <c r="FJ94" s="1"/>
      <c r="FK94" s="1"/>
      <c r="FL94" s="1"/>
      <c r="FM94" s="1"/>
      <c r="FN94" s="1"/>
      <c r="FO94" s="1"/>
    </row>
    <row r="95" spans="1:171" ht="14.5">
      <c r="A95" s="174" t="s">
        <v>3656</v>
      </c>
      <c r="B95" s="1"/>
      <c r="C95" s="1"/>
      <c r="D95" s="1"/>
      <c r="E95" s="1"/>
      <c r="F95" s="1"/>
      <c r="G95" s="1"/>
      <c r="H95" s="1"/>
      <c r="I95" s="1"/>
      <c r="J95" s="1"/>
      <c r="K95" s="1"/>
      <c r="L95" s="1"/>
      <c r="M95" s="1"/>
      <c r="N95" s="1"/>
      <c r="O95" s="1"/>
      <c r="P95" s="11"/>
      <c r="Q95" s="11"/>
      <c r="R95" s="91"/>
      <c r="S95" s="91"/>
      <c r="T95" s="91"/>
      <c r="U95" s="91"/>
      <c r="V95" s="91"/>
      <c r="W95" s="91"/>
      <c r="X95" s="91"/>
      <c r="Y95" s="91"/>
      <c r="Z95" s="91"/>
      <c r="AA95" s="91"/>
      <c r="AB95" s="91"/>
      <c r="AC95" s="91"/>
      <c r="AD95" s="91"/>
      <c r="AE95" s="91"/>
      <c r="AF95" s="91"/>
      <c r="AG95" s="91"/>
      <c r="AH95" s="91"/>
      <c r="AI95" s="91"/>
      <c r="AJ95" s="91"/>
      <c r="AK95" s="91"/>
      <c r="AL95" s="91"/>
      <c r="AM95" s="91"/>
      <c r="AN95" s="91"/>
      <c r="AO95" s="91"/>
      <c r="AP95" s="91"/>
      <c r="AQ95" s="91"/>
      <c r="AR95" s="91"/>
      <c r="AS95" s="91"/>
      <c r="AT95" s="91"/>
      <c r="AU95" s="91"/>
      <c r="AV95" s="91"/>
      <c r="AW95" s="91"/>
      <c r="AX95" s="91"/>
      <c r="AY95" s="91"/>
      <c r="AZ95" s="91"/>
      <c r="BA95" s="91"/>
      <c r="BB95" s="91"/>
      <c r="BC95" s="91"/>
      <c r="BD95" s="91"/>
      <c r="BE95" s="91"/>
      <c r="BF95" s="91"/>
      <c r="BG95" s="91"/>
      <c r="BH95" s="91"/>
      <c r="BI95" s="91"/>
      <c r="BJ95" s="91"/>
      <c r="BK95" s="91"/>
      <c r="BL95" s="91"/>
      <c r="BM95" s="91"/>
      <c r="BN95" s="91"/>
      <c r="BO95" s="91"/>
      <c r="BP95" s="91"/>
      <c r="BQ95" s="91"/>
      <c r="BR95" s="91"/>
      <c r="BS95" s="91"/>
      <c r="BT95" s="91"/>
      <c r="BU95" s="91"/>
      <c r="BV95" s="91"/>
      <c r="BW95" s="91"/>
      <c r="BX95" s="91"/>
      <c r="BY95" s="91"/>
      <c r="BZ95" s="91"/>
      <c r="CA95" s="91"/>
      <c r="CB95" s="91"/>
      <c r="CC95" s="91"/>
      <c r="CD95" s="91"/>
      <c r="CE95" s="91"/>
      <c r="CF95" s="91"/>
      <c r="CG95" s="91"/>
      <c r="CH95" s="91"/>
      <c r="CI95" s="91"/>
      <c r="CJ95" s="91"/>
      <c r="CK95" s="91"/>
      <c r="CL95" s="91"/>
      <c r="CM95" s="91"/>
      <c r="CN95" s="91"/>
      <c r="CO95" s="91"/>
      <c r="CP95" s="91"/>
      <c r="CQ95" s="91"/>
      <c r="CR95" s="91"/>
      <c r="CS95" s="91"/>
      <c r="CT95" s="91"/>
      <c r="CU95" s="91"/>
      <c r="CV95" s="91"/>
      <c r="CW95" s="91"/>
      <c r="CX95" s="91"/>
      <c r="CY95" s="91"/>
      <c r="CZ95" s="91"/>
      <c r="DA95" s="91"/>
      <c r="DB95" s="91"/>
      <c r="DC95" s="91"/>
      <c r="DD95" s="91"/>
      <c r="DE95" s="91"/>
      <c r="DF95" s="91"/>
      <c r="DG95" s="91"/>
      <c r="DH95" s="91"/>
      <c r="DI95" s="91"/>
      <c r="DJ95" s="91"/>
      <c r="DK95" s="91"/>
      <c r="DL95" s="91"/>
      <c r="DM95" s="91"/>
      <c r="DN95" s="91"/>
      <c r="DO95" s="91"/>
      <c r="DP95" s="91"/>
      <c r="DQ95" s="91"/>
      <c r="DR95" s="91"/>
      <c r="DS95" s="91"/>
      <c r="DT95" s="91"/>
      <c r="DU95" s="91"/>
      <c r="DV95" s="91"/>
      <c r="DW95" s="91"/>
      <c r="DX95" s="91"/>
      <c r="DY95" s="91"/>
      <c r="DZ95" s="91"/>
      <c r="EA95" s="91"/>
      <c r="EB95" s="91"/>
      <c r="EC95" s="91"/>
      <c r="ED95" s="91"/>
      <c r="EE95" s="91"/>
      <c r="EF95" s="91"/>
      <c r="EG95" s="91"/>
      <c r="EH95" s="91"/>
      <c r="EI95" s="91"/>
      <c r="EJ95" s="91"/>
      <c r="EK95" s="91"/>
      <c r="EL95" s="91"/>
      <c r="EM95" s="91"/>
      <c r="EN95" s="91"/>
      <c r="EO95" s="91"/>
      <c r="EP95" s="91"/>
      <c r="EQ95" s="91"/>
      <c r="ER95" s="91"/>
      <c r="ET95" s="1"/>
      <c r="EU95" s="1"/>
      <c r="EV95" s="1"/>
      <c r="EW95" s="1"/>
      <c r="EX95" s="1"/>
      <c r="EY95" s="1"/>
      <c r="EZ95" s="1"/>
      <c r="FA95" s="1"/>
      <c r="FB95" s="1"/>
      <c r="FC95" s="1"/>
      <c r="FD95" s="1"/>
      <c r="FE95" s="1"/>
      <c r="FF95" s="1"/>
      <c r="FG95" s="1"/>
      <c r="FH95" s="1"/>
      <c r="FI95" s="1"/>
      <c r="FJ95" s="1"/>
      <c r="FK95" s="1"/>
      <c r="FL95" s="1"/>
      <c r="FM95" s="1"/>
      <c r="FN95" s="1"/>
      <c r="FO95" s="1"/>
    </row>
    <row r="96" spans="1:171" ht="14.5">
      <c r="A96" s="181" t="s">
        <v>3657</v>
      </c>
      <c r="B96" s="7">
        <f>B41*(1-B60)</f>
        <v>100691352913.72874</v>
      </c>
      <c r="C96" s="7">
        <f t="shared" ref="C96:N96" si="32">C41*(1-C60)</f>
        <v>96963428955.856766</v>
      </c>
      <c r="D96" s="7">
        <f t="shared" si="32"/>
        <v>99651460199.474701</v>
      </c>
      <c r="E96" s="7">
        <f t="shared" si="32"/>
        <v>94060546856.186035</v>
      </c>
      <c r="F96" s="7">
        <f t="shared" si="32"/>
        <v>56169450130.095406</v>
      </c>
      <c r="G96" s="7">
        <f t="shared" si="32"/>
        <v>52827996321.701958</v>
      </c>
      <c r="H96" s="7">
        <f t="shared" si="32"/>
        <v>56885642909.929352</v>
      </c>
      <c r="I96" s="7">
        <f t="shared" si="32"/>
        <v>44986570068.280777</v>
      </c>
      <c r="J96" s="7">
        <f t="shared" si="32"/>
        <v>43949071028.548012</v>
      </c>
      <c r="K96" s="7">
        <f t="shared" si="32"/>
        <v>51910187383.860313</v>
      </c>
      <c r="L96" s="7">
        <f t="shared" si="32"/>
        <v>38427050365.509697</v>
      </c>
      <c r="M96" s="7">
        <f t="shared" si="32"/>
        <v>35844488774.737526</v>
      </c>
      <c r="N96" s="7">
        <f t="shared" si="32"/>
        <v>41342335473.342537</v>
      </c>
      <c r="O96" s="1"/>
      <c r="P96" s="11"/>
      <c r="Q96" s="11"/>
      <c r="R96" s="91"/>
      <c r="S96" s="91"/>
      <c r="T96" s="91"/>
      <c r="U96" s="91"/>
      <c r="V96" s="91"/>
      <c r="W96" s="91"/>
      <c r="X96" s="91"/>
      <c r="Y96" s="91"/>
      <c r="Z96" s="91"/>
      <c r="AA96" s="91"/>
      <c r="AB96" s="91"/>
      <c r="AC96" s="91"/>
      <c r="AD96" s="91"/>
      <c r="AE96" s="91"/>
      <c r="AF96" s="91"/>
      <c r="AG96" s="91"/>
      <c r="AH96" s="91"/>
      <c r="AI96" s="91"/>
      <c r="AJ96" s="91"/>
      <c r="AK96" s="91"/>
      <c r="AL96" s="91"/>
      <c r="AM96" s="91"/>
      <c r="AN96" s="91"/>
      <c r="AO96" s="91"/>
      <c r="AP96" s="91"/>
      <c r="AQ96" s="91"/>
      <c r="AR96" s="91"/>
      <c r="AS96" s="91"/>
      <c r="AT96" s="91"/>
      <c r="AU96" s="91"/>
      <c r="AV96" s="91"/>
      <c r="AW96" s="91"/>
      <c r="AX96" s="91"/>
      <c r="AY96" s="91"/>
      <c r="AZ96" s="91"/>
      <c r="BA96" s="91"/>
      <c r="BB96" s="91"/>
      <c r="BC96" s="91"/>
      <c r="BD96" s="91"/>
      <c r="BE96" s="91"/>
      <c r="BF96" s="91"/>
      <c r="BG96" s="91"/>
      <c r="BH96" s="91"/>
      <c r="BI96" s="91"/>
      <c r="BJ96" s="91"/>
      <c r="BK96" s="91"/>
      <c r="BL96" s="91"/>
      <c r="BM96" s="91"/>
      <c r="BN96" s="91"/>
      <c r="BO96" s="91"/>
      <c r="BP96" s="91"/>
      <c r="BQ96" s="91"/>
      <c r="BR96" s="91"/>
      <c r="BS96" s="91"/>
      <c r="BT96" s="91"/>
      <c r="BU96" s="91"/>
      <c r="BV96" s="91"/>
      <c r="BW96" s="91"/>
      <c r="BX96" s="91"/>
      <c r="BY96" s="91"/>
      <c r="BZ96" s="91"/>
      <c r="CA96" s="91"/>
      <c r="CB96" s="91"/>
      <c r="CC96" s="91"/>
      <c r="CD96" s="91"/>
      <c r="CE96" s="91"/>
      <c r="CF96" s="91"/>
      <c r="CG96" s="91"/>
      <c r="CH96" s="91"/>
      <c r="CI96" s="91"/>
      <c r="CJ96" s="91"/>
      <c r="CK96" s="91"/>
      <c r="CL96" s="91"/>
      <c r="CM96" s="91"/>
      <c r="CN96" s="91"/>
      <c r="CO96" s="91"/>
      <c r="CP96" s="91"/>
      <c r="CQ96" s="91"/>
      <c r="CR96" s="91"/>
      <c r="CS96" s="91"/>
      <c r="CT96" s="91"/>
      <c r="CU96" s="91"/>
      <c r="CV96" s="91"/>
      <c r="CW96" s="91"/>
      <c r="CX96" s="91"/>
      <c r="CY96" s="91"/>
      <c r="CZ96" s="91"/>
      <c r="DA96" s="91"/>
      <c r="DB96" s="91"/>
      <c r="DC96" s="91"/>
      <c r="DD96" s="91"/>
      <c r="DE96" s="91"/>
      <c r="DF96" s="91"/>
      <c r="DG96" s="91"/>
      <c r="DH96" s="91"/>
      <c r="DI96" s="91"/>
      <c r="DJ96" s="91"/>
      <c r="DK96" s="91"/>
      <c r="DL96" s="91"/>
      <c r="DM96" s="91"/>
      <c r="DN96" s="91"/>
      <c r="DO96" s="91"/>
      <c r="DP96" s="91"/>
      <c r="DQ96" s="91"/>
      <c r="DR96" s="91"/>
      <c r="DS96" s="91"/>
      <c r="DT96" s="91"/>
      <c r="DU96" s="91"/>
      <c r="DV96" s="91"/>
      <c r="DW96" s="91"/>
      <c r="DX96" s="91"/>
      <c r="DY96" s="91"/>
      <c r="DZ96" s="91"/>
      <c r="EA96" s="91"/>
      <c r="EB96" s="91"/>
      <c r="EC96" s="91"/>
      <c r="ED96" s="91"/>
      <c r="EE96" s="91"/>
      <c r="EF96" s="91"/>
      <c r="EG96" s="91"/>
      <c r="EH96" s="91"/>
      <c r="EI96" s="91"/>
      <c r="EJ96" s="91"/>
      <c r="EK96" s="91"/>
      <c r="EL96" s="91"/>
      <c r="EM96" s="91"/>
      <c r="EN96" s="91"/>
      <c r="EO96" s="91"/>
      <c r="EP96" s="91"/>
      <c r="EQ96" s="91"/>
      <c r="ER96" s="91"/>
      <c r="ET96" s="1"/>
      <c r="EU96" s="1"/>
      <c r="EV96" s="1"/>
      <c r="EW96" s="1"/>
      <c r="EX96" s="1"/>
      <c r="EY96" s="1"/>
      <c r="EZ96" s="1"/>
      <c r="FA96" s="1"/>
      <c r="FB96" s="1"/>
      <c r="FC96" s="1"/>
      <c r="FD96" s="1"/>
      <c r="FE96" s="1"/>
      <c r="FF96" s="1"/>
      <c r="FG96" s="1"/>
      <c r="FH96" s="1"/>
      <c r="FI96" s="1"/>
      <c r="FJ96" s="1"/>
      <c r="FK96" s="1"/>
      <c r="FL96" s="1"/>
      <c r="FM96" s="1"/>
      <c r="FN96" s="1"/>
      <c r="FO96" s="1"/>
    </row>
    <row r="97" spans="1:172" ht="14.5">
      <c r="A97" s="181" t="s">
        <v>3658</v>
      </c>
      <c r="B97" s="7">
        <f>'Yearly Financials'!C44-'Yearly Financials'!C45-('Yearly Financials'!C30-MAX(0,'Yearly Financials'!C50-'Yearly Financials'!C34+'Yearly Financials'!C30))</f>
        <v>285649000000</v>
      </c>
      <c r="C97" s="7">
        <f>'Yearly Financials'!D44-'Yearly Financials'!D45-('Yearly Financials'!D30-MAX(0,'Yearly Financials'!D50-'Yearly Financials'!D34+'Yearly Financials'!D30))</f>
        <v>291714000000</v>
      </c>
      <c r="D97" s="7">
        <f>'Yearly Financials'!E44-'Yearly Financials'!E45-('Yearly Financials'!E30-MAX(0,'Yearly Financials'!E50-'Yearly Financials'!E34+'Yearly Financials'!E30))</f>
        <v>307217000000</v>
      </c>
      <c r="E97" s="7">
        <f>'Yearly Financials'!F44-'Yearly Financials'!F45-('Yearly Financials'!F30-MAX(0,'Yearly Financials'!F50-'Yearly Financials'!F34+'Yearly Financials'!F30))</f>
        <v>286884000000</v>
      </c>
      <c r="F97" s="7">
        <f>'Yearly Financials'!G44-'Yearly Financials'!G45-('Yearly Financials'!G30-MAX(0,'Yearly Financials'!G50-'Yearly Financials'!G34+'Yearly Financials'!G30))</f>
        <v>243271000000</v>
      </c>
      <c r="G97" s="7">
        <f>'Yearly Financials'!H44-'Yearly Financials'!H45-('Yearly Financials'!H30-MAX(0,'Yearly Financials'!H50-'Yearly Financials'!H34+'Yearly Financials'!H30))</f>
        <v>235179000000</v>
      </c>
      <c r="H97" s="7">
        <f>'Yearly Financials'!I44-'Yearly Financials'!I45-('Yearly Financials'!I30-MAX(0,'Yearly Financials'!I50-'Yearly Financials'!I34+'Yearly Financials'!I30))</f>
        <v>295364000000</v>
      </c>
      <c r="I97" s="7">
        <f>'Yearly Financials'!J44-'Yearly Financials'!J45-('Yearly Financials'!J30-MAX(0,'Yearly Financials'!J50-'Yearly Financials'!J34+'Yearly Financials'!J30))</f>
        <v>298439000000</v>
      </c>
      <c r="J97" s="7">
        <f>'Yearly Financials'!K44-'Yearly Financials'!K45-('Yearly Financials'!K30-MAX(0,'Yearly Financials'!K50-'Yearly Financials'!K34+'Yearly Financials'!K30))</f>
        <v>256529000000</v>
      </c>
      <c r="K97" s="7">
        <f>'Yearly Financials'!L44-'Yearly Financials'!L45-('Yearly Financials'!L30-MAX(0,'Yearly Financials'!L50-'Yearly Financials'!L34+'Yearly Financials'!L30))</f>
        <v>246221000000</v>
      </c>
      <c r="L97" s="7">
        <f>'Yearly Financials'!M44-'Yearly Financials'!M45-('Yearly Financials'!M30-MAX(0,'Yearly Financials'!M50-'Yearly Financials'!M34+'Yearly Financials'!M30))</f>
        <v>196560000000</v>
      </c>
      <c r="M97" s="7">
        <f>'Yearly Financials'!N44-'Yearly Financials'!N45-('Yearly Financials'!N30-MAX(0,'Yearly Financials'!N50-'Yearly Financials'!N34+'Yearly Financials'!N30))</f>
        <v>155005000000</v>
      </c>
      <c r="N97" s="7">
        <f>'Yearly Financials'!O44-'Yearly Financials'!O45-('Yearly Financials'!O30-MAX(0,'Yearly Financials'!O50-'Yearly Financials'!O34+'Yearly Financials'!O30))</f>
        <v>135778000000</v>
      </c>
      <c r="O97" s="1"/>
      <c r="P97" s="11"/>
      <c r="Q97" s="11"/>
      <c r="R97" s="91"/>
      <c r="S97" s="91"/>
      <c r="T97" s="91"/>
      <c r="U97" s="91"/>
      <c r="V97" s="91"/>
      <c r="W97" s="91"/>
      <c r="X97" s="91"/>
      <c r="Y97" s="91"/>
      <c r="Z97" s="91"/>
      <c r="AA97" s="91"/>
      <c r="AB97" s="91"/>
      <c r="AC97" s="91"/>
      <c r="AD97" s="91"/>
      <c r="AE97" s="91"/>
      <c r="AF97" s="91"/>
      <c r="AG97" s="91"/>
      <c r="AH97" s="91"/>
      <c r="AI97" s="91"/>
      <c r="AJ97" s="91"/>
      <c r="AK97" s="91"/>
      <c r="AL97" s="91"/>
      <c r="AM97" s="91"/>
      <c r="AN97" s="91"/>
      <c r="AO97" s="91"/>
      <c r="AP97" s="91"/>
      <c r="AQ97" s="91"/>
      <c r="AR97" s="91"/>
      <c r="AS97" s="91"/>
      <c r="AT97" s="91"/>
      <c r="AU97" s="91"/>
      <c r="AV97" s="91"/>
      <c r="AW97" s="91"/>
      <c r="AX97" s="91"/>
      <c r="AY97" s="91"/>
      <c r="AZ97" s="91"/>
      <c r="BA97" s="91"/>
      <c r="BB97" s="91"/>
      <c r="BC97" s="91"/>
      <c r="BD97" s="91"/>
      <c r="BE97" s="91"/>
      <c r="BF97" s="91"/>
      <c r="BG97" s="91"/>
      <c r="BH97" s="91"/>
      <c r="BI97" s="91"/>
      <c r="BJ97" s="91"/>
      <c r="BK97" s="91"/>
      <c r="BL97" s="91"/>
      <c r="BM97" s="91"/>
      <c r="BN97" s="91"/>
      <c r="BO97" s="91"/>
      <c r="BP97" s="91"/>
      <c r="BQ97" s="91"/>
      <c r="BR97" s="91"/>
      <c r="BS97" s="91"/>
      <c r="BT97" s="91"/>
      <c r="BU97" s="91"/>
      <c r="BV97" s="91"/>
      <c r="BW97" s="91"/>
      <c r="BX97" s="91"/>
      <c r="BY97" s="91"/>
      <c r="BZ97" s="91"/>
      <c r="CA97" s="91"/>
      <c r="CB97" s="91"/>
      <c r="CC97" s="91"/>
      <c r="CD97" s="91"/>
      <c r="CE97" s="91"/>
      <c r="CF97" s="91"/>
      <c r="CG97" s="91"/>
      <c r="CH97" s="91"/>
      <c r="CI97" s="91"/>
      <c r="CJ97" s="91"/>
      <c r="CK97" s="91"/>
      <c r="CL97" s="91"/>
      <c r="CM97" s="91"/>
      <c r="CN97" s="91"/>
      <c r="CO97" s="91"/>
      <c r="CP97" s="91"/>
      <c r="CQ97" s="91"/>
      <c r="CR97" s="91"/>
      <c r="CS97" s="91"/>
      <c r="CT97" s="91"/>
      <c r="CU97" s="91"/>
      <c r="CV97" s="91"/>
      <c r="CW97" s="91"/>
      <c r="CX97" s="91"/>
      <c r="CY97" s="91"/>
      <c r="CZ97" s="91"/>
      <c r="DA97" s="91"/>
      <c r="DB97" s="91"/>
      <c r="DC97" s="91"/>
      <c r="DD97" s="91"/>
      <c r="DE97" s="91"/>
      <c r="DF97" s="91"/>
      <c r="DG97" s="91"/>
      <c r="DH97" s="91"/>
      <c r="DI97" s="91"/>
      <c r="DJ97" s="91"/>
      <c r="DK97" s="91"/>
      <c r="DL97" s="91"/>
      <c r="DM97" s="91"/>
      <c r="DN97" s="91"/>
      <c r="DO97" s="91"/>
      <c r="DP97" s="91"/>
      <c r="DQ97" s="91"/>
      <c r="DR97" s="91"/>
      <c r="DS97" s="91"/>
      <c r="DT97" s="91"/>
      <c r="DU97" s="91"/>
      <c r="DV97" s="91"/>
      <c r="DW97" s="91"/>
      <c r="DX97" s="91"/>
      <c r="DY97" s="91"/>
      <c r="DZ97" s="91"/>
      <c r="EA97" s="91"/>
      <c r="EB97" s="91"/>
      <c r="EC97" s="91"/>
      <c r="ED97" s="91"/>
      <c r="EE97" s="91"/>
      <c r="EF97" s="91"/>
      <c r="EG97" s="91"/>
      <c r="EH97" s="91"/>
      <c r="EI97" s="91"/>
      <c r="EJ97" s="91"/>
      <c r="EK97" s="91"/>
      <c r="EL97" s="91"/>
      <c r="EM97" s="91"/>
      <c r="EN97" s="91"/>
      <c r="EO97" s="91"/>
      <c r="EP97" s="91"/>
      <c r="EQ97" s="91"/>
      <c r="ER97" s="91"/>
      <c r="ET97" s="1"/>
      <c r="EU97" s="1"/>
      <c r="EV97" s="1"/>
      <c r="EW97" s="1"/>
      <c r="EX97" s="1"/>
      <c r="EY97" s="1"/>
      <c r="EZ97" s="1"/>
      <c r="FA97" s="1"/>
      <c r="FB97" s="1"/>
      <c r="FC97" s="1"/>
      <c r="FD97" s="1"/>
      <c r="FE97" s="1"/>
      <c r="FF97" s="1"/>
      <c r="FG97" s="1"/>
      <c r="FH97" s="1"/>
      <c r="FI97" s="1"/>
      <c r="FJ97" s="1"/>
      <c r="FK97" s="1"/>
      <c r="FL97" s="1"/>
      <c r="FM97" s="1"/>
      <c r="FN97" s="1"/>
      <c r="FO97" s="1"/>
    </row>
    <row r="98" spans="1:172" ht="14.5">
      <c r="A98" s="173"/>
      <c r="B98" s="1"/>
      <c r="C98" s="1"/>
      <c r="D98" s="1"/>
      <c r="E98" s="1"/>
      <c r="F98" s="1"/>
      <c r="G98" s="1"/>
      <c r="H98" s="1"/>
      <c r="I98" s="1"/>
      <c r="J98" s="1"/>
      <c r="K98" s="1"/>
      <c r="L98" s="1"/>
      <c r="M98" s="1"/>
      <c r="N98" s="1"/>
      <c r="O98" s="1"/>
      <c r="P98" s="11"/>
      <c r="Q98" s="11"/>
      <c r="R98" s="91"/>
      <c r="S98" s="91"/>
      <c r="T98" s="91"/>
      <c r="U98" s="91"/>
      <c r="V98" s="91"/>
      <c r="W98" s="91"/>
      <c r="X98" s="91"/>
      <c r="Y98" s="91"/>
      <c r="Z98" s="91"/>
      <c r="AA98" s="91"/>
      <c r="AB98" s="91"/>
      <c r="AC98" s="91"/>
      <c r="AD98" s="91"/>
      <c r="AE98" s="91"/>
      <c r="AF98" s="91"/>
      <c r="AG98" s="91"/>
      <c r="AH98" s="91"/>
      <c r="AI98" s="91"/>
      <c r="AJ98" s="91"/>
      <c r="AK98" s="91"/>
      <c r="AL98" s="91"/>
      <c r="AM98" s="91"/>
      <c r="AN98" s="91"/>
      <c r="AO98" s="91"/>
      <c r="AP98" s="91"/>
      <c r="AQ98" s="91"/>
      <c r="AR98" s="91"/>
      <c r="AS98" s="91"/>
      <c r="AT98" s="91"/>
      <c r="AU98" s="91"/>
      <c r="AV98" s="91"/>
      <c r="AW98" s="91"/>
      <c r="AX98" s="91"/>
      <c r="AY98" s="91"/>
      <c r="AZ98" s="91"/>
      <c r="BA98" s="91"/>
      <c r="BB98" s="91"/>
      <c r="BC98" s="91"/>
      <c r="BD98" s="91"/>
      <c r="BE98" s="91"/>
      <c r="BF98" s="91"/>
      <c r="BG98" s="91"/>
      <c r="BH98" s="91"/>
      <c r="BI98" s="91"/>
      <c r="BJ98" s="91"/>
      <c r="BK98" s="91"/>
      <c r="BL98" s="91"/>
      <c r="BM98" s="91"/>
      <c r="BN98" s="91"/>
      <c r="BO98" s="91"/>
      <c r="BP98" s="91"/>
      <c r="BQ98" s="91"/>
      <c r="BR98" s="91"/>
      <c r="BS98" s="91"/>
      <c r="BT98" s="91"/>
      <c r="BU98" s="91"/>
      <c r="BV98" s="91"/>
      <c r="BW98" s="91"/>
      <c r="BX98" s="91"/>
      <c r="BY98" s="91"/>
      <c r="BZ98" s="91"/>
      <c r="CA98" s="91"/>
      <c r="CB98" s="91"/>
      <c r="CC98" s="91"/>
      <c r="CD98" s="91"/>
      <c r="CE98" s="91"/>
      <c r="CF98" s="91"/>
      <c r="CG98" s="91"/>
      <c r="CH98" s="91"/>
      <c r="CI98" s="91"/>
      <c r="CJ98" s="91"/>
      <c r="CK98" s="91"/>
      <c r="CL98" s="91"/>
      <c r="CM98" s="91"/>
      <c r="CN98" s="91"/>
      <c r="CO98" s="91"/>
      <c r="CP98" s="91"/>
      <c r="CQ98" s="91"/>
      <c r="CR98" s="91"/>
      <c r="CS98" s="91"/>
      <c r="CT98" s="91"/>
      <c r="CU98" s="91"/>
      <c r="CV98" s="91"/>
      <c r="CW98" s="91"/>
      <c r="CX98" s="91"/>
      <c r="CY98" s="91"/>
      <c r="CZ98" s="91"/>
      <c r="DA98" s="91"/>
      <c r="DB98" s="91"/>
      <c r="DC98" s="91"/>
      <c r="DD98" s="91"/>
      <c r="DE98" s="91"/>
      <c r="DF98" s="91"/>
      <c r="DG98" s="91"/>
      <c r="DH98" s="91"/>
      <c r="DI98" s="91"/>
      <c r="DJ98" s="91"/>
      <c r="DK98" s="91"/>
      <c r="DL98" s="91"/>
      <c r="DM98" s="91"/>
      <c r="DN98" s="91"/>
      <c r="DO98" s="91"/>
      <c r="DP98" s="91"/>
      <c r="DQ98" s="91"/>
      <c r="DR98" s="91"/>
      <c r="DS98" s="91"/>
      <c r="DT98" s="91"/>
      <c r="DU98" s="91"/>
      <c r="DV98" s="91"/>
      <c r="DW98" s="91"/>
      <c r="DX98" s="91"/>
      <c r="DY98" s="91"/>
      <c r="DZ98" s="91"/>
      <c r="EA98" s="91"/>
      <c r="EB98" s="91"/>
      <c r="EC98" s="91"/>
      <c r="ED98" s="91"/>
      <c r="EE98" s="91"/>
      <c r="EF98" s="91"/>
      <c r="EG98" s="91"/>
      <c r="EH98" s="91"/>
      <c r="EI98" s="91"/>
      <c r="EJ98" s="91"/>
      <c r="EK98" s="91"/>
      <c r="EL98" s="91"/>
      <c r="EM98" s="91"/>
      <c r="EN98" s="91"/>
      <c r="EO98" s="91"/>
      <c r="EP98" s="91"/>
      <c r="EQ98" s="91"/>
      <c r="ER98" s="91"/>
      <c r="ET98" s="1"/>
      <c r="EU98" s="1"/>
      <c r="EV98" s="1"/>
      <c r="EW98" s="1"/>
      <c r="EX98" s="1"/>
      <c r="EY98" s="1"/>
      <c r="EZ98" s="1"/>
      <c r="FA98" s="1"/>
      <c r="FB98" s="1"/>
      <c r="FE98" s="1"/>
      <c r="FF98" s="1"/>
      <c r="FG98" s="1"/>
      <c r="FH98" s="1"/>
      <c r="FI98" s="1"/>
      <c r="FJ98" s="1"/>
      <c r="FK98" s="1"/>
      <c r="FL98" s="1"/>
      <c r="FM98" s="1"/>
      <c r="FN98" s="1"/>
      <c r="FO98" s="1"/>
    </row>
    <row r="99" spans="1:172" ht="14.5">
      <c r="A99" s="174" t="s">
        <v>3659</v>
      </c>
      <c r="B99" s="1"/>
      <c r="C99" s="1"/>
      <c r="D99" s="1"/>
      <c r="E99" s="1"/>
      <c r="F99" s="1"/>
      <c r="G99" s="1"/>
      <c r="H99" s="1"/>
      <c r="I99" s="1"/>
      <c r="J99" s="1"/>
      <c r="K99" s="1"/>
      <c r="L99" s="1"/>
      <c r="M99" s="1"/>
      <c r="N99" s="1"/>
      <c r="O99" s="1"/>
      <c r="P99" s="11"/>
      <c r="Q99" s="11"/>
      <c r="R99" s="91"/>
      <c r="S99" s="91"/>
      <c r="T99" s="91"/>
      <c r="U99" s="91"/>
      <c r="V99" s="91"/>
      <c r="W99" s="91"/>
      <c r="X99" s="91"/>
      <c r="Y99" s="91"/>
      <c r="Z99" s="91"/>
      <c r="AA99" s="91"/>
      <c r="AB99" s="91"/>
      <c r="AC99" s="91"/>
      <c r="AD99" s="91"/>
      <c r="AE99" s="91"/>
      <c r="AF99" s="91"/>
      <c r="AG99" s="91"/>
      <c r="AH99" s="91"/>
      <c r="AI99" s="91"/>
      <c r="AJ99" s="91"/>
      <c r="AK99" s="91"/>
      <c r="AL99" s="91"/>
      <c r="AM99" s="91"/>
      <c r="AN99" s="91"/>
      <c r="AO99" s="91"/>
      <c r="AP99" s="91"/>
      <c r="AQ99" s="91"/>
      <c r="AR99" s="91"/>
      <c r="AS99" s="91"/>
      <c r="AT99" s="91"/>
      <c r="AU99" s="91"/>
      <c r="AV99" s="91"/>
      <c r="AW99" s="91"/>
      <c r="AX99" s="91"/>
      <c r="AY99" s="91"/>
      <c r="AZ99" s="91"/>
      <c r="BA99" s="91"/>
      <c r="BB99" s="91"/>
      <c r="BC99" s="91"/>
      <c r="BD99" s="91"/>
      <c r="BE99" s="91"/>
      <c r="BF99" s="91"/>
      <c r="BG99" s="91"/>
      <c r="BH99" s="91"/>
      <c r="BI99" s="91"/>
      <c r="BJ99" s="91"/>
      <c r="BK99" s="91"/>
      <c r="BL99" s="91"/>
      <c r="BM99" s="91"/>
      <c r="BN99" s="91"/>
      <c r="BO99" s="91"/>
      <c r="BP99" s="91"/>
      <c r="BQ99" s="91"/>
      <c r="BR99" s="91"/>
      <c r="BS99" s="91"/>
      <c r="BT99" s="91"/>
      <c r="BU99" s="91"/>
      <c r="BV99" s="91"/>
      <c r="BW99" s="91"/>
      <c r="BX99" s="91"/>
      <c r="BY99" s="91"/>
      <c r="BZ99" s="91"/>
      <c r="CA99" s="91"/>
      <c r="CB99" s="91"/>
      <c r="CC99" s="91"/>
      <c r="CD99" s="91"/>
      <c r="CE99" s="91"/>
      <c r="CF99" s="91"/>
      <c r="CG99" s="91"/>
      <c r="CH99" s="91"/>
      <c r="CI99" s="91"/>
      <c r="CJ99" s="91"/>
      <c r="CK99" s="91"/>
      <c r="CL99" s="91"/>
      <c r="CM99" s="91"/>
      <c r="CN99" s="91"/>
      <c r="CO99" s="91"/>
      <c r="CP99" s="91"/>
      <c r="CQ99" s="91"/>
      <c r="CR99" s="91"/>
      <c r="CS99" s="91"/>
      <c r="CT99" s="91"/>
      <c r="CU99" s="91"/>
      <c r="CV99" s="91"/>
      <c r="CW99" s="91"/>
      <c r="CX99" s="91"/>
      <c r="CY99" s="91"/>
      <c r="CZ99" s="91"/>
      <c r="DA99" s="91"/>
      <c r="DB99" s="91"/>
      <c r="DC99" s="91"/>
      <c r="DD99" s="91"/>
      <c r="DE99" s="91"/>
      <c r="DF99" s="91"/>
      <c r="DG99" s="91"/>
      <c r="DH99" s="91"/>
      <c r="DI99" s="91"/>
      <c r="DJ99" s="91"/>
      <c r="DK99" s="91"/>
      <c r="DL99" s="91"/>
      <c r="DM99" s="91"/>
      <c r="DN99" s="91"/>
      <c r="DO99" s="91"/>
      <c r="DP99" s="91"/>
      <c r="DQ99" s="91"/>
      <c r="DR99" s="91"/>
      <c r="DS99" s="91"/>
      <c r="DT99" s="91"/>
      <c r="DU99" s="91"/>
      <c r="DV99" s="91"/>
      <c r="DW99" s="91"/>
      <c r="DX99" s="91"/>
      <c r="DY99" s="91"/>
      <c r="DZ99" s="91"/>
      <c r="EA99" s="91"/>
      <c r="EB99" s="91"/>
      <c r="EC99" s="91"/>
      <c r="ED99" s="91"/>
      <c r="EE99" s="91"/>
      <c r="EF99" s="91"/>
      <c r="EG99" s="91"/>
      <c r="EH99" s="91"/>
      <c r="EI99" s="91"/>
      <c r="EJ99" s="91"/>
      <c r="EK99" s="91"/>
      <c r="EL99" s="91"/>
      <c r="EM99" s="91"/>
      <c r="EN99" s="91"/>
      <c r="EO99" s="91"/>
      <c r="EP99" s="91"/>
      <c r="EQ99" s="91"/>
      <c r="ER99" s="91"/>
      <c r="ET99" s="1"/>
      <c r="EU99" s="1"/>
      <c r="EV99" s="1"/>
      <c r="EW99" s="1"/>
      <c r="EX99" s="1"/>
      <c r="EY99" s="1"/>
      <c r="EZ99" s="1"/>
      <c r="FA99" s="1"/>
      <c r="FB99" s="1"/>
      <c r="FE99" s="1"/>
      <c r="FI99" s="1"/>
      <c r="FJ99" s="1"/>
      <c r="FK99" s="1"/>
      <c r="FL99" s="1"/>
      <c r="FM99" s="1"/>
      <c r="FN99" s="1"/>
      <c r="FO99" s="1"/>
    </row>
    <row r="100" spans="1:172" ht="14.5">
      <c r="A100" s="182" t="s">
        <v>3660</v>
      </c>
      <c r="B100" s="7">
        <f>'Yearly Financials'!C34-'Yearly Financials'!C50</f>
        <v>9719000000</v>
      </c>
      <c r="C100" s="7">
        <f>'Yearly Financials'!D34-'Yearly Financials'!D50</f>
        <v>-1742000000</v>
      </c>
      <c r="D100" s="7">
        <f>'Yearly Financials'!E34-'Yearly Financials'!E50</f>
        <v>-18577000000</v>
      </c>
      <c r="E100" s="7">
        <f>'Yearly Financials'!F34-'Yearly Financials'!F50</f>
        <v>9355000000</v>
      </c>
      <c r="F100" s="7">
        <f>'Yearly Financials'!G34-'Yearly Financials'!G50</f>
        <v>38321000000</v>
      </c>
      <c r="G100" s="7">
        <f>'Yearly Financials'!H34-'Yearly Financials'!H50</f>
        <v>57101000000</v>
      </c>
      <c r="H100" s="7">
        <f>'Yearly Financials'!I34-'Yearly Financials'!I50</f>
        <v>14473000000</v>
      </c>
      <c r="I100" s="7">
        <f>'Yearly Financials'!J34-'Yearly Financials'!J50</f>
        <v>27831000000</v>
      </c>
      <c r="J100" s="7">
        <f>'Yearly Financials'!K34-'Yearly Financials'!K50</f>
        <v>27863000000</v>
      </c>
      <c r="K100" s="7">
        <f>'Yearly Financials'!L34-'Yearly Financials'!L50</f>
        <v>8768000000</v>
      </c>
      <c r="L100" s="7">
        <f>'Yearly Financials'!M34-'Yearly Financials'!M50</f>
        <v>5083000000</v>
      </c>
      <c r="M100" s="7">
        <f>'Yearly Financials'!N34-'Yearly Financials'!N50</f>
        <v>29628000000</v>
      </c>
      <c r="N100" s="7">
        <f>'Yearly Financials'!O34-'Yearly Financials'!O50</f>
        <v>19111000000</v>
      </c>
      <c r="P100" s="11"/>
      <c r="Q100" s="11"/>
      <c r="R100" s="91"/>
      <c r="S100" s="91"/>
      <c r="T100" s="91"/>
      <c r="U100" s="91"/>
      <c r="V100" s="91"/>
      <c r="W100" s="91"/>
      <c r="X100" s="91"/>
      <c r="Y100" s="91"/>
      <c r="Z100" s="91"/>
      <c r="AA100" s="91"/>
      <c r="AB100" s="91"/>
      <c r="AC100" s="91"/>
      <c r="AD100" s="91"/>
      <c r="AE100" s="91"/>
      <c r="AF100" s="91"/>
      <c r="AG100" s="91"/>
      <c r="AH100" s="91"/>
      <c r="AI100" s="91"/>
      <c r="AJ100" s="91"/>
      <c r="AK100" s="91"/>
      <c r="AL100" s="91"/>
      <c r="AM100" s="91"/>
      <c r="AN100" s="91"/>
      <c r="AO100" s="91"/>
      <c r="AP100" s="91"/>
      <c r="AQ100" s="91"/>
      <c r="AR100" s="91"/>
      <c r="AS100" s="91"/>
      <c r="AT100" s="91"/>
      <c r="AU100" s="91"/>
      <c r="AV100" s="91"/>
      <c r="AW100" s="91"/>
      <c r="AX100" s="91"/>
      <c r="AY100" s="91"/>
      <c r="AZ100" s="91"/>
      <c r="BA100" s="91"/>
      <c r="BB100" s="91"/>
      <c r="BC100" s="91"/>
      <c r="BD100" s="91"/>
      <c r="BE100" s="91"/>
      <c r="BF100" s="91"/>
      <c r="BG100" s="91"/>
      <c r="BH100" s="91"/>
      <c r="BI100" s="91"/>
      <c r="BJ100" s="91"/>
      <c r="BK100" s="91"/>
      <c r="BL100" s="91"/>
      <c r="BM100" s="91"/>
      <c r="BN100" s="91"/>
      <c r="BO100" s="91"/>
      <c r="BP100" s="91"/>
      <c r="BQ100" s="91"/>
      <c r="BR100" s="91"/>
      <c r="BS100" s="91"/>
      <c r="BT100" s="91"/>
      <c r="BU100" s="91"/>
      <c r="BV100" s="91"/>
      <c r="BW100" s="91"/>
      <c r="BX100" s="91"/>
      <c r="BY100" s="91"/>
      <c r="BZ100" s="91"/>
      <c r="CA100" s="91"/>
      <c r="CB100" s="91"/>
      <c r="CC100" s="91"/>
      <c r="CD100" s="91"/>
      <c r="CE100" s="91"/>
      <c r="CF100" s="91"/>
      <c r="CG100" s="91"/>
      <c r="CH100" s="91"/>
      <c r="CI100" s="91"/>
      <c r="CJ100" s="91"/>
      <c r="CK100" s="91"/>
      <c r="CL100" s="91"/>
      <c r="CM100" s="91"/>
      <c r="CN100" s="91"/>
      <c r="CO100" s="91"/>
      <c r="CP100" s="91"/>
      <c r="CQ100" s="91"/>
      <c r="CR100" s="91"/>
      <c r="CS100" s="91"/>
      <c r="CT100" s="91"/>
      <c r="CU100" s="91"/>
      <c r="CV100" s="91"/>
      <c r="CW100" s="91"/>
      <c r="CX100" s="91"/>
      <c r="CY100" s="91"/>
      <c r="CZ100" s="91"/>
      <c r="DA100" s="91"/>
      <c r="DB100" s="91"/>
      <c r="DC100" s="91"/>
      <c r="DD100" s="91"/>
      <c r="DE100" s="91"/>
      <c r="DF100" s="91"/>
      <c r="DG100" s="91"/>
      <c r="DH100" s="91"/>
      <c r="DI100" s="91"/>
      <c r="DJ100" s="91"/>
      <c r="DK100" s="91"/>
      <c r="DL100" s="91"/>
      <c r="DM100" s="91"/>
      <c r="DN100" s="91"/>
      <c r="DO100" s="91"/>
      <c r="DP100" s="91"/>
      <c r="DQ100" s="91"/>
      <c r="DR100" s="91"/>
      <c r="DS100" s="91"/>
      <c r="DT100" s="91"/>
      <c r="DU100" s="91"/>
      <c r="DV100" s="91"/>
      <c r="DW100" s="91"/>
      <c r="DX100" s="91"/>
      <c r="DY100" s="91"/>
      <c r="DZ100" s="91"/>
      <c r="EA100" s="91"/>
      <c r="EB100" s="91"/>
      <c r="EC100" s="91"/>
      <c r="ED100" s="91"/>
      <c r="EE100" s="91"/>
      <c r="EF100" s="91"/>
      <c r="EG100" s="91"/>
      <c r="EH100" s="91"/>
      <c r="EI100" s="91"/>
      <c r="EJ100" s="91"/>
      <c r="EK100" s="91"/>
      <c r="EL100" s="91"/>
      <c r="EM100" s="91"/>
      <c r="EN100" s="91"/>
      <c r="EO100" s="91"/>
      <c r="EP100" s="91"/>
      <c r="EQ100" s="91"/>
      <c r="ER100" s="91"/>
      <c r="ET100" s="1"/>
      <c r="FB100" s="1"/>
      <c r="FE100" s="1"/>
      <c r="FI100" s="1"/>
      <c r="FJ100" s="1"/>
      <c r="FK100" s="1"/>
      <c r="FM100" s="1"/>
      <c r="FN100" s="1"/>
    </row>
    <row r="101" spans="1:172" ht="14.5">
      <c r="A101" s="1"/>
      <c r="B101" s="1"/>
      <c r="C101" s="1"/>
      <c r="D101" s="1"/>
      <c r="E101" s="1"/>
      <c r="F101" s="1"/>
      <c r="G101" s="1"/>
      <c r="H101" s="1"/>
      <c r="I101" s="1"/>
      <c r="J101" s="1"/>
      <c r="K101" s="1"/>
      <c r="L101" s="1"/>
      <c r="M101" s="1"/>
      <c r="N101" s="1"/>
      <c r="O101" s="1"/>
      <c r="P101" s="1"/>
      <c r="R101" s="11"/>
      <c r="S101" s="11"/>
      <c r="T101" s="91"/>
      <c r="U101" s="91"/>
      <c r="V101" s="91"/>
      <c r="W101" s="91"/>
      <c r="X101" s="91"/>
      <c r="Y101" s="91"/>
      <c r="Z101" s="91"/>
      <c r="AA101" s="91"/>
      <c r="AB101" s="91"/>
      <c r="AC101" s="91"/>
      <c r="AD101" s="91"/>
      <c r="AE101" s="91"/>
      <c r="AF101" s="91"/>
      <c r="AG101" s="91"/>
      <c r="AH101" s="91"/>
      <c r="AI101" s="91"/>
      <c r="AJ101" s="91"/>
      <c r="AK101" s="91"/>
      <c r="AL101" s="91"/>
      <c r="AM101" s="91"/>
      <c r="AN101" s="91"/>
      <c r="AO101" s="91"/>
      <c r="AP101" s="91"/>
      <c r="AQ101" s="91"/>
      <c r="AR101" s="91"/>
      <c r="AS101" s="91"/>
      <c r="AT101" s="91"/>
      <c r="AU101" s="91"/>
      <c r="AV101" s="91"/>
      <c r="AW101" s="91"/>
      <c r="AX101" s="91"/>
      <c r="AY101" s="91"/>
      <c r="AZ101" s="91"/>
      <c r="BA101" s="91"/>
      <c r="BB101" s="91"/>
      <c r="BC101" s="91"/>
      <c r="BD101" s="91"/>
      <c r="BE101" s="91"/>
      <c r="BF101" s="91"/>
      <c r="BG101" s="91"/>
      <c r="BH101" s="91"/>
      <c r="BI101" s="91"/>
      <c r="BJ101" s="91"/>
      <c r="BK101" s="91"/>
      <c r="BL101" s="91"/>
      <c r="BM101" s="91"/>
      <c r="BN101" s="91"/>
      <c r="BO101" s="91"/>
      <c r="BP101" s="91"/>
      <c r="BQ101" s="91"/>
      <c r="BR101" s="91"/>
      <c r="BS101" s="91"/>
      <c r="BT101" s="91"/>
      <c r="BU101" s="91"/>
      <c r="BV101" s="91"/>
      <c r="BW101" s="91"/>
      <c r="BX101" s="91"/>
      <c r="BY101" s="91"/>
      <c r="BZ101" s="91"/>
      <c r="CA101" s="91"/>
      <c r="CB101" s="91"/>
      <c r="CC101" s="91"/>
      <c r="CD101" s="91"/>
      <c r="CE101" s="91"/>
      <c r="CF101" s="91"/>
      <c r="CG101" s="91"/>
      <c r="CH101" s="91"/>
      <c r="CI101" s="91"/>
      <c r="CJ101" s="91"/>
      <c r="CK101" s="91"/>
      <c r="CL101" s="91"/>
      <c r="CM101" s="91"/>
      <c r="CN101" s="91"/>
      <c r="CO101" s="91"/>
      <c r="CP101" s="91"/>
      <c r="CQ101" s="91"/>
      <c r="CR101" s="91"/>
      <c r="CS101" s="91"/>
      <c r="CT101" s="91"/>
      <c r="CU101" s="91"/>
      <c r="CV101" s="91"/>
      <c r="CW101" s="91"/>
      <c r="CX101" s="91"/>
      <c r="CY101" s="91"/>
      <c r="CZ101" s="91"/>
      <c r="DA101" s="91"/>
      <c r="DB101" s="91"/>
      <c r="DC101" s="91"/>
      <c r="DD101" s="91"/>
      <c r="DE101" s="91"/>
      <c r="DF101" s="91"/>
      <c r="DG101" s="91"/>
      <c r="DH101" s="91"/>
      <c r="DI101" s="91"/>
      <c r="DJ101" s="91"/>
      <c r="DK101" s="91"/>
      <c r="DL101" s="91"/>
      <c r="DM101" s="91"/>
      <c r="DN101" s="91"/>
      <c r="DO101" s="91"/>
      <c r="DP101" s="91"/>
      <c r="DQ101" s="91"/>
      <c r="DR101" s="91"/>
      <c r="DS101" s="91"/>
      <c r="DT101" s="91"/>
      <c r="DU101" s="91"/>
      <c r="DV101" s="91"/>
      <c r="DW101" s="91"/>
      <c r="DX101" s="91"/>
      <c r="DY101" s="91"/>
      <c r="DZ101" s="91"/>
      <c r="EA101" s="91"/>
      <c r="EB101" s="91"/>
      <c r="EC101" s="91"/>
      <c r="ED101" s="91"/>
      <c r="EE101" s="91"/>
      <c r="EF101" s="91"/>
      <c r="EG101" s="91"/>
      <c r="EH101" s="91"/>
      <c r="EI101" s="91"/>
      <c r="EJ101" s="91"/>
      <c r="EK101" s="91"/>
      <c r="EL101" s="91"/>
      <c r="EM101" s="91"/>
      <c r="EN101" s="91"/>
      <c r="EO101" s="91"/>
      <c r="EP101" s="91"/>
      <c r="EQ101" s="91"/>
      <c r="ER101" s="91"/>
      <c r="ES101" s="91"/>
      <c r="ET101" s="91"/>
      <c r="EV101" s="1"/>
      <c r="FG101" s="1"/>
      <c r="FK101" s="1"/>
      <c r="FL101" s="1"/>
      <c r="FM101" s="1"/>
      <c r="FO101" s="1"/>
      <c r="FP101" s="1"/>
    </row>
    <row r="102" spans="1:172" ht="14.5">
      <c r="R102" s="11"/>
      <c r="S102" s="11"/>
      <c r="T102" s="91"/>
      <c r="U102" s="91"/>
      <c r="V102" s="91"/>
      <c r="W102" s="91"/>
      <c r="X102" s="91"/>
      <c r="Y102" s="91"/>
      <c r="Z102" s="91"/>
      <c r="AA102" s="91"/>
      <c r="AB102" s="91"/>
      <c r="AC102" s="91"/>
      <c r="AD102" s="91"/>
      <c r="AE102" s="91"/>
      <c r="AF102" s="91"/>
      <c r="AG102" s="91"/>
      <c r="AH102" s="91"/>
      <c r="AI102" s="91"/>
      <c r="AJ102" s="91"/>
      <c r="AK102" s="91"/>
      <c r="AL102" s="91"/>
      <c r="AM102" s="91"/>
      <c r="AN102" s="91"/>
      <c r="AO102" s="91"/>
      <c r="AP102" s="91"/>
      <c r="AQ102" s="91"/>
      <c r="AR102" s="91"/>
      <c r="AS102" s="91"/>
      <c r="AT102" s="91"/>
      <c r="AU102" s="91"/>
      <c r="AV102" s="91"/>
      <c r="AW102" s="91"/>
      <c r="AX102" s="91"/>
      <c r="AY102" s="91"/>
      <c r="AZ102" s="91"/>
      <c r="BA102" s="91"/>
      <c r="BB102" s="91"/>
      <c r="BC102" s="91"/>
      <c r="BD102" s="91"/>
      <c r="BE102" s="91"/>
      <c r="BF102" s="91"/>
      <c r="BG102" s="91"/>
      <c r="BH102" s="91"/>
      <c r="BI102" s="91"/>
      <c r="BJ102" s="91"/>
      <c r="BK102" s="91"/>
      <c r="BL102" s="91"/>
      <c r="BM102" s="91"/>
      <c r="BN102" s="91"/>
      <c r="BO102" s="91"/>
      <c r="BP102" s="91"/>
      <c r="BQ102" s="91"/>
      <c r="BR102" s="91"/>
      <c r="BS102" s="91"/>
      <c r="BT102" s="91"/>
      <c r="BU102" s="91"/>
      <c r="BV102" s="91"/>
      <c r="BW102" s="91"/>
      <c r="BX102" s="91"/>
      <c r="BY102" s="91"/>
      <c r="BZ102" s="91"/>
      <c r="CA102" s="91"/>
      <c r="CB102" s="91"/>
      <c r="CC102" s="91"/>
      <c r="CD102" s="91"/>
      <c r="CE102" s="91"/>
      <c r="CF102" s="91"/>
      <c r="CG102" s="91"/>
      <c r="CH102" s="91"/>
      <c r="CI102" s="91"/>
      <c r="CJ102" s="91"/>
      <c r="CK102" s="91"/>
      <c r="CL102" s="91"/>
      <c r="CM102" s="91"/>
      <c r="CN102" s="91"/>
      <c r="CO102" s="91"/>
      <c r="CP102" s="91"/>
      <c r="CQ102" s="91"/>
      <c r="CR102" s="91"/>
      <c r="CS102" s="91"/>
      <c r="CT102" s="91"/>
      <c r="CU102" s="91"/>
      <c r="CV102" s="91"/>
      <c r="CW102" s="91"/>
      <c r="CX102" s="91"/>
      <c r="CY102" s="91"/>
      <c r="CZ102" s="91"/>
      <c r="DA102" s="91"/>
      <c r="DB102" s="91"/>
      <c r="DC102" s="91"/>
      <c r="DD102" s="91"/>
      <c r="DE102" s="91"/>
      <c r="DF102" s="91"/>
      <c r="DG102" s="91"/>
      <c r="DH102" s="91"/>
      <c r="DI102" s="91"/>
      <c r="DJ102" s="91"/>
      <c r="DK102" s="91"/>
      <c r="DL102" s="91"/>
      <c r="DM102" s="91"/>
      <c r="DN102" s="91"/>
      <c r="DO102" s="91"/>
      <c r="DP102" s="91"/>
      <c r="DQ102" s="91"/>
      <c r="DR102" s="91"/>
      <c r="DS102" s="91"/>
      <c r="DT102" s="91"/>
      <c r="DU102" s="91"/>
      <c r="DV102" s="91"/>
      <c r="DW102" s="91"/>
      <c r="DX102" s="91"/>
      <c r="DY102" s="91"/>
      <c r="DZ102" s="91"/>
      <c r="EA102" s="91"/>
      <c r="EB102" s="91"/>
      <c r="EC102" s="91"/>
      <c r="ED102" s="91"/>
      <c r="EE102" s="91"/>
      <c r="EF102" s="91"/>
      <c r="EG102" s="91"/>
      <c r="EH102" s="91"/>
      <c r="EI102" s="91"/>
      <c r="EJ102" s="91"/>
      <c r="EK102" s="91"/>
      <c r="EL102" s="91"/>
      <c r="EM102" s="91"/>
      <c r="EN102" s="91"/>
      <c r="EO102" s="91"/>
      <c r="EP102" s="91"/>
      <c r="EQ102" s="91"/>
      <c r="ER102" s="91"/>
      <c r="ES102" s="91"/>
      <c r="ET102" s="91"/>
      <c r="EV102" s="1"/>
      <c r="FO102" s="1"/>
      <c r="FP102" s="1"/>
    </row>
    <row r="103" spans="1:172" ht="14.5">
      <c r="R103" s="11"/>
      <c r="S103" s="11"/>
      <c r="T103" s="91"/>
      <c r="U103" s="91"/>
      <c r="V103" s="91"/>
      <c r="W103" s="91"/>
      <c r="X103" s="91"/>
      <c r="Y103" s="91"/>
      <c r="Z103" s="91"/>
      <c r="AA103" s="91"/>
      <c r="AB103" s="91"/>
      <c r="AC103" s="91"/>
      <c r="AD103" s="91"/>
      <c r="AE103" s="91"/>
      <c r="AF103" s="91"/>
      <c r="AG103" s="91"/>
      <c r="AH103" s="91"/>
      <c r="AI103" s="91"/>
      <c r="AJ103" s="91"/>
      <c r="AK103" s="91"/>
      <c r="AL103" s="91"/>
      <c r="AM103" s="91"/>
      <c r="AN103" s="91"/>
      <c r="AO103" s="91"/>
      <c r="AP103" s="91"/>
      <c r="AQ103" s="91"/>
      <c r="AR103" s="91"/>
      <c r="AS103" s="91"/>
      <c r="AT103" s="91"/>
      <c r="AU103" s="91"/>
      <c r="AV103" s="91"/>
      <c r="AW103" s="91"/>
      <c r="AX103" s="91"/>
      <c r="AY103" s="91"/>
      <c r="AZ103" s="91"/>
      <c r="BA103" s="91"/>
      <c r="BB103" s="91"/>
      <c r="BC103" s="91"/>
      <c r="BD103" s="91"/>
      <c r="BE103" s="91"/>
      <c r="BF103" s="91"/>
      <c r="BG103" s="91"/>
      <c r="BH103" s="91"/>
      <c r="BI103" s="91"/>
      <c r="BJ103" s="91"/>
      <c r="BK103" s="91"/>
      <c r="BL103" s="91"/>
      <c r="BM103" s="91"/>
      <c r="BN103" s="91"/>
      <c r="BO103" s="91"/>
      <c r="BP103" s="91"/>
      <c r="BQ103" s="91"/>
      <c r="BR103" s="91"/>
      <c r="BS103" s="91"/>
      <c r="BT103" s="91"/>
      <c r="BU103" s="91"/>
      <c r="BV103" s="91"/>
      <c r="BW103" s="91"/>
      <c r="BX103" s="91"/>
      <c r="BY103" s="91"/>
      <c r="BZ103" s="91"/>
      <c r="CA103" s="91"/>
      <c r="CB103" s="91"/>
      <c r="CC103" s="91"/>
      <c r="CD103" s="91"/>
      <c r="CE103" s="91"/>
      <c r="CF103" s="91"/>
      <c r="CG103" s="91"/>
      <c r="CH103" s="91"/>
      <c r="CI103" s="91"/>
      <c r="CJ103" s="91"/>
      <c r="CK103" s="91"/>
      <c r="CL103" s="91"/>
      <c r="CM103" s="91"/>
      <c r="CN103" s="91"/>
      <c r="CO103" s="91"/>
      <c r="CP103" s="91"/>
      <c r="CQ103" s="91"/>
      <c r="CR103" s="91"/>
      <c r="CS103" s="91"/>
      <c r="CT103" s="91"/>
      <c r="CU103" s="91"/>
      <c r="CV103" s="91"/>
      <c r="CW103" s="91"/>
      <c r="CX103" s="91"/>
      <c r="CY103" s="91"/>
      <c r="CZ103" s="91"/>
      <c r="DA103" s="91"/>
      <c r="DB103" s="91"/>
      <c r="DC103" s="91"/>
      <c r="DD103" s="91"/>
      <c r="DE103" s="91"/>
      <c r="DF103" s="91"/>
      <c r="DG103" s="91"/>
      <c r="DH103" s="91"/>
      <c r="DI103" s="91"/>
      <c r="DJ103" s="91"/>
      <c r="DK103" s="91"/>
      <c r="DL103" s="91"/>
      <c r="DM103" s="91"/>
      <c r="DN103" s="91"/>
      <c r="DO103" s="91"/>
      <c r="DP103" s="91"/>
      <c r="DQ103" s="91"/>
      <c r="DR103" s="91"/>
      <c r="DS103" s="91"/>
      <c r="DT103" s="91"/>
      <c r="DU103" s="91"/>
      <c r="DV103" s="91"/>
      <c r="DW103" s="91"/>
      <c r="DX103" s="91"/>
      <c r="DY103" s="91"/>
      <c r="DZ103" s="91"/>
      <c r="EA103" s="91"/>
      <c r="EB103" s="91"/>
      <c r="EC103" s="91"/>
      <c r="ED103" s="91"/>
      <c r="EE103" s="91"/>
      <c r="EF103" s="91"/>
      <c r="EG103" s="91"/>
      <c r="EH103" s="91"/>
      <c r="EI103" s="91"/>
      <c r="EJ103" s="91"/>
      <c r="EK103" s="91"/>
      <c r="EL103" s="91"/>
      <c r="EM103" s="91"/>
      <c r="EN103" s="91"/>
      <c r="EO103" s="91"/>
      <c r="EP103" s="91"/>
      <c r="EQ103" s="91"/>
      <c r="ER103" s="91"/>
      <c r="ES103" s="91"/>
      <c r="ET103" s="91"/>
      <c r="EV103" s="1"/>
    </row>
    <row r="104" spans="1:172" ht="14.5">
      <c r="R104" s="11"/>
      <c r="S104" s="11"/>
      <c r="T104" s="91"/>
      <c r="U104" s="91"/>
      <c r="V104" s="91"/>
      <c r="W104" s="91"/>
      <c r="X104" s="91"/>
      <c r="Y104" s="91"/>
      <c r="Z104" s="91"/>
      <c r="AA104" s="91"/>
      <c r="AB104" s="91"/>
      <c r="AC104" s="91"/>
      <c r="AD104" s="91"/>
      <c r="AE104" s="91"/>
      <c r="AF104" s="91"/>
      <c r="AG104" s="91"/>
      <c r="AH104" s="91"/>
      <c r="AI104" s="91"/>
      <c r="AJ104" s="91"/>
      <c r="AK104" s="91"/>
      <c r="AL104" s="91"/>
      <c r="AM104" s="91"/>
      <c r="AN104" s="91"/>
      <c r="AO104" s="91"/>
      <c r="AP104" s="91"/>
      <c r="AQ104" s="91"/>
      <c r="AR104" s="91"/>
      <c r="AS104" s="91"/>
      <c r="AT104" s="91"/>
      <c r="AU104" s="91"/>
      <c r="AV104" s="91"/>
      <c r="AW104" s="91"/>
      <c r="AX104" s="91"/>
      <c r="AY104" s="91"/>
      <c r="AZ104" s="91"/>
      <c r="BA104" s="91"/>
      <c r="BB104" s="91"/>
      <c r="BC104" s="91"/>
      <c r="BD104" s="91"/>
      <c r="BE104" s="91"/>
      <c r="BF104" s="91"/>
      <c r="BG104" s="91"/>
      <c r="BH104" s="91"/>
      <c r="BI104" s="91"/>
      <c r="BJ104" s="91"/>
      <c r="BK104" s="91"/>
      <c r="BL104" s="91"/>
      <c r="BM104" s="91"/>
      <c r="BN104" s="91"/>
      <c r="BO104" s="91"/>
      <c r="BP104" s="91"/>
      <c r="BQ104" s="91"/>
      <c r="BR104" s="91"/>
      <c r="BS104" s="91"/>
      <c r="BT104" s="91"/>
      <c r="BU104" s="91"/>
      <c r="BV104" s="91"/>
      <c r="BW104" s="91"/>
      <c r="BX104" s="91"/>
      <c r="BY104" s="91"/>
      <c r="BZ104" s="91"/>
      <c r="CA104" s="91"/>
      <c r="CB104" s="91"/>
      <c r="CC104" s="91"/>
      <c r="CD104" s="91"/>
      <c r="CE104" s="91"/>
      <c r="CF104" s="91"/>
      <c r="CG104" s="91"/>
      <c r="CH104" s="91"/>
      <c r="CI104" s="91"/>
      <c r="CJ104" s="91"/>
      <c r="CK104" s="91"/>
      <c r="CL104" s="91"/>
      <c r="CM104" s="91"/>
      <c r="CN104" s="91"/>
      <c r="CO104" s="91"/>
      <c r="CP104" s="91"/>
      <c r="CQ104" s="91"/>
      <c r="CR104" s="91"/>
      <c r="CS104" s="91"/>
      <c r="CT104" s="91"/>
      <c r="CU104" s="91"/>
      <c r="CV104" s="91"/>
      <c r="CW104" s="91"/>
      <c r="CX104" s="91"/>
      <c r="CY104" s="91"/>
      <c r="CZ104" s="91"/>
      <c r="DA104" s="91"/>
      <c r="DB104" s="91"/>
      <c r="DC104" s="91"/>
      <c r="DD104" s="91"/>
      <c r="DE104" s="91"/>
      <c r="DF104" s="91"/>
      <c r="DG104" s="91"/>
      <c r="DH104" s="91"/>
      <c r="DI104" s="91"/>
      <c r="DJ104" s="91"/>
      <c r="DK104" s="91"/>
      <c r="DL104" s="91"/>
      <c r="DM104" s="91"/>
      <c r="DN104" s="91"/>
      <c r="DO104" s="91"/>
      <c r="DP104" s="91"/>
      <c r="DQ104" s="91"/>
      <c r="DR104" s="91"/>
      <c r="DS104" s="91"/>
      <c r="DT104" s="91"/>
      <c r="DU104" s="91"/>
      <c r="DV104" s="91"/>
      <c r="DW104" s="91"/>
      <c r="DX104" s="91"/>
      <c r="DY104" s="91"/>
      <c r="DZ104" s="91"/>
      <c r="EA104" s="91"/>
      <c r="EB104" s="91"/>
      <c r="EC104" s="91"/>
      <c r="ED104" s="91"/>
      <c r="EE104" s="91"/>
      <c r="EF104" s="91"/>
      <c r="EG104" s="91"/>
      <c r="EH104" s="91"/>
      <c r="EI104" s="91"/>
      <c r="EJ104" s="91"/>
      <c r="EK104" s="91"/>
      <c r="EL104" s="91"/>
      <c r="EM104" s="91"/>
      <c r="EN104" s="91"/>
      <c r="EO104" s="91"/>
      <c r="EP104" s="91"/>
      <c r="EQ104" s="91"/>
      <c r="ER104" s="91"/>
      <c r="ES104" s="91"/>
      <c r="ET104" s="91"/>
      <c r="EV104" s="1"/>
    </row>
    <row r="105" spans="1:172" ht="14.5">
      <c r="R105" s="11"/>
      <c r="S105" s="11"/>
      <c r="T105" s="91"/>
      <c r="U105" s="91"/>
      <c r="V105" s="91"/>
      <c r="W105" s="91"/>
      <c r="X105" s="91"/>
      <c r="Y105" s="91"/>
      <c r="Z105" s="91"/>
      <c r="AA105" s="91"/>
      <c r="AB105" s="91"/>
      <c r="AC105" s="91"/>
      <c r="AD105" s="91"/>
      <c r="AE105" s="91"/>
      <c r="AF105" s="91"/>
      <c r="AG105" s="91"/>
      <c r="AH105" s="91"/>
      <c r="AI105" s="91"/>
      <c r="AJ105" s="91"/>
      <c r="AK105" s="91"/>
      <c r="AL105" s="91"/>
      <c r="AM105" s="91"/>
      <c r="AN105" s="91"/>
      <c r="AO105" s="91"/>
      <c r="AP105" s="91"/>
      <c r="AQ105" s="91"/>
      <c r="AR105" s="91"/>
      <c r="AS105" s="91"/>
      <c r="AT105" s="91"/>
      <c r="AU105" s="91"/>
      <c r="AV105" s="91"/>
      <c r="AW105" s="91"/>
      <c r="AX105" s="91"/>
      <c r="AY105" s="91"/>
      <c r="AZ105" s="91"/>
      <c r="BA105" s="91"/>
      <c r="BB105" s="91"/>
      <c r="BC105" s="91"/>
      <c r="BD105" s="91"/>
      <c r="BE105" s="91"/>
      <c r="BF105" s="91"/>
      <c r="BG105" s="91"/>
      <c r="BH105" s="91"/>
      <c r="BI105" s="91"/>
      <c r="BJ105" s="91"/>
      <c r="BK105" s="91"/>
      <c r="BL105" s="91"/>
      <c r="BM105" s="91"/>
      <c r="BN105" s="91"/>
      <c r="BO105" s="91"/>
      <c r="BP105" s="91"/>
      <c r="BQ105" s="91"/>
      <c r="BR105" s="91"/>
      <c r="BS105" s="91"/>
      <c r="BT105" s="91"/>
      <c r="BU105" s="91"/>
      <c r="BV105" s="91"/>
      <c r="BW105" s="91"/>
      <c r="BX105" s="91"/>
      <c r="BY105" s="91"/>
      <c r="BZ105" s="91"/>
      <c r="CA105" s="91"/>
      <c r="CB105" s="91"/>
      <c r="CC105" s="91"/>
      <c r="CD105" s="91"/>
      <c r="CE105" s="91"/>
      <c r="CF105" s="91"/>
      <c r="CG105" s="91"/>
      <c r="CH105" s="91"/>
      <c r="CI105" s="91"/>
      <c r="CJ105" s="91"/>
      <c r="CK105" s="91"/>
      <c r="CL105" s="91"/>
      <c r="CM105" s="91"/>
      <c r="CN105" s="91"/>
      <c r="CO105" s="91"/>
      <c r="CP105" s="91"/>
      <c r="CQ105" s="91"/>
      <c r="CR105" s="91"/>
      <c r="CS105" s="91"/>
      <c r="CT105" s="91"/>
      <c r="CU105" s="91"/>
      <c r="CV105" s="91"/>
      <c r="CW105" s="91"/>
      <c r="CX105" s="91"/>
      <c r="CY105" s="91"/>
      <c r="CZ105" s="91"/>
      <c r="DA105" s="91"/>
      <c r="DB105" s="91"/>
      <c r="DC105" s="91"/>
      <c r="DD105" s="91"/>
      <c r="DE105" s="91"/>
      <c r="DF105" s="91"/>
      <c r="DG105" s="91"/>
      <c r="DH105" s="91"/>
      <c r="DI105" s="91"/>
      <c r="DJ105" s="91"/>
      <c r="DK105" s="91"/>
      <c r="DL105" s="91"/>
      <c r="DM105" s="91"/>
      <c r="DN105" s="91"/>
      <c r="DO105" s="91"/>
      <c r="DP105" s="91"/>
      <c r="DQ105" s="91"/>
      <c r="DR105" s="91"/>
      <c r="DS105" s="91"/>
      <c r="DT105" s="91"/>
      <c r="DU105" s="91"/>
      <c r="DV105" s="91"/>
      <c r="DW105" s="91"/>
      <c r="DX105" s="91"/>
      <c r="DY105" s="91"/>
      <c r="DZ105" s="91"/>
      <c r="EA105" s="91"/>
      <c r="EB105" s="91"/>
      <c r="EC105" s="91"/>
      <c r="ED105" s="91"/>
      <c r="EE105" s="91"/>
      <c r="EF105" s="91"/>
      <c r="EG105" s="91"/>
      <c r="EH105" s="91"/>
      <c r="EI105" s="91"/>
      <c r="EJ105" s="91"/>
      <c r="EK105" s="91"/>
      <c r="EL105" s="91"/>
      <c r="EM105" s="91"/>
      <c r="EN105" s="91"/>
      <c r="EO105" s="91"/>
      <c r="EP105" s="91"/>
      <c r="EQ105" s="91"/>
      <c r="ER105" s="91"/>
      <c r="ES105" s="91"/>
      <c r="ET105" s="91"/>
      <c r="EV105" s="1"/>
    </row>
    <row r="106" spans="1:172" ht="12.5">
      <c r="R106" s="11"/>
      <c r="S106" s="11"/>
      <c r="T106" s="91"/>
      <c r="U106" s="91"/>
      <c r="V106" s="91"/>
      <c r="W106" s="91"/>
      <c r="X106" s="91"/>
      <c r="Y106" s="91"/>
      <c r="Z106" s="91"/>
      <c r="AA106" s="91"/>
      <c r="AB106" s="91"/>
      <c r="AC106" s="91"/>
      <c r="AD106" s="91"/>
      <c r="AE106" s="91"/>
      <c r="AF106" s="91"/>
      <c r="AG106" s="91"/>
      <c r="AH106" s="91"/>
      <c r="AI106" s="91"/>
      <c r="AJ106" s="91"/>
      <c r="AK106" s="91"/>
      <c r="AL106" s="91"/>
      <c r="AM106" s="91"/>
      <c r="AN106" s="91"/>
      <c r="AO106" s="91"/>
      <c r="AP106" s="91"/>
      <c r="AQ106" s="91"/>
      <c r="AR106" s="91"/>
      <c r="AS106" s="91"/>
      <c r="AT106" s="91"/>
      <c r="AU106" s="91"/>
      <c r="AV106" s="91"/>
      <c r="AW106" s="91"/>
      <c r="AX106" s="91"/>
      <c r="AY106" s="91"/>
      <c r="AZ106" s="91"/>
      <c r="BA106" s="91"/>
      <c r="BB106" s="91"/>
      <c r="BC106" s="91"/>
      <c r="BD106" s="91"/>
      <c r="BE106" s="91"/>
      <c r="BF106" s="91"/>
      <c r="BG106" s="91"/>
      <c r="BH106" s="91"/>
      <c r="BI106" s="91"/>
      <c r="BJ106" s="91"/>
      <c r="BK106" s="91"/>
      <c r="BL106" s="91"/>
      <c r="BM106" s="91"/>
      <c r="BN106" s="91"/>
      <c r="BO106" s="91"/>
      <c r="BP106" s="91"/>
      <c r="BQ106" s="91"/>
      <c r="BR106" s="91"/>
      <c r="BS106" s="91"/>
      <c r="BT106" s="91"/>
      <c r="BU106" s="91"/>
      <c r="BV106" s="91"/>
      <c r="BW106" s="91"/>
      <c r="BX106" s="91"/>
      <c r="BY106" s="91"/>
      <c r="BZ106" s="91"/>
      <c r="CA106" s="91"/>
      <c r="CB106" s="91"/>
      <c r="CC106" s="91"/>
      <c r="CD106" s="91"/>
      <c r="CE106" s="91"/>
      <c r="CF106" s="91"/>
      <c r="CG106" s="91"/>
      <c r="CH106" s="91"/>
      <c r="CI106" s="91"/>
      <c r="CJ106" s="91"/>
      <c r="CK106" s="91"/>
      <c r="CL106" s="91"/>
      <c r="CM106" s="91"/>
      <c r="CN106" s="91"/>
      <c r="CO106" s="91"/>
      <c r="CP106" s="91"/>
      <c r="CQ106" s="91"/>
      <c r="CR106" s="91"/>
      <c r="CS106" s="91"/>
      <c r="CT106" s="91"/>
      <c r="CU106" s="91"/>
      <c r="CV106" s="91"/>
      <c r="CW106" s="91"/>
      <c r="CX106" s="91"/>
      <c r="CY106" s="91"/>
      <c r="CZ106" s="91"/>
      <c r="DA106" s="91"/>
      <c r="DB106" s="91"/>
      <c r="DC106" s="91"/>
      <c r="DD106" s="91"/>
      <c r="DE106" s="91"/>
      <c r="DF106" s="91"/>
      <c r="DG106" s="91"/>
      <c r="DH106" s="91"/>
      <c r="DI106" s="91"/>
      <c r="DJ106" s="91"/>
      <c r="DK106" s="91"/>
      <c r="DL106" s="91"/>
      <c r="DM106" s="91"/>
      <c r="DN106" s="91"/>
      <c r="DO106" s="91"/>
      <c r="DP106" s="91"/>
      <c r="DQ106" s="91"/>
      <c r="DR106" s="91"/>
      <c r="DS106" s="91"/>
      <c r="DT106" s="91"/>
      <c r="DU106" s="91"/>
      <c r="DV106" s="91"/>
      <c r="DW106" s="91"/>
      <c r="DX106" s="91"/>
      <c r="DY106" s="91"/>
      <c r="DZ106" s="91"/>
      <c r="EA106" s="91"/>
      <c r="EB106" s="91"/>
      <c r="EC106" s="91"/>
      <c r="ED106" s="91"/>
      <c r="EE106" s="91"/>
      <c r="EF106" s="91"/>
      <c r="EG106" s="91"/>
      <c r="EH106" s="91"/>
      <c r="EI106" s="91"/>
      <c r="EJ106" s="91"/>
      <c r="EK106" s="91"/>
      <c r="EL106" s="91"/>
      <c r="EM106" s="91"/>
      <c r="EN106" s="91"/>
      <c r="EO106" s="91"/>
      <c r="EP106" s="91"/>
      <c r="EQ106" s="91"/>
      <c r="ER106" s="91"/>
      <c r="ES106" s="91"/>
      <c r="ET106" s="91"/>
    </row>
    <row r="107" spans="1:172" ht="12.5">
      <c r="R107" s="11"/>
      <c r="S107" s="11"/>
      <c r="T107" s="91"/>
      <c r="U107" s="91"/>
      <c r="V107" s="91"/>
      <c r="W107" s="91"/>
      <c r="X107" s="91"/>
      <c r="Y107" s="91"/>
      <c r="Z107" s="91"/>
      <c r="AA107" s="91"/>
      <c r="AB107" s="91"/>
      <c r="AC107" s="91"/>
      <c r="AD107" s="91"/>
      <c r="AE107" s="91"/>
      <c r="AF107" s="91"/>
      <c r="AG107" s="91"/>
      <c r="AH107" s="91"/>
      <c r="AI107" s="91"/>
      <c r="AJ107" s="91"/>
      <c r="AK107" s="91"/>
      <c r="AL107" s="91"/>
      <c r="AM107" s="91"/>
      <c r="AN107" s="91"/>
      <c r="AO107" s="91"/>
      <c r="AP107" s="91"/>
      <c r="AQ107" s="91"/>
      <c r="AR107" s="91"/>
      <c r="AS107" s="91"/>
      <c r="AT107" s="91"/>
      <c r="AU107" s="91"/>
      <c r="AV107" s="91"/>
      <c r="AW107" s="91"/>
      <c r="AX107" s="91"/>
      <c r="AY107" s="91"/>
      <c r="AZ107" s="91"/>
      <c r="BA107" s="91"/>
      <c r="BB107" s="91"/>
      <c r="BC107" s="91"/>
      <c r="BD107" s="91"/>
      <c r="BE107" s="91"/>
      <c r="BF107" s="91"/>
      <c r="BG107" s="91"/>
      <c r="BH107" s="91"/>
      <c r="BI107" s="91"/>
      <c r="BJ107" s="91"/>
      <c r="BK107" s="91"/>
      <c r="BL107" s="91"/>
      <c r="BM107" s="91"/>
      <c r="BN107" s="91"/>
      <c r="BO107" s="91"/>
      <c r="BP107" s="91"/>
      <c r="BQ107" s="91"/>
      <c r="BR107" s="91"/>
      <c r="BS107" s="91"/>
      <c r="BT107" s="91"/>
      <c r="BU107" s="91"/>
      <c r="BV107" s="91"/>
      <c r="BW107" s="91"/>
      <c r="BX107" s="91"/>
      <c r="BY107" s="91"/>
      <c r="BZ107" s="91"/>
      <c r="CA107" s="91"/>
      <c r="CB107" s="91"/>
      <c r="CC107" s="91"/>
      <c r="CD107" s="91"/>
      <c r="CE107" s="91"/>
      <c r="CF107" s="91"/>
      <c r="CG107" s="91"/>
      <c r="CH107" s="91"/>
      <c r="CI107" s="91"/>
      <c r="CJ107" s="91"/>
      <c r="CK107" s="91"/>
      <c r="CL107" s="91"/>
      <c r="CM107" s="91"/>
      <c r="CN107" s="91"/>
      <c r="CO107" s="91"/>
      <c r="CP107" s="91"/>
      <c r="CQ107" s="91"/>
      <c r="CR107" s="91"/>
      <c r="CS107" s="91"/>
      <c r="CT107" s="91"/>
      <c r="CU107" s="91"/>
      <c r="CV107" s="91"/>
      <c r="CW107" s="91"/>
      <c r="CX107" s="91"/>
      <c r="CY107" s="91"/>
      <c r="CZ107" s="91"/>
      <c r="DA107" s="91"/>
      <c r="DB107" s="91"/>
      <c r="DC107" s="91"/>
      <c r="DD107" s="91"/>
      <c r="DE107" s="91"/>
      <c r="DF107" s="91"/>
      <c r="DG107" s="91"/>
      <c r="DH107" s="91"/>
      <c r="DI107" s="91"/>
      <c r="DJ107" s="91"/>
      <c r="DK107" s="91"/>
      <c r="DL107" s="91"/>
      <c r="DM107" s="91"/>
      <c r="DN107" s="91"/>
      <c r="DO107" s="91"/>
      <c r="DP107" s="91"/>
      <c r="DQ107" s="91"/>
      <c r="DR107" s="91"/>
      <c r="DS107" s="91"/>
      <c r="DT107" s="91"/>
      <c r="DU107" s="91"/>
      <c r="DV107" s="91"/>
      <c r="DW107" s="91"/>
      <c r="DX107" s="91"/>
      <c r="DY107" s="91"/>
      <c r="DZ107" s="91"/>
      <c r="EA107" s="91"/>
      <c r="EB107" s="91"/>
      <c r="EC107" s="91"/>
      <c r="ED107" s="91"/>
      <c r="EE107" s="91"/>
      <c r="EF107" s="91"/>
      <c r="EG107" s="91"/>
      <c r="EH107" s="91"/>
      <c r="EI107" s="91"/>
      <c r="EJ107" s="91"/>
      <c r="EK107" s="91"/>
      <c r="EL107" s="91"/>
      <c r="EM107" s="91"/>
      <c r="EN107" s="91"/>
      <c r="EO107" s="91"/>
      <c r="EP107" s="91"/>
      <c r="EQ107" s="91"/>
      <c r="ER107" s="91"/>
      <c r="ES107" s="91"/>
      <c r="ET107" s="91"/>
    </row>
    <row r="108" spans="1:172" ht="12.5">
      <c r="R108" s="11"/>
      <c r="S108" s="11"/>
      <c r="T108" s="91"/>
      <c r="U108" s="91"/>
      <c r="V108" s="91"/>
      <c r="W108" s="91"/>
      <c r="X108" s="91"/>
      <c r="Y108" s="91"/>
      <c r="Z108" s="91"/>
      <c r="AA108" s="91"/>
      <c r="AB108" s="91"/>
      <c r="AC108" s="91"/>
      <c r="AD108" s="91"/>
      <c r="AE108" s="91"/>
      <c r="AF108" s="91"/>
      <c r="AG108" s="91"/>
      <c r="AH108" s="91"/>
      <c r="AI108" s="91"/>
      <c r="AJ108" s="91"/>
      <c r="AK108" s="91"/>
      <c r="AL108" s="91"/>
      <c r="AM108" s="91"/>
      <c r="AN108" s="91"/>
      <c r="AO108" s="91"/>
      <c r="AP108" s="91"/>
      <c r="AQ108" s="91"/>
      <c r="AR108" s="91"/>
      <c r="AS108" s="91"/>
      <c r="AT108" s="91"/>
      <c r="AU108" s="91"/>
      <c r="AV108" s="91"/>
      <c r="AW108" s="91"/>
      <c r="AX108" s="91"/>
      <c r="AY108" s="91"/>
      <c r="AZ108" s="91"/>
      <c r="BA108" s="91"/>
      <c r="BB108" s="91"/>
      <c r="BC108" s="91"/>
      <c r="BD108" s="91"/>
      <c r="BE108" s="91"/>
      <c r="BF108" s="91"/>
      <c r="BG108" s="91"/>
      <c r="BH108" s="91"/>
      <c r="BI108" s="91"/>
      <c r="BJ108" s="91"/>
      <c r="BK108" s="91"/>
      <c r="BL108" s="91"/>
      <c r="BM108" s="91"/>
      <c r="BN108" s="91"/>
      <c r="BO108" s="91"/>
      <c r="BP108" s="91"/>
      <c r="BQ108" s="91"/>
      <c r="BR108" s="91"/>
      <c r="BS108" s="91"/>
      <c r="BT108" s="91"/>
      <c r="BU108" s="91"/>
      <c r="BV108" s="91"/>
      <c r="BW108" s="91"/>
      <c r="BX108" s="91"/>
      <c r="BY108" s="91"/>
      <c r="BZ108" s="91"/>
      <c r="CA108" s="91"/>
      <c r="CB108" s="91"/>
      <c r="CC108" s="91"/>
      <c r="CD108" s="91"/>
      <c r="CE108" s="91"/>
      <c r="CF108" s="91"/>
      <c r="CG108" s="91"/>
      <c r="CH108" s="91"/>
      <c r="CI108" s="91"/>
      <c r="CJ108" s="91"/>
      <c r="CK108" s="91"/>
      <c r="CL108" s="91"/>
      <c r="CM108" s="91"/>
      <c r="CN108" s="91"/>
      <c r="CO108" s="91"/>
      <c r="CP108" s="91"/>
      <c r="CQ108" s="91"/>
      <c r="CR108" s="91"/>
      <c r="CS108" s="91"/>
      <c r="CT108" s="91"/>
      <c r="CU108" s="91"/>
      <c r="CV108" s="91"/>
      <c r="CW108" s="91"/>
      <c r="CX108" s="91"/>
      <c r="CY108" s="91"/>
      <c r="CZ108" s="91"/>
      <c r="DA108" s="91"/>
      <c r="DB108" s="91"/>
      <c r="DC108" s="91"/>
      <c r="DD108" s="91"/>
      <c r="DE108" s="91"/>
      <c r="DF108" s="91"/>
      <c r="DG108" s="91"/>
      <c r="DH108" s="91"/>
      <c r="DI108" s="91"/>
      <c r="DJ108" s="91"/>
      <c r="DK108" s="91"/>
      <c r="DL108" s="91"/>
      <c r="DM108" s="91"/>
      <c r="DN108" s="91"/>
      <c r="DO108" s="91"/>
      <c r="DP108" s="91"/>
      <c r="DQ108" s="91"/>
      <c r="DR108" s="91"/>
      <c r="DS108" s="91"/>
      <c r="DT108" s="91"/>
      <c r="DU108" s="91"/>
      <c r="DV108" s="91"/>
      <c r="DW108" s="91"/>
      <c r="DX108" s="91"/>
      <c r="DY108" s="91"/>
      <c r="DZ108" s="91"/>
      <c r="EA108" s="91"/>
      <c r="EB108" s="91"/>
      <c r="EC108" s="91"/>
      <c r="ED108" s="91"/>
      <c r="EE108" s="91"/>
      <c r="EF108" s="91"/>
      <c r="EG108" s="91"/>
      <c r="EH108" s="91"/>
      <c r="EI108" s="91"/>
      <c r="EJ108" s="91"/>
      <c r="EK108" s="91"/>
      <c r="EL108" s="91"/>
      <c r="EM108" s="91"/>
      <c r="EN108" s="91"/>
      <c r="EO108" s="91"/>
      <c r="EP108" s="91"/>
      <c r="EQ108" s="91"/>
      <c r="ER108" s="91"/>
      <c r="ES108" s="91"/>
      <c r="ET108" s="91"/>
    </row>
    <row r="109" spans="1:172" ht="12.5">
      <c r="R109" s="11"/>
      <c r="S109" s="11"/>
      <c r="T109" s="91"/>
      <c r="U109" s="91"/>
      <c r="V109" s="91"/>
      <c r="W109" s="91"/>
      <c r="X109" s="91"/>
      <c r="Y109" s="91"/>
      <c r="Z109" s="91"/>
      <c r="AA109" s="91"/>
      <c r="AB109" s="91"/>
      <c r="AC109" s="91"/>
      <c r="AD109" s="91"/>
      <c r="AE109" s="91"/>
      <c r="AF109" s="91"/>
      <c r="AG109" s="91"/>
      <c r="AH109" s="91"/>
      <c r="AI109" s="91"/>
      <c r="AJ109" s="91"/>
      <c r="AK109" s="91"/>
      <c r="AL109" s="91"/>
      <c r="AM109" s="91"/>
      <c r="AN109" s="91"/>
      <c r="AO109" s="91"/>
      <c r="AP109" s="91"/>
      <c r="AQ109" s="91"/>
      <c r="AR109" s="91"/>
      <c r="AS109" s="91"/>
      <c r="AT109" s="91"/>
      <c r="AU109" s="91"/>
      <c r="AV109" s="91"/>
      <c r="AW109" s="91"/>
      <c r="AX109" s="91"/>
      <c r="AY109" s="91"/>
      <c r="AZ109" s="91"/>
      <c r="BA109" s="91"/>
      <c r="BB109" s="91"/>
      <c r="BC109" s="91"/>
      <c r="BD109" s="91"/>
      <c r="BE109" s="91"/>
      <c r="BF109" s="91"/>
      <c r="BG109" s="91"/>
      <c r="BH109" s="91"/>
      <c r="BI109" s="91"/>
      <c r="BJ109" s="91"/>
      <c r="BK109" s="91"/>
      <c r="BL109" s="91"/>
      <c r="BM109" s="91"/>
      <c r="BN109" s="91"/>
      <c r="BO109" s="91"/>
      <c r="BP109" s="91"/>
      <c r="BQ109" s="91"/>
      <c r="BR109" s="91"/>
      <c r="BS109" s="91"/>
      <c r="BT109" s="91"/>
      <c r="BU109" s="91"/>
      <c r="BV109" s="91"/>
      <c r="BW109" s="91"/>
      <c r="BX109" s="91"/>
      <c r="BY109" s="91"/>
      <c r="BZ109" s="91"/>
      <c r="CA109" s="91"/>
      <c r="CB109" s="91"/>
      <c r="CC109" s="91"/>
      <c r="CD109" s="91"/>
      <c r="CE109" s="91"/>
      <c r="CF109" s="91"/>
      <c r="CG109" s="91"/>
      <c r="CH109" s="91"/>
      <c r="CI109" s="91"/>
      <c r="CJ109" s="91"/>
      <c r="CK109" s="91"/>
      <c r="CL109" s="91"/>
      <c r="CM109" s="91"/>
      <c r="CN109" s="91"/>
      <c r="CO109" s="91"/>
      <c r="CP109" s="91"/>
      <c r="CQ109" s="91"/>
      <c r="CR109" s="91"/>
      <c r="CS109" s="91"/>
      <c r="CT109" s="91"/>
      <c r="CU109" s="91"/>
      <c r="CV109" s="91"/>
      <c r="CW109" s="91"/>
      <c r="CX109" s="91"/>
      <c r="CY109" s="91"/>
      <c r="CZ109" s="91"/>
      <c r="DA109" s="91"/>
      <c r="DB109" s="91"/>
      <c r="DC109" s="91"/>
      <c r="DD109" s="91"/>
      <c r="DE109" s="91"/>
      <c r="DF109" s="91"/>
      <c r="DG109" s="91"/>
      <c r="DH109" s="91"/>
      <c r="DI109" s="91"/>
      <c r="DJ109" s="91"/>
      <c r="DK109" s="91"/>
      <c r="DL109" s="91"/>
      <c r="DM109" s="91"/>
      <c r="DN109" s="91"/>
      <c r="DO109" s="91"/>
      <c r="DP109" s="91"/>
      <c r="DQ109" s="91"/>
      <c r="DR109" s="91"/>
      <c r="DS109" s="91"/>
      <c r="DT109" s="91"/>
      <c r="DU109" s="91"/>
      <c r="DV109" s="91"/>
      <c r="DW109" s="91"/>
      <c r="DX109" s="91"/>
      <c r="DY109" s="91"/>
      <c r="DZ109" s="91"/>
      <c r="EA109" s="91"/>
      <c r="EB109" s="91"/>
      <c r="EC109" s="91"/>
      <c r="ED109" s="91"/>
      <c r="EE109" s="91"/>
      <c r="EF109" s="91"/>
      <c r="EG109" s="91"/>
      <c r="EH109" s="91"/>
      <c r="EI109" s="91"/>
      <c r="EJ109" s="91"/>
      <c r="EK109" s="91"/>
      <c r="EL109" s="91"/>
      <c r="EM109" s="91"/>
      <c r="EN109" s="91"/>
      <c r="EO109" s="91"/>
      <c r="EP109" s="91"/>
      <c r="EQ109" s="91"/>
      <c r="ER109" s="91"/>
      <c r="ES109" s="91"/>
      <c r="ET109" s="91"/>
    </row>
    <row r="110" spans="1:172" ht="12.5">
      <c r="R110" s="11"/>
      <c r="S110" s="11"/>
      <c r="T110" s="91"/>
      <c r="U110" s="91"/>
      <c r="V110" s="91"/>
      <c r="W110" s="91"/>
      <c r="X110" s="91"/>
      <c r="Y110" s="91"/>
      <c r="Z110" s="91"/>
      <c r="AA110" s="91"/>
      <c r="AB110" s="91"/>
      <c r="AC110" s="91"/>
      <c r="AD110" s="91"/>
      <c r="AE110" s="91"/>
      <c r="AF110" s="91"/>
      <c r="AG110" s="91"/>
      <c r="AH110" s="91"/>
      <c r="AI110" s="91"/>
      <c r="AJ110" s="91"/>
      <c r="AK110" s="91"/>
      <c r="AL110" s="91"/>
      <c r="AM110" s="91"/>
      <c r="AN110" s="91"/>
      <c r="AO110" s="91"/>
      <c r="AP110" s="91"/>
      <c r="AQ110" s="91"/>
      <c r="AR110" s="91"/>
      <c r="AS110" s="91"/>
      <c r="AT110" s="91"/>
      <c r="AU110" s="91"/>
      <c r="AV110" s="91"/>
      <c r="AW110" s="91"/>
      <c r="AX110" s="91"/>
      <c r="AY110" s="91"/>
      <c r="AZ110" s="91"/>
      <c r="BA110" s="91"/>
      <c r="BB110" s="91"/>
      <c r="BC110" s="91"/>
      <c r="BD110" s="91"/>
      <c r="BE110" s="91"/>
      <c r="BF110" s="91"/>
      <c r="BG110" s="91"/>
      <c r="BH110" s="91"/>
      <c r="BI110" s="91"/>
      <c r="BJ110" s="91"/>
      <c r="BK110" s="91"/>
      <c r="BL110" s="91"/>
      <c r="BM110" s="91"/>
      <c r="BN110" s="91"/>
      <c r="BO110" s="91"/>
      <c r="BP110" s="91"/>
      <c r="BQ110" s="91"/>
      <c r="BR110" s="91"/>
      <c r="BS110" s="91"/>
      <c r="BT110" s="91"/>
      <c r="BU110" s="91"/>
      <c r="BV110" s="91"/>
      <c r="BW110" s="91"/>
      <c r="BX110" s="91"/>
      <c r="BY110" s="91"/>
      <c r="BZ110" s="91"/>
      <c r="CA110" s="91"/>
      <c r="CB110" s="91"/>
      <c r="CC110" s="91"/>
      <c r="CD110" s="91"/>
      <c r="CE110" s="91"/>
      <c r="CF110" s="91"/>
      <c r="CG110" s="91"/>
      <c r="CH110" s="91"/>
      <c r="CI110" s="91"/>
      <c r="CJ110" s="91"/>
      <c r="CK110" s="91"/>
      <c r="CL110" s="91"/>
      <c r="CM110" s="91"/>
      <c r="CN110" s="91"/>
      <c r="CO110" s="91"/>
      <c r="CP110" s="91"/>
      <c r="CQ110" s="91"/>
      <c r="CR110" s="91"/>
      <c r="CS110" s="91"/>
      <c r="CT110" s="91"/>
      <c r="CU110" s="91"/>
      <c r="CV110" s="91"/>
      <c r="CW110" s="91"/>
      <c r="CX110" s="91"/>
      <c r="CY110" s="91"/>
      <c r="CZ110" s="91"/>
      <c r="DA110" s="91"/>
      <c r="DB110" s="91"/>
      <c r="DC110" s="91"/>
      <c r="DD110" s="91"/>
      <c r="DE110" s="91"/>
      <c r="DF110" s="91"/>
      <c r="DG110" s="91"/>
      <c r="DH110" s="91"/>
      <c r="DI110" s="91"/>
      <c r="DJ110" s="91"/>
      <c r="DK110" s="91"/>
      <c r="DL110" s="91"/>
      <c r="DM110" s="91"/>
      <c r="DN110" s="91"/>
      <c r="DO110" s="91"/>
      <c r="DP110" s="91"/>
      <c r="DQ110" s="91"/>
      <c r="DR110" s="91"/>
      <c r="DS110" s="91"/>
      <c r="DT110" s="91"/>
      <c r="DU110" s="91"/>
      <c r="DV110" s="91"/>
      <c r="DW110" s="91"/>
      <c r="DX110" s="91"/>
      <c r="DY110" s="91"/>
      <c r="DZ110" s="91"/>
      <c r="EA110" s="91"/>
      <c r="EB110" s="91"/>
      <c r="EC110" s="91"/>
      <c r="ED110" s="91"/>
      <c r="EE110" s="91"/>
      <c r="EF110" s="91"/>
      <c r="EG110" s="91"/>
      <c r="EH110" s="91"/>
      <c r="EI110" s="91"/>
      <c r="EJ110" s="91"/>
      <c r="EK110" s="91"/>
      <c r="EL110" s="91"/>
      <c r="EM110" s="91"/>
      <c r="EN110" s="91"/>
      <c r="EO110" s="91"/>
      <c r="EP110" s="91"/>
      <c r="EQ110" s="91"/>
      <c r="ER110" s="91"/>
      <c r="ES110" s="91"/>
      <c r="ET110" s="91"/>
    </row>
    <row r="111" spans="1:172" ht="12.5">
      <c r="R111" s="11"/>
      <c r="S111" s="11"/>
      <c r="T111" s="91"/>
      <c r="U111" s="91"/>
      <c r="V111" s="91"/>
      <c r="W111" s="91"/>
      <c r="X111" s="91"/>
      <c r="Y111" s="91"/>
      <c r="Z111" s="91"/>
      <c r="AA111" s="91"/>
      <c r="AB111" s="91"/>
      <c r="AC111" s="91"/>
      <c r="AD111" s="91"/>
      <c r="AE111" s="91"/>
      <c r="AF111" s="91"/>
      <c r="AG111" s="91"/>
      <c r="AH111" s="91"/>
      <c r="AI111" s="91"/>
      <c r="AJ111" s="91"/>
      <c r="AK111" s="91"/>
      <c r="AL111" s="91"/>
      <c r="AM111" s="91"/>
      <c r="AN111" s="91"/>
      <c r="AO111" s="91"/>
      <c r="AP111" s="91"/>
      <c r="AQ111" s="91"/>
      <c r="AR111" s="91"/>
      <c r="AS111" s="91"/>
      <c r="AT111" s="91"/>
      <c r="AU111" s="91"/>
      <c r="AV111" s="91"/>
      <c r="AW111" s="91"/>
      <c r="AX111" s="91"/>
      <c r="AY111" s="91"/>
      <c r="AZ111" s="91"/>
      <c r="BA111" s="91"/>
      <c r="BB111" s="91"/>
      <c r="BC111" s="91"/>
      <c r="BD111" s="91"/>
      <c r="BE111" s="91"/>
      <c r="BF111" s="91"/>
      <c r="BG111" s="91"/>
      <c r="BH111" s="91"/>
      <c r="BI111" s="91"/>
      <c r="BJ111" s="91"/>
      <c r="BK111" s="91"/>
      <c r="BL111" s="91"/>
      <c r="BM111" s="91"/>
      <c r="BN111" s="91"/>
      <c r="BO111" s="91"/>
      <c r="BP111" s="91"/>
      <c r="BQ111" s="91"/>
      <c r="BR111" s="91"/>
      <c r="BS111" s="91"/>
      <c r="BT111" s="91"/>
      <c r="BU111" s="91"/>
      <c r="BV111" s="91"/>
      <c r="BW111" s="91"/>
      <c r="BX111" s="91"/>
      <c r="BY111" s="91"/>
      <c r="BZ111" s="91"/>
      <c r="CA111" s="91"/>
      <c r="CB111" s="91"/>
      <c r="CC111" s="91"/>
      <c r="CD111" s="91"/>
      <c r="CE111" s="91"/>
      <c r="CF111" s="91"/>
      <c r="CG111" s="91"/>
      <c r="CH111" s="91"/>
      <c r="CI111" s="91"/>
      <c r="CJ111" s="91"/>
      <c r="CK111" s="91"/>
      <c r="CL111" s="91"/>
      <c r="CM111" s="91"/>
      <c r="CN111" s="91"/>
      <c r="CO111" s="91"/>
      <c r="CP111" s="91"/>
      <c r="CQ111" s="91"/>
      <c r="CR111" s="91"/>
      <c r="CS111" s="91"/>
      <c r="CT111" s="91"/>
      <c r="CU111" s="91"/>
      <c r="CV111" s="91"/>
      <c r="CW111" s="91"/>
      <c r="CX111" s="91"/>
      <c r="CY111" s="91"/>
      <c r="CZ111" s="91"/>
      <c r="DA111" s="91"/>
      <c r="DB111" s="91"/>
      <c r="DC111" s="91"/>
      <c r="DD111" s="91"/>
      <c r="DE111" s="91"/>
      <c r="DF111" s="91"/>
      <c r="DG111" s="91"/>
      <c r="DH111" s="91"/>
      <c r="DI111" s="91"/>
      <c r="DJ111" s="91"/>
      <c r="DK111" s="91"/>
      <c r="DL111" s="91"/>
      <c r="DM111" s="91"/>
      <c r="DN111" s="91"/>
      <c r="DO111" s="91"/>
      <c r="DP111" s="91"/>
      <c r="DQ111" s="91"/>
      <c r="DR111" s="91"/>
      <c r="DS111" s="91"/>
      <c r="DT111" s="91"/>
      <c r="DU111" s="91"/>
      <c r="DV111" s="91"/>
      <c r="DW111" s="91"/>
      <c r="DX111" s="91"/>
      <c r="DY111" s="91"/>
      <c r="DZ111" s="91"/>
      <c r="EA111" s="91"/>
      <c r="EB111" s="91"/>
      <c r="EC111" s="91"/>
      <c r="ED111" s="91"/>
      <c r="EE111" s="91"/>
      <c r="EF111" s="91"/>
      <c r="EG111" s="91"/>
      <c r="EH111" s="91"/>
      <c r="EI111" s="91"/>
      <c r="EJ111" s="91"/>
      <c r="EK111" s="91"/>
      <c r="EL111" s="91"/>
      <c r="EM111" s="91"/>
      <c r="EN111" s="91"/>
      <c r="EO111" s="91"/>
      <c r="EP111" s="91"/>
      <c r="EQ111" s="91"/>
      <c r="ER111" s="91"/>
      <c r="ES111" s="91"/>
      <c r="ET111" s="91"/>
    </row>
    <row r="112" spans="1:172" ht="12.5">
      <c r="R112" s="11"/>
      <c r="S112" s="11"/>
      <c r="T112" s="91"/>
      <c r="U112" s="91"/>
      <c r="V112" s="91"/>
      <c r="W112" s="91"/>
      <c r="X112" s="91"/>
      <c r="Y112" s="91"/>
      <c r="Z112" s="91"/>
      <c r="AA112" s="91"/>
      <c r="AB112" s="91"/>
      <c r="AC112" s="91"/>
      <c r="AD112" s="91"/>
      <c r="AE112" s="91"/>
      <c r="AF112" s="91"/>
      <c r="AG112" s="91"/>
      <c r="AH112" s="91"/>
      <c r="AI112" s="91"/>
      <c r="AJ112" s="91"/>
      <c r="AK112" s="91"/>
      <c r="AL112" s="91"/>
      <c r="AM112" s="91"/>
      <c r="AN112" s="91"/>
      <c r="AO112" s="91"/>
      <c r="AP112" s="91"/>
      <c r="AQ112" s="91"/>
      <c r="AR112" s="91"/>
      <c r="AS112" s="91"/>
      <c r="AT112" s="91"/>
      <c r="AU112" s="91"/>
      <c r="AV112" s="91"/>
      <c r="AW112" s="91"/>
      <c r="AX112" s="91"/>
      <c r="AY112" s="91"/>
      <c r="AZ112" s="91"/>
      <c r="BA112" s="91"/>
      <c r="BB112" s="91"/>
      <c r="BC112" s="91"/>
      <c r="BD112" s="91"/>
      <c r="BE112" s="91"/>
      <c r="BF112" s="91"/>
      <c r="BG112" s="91"/>
      <c r="BH112" s="91"/>
      <c r="BI112" s="91"/>
      <c r="BJ112" s="91"/>
      <c r="BK112" s="91"/>
      <c r="BL112" s="91"/>
      <c r="BM112" s="91"/>
      <c r="BN112" s="91"/>
      <c r="BO112" s="91"/>
      <c r="BP112" s="91"/>
      <c r="BQ112" s="91"/>
      <c r="BR112" s="91"/>
      <c r="BS112" s="91"/>
      <c r="BT112" s="91"/>
      <c r="BU112" s="91"/>
      <c r="BV112" s="91"/>
      <c r="BW112" s="91"/>
      <c r="BX112" s="91"/>
      <c r="BY112" s="91"/>
      <c r="BZ112" s="91"/>
      <c r="CA112" s="91"/>
      <c r="CB112" s="91"/>
      <c r="CC112" s="91"/>
      <c r="CD112" s="91"/>
      <c r="CE112" s="91"/>
      <c r="CF112" s="91"/>
      <c r="CG112" s="91"/>
      <c r="CH112" s="91"/>
      <c r="CI112" s="91"/>
      <c r="CJ112" s="91"/>
      <c r="CK112" s="91"/>
      <c r="CL112" s="91"/>
      <c r="CM112" s="91"/>
      <c r="CN112" s="91"/>
      <c r="CO112" s="91"/>
      <c r="CP112" s="91"/>
      <c r="CQ112" s="91"/>
      <c r="CR112" s="91"/>
      <c r="CS112" s="91"/>
      <c r="CT112" s="91"/>
      <c r="CU112" s="91"/>
      <c r="CV112" s="91"/>
      <c r="CW112" s="91"/>
      <c r="CX112" s="91"/>
      <c r="CY112" s="91"/>
      <c r="CZ112" s="91"/>
      <c r="DA112" s="91"/>
      <c r="DB112" s="91"/>
      <c r="DC112" s="91"/>
      <c r="DD112" s="91"/>
      <c r="DE112" s="91"/>
      <c r="DF112" s="91"/>
      <c r="DG112" s="91"/>
      <c r="DH112" s="91"/>
      <c r="DI112" s="91"/>
      <c r="DJ112" s="91"/>
      <c r="DK112" s="91"/>
      <c r="DL112" s="91"/>
      <c r="DM112" s="91"/>
      <c r="DN112" s="91"/>
      <c r="DO112" s="91"/>
      <c r="DP112" s="91"/>
      <c r="DQ112" s="91"/>
      <c r="DR112" s="91"/>
      <c r="DS112" s="91"/>
      <c r="DT112" s="91"/>
      <c r="DU112" s="91"/>
      <c r="DV112" s="91"/>
      <c r="DW112" s="91"/>
      <c r="DX112" s="91"/>
      <c r="DY112" s="91"/>
      <c r="DZ112" s="91"/>
      <c r="EA112" s="91"/>
      <c r="EB112" s="91"/>
      <c r="EC112" s="91"/>
      <c r="ED112" s="91"/>
      <c r="EE112" s="91"/>
      <c r="EF112" s="91"/>
      <c r="EG112" s="91"/>
      <c r="EH112" s="91"/>
      <c r="EI112" s="91"/>
      <c r="EJ112" s="91"/>
      <c r="EK112" s="91"/>
      <c r="EL112" s="91"/>
      <c r="EM112" s="91"/>
      <c r="EN112" s="91"/>
      <c r="EO112" s="91"/>
      <c r="EP112" s="91"/>
      <c r="EQ112" s="91"/>
      <c r="ER112" s="91"/>
      <c r="ES112" s="91"/>
      <c r="ET112" s="91"/>
    </row>
    <row r="113" spans="18:150" ht="12.5">
      <c r="R113" s="11"/>
      <c r="S113" s="11"/>
      <c r="T113" s="91"/>
      <c r="U113" s="91"/>
      <c r="V113" s="91"/>
      <c r="W113" s="91"/>
      <c r="X113" s="91"/>
      <c r="Y113" s="91"/>
      <c r="Z113" s="91"/>
      <c r="AA113" s="91"/>
      <c r="AB113" s="91"/>
      <c r="AC113" s="91"/>
      <c r="AD113" s="91"/>
      <c r="AE113" s="91"/>
      <c r="AF113" s="91"/>
      <c r="AG113" s="91"/>
      <c r="AH113" s="91"/>
      <c r="AI113" s="91"/>
      <c r="AJ113" s="91"/>
      <c r="AK113" s="91"/>
      <c r="AL113" s="91"/>
      <c r="AM113" s="91"/>
      <c r="AN113" s="91"/>
      <c r="AO113" s="91"/>
      <c r="AP113" s="91"/>
      <c r="AQ113" s="91"/>
      <c r="AR113" s="91"/>
      <c r="AS113" s="91"/>
      <c r="AT113" s="91"/>
      <c r="AU113" s="91"/>
      <c r="AV113" s="91"/>
      <c r="AW113" s="91"/>
      <c r="AX113" s="91"/>
      <c r="AY113" s="91"/>
      <c r="AZ113" s="91"/>
      <c r="BA113" s="91"/>
      <c r="BB113" s="91"/>
      <c r="BC113" s="91"/>
      <c r="BD113" s="91"/>
      <c r="BE113" s="91"/>
      <c r="BF113" s="91"/>
      <c r="BG113" s="91"/>
      <c r="BH113" s="91"/>
      <c r="BI113" s="91"/>
      <c r="BJ113" s="91"/>
      <c r="BK113" s="91"/>
      <c r="BL113" s="91"/>
      <c r="BM113" s="91"/>
      <c r="BN113" s="91"/>
      <c r="BO113" s="91"/>
      <c r="BP113" s="91"/>
      <c r="BQ113" s="91"/>
      <c r="BR113" s="91"/>
      <c r="BS113" s="91"/>
      <c r="BT113" s="91"/>
      <c r="BU113" s="91"/>
      <c r="BV113" s="91"/>
      <c r="BW113" s="91"/>
      <c r="BX113" s="91"/>
      <c r="BY113" s="91"/>
      <c r="BZ113" s="91"/>
      <c r="CA113" s="91"/>
      <c r="CB113" s="91"/>
      <c r="CC113" s="91"/>
      <c r="CD113" s="91"/>
      <c r="CE113" s="91"/>
      <c r="CF113" s="91"/>
      <c r="CG113" s="91"/>
      <c r="CH113" s="91"/>
      <c r="CI113" s="91"/>
      <c r="CJ113" s="91"/>
      <c r="CK113" s="91"/>
      <c r="CL113" s="91"/>
      <c r="CM113" s="91"/>
      <c r="CN113" s="91"/>
      <c r="CO113" s="91"/>
      <c r="CP113" s="91"/>
      <c r="CQ113" s="91"/>
      <c r="CR113" s="91"/>
      <c r="CS113" s="91"/>
      <c r="CT113" s="91"/>
      <c r="CU113" s="91"/>
      <c r="CV113" s="91"/>
      <c r="CW113" s="91"/>
      <c r="CX113" s="91"/>
      <c r="CY113" s="91"/>
      <c r="CZ113" s="91"/>
      <c r="DA113" s="91"/>
      <c r="DB113" s="91"/>
      <c r="DC113" s="91"/>
      <c r="DD113" s="91"/>
      <c r="DE113" s="91"/>
      <c r="DF113" s="91"/>
      <c r="DG113" s="91"/>
      <c r="DH113" s="91"/>
      <c r="DI113" s="91"/>
      <c r="DJ113" s="91"/>
      <c r="DK113" s="91"/>
      <c r="DL113" s="91"/>
      <c r="DM113" s="91"/>
      <c r="DN113" s="91"/>
      <c r="DO113" s="91"/>
      <c r="DP113" s="91"/>
      <c r="DQ113" s="91"/>
      <c r="DR113" s="91"/>
      <c r="DS113" s="91"/>
      <c r="DT113" s="91"/>
      <c r="DU113" s="91"/>
      <c r="DV113" s="91"/>
      <c r="DW113" s="91"/>
      <c r="DX113" s="91"/>
      <c r="DY113" s="91"/>
      <c r="DZ113" s="91"/>
      <c r="EA113" s="91"/>
      <c r="EB113" s="91"/>
      <c r="EC113" s="91"/>
      <c r="ED113" s="91"/>
      <c r="EE113" s="91"/>
      <c r="EF113" s="91"/>
      <c r="EG113" s="91"/>
      <c r="EH113" s="91"/>
      <c r="EI113" s="91"/>
      <c r="EJ113" s="91"/>
      <c r="EK113" s="91"/>
      <c r="EL113" s="91"/>
      <c r="EM113" s="91"/>
      <c r="EN113" s="91"/>
      <c r="EO113" s="91"/>
      <c r="EP113" s="91"/>
      <c r="EQ113" s="91"/>
      <c r="ER113" s="91"/>
      <c r="ES113" s="91"/>
      <c r="ET113" s="91"/>
    </row>
    <row r="114" spans="18:150" ht="12.5">
      <c r="R114" s="11"/>
      <c r="S114" s="11"/>
      <c r="T114" s="91"/>
      <c r="U114" s="91"/>
      <c r="V114" s="91"/>
      <c r="W114" s="91"/>
      <c r="X114" s="91"/>
      <c r="Y114" s="91"/>
      <c r="Z114" s="91"/>
      <c r="AA114" s="91"/>
      <c r="AB114" s="91"/>
      <c r="AC114" s="91"/>
      <c r="AD114" s="91"/>
      <c r="AE114" s="91"/>
      <c r="AF114" s="91"/>
      <c r="AG114" s="91"/>
      <c r="AH114" s="91"/>
      <c r="AI114" s="91"/>
      <c r="AJ114" s="91"/>
      <c r="AK114" s="91"/>
      <c r="AL114" s="91"/>
      <c r="AM114" s="91"/>
      <c r="AN114" s="91"/>
      <c r="AO114" s="91"/>
      <c r="AP114" s="91"/>
      <c r="AQ114" s="91"/>
      <c r="AR114" s="91"/>
      <c r="AS114" s="91"/>
      <c r="AT114" s="91"/>
      <c r="AU114" s="91"/>
      <c r="AV114" s="91"/>
      <c r="AW114" s="91"/>
      <c r="AX114" s="91"/>
      <c r="AY114" s="91"/>
      <c r="AZ114" s="91"/>
      <c r="BA114" s="91"/>
      <c r="BB114" s="91"/>
      <c r="BC114" s="91"/>
      <c r="BD114" s="91"/>
      <c r="BE114" s="91"/>
      <c r="BF114" s="91"/>
      <c r="BG114" s="91"/>
      <c r="BH114" s="91"/>
      <c r="BI114" s="91"/>
      <c r="BJ114" s="91"/>
      <c r="BK114" s="91"/>
      <c r="BL114" s="91"/>
      <c r="BM114" s="91"/>
      <c r="BN114" s="91"/>
      <c r="BO114" s="91"/>
      <c r="BP114" s="91"/>
      <c r="BQ114" s="91"/>
      <c r="BR114" s="91"/>
      <c r="BS114" s="91"/>
      <c r="BT114" s="91"/>
      <c r="BU114" s="91"/>
      <c r="BV114" s="91"/>
      <c r="BW114" s="91"/>
      <c r="BX114" s="91"/>
      <c r="BY114" s="91"/>
      <c r="BZ114" s="91"/>
      <c r="CA114" s="91"/>
      <c r="CB114" s="91"/>
      <c r="CC114" s="91"/>
      <c r="CD114" s="91"/>
      <c r="CE114" s="91"/>
      <c r="CF114" s="91"/>
      <c r="CG114" s="91"/>
      <c r="CH114" s="91"/>
      <c r="CI114" s="91"/>
      <c r="CJ114" s="91"/>
      <c r="CK114" s="91"/>
      <c r="CL114" s="91"/>
      <c r="CM114" s="91"/>
      <c r="CN114" s="91"/>
      <c r="CO114" s="91"/>
      <c r="CP114" s="91"/>
      <c r="CQ114" s="91"/>
      <c r="CR114" s="91"/>
      <c r="CS114" s="91"/>
      <c r="CT114" s="91"/>
      <c r="CU114" s="91"/>
      <c r="CV114" s="91"/>
      <c r="CW114" s="91"/>
      <c r="CX114" s="91"/>
      <c r="CY114" s="91"/>
      <c r="CZ114" s="91"/>
      <c r="DA114" s="91"/>
      <c r="DB114" s="91"/>
      <c r="DC114" s="91"/>
      <c r="DD114" s="91"/>
      <c r="DE114" s="91"/>
      <c r="DF114" s="91"/>
      <c r="DG114" s="91"/>
      <c r="DH114" s="91"/>
      <c r="DI114" s="91"/>
      <c r="DJ114" s="91"/>
      <c r="DK114" s="91"/>
      <c r="DL114" s="91"/>
      <c r="DM114" s="91"/>
      <c r="DN114" s="91"/>
      <c r="DO114" s="91"/>
      <c r="DP114" s="91"/>
      <c r="DQ114" s="91"/>
      <c r="DR114" s="91"/>
      <c r="DS114" s="91"/>
      <c r="DT114" s="91"/>
      <c r="DU114" s="91"/>
      <c r="DV114" s="91"/>
      <c r="DW114" s="91"/>
      <c r="DX114" s="91"/>
      <c r="DY114" s="91"/>
      <c r="DZ114" s="91"/>
      <c r="EA114" s="91"/>
      <c r="EB114" s="91"/>
      <c r="EC114" s="91"/>
      <c r="ED114" s="91"/>
      <c r="EE114" s="91"/>
      <c r="EF114" s="91"/>
      <c r="EG114" s="91"/>
      <c r="EH114" s="91"/>
      <c r="EI114" s="91"/>
      <c r="EJ114" s="91"/>
      <c r="EK114" s="91"/>
      <c r="EL114" s="91"/>
      <c r="EM114" s="91"/>
      <c r="EN114" s="91"/>
      <c r="EO114" s="91"/>
      <c r="EP114" s="91"/>
      <c r="EQ114" s="91"/>
      <c r="ER114" s="91"/>
      <c r="ES114" s="91"/>
      <c r="ET114" s="91"/>
    </row>
    <row r="115" spans="18:150" ht="12.5">
      <c r="R115" s="11"/>
      <c r="S115" s="11"/>
      <c r="T115" s="91"/>
      <c r="U115" s="91"/>
      <c r="V115" s="91"/>
      <c r="W115" s="91"/>
      <c r="X115" s="91"/>
      <c r="Y115" s="91"/>
      <c r="Z115" s="91"/>
      <c r="AA115" s="91"/>
      <c r="AB115" s="91"/>
      <c r="AC115" s="91"/>
      <c r="AD115" s="91"/>
      <c r="AE115" s="91"/>
      <c r="AF115" s="91"/>
      <c r="AG115" s="91"/>
      <c r="AH115" s="91"/>
      <c r="AI115" s="91"/>
      <c r="AJ115" s="91"/>
      <c r="AK115" s="91"/>
      <c r="AL115" s="91"/>
      <c r="AM115" s="91"/>
      <c r="AN115" s="91"/>
      <c r="AO115" s="91"/>
      <c r="AP115" s="91"/>
      <c r="AQ115" s="91"/>
      <c r="AR115" s="91"/>
      <c r="AS115" s="91"/>
      <c r="AT115" s="91"/>
      <c r="AU115" s="91"/>
      <c r="AV115" s="91"/>
      <c r="AW115" s="91"/>
      <c r="AX115" s="91"/>
      <c r="AY115" s="91"/>
      <c r="AZ115" s="91"/>
      <c r="BA115" s="91"/>
      <c r="BB115" s="91"/>
      <c r="BC115" s="91"/>
      <c r="BD115" s="91"/>
      <c r="BE115" s="91"/>
      <c r="BF115" s="91"/>
      <c r="BG115" s="91"/>
      <c r="BH115" s="91"/>
      <c r="BI115" s="91"/>
      <c r="BJ115" s="91"/>
      <c r="BK115" s="91"/>
      <c r="BL115" s="91"/>
      <c r="BM115" s="91"/>
      <c r="BN115" s="91"/>
      <c r="BO115" s="91"/>
      <c r="BP115" s="91"/>
      <c r="BQ115" s="91"/>
      <c r="BR115" s="91"/>
      <c r="BS115" s="91"/>
      <c r="BT115" s="91"/>
      <c r="BU115" s="91"/>
      <c r="BV115" s="91"/>
      <c r="BW115" s="91"/>
      <c r="BX115" s="91"/>
      <c r="BY115" s="91"/>
      <c r="BZ115" s="91"/>
      <c r="CA115" s="91"/>
      <c r="CB115" s="91"/>
      <c r="CC115" s="91"/>
      <c r="CD115" s="91"/>
      <c r="CE115" s="91"/>
      <c r="CF115" s="91"/>
      <c r="CG115" s="91"/>
      <c r="CH115" s="91"/>
      <c r="CI115" s="91"/>
      <c r="CJ115" s="91"/>
      <c r="CK115" s="91"/>
      <c r="CL115" s="91"/>
      <c r="CM115" s="91"/>
      <c r="CN115" s="91"/>
      <c r="CO115" s="91"/>
      <c r="CP115" s="91"/>
      <c r="CQ115" s="91"/>
      <c r="CR115" s="91"/>
      <c r="CS115" s="91"/>
      <c r="CT115" s="91"/>
      <c r="CU115" s="91"/>
      <c r="CV115" s="91"/>
      <c r="CW115" s="91"/>
      <c r="CX115" s="91"/>
      <c r="CY115" s="91"/>
      <c r="CZ115" s="91"/>
      <c r="DA115" s="91"/>
      <c r="DB115" s="91"/>
      <c r="DC115" s="91"/>
      <c r="DD115" s="91"/>
      <c r="DE115" s="91"/>
      <c r="DF115" s="91"/>
      <c r="DG115" s="91"/>
      <c r="DH115" s="91"/>
      <c r="DI115" s="91"/>
      <c r="DJ115" s="91"/>
      <c r="DK115" s="91"/>
      <c r="DL115" s="91"/>
      <c r="DM115" s="91"/>
      <c r="DN115" s="91"/>
      <c r="DO115" s="91"/>
      <c r="DP115" s="91"/>
      <c r="DQ115" s="91"/>
      <c r="DR115" s="91"/>
      <c r="DS115" s="91"/>
      <c r="DT115" s="91"/>
      <c r="DU115" s="91"/>
      <c r="DV115" s="91"/>
      <c r="DW115" s="91"/>
      <c r="DX115" s="91"/>
      <c r="DY115" s="91"/>
      <c r="DZ115" s="91"/>
      <c r="EA115" s="91"/>
      <c r="EB115" s="91"/>
      <c r="EC115" s="91"/>
      <c r="ED115" s="91"/>
      <c r="EE115" s="91"/>
      <c r="EF115" s="91"/>
      <c r="EG115" s="91"/>
      <c r="EH115" s="91"/>
      <c r="EI115" s="91"/>
      <c r="EJ115" s="91"/>
      <c r="EK115" s="91"/>
      <c r="EL115" s="91"/>
      <c r="EM115" s="91"/>
      <c r="EN115" s="91"/>
      <c r="EO115" s="91"/>
      <c r="EP115" s="91"/>
      <c r="EQ115" s="91"/>
      <c r="ER115" s="91"/>
      <c r="ES115" s="91"/>
      <c r="ET115" s="91"/>
    </row>
    <row r="116" spans="18:150" ht="12.5">
      <c r="R116" s="11"/>
      <c r="S116" s="11"/>
      <c r="T116" s="91"/>
      <c r="U116" s="91"/>
      <c r="V116" s="91"/>
      <c r="W116" s="91"/>
      <c r="X116" s="91"/>
      <c r="Y116" s="91"/>
      <c r="Z116" s="91"/>
      <c r="AA116" s="91"/>
      <c r="AB116" s="91"/>
      <c r="AC116" s="91"/>
      <c r="AD116" s="91"/>
      <c r="AE116" s="91"/>
      <c r="AF116" s="91"/>
      <c r="AG116" s="91"/>
      <c r="AH116" s="91"/>
      <c r="AI116" s="91"/>
      <c r="AJ116" s="91"/>
      <c r="AK116" s="91"/>
      <c r="AL116" s="91"/>
      <c r="AM116" s="91"/>
      <c r="AN116" s="91"/>
      <c r="AO116" s="91"/>
      <c r="AP116" s="91"/>
      <c r="AQ116" s="91"/>
      <c r="AR116" s="91"/>
      <c r="AS116" s="91"/>
      <c r="AT116" s="91"/>
      <c r="AU116" s="91"/>
      <c r="AV116" s="91"/>
      <c r="AW116" s="91"/>
      <c r="AX116" s="91"/>
      <c r="AY116" s="91"/>
      <c r="AZ116" s="91"/>
      <c r="BA116" s="91"/>
      <c r="BB116" s="91"/>
      <c r="BC116" s="91"/>
      <c r="BD116" s="91"/>
      <c r="BE116" s="91"/>
      <c r="BF116" s="91"/>
      <c r="BG116" s="91"/>
      <c r="BH116" s="91"/>
      <c r="BI116" s="91"/>
      <c r="BJ116" s="91"/>
      <c r="BK116" s="91"/>
      <c r="BL116" s="91"/>
      <c r="BM116" s="91"/>
      <c r="BN116" s="91"/>
      <c r="BO116" s="91"/>
      <c r="BP116" s="91"/>
      <c r="BQ116" s="91"/>
      <c r="BR116" s="91"/>
      <c r="BS116" s="91"/>
      <c r="BT116" s="91"/>
      <c r="BU116" s="91"/>
      <c r="BV116" s="91"/>
      <c r="BW116" s="91"/>
      <c r="BX116" s="91"/>
      <c r="BY116" s="91"/>
      <c r="BZ116" s="91"/>
      <c r="CA116" s="91"/>
      <c r="CB116" s="91"/>
      <c r="CC116" s="91"/>
      <c r="CD116" s="91"/>
      <c r="CE116" s="91"/>
      <c r="CF116" s="91"/>
      <c r="CG116" s="91"/>
      <c r="CH116" s="91"/>
      <c r="CI116" s="91"/>
      <c r="CJ116" s="91"/>
      <c r="CK116" s="91"/>
      <c r="CL116" s="91"/>
      <c r="CM116" s="91"/>
      <c r="CN116" s="91"/>
      <c r="CO116" s="91"/>
      <c r="CP116" s="91"/>
      <c r="CQ116" s="91"/>
      <c r="CR116" s="91"/>
      <c r="CS116" s="91"/>
      <c r="CT116" s="91"/>
      <c r="CU116" s="91"/>
      <c r="CV116" s="91"/>
      <c r="CW116" s="91"/>
      <c r="CX116" s="91"/>
      <c r="CY116" s="91"/>
      <c r="CZ116" s="91"/>
      <c r="DA116" s="91"/>
      <c r="DB116" s="91"/>
      <c r="DC116" s="91"/>
      <c r="DD116" s="91"/>
      <c r="DE116" s="91"/>
      <c r="DF116" s="91"/>
      <c r="DG116" s="91"/>
      <c r="DH116" s="91"/>
      <c r="DI116" s="91"/>
      <c r="DJ116" s="91"/>
      <c r="DK116" s="91"/>
      <c r="DL116" s="91"/>
      <c r="DM116" s="91"/>
      <c r="DN116" s="91"/>
      <c r="DO116" s="91"/>
      <c r="DP116" s="91"/>
      <c r="DQ116" s="91"/>
      <c r="DR116" s="91"/>
      <c r="DS116" s="91"/>
      <c r="DT116" s="91"/>
      <c r="DU116" s="91"/>
      <c r="DV116" s="91"/>
      <c r="DW116" s="91"/>
      <c r="DX116" s="91"/>
      <c r="DY116" s="91"/>
      <c r="DZ116" s="91"/>
      <c r="EA116" s="91"/>
      <c r="EB116" s="91"/>
      <c r="EC116" s="91"/>
      <c r="ED116" s="91"/>
      <c r="EE116" s="91"/>
      <c r="EF116" s="91"/>
      <c r="EG116" s="91"/>
      <c r="EH116" s="91"/>
      <c r="EI116" s="91"/>
      <c r="EJ116" s="91"/>
      <c r="EK116" s="91"/>
      <c r="EL116" s="91"/>
      <c r="EM116" s="91"/>
      <c r="EN116" s="91"/>
      <c r="EO116" s="91"/>
      <c r="EP116" s="91"/>
      <c r="EQ116" s="91"/>
      <c r="ER116" s="91"/>
      <c r="ES116" s="91"/>
      <c r="ET116" s="91"/>
    </row>
    <row r="117" spans="18:150" ht="12.5">
      <c r="R117" s="11"/>
      <c r="S117" s="11"/>
      <c r="T117" s="91"/>
      <c r="U117" s="91"/>
      <c r="V117" s="91"/>
      <c r="W117" s="91"/>
      <c r="X117" s="91"/>
      <c r="Y117" s="91"/>
      <c r="Z117" s="91"/>
      <c r="AA117" s="91"/>
      <c r="AB117" s="91"/>
      <c r="AC117" s="91"/>
      <c r="AD117" s="91"/>
      <c r="AE117" s="91"/>
      <c r="AF117" s="91"/>
      <c r="AG117" s="91"/>
      <c r="AH117" s="91"/>
      <c r="AI117" s="91"/>
      <c r="AJ117" s="91"/>
      <c r="AK117" s="91"/>
      <c r="AL117" s="91"/>
      <c r="AM117" s="91"/>
      <c r="AN117" s="91"/>
      <c r="AO117" s="91"/>
      <c r="AP117" s="91"/>
      <c r="AQ117" s="91"/>
      <c r="AR117" s="91"/>
      <c r="AS117" s="91"/>
      <c r="AT117" s="91"/>
      <c r="AU117" s="91"/>
      <c r="AV117" s="91"/>
      <c r="AW117" s="91"/>
      <c r="AX117" s="91"/>
      <c r="AY117" s="91"/>
      <c r="AZ117" s="91"/>
      <c r="BA117" s="91"/>
      <c r="BB117" s="91"/>
      <c r="BC117" s="91"/>
      <c r="BD117" s="91"/>
      <c r="BE117" s="91"/>
      <c r="BF117" s="91"/>
      <c r="BG117" s="91"/>
      <c r="BH117" s="91"/>
      <c r="BI117" s="91"/>
      <c r="BJ117" s="91"/>
      <c r="BK117" s="91"/>
      <c r="BL117" s="91"/>
      <c r="BM117" s="91"/>
      <c r="BN117" s="91"/>
      <c r="BO117" s="91"/>
      <c r="BP117" s="91"/>
      <c r="BQ117" s="91"/>
      <c r="BR117" s="91"/>
      <c r="BS117" s="91"/>
      <c r="BT117" s="91"/>
      <c r="BU117" s="91"/>
      <c r="BV117" s="91"/>
      <c r="BW117" s="91"/>
      <c r="BX117" s="91"/>
      <c r="BY117" s="91"/>
      <c r="BZ117" s="91"/>
      <c r="CA117" s="91"/>
      <c r="CB117" s="91"/>
      <c r="CC117" s="91"/>
      <c r="CD117" s="91"/>
      <c r="CE117" s="91"/>
      <c r="CF117" s="91"/>
      <c r="CG117" s="91"/>
      <c r="CH117" s="91"/>
      <c r="CI117" s="91"/>
      <c r="CJ117" s="91"/>
      <c r="CK117" s="91"/>
      <c r="CL117" s="91"/>
      <c r="CM117" s="91"/>
      <c r="CN117" s="91"/>
      <c r="CO117" s="91"/>
      <c r="CP117" s="91"/>
      <c r="CQ117" s="91"/>
      <c r="CR117" s="91"/>
      <c r="CS117" s="91"/>
      <c r="CT117" s="91"/>
      <c r="CU117" s="91"/>
      <c r="CV117" s="91"/>
      <c r="CW117" s="91"/>
      <c r="CX117" s="91"/>
      <c r="CY117" s="91"/>
      <c r="CZ117" s="91"/>
      <c r="DA117" s="91"/>
      <c r="DB117" s="91"/>
      <c r="DC117" s="91"/>
      <c r="DD117" s="91"/>
      <c r="DE117" s="91"/>
      <c r="DF117" s="91"/>
      <c r="DG117" s="91"/>
      <c r="DH117" s="91"/>
      <c r="DI117" s="91"/>
      <c r="DJ117" s="91"/>
      <c r="DK117" s="91"/>
      <c r="DL117" s="91"/>
      <c r="DM117" s="91"/>
      <c r="DN117" s="91"/>
      <c r="DO117" s="91"/>
      <c r="DP117" s="91"/>
      <c r="DQ117" s="91"/>
      <c r="DR117" s="91"/>
      <c r="DS117" s="91"/>
      <c r="DT117" s="91"/>
      <c r="DU117" s="91"/>
      <c r="DV117" s="91"/>
      <c r="DW117" s="91"/>
      <c r="DX117" s="91"/>
      <c r="DY117" s="91"/>
      <c r="DZ117" s="91"/>
      <c r="EA117" s="91"/>
      <c r="EB117" s="91"/>
      <c r="EC117" s="91"/>
      <c r="ED117" s="91"/>
      <c r="EE117" s="91"/>
      <c r="EF117" s="91"/>
      <c r="EG117" s="91"/>
      <c r="EH117" s="91"/>
      <c r="EI117" s="91"/>
      <c r="EJ117" s="91"/>
      <c r="EK117" s="91"/>
      <c r="EL117" s="91"/>
      <c r="EM117" s="91"/>
      <c r="EN117" s="91"/>
      <c r="EO117" s="91"/>
      <c r="EP117" s="91"/>
      <c r="EQ117" s="91"/>
      <c r="ER117" s="91"/>
      <c r="ES117" s="91"/>
      <c r="ET117" s="91"/>
    </row>
    <row r="118" spans="18:150" ht="12.5">
      <c r="R118" s="11"/>
      <c r="S118" s="11"/>
      <c r="T118" s="91"/>
      <c r="U118" s="91"/>
      <c r="V118" s="91"/>
      <c r="W118" s="91"/>
      <c r="X118" s="91"/>
      <c r="Y118" s="91"/>
      <c r="Z118" s="91"/>
      <c r="AA118" s="91"/>
      <c r="AB118" s="91"/>
      <c r="AC118" s="91"/>
      <c r="AD118" s="91"/>
      <c r="AE118" s="91"/>
      <c r="AF118" s="91"/>
      <c r="AG118" s="91"/>
      <c r="AH118" s="91"/>
      <c r="AI118" s="91"/>
      <c r="AJ118" s="91"/>
      <c r="AK118" s="91"/>
      <c r="AL118" s="91"/>
      <c r="AM118" s="91"/>
      <c r="AN118" s="91"/>
      <c r="AO118" s="91"/>
      <c r="AP118" s="91"/>
      <c r="AQ118" s="91"/>
      <c r="AR118" s="91"/>
      <c r="AS118" s="91"/>
      <c r="AT118" s="91"/>
      <c r="AU118" s="91"/>
      <c r="AV118" s="91"/>
      <c r="AW118" s="91"/>
      <c r="AX118" s="91"/>
      <c r="AY118" s="91"/>
      <c r="AZ118" s="91"/>
      <c r="BA118" s="91"/>
      <c r="BB118" s="91"/>
      <c r="BC118" s="91"/>
      <c r="BD118" s="91"/>
      <c r="BE118" s="91"/>
      <c r="BF118" s="91"/>
      <c r="BG118" s="91"/>
      <c r="BH118" s="91"/>
      <c r="BI118" s="91"/>
      <c r="BJ118" s="91"/>
      <c r="BK118" s="91"/>
      <c r="BL118" s="91"/>
      <c r="BM118" s="91"/>
      <c r="BN118" s="91"/>
      <c r="BO118" s="91"/>
      <c r="BP118" s="91"/>
      <c r="BQ118" s="91"/>
      <c r="BR118" s="91"/>
      <c r="BS118" s="91"/>
      <c r="BT118" s="91"/>
      <c r="BU118" s="91"/>
      <c r="BV118" s="91"/>
      <c r="BW118" s="91"/>
      <c r="BX118" s="91"/>
      <c r="BY118" s="91"/>
      <c r="BZ118" s="91"/>
      <c r="CA118" s="91"/>
      <c r="CB118" s="91"/>
      <c r="CC118" s="91"/>
      <c r="CD118" s="91"/>
      <c r="CE118" s="91"/>
      <c r="CF118" s="91"/>
      <c r="CG118" s="91"/>
      <c r="CH118" s="91"/>
      <c r="CI118" s="91"/>
      <c r="CJ118" s="91"/>
      <c r="CK118" s="91"/>
      <c r="CL118" s="91"/>
      <c r="CM118" s="91"/>
      <c r="CN118" s="91"/>
      <c r="CO118" s="91"/>
      <c r="CP118" s="91"/>
      <c r="CQ118" s="91"/>
      <c r="CR118" s="91"/>
      <c r="CS118" s="91"/>
      <c r="CT118" s="91"/>
      <c r="CU118" s="91"/>
      <c r="CV118" s="91"/>
      <c r="CW118" s="91"/>
      <c r="CX118" s="91"/>
      <c r="CY118" s="91"/>
      <c r="CZ118" s="91"/>
      <c r="DA118" s="91"/>
      <c r="DB118" s="91"/>
      <c r="DC118" s="91"/>
      <c r="DD118" s="91"/>
      <c r="DE118" s="91"/>
      <c r="DF118" s="91"/>
      <c r="DG118" s="91"/>
      <c r="DH118" s="91"/>
      <c r="DI118" s="91"/>
      <c r="DJ118" s="91"/>
      <c r="DK118" s="91"/>
      <c r="DL118" s="91"/>
      <c r="DM118" s="91"/>
      <c r="DN118" s="91"/>
      <c r="DO118" s="91"/>
      <c r="DP118" s="91"/>
      <c r="DQ118" s="91"/>
      <c r="DR118" s="91"/>
      <c r="DS118" s="91"/>
      <c r="DT118" s="91"/>
      <c r="DU118" s="91"/>
      <c r="DV118" s="91"/>
      <c r="DW118" s="91"/>
      <c r="DX118" s="91"/>
      <c r="DY118" s="91"/>
      <c r="DZ118" s="91"/>
      <c r="EA118" s="91"/>
      <c r="EB118" s="91"/>
      <c r="EC118" s="91"/>
      <c r="ED118" s="91"/>
      <c r="EE118" s="91"/>
      <c r="EF118" s="91"/>
      <c r="EG118" s="91"/>
      <c r="EH118" s="91"/>
      <c r="EI118" s="91"/>
      <c r="EJ118" s="91"/>
      <c r="EK118" s="91"/>
      <c r="EL118" s="91"/>
      <c r="EM118" s="91"/>
      <c r="EN118" s="91"/>
      <c r="EO118" s="91"/>
      <c r="EP118" s="91"/>
      <c r="EQ118" s="91"/>
      <c r="ER118" s="91"/>
      <c r="ES118" s="91"/>
      <c r="ET118" s="91"/>
    </row>
    <row r="119" spans="18:150" ht="12.5">
      <c r="R119" s="11"/>
      <c r="S119" s="11"/>
      <c r="T119" s="91"/>
      <c r="U119" s="91"/>
      <c r="V119" s="91"/>
      <c r="W119" s="91"/>
      <c r="X119" s="91"/>
      <c r="Y119" s="91"/>
      <c r="Z119" s="91"/>
      <c r="AA119" s="91"/>
      <c r="AB119" s="91"/>
      <c r="AC119" s="91"/>
      <c r="AD119" s="91"/>
      <c r="AE119" s="91"/>
      <c r="AF119" s="91"/>
      <c r="AG119" s="91"/>
      <c r="AH119" s="91"/>
      <c r="AI119" s="91"/>
      <c r="AJ119" s="91"/>
      <c r="AK119" s="91"/>
      <c r="AL119" s="91"/>
      <c r="AM119" s="91"/>
      <c r="AN119" s="91"/>
      <c r="AO119" s="91"/>
      <c r="AP119" s="91"/>
      <c r="AQ119" s="91"/>
      <c r="AR119" s="91"/>
      <c r="AS119" s="91"/>
      <c r="AT119" s="91"/>
      <c r="AU119" s="91"/>
      <c r="AV119" s="91"/>
      <c r="AW119" s="91"/>
      <c r="AX119" s="91"/>
      <c r="AY119" s="91"/>
      <c r="AZ119" s="91"/>
      <c r="BA119" s="91"/>
      <c r="BB119" s="91"/>
      <c r="BC119" s="91"/>
      <c r="BD119" s="91"/>
      <c r="BE119" s="91"/>
      <c r="BF119" s="91"/>
      <c r="BG119" s="91"/>
      <c r="BH119" s="91"/>
      <c r="BI119" s="91"/>
      <c r="BJ119" s="91"/>
      <c r="BK119" s="91"/>
      <c r="BL119" s="91"/>
      <c r="BM119" s="91"/>
      <c r="BN119" s="91"/>
      <c r="BO119" s="91"/>
      <c r="BP119" s="91"/>
      <c r="BQ119" s="91"/>
      <c r="BR119" s="91"/>
      <c r="BS119" s="91"/>
      <c r="BT119" s="91"/>
      <c r="BU119" s="91"/>
      <c r="BV119" s="91"/>
      <c r="BW119" s="91"/>
      <c r="BX119" s="91"/>
      <c r="BY119" s="91"/>
      <c r="BZ119" s="91"/>
      <c r="CA119" s="91"/>
      <c r="CB119" s="91"/>
      <c r="CC119" s="91"/>
      <c r="CD119" s="91"/>
      <c r="CE119" s="91"/>
      <c r="CF119" s="91"/>
      <c r="CG119" s="91"/>
      <c r="CH119" s="91"/>
      <c r="CI119" s="91"/>
      <c r="CJ119" s="91"/>
      <c r="CK119" s="91"/>
      <c r="CL119" s="91"/>
      <c r="CM119" s="91"/>
      <c r="CN119" s="91"/>
      <c r="CO119" s="91"/>
      <c r="CP119" s="91"/>
      <c r="CQ119" s="91"/>
      <c r="CR119" s="91"/>
      <c r="CS119" s="91"/>
      <c r="CT119" s="91"/>
      <c r="CU119" s="91"/>
      <c r="CV119" s="91"/>
      <c r="CW119" s="91"/>
      <c r="CX119" s="91"/>
      <c r="CY119" s="91"/>
      <c r="CZ119" s="91"/>
      <c r="DA119" s="91"/>
      <c r="DB119" s="91"/>
      <c r="DC119" s="91"/>
      <c r="DD119" s="91"/>
      <c r="DE119" s="91"/>
      <c r="DF119" s="91"/>
      <c r="DG119" s="91"/>
      <c r="DH119" s="91"/>
      <c r="DI119" s="91"/>
      <c r="DJ119" s="91"/>
      <c r="DK119" s="91"/>
      <c r="DL119" s="91"/>
      <c r="DM119" s="91"/>
      <c r="DN119" s="91"/>
      <c r="DO119" s="91"/>
      <c r="DP119" s="91"/>
      <c r="DQ119" s="91"/>
      <c r="DR119" s="91"/>
      <c r="DS119" s="91"/>
      <c r="DT119" s="91"/>
      <c r="DU119" s="91"/>
      <c r="DV119" s="91"/>
      <c r="DW119" s="91"/>
      <c r="DX119" s="91"/>
      <c r="DY119" s="91"/>
      <c r="DZ119" s="91"/>
      <c r="EA119" s="91"/>
      <c r="EB119" s="91"/>
      <c r="EC119" s="91"/>
      <c r="ED119" s="91"/>
      <c r="EE119" s="91"/>
      <c r="EF119" s="91"/>
      <c r="EG119" s="91"/>
      <c r="EH119" s="91"/>
      <c r="EI119" s="91"/>
      <c r="EJ119" s="91"/>
      <c r="EK119" s="91"/>
      <c r="EL119" s="91"/>
      <c r="EM119" s="91"/>
      <c r="EN119" s="91"/>
      <c r="EO119" s="91"/>
      <c r="EP119" s="91"/>
      <c r="EQ119" s="91"/>
      <c r="ER119" s="91"/>
      <c r="ES119" s="91"/>
      <c r="ET119" s="91"/>
    </row>
    <row r="120" spans="18:150" ht="12.5">
      <c r="R120" s="11"/>
      <c r="S120" s="11"/>
      <c r="T120" s="91"/>
      <c r="U120" s="91"/>
      <c r="V120" s="91"/>
      <c r="W120" s="91"/>
      <c r="X120" s="91"/>
      <c r="Y120" s="91"/>
      <c r="Z120" s="91"/>
      <c r="AA120" s="91"/>
      <c r="AB120" s="91"/>
      <c r="AC120" s="91"/>
      <c r="AD120" s="91"/>
      <c r="AE120" s="91"/>
      <c r="AF120" s="91"/>
      <c r="AG120" s="91"/>
      <c r="AH120" s="91"/>
      <c r="AI120" s="91"/>
      <c r="AJ120" s="91"/>
      <c r="AK120" s="91"/>
      <c r="AL120" s="91"/>
      <c r="AM120" s="91"/>
      <c r="AN120" s="91"/>
      <c r="AO120" s="91"/>
      <c r="AP120" s="91"/>
      <c r="AQ120" s="91"/>
      <c r="AR120" s="91"/>
      <c r="AS120" s="91"/>
      <c r="AT120" s="91"/>
      <c r="AU120" s="91"/>
      <c r="AV120" s="91"/>
      <c r="AW120" s="91"/>
      <c r="AX120" s="91"/>
      <c r="AY120" s="91"/>
      <c r="AZ120" s="91"/>
      <c r="BA120" s="91"/>
      <c r="BB120" s="91"/>
      <c r="BC120" s="91"/>
      <c r="BD120" s="91"/>
      <c r="BE120" s="91"/>
      <c r="BF120" s="91"/>
      <c r="BG120" s="91"/>
      <c r="BH120" s="91"/>
      <c r="BI120" s="91"/>
      <c r="BJ120" s="91"/>
      <c r="BK120" s="91"/>
      <c r="BL120" s="91"/>
      <c r="BM120" s="91"/>
      <c r="BN120" s="91"/>
      <c r="BO120" s="91"/>
      <c r="BP120" s="91"/>
      <c r="BQ120" s="91"/>
      <c r="BR120" s="91"/>
      <c r="BS120" s="91"/>
      <c r="BT120" s="91"/>
      <c r="BU120" s="91"/>
      <c r="BV120" s="91"/>
      <c r="BW120" s="91"/>
      <c r="BX120" s="91"/>
      <c r="BY120" s="91"/>
      <c r="BZ120" s="91"/>
      <c r="CA120" s="91"/>
      <c r="CB120" s="91"/>
      <c r="CC120" s="91"/>
      <c r="CD120" s="91"/>
      <c r="CE120" s="91"/>
      <c r="CF120" s="91"/>
      <c r="CG120" s="91"/>
      <c r="CH120" s="91"/>
      <c r="CI120" s="91"/>
      <c r="CJ120" s="91"/>
      <c r="CK120" s="91"/>
      <c r="CL120" s="91"/>
      <c r="CM120" s="91"/>
      <c r="CN120" s="91"/>
      <c r="CO120" s="91"/>
      <c r="CP120" s="91"/>
      <c r="CQ120" s="91"/>
      <c r="CR120" s="91"/>
      <c r="CS120" s="91"/>
      <c r="CT120" s="91"/>
      <c r="CU120" s="91"/>
      <c r="CV120" s="91"/>
      <c r="CW120" s="91"/>
      <c r="CX120" s="91"/>
      <c r="CY120" s="91"/>
      <c r="CZ120" s="91"/>
      <c r="DA120" s="91"/>
      <c r="DB120" s="91"/>
      <c r="DC120" s="91"/>
      <c r="DD120" s="91"/>
      <c r="DE120" s="91"/>
      <c r="DF120" s="91"/>
      <c r="DG120" s="91"/>
      <c r="DH120" s="91"/>
      <c r="DI120" s="91"/>
      <c r="DJ120" s="91"/>
      <c r="DK120" s="91"/>
      <c r="DL120" s="91"/>
      <c r="DM120" s="91"/>
      <c r="DN120" s="91"/>
      <c r="DO120" s="91"/>
      <c r="DP120" s="91"/>
      <c r="DQ120" s="91"/>
      <c r="DR120" s="91"/>
      <c r="DS120" s="91"/>
      <c r="DT120" s="91"/>
      <c r="DU120" s="91"/>
      <c r="DV120" s="91"/>
      <c r="DW120" s="91"/>
      <c r="DX120" s="91"/>
      <c r="DY120" s="91"/>
      <c r="DZ120" s="91"/>
      <c r="EA120" s="91"/>
      <c r="EB120" s="91"/>
      <c r="EC120" s="91"/>
      <c r="ED120" s="91"/>
      <c r="EE120" s="91"/>
      <c r="EF120" s="91"/>
      <c r="EG120" s="91"/>
      <c r="EH120" s="91"/>
      <c r="EI120" s="91"/>
      <c r="EJ120" s="91"/>
      <c r="EK120" s="91"/>
      <c r="EL120" s="91"/>
      <c r="EM120" s="91"/>
      <c r="EN120" s="91"/>
      <c r="EO120" s="91"/>
      <c r="EP120" s="91"/>
      <c r="EQ120" s="91"/>
      <c r="ER120" s="91"/>
      <c r="ES120" s="91"/>
      <c r="ET120" s="91"/>
    </row>
    <row r="121" spans="18:150" ht="12.5">
      <c r="R121" s="11"/>
      <c r="S121" s="11"/>
      <c r="T121" s="91"/>
      <c r="U121" s="91"/>
      <c r="V121" s="91"/>
      <c r="W121" s="91"/>
      <c r="X121" s="91"/>
      <c r="Y121" s="91"/>
      <c r="Z121" s="91"/>
      <c r="AA121" s="91"/>
      <c r="AB121" s="91"/>
      <c r="AC121" s="91"/>
      <c r="AD121" s="91"/>
      <c r="AE121" s="91"/>
      <c r="AF121" s="91"/>
      <c r="AG121" s="91"/>
      <c r="AH121" s="91"/>
      <c r="AI121" s="91"/>
      <c r="AJ121" s="91"/>
      <c r="AK121" s="91"/>
      <c r="AL121" s="91"/>
      <c r="AM121" s="91"/>
      <c r="AN121" s="91"/>
      <c r="AO121" s="91"/>
      <c r="AP121" s="91"/>
      <c r="AQ121" s="91"/>
      <c r="AR121" s="91"/>
      <c r="AS121" s="91"/>
      <c r="AT121" s="91"/>
      <c r="AU121" s="91"/>
      <c r="AV121" s="91"/>
      <c r="AW121" s="91"/>
      <c r="AX121" s="91"/>
      <c r="AY121" s="91"/>
      <c r="AZ121" s="91"/>
      <c r="BA121" s="91"/>
      <c r="BB121" s="91"/>
      <c r="BC121" s="91"/>
      <c r="BD121" s="91"/>
      <c r="BE121" s="91"/>
      <c r="BF121" s="91"/>
      <c r="BG121" s="91"/>
      <c r="BH121" s="91"/>
      <c r="BI121" s="91"/>
      <c r="BJ121" s="91"/>
      <c r="BK121" s="91"/>
      <c r="BL121" s="91"/>
      <c r="BM121" s="91"/>
      <c r="BN121" s="91"/>
      <c r="BO121" s="91"/>
      <c r="BP121" s="91"/>
      <c r="BQ121" s="91"/>
      <c r="BR121" s="91"/>
      <c r="BS121" s="91"/>
      <c r="BT121" s="91"/>
      <c r="BU121" s="91"/>
      <c r="BV121" s="91"/>
      <c r="BW121" s="91"/>
      <c r="BX121" s="91"/>
      <c r="BY121" s="91"/>
      <c r="BZ121" s="91"/>
      <c r="CA121" s="91"/>
      <c r="CB121" s="91"/>
      <c r="CC121" s="91"/>
      <c r="CD121" s="91"/>
      <c r="CE121" s="91"/>
      <c r="CF121" s="91"/>
      <c r="CG121" s="91"/>
      <c r="CH121" s="91"/>
      <c r="CI121" s="91"/>
      <c r="CJ121" s="91"/>
      <c r="CK121" s="91"/>
      <c r="CL121" s="91"/>
      <c r="CM121" s="91"/>
      <c r="CN121" s="91"/>
      <c r="CO121" s="91"/>
      <c r="CP121" s="91"/>
      <c r="CQ121" s="91"/>
      <c r="CR121" s="91"/>
      <c r="CS121" s="91"/>
      <c r="CT121" s="91"/>
      <c r="CU121" s="91"/>
      <c r="CV121" s="91"/>
      <c r="CW121" s="91"/>
      <c r="CX121" s="91"/>
      <c r="CY121" s="91"/>
      <c r="CZ121" s="91"/>
      <c r="DA121" s="91"/>
      <c r="DB121" s="91"/>
      <c r="DC121" s="91"/>
      <c r="DD121" s="91"/>
      <c r="DE121" s="91"/>
      <c r="DF121" s="91"/>
      <c r="DG121" s="91"/>
      <c r="DH121" s="91"/>
      <c r="DI121" s="91"/>
      <c r="DJ121" s="91"/>
      <c r="DK121" s="91"/>
      <c r="DL121" s="91"/>
      <c r="DM121" s="91"/>
      <c r="DN121" s="91"/>
      <c r="DO121" s="91"/>
      <c r="DP121" s="91"/>
      <c r="DQ121" s="91"/>
      <c r="DR121" s="91"/>
      <c r="DS121" s="91"/>
      <c r="DT121" s="91"/>
      <c r="DU121" s="91"/>
      <c r="DV121" s="91"/>
      <c r="DW121" s="91"/>
      <c r="DX121" s="91"/>
      <c r="DY121" s="91"/>
      <c r="DZ121" s="91"/>
      <c r="EA121" s="91"/>
      <c r="EB121" s="91"/>
      <c r="EC121" s="91"/>
      <c r="ED121" s="91"/>
      <c r="EE121" s="91"/>
      <c r="EF121" s="91"/>
      <c r="EG121" s="91"/>
      <c r="EH121" s="91"/>
      <c r="EI121" s="91"/>
      <c r="EJ121" s="91"/>
      <c r="EK121" s="91"/>
      <c r="EL121" s="91"/>
      <c r="EM121" s="91"/>
      <c r="EN121" s="91"/>
      <c r="EO121" s="91"/>
      <c r="EP121" s="91"/>
      <c r="EQ121" s="91"/>
      <c r="ER121" s="91"/>
      <c r="ES121" s="91"/>
      <c r="ET121" s="91"/>
    </row>
    <row r="122" spans="18:150" ht="12.5">
      <c r="R122" s="11"/>
      <c r="S122" s="11"/>
      <c r="T122" s="91"/>
      <c r="U122" s="91"/>
      <c r="V122" s="91"/>
      <c r="W122" s="91"/>
      <c r="X122" s="91"/>
      <c r="Y122" s="91"/>
      <c r="Z122" s="91"/>
      <c r="AA122" s="91"/>
      <c r="AB122" s="91"/>
      <c r="AC122" s="91"/>
      <c r="AD122" s="91"/>
      <c r="AE122" s="91"/>
      <c r="AF122" s="91"/>
      <c r="AG122" s="91"/>
      <c r="AH122" s="91"/>
      <c r="AI122" s="91"/>
      <c r="AJ122" s="91"/>
      <c r="AK122" s="91"/>
      <c r="AL122" s="91"/>
      <c r="AM122" s="91"/>
      <c r="AN122" s="91"/>
      <c r="AO122" s="91"/>
      <c r="AP122" s="91"/>
      <c r="AQ122" s="91"/>
      <c r="AR122" s="91"/>
      <c r="AS122" s="91"/>
      <c r="AT122" s="91"/>
      <c r="AU122" s="91"/>
      <c r="AV122" s="91"/>
      <c r="AW122" s="91"/>
      <c r="AX122" s="91"/>
      <c r="AY122" s="91"/>
      <c r="AZ122" s="91"/>
      <c r="BA122" s="91"/>
      <c r="BB122" s="91"/>
      <c r="BC122" s="91"/>
      <c r="BD122" s="91"/>
      <c r="BE122" s="91"/>
      <c r="BF122" s="91"/>
      <c r="BG122" s="91"/>
      <c r="BH122" s="91"/>
      <c r="BI122" s="91"/>
      <c r="BJ122" s="91"/>
      <c r="BK122" s="91"/>
      <c r="BL122" s="91"/>
      <c r="BM122" s="91"/>
      <c r="BN122" s="91"/>
      <c r="BO122" s="91"/>
      <c r="BP122" s="91"/>
      <c r="BQ122" s="91"/>
      <c r="BR122" s="91"/>
      <c r="BS122" s="91"/>
      <c r="BT122" s="91"/>
      <c r="BU122" s="91"/>
      <c r="BV122" s="91"/>
      <c r="BW122" s="91"/>
      <c r="BX122" s="91"/>
      <c r="BY122" s="91"/>
      <c r="BZ122" s="91"/>
      <c r="CA122" s="91"/>
      <c r="CB122" s="91"/>
      <c r="CC122" s="91"/>
      <c r="CD122" s="91"/>
      <c r="CE122" s="91"/>
      <c r="CF122" s="91"/>
      <c r="CG122" s="91"/>
      <c r="CH122" s="91"/>
      <c r="CI122" s="91"/>
      <c r="CJ122" s="91"/>
      <c r="CK122" s="91"/>
      <c r="CL122" s="91"/>
      <c r="CM122" s="91"/>
      <c r="CN122" s="91"/>
      <c r="CO122" s="91"/>
      <c r="CP122" s="91"/>
      <c r="CQ122" s="91"/>
      <c r="CR122" s="91"/>
      <c r="CS122" s="91"/>
      <c r="CT122" s="91"/>
      <c r="CU122" s="91"/>
      <c r="CV122" s="91"/>
      <c r="CW122" s="91"/>
      <c r="CX122" s="91"/>
      <c r="CY122" s="91"/>
      <c r="CZ122" s="91"/>
      <c r="DA122" s="91"/>
      <c r="DB122" s="91"/>
      <c r="DC122" s="91"/>
      <c r="DD122" s="91"/>
      <c r="DE122" s="91"/>
      <c r="DF122" s="91"/>
      <c r="DG122" s="91"/>
      <c r="DH122" s="91"/>
      <c r="DI122" s="91"/>
      <c r="DJ122" s="91"/>
      <c r="DK122" s="91"/>
      <c r="DM122" s="91"/>
      <c r="DN122" s="91"/>
      <c r="DO122" s="91"/>
      <c r="DP122" s="91"/>
      <c r="DQ122" s="91"/>
      <c r="DR122" s="91"/>
      <c r="DS122" s="91"/>
      <c r="DT122" s="91"/>
      <c r="DU122" s="91"/>
      <c r="DV122" s="91"/>
      <c r="DW122" s="91"/>
      <c r="DX122" s="91"/>
      <c r="DY122" s="91"/>
      <c r="DZ122" s="91"/>
      <c r="EA122" s="91"/>
      <c r="EB122" s="91"/>
      <c r="EC122" s="91"/>
      <c r="ED122" s="91"/>
      <c r="EE122" s="91"/>
      <c r="EF122" s="91"/>
      <c r="EG122" s="91"/>
      <c r="EH122" s="91"/>
      <c r="EI122" s="91"/>
      <c r="EJ122" s="91"/>
      <c r="EK122" s="91"/>
      <c r="EL122" s="91"/>
      <c r="EM122" s="91"/>
      <c r="EN122" s="91"/>
      <c r="EO122" s="91"/>
      <c r="EP122" s="91"/>
      <c r="EQ122" s="91"/>
      <c r="ER122" s="91"/>
      <c r="ES122" s="91"/>
      <c r="ET122" s="91"/>
    </row>
    <row r="123" spans="18:150" ht="12.5">
      <c r="R123" s="11"/>
      <c r="S123" s="11"/>
      <c r="T123" s="91"/>
      <c r="U123" s="91"/>
      <c r="V123" s="91"/>
      <c r="W123" s="91"/>
      <c r="X123" s="91"/>
      <c r="Y123" s="91"/>
      <c r="Z123" s="91"/>
      <c r="AA123" s="91"/>
      <c r="AB123" s="91"/>
      <c r="AC123" s="91"/>
      <c r="AD123" s="91"/>
      <c r="AE123" s="91"/>
      <c r="AF123" s="91"/>
      <c r="AG123" s="91"/>
      <c r="AH123" s="91"/>
      <c r="AI123" s="91"/>
      <c r="BE123" s="91"/>
      <c r="BF123" s="91"/>
      <c r="BG123" s="91"/>
      <c r="BH123" s="91"/>
      <c r="BI123" s="91"/>
      <c r="BJ123" s="91"/>
      <c r="BK123" s="91"/>
      <c r="BL123" s="91"/>
      <c r="BM123" s="91"/>
      <c r="BN123" s="91"/>
      <c r="BO123" s="91"/>
      <c r="BP123" s="91"/>
      <c r="BQ123" s="91"/>
      <c r="BR123" s="91"/>
      <c r="BS123" s="91"/>
      <c r="BT123" s="91"/>
      <c r="BU123" s="91"/>
      <c r="BV123" s="91"/>
      <c r="BW123" s="91"/>
      <c r="BX123" s="91"/>
      <c r="BY123" s="91"/>
      <c r="BZ123" s="91"/>
      <c r="CA123" s="91"/>
      <c r="CB123" s="91"/>
      <c r="CC123" s="91"/>
      <c r="CD123" s="91"/>
      <c r="CE123" s="91"/>
      <c r="CF123" s="91"/>
      <c r="CG123" s="91"/>
      <c r="CH123" s="91"/>
      <c r="CI123" s="91"/>
      <c r="CJ123" s="91"/>
      <c r="CK123" s="91"/>
      <c r="CL123" s="91"/>
      <c r="CM123" s="91"/>
      <c r="CN123" s="91"/>
      <c r="CO123" s="91"/>
      <c r="CP123" s="91"/>
      <c r="CQ123" s="91"/>
      <c r="CR123" s="91"/>
      <c r="CS123" s="91"/>
      <c r="CT123" s="91"/>
      <c r="CU123" s="91"/>
      <c r="CV123" s="91"/>
      <c r="CW123" s="91"/>
      <c r="CX123" s="91"/>
      <c r="CY123" s="91"/>
      <c r="CZ123" s="91"/>
      <c r="DA123" s="91"/>
      <c r="DB123" s="91"/>
      <c r="DC123" s="91"/>
      <c r="DD123" s="91"/>
      <c r="DE123" s="91"/>
      <c r="DF123" s="91"/>
      <c r="DG123" s="91"/>
      <c r="DM123" s="91"/>
      <c r="DN123" s="91"/>
      <c r="DO123" s="91"/>
      <c r="DP123" s="91"/>
      <c r="DQ123" s="91"/>
      <c r="DR123" s="91"/>
      <c r="DS123" s="91"/>
      <c r="DT123" s="91"/>
      <c r="DU123" s="91"/>
      <c r="DV123" s="91"/>
      <c r="DW123" s="91"/>
      <c r="DX123" s="91"/>
      <c r="DY123" s="91"/>
      <c r="DZ123" s="91"/>
      <c r="EA123" s="91"/>
      <c r="EB123" s="91"/>
      <c r="EC123" s="91"/>
      <c r="ED123" s="91"/>
      <c r="EE123" s="91"/>
      <c r="EF123" s="91"/>
      <c r="EG123" s="91"/>
      <c r="EH123" s="91"/>
      <c r="EI123" s="91"/>
      <c r="EJ123" s="91"/>
      <c r="EK123" s="91"/>
      <c r="EL123" s="91"/>
      <c r="EM123" s="91"/>
      <c r="EN123" s="91"/>
      <c r="EO123" s="91"/>
      <c r="EP123" s="91"/>
      <c r="EQ123" s="91"/>
      <c r="ER123" s="91"/>
      <c r="ES123" s="91"/>
      <c r="ET123" s="91"/>
    </row>
    <row r="124" spans="18:150" ht="12.5">
      <c r="R124" s="11"/>
      <c r="S124" s="11"/>
      <c r="T124" s="91"/>
      <c r="U124" s="91"/>
      <c r="V124" s="91"/>
      <c r="W124" s="91"/>
      <c r="X124" s="91"/>
      <c r="Y124" s="91"/>
      <c r="Z124" s="91"/>
      <c r="AA124" s="91"/>
      <c r="AB124" s="91"/>
      <c r="AC124" s="91"/>
      <c r="AD124" s="91"/>
      <c r="AE124" s="91"/>
      <c r="AF124" s="91"/>
      <c r="AG124" s="91"/>
      <c r="AH124" s="91"/>
      <c r="AI124" s="91"/>
      <c r="BR124" s="91"/>
      <c r="BS124" s="91"/>
      <c r="BT124" s="91"/>
      <c r="BU124" s="91"/>
      <c r="BV124" s="91"/>
      <c r="BW124" s="91"/>
      <c r="BX124" s="91"/>
      <c r="BY124" s="91"/>
      <c r="BZ124" s="91"/>
      <c r="CA124" s="91"/>
      <c r="CB124" s="91"/>
      <c r="CC124" s="91"/>
      <c r="CD124" s="91"/>
      <c r="CE124" s="91"/>
      <c r="CF124" s="91"/>
      <c r="CG124" s="91"/>
      <c r="CH124" s="91"/>
      <c r="CI124" s="91"/>
      <c r="CJ124" s="91"/>
      <c r="CK124" s="91"/>
      <c r="CL124" s="91"/>
      <c r="CM124" s="91"/>
      <c r="CN124" s="91"/>
      <c r="CO124" s="91"/>
      <c r="CP124" s="91"/>
      <c r="CQ124" s="91"/>
      <c r="CR124" s="91"/>
      <c r="CS124" s="91"/>
      <c r="CT124" s="91"/>
      <c r="CU124" s="91"/>
      <c r="CV124" s="91"/>
      <c r="CW124" s="91"/>
      <c r="CX124" s="91"/>
      <c r="CY124" s="91"/>
      <c r="CZ124" s="91"/>
      <c r="DA124" s="91"/>
      <c r="DB124" s="91"/>
      <c r="DC124" s="91"/>
      <c r="DD124" s="91"/>
      <c r="DE124" s="91"/>
      <c r="DF124" s="91"/>
      <c r="DG124" s="91"/>
      <c r="DM124" s="91"/>
      <c r="DN124" s="91"/>
      <c r="DO124" s="91"/>
      <c r="DP124" s="91"/>
      <c r="DQ124" s="91"/>
      <c r="DR124" s="91"/>
      <c r="DS124" s="91"/>
      <c r="DT124" s="91"/>
      <c r="DU124" s="91"/>
      <c r="DV124" s="91"/>
      <c r="DW124" s="91"/>
      <c r="DX124" s="91"/>
      <c r="DY124" s="91"/>
      <c r="DZ124" s="91"/>
      <c r="EA124" s="91"/>
      <c r="EB124" s="91"/>
      <c r="EC124" s="91"/>
      <c r="ED124" s="91"/>
      <c r="EE124" s="91"/>
      <c r="EF124" s="91"/>
      <c r="EG124" s="91"/>
      <c r="EH124" s="91"/>
      <c r="EI124" s="91"/>
      <c r="EJ124" s="91"/>
      <c r="EK124" s="91"/>
      <c r="EL124" s="91"/>
      <c r="EM124" s="91"/>
      <c r="EN124" s="91"/>
      <c r="EO124" s="91"/>
      <c r="EP124" s="91"/>
      <c r="EQ124" s="91"/>
      <c r="ER124" s="91"/>
      <c r="ES124" s="91"/>
      <c r="ET124" s="91"/>
    </row>
    <row r="125" spans="18:150" ht="12.5">
      <c r="R125" s="11"/>
      <c r="S125" s="11"/>
      <c r="T125" s="91"/>
      <c r="U125" s="91"/>
      <c r="V125" s="91"/>
      <c r="W125" s="91"/>
      <c r="X125" s="91"/>
      <c r="Y125" s="91"/>
      <c r="Z125" s="91"/>
      <c r="AA125" s="91"/>
      <c r="AB125" s="91"/>
      <c r="AC125" s="91"/>
      <c r="AD125" s="91"/>
      <c r="AE125" s="91"/>
      <c r="AF125" s="91"/>
      <c r="AG125" s="91"/>
      <c r="AH125" s="91"/>
      <c r="AI125" s="91"/>
      <c r="CC125" s="91"/>
      <c r="DM125" s="91"/>
      <c r="DN125" s="91"/>
      <c r="DO125" s="91"/>
      <c r="DP125" s="91"/>
      <c r="DQ125" s="91"/>
      <c r="DR125" s="91"/>
      <c r="DS125" s="91"/>
      <c r="DT125" s="91"/>
      <c r="DU125" s="91"/>
      <c r="DV125" s="91"/>
      <c r="DW125" s="91"/>
      <c r="DX125" s="91"/>
      <c r="DY125" s="91"/>
      <c r="DZ125" s="91"/>
      <c r="EA125" s="91"/>
      <c r="EB125" s="91"/>
      <c r="EC125" s="91"/>
      <c r="ED125" s="91"/>
      <c r="EE125" s="91"/>
      <c r="EF125" s="91"/>
      <c r="EG125" s="91"/>
      <c r="EH125" s="91"/>
      <c r="EI125" s="91"/>
      <c r="EJ125" s="91"/>
      <c r="EK125" s="91"/>
      <c r="EL125" s="91"/>
      <c r="EM125" s="91"/>
      <c r="EN125" s="91"/>
      <c r="EO125" s="91"/>
      <c r="EP125" s="91"/>
      <c r="EQ125" s="91"/>
      <c r="ER125" s="91"/>
      <c r="ES125" s="91"/>
      <c r="ET125" s="91"/>
    </row>
    <row r="126" spans="18:150" ht="15.75" customHeight="1">
      <c r="T126" s="91"/>
      <c r="U126" s="91"/>
      <c r="V126" s="91"/>
      <c r="W126" s="91"/>
      <c r="X126" s="91"/>
      <c r="Y126" s="91"/>
      <c r="Z126" s="91"/>
      <c r="AA126" s="91"/>
      <c r="AB126" s="91"/>
      <c r="AC126" s="91"/>
      <c r="AD126" s="91"/>
      <c r="AE126" s="91"/>
      <c r="AF126" s="91"/>
      <c r="AG126" s="91"/>
      <c r="DM126" s="91"/>
      <c r="DN126" s="91"/>
      <c r="DO126" s="91"/>
      <c r="DP126" s="91"/>
      <c r="DQ126" s="91"/>
      <c r="DR126" s="91"/>
      <c r="DS126" s="91"/>
      <c r="DT126" s="91"/>
      <c r="DU126" s="91"/>
      <c r="DV126" s="91"/>
      <c r="DW126" s="91"/>
      <c r="DX126" s="91"/>
      <c r="DY126" s="91"/>
      <c r="DZ126" s="91"/>
      <c r="EA126" s="91"/>
      <c r="EB126" s="91"/>
      <c r="EC126" s="91"/>
      <c r="ED126" s="91"/>
      <c r="EE126" s="91"/>
      <c r="EF126" s="91"/>
      <c r="EG126" s="91"/>
      <c r="EH126" s="91"/>
      <c r="EI126" s="91"/>
      <c r="EJ126" s="91"/>
      <c r="EK126" s="91"/>
      <c r="EL126" s="91"/>
      <c r="EM126" s="91"/>
      <c r="EN126" s="91"/>
      <c r="EO126" s="91"/>
      <c r="EP126" s="91"/>
      <c r="EQ126" s="91"/>
      <c r="ER126" s="91"/>
      <c r="ES126" s="91"/>
      <c r="ET126" s="91"/>
    </row>
    <row r="127" spans="18:150" ht="15.75" customHeight="1">
      <c r="AA127" s="91"/>
      <c r="AF127" s="91"/>
      <c r="DM127" s="91"/>
      <c r="DN127" s="91"/>
      <c r="DO127" s="91"/>
      <c r="DP127" s="91"/>
      <c r="DQ127" s="91"/>
      <c r="DR127" s="91"/>
      <c r="DS127" s="91"/>
      <c r="DT127" s="91"/>
      <c r="DU127" s="91"/>
      <c r="DV127" s="91"/>
      <c r="DW127" s="91"/>
      <c r="DX127" s="91"/>
      <c r="DY127" s="91"/>
      <c r="DZ127" s="91"/>
      <c r="EA127" s="91"/>
      <c r="EB127" s="91"/>
      <c r="EC127" s="91"/>
      <c r="ED127" s="91"/>
      <c r="EE127" s="91"/>
      <c r="EF127" s="91"/>
      <c r="EG127" s="91"/>
      <c r="EH127" s="91"/>
      <c r="EI127" s="91"/>
      <c r="EJ127" s="91"/>
      <c r="EK127" s="91"/>
      <c r="EL127" s="91"/>
      <c r="EM127" s="91"/>
      <c r="EN127" s="91"/>
      <c r="EO127" s="91"/>
      <c r="EP127" s="91"/>
      <c r="EQ127" s="91"/>
      <c r="ER127" s="91"/>
      <c r="ES127" s="91"/>
      <c r="ET127" s="91"/>
    </row>
    <row r="128" spans="18:150" ht="15.75" customHeight="1">
      <c r="AA128" s="91"/>
      <c r="DM128" s="91"/>
      <c r="DN128" s="91"/>
      <c r="DO128" s="91"/>
      <c r="DP128" s="91"/>
      <c r="DQ128" s="91"/>
      <c r="DR128" s="91"/>
      <c r="DS128" s="91"/>
      <c r="DT128" s="91"/>
      <c r="DU128" s="91"/>
      <c r="DV128" s="91"/>
      <c r="DW128" s="91"/>
      <c r="DX128" s="91"/>
      <c r="DY128" s="91"/>
      <c r="DZ128" s="91"/>
      <c r="EA128" s="91"/>
      <c r="EB128" s="91"/>
      <c r="EC128" s="91"/>
      <c r="ED128" s="91"/>
      <c r="EE128" s="91"/>
      <c r="EF128" s="91"/>
      <c r="EG128" s="91"/>
      <c r="EH128" s="91"/>
      <c r="EI128" s="91"/>
      <c r="EJ128" s="91"/>
      <c r="EK128" s="91"/>
      <c r="EL128" s="91"/>
      <c r="EM128" s="91"/>
      <c r="EN128" s="91"/>
      <c r="EO128" s="91"/>
      <c r="EP128" s="91"/>
      <c r="EQ128" s="91"/>
      <c r="ER128" s="91"/>
      <c r="ES128" s="91"/>
      <c r="ET128" s="91"/>
    </row>
    <row r="129" spans="27:150" ht="15.75" customHeight="1">
      <c r="AA129" s="91"/>
      <c r="DM129" s="91"/>
      <c r="DN129" s="91"/>
      <c r="DO129" s="91"/>
      <c r="DP129" s="91"/>
      <c r="DQ129" s="91"/>
      <c r="DR129" s="91"/>
      <c r="DS129" s="91"/>
      <c r="DT129" s="91"/>
      <c r="DU129" s="91"/>
      <c r="DV129" s="91"/>
      <c r="DW129" s="91"/>
      <c r="DX129" s="91"/>
      <c r="DY129" s="91"/>
      <c r="DZ129" s="91"/>
      <c r="EA129" s="91"/>
      <c r="EB129" s="91"/>
      <c r="EC129" s="91"/>
      <c r="ED129" s="91"/>
      <c r="EE129" s="91"/>
      <c r="EF129" s="91"/>
      <c r="EG129" s="91"/>
      <c r="EH129" s="91"/>
      <c r="EI129" s="91"/>
      <c r="EJ129" s="91"/>
      <c r="EK129" s="91"/>
      <c r="EL129" s="91"/>
      <c r="EM129" s="91"/>
      <c r="EN129" s="91"/>
      <c r="EO129" s="91"/>
      <c r="EP129" s="91"/>
      <c r="EQ129" s="91"/>
      <c r="ER129" s="91"/>
      <c r="ET129" s="91"/>
    </row>
    <row r="130" spans="27:150" ht="15.75" customHeight="1">
      <c r="AA130" s="91"/>
      <c r="DM130" s="91"/>
      <c r="DN130" s="91"/>
      <c r="DO130" s="91"/>
      <c r="DP130" s="91"/>
      <c r="DQ130" s="91"/>
      <c r="DR130" s="91"/>
      <c r="DS130" s="91"/>
      <c r="DT130" s="91"/>
      <c r="DU130" s="91"/>
      <c r="DV130" s="91"/>
      <c r="DW130" s="91"/>
      <c r="DX130" s="91"/>
      <c r="DY130" s="91"/>
      <c r="DZ130" s="91"/>
      <c r="EA130" s="91"/>
      <c r="EB130" s="91"/>
      <c r="EC130" s="91"/>
      <c r="ED130" s="91"/>
      <c r="EE130" s="91"/>
      <c r="EF130" s="91"/>
      <c r="EG130" s="91"/>
      <c r="EH130" s="91"/>
      <c r="EI130" s="91"/>
      <c r="EJ130" s="91"/>
      <c r="EK130" s="91"/>
      <c r="EL130" s="91"/>
      <c r="EM130" s="91"/>
      <c r="EN130" s="91"/>
      <c r="EO130" s="91"/>
      <c r="EP130" s="91"/>
      <c r="EQ130" s="91"/>
      <c r="ER130" s="91"/>
    </row>
    <row r="131" spans="27:150" ht="15.75" customHeight="1">
      <c r="AA131" s="91"/>
    </row>
  </sheetData>
  <mergeCells count="4">
    <mergeCell ref="V45:X47"/>
    <mergeCell ref="B1:C1"/>
    <mergeCell ref="P17:R17"/>
    <mergeCell ref="T17:V17"/>
  </mergeCells>
  <phoneticPr fontId="42" type="noConversion"/>
  <conditionalFormatting sqref="B7:M7">
    <cfRule type="colorScale" priority="463">
      <colorScale>
        <cfvo type="min"/>
        <cfvo type="percentile" val="50"/>
        <cfvo type="max"/>
        <color rgb="FFF8696B"/>
        <color rgb="FFFFEB84"/>
        <color rgb="FF63BE7B"/>
      </colorScale>
    </cfRule>
  </conditionalFormatting>
  <conditionalFormatting sqref="B3:N3">
    <cfRule type="colorScale" priority="460">
      <colorScale>
        <cfvo type="min"/>
        <cfvo type="max"/>
        <color rgb="FFEA9999"/>
        <color rgb="FF00FF00"/>
      </colorScale>
    </cfRule>
    <cfRule type="colorScale" priority="459">
      <colorScale>
        <cfvo type="min"/>
        <cfvo type="percentile" val="50"/>
        <cfvo type="max"/>
        <color rgb="FFF8696B"/>
        <color rgb="FFFFEB84"/>
        <color rgb="FF63BE7B"/>
      </colorScale>
    </cfRule>
  </conditionalFormatting>
  <conditionalFormatting sqref="B4:N4">
    <cfRule type="colorScale" priority="461">
      <colorScale>
        <cfvo type="min"/>
        <cfvo type="percentile" val="50"/>
        <cfvo type="max"/>
        <color rgb="FFF8696B"/>
        <color rgb="FFFFEB84"/>
        <color rgb="FF63BE7B"/>
      </colorScale>
    </cfRule>
  </conditionalFormatting>
  <conditionalFormatting sqref="B5:N5">
    <cfRule type="colorScale" priority="462">
      <colorScale>
        <cfvo type="min"/>
        <cfvo type="percentile" val="50"/>
        <cfvo type="max"/>
        <color rgb="FFF8696B"/>
        <color rgb="FFFFEB84"/>
        <color rgb="FF63BE7B"/>
      </colorScale>
    </cfRule>
  </conditionalFormatting>
  <conditionalFormatting sqref="B6:N6">
    <cfRule type="colorScale" priority="464">
      <colorScale>
        <cfvo type="min"/>
        <cfvo type="percentile" val="50"/>
        <cfvo type="max"/>
        <color rgb="FFF8696B"/>
        <color rgb="FFFFEB84"/>
        <color rgb="FF63BE7B"/>
      </colorScale>
    </cfRule>
  </conditionalFormatting>
  <conditionalFormatting sqref="B8:N8">
    <cfRule type="colorScale" priority="557">
      <colorScale>
        <cfvo type="min"/>
        <cfvo type="percentile" val="50"/>
        <cfvo type="max"/>
        <color rgb="FFF8696B"/>
        <color rgb="FFFFEB84"/>
        <color rgb="FF63BE7B"/>
      </colorScale>
    </cfRule>
  </conditionalFormatting>
  <conditionalFormatting sqref="B9:N9">
    <cfRule type="colorScale" priority="465">
      <colorScale>
        <cfvo type="min"/>
        <cfvo type="percentile" val="50"/>
        <cfvo type="max"/>
        <color rgb="FFF8696B"/>
        <color rgb="FFFFEB84"/>
        <color rgb="FF63BE7B"/>
      </colorScale>
    </cfRule>
  </conditionalFormatting>
  <conditionalFormatting sqref="B10:N10">
    <cfRule type="colorScale" priority="466">
      <colorScale>
        <cfvo type="min"/>
        <cfvo type="percentile" val="50"/>
        <cfvo type="max"/>
        <color rgb="FFF8696B"/>
        <color rgb="FFFFEB84"/>
        <color rgb="FF63BE7B"/>
      </colorScale>
    </cfRule>
  </conditionalFormatting>
  <conditionalFormatting sqref="B11:N11">
    <cfRule type="colorScale" priority="467">
      <colorScale>
        <cfvo type="min"/>
        <cfvo type="percentile" val="50"/>
        <cfvo type="max"/>
        <color rgb="FFF8696B"/>
        <color rgb="FFFFEB84"/>
        <color rgb="FF63BE7B"/>
      </colorScale>
    </cfRule>
  </conditionalFormatting>
  <conditionalFormatting sqref="B12:N12">
    <cfRule type="colorScale" priority="470">
      <colorScale>
        <cfvo type="min"/>
        <cfvo type="percentile" val="50"/>
        <cfvo type="max"/>
        <color rgb="FFF8696B"/>
        <color rgb="FFFFEB84"/>
        <color rgb="FF63BE7B"/>
      </colorScale>
    </cfRule>
  </conditionalFormatting>
  <conditionalFormatting sqref="B13:N13">
    <cfRule type="colorScale" priority="471">
      <colorScale>
        <cfvo type="min"/>
        <cfvo type="percentile" val="50"/>
        <cfvo type="max"/>
        <color rgb="FFF8696B"/>
        <color rgb="FFFFEB84"/>
        <color rgb="FF63BE7B"/>
      </colorScale>
    </cfRule>
  </conditionalFormatting>
  <conditionalFormatting sqref="B14:N14">
    <cfRule type="colorScale" priority="472">
      <colorScale>
        <cfvo type="min"/>
        <cfvo type="percentile" val="50"/>
        <cfvo type="max"/>
        <color rgb="FFF8696B"/>
        <color rgb="FFFFEB84"/>
        <color rgb="FF63BE7B"/>
      </colorScale>
    </cfRule>
  </conditionalFormatting>
  <conditionalFormatting sqref="B15:N15">
    <cfRule type="colorScale" priority="468">
      <colorScale>
        <cfvo type="min"/>
        <cfvo type="percentile" val="50"/>
        <cfvo type="max"/>
        <color rgb="FFF8696B"/>
        <color rgb="FFFFEB84"/>
        <color rgb="FF63BE7B"/>
      </colorScale>
    </cfRule>
  </conditionalFormatting>
  <conditionalFormatting sqref="B16:N16">
    <cfRule type="colorScale" priority="473">
      <colorScale>
        <cfvo type="min"/>
        <cfvo type="percentile" val="50"/>
        <cfvo type="max"/>
        <color rgb="FFF8696B"/>
        <color rgb="FFFFEB84"/>
        <color rgb="FF63BE7B"/>
      </colorScale>
    </cfRule>
  </conditionalFormatting>
  <conditionalFormatting sqref="B17:N17">
    <cfRule type="colorScale" priority="474">
      <colorScale>
        <cfvo type="min"/>
        <cfvo type="percentile" val="50"/>
        <cfvo type="max"/>
        <color rgb="FFF8696B"/>
        <color rgb="FFFFEB84"/>
        <color rgb="FF63BE7B"/>
      </colorScale>
    </cfRule>
  </conditionalFormatting>
  <conditionalFormatting sqref="B18:N18">
    <cfRule type="colorScale" priority="475">
      <colorScale>
        <cfvo type="min"/>
        <cfvo type="percentile" val="50"/>
        <cfvo type="max"/>
        <color rgb="FFF8696B"/>
        <color rgb="FFFFEB84"/>
        <color rgb="FF63BE7B"/>
      </colorScale>
    </cfRule>
  </conditionalFormatting>
  <conditionalFormatting sqref="B19:N19">
    <cfRule type="colorScale" priority="476">
      <colorScale>
        <cfvo type="min"/>
        <cfvo type="percentile" val="50"/>
        <cfvo type="max"/>
        <color rgb="FFF8696B"/>
        <color rgb="FFFFEB84"/>
        <color rgb="FF63BE7B"/>
      </colorScale>
    </cfRule>
  </conditionalFormatting>
  <conditionalFormatting sqref="B20:N20">
    <cfRule type="colorScale" priority="477">
      <colorScale>
        <cfvo type="min"/>
        <cfvo type="percentile" val="50"/>
        <cfvo type="max"/>
        <color rgb="FFF8696B"/>
        <color rgb="FFFFEB84"/>
        <color rgb="FF63BE7B"/>
      </colorScale>
    </cfRule>
  </conditionalFormatting>
  <conditionalFormatting sqref="B21:N21">
    <cfRule type="colorScale" priority="478">
      <colorScale>
        <cfvo type="min"/>
        <cfvo type="percentile" val="50"/>
        <cfvo type="max"/>
        <color rgb="FFF8696B"/>
        <color rgb="FFFFEB84"/>
        <color rgb="FF63BE7B"/>
      </colorScale>
    </cfRule>
  </conditionalFormatting>
  <conditionalFormatting sqref="B22:N22">
    <cfRule type="colorScale" priority="479">
      <colorScale>
        <cfvo type="min"/>
        <cfvo type="percentile" val="50"/>
        <cfvo type="max"/>
        <color rgb="FFF8696B"/>
        <color rgb="FFFFEB84"/>
        <color rgb="FF63BE7B"/>
      </colorScale>
    </cfRule>
  </conditionalFormatting>
  <conditionalFormatting sqref="B23:N23">
    <cfRule type="colorScale" priority="480">
      <colorScale>
        <cfvo type="min"/>
        <cfvo type="percentile" val="50"/>
        <cfvo type="max"/>
        <color rgb="FFF8696B"/>
        <color rgb="FFFFEB84"/>
        <color rgb="FF63BE7B"/>
      </colorScale>
    </cfRule>
  </conditionalFormatting>
  <conditionalFormatting sqref="B24:N24">
    <cfRule type="colorScale" priority="481">
      <colorScale>
        <cfvo type="min"/>
        <cfvo type="percentile" val="50"/>
        <cfvo type="max"/>
        <color rgb="FFF8696B"/>
        <color rgb="FFFFEB84"/>
        <color rgb="FF63BE7B"/>
      </colorScale>
    </cfRule>
  </conditionalFormatting>
  <conditionalFormatting sqref="B25:N25">
    <cfRule type="colorScale" priority="482">
      <colorScale>
        <cfvo type="min"/>
        <cfvo type="percentile" val="50"/>
        <cfvo type="max"/>
        <color rgb="FFF8696B"/>
        <color rgb="FFFFEB84"/>
        <color rgb="FF63BE7B"/>
      </colorScale>
    </cfRule>
  </conditionalFormatting>
  <conditionalFormatting sqref="B26:N26">
    <cfRule type="colorScale" priority="483">
      <colorScale>
        <cfvo type="min"/>
        <cfvo type="percentile" val="50"/>
        <cfvo type="max"/>
        <color rgb="FFF8696B"/>
        <color rgb="FFFFEB84"/>
        <color rgb="FF63BE7B"/>
      </colorScale>
    </cfRule>
  </conditionalFormatting>
  <conditionalFormatting sqref="B27:N27">
    <cfRule type="colorScale" priority="469">
      <colorScale>
        <cfvo type="min"/>
        <cfvo type="percentile" val="50"/>
        <cfvo type="max"/>
        <color rgb="FFF8696B"/>
        <color rgb="FFFFEB84"/>
        <color rgb="FF63BE7B"/>
      </colorScale>
    </cfRule>
  </conditionalFormatting>
  <conditionalFormatting sqref="B28:N28">
    <cfRule type="colorScale" priority="484">
      <colorScale>
        <cfvo type="min"/>
        <cfvo type="percentile" val="50"/>
        <cfvo type="max"/>
        <color rgb="FFF8696B"/>
        <color rgb="FFFFEB84"/>
        <color rgb="FF63BE7B"/>
      </colorScale>
    </cfRule>
  </conditionalFormatting>
  <conditionalFormatting sqref="B29:N29">
    <cfRule type="colorScale" priority="485">
      <colorScale>
        <cfvo type="min"/>
        <cfvo type="percentile" val="50"/>
        <cfvo type="max"/>
        <color rgb="FFF8696B"/>
        <color rgb="FFFFEB84"/>
        <color rgb="FF63BE7B"/>
      </colorScale>
    </cfRule>
  </conditionalFormatting>
  <conditionalFormatting sqref="B30:N30">
    <cfRule type="colorScale" priority="486">
      <colorScale>
        <cfvo type="min"/>
        <cfvo type="percentile" val="50"/>
        <cfvo type="max"/>
        <color rgb="FFF8696B"/>
        <color rgb="FFFFEB84"/>
        <color rgb="FF63BE7B"/>
      </colorScale>
    </cfRule>
  </conditionalFormatting>
  <conditionalFormatting sqref="B31:N31">
    <cfRule type="colorScale" priority="487">
      <colorScale>
        <cfvo type="min"/>
        <cfvo type="percentile" val="50"/>
        <cfvo type="max"/>
        <color rgb="FFF8696B"/>
        <color rgb="FFFFEB84"/>
        <color rgb="FF63BE7B"/>
      </colorScale>
    </cfRule>
  </conditionalFormatting>
  <conditionalFormatting sqref="B32:N32">
    <cfRule type="colorScale" priority="488">
      <colorScale>
        <cfvo type="min"/>
        <cfvo type="percentile" val="50"/>
        <cfvo type="max"/>
        <color rgb="FFF8696B"/>
        <color rgb="FFFFEB84"/>
        <color rgb="FF63BE7B"/>
      </colorScale>
    </cfRule>
  </conditionalFormatting>
  <conditionalFormatting sqref="B33:N33">
    <cfRule type="colorScale" priority="490">
      <colorScale>
        <cfvo type="min"/>
        <cfvo type="percentile" val="50"/>
        <cfvo type="max"/>
        <color rgb="FFF8696B"/>
        <color rgb="FFFFEB84"/>
        <color rgb="FF63BE7B"/>
      </colorScale>
    </cfRule>
  </conditionalFormatting>
  <conditionalFormatting sqref="B34:N34">
    <cfRule type="colorScale" priority="491">
      <colorScale>
        <cfvo type="min"/>
        <cfvo type="percentile" val="50"/>
        <cfvo type="max"/>
        <color rgb="FFF8696B"/>
        <color rgb="FFFFEB84"/>
        <color rgb="FF63BE7B"/>
      </colorScale>
    </cfRule>
  </conditionalFormatting>
  <conditionalFormatting sqref="B35:N35">
    <cfRule type="colorScale" priority="492">
      <colorScale>
        <cfvo type="min"/>
        <cfvo type="percentile" val="50"/>
        <cfvo type="max"/>
        <color rgb="FFF8696B"/>
        <color rgb="FFFFEB84"/>
        <color rgb="FF63BE7B"/>
      </colorScale>
    </cfRule>
  </conditionalFormatting>
  <conditionalFormatting sqref="B36:N36">
    <cfRule type="colorScale" priority="493">
      <colorScale>
        <cfvo type="min"/>
        <cfvo type="percentile" val="50"/>
        <cfvo type="max"/>
        <color rgb="FFF8696B"/>
        <color rgb="FFFFEB84"/>
        <color rgb="FF63BE7B"/>
      </colorScale>
    </cfRule>
  </conditionalFormatting>
  <conditionalFormatting sqref="B37:N37">
    <cfRule type="colorScale" priority="496">
      <colorScale>
        <cfvo type="min"/>
        <cfvo type="percentile" val="50"/>
        <cfvo type="max"/>
        <color rgb="FF63BE7B"/>
        <color rgb="FFFFEB84"/>
        <color rgb="FFF8696B"/>
      </colorScale>
    </cfRule>
  </conditionalFormatting>
  <conditionalFormatting sqref="B38:N38">
    <cfRule type="colorScale" priority="494">
      <colorScale>
        <cfvo type="min"/>
        <cfvo type="percentile" val="50"/>
        <cfvo type="max"/>
        <color rgb="FFF8696B"/>
        <color rgb="FFFFEB84"/>
        <color rgb="FF63BE7B"/>
      </colorScale>
    </cfRule>
  </conditionalFormatting>
  <conditionalFormatting sqref="B39:N39">
    <cfRule type="colorScale" priority="495">
      <colorScale>
        <cfvo type="min"/>
        <cfvo type="percentile" val="50"/>
        <cfvo type="max"/>
        <color rgb="FFF8696B"/>
        <color rgb="FFFFEB84"/>
        <color rgb="FF63BE7B"/>
      </colorScale>
    </cfRule>
  </conditionalFormatting>
  <conditionalFormatting sqref="B40:N40">
    <cfRule type="colorScale" priority="497">
      <colorScale>
        <cfvo type="min"/>
        <cfvo type="percentile" val="50"/>
        <cfvo type="max"/>
        <color rgb="FFF8696B"/>
        <color rgb="FFFFEB84"/>
        <color rgb="FF63BE7B"/>
      </colorScale>
    </cfRule>
  </conditionalFormatting>
  <conditionalFormatting sqref="B41:N41">
    <cfRule type="colorScale" priority="498">
      <colorScale>
        <cfvo type="min"/>
        <cfvo type="percentile" val="50"/>
        <cfvo type="max"/>
        <color rgb="FFF8696B"/>
        <color rgb="FFFFEB84"/>
        <color rgb="FF63BE7B"/>
      </colorScale>
    </cfRule>
  </conditionalFormatting>
  <conditionalFormatting sqref="B42:N42">
    <cfRule type="colorScale" priority="499">
      <colorScale>
        <cfvo type="min"/>
        <cfvo type="percentile" val="50"/>
        <cfvo type="max"/>
        <color rgb="FFF8696B"/>
        <color rgb="FFFFEB84"/>
        <color rgb="FF63BE7B"/>
      </colorScale>
    </cfRule>
  </conditionalFormatting>
  <conditionalFormatting sqref="B43:N43">
    <cfRule type="colorScale" priority="500">
      <colorScale>
        <cfvo type="min"/>
        <cfvo type="percentile" val="50"/>
        <cfvo type="max"/>
        <color rgb="FFF8696B"/>
        <color rgb="FFFFEB84"/>
        <color rgb="FF63BE7B"/>
      </colorScale>
    </cfRule>
  </conditionalFormatting>
  <conditionalFormatting sqref="B44:N44">
    <cfRule type="colorScale" priority="501">
      <colorScale>
        <cfvo type="min"/>
        <cfvo type="percentile" val="50"/>
        <cfvo type="max"/>
        <color rgb="FFF8696B"/>
        <color rgb="FFFFEB84"/>
        <color rgb="FF63BE7B"/>
      </colorScale>
    </cfRule>
  </conditionalFormatting>
  <conditionalFormatting sqref="B45:N46">
    <cfRule type="cellIs" dxfId="65" priority="185" operator="between">
      <formula>3</formula>
      <formula>5</formula>
    </cfRule>
    <cfRule type="cellIs" dxfId="64" priority="184" operator="greaterThan">
      <formula>5</formula>
    </cfRule>
    <cfRule type="cellIs" dxfId="63" priority="183" operator="lessThan">
      <formula>3</formula>
    </cfRule>
  </conditionalFormatting>
  <conditionalFormatting sqref="B47:N47">
    <cfRule type="cellIs" dxfId="62" priority="186" operator="greaterThan">
      <formula>2</formula>
    </cfRule>
    <cfRule type="cellIs" dxfId="61" priority="187" operator="lessThan">
      <formula>1</formula>
    </cfRule>
    <cfRule type="cellIs" dxfId="60" priority="188" operator="between">
      <formula>1</formula>
      <formula>2</formula>
    </cfRule>
  </conditionalFormatting>
  <conditionalFormatting sqref="B48:N48">
    <cfRule type="cellIs" dxfId="59" priority="189" operator="lessThan">
      <formula>0.599999999</formula>
    </cfRule>
    <cfRule type="cellIs" dxfId="58" priority="190" operator="greaterThan">
      <formula>0.6</formula>
    </cfRule>
  </conditionalFormatting>
  <conditionalFormatting sqref="B49:N51">
    <cfRule type="cellIs" dxfId="57" priority="191" operator="lessThanOrEqual">
      <formula>1</formula>
    </cfRule>
    <cfRule type="cellIs" dxfId="56" priority="192" operator="greaterThan">
      <formula>1.00000001</formula>
    </cfRule>
  </conditionalFormatting>
  <conditionalFormatting sqref="B52:N52">
    <cfRule type="colorScale" priority="489">
      <colorScale>
        <cfvo type="min"/>
        <cfvo type="percentile" val="50"/>
        <cfvo type="max"/>
        <color rgb="FFF8696B"/>
        <color rgb="FFFFEB84"/>
        <color rgb="FF63BE7B"/>
      </colorScale>
    </cfRule>
  </conditionalFormatting>
  <conditionalFormatting sqref="B53:N53">
    <cfRule type="cellIs" dxfId="55" priority="194" operator="lessThanOrEqual">
      <formula>0</formula>
    </cfRule>
    <cfRule type="cellIs" dxfId="54" priority="197" operator="between">
      <formula>0.15</formula>
      <formula>0.3</formula>
    </cfRule>
    <cfRule type="cellIs" dxfId="53" priority="196" operator="between">
      <formula>0.000000000001</formula>
      <formula>0.15</formula>
    </cfRule>
    <cfRule type="cellIs" dxfId="52" priority="195" operator="greaterThan">
      <formula>0.3</formula>
    </cfRule>
  </conditionalFormatting>
  <conditionalFormatting sqref="B54:N54">
    <cfRule type="colorScale" priority="502">
      <colorScale>
        <cfvo type="min"/>
        <cfvo type="percentile" val="50"/>
        <cfvo type="max"/>
        <color rgb="FF63BE7B"/>
        <color rgb="FFFFEB84"/>
        <color rgb="FFF8696B"/>
      </colorScale>
    </cfRule>
  </conditionalFormatting>
  <conditionalFormatting sqref="B55:N55">
    <cfRule type="colorScale" priority="503">
      <colorScale>
        <cfvo type="min"/>
        <cfvo type="percentile" val="50"/>
        <cfvo type="max"/>
        <color rgb="FFF8696B"/>
        <color rgb="FFFFEB84"/>
        <color rgb="FF63BE7B"/>
      </colorScale>
    </cfRule>
  </conditionalFormatting>
  <conditionalFormatting sqref="B56:N56">
    <cfRule type="colorScale" priority="504">
      <colorScale>
        <cfvo type="min"/>
        <cfvo type="percentile" val="50"/>
        <cfvo type="max"/>
        <color rgb="FF63BE7B"/>
        <color rgb="FFFFEB84"/>
        <color rgb="FFF8696B"/>
      </colorScale>
    </cfRule>
  </conditionalFormatting>
  <conditionalFormatting sqref="B57:N57">
    <cfRule type="colorScale" priority="505">
      <colorScale>
        <cfvo type="min"/>
        <cfvo type="percentile" val="50"/>
        <cfvo type="max"/>
        <color rgb="FF63BE7B"/>
        <color rgb="FFFFEB84"/>
        <color rgb="FFF8696B"/>
      </colorScale>
    </cfRule>
  </conditionalFormatting>
  <conditionalFormatting sqref="B58:N58">
    <cfRule type="colorScale" priority="506">
      <colorScale>
        <cfvo type="min"/>
        <cfvo type="percentile" val="50"/>
        <cfvo type="max"/>
        <color rgb="FF63BE7B"/>
        <color rgb="FFFFEB84"/>
        <color rgb="FFF8696B"/>
      </colorScale>
    </cfRule>
  </conditionalFormatting>
  <conditionalFormatting sqref="B59:N59">
    <cfRule type="colorScale" priority="507">
      <colorScale>
        <cfvo type="min"/>
        <cfvo type="percentile" val="50"/>
        <cfvo type="max"/>
        <color rgb="FF63BE7B"/>
        <color rgb="FFFFEB84"/>
        <color rgb="FFF8696B"/>
      </colorScale>
    </cfRule>
  </conditionalFormatting>
  <conditionalFormatting sqref="B60:N60">
    <cfRule type="colorScale" priority="508">
      <colorScale>
        <cfvo type="min"/>
        <cfvo type="percentile" val="50"/>
        <cfvo type="max"/>
        <color rgb="FF63BE7B"/>
        <color rgb="FFFFEB84"/>
        <color rgb="FFF8696B"/>
      </colorScale>
    </cfRule>
  </conditionalFormatting>
  <conditionalFormatting sqref="B61:N61">
    <cfRule type="colorScale" priority="509">
      <colorScale>
        <cfvo type="min"/>
        <cfvo type="percentile" val="50"/>
        <cfvo type="max"/>
        <color rgb="FFF8696B"/>
        <color rgb="FFFFEB84"/>
        <color rgb="FF63BE7B"/>
      </colorScale>
    </cfRule>
  </conditionalFormatting>
  <conditionalFormatting sqref="B63:N63">
    <cfRule type="colorScale" priority="510">
      <colorScale>
        <cfvo type="min"/>
        <cfvo type="percentile" val="50"/>
        <cfvo type="max"/>
        <color rgb="FFF8696B"/>
        <color rgb="FFFFEB84"/>
        <color rgb="FF63BE7B"/>
      </colorScale>
    </cfRule>
  </conditionalFormatting>
  <conditionalFormatting sqref="Q46:U46">
    <cfRule type="colorScale" priority="130">
      <colorScale>
        <cfvo type="min"/>
        <cfvo type="max"/>
        <color rgb="FFEA9999"/>
        <color rgb="FF00FF00"/>
      </colorScale>
    </cfRule>
    <cfRule type="colorScale" priority="124">
      <colorScale>
        <cfvo type="min"/>
        <cfvo type="percentile" val="50"/>
        <cfvo type="max"/>
        <color rgb="FFF8696B"/>
        <color rgb="FFFFEB84"/>
        <color rgb="FF63BE7B"/>
      </colorScale>
    </cfRule>
  </conditionalFormatting>
  <conditionalFormatting sqref="Q48:U48">
    <cfRule type="colorScale" priority="122">
      <colorScale>
        <cfvo type="min"/>
        <cfvo type="percentile" val="50"/>
        <cfvo type="max"/>
        <color rgb="FFF8696B"/>
        <color rgb="FFFFEB84"/>
        <color rgb="FF63BE7B"/>
      </colorScale>
    </cfRule>
    <cfRule type="colorScale" priority="123">
      <colorScale>
        <cfvo type="min"/>
        <cfvo type="max"/>
        <color rgb="FFEA9999"/>
        <color rgb="FF00FF00"/>
      </colorScale>
    </cfRule>
  </conditionalFormatting>
  <conditionalFormatting sqref="Q50:U50">
    <cfRule type="colorScale" priority="121">
      <colorScale>
        <cfvo type="min"/>
        <cfvo type="max"/>
        <color rgb="FFEA9999"/>
        <color rgb="FF00FF00"/>
      </colorScale>
    </cfRule>
    <cfRule type="colorScale" priority="120">
      <colorScale>
        <cfvo type="min"/>
        <cfvo type="percentile" val="50"/>
        <cfvo type="max"/>
        <color rgb="FFF8696B"/>
        <color rgb="FFFFEB84"/>
        <color rgb="FF63BE7B"/>
      </colorScale>
    </cfRule>
  </conditionalFormatting>
  <conditionalFormatting sqref="Q52:U52">
    <cfRule type="colorScale" priority="118">
      <colorScale>
        <cfvo type="min"/>
        <cfvo type="percentile" val="50"/>
        <cfvo type="max"/>
        <color rgb="FFF8696B"/>
        <color rgb="FFFFEB84"/>
        <color rgb="FF63BE7B"/>
      </colorScale>
    </cfRule>
    <cfRule type="colorScale" priority="119">
      <colorScale>
        <cfvo type="min"/>
        <cfvo type="max"/>
        <color rgb="FFEA9999"/>
        <color rgb="FF00FF00"/>
      </colorScale>
    </cfRule>
  </conditionalFormatting>
  <conditionalFormatting sqref="Q54:U54">
    <cfRule type="colorScale" priority="117">
      <colorScale>
        <cfvo type="min"/>
        <cfvo type="max"/>
        <color rgb="FFEA9999"/>
        <color rgb="FF00FF00"/>
      </colorScale>
    </cfRule>
    <cfRule type="colorScale" priority="116">
      <colorScale>
        <cfvo type="min"/>
        <cfvo type="percentile" val="50"/>
        <cfvo type="max"/>
        <color rgb="FFF8696B"/>
        <color rgb="FFFFEB84"/>
        <color rgb="FF63BE7B"/>
      </colorScale>
    </cfRule>
  </conditionalFormatting>
  <conditionalFormatting sqref="Q56:U56">
    <cfRule type="colorScale" priority="113">
      <colorScale>
        <cfvo type="min"/>
        <cfvo type="max"/>
        <color rgb="FFEA9999"/>
        <color rgb="FF00FF00"/>
      </colorScale>
    </cfRule>
    <cfRule type="colorScale" priority="112">
      <colorScale>
        <cfvo type="min"/>
        <cfvo type="percentile" val="50"/>
        <cfvo type="max"/>
        <color rgb="FFF8696B"/>
        <color rgb="FFFFEB84"/>
        <color rgb="FF63BE7B"/>
      </colorScale>
    </cfRule>
  </conditionalFormatting>
  <conditionalFormatting sqref="Q58:U58">
    <cfRule type="colorScale" priority="111">
      <colorScale>
        <cfvo type="min"/>
        <cfvo type="max"/>
        <color rgb="FFEA9999"/>
        <color rgb="FF00FF00"/>
      </colorScale>
    </cfRule>
    <cfRule type="colorScale" priority="110">
      <colorScale>
        <cfvo type="min"/>
        <cfvo type="percentile" val="50"/>
        <cfvo type="max"/>
        <color rgb="FFF8696B"/>
        <color rgb="FFFFEB84"/>
        <color rgb="FF63BE7B"/>
      </colorScale>
    </cfRule>
  </conditionalFormatting>
  <conditionalFormatting sqref="Q63:U63">
    <cfRule type="colorScale" priority="105">
      <colorScale>
        <cfvo type="min"/>
        <cfvo type="percentile" val="50"/>
        <cfvo type="max"/>
        <color rgb="FFF8696B"/>
        <color rgb="FFFFEB84"/>
        <color rgb="FF63BE7B"/>
      </colorScale>
    </cfRule>
  </conditionalFormatting>
  <conditionalFormatting sqref="Q65:U65">
    <cfRule type="colorScale" priority="104">
      <colorScale>
        <cfvo type="min"/>
        <cfvo type="percentile" val="50"/>
        <cfvo type="max"/>
        <color rgb="FFF8696B"/>
        <color rgb="FFFFEB84"/>
        <color rgb="FF63BE7B"/>
      </colorScale>
    </cfRule>
  </conditionalFormatting>
  <conditionalFormatting sqref="Q67:U67">
    <cfRule type="colorScale" priority="107">
      <colorScale>
        <cfvo type="min"/>
        <cfvo type="percentile" val="50"/>
        <cfvo type="max"/>
        <color rgb="FFF8696B"/>
        <color rgb="FFFFEB84"/>
        <color rgb="FF63BE7B"/>
      </colorScale>
    </cfRule>
  </conditionalFormatting>
  <conditionalFormatting sqref="Q69:U69">
    <cfRule type="colorScale" priority="106">
      <colorScale>
        <cfvo type="min"/>
        <cfvo type="percentile" val="50"/>
        <cfvo type="max"/>
        <color rgb="FFF8696B"/>
        <color rgb="FFFFEB84"/>
        <color rgb="FF63BE7B"/>
      </colorScale>
    </cfRule>
  </conditionalFormatting>
  <conditionalFormatting sqref="T7">
    <cfRule type="cellIs" dxfId="51" priority="3" operator="greaterThan">
      <formula>0.00000000001</formula>
    </cfRule>
    <cfRule type="cellIs" dxfId="50" priority="2" operator="lessThanOrEqual">
      <formula>0</formula>
    </cfRule>
  </conditionalFormatting>
  <conditionalFormatting sqref="Z8:AD8">
    <cfRule type="colorScale" priority="401">
      <colorScale>
        <cfvo type="min"/>
        <cfvo type="percentile" val="50"/>
        <cfvo type="max"/>
        <color rgb="FFF8696B"/>
        <color rgb="FFFFEB84"/>
        <color rgb="FF63BE7B"/>
      </colorScale>
    </cfRule>
  </conditionalFormatting>
  <conditionalFormatting sqref="Z9:AD9">
    <cfRule type="colorScale" priority="402">
      <colorScale>
        <cfvo type="min"/>
        <cfvo type="percentile" val="50"/>
        <cfvo type="max"/>
        <color rgb="FFF8696B"/>
        <color rgb="FFFFEB84"/>
        <color rgb="FF63BE7B"/>
      </colorScale>
    </cfRule>
  </conditionalFormatting>
  <conditionalFormatting sqref="Z10:AD10">
    <cfRule type="colorScale" priority="403">
      <colorScale>
        <cfvo type="min"/>
        <cfvo type="percentile" val="50"/>
        <cfvo type="max"/>
        <color rgb="FF63BE7B"/>
        <color rgb="FFFFEB84"/>
        <color rgb="FFF8696B"/>
      </colorScale>
    </cfRule>
  </conditionalFormatting>
  <conditionalFormatting sqref="Z11:AD11">
    <cfRule type="colorScale" priority="404">
      <colorScale>
        <cfvo type="min"/>
        <cfvo type="percentile" val="50"/>
        <cfvo type="max"/>
        <color rgb="FF63BE7B"/>
        <color rgb="FFFFEB84"/>
        <color rgb="FFF8696B"/>
      </colorScale>
    </cfRule>
  </conditionalFormatting>
  <conditionalFormatting sqref="Z12:AD12">
    <cfRule type="colorScale" priority="405">
      <colorScale>
        <cfvo type="min"/>
        <cfvo type="percentile" val="50"/>
        <cfvo type="max"/>
        <color rgb="FF63BE7B"/>
        <color rgb="FFFFEB84"/>
        <color rgb="FFF8696B"/>
      </colorScale>
    </cfRule>
  </conditionalFormatting>
  <conditionalFormatting sqref="AV22:BH22 CA23:DD23 CA24 BO23:BY23 AA21:AU21 CY21:DC21 AE25 AF24:AG24">
    <cfRule type="colorScale" priority="19">
      <colorScale>
        <cfvo type="min"/>
        <cfvo type="percentile" val="50"/>
        <cfvo type="max"/>
        <color rgb="FFF8696B"/>
        <color rgb="FFFFEB84"/>
        <color rgb="FF63BE7B"/>
      </colorScale>
    </cfRule>
  </conditionalFormatting>
  <conditionalFormatting sqref="CB43:DE43 CA44 BP43:BZ43 BC42:BO42 AH41:BB41 DF41:DI41 AE45 AD46 Z45:AC45 AF44:AG44 Y50 DK49:EP49 DJ40 EQ47">
    <cfRule type="colorScale" priority="206">
      <colorScale>
        <cfvo type="min"/>
        <cfvo type="percentile" val="50"/>
        <cfvo type="max"/>
        <color rgb="FFF8696B"/>
        <color rgb="FFFFEB84"/>
        <color rgb="FF63BE7B"/>
      </colorScale>
    </cfRule>
  </conditionalFormatting>
  <conditionalFormatting sqref="CB44:DE44 CA45 BP44:BZ44 BC43:BO43 AH42:BB42 DF42:DI42 AE46 AD47 Z46:AC46 AF45:AG45 Y51 DK50:EP50 DJ41 EQ48">
    <cfRule type="colorScale" priority="205">
      <colorScale>
        <cfvo type="min"/>
        <cfvo type="percentile" val="50"/>
        <cfvo type="max"/>
        <color rgb="FFF8696B"/>
        <color rgb="FFFFEB84"/>
        <color rgb="FF63BE7B"/>
      </colorScale>
    </cfRule>
  </conditionalFormatting>
  <conditionalFormatting sqref="CL13:CQ13 AE16 AS15:CK15">
    <cfRule type="colorScale" priority="23">
      <colorScale>
        <cfvo type="min"/>
        <cfvo type="percentile" val="50"/>
        <cfvo type="max"/>
        <color rgb="FFF8696B"/>
        <color rgb="FFFFEB84"/>
        <color rgb="FF63BE7B"/>
      </colorScale>
    </cfRule>
  </conditionalFormatting>
  <conditionalFormatting sqref="CL14:CQ14 AE17 AT16:CL16">
    <cfRule type="colorScale" priority="267">
      <colorScale>
        <cfvo type="min"/>
        <cfvo type="percentile" val="50"/>
        <cfvo type="max"/>
        <color rgb="FF63BE7B"/>
        <color rgb="FFFFEB84"/>
        <color rgb="FFF8696B"/>
      </colorScale>
    </cfRule>
  </conditionalFormatting>
  <conditionalFormatting sqref="CL15:CQ15 AE18 AF17:AG17 CA18 BP17:DC17">
    <cfRule type="colorScale" priority="22">
      <colorScale>
        <cfvo type="min"/>
        <cfvo type="percentile" val="50"/>
        <cfvo type="max"/>
        <color rgb="FF63BE7B"/>
        <color rgb="FFFFEB84"/>
        <color rgb="FFF8696B"/>
      </colorScale>
    </cfRule>
  </conditionalFormatting>
  <conditionalFormatting sqref="CM16:CR16 BT19 AF18:AG18 CB18:DE18 BP18:BZ18 BC17:BO17 AS16 Z19">
    <cfRule type="colorScale" priority="21">
      <colorScale>
        <cfvo type="min"/>
        <cfvo type="percentile" val="50"/>
        <cfvo type="max"/>
        <color rgb="FF63BE7B"/>
        <color rgb="FFFFEB84"/>
        <color rgb="FFF8696B"/>
      </colorScale>
    </cfRule>
  </conditionalFormatting>
  <conditionalFormatting sqref="DF12:DK12 AE15 AS14:CK14">
    <cfRule type="colorScale" priority="299">
      <colorScale>
        <cfvo type="min"/>
        <cfvo type="percentile" val="50"/>
        <cfvo type="max"/>
        <color rgb="FFF8696B"/>
        <color rgb="FFFFEB84"/>
        <color rgb="FF63BE7B"/>
      </colorScale>
    </cfRule>
  </conditionalFormatting>
  <conditionalFormatting sqref="EU48:FA48 ET54">
    <cfRule type="cellIs" dxfId="49" priority="204" operator="notEqual">
      <formula>0</formula>
    </cfRule>
    <cfRule type="cellIs" dxfId="48" priority="203" operator="greaterThan">
      <formula>0</formula>
    </cfRule>
  </conditionalFormatting>
  <conditionalFormatting sqref="FK32">
    <cfRule type="colorScale" priority="128">
      <colorScale>
        <cfvo type="min"/>
        <cfvo type="max"/>
        <color rgb="FFFF0000"/>
        <color rgb="FF00FF00"/>
      </colorScale>
    </cfRule>
  </conditionalFormatting>
  <pageMargins left="0.7" right="0.7" top="0.75" bottom="0.75" header="0.3" footer="0.3"/>
  <drawing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tabColor rgb="FFFFC000"/>
    <outlinePr summaryBelow="0" summaryRight="0"/>
  </sheetPr>
  <dimension ref="A1:AR127"/>
  <sheetViews>
    <sheetView zoomScale="86" zoomScaleNormal="86" workbookViewId="0">
      <pane xSplit="1" ySplit="2" topLeftCell="B3" activePane="bottomRight" state="frozen"/>
      <selection pane="topRight" activeCell="B1" sqref="B1"/>
      <selection pane="bottomLeft" activeCell="A3" sqref="A3"/>
      <selection pane="bottomRight" activeCell="C19" sqref="C19"/>
    </sheetView>
  </sheetViews>
  <sheetFormatPr defaultColWidth="12.453125" defaultRowHeight="15.75" customHeight="1"/>
  <cols>
    <col min="1" max="1" width="49.36328125" bestFit="1" customWidth="1"/>
    <col min="2" max="12" width="19.453125" customWidth="1"/>
    <col min="13" max="13" width="13.1796875" customWidth="1"/>
    <col min="14" max="14" width="32.6328125" bestFit="1" customWidth="1"/>
    <col min="15" max="15" width="23.453125" customWidth="1"/>
    <col min="16" max="16" width="24.453125" customWidth="1"/>
    <col min="17" max="17" width="26.81640625" bestFit="1" customWidth="1"/>
    <col min="18" max="18" width="20.81640625" customWidth="1"/>
    <col min="19" max="19" width="22.453125" customWidth="1"/>
    <col min="20" max="20" width="17.81640625" customWidth="1"/>
    <col min="21" max="21" width="22.453125" bestFit="1" customWidth="1"/>
    <col min="22" max="22" width="20.81640625" bestFit="1" customWidth="1"/>
    <col min="23" max="23" width="25.1796875" bestFit="1" customWidth="1"/>
    <col min="24" max="24" width="24.453125" bestFit="1" customWidth="1"/>
    <col min="25" max="25" width="23.6328125" bestFit="1" customWidth="1"/>
    <col min="26" max="26" width="19.36328125" bestFit="1" customWidth="1"/>
    <col min="27" max="27" width="25.1796875" bestFit="1" customWidth="1"/>
    <col min="28" max="28" width="21.81640625" bestFit="1" customWidth="1"/>
    <col min="29" max="29" width="23.6328125" bestFit="1" customWidth="1"/>
    <col min="30" max="30" width="19.36328125" bestFit="1" customWidth="1"/>
    <col min="31" max="31" width="24" bestFit="1" customWidth="1"/>
    <col min="32" max="32" width="20.81640625" bestFit="1" customWidth="1"/>
    <col min="33" max="33" width="25.1796875" bestFit="1" customWidth="1"/>
    <col min="34" max="34" width="21.81640625" bestFit="1" customWidth="1"/>
    <col min="35" max="35" width="25.1796875" bestFit="1" customWidth="1"/>
    <col min="36" max="36" width="21.81640625" bestFit="1" customWidth="1"/>
    <col min="37" max="37" width="24" bestFit="1" customWidth="1"/>
    <col min="38" max="38" width="20.81640625" bestFit="1" customWidth="1"/>
    <col min="39" max="39" width="24" bestFit="1" customWidth="1"/>
    <col min="40" max="40" width="20.81640625" bestFit="1" customWidth="1"/>
    <col min="41" max="41" width="25.1796875" bestFit="1" customWidth="1"/>
    <col min="42" max="42" width="21.81640625" bestFit="1" customWidth="1"/>
  </cols>
  <sheetData>
    <row r="1" spans="1:44" ht="24" customHeight="1" thickBot="1">
      <c r="A1" s="468" t="str">
        <f>'YoY Ratios'!$A$1</f>
        <v>AAPL</v>
      </c>
      <c r="B1" s="528" t="s">
        <v>6</v>
      </c>
      <c r="C1" s="529"/>
      <c r="D1" s="505">
        <f>VLOOKUP(A1,'Screener 16.12.2022'!B:AC,MATCH(B1,'Screener 16.12.2022'!B6:AC6,),)</f>
        <v>9</v>
      </c>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row>
    <row r="2" spans="1:44" ht="31.5" customHeight="1" thickBot="1">
      <c r="A2" s="119" t="s">
        <v>3575</v>
      </c>
      <c r="B2" s="304" t="str">
        <f>'Quarterly Financials'!C2</f>
        <v>LQ</v>
      </c>
      <c r="C2" s="304" t="str">
        <f>'Quarterly Financials'!D2</f>
        <v>LQ-1</v>
      </c>
      <c r="D2" s="304" t="str">
        <f>'Quarterly Financials'!E2</f>
        <v>LQ-2</v>
      </c>
      <c r="E2" s="304" t="str">
        <f>'Quarterly Financials'!F2</f>
        <v>LQ-3</v>
      </c>
      <c r="F2" s="304" t="str">
        <f>'Quarterly Financials'!G2</f>
        <v>LQ-4</v>
      </c>
      <c r="G2" s="304" t="str">
        <f>'Quarterly Financials'!H2</f>
        <v>LQ-5</v>
      </c>
      <c r="H2" s="304" t="str">
        <f>'Quarterly Financials'!I2</f>
        <v>LQ-6</v>
      </c>
      <c r="I2" s="304" t="str">
        <f>'Quarterly Financials'!J2</f>
        <v>LQ-7</v>
      </c>
      <c r="J2" s="304" t="str">
        <f>'Quarterly Financials'!K2</f>
        <v>LQ-8</v>
      </c>
      <c r="K2" s="304" t="str">
        <f>'Quarterly Financials'!L2</f>
        <v>LQ-9</v>
      </c>
      <c r="L2" s="304" t="str">
        <f>'Quarterly Financials'!M2</f>
        <v>LQ-10</v>
      </c>
      <c r="M2" s="1"/>
      <c r="N2" s="1"/>
      <c r="O2" s="1"/>
      <c r="P2" s="1"/>
      <c r="Q2" s="1"/>
      <c r="R2" s="1"/>
      <c r="S2" s="1"/>
      <c r="T2" s="1"/>
      <c r="U2" s="1"/>
      <c r="V2" s="1"/>
      <c r="W2" s="1"/>
      <c r="X2" s="1"/>
      <c r="Y2" s="1"/>
      <c r="Z2" s="1"/>
      <c r="AP2" s="1"/>
    </row>
    <row r="3" spans="1:44" ht="15.75" customHeight="1" thickBot="1">
      <c r="A3" s="16" t="s">
        <v>3576</v>
      </c>
      <c r="B3" s="305">
        <f>R4</f>
        <v>166.9</v>
      </c>
      <c r="C3" s="305">
        <f ca="1">'Historical Prices'!$M5</f>
        <v>136.38999999999999</v>
      </c>
      <c r="D3" s="305">
        <f ca="1">'Historical Prices'!$M6</f>
        <v>134.74</v>
      </c>
      <c r="E3" s="305">
        <f ca="1">'Historical Prices'!$M7</f>
        <v>171.83</v>
      </c>
      <c r="F3" s="305">
        <f ca="1">'Historical Prices'!$M8</f>
        <v>174.52</v>
      </c>
      <c r="G3" s="305">
        <f ca="1">'Historical Prices'!$M9</f>
        <v>138.86000000000001</v>
      </c>
      <c r="H3" s="305">
        <f ca="1">'Historical Prices'!$M10</f>
        <v>134.21</v>
      </c>
      <c r="I3" s="305">
        <f ca="1">'Historical Prices'!$M11</f>
        <v>119.49</v>
      </c>
      <c r="J3" s="305">
        <f ca="1">'Historical Prices'!$M12</f>
        <v>129.61000000000001</v>
      </c>
      <c r="K3" s="305">
        <f ca="1">'Historical Prices'!$M13</f>
        <v>112.93</v>
      </c>
      <c r="L3" s="306">
        <f ca="1">'Historical Prices'!$M14</f>
        <v>88.77</v>
      </c>
      <c r="M3" s="1"/>
      <c r="N3" s="124" t="s">
        <v>3577</v>
      </c>
      <c r="O3" s="15"/>
      <c r="P3" s="15"/>
      <c r="Q3" s="359" t="s">
        <v>3578</v>
      </c>
      <c r="R3" s="15"/>
      <c r="S3" s="2"/>
      <c r="AG3" s="1"/>
    </row>
    <row r="4" spans="1:44" ht="14.5">
      <c r="A4" s="130" t="s">
        <v>3579</v>
      </c>
      <c r="B4" s="128">
        <f>B3*'Quarterly Financials'!C24</f>
        <v>2588579444700</v>
      </c>
      <c r="C4" s="128">
        <f ca="1">C3*'Quarterly Financials'!D24</f>
        <v>2127606803259.9998</v>
      </c>
      <c r="D4" s="128">
        <f ca="1">D3*'Quarterly Financials'!E24</f>
        <v>2115096510360.0002</v>
      </c>
      <c r="E4" s="128">
        <f ca="1">E3*'Quarterly Financials'!F24</f>
        <v>2712706671820</v>
      </c>
      <c r="F4" s="128">
        <f ca="1">F3*'Quarterly Financials'!G24</f>
        <v>2773598017960</v>
      </c>
      <c r="G4" s="128">
        <f ca="1">G3*'Quarterly Financials'!H24</f>
        <v>2225978844520</v>
      </c>
      <c r="H4" s="128">
        <f ca="1">H3*'Quarterly Financials'!I24</f>
        <v>2169228848450.0002</v>
      </c>
      <c r="I4" s="128">
        <f ca="1">I3*'Quarterly Financials'!J24</f>
        <v>1945154050980</v>
      </c>
      <c r="J4" s="128">
        <f ca="1">J3*'Quarterly Financials'!K24</f>
        <v>2124531347640.0002</v>
      </c>
      <c r="K4" s="128">
        <f ca="1">K3*'Quarterly Financials'!L24</f>
        <v>1861890574530</v>
      </c>
      <c r="L4" s="307">
        <f ca="1">L3*'Quarterly Financials'!M24</f>
        <v>1476189263670</v>
      </c>
      <c r="M4" s="1"/>
      <c r="N4" s="130" t="s">
        <v>9</v>
      </c>
      <c r="O4" s="131" t="str">
        <f>'YoY Ratios'!$A$1</f>
        <v>AAPL</v>
      </c>
      <c r="P4" s="1"/>
      <c r="Q4" s="183" t="s">
        <v>3576</v>
      </c>
      <c r="R4" s="225" cm="1">
        <f t="array" ref="R4:R6">_xldudf_WISEPRICE($A$1,Q4:Q6)</f>
        <v>166.9</v>
      </c>
      <c r="S4" s="1"/>
    </row>
    <row r="5" spans="1:44" ht="15" thickBot="1">
      <c r="A5" s="4" t="s">
        <v>3580</v>
      </c>
      <c r="B5" s="136">
        <f>B4+'Quarterly Financials'!C66-'Quarterly Financials'!C30</f>
        <v>2623519444700</v>
      </c>
      <c r="C5" s="136">
        <f ca="1">C4+'Quarterly Financials'!D66-'Quarterly Financials'!D30</f>
        <v>2177139803260</v>
      </c>
      <c r="D5" s="136">
        <f ca="1">D4+'Quarterly Financials'!E66-'Quarterly Financials'!E30</f>
        <v>2161894510360</v>
      </c>
      <c r="E5" s="136">
        <f ca="1">E4+'Quarterly Financials'!F66-'Quarterly Financials'!F30</f>
        <v>2766449671820</v>
      </c>
      <c r="F5" s="136">
        <f ca="1">F4+'Quarterly Financials'!G66-'Quarterly Financials'!G30</f>
        <v>2833353017960</v>
      </c>
      <c r="G5" s="136">
        <f ca="1">G4+'Quarterly Financials'!H66-'Quarterly Financials'!H30</f>
        <v>2297743844520</v>
      </c>
      <c r="H5" s="136">
        <f ca="1">H4+'Quarterly Financials'!I66-'Quarterly Financials'!I30</f>
        <v>2240688848450</v>
      </c>
      <c r="I5" s="136">
        <f ca="1">I4+'Quarterly Financials'!J66-'Quarterly Financials'!J30</f>
        <v>2013624050980</v>
      </c>
      <c r="J5" s="136">
        <f ca="1">J4+'Quarterly Financials'!K66-'Quarterly Financials'!K30</f>
        <v>2183416347640</v>
      </c>
      <c r="K5" s="136">
        <f ca="1">K4+'Quarterly Financials'!L66-'Quarterly Financials'!L30</f>
        <v>1923970574530</v>
      </c>
      <c r="L5" s="308">
        <f ca="1">L4+'Quarterly Financials'!M66-'Quarterly Financials'!M30</f>
        <v>1536284263670</v>
      </c>
      <c r="M5" s="1"/>
      <c r="N5" s="138" t="s">
        <v>8</v>
      </c>
      <c r="O5" s="139" t="str" cm="1">
        <f t="array" ref="O5:O14">_xldudf_WISEPRICE($A$1,N5:N14)</f>
        <v>Unavailable</v>
      </c>
      <c r="P5" s="1"/>
      <c r="Q5" s="183" t="s">
        <v>3581</v>
      </c>
      <c r="R5" s="140">
        <v>199.62</v>
      </c>
      <c r="S5" s="1"/>
    </row>
    <row r="6" spans="1:44" ht="14.5">
      <c r="A6" s="130" t="s">
        <v>3582</v>
      </c>
      <c r="B6" s="144">
        <f t="shared" ref="B6:K6" si="0">B65/B3</f>
        <v>6.1114439784301974E-3</v>
      </c>
      <c r="C6" s="144">
        <f t="shared" ca="1" si="0"/>
        <v>7.1852775130141515E-3</v>
      </c>
      <c r="D6" s="144">
        <f t="shared" ca="1" si="0"/>
        <v>6.976398990648656E-3</v>
      </c>
      <c r="E6" s="144">
        <f t="shared" ca="1" si="0"/>
        <v>5.2377349706104869E-3</v>
      </c>
      <c r="F6" s="144">
        <f t="shared" ca="1" si="0"/>
        <v>4.8705019482007785E-3</v>
      </c>
      <c r="G6" s="144">
        <f t="shared" ca="1" si="0"/>
        <v>5.7251908396946565E-3</v>
      </c>
      <c r="H6" s="144">
        <f t="shared" ca="1" si="0"/>
        <v>5.5882572088517988E-3</v>
      </c>
      <c r="I6" s="144">
        <f t="shared" ca="1" si="0"/>
        <v>5.6908527910285375E-3</v>
      </c>
      <c r="J6" s="144">
        <f t="shared" ca="1" si="0"/>
        <v>4.6292724326826625E-3</v>
      </c>
      <c r="K6" s="144">
        <f t="shared" ca="1" si="0"/>
        <v>4.8259984060922689E-3</v>
      </c>
      <c r="L6" s="309"/>
      <c r="M6" s="1"/>
      <c r="N6" s="138" t="s">
        <v>3583</v>
      </c>
      <c r="O6" s="320" t="str">
        <v>https://www.apple.com</v>
      </c>
      <c r="P6" s="1"/>
      <c r="Q6" s="183" t="s">
        <v>3584</v>
      </c>
      <c r="R6" s="140">
        <v>162.80000000000001</v>
      </c>
      <c r="S6" s="1"/>
    </row>
    <row r="7" spans="1:44" ht="15.75" customHeight="1" thickBot="1">
      <c r="A7" s="4" t="s">
        <v>3585</v>
      </c>
      <c r="B7" s="148">
        <f>('Quarterly Financials'!D24-'Quarterly Financials'!C24)/'Quarterly Financials'!D24</f>
        <v>5.7483495875555483E-3</v>
      </c>
      <c r="C7" s="148">
        <f>('Quarterly Financials'!E24-'Quarterly Financials'!D24)/'Quarterly Financials'!E24</f>
        <v>6.2544537023269909E-3</v>
      </c>
      <c r="D7" s="148">
        <f>('Quarterly Financials'!F24-'Quarterly Financials'!E24)/'Quarterly Financials'!F24</f>
        <v>5.6716999150068469E-3</v>
      </c>
      <c r="E7" s="148">
        <f>('Quarterly Financials'!G24-'Quarterly Financials'!F24)/'Quarterly Financials'!G24</f>
        <v>6.6425998867532011E-3</v>
      </c>
      <c r="F7" s="148">
        <f>('Quarterly Financials'!H24-'Quarterly Financials'!G24)/'Quarterly Financials'!H24</f>
        <v>8.5873811366441542E-3</v>
      </c>
      <c r="G7" s="148">
        <f>('Quarterly Financials'!I24-'Quarterly Financials'!H24)/'Quarterly Financials'!I24</f>
        <v>8.2016612690323457E-3</v>
      </c>
      <c r="H7" s="148">
        <f>('Quarterly Financials'!J24-'Quarterly Financials'!I24)/'Quarterly Financials'!J24</f>
        <v>7.1170470652570138E-3</v>
      </c>
      <c r="I7" s="148">
        <f>('Quarterly Financials'!K24-'Quarterly Financials'!J24)/'Quarterly Financials'!K24</f>
        <v>6.888964211452072E-3</v>
      </c>
      <c r="J7" s="148">
        <f>('Quarterly Financials'!L24-'Quarterly Financials'!K24)/'Quarterly Financials'!L24</f>
        <v>5.7861527188403606E-3</v>
      </c>
      <c r="K7" s="148">
        <f>('Quarterly Financials'!M24-'Quarterly Financials'!L24)/'Quarterly Financials'!M24</f>
        <v>8.5541419455973412E-3</v>
      </c>
      <c r="L7" s="310"/>
      <c r="M7" s="1"/>
      <c r="N7" s="138" t="s">
        <v>3586</v>
      </c>
      <c r="O7" s="139" t="str">
        <v>Mr. Timothy D. Cook</v>
      </c>
      <c r="P7" s="1"/>
      <c r="Q7" s="183" t="s">
        <v>3587</v>
      </c>
      <c r="R7" s="150">
        <f ca="1">(R4-'Historical Prices'!C245)/'Historical Prices'!C245</f>
        <v>-0.249145222242217</v>
      </c>
      <c r="S7" s="1"/>
      <c r="T7" s="1"/>
      <c r="U7" s="1"/>
      <c r="V7" s="1"/>
      <c r="W7" s="1"/>
      <c r="X7" s="1"/>
      <c r="Y7" s="1"/>
      <c r="Z7" s="1"/>
      <c r="AP7" s="1"/>
    </row>
    <row r="8" spans="1:44" ht="15.75" customHeight="1">
      <c r="A8" s="130" t="s">
        <v>3661</v>
      </c>
      <c r="B8" s="151">
        <f>'Quarterly Financials'!C21/'Quarterly Financials'!C24</f>
        <v>2.1867516608732189</v>
      </c>
      <c r="C8" s="151">
        <f>'Quarterly Financials'!D21/'Quarterly Financials'!D24</f>
        <v>1.4715918539095714</v>
      </c>
      <c r="D8" s="151">
        <f>'Quarterly Financials'!E21/'Quarterly Financials'!E24</f>
        <v>1.2664982079442137</v>
      </c>
      <c r="E8" s="151">
        <f>'Quarterly Financials'!F21/'Quarterly Financials'!F24</f>
        <v>1.5303581633523053</v>
      </c>
      <c r="F8" s="151">
        <f>'Quarterly Financials'!G21/'Quarterly Financials'!G24</f>
        <v>1.8875305383476451</v>
      </c>
      <c r="G8" s="151">
        <f>'Quarterly Financials'!H21/'Quarterly Financials'!H24</f>
        <v>1.2926079989859256</v>
      </c>
      <c r="H8" s="151">
        <f>'Quarterly Financials'!I21/'Quarterly Financials'!I24</f>
        <v>1.2028748473746584</v>
      </c>
      <c r="I8" s="151">
        <f>'Quarterly Financials'!J21/'Quarterly Financials'!J24</f>
        <v>1.5363538422544853</v>
      </c>
      <c r="J8" s="151">
        <f>'Quarterly Financials'!K21/'Quarterly Financials'!K24</f>
        <v>2.1126514819307598</v>
      </c>
      <c r="K8" s="151">
        <f>'Quarterly Financials'!L21/'Quarterly Financials'!L24</f>
        <v>1.2464880921296084</v>
      </c>
      <c r="L8" s="311">
        <f>'Quarterly Financials'!M21/'Quarterly Financials'!M24</f>
        <v>1.3075659927245595</v>
      </c>
      <c r="M8" s="1"/>
      <c r="N8" s="138" t="s">
        <v>3589</v>
      </c>
      <c r="O8" s="139" t="str">
        <v>US</v>
      </c>
      <c r="P8" s="1"/>
      <c r="Q8" s="183" t="s">
        <v>3590</v>
      </c>
      <c r="R8" s="152" cm="1">
        <f t="array" ref="R8">_xldudf_WISEPRICE($A$1,Q8)</f>
        <v>1.276</v>
      </c>
      <c r="S8" s="1"/>
      <c r="T8" s="1"/>
      <c r="U8" s="1"/>
      <c r="V8" s="1"/>
      <c r="W8" s="1"/>
      <c r="X8" s="1"/>
      <c r="Y8" s="1"/>
      <c r="Z8" s="1"/>
      <c r="AP8" s="1"/>
    </row>
    <row r="9" spans="1:44" ht="15" thickBot="1">
      <c r="A9" s="4" t="s">
        <v>3591</v>
      </c>
      <c r="B9" s="153">
        <f>B10/'Quarterly Financials'!C24</f>
        <v>7.7096600380031592</v>
      </c>
      <c r="C9" s="153">
        <f>C10/'Quarterly Financials'!D24</f>
        <v>5.7372594415925606</v>
      </c>
      <c r="D9" s="153">
        <f>D10/'Quarterly Financials'!E24</f>
        <v>5.2107919076109273</v>
      </c>
      <c r="E9" s="153">
        <f>E10/'Quarterly Financials'!F24</f>
        <v>6.007162532271491</v>
      </c>
      <c r="F9" s="153">
        <f>F10/'Quarterly Financials'!G24</f>
        <v>7.3715498596433093</v>
      </c>
      <c r="G9" s="153">
        <f>G10/'Quarterly Financials'!H24</f>
        <v>5.6234467775003738</v>
      </c>
      <c r="H9" s="153">
        <f>H10/'Quarterly Financials'!I24</f>
        <v>5.1326661075688866</v>
      </c>
      <c r="I9" s="153">
        <f>I10/'Quarterly Financials'!J24</f>
        <v>5.9757468639277018</v>
      </c>
      <c r="J9" s="153">
        <f>J10/'Quarterly Financials'!K24</f>
        <v>7.5614377108838582</v>
      </c>
      <c r="K9" s="153">
        <f>K10/'Quarterly Financials'!L24</f>
        <v>5.0560677027844942</v>
      </c>
      <c r="L9" s="312">
        <f>L10/'Quarterly Financials'!M24</f>
        <v>4.8969982087716968</v>
      </c>
      <c r="M9" s="1"/>
      <c r="N9" s="138" t="s">
        <v>3592</v>
      </c>
      <c r="O9" s="139" t="str">
        <v>USD</v>
      </c>
      <c r="P9" s="1"/>
      <c r="Q9" s="183" t="s">
        <v>3593</v>
      </c>
      <c r="R9" s="154">
        <f>$B$6</f>
        <v>6.1114439784301974E-3</v>
      </c>
      <c r="S9" s="1"/>
      <c r="AH9" s="1"/>
    </row>
    <row r="10" spans="1:44" ht="14.5">
      <c r="A10" s="130" t="s">
        <v>3478</v>
      </c>
      <c r="B10" s="84">
        <f>'Quarterly Financials'!C4</f>
        <v>119575000000</v>
      </c>
      <c r="C10" s="84">
        <f>'Quarterly Financials'!D4</f>
        <v>89498000000</v>
      </c>
      <c r="D10" s="84">
        <f>'Quarterly Financials'!E4</f>
        <v>81797000000</v>
      </c>
      <c r="E10" s="84">
        <f>'Quarterly Financials'!F4</f>
        <v>94836000000</v>
      </c>
      <c r="F10" s="84">
        <f>'Quarterly Financials'!G4</f>
        <v>117154000000</v>
      </c>
      <c r="G10" s="84">
        <f>'Quarterly Financials'!H4</f>
        <v>90146000000</v>
      </c>
      <c r="H10" s="84">
        <f>'Quarterly Financials'!I4</f>
        <v>82959000000</v>
      </c>
      <c r="I10" s="84">
        <f>'Quarterly Financials'!J4</f>
        <v>97278000000</v>
      </c>
      <c r="J10" s="84">
        <f>'Quarterly Financials'!K4</f>
        <v>123945000000</v>
      </c>
      <c r="K10" s="84">
        <f>'Quarterly Financials'!L4</f>
        <v>83360000000</v>
      </c>
      <c r="L10" s="313">
        <f>'Quarterly Financials'!M4</f>
        <v>81434000000</v>
      </c>
      <c r="M10" s="1"/>
      <c r="N10" s="138" t="s">
        <v>3594</v>
      </c>
      <c r="O10" s="139" t="str">
        <v>NASDAQ</v>
      </c>
      <c r="P10" s="1"/>
      <c r="Q10" s="183" t="s">
        <v>3579</v>
      </c>
      <c r="R10" s="155">
        <f>$B$4</f>
        <v>2588579444700</v>
      </c>
      <c r="S10" s="1"/>
      <c r="AH10" s="1"/>
    </row>
    <row r="11" spans="1:44" ht="15" thickBot="1">
      <c r="A11" s="4" t="s">
        <v>3480</v>
      </c>
      <c r="B11" s="7">
        <f>'Quarterly Financials'!C6</f>
        <v>54855000000</v>
      </c>
      <c r="C11" s="7">
        <f>'Quarterly Financials'!D6</f>
        <v>40427000000</v>
      </c>
      <c r="D11" s="7">
        <f>'Quarterly Financials'!E6</f>
        <v>36413000000</v>
      </c>
      <c r="E11" s="7">
        <f>'Quarterly Financials'!F6</f>
        <v>41976000000</v>
      </c>
      <c r="F11" s="7">
        <f>'Quarterly Financials'!G6</f>
        <v>50332000000</v>
      </c>
      <c r="G11" s="7">
        <f>'Quarterly Financials'!H6</f>
        <v>38095000000</v>
      </c>
      <c r="H11" s="7">
        <f>'Quarterly Financials'!I6</f>
        <v>35885000000</v>
      </c>
      <c r="I11" s="7">
        <f>'Quarterly Financials'!J6</f>
        <v>42559000000</v>
      </c>
      <c r="J11" s="7">
        <f>'Quarterly Financials'!K6</f>
        <v>54243000000</v>
      </c>
      <c r="K11" s="7">
        <f>'Quarterly Financials'!L6</f>
        <v>35174000000</v>
      </c>
      <c r="L11" s="256">
        <f>'Quarterly Financials'!M6</f>
        <v>35255000000</v>
      </c>
      <c r="M11" s="1"/>
      <c r="N11" s="138" t="s">
        <v>11</v>
      </c>
      <c r="O11" s="139" t="str">
        <v>Technology</v>
      </c>
      <c r="P11" s="1"/>
      <c r="Q11" s="184" t="s">
        <v>3595</v>
      </c>
      <c r="R11" s="156">
        <f>$B$5</f>
        <v>2623519444700</v>
      </c>
      <c r="S11" s="1"/>
      <c r="AH11" s="1"/>
    </row>
    <row r="12" spans="1:44" ht="15.75" customHeight="1">
      <c r="A12" s="130" t="s">
        <v>3596</v>
      </c>
      <c r="B12" s="289">
        <f t="shared" ref="B12" si="1">(B10/C10)-1</f>
        <v>0.33606337571789324</v>
      </c>
      <c r="C12" s="289">
        <f t="shared" ref="C12:K12" si="2">(C10/D10)-1</f>
        <v>9.4147707128623193E-2</v>
      </c>
      <c r="D12" s="289">
        <f t="shared" si="2"/>
        <v>-0.13748998270698887</v>
      </c>
      <c r="E12" s="289">
        <f t="shared" si="2"/>
        <v>-0.19050139133106847</v>
      </c>
      <c r="F12" s="289">
        <f t="shared" si="2"/>
        <v>0.29960286646107415</v>
      </c>
      <c r="G12" s="289">
        <f t="shared" si="2"/>
        <v>8.6633156137368994E-2</v>
      </c>
      <c r="H12" s="289">
        <f t="shared" si="2"/>
        <v>-0.14719669401097879</v>
      </c>
      <c r="I12" s="289">
        <f t="shared" si="2"/>
        <v>-0.21515188188309331</v>
      </c>
      <c r="J12" s="289">
        <f t="shared" si="2"/>
        <v>0.48686420345489445</v>
      </c>
      <c r="K12" s="289">
        <f t="shared" si="2"/>
        <v>2.3651054841957952E-2</v>
      </c>
      <c r="L12" s="290"/>
      <c r="M12" s="1"/>
      <c r="N12" s="138" t="s">
        <v>12</v>
      </c>
      <c r="O12" s="139" t="str">
        <v>Consumer Electronics</v>
      </c>
      <c r="P12" s="1"/>
      <c r="Q12" s="1"/>
      <c r="R12" s="1"/>
      <c r="S12" s="1"/>
      <c r="T12" s="1"/>
      <c r="U12" s="1"/>
      <c r="V12" s="1"/>
      <c r="W12" s="1"/>
      <c r="X12" s="1"/>
      <c r="Y12" s="1"/>
      <c r="Z12" s="1"/>
      <c r="AP12" s="1"/>
    </row>
    <row r="13" spans="1:44" ht="15.75" customHeight="1">
      <c r="A13" s="138" t="s">
        <v>3597</v>
      </c>
      <c r="B13" s="36">
        <f t="shared" ref="B13:K13" si="3">(B8/C8)-1</f>
        <v>0.485977008546008</v>
      </c>
      <c r="C13" s="36">
        <f t="shared" si="3"/>
        <v>0.16193757297001365</v>
      </c>
      <c r="D13" s="36">
        <f t="shared" si="3"/>
        <v>-0.17241712543297494</v>
      </c>
      <c r="E13" s="36">
        <f t="shared" si="3"/>
        <v>-0.1892273357908214</v>
      </c>
      <c r="F13" s="36">
        <f t="shared" si="3"/>
        <v>0.46024977396739541</v>
      </c>
      <c r="G13" s="36">
        <f t="shared" si="3"/>
        <v>7.4598909277315828E-2</v>
      </c>
      <c r="H13" s="36">
        <f t="shared" si="3"/>
        <v>-0.21705871766524254</v>
      </c>
      <c r="I13" s="36">
        <f t="shared" si="3"/>
        <v>-0.27278405577317177</v>
      </c>
      <c r="J13" s="36">
        <f t="shared" si="3"/>
        <v>0.69488300391327651</v>
      </c>
      <c r="K13" s="36">
        <f t="shared" si="3"/>
        <v>-4.6711141873370221E-2</v>
      </c>
      <c r="L13" s="291"/>
      <c r="M13" s="1"/>
      <c r="N13" s="138" t="s">
        <v>3598</v>
      </c>
      <c r="O13" s="139" t="str">
        <v>161000</v>
      </c>
      <c r="P13" s="1"/>
      <c r="Q13" s="2"/>
      <c r="R13" s="1"/>
      <c r="S13" s="6"/>
      <c r="T13" s="6"/>
      <c r="U13" s="6"/>
      <c r="V13" s="6"/>
      <c r="W13" s="6"/>
      <c r="X13" s="6"/>
      <c r="Y13" s="6"/>
      <c r="Z13" s="6"/>
      <c r="AP13" s="1"/>
    </row>
    <row r="14" spans="1:44" ht="15.75" customHeight="1" thickBot="1">
      <c r="A14" s="4" t="s">
        <v>3599</v>
      </c>
      <c r="B14" s="292">
        <f>(B42/C42)-1</f>
        <v>0.45908446424954419</v>
      </c>
      <c r="C14" s="292">
        <f t="shared" ref="C14:K14" si="4">(C42/D42)-1</f>
        <v>0.13712092130518228</v>
      </c>
      <c r="D14" s="292">
        <f t="shared" si="4"/>
        <v>-0.16549205535622757</v>
      </c>
      <c r="E14" s="292">
        <f t="shared" si="4"/>
        <v>-0.19819171889448273</v>
      </c>
      <c r="F14" s="292">
        <f t="shared" si="4"/>
        <v>0.40250009006088106</v>
      </c>
      <c r="G14" s="292">
        <f t="shared" si="4"/>
        <v>7.2562883968934733E-2</v>
      </c>
      <c r="H14" s="292">
        <f t="shared" si="4"/>
        <v>-0.20891918327423886</v>
      </c>
      <c r="I14" s="292">
        <f t="shared" si="4"/>
        <v>-0.25956772660405114</v>
      </c>
      <c r="J14" s="292">
        <f t="shared" si="4"/>
        <v>0.65023342670401485</v>
      </c>
      <c r="K14" s="292">
        <f t="shared" si="4"/>
        <v>-6.7883374137547303E-3</v>
      </c>
      <c r="L14" s="293"/>
      <c r="M14" s="1"/>
      <c r="N14" s="138" t="s">
        <v>3600</v>
      </c>
      <c r="O14" s="224" t="str">
        <v>Apple Inc. designs, manufactures, and markets smartphones, personal computers, tablets, wearables, and accessories worldwide. The company offers iPhone, a line of smartphones; Mac, a line of personal computers; iPad, a line of multi-purpose tablets; and wearables, home, and accessories comprising AirPods, Apple TV, Apple Watch, Beats products, and HomePod. It also provides AppleCare support and cloud services; and operates various platforms, including the App Store that allow customers to discover and download applications and digital content, such as books, music, video, games, and podcasts. In addition, the company offers various services, such as Apple Arcade, a game subscription service; Apple Fitness+, a personalized fitness service; Apple Music, which offers users a curated listening experience with on-demand radio stations; Apple News+, a subscription news and magazine service; Apple TV+, which offers exclusive original content; Apple Card, a co-branded credit card; and Apple Pay, a cashless payment service, as well as licenses its intellectual property. The company serves consumers, and small and mid-sized businesses; and the education, enterprise, and government markets. It distributes third-party applications for its products through the App Store. The company also sells its products through its retail and online stores, and direct sales force; and third-party cellular network carriers, wholesalers, retailers, and resellers. Apple Inc. was incorporated in 1977 and is headquartered in Cupertino, California.</v>
      </c>
      <c r="P14" s="1"/>
      <c r="Q14" s="1"/>
      <c r="R14" s="1"/>
      <c r="S14" s="1"/>
      <c r="T14" s="1"/>
      <c r="U14" s="1"/>
      <c r="V14" s="1"/>
      <c r="W14" s="1"/>
      <c r="X14" s="1"/>
      <c r="Y14" s="1"/>
      <c r="Z14" s="1"/>
      <c r="AP14" s="1"/>
    </row>
    <row r="15" spans="1:44" ht="15.75" customHeight="1" thickBot="1">
      <c r="A15" s="158" t="s">
        <v>3601</v>
      </c>
      <c r="B15" s="294">
        <f t="shared" ref="B15:L15" si="5">B3/B8</f>
        <v>76.323252880646308</v>
      </c>
      <c r="C15" s="294">
        <f t="shared" ca="1" si="5"/>
        <v>92.681948216588239</v>
      </c>
      <c r="D15" s="294">
        <f t="shared" ca="1" si="5"/>
        <v>106.38783312509432</v>
      </c>
      <c r="E15" s="294">
        <f t="shared" ca="1" si="5"/>
        <v>112.28090529056291</v>
      </c>
      <c r="F15" s="294">
        <f t="shared" ca="1" si="5"/>
        <v>92.459431227415166</v>
      </c>
      <c r="G15" s="294">
        <f t="shared" ca="1" si="5"/>
        <v>107.42622675160466</v>
      </c>
      <c r="H15" s="294">
        <f t="shared" ca="1" si="5"/>
        <v>111.57436726931387</v>
      </c>
      <c r="I15" s="294">
        <f t="shared" ca="1" si="5"/>
        <v>77.775052018392643</v>
      </c>
      <c r="J15" s="294">
        <f t="shared" ca="1" si="5"/>
        <v>61.349446943112909</v>
      </c>
      <c r="K15" s="294">
        <f t="shared" ca="1" si="5"/>
        <v>90.598538977665314</v>
      </c>
      <c r="L15" s="295">
        <f t="shared" ca="1" si="5"/>
        <v>67.889498881070637</v>
      </c>
      <c r="M15" s="1"/>
      <c r="N15" s="4" t="s">
        <v>7</v>
      </c>
      <c r="O15" s="159">
        <f>VLOOKUP($A$1,'Screener 16.12.2022'!B:T,MATCH($N$15,'Screener 16.12.2022'!B5:T5))</f>
        <v>20230126</v>
      </c>
      <c r="P15" s="160"/>
      <c r="Q15" s="160"/>
      <c r="R15" s="1"/>
      <c r="S15" s="1"/>
      <c r="T15" s="1"/>
      <c r="U15" s="1"/>
      <c r="V15" s="1"/>
      <c r="W15" s="1"/>
      <c r="X15" s="1"/>
      <c r="Y15" s="1"/>
      <c r="Z15" s="1"/>
      <c r="AP15" s="1"/>
    </row>
    <row r="16" spans="1:44" ht="15.75" customHeight="1">
      <c r="A16" s="161" t="s">
        <v>3602</v>
      </c>
      <c r="B16" s="5">
        <f t="shared" ref="B16" si="6">B15/B13/100</f>
        <v>1.5705115990774428</v>
      </c>
      <c r="C16" s="5">
        <f t="shared" ref="C16:K16" ca="1" si="7">C15/C13/100</f>
        <v>5.7233134050829797</v>
      </c>
      <c r="D16" s="5">
        <f t="shared" ca="1" si="7"/>
        <v>-6.1703750632619903</v>
      </c>
      <c r="E16" s="5">
        <f t="shared" ca="1" si="7"/>
        <v>-5.9336514368453717</v>
      </c>
      <c r="F16" s="5">
        <f t="shared" ca="1" si="7"/>
        <v>2.008896830744888</v>
      </c>
      <c r="G16" s="5">
        <f t="shared" ca="1" si="7"/>
        <v>14.400509041259001</v>
      </c>
      <c r="H16" s="5">
        <f t="shared" ca="1" si="7"/>
        <v>-5.140285009947803</v>
      </c>
      <c r="I16" s="5">
        <f t="shared" ca="1" si="7"/>
        <v>-2.8511582833516105</v>
      </c>
      <c r="J16" s="5">
        <f t="shared" ca="1" si="7"/>
        <v>0.88287447811530451</v>
      </c>
      <c r="K16" s="5">
        <f t="shared" ca="1" si="7"/>
        <v>-19.39548795944016</v>
      </c>
      <c r="L16" s="314"/>
      <c r="M16" s="1"/>
      <c r="N16" s="2"/>
      <c r="O16" s="160"/>
      <c r="P16" s="160"/>
      <c r="Q16" s="160"/>
      <c r="R16" s="1"/>
      <c r="S16" s="1"/>
      <c r="T16" s="1"/>
      <c r="U16" s="1"/>
      <c r="V16" s="1"/>
      <c r="W16" s="1"/>
      <c r="X16" s="1"/>
      <c r="Y16" s="1"/>
      <c r="Z16" s="1"/>
      <c r="AP16" s="1"/>
    </row>
    <row r="17" spans="1:42" ht="15.75" customHeight="1" thickBot="1">
      <c r="A17" s="161" t="s">
        <v>3603</v>
      </c>
      <c r="B17" s="5">
        <f t="shared" ref="B17:L17" si="8">B3/B9</f>
        <v>21.648165960275978</v>
      </c>
      <c r="C17" s="5">
        <f t="shared" ca="1" si="8"/>
        <v>23.772674286129295</v>
      </c>
      <c r="D17" s="5">
        <f t="shared" ca="1" si="8"/>
        <v>25.857873887306383</v>
      </c>
      <c r="E17" s="5">
        <f t="shared" ca="1" si="8"/>
        <v>28.604186931334095</v>
      </c>
      <c r="F17" s="5">
        <f t="shared" ca="1" si="8"/>
        <v>23.674804257302355</v>
      </c>
      <c r="G17" s="5">
        <f t="shared" ca="1" si="8"/>
        <v>24.693040673130259</v>
      </c>
      <c r="H17" s="5">
        <f t="shared" ca="1" si="8"/>
        <v>26.1482039133789</v>
      </c>
      <c r="I17" s="5">
        <f t="shared" ca="1" si="8"/>
        <v>19.995826918522173</v>
      </c>
      <c r="J17" s="5">
        <f t="shared" ca="1" si="8"/>
        <v>17.140920147162049</v>
      </c>
      <c r="K17" s="5">
        <f t="shared" ca="1" si="8"/>
        <v>22.335539521713056</v>
      </c>
      <c r="L17" s="314">
        <f t="shared" ca="1" si="8"/>
        <v>18.127431584718913</v>
      </c>
      <c r="M17" s="1"/>
      <c r="N17" s="2"/>
      <c r="O17" s="160"/>
      <c r="P17" s="160"/>
      <c r="Q17" s="160"/>
      <c r="R17" s="1"/>
      <c r="S17" s="1"/>
      <c r="T17" s="1"/>
      <c r="U17" s="1"/>
      <c r="V17" s="1"/>
      <c r="W17" s="1"/>
      <c r="X17" s="1"/>
      <c r="Y17" s="1"/>
      <c r="Z17" s="1"/>
      <c r="AP17" s="1"/>
    </row>
    <row r="18" spans="1:42" ht="15.75" customHeight="1" thickBot="1">
      <c r="A18" s="161" t="s">
        <v>3604</v>
      </c>
      <c r="B18" s="5">
        <f>B15/B14/100</f>
        <v>1.6625100351720752</v>
      </c>
      <c r="C18" s="5">
        <f ca="1">C15/C14/100</f>
        <v>6.7591398405434617</v>
      </c>
      <c r="D18" s="5">
        <f t="shared" ref="D18:K18" ca="1" si="9">D15/D14/100</f>
        <v>-6.4285764592197916</v>
      </c>
      <c r="E18" s="5">
        <f t="shared" ca="1" si="9"/>
        <v>-5.6652672430951201</v>
      </c>
      <c r="F18" s="5">
        <f t="shared" ca="1" si="9"/>
        <v>2.2971282121559278</v>
      </c>
      <c r="G18" s="5">
        <f t="shared" ca="1" si="9"/>
        <v>14.804569619586157</v>
      </c>
      <c r="H18" s="5">
        <f t="shared" ca="1" si="9"/>
        <v>-5.3405515721768451</v>
      </c>
      <c r="I18" s="5">
        <f t="shared" ca="1" si="9"/>
        <v>-2.9963298225064774</v>
      </c>
      <c r="J18" s="5">
        <f t="shared" ca="1" si="9"/>
        <v>0.94349881786435863</v>
      </c>
      <c r="K18" s="5">
        <f t="shared" ca="1" si="9"/>
        <v>-133.46204446775417</v>
      </c>
      <c r="L18" s="314"/>
      <c r="M18" s="1"/>
      <c r="N18" s="1"/>
      <c r="O18" s="537" t="s">
        <v>3630</v>
      </c>
      <c r="P18" s="538"/>
      <c r="Q18" s="538"/>
      <c r="R18" s="539"/>
      <c r="S18" s="1"/>
      <c r="T18" s="405"/>
      <c r="U18" s="405"/>
      <c r="V18" s="405"/>
      <c r="W18" s="405"/>
      <c r="X18" s="405"/>
      <c r="Y18" s="405"/>
      <c r="Z18" s="405"/>
      <c r="AP18" s="1"/>
    </row>
    <row r="19" spans="1:42" ht="15.75" customHeight="1" thickBot="1">
      <c r="A19" s="161" t="s">
        <v>3605</v>
      </c>
      <c r="B19" s="5">
        <f t="shared" ref="B19:L19" si="10">B3/B21</f>
        <v>34.933595744939275</v>
      </c>
      <c r="C19" s="5">
        <f t="shared" ca="1" si="10"/>
        <v>34.235619400444115</v>
      </c>
      <c r="D19" s="5">
        <f t="shared" ca="1" si="10"/>
        <v>35.091357971264564</v>
      </c>
      <c r="E19" s="5">
        <f t="shared" ca="1" si="10"/>
        <v>43.642116410116159</v>
      </c>
      <c r="F19" s="5">
        <f t="shared" ca="1" si="10"/>
        <v>48.893789870079509</v>
      </c>
      <c r="G19" s="5">
        <f t="shared" ca="1" si="10"/>
        <v>43.929168860909385</v>
      </c>
      <c r="H19" s="5">
        <f t="shared" ca="1" si="10"/>
        <v>37.331626971793419</v>
      </c>
      <c r="I19" s="5">
        <f t="shared" ca="1" si="10"/>
        <v>28.860280582501222</v>
      </c>
      <c r="J19" s="5">
        <f t="shared" ca="1" si="10"/>
        <v>29.535274254017686</v>
      </c>
      <c r="K19" s="5">
        <f t="shared" ca="1" si="10"/>
        <v>29.511659130290063</v>
      </c>
      <c r="L19" s="314">
        <f t="shared" ca="1" si="10"/>
        <v>22.964985433571872</v>
      </c>
      <c r="M19" s="1"/>
      <c r="N19" s="1"/>
      <c r="O19" s="265"/>
      <c r="P19" s="266"/>
      <c r="Q19" s="266"/>
      <c r="R19" s="266"/>
      <c r="S19" s="267"/>
      <c r="T19" s="405"/>
      <c r="U19" s="405"/>
      <c r="V19" s="405"/>
      <c r="W19" s="405"/>
      <c r="X19" s="405"/>
      <c r="Y19" s="405"/>
      <c r="Z19" s="405"/>
      <c r="AP19" s="1"/>
    </row>
    <row r="20" spans="1:42" ht="15.75" customHeight="1" thickBot="1">
      <c r="A20" s="161" t="s">
        <v>3606</v>
      </c>
      <c r="B20" s="5">
        <f t="shared" ref="B20:L20" si="11">B3/B61</f>
        <v>69.023263330933531</v>
      </c>
      <c r="C20" s="5">
        <f t="shared" ca="1" si="11"/>
        <v>109.47295102958579</v>
      </c>
      <c r="D20" s="5">
        <f t="shared" ca="1" si="11"/>
        <v>87.08759873018488</v>
      </c>
      <c r="E20" s="5">
        <f t="shared" ca="1" si="11"/>
        <v>105.78328933941664</v>
      </c>
      <c r="F20" s="5">
        <f t="shared" ca="1" si="11"/>
        <v>91.786286913760009</v>
      </c>
      <c r="G20" s="5">
        <f t="shared" ca="1" si="11"/>
        <v>106.82305617237741</v>
      </c>
      <c r="H20" s="5">
        <f t="shared" ca="1" si="11"/>
        <v>104.34001195045695</v>
      </c>
      <c r="I20" s="5">
        <f t="shared" ca="1" si="11"/>
        <v>75.82855336737876</v>
      </c>
      <c r="J20" s="5">
        <f t="shared" ca="1" si="11"/>
        <v>48.106590305006456</v>
      </c>
      <c r="K20" s="5">
        <f t="shared" ca="1" si="11"/>
        <v>109.67135386287332</v>
      </c>
      <c r="L20" s="314">
        <f t="shared" ca="1" si="11"/>
        <v>77.690082820377867</v>
      </c>
      <c r="M20" s="1"/>
      <c r="N20" s="262" t="s">
        <v>3396</v>
      </c>
      <c r="O20" s="263" t="str">
        <f>'Historical Prices'!$AT$1</f>
        <v>LQ</v>
      </c>
      <c r="P20" s="263" t="str">
        <f>'Historical Prices'!$AT$13</f>
        <v>LQ-1</v>
      </c>
      <c r="Q20" s="263" t="str">
        <f>'Historical Prices'!$AT$25</f>
        <v>LQ-2</v>
      </c>
      <c r="R20" s="263" t="str">
        <f>'Historical Prices'!$AT$37</f>
        <v>LQ-3</v>
      </c>
      <c r="S20" s="264" t="str">
        <f>'Historical Prices'!$AT$49</f>
        <v>LQ-4</v>
      </c>
      <c r="T20" s="405"/>
      <c r="U20" s="405"/>
      <c r="V20" s="405"/>
      <c r="W20" s="405"/>
      <c r="X20" s="405"/>
      <c r="Y20" s="405"/>
      <c r="Z20" s="405"/>
      <c r="AP20" s="1"/>
    </row>
    <row r="21" spans="1:42" ht="15.75" customHeight="1">
      <c r="A21" s="166" t="s">
        <v>3607</v>
      </c>
      <c r="B21" s="5">
        <f>('Quarterly Financials'!C63-'Quarterly Financials'!C59)/'Quarterly Financials'!C24</f>
        <v>4.7776358671631538</v>
      </c>
      <c r="C21" s="5">
        <f>('Quarterly Financials'!D63-'Quarterly Financials'!D59)/'Quarterly Financials'!D24</f>
        <v>3.9838624914211631</v>
      </c>
      <c r="D21" s="5">
        <f>('Quarterly Financials'!E63-'Quarterly Financials'!E59)/'Quarterly Financials'!E24</f>
        <v>3.8396918155842026</v>
      </c>
      <c r="E21" s="5">
        <f>('Quarterly Financials'!F63-'Quarterly Financials'!F59)/'Quarterly Financials'!F24</f>
        <v>3.9372517681147596</v>
      </c>
      <c r="F21" s="5">
        <f>('Quarterly Financials'!G63-'Quarterly Financials'!G59)/'Quarterly Financials'!G24</f>
        <v>3.5693694529250903</v>
      </c>
      <c r="G21" s="5">
        <f>('Quarterly Financials'!H63-'Quarterly Financials'!H59)/'Quarterly Financials'!H24</f>
        <v>3.1609976605672903</v>
      </c>
      <c r="H21" s="5">
        <f>('Quarterly Financials'!I63-'Quarterly Financials'!I59)/'Quarterly Financials'!I24</f>
        <v>3.59507503119017</v>
      </c>
      <c r="I21" s="5">
        <f>('Quarterly Financials'!J63-'Quarterly Financials'!J59)/'Quarterly Financials'!J24</f>
        <v>4.1402923876093585</v>
      </c>
      <c r="J21" s="5">
        <f>('Quarterly Financials'!K63-'Quarterly Financials'!K59)/'Quarterly Financials'!K24</f>
        <v>4.3883120530823971</v>
      </c>
      <c r="K21" s="5">
        <f>('Quarterly Financials'!L63-'Quarterly Financials'!L59)/'Quarterly Financials'!L24</f>
        <v>3.8266232169946468</v>
      </c>
      <c r="L21" s="314">
        <f>('Quarterly Financials'!M63-'Quarterly Financials'!M59)/'Quarterly Financials'!M24</f>
        <v>3.865449871796113</v>
      </c>
      <c r="M21" s="1"/>
      <c r="N21" s="260" t="str">
        <f>'Historical Prices'!$AK$15</f>
        <v>Mac</v>
      </c>
      <c r="O21" s="238">
        <f>'Historical Prices'!$AT$3</f>
        <v>8046000000</v>
      </c>
      <c r="P21" s="239">
        <f>'Historical Prices'!$AT$15</f>
        <v>7949000000</v>
      </c>
      <c r="Q21" s="239">
        <f>'Historical Prices'!$AT$27</f>
        <v>8987000000</v>
      </c>
      <c r="R21" s="239">
        <f>'Historical Prices'!$AT$39</f>
        <v>7744000000</v>
      </c>
      <c r="S21" s="240">
        <f>'Historical Prices'!$AT$51</f>
        <v>7009000000</v>
      </c>
      <c r="T21" s="405"/>
      <c r="U21" s="405"/>
      <c r="V21" s="405"/>
      <c r="W21" s="405"/>
      <c r="X21" s="405"/>
      <c r="Y21" s="405"/>
      <c r="Z21" s="405"/>
      <c r="AP21" s="1"/>
    </row>
    <row r="22" spans="1:42" ht="15.75" customHeight="1" thickBot="1">
      <c r="A22" s="161" t="s">
        <v>3608</v>
      </c>
      <c r="B22" s="5">
        <f t="shared" ref="B22:L22" si="12">B3/B63</f>
        <v>64.88480874044366</v>
      </c>
      <c r="C22" s="5">
        <f t="shared" ca="1" si="12"/>
        <v>98.509436209834234</v>
      </c>
      <c r="D22" s="5">
        <f t="shared" ca="1" si="12"/>
        <v>80.178032993176657</v>
      </c>
      <c r="E22" s="5">
        <f t="shared" ca="1" si="12"/>
        <v>94.982726604341735</v>
      </c>
      <c r="F22" s="5">
        <f t="shared" ca="1" si="12"/>
        <v>81.564417525658001</v>
      </c>
      <c r="G22" s="5">
        <f t="shared" ca="1" si="12"/>
        <v>92.260904568325955</v>
      </c>
      <c r="H22" s="5">
        <f t="shared" ca="1" si="12"/>
        <v>94.759254256945667</v>
      </c>
      <c r="I22" s="5">
        <f t="shared" ca="1" si="12"/>
        <v>69.060358268124688</v>
      </c>
      <c r="J22" s="5">
        <f t="shared" ca="1" si="12"/>
        <v>45.235518196993574</v>
      </c>
      <c r="K22" s="5">
        <f t="shared" ca="1" si="12"/>
        <v>92.172800719306935</v>
      </c>
      <c r="L22" s="314">
        <f t="shared" ca="1" si="12"/>
        <v>69.981476423153509</v>
      </c>
      <c r="M22" s="1"/>
      <c r="N22" s="261" t="s">
        <v>3632</v>
      </c>
      <c r="O22" s="257">
        <f>'Historical Prices'!$AU$3</f>
        <v>8.5562975881577269E-2</v>
      </c>
      <c r="P22" s="258">
        <f>'Historical Prices'!$AU$15</f>
        <v>8.3358676160614098E-2</v>
      </c>
      <c r="Q22" s="258">
        <f>'Historical Prices'!$AU$27</f>
        <v>7.2300884955752209E-2</v>
      </c>
      <c r="R22" s="258">
        <f>'Historical Prices'!$AU$39</f>
        <v>8.1575898030127464E-2</v>
      </c>
      <c r="S22" s="259">
        <f>'Historical Prices'!$AU$51</f>
        <v>8.1711880807209397E-2</v>
      </c>
      <c r="T22" s="1"/>
      <c r="U22" s="1"/>
      <c r="V22" s="1"/>
      <c r="W22" s="1"/>
      <c r="X22" s="1"/>
      <c r="Y22" s="1"/>
      <c r="Z22" s="1"/>
      <c r="AP22" s="1"/>
    </row>
    <row r="23" spans="1:42" ht="15.75" customHeight="1">
      <c r="A23" s="138" t="s">
        <v>3609</v>
      </c>
      <c r="B23" s="5">
        <f t="shared" ref="B23:L23" si="13">B4/B10</f>
        <v>21.648165960275978</v>
      </c>
      <c r="C23" s="5">
        <f t="shared" ca="1" si="13"/>
        <v>23.772674286129295</v>
      </c>
      <c r="D23" s="5">
        <f t="shared" ca="1" si="13"/>
        <v>25.857873887306383</v>
      </c>
      <c r="E23" s="5">
        <f t="shared" ca="1" si="13"/>
        <v>28.604186931334091</v>
      </c>
      <c r="F23" s="5">
        <f t="shared" ca="1" si="13"/>
        <v>23.674804257302355</v>
      </c>
      <c r="G23" s="5">
        <f t="shared" ca="1" si="13"/>
        <v>24.693040673130255</v>
      </c>
      <c r="H23" s="5">
        <f t="shared" ca="1" si="13"/>
        <v>26.1482039133789</v>
      </c>
      <c r="I23" s="5">
        <f t="shared" ca="1" si="13"/>
        <v>19.995826918522173</v>
      </c>
      <c r="J23" s="5">
        <f t="shared" ca="1" si="13"/>
        <v>17.140920147162049</v>
      </c>
      <c r="K23" s="5">
        <f t="shared" ca="1" si="13"/>
        <v>22.335539521713052</v>
      </c>
      <c r="L23" s="314">
        <f t="shared" ca="1" si="13"/>
        <v>18.127431584718913</v>
      </c>
      <c r="M23" s="1"/>
      <c r="N23" s="260" t="str">
        <f>'Historical Prices'!$AK$16</f>
        <v>Service</v>
      </c>
      <c r="O23" s="238">
        <f>'Historical Prices'!$AT$4</f>
        <v>27423000000</v>
      </c>
      <c r="P23" s="239">
        <f>'Historical Prices'!$AT$16</f>
        <v>26645000000</v>
      </c>
      <c r="Q23" s="239">
        <f>'Historical Prices'!$AT$28</f>
        <v>26340000000</v>
      </c>
      <c r="R23" s="239">
        <f>'Historical Prices'!$AT$40</f>
        <v>24972000000</v>
      </c>
      <c r="S23" s="240">
        <f>'Historical Prices'!$AT$52</f>
        <v>24213000000</v>
      </c>
      <c r="T23" s="1"/>
      <c r="U23" s="1"/>
      <c r="V23" s="1"/>
      <c r="W23" s="1"/>
      <c r="X23" s="1"/>
      <c r="Y23" s="1"/>
      <c r="Z23" s="1"/>
      <c r="AP23" s="1"/>
    </row>
    <row r="24" spans="1:42" ht="15.75" customHeight="1" thickBot="1">
      <c r="A24" s="138" t="s">
        <v>3610</v>
      </c>
      <c r="B24" s="5">
        <f t="shared" ref="B24:L24" si="14">B5/B10</f>
        <v>21.94036750742212</v>
      </c>
      <c r="C24" s="5">
        <f t="shared" ca="1" si="14"/>
        <v>24.326127994592056</v>
      </c>
      <c r="D24" s="5">
        <f t="shared" ca="1" si="14"/>
        <v>26.429997559323692</v>
      </c>
      <c r="E24" s="5">
        <f t="shared" ca="1" si="14"/>
        <v>29.170881013750051</v>
      </c>
      <c r="F24" s="5">
        <f t="shared" ca="1" si="14"/>
        <v>24.184859398398689</v>
      </c>
      <c r="G24" s="5">
        <f t="shared" ca="1" si="14"/>
        <v>25.489138115057795</v>
      </c>
      <c r="H24" s="5">
        <f t="shared" ca="1" si="14"/>
        <v>27.009593274388553</v>
      </c>
      <c r="I24" s="5">
        <f t="shared" ca="1" si="14"/>
        <v>20.699685961676845</v>
      </c>
      <c r="J24" s="5">
        <f t="shared" ca="1" si="14"/>
        <v>17.616009904715803</v>
      </c>
      <c r="K24" s="5">
        <f t="shared" ca="1" si="14"/>
        <v>23.080261210772552</v>
      </c>
      <c r="L24" s="314">
        <f t="shared" ca="1" si="14"/>
        <v>18.865391159343762</v>
      </c>
      <c r="M24" s="1"/>
      <c r="N24" s="261" t="s">
        <v>3632</v>
      </c>
      <c r="O24" s="257">
        <f>'Historical Prices'!$AU$4</f>
        <v>0.29162235739504022</v>
      </c>
      <c r="P24" s="258">
        <f>'Historical Prices'!$AU$16</f>
        <v>0.27941777912939525</v>
      </c>
      <c r="Q24" s="258">
        <f>'Historical Prices'!$AU$28</f>
        <v>0.21190667739340305</v>
      </c>
      <c r="R24" s="258">
        <f>'Historical Prices'!$AU$40</f>
        <v>0.26305698936058147</v>
      </c>
      <c r="S24" s="259">
        <f>'Historical Prices'!$AU$52</f>
        <v>0.28227846625552305</v>
      </c>
      <c r="T24" s="1"/>
      <c r="U24" s="1"/>
      <c r="V24" s="1"/>
      <c r="W24" s="1"/>
      <c r="X24" s="1"/>
      <c r="Y24" s="1"/>
      <c r="Z24" s="1"/>
      <c r="AP24" s="1"/>
    </row>
    <row r="25" spans="1:42" ht="14.5">
      <c r="A25" s="138" t="s">
        <v>3611</v>
      </c>
      <c r="B25" s="5">
        <f t="shared" ref="B25:L25" si="15">B5/B41</f>
        <v>64.98202869987368</v>
      </c>
      <c r="C25" s="5">
        <f t="shared" ca="1" si="15"/>
        <v>80.727494651637059</v>
      </c>
      <c r="D25" s="5">
        <f t="shared" ca="1" si="15"/>
        <v>94.003587718932081</v>
      </c>
      <c r="E25" s="5">
        <f t="shared" ca="1" si="15"/>
        <v>97.692268939190626</v>
      </c>
      <c r="F25" s="5">
        <f t="shared" ca="1" si="15"/>
        <v>78.669286371612614</v>
      </c>
      <c r="G25" s="5">
        <f t="shared" ca="1" si="15"/>
        <v>92.301110489274521</v>
      </c>
      <c r="H25" s="5">
        <f t="shared" ca="1" si="15"/>
        <v>97.100400782197951</v>
      </c>
      <c r="I25" s="5">
        <f t="shared" ca="1" si="15"/>
        <v>67.167819172754264</v>
      </c>
      <c r="J25" s="5">
        <f t="shared" ca="1" si="15"/>
        <v>52.627659748360969</v>
      </c>
      <c r="K25" s="5">
        <f t="shared" ca="1" si="15"/>
        <v>80.886680170268221</v>
      </c>
      <c r="L25" s="314">
        <f t="shared" ca="1" si="15"/>
        <v>63.677537249025946</v>
      </c>
      <c r="M25" s="1"/>
      <c r="N25" s="260" t="str">
        <f>'Historical Prices'!$AK$17</f>
        <v>Wearables, Home and Accessories</v>
      </c>
      <c r="O25" s="238">
        <f>'Historical Prices'!$AT$5</f>
        <v>7404000000</v>
      </c>
      <c r="P25" s="239">
        <f>'Historical Prices'!$AT$17</f>
        <v>7522000000</v>
      </c>
      <c r="Q25" s="239">
        <f>'Historical Prices'!$AT$29</f>
        <v>11747000000</v>
      </c>
      <c r="R25" s="239">
        <f>'Historical Prices'!$AT$41</f>
        <v>9042000000</v>
      </c>
      <c r="S25" s="240">
        <f>'Historical Prices'!$AT$53</f>
        <v>8097000000</v>
      </c>
      <c r="T25" s="1"/>
      <c r="U25" s="1"/>
      <c r="V25" s="1"/>
      <c r="W25" s="1"/>
      <c r="X25" s="1"/>
      <c r="Y25" s="1"/>
      <c r="Z25" s="1"/>
      <c r="AP25" s="1"/>
    </row>
    <row r="26" spans="1:42" ht="15" thickBot="1">
      <c r="A26" s="4" t="s">
        <v>3612</v>
      </c>
      <c r="B26" s="296">
        <f t="shared" ref="B26:L26" si="16">B5/B42</f>
        <v>60.700109777654383</v>
      </c>
      <c r="C26" s="296">
        <f t="shared" ca="1" si="16"/>
        <v>73.497393938964279</v>
      </c>
      <c r="D26" s="296">
        <f t="shared" ca="1" si="16"/>
        <v>82.990192336276394</v>
      </c>
      <c r="E26" s="296">
        <f t="shared" ca="1" si="16"/>
        <v>88.622811116735008</v>
      </c>
      <c r="F26" s="296">
        <f t="shared" ca="1" si="16"/>
        <v>72.776970563032975</v>
      </c>
      <c r="G26" s="296">
        <f t="shared" ca="1" si="16"/>
        <v>82.774734122987141</v>
      </c>
      <c r="H26" s="296">
        <f t="shared" ca="1" si="16"/>
        <v>86.576594739384106</v>
      </c>
      <c r="I26" s="296">
        <f t="shared" ca="1" si="16"/>
        <v>61.548601631617558</v>
      </c>
      <c r="J26" s="296">
        <f t="shared" ca="1" si="16"/>
        <v>49.415329809663916</v>
      </c>
      <c r="K26" s="296">
        <f t="shared" ca="1" si="16"/>
        <v>71.856977573482723</v>
      </c>
      <c r="L26" s="315">
        <f t="shared" ca="1" si="16"/>
        <v>56.988065274501075</v>
      </c>
      <c r="M26" s="1"/>
      <c r="N26" s="261" t="s">
        <v>3632</v>
      </c>
      <c r="O26" s="257">
        <f>'Historical Prices'!$AU$5</f>
        <v>7.8735803309370883E-2</v>
      </c>
      <c r="P26" s="258">
        <f>'Historical Prices'!$AU$17</f>
        <v>7.8880860747281331E-2</v>
      </c>
      <c r="Q26" s="258">
        <f>'Historical Prices'!$AU$29</f>
        <v>9.4505229283990341E-2</v>
      </c>
      <c r="R26" s="258">
        <f>'Historical Prices'!$AU$41</f>
        <v>9.5249130938586321E-2</v>
      </c>
      <c r="S26" s="259">
        <f>'Historical Prices'!$AU$53</f>
        <v>9.4395933641885352E-2</v>
      </c>
      <c r="T26" s="1"/>
      <c r="U26" s="1"/>
      <c r="V26" s="1"/>
      <c r="W26" s="1"/>
      <c r="X26" s="1"/>
      <c r="Y26" s="1"/>
      <c r="Z26" s="1"/>
      <c r="AP26" s="1"/>
    </row>
    <row r="27" spans="1:42" ht="14.5">
      <c r="A27" s="130" t="s">
        <v>3613</v>
      </c>
      <c r="B27" s="36">
        <f t="shared" ref="B27:L27" si="17">B11/B10</f>
        <v>0.45874973865774621</v>
      </c>
      <c r="C27" s="36">
        <f t="shared" si="17"/>
        <v>0.45170841806520817</v>
      </c>
      <c r="D27" s="36">
        <f t="shared" si="17"/>
        <v>0.44516302553883397</v>
      </c>
      <c r="E27" s="36">
        <f t="shared" si="17"/>
        <v>0.44261672782487665</v>
      </c>
      <c r="F27" s="36">
        <f t="shared" si="17"/>
        <v>0.42962254809908323</v>
      </c>
      <c r="G27" s="36">
        <f t="shared" si="17"/>
        <v>0.4225922392563175</v>
      </c>
      <c r="H27" s="36">
        <f t="shared" si="17"/>
        <v>0.43256307332537758</v>
      </c>
      <c r="I27" s="36">
        <f t="shared" si="17"/>
        <v>0.43749871502292398</v>
      </c>
      <c r="J27" s="36">
        <f t="shared" si="17"/>
        <v>0.43763766186615033</v>
      </c>
      <c r="K27" s="36">
        <f t="shared" si="17"/>
        <v>0.42195297504798462</v>
      </c>
      <c r="L27" s="291">
        <f t="shared" si="17"/>
        <v>0.43292727853230839</v>
      </c>
      <c r="M27" s="1"/>
      <c r="N27" s="260" t="str">
        <f>'Historical Prices'!$AK$18</f>
        <v>iPad</v>
      </c>
      <c r="O27" s="238">
        <f>'Historical Prices'!$AT$6</f>
        <v>6581000000</v>
      </c>
      <c r="P27" s="239">
        <f>'Historical Prices'!$AT$18</f>
        <v>6402000000</v>
      </c>
      <c r="Q27" s="239">
        <f>'Historical Prices'!$AT$30</f>
        <v>8088000000</v>
      </c>
      <c r="R27" s="239">
        <f>'Historical Prices'!$AT$42</f>
        <v>6950000000</v>
      </c>
      <c r="S27" s="240">
        <f>'Historical Prices'!$AT$54</f>
        <v>7162000000</v>
      </c>
      <c r="T27" s="1"/>
      <c r="U27" s="1"/>
      <c r="V27" s="1"/>
      <c r="W27" s="1"/>
      <c r="X27" s="1"/>
      <c r="Y27" s="1"/>
      <c r="Z27" s="1"/>
      <c r="AP27" s="1"/>
    </row>
    <row r="28" spans="1:42" ht="15" thickBot="1">
      <c r="A28" s="138" t="s">
        <v>82</v>
      </c>
      <c r="B28" s="36">
        <f>'Quarterly Financials'!C21/B10</f>
        <v>0.28363788417311309</v>
      </c>
      <c r="C28" s="36">
        <f>'Quarterly Financials'!D21/C10</f>
        <v>0.25649735189613176</v>
      </c>
      <c r="D28" s="36">
        <f>'Quarterly Financials'!E21/D10</f>
        <v>0.24305292370135825</v>
      </c>
      <c r="E28" s="36">
        <f>'Quarterly Financials'!F21/E10</f>
        <v>0.25475557805052934</v>
      </c>
      <c r="F28" s="36">
        <f>'Quarterly Financials'!G21/F10</f>
        <v>0.2560561312460522</v>
      </c>
      <c r="G28" s="36">
        <f>'Quarterly Financials'!H21/G10</f>
        <v>0.22986044860559537</v>
      </c>
      <c r="H28" s="36">
        <f>'Quarterly Financials'!I21/H10</f>
        <v>0.23435673043310551</v>
      </c>
      <c r="I28" s="36">
        <f>'Quarterly Financials'!J21/I10</f>
        <v>0.25709821336787353</v>
      </c>
      <c r="J28" s="36">
        <f>'Quarterly Financials'!K21/J10</f>
        <v>0.27939812013393039</v>
      </c>
      <c r="K28" s="36">
        <f>'Quarterly Financials'!L21/K10</f>
        <v>0.2465331094049904</v>
      </c>
      <c r="L28" s="291">
        <f>'Quarterly Financials'!M21/L10</f>
        <v>0.26701377802883319</v>
      </c>
      <c r="M28" s="1"/>
      <c r="N28" s="261" t="s">
        <v>3632</v>
      </c>
      <c r="O28" s="257">
        <f>'Historical Prices'!$AU$6</f>
        <v>6.9983835977710671E-2</v>
      </c>
      <c r="P28" s="258">
        <f>'Historical Prices'!$AU$18</f>
        <v>6.7135771138539621E-2</v>
      </c>
      <c r="Q28" s="258">
        <f>'Historical Prices'!$AU$30</f>
        <v>6.5068382944489134E-2</v>
      </c>
      <c r="R28" s="258">
        <f>'Historical Prices'!$AU$42</f>
        <v>7.3211840303381445E-2</v>
      </c>
      <c r="S28" s="259">
        <f>'Historical Prices'!$AU$54</f>
        <v>8.34955757370857E-2</v>
      </c>
      <c r="T28" s="1"/>
      <c r="U28" s="1"/>
      <c r="V28" s="1"/>
      <c r="W28" s="1"/>
      <c r="X28" s="1"/>
      <c r="Y28" s="1"/>
      <c r="Z28" s="1"/>
      <c r="AP28" s="1"/>
    </row>
    <row r="29" spans="1:42" ht="14.5">
      <c r="A29" s="138" t="s">
        <v>3614</v>
      </c>
      <c r="B29" s="36">
        <f>'Quarterly Financials'!C99/B10</f>
        <v>0.31363579343508258</v>
      </c>
      <c r="C29" s="36">
        <f>'Quarterly Financials'!D99/C10</f>
        <v>0.21715569062995821</v>
      </c>
      <c r="D29" s="36">
        <f>'Quarterly Financials'!E99/D10</f>
        <v>0.29691797987701263</v>
      </c>
      <c r="E29" s="36">
        <f>'Quarterly Financials'!F99/E10</f>
        <v>0.27040364418575225</v>
      </c>
      <c r="F29" s="36">
        <f>'Quarterly Financials'!G99/F10</f>
        <v>0.25793400139986683</v>
      </c>
      <c r="G29" s="36">
        <f>'Quarterly Financials'!H99/G10</f>
        <v>0.23115834313225211</v>
      </c>
      <c r="H29" s="36">
        <f>'Quarterly Financials'!I99/H10</f>
        <v>0.25060572089827504</v>
      </c>
      <c r="I29" s="36">
        <f>'Quarterly Financials'!J99/I10</f>
        <v>0.26369785563025555</v>
      </c>
      <c r="J29" s="36">
        <f>'Quarterly Financials'!K99/J10</f>
        <v>0.35631126709427569</v>
      </c>
      <c r="K29" s="36">
        <f>'Quarterly Financials'!L99/K10</f>
        <v>0.2036588291746641</v>
      </c>
      <c r="L29" s="291">
        <f>'Quarterly Financials'!M99/L10</f>
        <v>0.23333005869784121</v>
      </c>
      <c r="M29" s="1"/>
      <c r="N29" s="260" t="str">
        <f>'Historical Prices'!$AK$19</f>
        <v>iPhone</v>
      </c>
      <c r="O29" s="238">
        <f>'Historical Prices'!$AT$7</f>
        <v>44582000000</v>
      </c>
      <c r="P29" s="239">
        <f>'Historical Prices'!$AT$19</f>
        <v>46841000000</v>
      </c>
      <c r="Q29" s="239">
        <f>'Historical Prices'!$AT$31</f>
        <v>69138000000</v>
      </c>
      <c r="R29" s="239">
        <f>'Historical Prices'!$AT$43</f>
        <v>46222000000</v>
      </c>
      <c r="S29" s="240">
        <f>'Historical Prices'!$AT$55</f>
        <v>39296000000</v>
      </c>
      <c r="T29" s="1"/>
      <c r="U29" s="1"/>
      <c r="V29" s="1"/>
      <c r="W29" s="1"/>
      <c r="X29" s="1"/>
      <c r="Y29" s="1"/>
      <c r="Z29" s="1"/>
      <c r="AP29" s="1"/>
    </row>
    <row r="30" spans="1:42" ht="15" thickBot="1">
      <c r="A30" s="138" t="s">
        <v>3615</v>
      </c>
      <c r="B30" s="36">
        <f t="shared" ref="B30:L30" si="18">B40/B10</f>
        <v>0.33763746602550698</v>
      </c>
      <c r="C30" s="36">
        <f t="shared" si="18"/>
        <v>0.29014056180026371</v>
      </c>
      <c r="D30" s="36">
        <f t="shared" si="18"/>
        <v>0.26895851926109759</v>
      </c>
      <c r="E30" s="36">
        <f t="shared" si="18"/>
        <v>0.28879328525032688</v>
      </c>
      <c r="F30" s="36">
        <f t="shared" si="18"/>
        <v>0.29886303497959948</v>
      </c>
      <c r="G30" s="36">
        <f t="shared" si="18"/>
        <v>0.26697801344485611</v>
      </c>
      <c r="H30" s="36">
        <f t="shared" si="18"/>
        <v>0.26949456960667317</v>
      </c>
      <c r="I30" s="36">
        <f t="shared" si="18"/>
        <v>0.30107526881720431</v>
      </c>
      <c r="J30" s="36">
        <f t="shared" si="18"/>
        <v>0.32912985598450928</v>
      </c>
      <c r="K30" s="36">
        <f t="shared" si="18"/>
        <v>0.2772792706333973</v>
      </c>
      <c r="L30" s="291">
        <f t="shared" si="18"/>
        <v>0.28809833730382889</v>
      </c>
      <c r="M30" s="1"/>
      <c r="N30" s="261" t="s">
        <v>3632</v>
      </c>
      <c r="O30" s="257">
        <f>'Historical Prices'!$AU$7</f>
        <v>0.474095027436301</v>
      </c>
      <c r="P30" s="258">
        <f>'Historical Prices'!$AU$19</f>
        <v>0.49120691282416973</v>
      </c>
      <c r="Q30" s="258">
        <f>'Historical Prices'!$AU$31</f>
        <v>0.55621882542236523</v>
      </c>
      <c r="R30" s="258">
        <f>'Historical Prices'!$AU$43</f>
        <v>0.4869061413673233</v>
      </c>
      <c r="S30" s="259">
        <f>'Historical Prices'!$AU$55</f>
        <v>0.4581181435582965</v>
      </c>
      <c r="T30" s="1"/>
      <c r="U30" s="1"/>
      <c r="V30" s="1"/>
      <c r="W30" s="1"/>
      <c r="X30" s="1"/>
      <c r="Y30" s="1"/>
      <c r="Z30" s="1"/>
      <c r="AA30" s="1"/>
      <c r="AB30" s="1"/>
      <c r="AC30" s="1"/>
      <c r="AD30" s="1"/>
      <c r="AE30" s="1"/>
      <c r="AF30" s="1"/>
      <c r="AG30" s="1"/>
      <c r="AH30" s="1"/>
      <c r="AI30" s="1"/>
      <c r="AJ30" s="1"/>
      <c r="AK30" s="1"/>
      <c r="AL30" s="1"/>
      <c r="AM30" s="1"/>
      <c r="AN30" s="1"/>
      <c r="AO30" s="1"/>
      <c r="AP30" s="1"/>
    </row>
    <row r="31" spans="1:42" ht="14.5">
      <c r="A31" s="138" t="s">
        <v>3616</v>
      </c>
      <c r="B31" s="36">
        <f t="shared" ref="B31:L31" si="19">B41/B10</f>
        <v>0.33763746602550698</v>
      </c>
      <c r="C31" s="36">
        <f t="shared" si="19"/>
        <v>0.30133634271156895</v>
      </c>
      <c r="D31" s="36">
        <f t="shared" si="19"/>
        <v>0.28115945572576012</v>
      </c>
      <c r="E31" s="36">
        <f t="shared" si="19"/>
        <v>0.29859968788223878</v>
      </c>
      <c r="F31" s="36">
        <f t="shared" si="19"/>
        <v>0.30742441572630896</v>
      </c>
      <c r="G31" s="36">
        <f t="shared" si="19"/>
        <v>0.27615202005635303</v>
      </c>
      <c r="H31" s="36">
        <f t="shared" si="19"/>
        <v>0.27816150146457891</v>
      </c>
      <c r="I31" s="36">
        <f t="shared" si="19"/>
        <v>0.30817862209338187</v>
      </c>
      <c r="J31" s="36">
        <f t="shared" si="19"/>
        <v>0.33472911371979508</v>
      </c>
      <c r="K31" s="36">
        <f t="shared" si="19"/>
        <v>0.28534069097888676</v>
      </c>
      <c r="L31" s="291">
        <f t="shared" si="19"/>
        <v>0.29626445956234498</v>
      </c>
      <c r="M31" s="1"/>
      <c r="N31" s="260">
        <f>'Historical Prices'!$AK$20</f>
        <v>0</v>
      </c>
      <c r="O31" s="238">
        <f>'Historical Prices'!$AT$8</f>
        <v>0</v>
      </c>
      <c r="P31" s="239">
        <f>'Historical Prices'!$AT$20</f>
        <v>0</v>
      </c>
      <c r="Q31" s="239">
        <f>'Historical Prices'!$AT$32</f>
        <v>0</v>
      </c>
      <c r="R31" s="239">
        <f>'Historical Prices'!$AT$44</f>
        <v>0</v>
      </c>
      <c r="S31" s="240">
        <f>'Historical Prices'!$AT$56</f>
        <v>0</v>
      </c>
      <c r="T31" s="1"/>
      <c r="U31" s="1"/>
      <c r="V31" s="1"/>
      <c r="W31" s="1"/>
      <c r="X31" s="1"/>
      <c r="Y31" s="1"/>
      <c r="Z31" s="1"/>
      <c r="AN31" s="1"/>
      <c r="AO31" s="1"/>
      <c r="AP31" s="1"/>
    </row>
    <row r="32" spans="1:42" ht="15" thickBot="1">
      <c r="A32" s="4" t="s">
        <v>3617</v>
      </c>
      <c r="B32" s="36">
        <f t="shared" ref="B32:L32" si="20">B42/B10</f>
        <v>0.36145515366924524</v>
      </c>
      <c r="C32" s="36">
        <f t="shared" si="20"/>
        <v>0.33097946322822858</v>
      </c>
      <c r="D32" s="36">
        <f t="shared" si="20"/>
        <v>0.31847133757961782</v>
      </c>
      <c r="E32" s="36">
        <f t="shared" si="20"/>
        <v>0.32915770382555148</v>
      </c>
      <c r="F32" s="36">
        <f t="shared" si="20"/>
        <v>0.33231473103777931</v>
      </c>
      <c r="G32" s="36">
        <f t="shared" si="20"/>
        <v>0.30793379628602491</v>
      </c>
      <c r="H32" s="36">
        <f t="shared" si="20"/>
        <v>0.31197338444291761</v>
      </c>
      <c r="I32" s="36">
        <f t="shared" si="20"/>
        <v>0.33631448014967413</v>
      </c>
      <c r="J32" s="36">
        <f t="shared" si="20"/>
        <v>0.35648876517810318</v>
      </c>
      <c r="K32" s="36">
        <f t="shared" si="20"/>
        <v>0.32119721689059499</v>
      </c>
      <c r="L32" s="291">
        <f t="shared" si="20"/>
        <v>0.33104108848883756</v>
      </c>
      <c r="M32" s="1"/>
      <c r="N32" s="261" t="s">
        <v>3632</v>
      </c>
      <c r="O32" s="257">
        <f>'Historical Prices'!$AU$8</f>
        <v>0</v>
      </c>
      <c r="P32" s="258">
        <f>'Historical Prices'!$AU$20</f>
        <v>0</v>
      </c>
      <c r="Q32" s="258">
        <f>'Historical Prices'!$AU$32</f>
        <v>0</v>
      </c>
      <c r="R32" s="258">
        <f>'Historical Prices'!$AU$44</f>
        <v>0</v>
      </c>
      <c r="S32" s="259">
        <f>'Historical Prices'!$AU$56</f>
        <v>0</v>
      </c>
      <c r="T32" s="1"/>
      <c r="U32" s="1"/>
      <c r="V32" s="1"/>
      <c r="W32" s="1"/>
      <c r="X32" s="1"/>
      <c r="Y32" s="1"/>
      <c r="Z32" s="1"/>
      <c r="AF32" s="67"/>
      <c r="AG32" s="67"/>
      <c r="AH32" s="67"/>
      <c r="AI32" s="67"/>
      <c r="AM32" s="56"/>
      <c r="AN32" s="1"/>
      <c r="AO32" s="1"/>
      <c r="AP32" s="1"/>
    </row>
    <row r="33" spans="1:42" ht="14.5">
      <c r="A33" s="130" t="s">
        <v>3618</v>
      </c>
      <c r="B33" s="302">
        <f>B10/'Quarterly Financials'!C44</f>
        <v>0.33824685868169296</v>
      </c>
      <c r="C33" s="302">
        <f>C10/'Quarterly Financials'!D44</f>
        <v>0.25383526715695309</v>
      </c>
      <c r="D33" s="302">
        <f>D10/'Quarterly Financials'!E44</f>
        <v>0.24414245548266167</v>
      </c>
      <c r="E33" s="302">
        <f>E10/'Quarterly Financials'!F44</f>
        <v>0.28551300578034683</v>
      </c>
      <c r="F33" s="302">
        <f>F10/'Quarterly Financials'!G44</f>
        <v>0.33786593683579091</v>
      </c>
      <c r="G33" s="302">
        <f>G10/'Quarterly Financials'!H44</f>
        <v>0.25554846848379187</v>
      </c>
      <c r="H33" s="302">
        <f>H10/'Quarterly Financials'!I44</f>
        <v>0.24667493287423173</v>
      </c>
      <c r="I33" s="302">
        <f>I10/'Quarterly Financials'!J44</f>
        <v>0.27741243704764129</v>
      </c>
      <c r="J33" s="302">
        <f>J10/'Quarterly Financials'!K44</f>
        <v>0.32515195794234386</v>
      </c>
      <c r="K33" s="302">
        <f>K10/'Quarterly Financials'!L44</f>
        <v>0.23749152426481901</v>
      </c>
      <c r="L33" s="303">
        <f>L10/'Quarterly Financials'!M44</f>
        <v>0.24688940092165898</v>
      </c>
      <c r="M33" s="1"/>
      <c r="N33" s="260">
        <f>'Historical Prices'!$AK$21</f>
        <v>0</v>
      </c>
      <c r="O33" s="238">
        <f>'Historical Prices'!$AT$9</f>
        <v>0</v>
      </c>
      <c r="P33" s="239">
        <f>'Historical Prices'!$AT$21</f>
        <v>0</v>
      </c>
      <c r="Q33" s="239">
        <f>'Historical Prices'!$AT$33</f>
        <v>0</v>
      </c>
      <c r="R33" s="239">
        <f>'Historical Prices'!$AT$45</f>
        <v>0</v>
      </c>
      <c r="S33" s="240">
        <f>'Historical Prices'!$AT$57</f>
        <v>0</v>
      </c>
      <c r="T33" s="1"/>
      <c r="U33" s="1"/>
      <c r="V33" s="1"/>
      <c r="W33" s="1"/>
      <c r="X33" s="1"/>
      <c r="Y33" s="1"/>
      <c r="Z33" s="1"/>
      <c r="AB33" s="535"/>
      <c r="AC33" s="535"/>
      <c r="AD33" s="535"/>
      <c r="AE33" s="536"/>
      <c r="AF33" s="67"/>
      <c r="AG33" s="67"/>
      <c r="AH33" s="67"/>
      <c r="AI33" s="67"/>
      <c r="AM33" s="56"/>
      <c r="AN33" s="1"/>
      <c r="AO33" s="1"/>
      <c r="AP33" s="1"/>
    </row>
    <row r="34" spans="1:42" ht="15" thickBot="1">
      <c r="A34" s="138" t="s">
        <v>3619</v>
      </c>
      <c r="B34" s="36">
        <f>'Quarterly Financials'!C21/'Quarterly Financials'!C44</f>
        <v>9.5939623324677384E-2</v>
      </c>
      <c r="C34" s="36">
        <f>'Quarterly Financials'!D21/'Quarterly Financials'!D44</f>
        <v>6.5108073843605618E-2</v>
      </c>
      <c r="D34" s="36">
        <f>'Quarterly Financials'!E21/'Quarterly Financials'!E44</f>
        <v>5.9339537604689616E-2</v>
      </c>
      <c r="E34" s="36">
        <f>'Quarterly Financials'!F21/'Quarterly Financials'!F44</f>
        <v>7.2736030828516374E-2</v>
      </c>
      <c r="F34" s="36">
        <f>'Quarterly Financials'!G21/'Quarterly Financials'!G44</f>
        <v>8.6512644665995675E-2</v>
      </c>
      <c r="G34" s="36">
        <f>'Quarterly Financials'!H21/'Quarterly Financials'!H44</f>
        <v>5.8740485606157251E-2</v>
      </c>
      <c r="H34" s="36">
        <f>'Quarterly Financials'!I21/'Quarterly Financials'!I44</f>
        <v>5.7809930748210725E-2</v>
      </c>
      <c r="I34" s="36">
        <f>'Quarterly Financials'!J21/'Quarterly Financials'!J44</f>
        <v>7.1322241930976263E-2</v>
      </c>
      <c r="J34" s="36">
        <f>'Quarterly Financials'!K21/'Quarterly Financials'!K44</f>
        <v>9.0846845806957663E-2</v>
      </c>
      <c r="K34" s="36">
        <f>'Quarterly Financials'!L21/'Quarterly Financials'!L44</f>
        <v>5.8549523934336559E-2</v>
      </c>
      <c r="L34" s="291">
        <f>'Quarterly Financials'!M21/'Quarterly Financials'!M44</f>
        <v>6.5922871695367452E-2</v>
      </c>
      <c r="M34" s="1"/>
      <c r="N34" s="261" t="s">
        <v>3632</v>
      </c>
      <c r="O34" s="257">
        <f>'Historical Prices'!$AU$9</f>
        <v>0</v>
      </c>
      <c r="P34" s="258">
        <f>'Historical Prices'!$AU$21</f>
        <v>0</v>
      </c>
      <c r="Q34" s="258">
        <f>'Historical Prices'!$AU$33</f>
        <v>0</v>
      </c>
      <c r="R34" s="258">
        <f>'Historical Prices'!$AU$45</f>
        <v>0</v>
      </c>
      <c r="S34" s="259">
        <f>'Historical Prices'!$AU$57</f>
        <v>0</v>
      </c>
      <c r="T34" s="1"/>
      <c r="U34" s="1"/>
      <c r="V34" s="1"/>
      <c r="W34" s="1"/>
      <c r="X34" s="1"/>
      <c r="Y34" s="1"/>
      <c r="Z34" s="1"/>
      <c r="AB34" s="76"/>
      <c r="AC34" s="76"/>
      <c r="AD34" s="76"/>
      <c r="AE34" s="77"/>
      <c r="AF34" s="76"/>
      <c r="AG34" s="76"/>
      <c r="AH34" s="76"/>
      <c r="AI34" s="67"/>
      <c r="AM34" s="56"/>
      <c r="AN34" s="1"/>
      <c r="AO34" s="1"/>
      <c r="AP34" s="1"/>
    </row>
    <row r="35" spans="1:42" ht="17" thickBot="1">
      <c r="A35" s="138" t="s">
        <v>3620</v>
      </c>
      <c r="B35" s="36">
        <f>'Quarterly Financials'!C21/'Quarterly Financials'!C63</f>
        <v>0.45770580296896085</v>
      </c>
      <c r="C35" s="36">
        <f>'Quarterly Financials'!D21/'Quarterly Financials'!D63</f>
        <v>0.36938821484890422</v>
      </c>
      <c r="D35" s="36">
        <f>'Quarterly Financials'!E21/'Quarterly Financials'!E63</f>
        <v>0.32984371370740284</v>
      </c>
      <c r="E35" s="36">
        <f>'Quarterly Financials'!F21/'Quarterly Financials'!F63</f>
        <v>0.38868689468773127</v>
      </c>
      <c r="F35" s="36">
        <f>'Quarterly Financials'!G21/'Quarterly Financials'!G63</f>
        <v>0.52881343980820417</v>
      </c>
      <c r="G35" s="36">
        <f>'Quarterly Financials'!H21/'Quarterly Financials'!H63</f>
        <v>0.40892406062519737</v>
      </c>
      <c r="H35" s="36">
        <f>'Quarterly Financials'!I21/'Quarterly Financials'!I63</f>
        <v>0.33458963636050731</v>
      </c>
      <c r="I35" s="36">
        <f>'Quarterly Financials'!J21/'Quarterly Financials'!J63</f>
        <v>0.37107375480348376</v>
      </c>
      <c r="J35" s="36">
        <f>'Quarterly Financials'!K21/'Quarterly Financials'!K63</f>
        <v>0.48142690318634268</v>
      </c>
      <c r="K35" s="36">
        <f>'Quarterly Financials'!L21/'Quarterly Financials'!L63</f>
        <v>0.32574100491361546</v>
      </c>
      <c r="L35" s="291">
        <f>'Quarterly Financials'!M21/'Quarterly Financials'!M63</f>
        <v>0.33827006845052893</v>
      </c>
      <c r="M35" s="1"/>
      <c r="N35" s="6"/>
      <c r="O35" s="1"/>
      <c r="P35" s="1"/>
      <c r="Q35" s="1"/>
      <c r="R35" s="1"/>
      <c r="S35" s="1"/>
      <c r="T35" s="1"/>
      <c r="U35" s="1"/>
      <c r="V35" s="1"/>
      <c r="W35" s="1"/>
      <c r="X35" s="1"/>
      <c r="Y35" s="1"/>
      <c r="Z35" s="1"/>
      <c r="AA35" s="81"/>
      <c r="AB35" s="358"/>
      <c r="AC35" s="358"/>
      <c r="AD35" s="358"/>
      <c r="AE35" s="270"/>
      <c r="AF35" s="270"/>
      <c r="AG35" s="270"/>
      <c r="AH35" s="270"/>
      <c r="AI35" s="11"/>
      <c r="AJ35" s="11"/>
      <c r="AK35" s="11"/>
      <c r="AL35" s="11"/>
      <c r="AM35" s="11"/>
      <c r="AN35" s="1"/>
      <c r="AO35" s="1"/>
      <c r="AP35" s="1"/>
    </row>
    <row r="36" spans="1:42" ht="15" thickBot="1">
      <c r="A36" s="138" t="s">
        <v>3621</v>
      </c>
      <c r="B36" s="36">
        <f t="shared" ref="B36:L36" si="21">B41/B83</f>
        <v>0.18389731303036791</v>
      </c>
      <c r="C36" s="36">
        <f t="shared" si="21"/>
        <v>0.13011216982269933</v>
      </c>
      <c r="D36" s="36">
        <f t="shared" si="21"/>
        <v>0.10947518743305962</v>
      </c>
      <c r="E36" s="36">
        <f t="shared" si="21"/>
        <v>0.13352193695923803</v>
      </c>
      <c r="F36" s="36">
        <f t="shared" si="21"/>
        <v>0.17194609020294949</v>
      </c>
      <c r="G36" s="36">
        <f t="shared" si="21"/>
        <v>0.12523833719871411</v>
      </c>
      <c r="H36" s="36">
        <f t="shared" si="21"/>
        <v>0.11178282857641109</v>
      </c>
      <c r="I36" s="36">
        <f t="shared" si="21"/>
        <v>0.13434220314222464</v>
      </c>
      <c r="J36" s="36">
        <f t="shared" si="21"/>
        <v>0.17758981580963715</v>
      </c>
      <c r="K36" s="36">
        <f t="shared" si="21"/>
        <v>0.10547133082950147</v>
      </c>
      <c r="L36" s="291">
        <f t="shared" si="21"/>
        <v>0.10863359239213638</v>
      </c>
      <c r="M36" s="1"/>
      <c r="N36" s="285" t="s">
        <v>3398</v>
      </c>
      <c r="O36" s="202" t="str">
        <f>O20</f>
        <v>LQ</v>
      </c>
      <c r="P36" s="286" t="str">
        <f t="shared" ref="P36:S36" si="22">P20</f>
        <v>LQ-1</v>
      </c>
      <c r="Q36" s="286" t="str">
        <f t="shared" si="22"/>
        <v>LQ-2</v>
      </c>
      <c r="R36" s="286" t="str">
        <f t="shared" si="22"/>
        <v>LQ-3</v>
      </c>
      <c r="S36" s="287" t="str">
        <f t="shared" si="22"/>
        <v>LQ-4</v>
      </c>
      <c r="T36" s="1"/>
      <c r="U36" s="1"/>
      <c r="V36" s="1"/>
      <c r="W36" s="1"/>
      <c r="X36" s="1"/>
      <c r="Y36" s="1"/>
      <c r="Z36" s="1"/>
      <c r="AA36" s="81"/>
      <c r="AB36" s="86"/>
      <c r="AC36" s="86"/>
      <c r="AD36" s="86"/>
      <c r="AE36" s="86"/>
      <c r="AF36" s="86"/>
      <c r="AG36" s="86"/>
      <c r="AH36" s="86"/>
      <c r="AI36" s="56"/>
      <c r="AJ36" s="56"/>
      <c r="AK36" s="56"/>
      <c r="AL36" s="56"/>
      <c r="AM36" s="56"/>
      <c r="AN36" s="1"/>
      <c r="AO36" s="1"/>
      <c r="AP36" s="1"/>
    </row>
    <row r="37" spans="1:42" ht="14.5">
      <c r="A37" s="138" t="s">
        <v>3622</v>
      </c>
      <c r="B37" s="36">
        <f ca="1">B87*B92+B88*B93*(1-B60)</f>
        <v>0.10860326707819679</v>
      </c>
      <c r="C37" s="36">
        <f t="shared" ref="C37:L37" ca="1" si="23">C87*C92+C88*C93*(1-C60)</f>
        <v>8.1192847690861727E-2</v>
      </c>
      <c r="D37" s="36">
        <f t="shared" ca="1" si="23"/>
        <v>7.5570230663159987E-2</v>
      </c>
      <c r="E37" s="36">
        <f t="shared" ca="1" si="23"/>
        <v>8.5895451175118306E-2</v>
      </c>
      <c r="F37" s="36">
        <f t="shared" ca="1" si="23"/>
        <v>9.3218647071703922E-2</v>
      </c>
      <c r="G37" s="36">
        <f t="shared" ca="1" si="23"/>
        <v>8.9396326451792074E-2</v>
      </c>
      <c r="H37" s="36">
        <f t="shared" ca="1" si="23"/>
        <v>8.972120461082457E-2</v>
      </c>
      <c r="I37" s="36">
        <f t="shared" ca="1" si="23"/>
        <v>8.7436461283020336E-2</v>
      </c>
      <c r="J37" s="36">
        <f t="shared" ca="1" si="23"/>
        <v>8.6816476663594655E-2</v>
      </c>
      <c r="K37" s="36">
        <f t="shared" ca="1" si="23"/>
        <v>9.427773323475816E-2</v>
      </c>
      <c r="L37" s="291">
        <f t="shared" ca="1" si="23"/>
        <v>8.4417696565492362E-2</v>
      </c>
      <c r="M37" s="1"/>
      <c r="N37" s="276" t="str">
        <f>'Historical Prices'!$AW$15</f>
        <v>Americas Segment</v>
      </c>
      <c r="O37" s="277">
        <f>'Historical Prices'!$AX$3</f>
        <v>41198000000</v>
      </c>
      <c r="P37" s="277">
        <f>'Historical Prices'!$AX$15</f>
        <v>40315000000</v>
      </c>
      <c r="Q37" s="277">
        <f>'Historical Prices'!$AX$27</f>
        <v>52648000000</v>
      </c>
      <c r="R37" s="277">
        <f>'Historical Prices'!$AX$39</f>
        <v>41664000000</v>
      </c>
      <c r="S37" s="278">
        <f>'Historical Prices'!$AX$51</f>
        <v>37678000000</v>
      </c>
      <c r="T37" s="1"/>
      <c r="U37" s="1"/>
      <c r="V37" s="1"/>
      <c r="W37" s="1"/>
      <c r="X37" s="1"/>
      <c r="Y37" s="1"/>
      <c r="Z37" s="1"/>
      <c r="AA37" s="81"/>
      <c r="AE37" s="87"/>
      <c r="AF37" s="87"/>
      <c r="AG37" s="87"/>
      <c r="AH37" s="87"/>
      <c r="AM37" s="11"/>
      <c r="AN37" s="1"/>
      <c r="AO37" s="1"/>
      <c r="AP37" s="1"/>
    </row>
    <row r="38" spans="1:42" ht="15" thickBot="1">
      <c r="A38" s="300" t="s">
        <v>3623</v>
      </c>
      <c r="B38" s="36">
        <f>B96/('Quarterly Financials'!C66+'Quarterly Financials'!C63)</f>
        <v>0.18648292522235643</v>
      </c>
      <c r="C38" s="36">
        <f>C96/('Quarterly Financials'!D66+'Quarterly Financials'!D63)</f>
        <v>0.13144665352067325</v>
      </c>
      <c r="D38" s="36">
        <f>D96/('Quarterly Financials'!E66+'Quarterly Financials'!E63)</f>
        <v>0.1180545602527272</v>
      </c>
      <c r="E38" s="36">
        <f>E96/('Quarterly Financials'!F66+'Quarterly Financials'!F63)</f>
        <v>0.13944354323953401</v>
      </c>
      <c r="F38" s="36">
        <f>F96/('Quarterly Financials'!G66+'Quarterly Financials'!G63)</f>
        <v>0.18011441709609613</v>
      </c>
      <c r="G38" s="36">
        <f>G96/('Quarterly Financials'!H66+'Quarterly Financials'!H63)</f>
        <v>0.12195518108776229</v>
      </c>
      <c r="H38" s="36">
        <f>H96/('Quarterly Financials'!I66+'Quarterly Financials'!I63)</f>
        <v>0.10874954915999341</v>
      </c>
      <c r="I38" s="36">
        <f>I96/('Quarterly Financials'!J66+'Quarterly Financials'!J63)</f>
        <v>0.13197240935099858</v>
      </c>
      <c r="J38" s="36">
        <f>J96/('Quarterly Financials'!K66+'Quarterly Financials'!K63)</f>
        <v>0.17852684048072104</v>
      </c>
      <c r="K38" s="36">
        <f>K96/('Quarterly Financials'!L66+'Quarterly Financials'!L63)</f>
        <v>0.11187211123957885</v>
      </c>
      <c r="L38" s="291">
        <f>L96/('Quarterly Financials'!M66+'Quarterly Financials'!M63)</f>
        <v>0.11515278900962846</v>
      </c>
      <c r="M38" s="1"/>
      <c r="N38" s="279" t="s">
        <v>3632</v>
      </c>
      <c r="O38" s="280">
        <f>'Historical Prices'!$AY$3</f>
        <v>0.43810880939214769</v>
      </c>
      <c r="P38" s="281">
        <f>'Historical Prices'!$AY$15</f>
        <v>0.422770792478948</v>
      </c>
      <c r="Q38" s="282">
        <f>'Historical Prices'!$AY$27</f>
        <v>0.42355591311343521</v>
      </c>
      <c r="R38" s="283">
        <f>'Historical Prices'!$AY$39</f>
        <v>0.43889181502159486</v>
      </c>
      <c r="S38" s="284">
        <f>'Historical Prices'!$AY$51</f>
        <v>0.43925527822143468</v>
      </c>
      <c r="T38" s="1"/>
      <c r="U38" s="1"/>
      <c r="V38" s="1"/>
      <c r="W38" s="1"/>
      <c r="X38" s="1"/>
      <c r="Y38" s="1"/>
      <c r="Z38" s="1"/>
      <c r="AA38" s="81"/>
      <c r="AB38" s="56"/>
      <c r="AC38" s="56"/>
      <c r="AD38" s="56"/>
      <c r="AE38" s="56"/>
      <c r="AF38" s="56"/>
      <c r="AG38" s="56"/>
      <c r="AH38" s="56"/>
      <c r="AM38" s="11"/>
      <c r="AN38" s="1"/>
      <c r="AO38" s="1"/>
      <c r="AP38" s="1"/>
    </row>
    <row r="39" spans="1:42" ht="15" thickBot="1">
      <c r="A39" s="301" t="s">
        <v>3623</v>
      </c>
      <c r="B39" s="292">
        <f>B96/((C97+B97)/2)</f>
        <v>0.11765908102874621</v>
      </c>
      <c r="C39" s="292">
        <f t="shared" ref="C39:K39" si="24">C96/((D97+C97)/2)</f>
        <v>7.820299086642836E-2</v>
      </c>
      <c r="D39" s="292">
        <f t="shared" si="24"/>
        <v>6.8197413747711863E-2</v>
      </c>
      <c r="E39" s="292">
        <f t="shared" si="24"/>
        <v>8.0687318841142552E-2</v>
      </c>
      <c r="F39" s="292">
        <f t="shared" si="24"/>
        <v>0.10000699166215642</v>
      </c>
      <c r="G39" s="292">
        <f t="shared" si="24"/>
        <v>6.7963358076210817E-2</v>
      </c>
      <c r="H39" s="292">
        <f t="shared" si="24"/>
        <v>6.3099598898755854E-2</v>
      </c>
      <c r="I39" s="292">
        <f t="shared" si="24"/>
        <v>8.1270908277088633E-2</v>
      </c>
      <c r="J39" s="292">
        <f t="shared" si="24"/>
        <v>0.11821996605125305</v>
      </c>
      <c r="K39" s="292">
        <f t="shared" si="24"/>
        <v>7.376717940543448E-2</v>
      </c>
      <c r="L39" s="293"/>
      <c r="M39" s="1"/>
      <c r="N39" s="276" t="str">
        <f>'Historical Prices'!$AW$16</f>
        <v>Europe Segment</v>
      </c>
      <c r="O39" s="277">
        <f>'Historical Prices'!$AX$4</f>
        <v>24014000000</v>
      </c>
      <c r="P39" s="277">
        <f>'Historical Prices'!$AX$16</f>
        <v>24454000000</v>
      </c>
      <c r="Q39" s="277">
        <f>'Historical Prices'!$AX$28</f>
        <v>33861000000</v>
      </c>
      <c r="R39" s="277">
        <f>'Historical Prices'!$AX$40</f>
        <v>24924000000</v>
      </c>
      <c r="S39" s="278">
        <f>'Historical Prices'!$AX$52</f>
        <v>21884000000</v>
      </c>
      <c r="T39" s="1"/>
      <c r="U39" s="1"/>
      <c r="V39" s="1"/>
      <c r="W39" s="1"/>
      <c r="X39" s="1"/>
      <c r="Y39" s="1"/>
      <c r="Z39" s="1"/>
      <c r="AA39" s="81"/>
      <c r="AB39" s="11"/>
      <c r="AC39" s="11"/>
      <c r="AD39" s="11"/>
      <c r="AE39" s="56"/>
      <c r="AF39" s="56"/>
      <c r="AG39" s="56"/>
      <c r="AH39" s="56"/>
      <c r="AI39" s="11"/>
      <c r="AJ39" s="11"/>
      <c r="AK39" s="11"/>
      <c r="AL39" s="11"/>
      <c r="AM39" s="11"/>
      <c r="AN39" s="1"/>
      <c r="AO39" s="1"/>
      <c r="AP39" s="1"/>
    </row>
    <row r="40" spans="1:42" ht="15" thickBot="1">
      <c r="A40" s="130" t="s">
        <v>3624</v>
      </c>
      <c r="B40" s="7">
        <f>B41-'Quarterly Financials'!C15</f>
        <v>40373000000</v>
      </c>
      <c r="C40" s="7">
        <f>C41-'Quarterly Financials'!D15</f>
        <v>25967000000</v>
      </c>
      <c r="D40" s="7">
        <f>D41-'Quarterly Financials'!E15</f>
        <v>22000000000</v>
      </c>
      <c r="E40" s="7">
        <f>E41-'Quarterly Financials'!F15</f>
        <v>27388000000</v>
      </c>
      <c r="F40" s="7">
        <f>F41-'Quarterly Financials'!G15</f>
        <v>35013000000</v>
      </c>
      <c r="G40" s="7">
        <f>G41-'Quarterly Financials'!H15</f>
        <v>24067000000</v>
      </c>
      <c r="H40" s="7">
        <f>H41-'Quarterly Financials'!I15</f>
        <v>22357000000</v>
      </c>
      <c r="I40" s="7">
        <f>I41-'Quarterly Financials'!J15</f>
        <v>29288000000</v>
      </c>
      <c r="J40" s="7">
        <f>J41-'Quarterly Financials'!K15</f>
        <v>40794000000</v>
      </c>
      <c r="K40" s="7">
        <f>K41-'Quarterly Financials'!L15</f>
        <v>23114000000</v>
      </c>
      <c r="L40" s="256">
        <f>L41-'Quarterly Financials'!M15</f>
        <v>23461000000</v>
      </c>
      <c r="M40" s="1"/>
      <c r="N40" s="279" t="s">
        <v>3632</v>
      </c>
      <c r="O40" s="280">
        <f>'Historical Prices'!$AY$4</f>
        <v>0.25537028372112808</v>
      </c>
      <c r="P40" s="281">
        <f>'Historical Prices'!$AY$16</f>
        <v>0.25644144758229426</v>
      </c>
      <c r="Q40" s="282">
        <f>'Historical Prices'!$AY$28</f>
        <v>0.27241351568785199</v>
      </c>
      <c r="R40" s="283">
        <f>'Historical Prices'!$AY$40</f>
        <v>0.26255135362898979</v>
      </c>
      <c r="S40" s="284">
        <f>'Historical Prices'!$AY$52</f>
        <v>0.25512666565629483</v>
      </c>
      <c r="T40" s="1"/>
      <c r="U40" s="1"/>
      <c r="V40" s="1"/>
      <c r="W40" s="1"/>
      <c r="X40" s="1"/>
      <c r="Y40" s="1"/>
      <c r="Z40" s="1"/>
      <c r="AN40" s="1"/>
      <c r="AO40" s="1"/>
      <c r="AP40" s="1"/>
    </row>
    <row r="41" spans="1:42" ht="14.5">
      <c r="A41" s="138" t="s">
        <v>3625</v>
      </c>
      <c r="B41" s="7">
        <f>B10-'Quarterly Financials'!C5-'Quarterly Financials'!C12</f>
        <v>40373000000</v>
      </c>
      <c r="C41" s="7">
        <f>C10-'Quarterly Financials'!D5-'Quarterly Financials'!D12</f>
        <v>26969000000</v>
      </c>
      <c r="D41" s="7">
        <f>D10-'Quarterly Financials'!E5-'Quarterly Financials'!E12</f>
        <v>22998000000</v>
      </c>
      <c r="E41" s="7">
        <f>E10-'Quarterly Financials'!F5-'Quarterly Financials'!F12</f>
        <v>28318000000</v>
      </c>
      <c r="F41" s="7">
        <f>F10-'Quarterly Financials'!G5-'Quarterly Financials'!G12</f>
        <v>36016000000</v>
      </c>
      <c r="G41" s="7">
        <f>G10-'Quarterly Financials'!H5-'Quarterly Financials'!H12</f>
        <v>24894000000</v>
      </c>
      <c r="H41" s="7">
        <f>H10-'Quarterly Financials'!I5-'Quarterly Financials'!I12</f>
        <v>23076000000</v>
      </c>
      <c r="I41" s="7">
        <f>I10-'Quarterly Financials'!J5-'Quarterly Financials'!J12</f>
        <v>29979000000</v>
      </c>
      <c r="J41" s="7">
        <f>J10-'Quarterly Financials'!K5-'Quarterly Financials'!K12</f>
        <v>41488000000</v>
      </c>
      <c r="K41" s="7">
        <f>K10-'Quarterly Financials'!L5-'Quarterly Financials'!L12</f>
        <v>23786000000</v>
      </c>
      <c r="L41" s="256">
        <f>L10-'Quarterly Financials'!M5-'Quarterly Financials'!M12</f>
        <v>24126000000</v>
      </c>
      <c r="M41" s="1"/>
      <c r="N41" s="276" t="str">
        <f>'Historical Prices'!$AW$17</f>
        <v>Greater China Segment</v>
      </c>
      <c r="O41" s="277">
        <f>'Historical Prices'!$AX$5</f>
        <v>15369000000</v>
      </c>
      <c r="P41" s="277">
        <f>'Historical Prices'!$AX$17</f>
        <v>16002000000</v>
      </c>
      <c r="Q41" s="277">
        <f>'Historical Prices'!$AX$29</f>
        <v>18513000000</v>
      </c>
      <c r="R41" s="277">
        <f>'Historical Prices'!$AX$41</f>
        <v>15033000000</v>
      </c>
      <c r="S41" s="278">
        <f>'Historical Prices'!$AX$53</f>
        <v>14728000000</v>
      </c>
      <c r="T41" s="1"/>
      <c r="U41" s="1"/>
      <c r="V41" s="1"/>
      <c r="W41" s="1"/>
      <c r="X41" s="1"/>
      <c r="Y41" s="1"/>
      <c r="Z41" s="1"/>
      <c r="AA41" s="533"/>
      <c r="AB41" s="534"/>
      <c r="AC41" s="323"/>
      <c r="AD41" s="323"/>
      <c r="AE41" s="11"/>
      <c r="AF41" s="11"/>
      <c r="AG41" s="11"/>
      <c r="AH41" s="11"/>
      <c r="AI41" s="11"/>
      <c r="AN41" s="1"/>
      <c r="AO41" s="1"/>
      <c r="AP41" s="1"/>
    </row>
    <row r="42" spans="1:42" ht="15" thickBot="1">
      <c r="A42" s="138" t="s">
        <v>3626</v>
      </c>
      <c r="B42" s="7">
        <f>B41+'Quarterly Financials'!C16</f>
        <v>43221000000</v>
      </c>
      <c r="C42" s="7">
        <f>C41+'Quarterly Financials'!D16</f>
        <v>29622000000</v>
      </c>
      <c r="D42" s="7">
        <f>D41+'Quarterly Financials'!E16</f>
        <v>26050000000</v>
      </c>
      <c r="E42" s="7">
        <f>E41+'Quarterly Financials'!F16</f>
        <v>31216000000</v>
      </c>
      <c r="F42" s="7">
        <f>F41+'Quarterly Financials'!G16</f>
        <v>38932000000</v>
      </c>
      <c r="G42" s="7">
        <f>G41+'Quarterly Financials'!H16</f>
        <v>27759000000</v>
      </c>
      <c r="H42" s="7">
        <f>H41+'Quarterly Financials'!I16</f>
        <v>25881000000</v>
      </c>
      <c r="I42" s="7">
        <f>I41+'Quarterly Financials'!J16</f>
        <v>32716000000</v>
      </c>
      <c r="J42" s="7">
        <f>J41+'Quarterly Financials'!K16</f>
        <v>44185000000</v>
      </c>
      <c r="K42" s="7">
        <f>K41+'Quarterly Financials'!L16</f>
        <v>26775000000</v>
      </c>
      <c r="L42" s="256">
        <f>L41+'Quarterly Financials'!M16</f>
        <v>26958000000</v>
      </c>
      <c r="M42" s="1"/>
      <c r="N42" s="279" t="s">
        <v>3632</v>
      </c>
      <c r="O42" s="280">
        <f>'Historical Prices'!$AY$5</f>
        <v>0.16343740695052958</v>
      </c>
      <c r="P42" s="281">
        <f>'Historical Prices'!$AY$17</f>
        <v>0.16780796778489707</v>
      </c>
      <c r="Q42" s="282">
        <f>'Historical Prices'!$AY$29</f>
        <v>0.14893805309734512</v>
      </c>
      <c r="R42" s="283">
        <f>'Historical Prices'!$AY$41</f>
        <v>0.15835879068787528</v>
      </c>
      <c r="S42" s="284">
        <f>'Historical Prices'!$AY$53</f>
        <v>0.17170103873998857</v>
      </c>
      <c r="T42" s="1"/>
      <c r="U42" s="1"/>
      <c r="V42" s="1"/>
      <c r="W42" s="1"/>
      <c r="X42" s="1"/>
      <c r="Y42" s="1"/>
      <c r="Z42" s="1"/>
      <c r="AA42" s="81"/>
      <c r="AB42" s="81"/>
      <c r="AC42" s="81"/>
      <c r="AD42" s="81"/>
      <c r="AE42" s="81"/>
      <c r="AF42" s="81"/>
      <c r="AG42" s="81"/>
      <c r="AH42" s="81"/>
      <c r="AI42" s="81"/>
      <c r="AN42" s="1"/>
      <c r="AO42" s="1"/>
      <c r="AP42" s="1"/>
    </row>
    <row r="43" spans="1:42" ht="14.5">
      <c r="A43" s="138" t="s">
        <v>3627</v>
      </c>
      <c r="B43" s="36">
        <f t="shared" ref="B43:L43" si="25">B41/B5</f>
        <v>1.538887012313212E-2</v>
      </c>
      <c r="C43" s="36">
        <f t="shared" ca="1" si="25"/>
        <v>1.2387353333771781E-2</v>
      </c>
      <c r="D43" s="36">
        <f t="shared" ca="1" si="25"/>
        <v>1.0637891853553186E-2</v>
      </c>
      <c r="E43" s="36">
        <f t="shared" ca="1" si="25"/>
        <v>1.0236224533002283E-2</v>
      </c>
      <c r="F43" s="36">
        <f t="shared" ca="1" si="25"/>
        <v>1.2711441098833261E-2</v>
      </c>
      <c r="G43" s="36">
        <f t="shared" ca="1" si="25"/>
        <v>1.0834105837937898E-2</v>
      </c>
      <c r="H43" s="36">
        <f t="shared" ca="1" si="25"/>
        <v>1.0298618666292225E-2</v>
      </c>
      <c r="I43" s="36">
        <f t="shared" ca="1" si="25"/>
        <v>1.4888082005878744E-2</v>
      </c>
      <c r="J43" s="36">
        <f t="shared" ca="1" si="25"/>
        <v>1.9001414936204605E-2</v>
      </c>
      <c r="K43" s="36">
        <f t="shared" ca="1" si="25"/>
        <v>1.2362974940929436E-2</v>
      </c>
      <c r="L43" s="291">
        <f t="shared" ca="1" si="25"/>
        <v>1.5704124926962319E-2</v>
      </c>
      <c r="M43" s="1"/>
      <c r="N43" s="133" t="str">
        <f>'Historical Prices'!$AW$18</f>
        <v>Japan Segment</v>
      </c>
      <c r="O43" s="254">
        <f>'Historical Prices'!$AX$6</f>
        <v>5782000000</v>
      </c>
      <c r="P43" s="254">
        <f>'Historical Prices'!$AX$18</f>
        <v>7298000000</v>
      </c>
      <c r="Q43" s="254">
        <f>'Historical Prices'!$AX$30</f>
        <v>8987000000</v>
      </c>
      <c r="R43" s="254">
        <f>'Historical Prices'!$AX$42</f>
        <v>5926000000</v>
      </c>
      <c r="S43" s="288">
        <f>'Historical Prices'!$AX$54</f>
        <v>5097000000</v>
      </c>
      <c r="T43" s="1"/>
      <c r="U43" s="1"/>
      <c r="V43" s="1"/>
      <c r="W43" s="1"/>
      <c r="X43" s="1"/>
      <c r="Y43" s="1"/>
      <c r="Z43" s="1"/>
      <c r="AA43" s="81"/>
      <c r="AB43" s="81"/>
      <c r="AC43" s="81"/>
      <c r="AD43" s="81"/>
      <c r="AE43" s="81"/>
      <c r="AF43" s="81"/>
      <c r="AG43" s="81"/>
      <c r="AH43" s="81"/>
      <c r="AI43" s="81"/>
      <c r="AN43" s="1"/>
      <c r="AO43" s="1"/>
      <c r="AP43" s="1"/>
    </row>
    <row r="44" spans="1:42" ht="15" thickBot="1">
      <c r="A44" s="4" t="s">
        <v>3628</v>
      </c>
      <c r="B44" s="148">
        <f t="shared" ref="B44:L44" si="26">B42/B5</f>
        <v>1.6474434785423261E-2</v>
      </c>
      <c r="C44" s="148">
        <f t="shared" ca="1" si="26"/>
        <v>1.3605924596870024E-2</v>
      </c>
      <c r="D44" s="148">
        <f t="shared" ca="1" si="26"/>
        <v>1.2049616609490414E-2</v>
      </c>
      <c r="E44" s="148">
        <f t="shared" ca="1" si="26"/>
        <v>1.128377657398825E-2</v>
      </c>
      <c r="F44" s="148">
        <f t="shared" ca="1" si="26"/>
        <v>1.3740610419251903E-2</v>
      </c>
      <c r="G44" s="148">
        <f t="shared" ca="1" si="26"/>
        <v>1.2080981118153694E-2</v>
      </c>
      <c r="H44" s="148">
        <f t="shared" ca="1" si="26"/>
        <v>1.1550465839066956E-2</v>
      </c>
      <c r="I44" s="148">
        <f t="shared" ca="1" si="26"/>
        <v>1.6247322822786917E-2</v>
      </c>
      <c r="J44" s="148">
        <f t="shared" ca="1" si="26"/>
        <v>2.0236635146456818E-2</v>
      </c>
      <c r="K44" s="148">
        <f t="shared" ca="1" si="26"/>
        <v>1.3916533004430574E-2</v>
      </c>
      <c r="L44" s="310">
        <f t="shared" ca="1" si="26"/>
        <v>1.754753377190791E-2</v>
      </c>
      <c r="M44" s="1"/>
      <c r="N44" s="141" t="s">
        <v>3632</v>
      </c>
      <c r="O44" s="271">
        <f>'Historical Prices'!$AY$6</f>
        <v>6.1487090050618913E-2</v>
      </c>
      <c r="P44" s="272">
        <f>'Historical Prices'!$AY$18</f>
        <v>7.6531842825532992E-2</v>
      </c>
      <c r="Q44" s="273">
        <f>'Historical Prices'!$AY$30</f>
        <v>7.2300884955752209E-2</v>
      </c>
      <c r="R44" s="274">
        <f>'Historical Prices'!$AY$42</f>
        <v>6.2424944696091854E-2</v>
      </c>
      <c r="S44" s="275">
        <f>'Historical Prices'!$AY$54</f>
        <v>5.9421523252153843E-2</v>
      </c>
      <c r="T44" s="1"/>
      <c r="U44" s="1"/>
      <c r="V44" s="1"/>
      <c r="W44" s="1"/>
      <c r="X44" s="1"/>
      <c r="Y44" s="1"/>
      <c r="Z44" s="1"/>
      <c r="AA44" s="87"/>
      <c r="AB44" s="87"/>
      <c r="AC44" s="87"/>
      <c r="AD44" s="87"/>
      <c r="AE44" s="87"/>
      <c r="AF44" s="87"/>
      <c r="AG44" s="87"/>
      <c r="AH44" s="87"/>
      <c r="AI44" s="87"/>
      <c r="AN44" s="1"/>
      <c r="AO44" s="1"/>
      <c r="AP44" s="1"/>
    </row>
    <row r="45" spans="1:42" ht="14.5">
      <c r="A45" s="130" t="s">
        <v>3629</v>
      </c>
      <c r="B45" s="151">
        <f>'Quarterly Financials'!C66/B42</f>
        <v>2.4997107887369565</v>
      </c>
      <c r="C45" s="151">
        <f>'Quarterly Financials'!D66/C42</f>
        <v>3.7501856728107485</v>
      </c>
      <c r="D45" s="151">
        <f>'Quarterly Financials'!E66/D42</f>
        <v>4.1950095969289825</v>
      </c>
      <c r="E45" s="151">
        <f>'Quarterly Financials'!F66/E42</f>
        <v>3.5115005125576628</v>
      </c>
      <c r="F45" s="151">
        <f>'Quarterly Financials'!G66/F42</f>
        <v>2.8539504777560873</v>
      </c>
      <c r="G45" s="151">
        <f>'Quarterly Financials'!H66/G42</f>
        <v>4.3254079757916353</v>
      </c>
      <c r="H45" s="151">
        <f>'Quarterly Financials'!I66/H42</f>
        <v>4.6246667439434335</v>
      </c>
      <c r="I45" s="151">
        <f>'Quarterly Financials'!J66/I42</f>
        <v>3.6673493092065046</v>
      </c>
      <c r="J45" s="151">
        <f>'Quarterly Financials'!K66/J42</f>
        <v>2.7791784542265474</v>
      </c>
      <c r="K45" s="151">
        <f>'Quarterly Financials'!L66/K42</f>
        <v>4.6580392156862747</v>
      </c>
      <c r="L45" s="311">
        <f>'Quarterly Financials'!M66/L42</f>
        <v>4.5178054751836187</v>
      </c>
      <c r="M45" s="1"/>
      <c r="N45" s="276" t="str">
        <f>'Historical Prices'!$AW$19</f>
        <v>Rest of Asia Pacific Segment</v>
      </c>
      <c r="O45" s="277">
        <f>'Historical Prices'!$AX$7</f>
        <v>7673000000</v>
      </c>
      <c r="P45" s="277">
        <f>'Historical Prices'!$AX$19</f>
        <v>7290000000</v>
      </c>
      <c r="Q45" s="277">
        <f>'Historical Prices'!$AX$31</f>
        <v>10291000000</v>
      </c>
      <c r="R45" s="277">
        <f>'Historical Prices'!$AX$43</f>
        <v>7383000000</v>
      </c>
      <c r="S45" s="278">
        <f>'Historical Prices'!$AX$55</f>
        <v>6390000000</v>
      </c>
      <c r="T45" s="1"/>
      <c r="U45" s="1"/>
      <c r="V45" s="1"/>
      <c r="W45" s="1"/>
      <c r="X45" s="1"/>
      <c r="Y45" s="1"/>
      <c r="Z45" s="1"/>
      <c r="AA45" s="1"/>
      <c r="AB45" s="1"/>
      <c r="AC45" s="1"/>
      <c r="AD45" s="1"/>
      <c r="AE45" s="1"/>
      <c r="AF45" s="1"/>
      <c r="AG45" s="1"/>
      <c r="AH45" s="1"/>
      <c r="AI45" s="1"/>
      <c r="AJ45" s="1"/>
      <c r="AK45" s="1"/>
      <c r="AL45" s="1"/>
      <c r="AM45" s="1"/>
      <c r="AN45" s="1"/>
      <c r="AO45" s="1"/>
      <c r="AP45" s="1"/>
    </row>
    <row r="46" spans="1:42" ht="15" thickBot="1">
      <c r="A46" s="138" t="s">
        <v>3631</v>
      </c>
      <c r="B46" s="24">
        <f>'Quarterly Financials'!C67/B42</f>
        <v>1.5566507022049467</v>
      </c>
      <c r="C46" s="24">
        <f>'Quarterly Financials'!D67/C42</f>
        <v>2.7386064411585984</v>
      </c>
      <c r="D46" s="24">
        <f>'Quarterly Financials'!E67/D42</f>
        <v>3.1044913627639157</v>
      </c>
      <c r="E46" s="24">
        <f>'Quarterly Financials'!F67/E42</f>
        <v>2.7206560738083034</v>
      </c>
      <c r="F46" s="24">
        <f>'Quarterly Financials'!G67/F42</f>
        <v>2.3264923456282749</v>
      </c>
      <c r="G46" s="24">
        <f>'Quarterly Financials'!H67/G42</f>
        <v>3.4735761374689291</v>
      </c>
      <c r="H46" s="24">
        <f>'Quarterly Financials'!I67/H42</f>
        <v>3.5620339245005987</v>
      </c>
      <c r="I46" s="24">
        <f>'Quarterly Financials'!J67/I42</f>
        <v>2.8085034845335617</v>
      </c>
      <c r="J46" s="24">
        <f>'Quarterly Financials'!K67/J42</f>
        <v>1.9390969786126513</v>
      </c>
      <c r="K46" s="24">
        <f>'Quarterly Financials'!L67/K42</f>
        <v>3.3530905695611577</v>
      </c>
      <c r="L46" s="316">
        <f>'Quarterly Financials'!M67/L42</f>
        <v>3.254729579345649</v>
      </c>
      <c r="M46" s="1"/>
      <c r="N46" s="279" t="s">
        <v>3632</v>
      </c>
      <c r="O46" s="280">
        <f>'Historical Prices'!$AY$7</f>
        <v>8.1596409885575732E-2</v>
      </c>
      <c r="P46" s="281">
        <f>'Historical Prices'!$AY$19</f>
        <v>7.6447949328327686E-2</v>
      </c>
      <c r="Q46" s="282">
        <f>'Historical Prices'!$AY$31</f>
        <v>8.279163314561544E-2</v>
      </c>
      <c r="R46" s="283">
        <f>'Historical Prices'!$AY$43</f>
        <v>7.7773095965448222E-2</v>
      </c>
      <c r="S46" s="284">
        <f>'Historical Prices'!$AY$55</f>
        <v>7.4495494130128126E-2</v>
      </c>
      <c r="T46" s="1"/>
      <c r="U46" s="1"/>
      <c r="V46" s="1"/>
      <c r="W46" s="1"/>
      <c r="X46" s="1"/>
      <c r="Y46" s="1"/>
      <c r="Z46" s="1"/>
      <c r="AA46" s="81"/>
      <c r="AB46" s="11"/>
      <c r="AC46" s="11"/>
      <c r="AD46" s="11"/>
      <c r="AE46" s="11"/>
      <c r="AF46" s="11"/>
      <c r="AG46" s="11"/>
      <c r="AH46" s="11"/>
      <c r="AI46" s="11"/>
      <c r="AJ46" s="11"/>
      <c r="AK46" s="11"/>
      <c r="AL46" s="11"/>
      <c r="AM46" s="1"/>
      <c r="AN46" s="1"/>
      <c r="AO46" s="1"/>
      <c r="AP46" s="1"/>
    </row>
    <row r="47" spans="1:42" ht="14.5">
      <c r="A47" s="138" t="s">
        <v>88</v>
      </c>
      <c r="B47" s="24">
        <f>'Quarterly Financials'!C66/'Quarterly Financials'!C63</f>
        <v>1.4580296896086369</v>
      </c>
      <c r="C47" s="24">
        <f>'Quarterly Financials'!D66/'Quarterly Financials'!D63</f>
        <v>1.7875325845589418</v>
      </c>
      <c r="D47" s="24">
        <f>'Quarterly Financials'!E66/'Quarterly Financials'!E63</f>
        <v>1.8130537213392175</v>
      </c>
      <c r="E47" s="24">
        <f>'Quarterly Financials'!F66/'Quarterly Financials'!F63</f>
        <v>1.7634898162746548</v>
      </c>
      <c r="F47" s="24">
        <f>'Quarterly Financials'!G66/'Quarterly Financials'!G63</f>
        <v>1.9586792885222204</v>
      </c>
      <c r="G47" s="24">
        <f>'Quarterly Financials'!H66/'Quarterly Financials'!H63</f>
        <v>2.3695334701610355</v>
      </c>
      <c r="H47" s="24">
        <f>'Quarterly Financials'!I66/'Quarterly Financials'!I63</f>
        <v>2.059837885280603</v>
      </c>
      <c r="I47" s="24">
        <f>'Quarterly Financials'!J66/'Quarterly Financials'!J63</f>
        <v>1.780159943025861</v>
      </c>
      <c r="J47" s="24">
        <f>'Quarterly Financials'!K66/'Quarterly Financials'!K63</f>
        <v>1.7071400767391425</v>
      </c>
      <c r="K47" s="24">
        <f>'Quarterly Financials'!L66/'Quarterly Financials'!L63</f>
        <v>1.9768426058012363</v>
      </c>
      <c r="L47" s="316">
        <f>'Quarterly Financials'!M66/'Quarterly Financials'!M63</f>
        <v>1.8946950840074672</v>
      </c>
      <c r="M47" s="1"/>
      <c r="N47" s="1"/>
      <c r="O47" s="1"/>
      <c r="P47" s="1"/>
      <c r="Q47" s="1"/>
      <c r="R47" s="1"/>
      <c r="S47" s="1"/>
      <c r="T47" s="1"/>
      <c r="U47" s="1"/>
      <c r="V47" s="1"/>
      <c r="W47" s="1"/>
      <c r="X47" s="1"/>
      <c r="Y47" s="1"/>
      <c r="Z47" s="1"/>
      <c r="AA47" s="81"/>
      <c r="AB47" s="81"/>
      <c r="AC47" s="81"/>
      <c r="AD47" s="81"/>
      <c r="AE47" s="81"/>
      <c r="AF47" s="81"/>
      <c r="AG47" s="81"/>
      <c r="AH47" s="81"/>
      <c r="AI47" s="81"/>
      <c r="AJ47" s="81"/>
      <c r="AK47" s="81"/>
      <c r="AL47" s="81"/>
      <c r="AM47" s="1"/>
      <c r="AN47" s="1"/>
      <c r="AO47" s="1"/>
      <c r="AP47" s="1"/>
    </row>
    <row r="48" spans="1:42" ht="14.5">
      <c r="A48" s="138" t="s">
        <v>3633</v>
      </c>
      <c r="B48" s="24">
        <f>'Quarterly Financials'!C66/'Quarterly Financials'!C44</f>
        <v>0.30561731642876944</v>
      </c>
      <c r="C48" s="24">
        <f>'Quarterly Financials'!D66/'Quarterly Financials'!D44</f>
        <v>0.31506907593389361</v>
      </c>
      <c r="D48" s="24">
        <f>'Quarterly Financials'!E66/'Quarterly Financials'!E44</f>
        <v>0.32617195661387666</v>
      </c>
      <c r="E48" s="24">
        <f>'Quarterly Financials'!F66/'Quarterly Financials'!F44</f>
        <v>0.33000662331406549</v>
      </c>
      <c r="F48" s="24">
        <f>'Quarterly Financials'!G66/'Quarterly Financials'!G44</f>
        <v>0.32043536065200273</v>
      </c>
      <c r="G48" s="24">
        <f>'Quarterly Financials'!H66/'Quarterly Financials'!H44</f>
        <v>0.34037504783773442</v>
      </c>
      <c r="H48" s="24">
        <f>'Quarterly Financials'!I66/'Quarterly Financials'!I44</f>
        <v>0.35589591714762314</v>
      </c>
      <c r="I48" s="24">
        <f>'Quarterly Financials'!J66/'Quarterly Financials'!J44</f>
        <v>0.34215569408718366</v>
      </c>
      <c r="J48" s="24">
        <f>'Quarterly Financials'!K66/'Quarterly Financials'!K44</f>
        <v>0.32214296769860779</v>
      </c>
      <c r="K48" s="24">
        <f>'Quarterly Financials'!L66/'Quarterly Financials'!L44</f>
        <v>0.35532276169366556</v>
      </c>
      <c r="L48" s="316">
        <f>'Quarterly Financials'!M66/'Quarterly Financials'!M44</f>
        <v>0.36924266310938636</v>
      </c>
      <c r="M48" s="1"/>
      <c r="N48" s="81"/>
      <c r="R48" s="1"/>
      <c r="S48" s="1"/>
      <c r="AA48" s="11"/>
      <c r="AB48" s="11"/>
      <c r="AC48" s="11"/>
      <c r="AD48" s="11"/>
      <c r="AE48" s="11"/>
      <c r="AF48" s="11"/>
      <c r="AG48" s="11"/>
      <c r="AH48" s="11"/>
      <c r="AI48" s="11"/>
      <c r="AJ48" s="11"/>
      <c r="AK48" s="11"/>
      <c r="AL48" s="11"/>
      <c r="AM48" s="1"/>
      <c r="AN48" s="1"/>
      <c r="AO48" s="1"/>
      <c r="AP48" s="1"/>
    </row>
    <row r="49" spans="1:42" ht="14.5">
      <c r="A49" s="138" t="s">
        <v>91</v>
      </c>
      <c r="B49" s="24">
        <f>'Quarterly Financials'!C30/'Quarterly Financials'!C50</f>
        <v>0.54563232890209223</v>
      </c>
      <c r="C49" s="24">
        <f>'Quarterly Financials'!D30/'Quarterly Financials'!D50</f>
        <v>0.42361741955019683</v>
      </c>
      <c r="D49" s="24">
        <f>'Quarterly Financials'!E30/'Quarterly Financials'!E50</f>
        <v>0.50000400118435062</v>
      </c>
      <c r="E49" s="24">
        <f>'Quarterly Financials'!F30/'Quarterly Financials'!F50</f>
        <v>0.46530918176139913</v>
      </c>
      <c r="F49" s="24">
        <f>'Quarterly Financials'!G30/'Quarterly Financials'!G50</f>
        <v>0.37407310286555073</v>
      </c>
      <c r="G49" s="24">
        <f>'Quarterly Financials'!H30/'Quarterly Financials'!H50</f>
        <v>0.31369900377966253</v>
      </c>
      <c r="H49" s="24">
        <f>'Quarterly Financials'!I30/'Quarterly Financials'!I50</f>
        <v>0.37137049271211109</v>
      </c>
      <c r="I49" s="24">
        <f>'Quarterly Financials'!J30/'Quarterly Financials'!J50</f>
        <v>0.40398249521598645</v>
      </c>
      <c r="J49" s="24">
        <f>'Quarterly Financials'!K30/'Quarterly Financials'!K50</f>
        <v>0.43309119492593545</v>
      </c>
      <c r="K49" s="24">
        <f>'Quarterly Financials'!L30/'Quarterly Financials'!L50</f>
        <v>0.49919111259872012</v>
      </c>
      <c r="L49" s="316">
        <f>'Quarterly Financials'!M30/'Quarterly Financials'!M50</f>
        <v>0.5725634315199436</v>
      </c>
      <c r="M49" s="1"/>
      <c r="N49" s="81"/>
      <c r="O49" s="81"/>
      <c r="P49" s="81"/>
      <c r="Q49" s="90"/>
      <c r="R49" s="2"/>
      <c r="S49" s="1"/>
      <c r="T49" s="1"/>
      <c r="U49" s="1"/>
      <c r="V49" s="1"/>
      <c r="W49" s="1"/>
      <c r="X49" s="1"/>
      <c r="Y49" s="1"/>
      <c r="Z49" s="1"/>
      <c r="AA49" s="11"/>
      <c r="AB49" s="11"/>
      <c r="AC49" s="11"/>
      <c r="AD49" s="11"/>
      <c r="AE49" s="11"/>
      <c r="AF49" s="11"/>
      <c r="AG49" s="11"/>
      <c r="AH49" s="11"/>
      <c r="AI49" s="11"/>
      <c r="AJ49" s="11"/>
      <c r="AK49" s="11"/>
      <c r="AL49" s="11"/>
      <c r="AM49" s="1"/>
      <c r="AN49" s="1"/>
      <c r="AO49" s="1"/>
      <c r="AP49" s="1"/>
    </row>
    <row r="50" spans="1:42" ht="14.5">
      <c r="A50" s="138" t="s">
        <v>89</v>
      </c>
      <c r="B50" s="24">
        <f>'Quarterly Financials'!C34/'Quarterly Financials'!C50</f>
        <v>1.072544467915177</v>
      </c>
      <c r="C50" s="24">
        <f>'Quarterly Financials'!D34/'Quarterly Financials'!D50</f>
        <v>0.98801167175929749</v>
      </c>
      <c r="D50" s="24">
        <f>'Quarterly Financials'!E34/'Quarterly Financials'!E50</f>
        <v>0.98156254251258368</v>
      </c>
      <c r="E50" s="24">
        <f>'Quarterly Financials'!F34/'Quarterly Financials'!F50</f>
        <v>0.9403539454507599</v>
      </c>
      <c r="F50" s="24">
        <f>'Quarterly Financials'!G34/'Quarterly Financials'!G50</f>
        <v>0.93801990006264291</v>
      </c>
      <c r="G50" s="24">
        <f>'Quarterly Financials'!H34/'Quarterly Financials'!H50</f>
        <v>0.87935602862672257</v>
      </c>
      <c r="H50" s="24">
        <f>'Quarterly Financials'!I34/'Quarterly Financials'!I50</f>
        <v>0.86462929169265357</v>
      </c>
      <c r="I50" s="24">
        <f>'Quarterly Financials'!J34/'Quarterly Financials'!J50</f>
        <v>0.92684380587884685</v>
      </c>
      <c r="J50" s="24">
        <f>'Quarterly Financials'!K34/'Quarterly Financials'!K50</f>
        <v>1.0378115386179136</v>
      </c>
      <c r="K50" s="24">
        <f>'Quarterly Financials'!L34/'Quarterly Financials'!L50</f>
        <v>1.0745531195957954</v>
      </c>
      <c r="L50" s="316">
        <f>'Quarterly Financials'!M34/'Quarterly Financials'!M50</f>
        <v>1.0618909738849602</v>
      </c>
      <c r="M50" s="1"/>
      <c r="P50" s="91"/>
      <c r="Q50" s="91"/>
      <c r="R50" s="87"/>
      <c r="T50" s="1"/>
      <c r="U50" s="1"/>
      <c r="V50" s="1"/>
      <c r="W50" s="1"/>
      <c r="X50" s="1"/>
      <c r="Y50" s="1"/>
      <c r="Z50" s="1"/>
      <c r="AA50" s="11"/>
      <c r="AB50" s="11"/>
      <c r="AC50" s="11"/>
      <c r="AD50" s="11"/>
      <c r="AE50" s="11"/>
      <c r="AF50" s="11"/>
      <c r="AG50" s="11"/>
      <c r="AH50" s="11"/>
      <c r="AI50" s="11"/>
      <c r="AJ50" s="11"/>
      <c r="AK50" s="11"/>
      <c r="AL50" s="11"/>
      <c r="AM50" s="1"/>
      <c r="AN50" s="1"/>
      <c r="AO50" s="1"/>
      <c r="AP50" s="1"/>
    </row>
    <row r="51" spans="1:42" ht="14.5">
      <c r="A51" s="138" t="s">
        <v>90</v>
      </c>
      <c r="B51" s="24">
        <f>('Quarterly Financials'!C34-'Quarterly Financials'!C32)/'Quarterly Financials'!C50</f>
        <v>1.0239451232711068</v>
      </c>
      <c r="C51" s="24">
        <f>('Quarterly Financials'!D34-'Quarterly Financials'!D32)/'Quarterly Financials'!D50</f>
        <v>0.94444215046659508</v>
      </c>
      <c r="D51" s="24">
        <f>('Quarterly Financials'!E34-'Quarterly Financials'!E32)/'Quarterly Financials'!E50</f>
        <v>0.92273713019053638</v>
      </c>
      <c r="E51" s="24">
        <f>('Quarterly Financials'!F34-'Quarterly Financials'!F32)/'Quarterly Financials'!F50</f>
        <v>0.87804288986050383</v>
      </c>
      <c r="F51" s="24">
        <f>('Quarterly Financials'!G34-'Quarterly Financials'!G32)/'Quarterly Financials'!G50</f>
        <v>0.88834258409451805</v>
      </c>
      <c r="G51" s="24">
        <f>('Quarterly Financials'!H34-'Quarterly Financials'!H32)/'Quarterly Financials'!H50</f>
        <v>0.84723539114961488</v>
      </c>
      <c r="H51" s="24">
        <f>('Quarterly Financials'!I34-'Quarterly Financials'!I32)/'Quarterly Financials'!I50</f>
        <v>0.82279611620583182</v>
      </c>
      <c r="I51" s="24">
        <f>('Quarterly Financials'!J34-'Quarterly Financials'!J32)/'Quarterly Financials'!J50</f>
        <v>0.88402296326505003</v>
      </c>
      <c r="J51" s="24">
        <f>('Quarterly Financials'!K34-'Quarterly Financials'!K32)/'Quarterly Financials'!K50</f>
        <v>0.99799422662528625</v>
      </c>
      <c r="K51" s="24">
        <f>('Quarterly Financials'!L34-'Quarterly Financials'!L32)/'Quarterly Financials'!L50</f>
        <v>1.0221149018576519</v>
      </c>
      <c r="L51" s="316">
        <f>('Quarterly Financials'!M34-'Quarterly Financials'!M32)/'Quarterly Financials'!M50</f>
        <v>1.0138370733337045</v>
      </c>
      <c r="M51" s="1"/>
      <c r="P51" s="91"/>
      <c r="R51" s="1"/>
      <c r="S51" s="1"/>
      <c r="T51" s="1"/>
      <c r="U51" s="1"/>
      <c r="V51" s="1"/>
      <c r="W51" s="1"/>
      <c r="X51" s="1"/>
      <c r="Y51" s="1"/>
      <c r="Z51" s="1"/>
      <c r="AA51" s="11"/>
      <c r="AB51" s="11"/>
      <c r="AC51" s="11"/>
      <c r="AD51" s="11"/>
      <c r="AE51" s="11"/>
      <c r="AF51" s="11"/>
      <c r="AG51" s="11"/>
      <c r="AH51" s="11"/>
      <c r="AI51" s="11"/>
      <c r="AJ51" s="11"/>
      <c r="AK51" s="11"/>
      <c r="AL51" s="11"/>
      <c r="AM51" s="1"/>
      <c r="AN51" s="1"/>
      <c r="AO51" s="1"/>
      <c r="AP51" s="1"/>
    </row>
    <row r="52" spans="1:42" ht="14.5">
      <c r="A52" s="138" t="s">
        <v>3634</v>
      </c>
      <c r="B52" s="24" t="e">
        <f>B41/'Quarterly Financials'!C15</f>
        <v>#DIV/0!</v>
      </c>
      <c r="C52" s="24">
        <f>C41/'Quarterly Financials'!D15</f>
        <v>26.915169660678643</v>
      </c>
      <c r="D52" s="24">
        <f>D41/'Quarterly Financials'!E15</f>
        <v>23.044088176352705</v>
      </c>
      <c r="E52" s="24">
        <f>E41/'Quarterly Financials'!F15</f>
        <v>30.449462365591398</v>
      </c>
      <c r="F52" s="24">
        <f>F41/'Quarterly Financials'!G15</f>
        <v>35.908275174476572</v>
      </c>
      <c r="G52" s="24">
        <f>G41/'Quarterly Financials'!H15</f>
        <v>30.101571946795648</v>
      </c>
      <c r="H52" s="24">
        <f>H41/'Quarterly Financials'!I15</f>
        <v>32.094575799721838</v>
      </c>
      <c r="I52" s="24">
        <f>I41/'Quarterly Financials'!J15</f>
        <v>43.384949348769901</v>
      </c>
      <c r="J52" s="24">
        <f>J41/'Quarterly Financials'!K15</f>
        <v>59.78097982708934</v>
      </c>
      <c r="K52" s="24">
        <f>K41/'Quarterly Financials'!L15</f>
        <v>35.395833333333336</v>
      </c>
      <c r="L52" s="316">
        <f>L41/'Quarterly Financials'!M15</f>
        <v>36.279699248120302</v>
      </c>
      <c r="M52" s="1"/>
      <c r="P52" s="91"/>
      <c r="R52" s="1"/>
      <c r="S52" s="1"/>
      <c r="T52" s="1"/>
      <c r="U52" s="1"/>
      <c r="V52" s="1"/>
      <c r="W52" s="1"/>
      <c r="X52" s="1"/>
      <c r="Y52" s="1"/>
      <c r="Z52" s="1"/>
      <c r="AA52" s="11"/>
      <c r="AB52" s="11"/>
      <c r="AC52" s="11"/>
      <c r="AD52" s="11"/>
      <c r="AE52" s="11"/>
      <c r="AF52" s="11"/>
      <c r="AG52" s="11"/>
      <c r="AH52" s="11"/>
      <c r="AI52" s="11"/>
      <c r="AJ52" s="11"/>
      <c r="AK52" s="11"/>
      <c r="AL52" s="11"/>
      <c r="AM52" s="1"/>
      <c r="AN52" s="1"/>
      <c r="AO52" s="1"/>
      <c r="AP52" s="1"/>
    </row>
    <row r="53" spans="1:42" ht="15" thickBot="1">
      <c r="A53" s="4" t="s">
        <v>3635</v>
      </c>
      <c r="B53" s="148">
        <f>B100/'Quarterly Financials'!C44</f>
        <v>2.7492546264080063E-2</v>
      </c>
      <c r="C53" s="148">
        <f>C100/'Quarterly Financials'!D44</f>
        <v>-4.9406806340634686E-3</v>
      </c>
      <c r="D53" s="148">
        <f>D100/'Quarterly Financials'!E44</f>
        <v>-6.8768318817566962E-3</v>
      </c>
      <c r="E53" s="148">
        <f>E100/'Quarterly Financials'!F44</f>
        <v>-2.1561897880539499E-2</v>
      </c>
      <c r="F53" s="148">
        <f>F100/'Quarterly Financials'!G44</f>
        <v>-2.4539505749148514E-2</v>
      </c>
      <c r="G53" s="148">
        <f>G100/'Quarterly Financials'!H44</f>
        <v>-5.2662612861617837E-2</v>
      </c>
      <c r="H53" s="148">
        <f>H100/'Quarterly Financials'!I44</f>
        <v>-5.2276329209149916E-2</v>
      </c>
      <c r="I53" s="148">
        <f>I100/'Quarterly Financials'!J44</f>
        <v>-2.6601114463500466E-2</v>
      </c>
      <c r="J53" s="148">
        <f>J100/'Quarterly Financials'!K44</f>
        <v>1.4638330915472821E-2</v>
      </c>
      <c r="K53" s="148">
        <f>K100/'Quarterly Financials'!L44</f>
        <v>2.6652269787636539E-2</v>
      </c>
      <c r="L53" s="310">
        <f>L100/'Quarterly Financials'!M44</f>
        <v>2.021889400921659E-2</v>
      </c>
      <c r="M53" s="1"/>
      <c r="P53" s="91"/>
      <c r="R53" s="1"/>
      <c r="S53" s="1"/>
      <c r="T53" s="1"/>
      <c r="U53" s="1"/>
      <c r="V53" s="1"/>
      <c r="W53" s="1"/>
      <c r="X53" s="1"/>
      <c r="Y53" s="1"/>
      <c r="Z53" s="1"/>
      <c r="AA53" s="11"/>
      <c r="AB53" s="11"/>
      <c r="AC53" s="11"/>
      <c r="AD53" s="11"/>
      <c r="AE53" s="11"/>
      <c r="AF53" s="11"/>
      <c r="AG53" s="11"/>
      <c r="AH53" s="11"/>
      <c r="AI53" s="11"/>
      <c r="AJ53" s="11"/>
      <c r="AK53" s="11"/>
      <c r="AL53" s="11"/>
      <c r="AM53" s="1"/>
      <c r="AN53" s="1"/>
      <c r="AO53" s="1"/>
      <c r="AP53" s="1"/>
    </row>
    <row r="54" spans="1:42" ht="14.5">
      <c r="A54" s="130" t="s">
        <v>3636</v>
      </c>
      <c r="B54" s="144">
        <f>'Quarterly Financials'!C98/(-'Quarterly Financials'!C97)</f>
        <v>5.9957388143877681E-2</v>
      </c>
      <c r="C54" s="144">
        <f>'Quarterly Financials'!D98/(-'Quarterly Financials'!D97)</f>
        <v>0.10014816186683952</v>
      </c>
      <c r="D54" s="144">
        <f>'Quarterly Financials'!E98/(-'Quarterly Financials'!E97)</f>
        <v>7.9340409401061407E-2</v>
      </c>
      <c r="E54" s="144">
        <f>'Quarterly Financials'!F98/(-'Quarterly Financials'!F97)</f>
        <v>0.10210084033613445</v>
      </c>
      <c r="F54" s="144">
        <f>'Quarterly Financials'!G98/(-'Quarterly Financials'!G97)</f>
        <v>0.11136597559182473</v>
      </c>
      <c r="G54" s="144">
        <f>'Quarterly Financials'!H98/(-'Quarterly Financials'!H97)</f>
        <v>0.1363203050524309</v>
      </c>
      <c r="H54" s="144">
        <f>'Quarterly Financials'!I98/(-'Quarterly Financials'!I97)</f>
        <v>9.1822470732133496E-2</v>
      </c>
      <c r="I54" s="144">
        <f>'Quarterly Financials'!J98/(-'Quarterly Financials'!J97)</f>
        <v>8.9256550450898239E-2</v>
      </c>
      <c r="J54" s="144">
        <f>'Quarterly Financials'!K98/(-'Quarterly Financials'!K97)</f>
        <v>5.9681471702934037E-2</v>
      </c>
      <c r="K54" s="144">
        <f>'Quarterly Financials'!L98/(-'Quarterly Financials'!L97)</f>
        <v>0.15955445544554456</v>
      </c>
      <c r="L54" s="309">
        <f>'Quarterly Financials'!M98/(-'Quarterly Financials'!M97)</f>
        <v>9.9222527733004648E-2</v>
      </c>
      <c r="M54" s="1"/>
      <c r="P54" s="91"/>
      <c r="R54" s="1"/>
      <c r="S54" s="1"/>
      <c r="T54" s="1"/>
      <c r="U54" s="1"/>
      <c r="V54" s="1"/>
      <c r="W54" s="1"/>
      <c r="X54" s="1"/>
      <c r="Y54" s="1"/>
      <c r="Z54" s="1"/>
      <c r="AA54" s="11"/>
      <c r="AB54" s="11"/>
      <c r="AC54" s="11"/>
      <c r="AD54" s="11"/>
      <c r="AE54" s="11"/>
      <c r="AF54" s="11"/>
      <c r="AG54" s="11"/>
      <c r="AH54" s="11"/>
      <c r="AI54" s="11"/>
      <c r="AJ54" s="11"/>
      <c r="AK54" s="11"/>
      <c r="AL54" s="11"/>
      <c r="AM54" s="1"/>
      <c r="AN54" s="1"/>
      <c r="AO54" s="1"/>
      <c r="AP54" s="1"/>
    </row>
    <row r="55" spans="1:42" ht="14.5">
      <c r="A55" s="138" t="s">
        <v>3637</v>
      </c>
      <c r="B55" s="24">
        <f>'Quarterly Financials'!C97/(-'Quarterly Financials'!C98)</f>
        <v>16.678511705685619</v>
      </c>
      <c r="C55" s="24">
        <f>'Quarterly Financials'!D97/(-'Quarterly Financials'!D98)</f>
        <v>9.9852057327785477</v>
      </c>
      <c r="D55" s="24">
        <f>'Quarterly Financials'!E97/(-'Quarterly Financials'!E98)</f>
        <v>12.603917821309127</v>
      </c>
      <c r="E55" s="24">
        <f>'Quarterly Financials'!F97/(-'Quarterly Financials'!F98)</f>
        <v>9.7942386831275723</v>
      </c>
      <c r="F55" s="24">
        <f>'Quarterly Financials'!G97/(-'Quarterly Financials'!G98)</f>
        <v>8.9794032215473987</v>
      </c>
      <c r="G55" s="24">
        <f>'Quarterly Financials'!H97/(-'Quarterly Financials'!H98)</f>
        <v>7.3356643356643358</v>
      </c>
      <c r="H55" s="24">
        <f>'Quarterly Financials'!I97/(-'Quarterly Financials'!I98)</f>
        <v>10.890580399619409</v>
      </c>
      <c r="I55" s="24">
        <f>'Quarterly Financials'!J97/(-'Quarterly Financials'!J98)</f>
        <v>11.203659506762133</v>
      </c>
      <c r="J55" s="24">
        <f>'Quarterly Financials'!K97/(-'Quarterly Financials'!K98)</f>
        <v>16.755618979664646</v>
      </c>
      <c r="K55" s="24">
        <f>'Quarterly Financials'!L97/(-'Quarterly Financials'!L98)</f>
        <v>6.2674526838349367</v>
      </c>
      <c r="L55" s="316">
        <f>'Quarterly Financials'!M97/(-'Quarterly Financials'!M98)</f>
        <v>10.078356426182513</v>
      </c>
      <c r="M55" s="1"/>
      <c r="P55" s="91"/>
      <c r="R55" s="1"/>
      <c r="S55" s="1"/>
      <c r="T55" s="1"/>
      <c r="U55" s="1"/>
      <c r="V55" s="1"/>
      <c r="W55" s="1"/>
      <c r="X55" s="1"/>
      <c r="Y55" s="1"/>
      <c r="Z55" s="1"/>
      <c r="AA55" s="11"/>
      <c r="AB55" s="11"/>
      <c r="AC55" s="11"/>
      <c r="AD55" s="11"/>
      <c r="AE55" s="11"/>
      <c r="AF55" s="11"/>
      <c r="AG55" s="11"/>
      <c r="AH55" s="11"/>
      <c r="AI55" s="11"/>
      <c r="AJ55" s="11"/>
      <c r="AK55" s="11"/>
      <c r="AL55" s="11"/>
      <c r="AM55" s="1"/>
      <c r="AN55" s="1"/>
      <c r="AO55" s="1"/>
      <c r="AP55" s="1"/>
    </row>
    <row r="56" spans="1:42" ht="15" thickBot="1">
      <c r="A56" s="4" t="s">
        <v>3638</v>
      </c>
      <c r="B56" s="148">
        <f>(-'Quarterly Financials'!C98)/B10</f>
        <v>2.0004181476061051E-2</v>
      </c>
      <c r="C56" s="148">
        <f>(-'Quarterly Financials'!D98)/C10</f>
        <v>2.4168137835482356E-2</v>
      </c>
      <c r="D56" s="148">
        <f>(-'Quarterly Financials'!E98)/D10</f>
        <v>2.5587735491521695E-2</v>
      </c>
      <c r="E56" s="148">
        <f>(-'Quarterly Financials'!F98)/E10</f>
        <v>3.0747817284575478E-2</v>
      </c>
      <c r="F56" s="148">
        <f>(-'Quarterly Financials'!G98)/F10</f>
        <v>3.2324973965891048E-2</v>
      </c>
      <c r="G56" s="148">
        <f>(-'Quarterly Financials'!H98)/G10</f>
        <v>3.6485257249351054E-2</v>
      </c>
      <c r="H56" s="148">
        <f>(-'Quarterly Financials'!I98)/H10</f>
        <v>2.5337817476102652E-2</v>
      </c>
      <c r="I56" s="148">
        <f>(-'Quarterly Financials'!J98)/I10</f>
        <v>2.5843458952692282E-2</v>
      </c>
      <c r="J56" s="148">
        <f>(-'Quarterly Financials'!K98)/J10</f>
        <v>2.2614869498567912E-2</v>
      </c>
      <c r="K56" s="148">
        <f>(-'Quarterly Financials'!L98)/K10</f>
        <v>3.8663627639155471E-2</v>
      </c>
      <c r="L56" s="310">
        <f>(-'Quarterly Financials'!M98)/L10</f>
        <v>2.5701795318908566E-2</v>
      </c>
      <c r="M56" s="1"/>
      <c r="P56" s="91"/>
      <c r="R56" s="1"/>
      <c r="S56" s="1"/>
      <c r="T56" s="1"/>
      <c r="U56" s="1"/>
      <c r="V56" s="1"/>
      <c r="W56" s="1"/>
      <c r="X56" s="1"/>
      <c r="Y56" s="1"/>
      <c r="Z56" s="1"/>
      <c r="AA56" s="11"/>
      <c r="AB56" s="11"/>
      <c r="AC56" s="11"/>
      <c r="AD56" s="11"/>
      <c r="AE56" s="11"/>
      <c r="AF56" s="11"/>
      <c r="AG56" s="11"/>
      <c r="AH56" s="11"/>
      <c r="AI56" s="11"/>
      <c r="AJ56" s="11"/>
      <c r="AK56" s="11"/>
      <c r="AL56" s="11"/>
      <c r="AM56" s="1"/>
      <c r="AN56" s="1"/>
      <c r="AO56" s="1"/>
      <c r="AP56" s="1"/>
    </row>
    <row r="57" spans="1:42" ht="14.5">
      <c r="A57" s="130" t="s">
        <v>3639</v>
      </c>
      <c r="B57" s="144">
        <f>'Quarterly Financials'!C8/B10</f>
        <v>5.6750993100564501E-2</v>
      </c>
      <c r="C57" s="144">
        <f>'Quarterly Financials'!D8/C10</f>
        <v>6.8727792799839107E-2</v>
      </c>
      <c r="D57" s="144">
        <f>'Quarterly Financials'!E8/D10</f>
        <v>7.3022237979387991E-2</v>
      </c>
      <c r="E57" s="144">
        <f>'Quarterly Financials'!F8/E10</f>
        <v>6.5386562065038595E-2</v>
      </c>
      <c r="F57" s="144">
        <f>'Quarterly Financials'!G8/F10</f>
        <v>5.6395855028424126E-2</v>
      </c>
      <c r="G57" s="144">
        <f>'Quarterly Financials'!H8/G10</f>
        <v>7.1439664544183878E-2</v>
      </c>
      <c r="H57" s="144">
        <f>'Quarterly Financials'!I8/H10</f>
        <v>7.2469533142877809E-2</v>
      </c>
      <c r="I57" s="144">
        <f>'Quarterly Financials'!J8/I10</f>
        <v>6.3662904253788108E-2</v>
      </c>
      <c r="J57" s="144">
        <f>'Quarterly Financials'!K8/J10</f>
        <v>5.2031142845617009E-2</v>
      </c>
      <c r="K57" s="144">
        <f>'Quarterly Financials'!L8/K10</f>
        <v>6.7370441458733207E-2</v>
      </c>
      <c r="L57" s="309">
        <f>'Quarterly Financials'!M8/L10</f>
        <v>6.645872731291598E-2</v>
      </c>
      <c r="M57" s="1"/>
      <c r="P57" s="91"/>
      <c r="R57" s="1"/>
      <c r="S57" s="1"/>
      <c r="T57" s="1"/>
      <c r="U57" s="1"/>
      <c r="V57" s="1"/>
      <c r="W57" s="1"/>
      <c r="X57" s="1"/>
      <c r="Y57" s="1"/>
      <c r="Z57" s="1"/>
      <c r="AA57" s="11"/>
      <c r="AB57" s="11"/>
      <c r="AC57" s="11"/>
      <c r="AD57" s="11"/>
      <c r="AE57" s="11"/>
      <c r="AF57" s="11"/>
      <c r="AG57" s="11"/>
      <c r="AH57" s="11"/>
      <c r="AI57" s="11"/>
      <c r="AJ57" s="11"/>
      <c r="AK57" s="11"/>
      <c r="AL57" s="11"/>
      <c r="AM57" s="1"/>
      <c r="AN57" s="1"/>
      <c r="AO57" s="1"/>
      <c r="AP57" s="1"/>
    </row>
    <row r="58" spans="1:42" ht="14.5">
      <c r="A58" s="138" t="s">
        <v>3640</v>
      </c>
      <c r="B58" s="36">
        <f>'Quarterly Financials'!C7/B10</f>
        <v>6.4361279531674684E-2</v>
      </c>
      <c r="C58" s="36">
        <f>'Quarterly Financials'!D7/C10</f>
        <v>8.1644282553800088E-2</v>
      </c>
      <c r="D58" s="36">
        <f>'Quarterly Financials'!E7/D10</f>
        <v>9.0981331833685827E-2</v>
      </c>
      <c r="E58" s="36">
        <f>'Quarterly Financials'!F7/E10</f>
        <v>7.863047787759922E-2</v>
      </c>
      <c r="F58" s="36">
        <f>'Quarterly Financials'!G7/F10</f>
        <v>6.5802277344350166E-2</v>
      </c>
      <c r="G58" s="36">
        <f>'Quarterly Financials'!H7/G10</f>
        <v>7.5000554655780621E-2</v>
      </c>
      <c r="H58" s="36">
        <f>'Quarterly Financials'!I7/H10</f>
        <v>8.1932038717920902E-2</v>
      </c>
      <c r="I58" s="36">
        <f>'Quarterly Financials'!J7/I10</f>
        <v>6.5657188675754027E-2</v>
      </c>
      <c r="J58" s="36">
        <f>'Quarterly Financials'!K7/J10</f>
        <v>5.0877405300738233E-2</v>
      </c>
      <c r="K58" s="36">
        <f>'Quarterly Financials'!L7/K10</f>
        <v>6.9241842610364687E-2</v>
      </c>
      <c r="L58" s="291">
        <f>'Quarterly Financials'!M7/L10</f>
        <v>7.0204091657047427E-2</v>
      </c>
      <c r="M58" s="1"/>
      <c r="P58" s="91"/>
      <c r="R58" s="1"/>
      <c r="S58" s="1"/>
      <c r="T58" s="1"/>
      <c r="U58" s="1"/>
      <c r="V58" s="1"/>
      <c r="W58" s="1"/>
      <c r="X58" s="1"/>
      <c r="Y58" s="1"/>
      <c r="Z58" s="1"/>
      <c r="AA58" s="11"/>
      <c r="AB58" s="11"/>
      <c r="AC58" s="11"/>
      <c r="AD58" s="11"/>
      <c r="AE58" s="11"/>
      <c r="AF58" s="11"/>
      <c r="AG58" s="11"/>
      <c r="AH58" s="11"/>
      <c r="AI58" s="11"/>
      <c r="AJ58" s="11"/>
      <c r="AK58" s="11"/>
      <c r="AL58" s="11"/>
      <c r="AM58" s="1"/>
      <c r="AN58" s="1"/>
      <c r="AO58" s="1"/>
      <c r="AP58" s="1"/>
    </row>
    <row r="59" spans="1:42" ht="15" thickBot="1">
      <c r="A59" s="4" t="s">
        <v>3641</v>
      </c>
      <c r="B59" s="148">
        <f t="shared" ref="B59:L59" si="27">B57+B58</f>
        <v>0.12111227263223918</v>
      </c>
      <c r="C59" s="148">
        <f t="shared" si="27"/>
        <v>0.1503720753536392</v>
      </c>
      <c r="D59" s="148">
        <f t="shared" si="27"/>
        <v>0.16400356981307382</v>
      </c>
      <c r="E59" s="148">
        <f t="shared" si="27"/>
        <v>0.14401703994263781</v>
      </c>
      <c r="F59" s="148">
        <f t="shared" si="27"/>
        <v>0.1221981323727743</v>
      </c>
      <c r="G59" s="148">
        <f t="shared" si="27"/>
        <v>0.1464402191999645</v>
      </c>
      <c r="H59" s="148">
        <f t="shared" si="27"/>
        <v>0.15440157186079873</v>
      </c>
      <c r="I59" s="148">
        <f t="shared" si="27"/>
        <v>0.12932009292954214</v>
      </c>
      <c r="J59" s="148">
        <f t="shared" si="27"/>
        <v>0.10290854814635525</v>
      </c>
      <c r="K59" s="148">
        <f t="shared" si="27"/>
        <v>0.13661228406909789</v>
      </c>
      <c r="L59" s="310">
        <f t="shared" si="27"/>
        <v>0.13666281896996341</v>
      </c>
      <c r="M59" s="1"/>
      <c r="P59" s="91"/>
      <c r="R59" s="1"/>
      <c r="S59" s="1"/>
      <c r="T59" s="1"/>
      <c r="U59" s="1"/>
      <c r="V59" s="1"/>
      <c r="W59" s="1"/>
      <c r="X59" s="1"/>
      <c r="Y59" s="1"/>
      <c r="Z59" s="1"/>
      <c r="AA59" s="11"/>
      <c r="AB59" s="11"/>
      <c r="AC59" s="11"/>
      <c r="AD59" s="11"/>
      <c r="AE59" s="11"/>
      <c r="AF59" s="11"/>
      <c r="AG59" s="11"/>
      <c r="AH59" s="11"/>
      <c r="AI59" s="11"/>
      <c r="AJ59" s="11"/>
      <c r="AK59" s="11"/>
      <c r="AL59" s="11"/>
      <c r="AM59" s="1"/>
      <c r="AN59" s="1"/>
      <c r="AO59" s="1"/>
      <c r="AP59" s="1"/>
    </row>
    <row r="60" spans="1:42" ht="15" thickBot="1">
      <c r="A60" s="16" t="s">
        <v>3642</v>
      </c>
      <c r="B60" s="168">
        <f>'Quarterly Financials'!C20/B40</f>
        <v>0.15869516756247987</v>
      </c>
      <c r="C60" s="168">
        <f>'Quarterly Financials'!D20/C40</f>
        <v>0.15565910578811568</v>
      </c>
      <c r="D60" s="168">
        <f>'Quarterly Financials'!E20/D40</f>
        <v>0.12963636363636363</v>
      </c>
      <c r="E60" s="168">
        <f>'Quarterly Financials'!F20/E40</f>
        <v>0.15415510442529576</v>
      </c>
      <c r="F60" s="168">
        <f>'Quarterly Financials'!G20/F40</f>
        <v>0.16065461400051409</v>
      </c>
      <c r="G60" s="168">
        <f>'Quarterly Financials'!H20/G40</f>
        <v>0.1635434412265758</v>
      </c>
      <c r="H60" s="168">
        <f>'Quarterly Financials'!I20/H40</f>
        <v>0.16209688240819431</v>
      </c>
      <c r="I60" s="168">
        <f>'Quarterly Financials'!J20/I40</f>
        <v>0.17512291723572795</v>
      </c>
      <c r="J60" s="168">
        <f>'Quarterly Financials'!K20/J40</f>
        <v>0.16205814580575575</v>
      </c>
      <c r="K60" s="168">
        <f>'Quarterly Financials'!L20/K40</f>
        <v>0.11668253006835684</v>
      </c>
      <c r="L60" s="317">
        <f>'Quarterly Financials'!M20/L40</f>
        <v>0.11188781381867781</v>
      </c>
      <c r="M60" s="1"/>
      <c r="P60" s="91"/>
      <c r="R60" s="1"/>
      <c r="S60" s="1"/>
      <c r="T60" s="1"/>
      <c r="U60" s="1"/>
      <c r="V60" s="1"/>
      <c r="W60" s="1"/>
      <c r="X60" s="1"/>
      <c r="Y60" s="1"/>
      <c r="Z60" s="1"/>
      <c r="AA60" s="11"/>
      <c r="AB60" s="81"/>
      <c r="AC60" s="81"/>
      <c r="AD60" s="81"/>
      <c r="AE60" s="81"/>
      <c r="AF60" s="81"/>
      <c r="AG60" s="81"/>
      <c r="AH60" s="81"/>
      <c r="AI60" s="81"/>
      <c r="AJ60" s="81"/>
      <c r="AK60" s="81"/>
      <c r="AL60" s="81"/>
      <c r="AM60" s="1"/>
      <c r="AN60" s="1"/>
      <c r="AO60" s="1"/>
      <c r="AP60" s="1"/>
    </row>
    <row r="61" spans="1:42" ht="14.5">
      <c r="A61" s="130" t="s">
        <v>42</v>
      </c>
      <c r="B61" s="151">
        <f>'Quarterly Financials'!C99/'Quarterly Financials'!C24</f>
        <v>2.4180253431338699</v>
      </c>
      <c r="C61" s="151">
        <f>'Quarterly Financials'!D99/'Quarterly Financials'!D24</f>
        <v>1.2458785363622809</v>
      </c>
      <c r="D61" s="151">
        <f>'Quarterly Financials'!E99/'Quarterly Financials'!E24</f>
        <v>1.5471778067673214</v>
      </c>
      <c r="E61" s="151">
        <f>'Quarterly Financials'!F99/'Quarterly Financials'!F24</f>
        <v>1.6243586399423227</v>
      </c>
      <c r="F61" s="151">
        <f>'Quarterly Financials'!G99/'Quarterly Financials'!G24</f>
        <v>1.9013733518164257</v>
      </c>
      <c r="G61" s="151">
        <f>'Quarterly Financials'!H99/'Quarterly Financials'!H24</f>
        <v>1.2999066397793888</v>
      </c>
      <c r="H61" s="151">
        <f>'Quarterly Financials'!I99/'Quarterly Financials'!I24</f>
        <v>1.2862754900174442</v>
      </c>
      <c r="I61" s="151">
        <f>'Quarterly Financials'!J99/'Quarterly Financials'!J24</f>
        <v>1.5757916338069595</v>
      </c>
      <c r="J61" s="151">
        <f>'Quarterly Financials'!K99/'Quarterly Financials'!K24</f>
        <v>2.694225451819467</v>
      </c>
      <c r="K61" s="151">
        <f>'Quarterly Financials'!L99/'Quarterly Financials'!L24</f>
        <v>1.0297128285769237</v>
      </c>
      <c r="L61" s="311">
        <f>'Quarterly Financials'!M99/'Quarterly Financials'!M24</f>
        <v>1.1426168794959233</v>
      </c>
      <c r="M61" s="1"/>
      <c r="P61" s="91"/>
      <c r="R61" s="1"/>
      <c r="S61" s="1"/>
      <c r="T61" s="1"/>
      <c r="U61" s="1"/>
      <c r="V61" s="1"/>
      <c r="W61" s="1"/>
      <c r="X61" s="1"/>
      <c r="Y61" s="1"/>
      <c r="Z61" s="1"/>
      <c r="AA61" s="1"/>
      <c r="AB61" s="1"/>
      <c r="AC61" s="1"/>
      <c r="AD61" s="1"/>
      <c r="AE61" s="1"/>
      <c r="AF61" s="1"/>
      <c r="AG61" s="1"/>
      <c r="AH61" s="1"/>
      <c r="AI61" s="1"/>
      <c r="AJ61" s="1"/>
      <c r="AK61" s="1"/>
      <c r="AL61" s="1"/>
      <c r="AM61" s="1"/>
      <c r="AN61" s="1"/>
      <c r="AO61" s="1"/>
      <c r="AP61" s="1"/>
    </row>
    <row r="62" spans="1:42" ht="14.5">
      <c r="A62" s="138" t="s">
        <v>3643</v>
      </c>
      <c r="B62" s="36">
        <f t="shared" ref="B62:L62" si="28">B61/B3</f>
        <v>1.4487869042144217E-2</v>
      </c>
      <c r="C62" s="36">
        <f t="shared" ca="1" si="28"/>
        <v>9.1346765625213069E-3</v>
      </c>
      <c r="D62" s="36">
        <f t="shared" ca="1" si="28"/>
        <v>1.1482691159027173E-2</v>
      </c>
      <c r="E62" s="36">
        <f t="shared" ca="1" si="28"/>
        <v>9.4532889480435454E-3</v>
      </c>
      <c r="F62" s="36">
        <f t="shared" ca="1" si="28"/>
        <v>1.0894873663857585E-2</v>
      </c>
      <c r="G62" s="36">
        <f t="shared" ca="1" si="28"/>
        <v>9.3612749516015312E-3</v>
      </c>
      <c r="H62" s="36">
        <f t="shared" ca="1" si="28"/>
        <v>9.5840510395458177E-3</v>
      </c>
      <c r="I62" s="36">
        <f t="shared" ca="1" si="28"/>
        <v>1.3187644437249641E-2</v>
      </c>
      <c r="J62" s="36">
        <f t="shared" ca="1" si="28"/>
        <v>2.078717268589975E-2</v>
      </c>
      <c r="K62" s="36">
        <f t="shared" ca="1" si="28"/>
        <v>9.1181513200825608E-3</v>
      </c>
      <c r="L62" s="291">
        <f t="shared" ca="1" si="28"/>
        <v>1.2871655733873192E-2</v>
      </c>
      <c r="M62" s="1"/>
      <c r="P62" s="91"/>
      <c r="R62" s="1"/>
      <c r="S62" s="1"/>
      <c r="T62" s="1"/>
      <c r="U62" s="1"/>
      <c r="V62" s="1"/>
      <c r="W62" s="1"/>
      <c r="X62" s="1"/>
      <c r="Y62" s="1"/>
      <c r="Z62" s="1"/>
      <c r="AA62" s="1"/>
      <c r="AB62" s="1"/>
      <c r="AC62" s="1"/>
      <c r="AD62" s="1"/>
      <c r="AE62" s="1"/>
      <c r="AF62" s="1"/>
      <c r="AG62" s="1"/>
      <c r="AH62" s="1"/>
      <c r="AI62" s="1"/>
      <c r="AJ62" s="1"/>
      <c r="AK62" s="1"/>
      <c r="AL62" s="1"/>
      <c r="AM62" s="1"/>
      <c r="AN62" s="1"/>
      <c r="AO62" s="1"/>
      <c r="AP62" s="1"/>
    </row>
    <row r="63" spans="1:42" ht="14.5">
      <c r="A63" s="138" t="s">
        <v>41</v>
      </c>
      <c r="B63" s="24">
        <f>'Quarterly Financials'!C97/'Quarterly Financials'!C24</f>
        <v>2.5722507816528211</v>
      </c>
      <c r="C63" s="24">
        <f>'Quarterly Financials'!D97/'Quarterly Financials'!D24</f>
        <v>1.3845374133446124</v>
      </c>
      <c r="D63" s="24">
        <f>'Quarterly Financials'!E97/'Quarterly Financials'!E24</f>
        <v>1.6805101718006317</v>
      </c>
      <c r="E63" s="24">
        <f>'Quarterly Financials'!F97/'Quarterly Financials'!F24</f>
        <v>1.8090657758833544</v>
      </c>
      <c r="F63" s="24">
        <f>'Quarterly Financials'!G97/'Quarterly Financials'!G24</f>
        <v>2.1396585091176634</v>
      </c>
      <c r="G63" s="24">
        <f>'Quarterly Financials'!H97/'Quarterly Financials'!H24</f>
        <v>1.5050795420845242</v>
      </c>
      <c r="H63" s="24">
        <f>'Quarterly Financials'!I97/'Quarterly Financials'!I24</f>
        <v>1.4163260470168029</v>
      </c>
      <c r="I63" s="24">
        <f>'Quarterly Financials'!J97/'Quarterly Financials'!J24</f>
        <v>1.7302256025965548</v>
      </c>
      <c r="J63" s="24">
        <f>'Quarterly Financials'!K97/'Quarterly Financials'!K24</f>
        <v>2.8652263788726553</v>
      </c>
      <c r="K63" s="24">
        <f>'Quarterly Financials'!L97/'Quarterly Financials'!L24</f>
        <v>1.2251987475557438</v>
      </c>
      <c r="L63" s="316">
        <f>'Quarterly Financials'!M97/'Quarterly Financials'!M24</f>
        <v>1.2684785251348352</v>
      </c>
      <c r="M63" s="1"/>
      <c r="P63" s="91"/>
      <c r="R63" s="1"/>
      <c r="S63" s="1"/>
      <c r="T63" s="1"/>
      <c r="U63" s="1"/>
      <c r="V63" s="1"/>
      <c r="W63" s="1"/>
      <c r="X63" s="1"/>
      <c r="Y63" s="1"/>
      <c r="Z63" s="1"/>
      <c r="AA63" s="1"/>
      <c r="AB63" s="1"/>
      <c r="AC63" s="1"/>
      <c r="AD63" s="1"/>
      <c r="AE63" s="1"/>
      <c r="AF63" s="1"/>
      <c r="AG63" s="1"/>
      <c r="AH63" s="1"/>
      <c r="AI63" s="1"/>
      <c r="AJ63" s="1"/>
      <c r="AK63" s="1"/>
      <c r="AL63" s="1"/>
      <c r="AM63" s="1"/>
      <c r="AN63" s="1"/>
      <c r="AO63" s="1"/>
      <c r="AP63" s="1"/>
    </row>
    <row r="64" spans="1:42" ht="15" thickBot="1">
      <c r="A64" s="4" t="s">
        <v>3644</v>
      </c>
      <c r="B64" s="148">
        <f t="shared" ref="B64:L64" si="29">B63/B3</f>
        <v>1.5411927990729903E-2</v>
      </c>
      <c r="C64" s="148">
        <f t="shared" ca="1" si="29"/>
        <v>1.0151311777583492E-2</v>
      </c>
      <c r="D64" s="148">
        <f t="shared" ca="1" si="29"/>
        <v>1.2472244113111411E-2</v>
      </c>
      <c r="E64" s="148">
        <f t="shared" ca="1" si="29"/>
        <v>1.052823008719871E-2</v>
      </c>
      <c r="F64" s="148">
        <f t="shared" ca="1" si="29"/>
        <v>1.2260248161343475E-2</v>
      </c>
      <c r="G64" s="148">
        <f t="shared" ca="1" si="29"/>
        <v>1.0838827179061818E-2</v>
      </c>
      <c r="H64" s="148">
        <f t="shared" ca="1" si="29"/>
        <v>1.0553058989768294E-2</v>
      </c>
      <c r="I64" s="148">
        <f t="shared" ca="1" si="29"/>
        <v>1.4480087058302409E-2</v>
      </c>
      <c r="J64" s="148">
        <f t="shared" ca="1" si="29"/>
        <v>2.2106522481850591E-2</v>
      </c>
      <c r="K64" s="148">
        <f t="shared" ca="1" si="29"/>
        <v>1.0849187528165622E-2</v>
      </c>
      <c r="L64" s="310">
        <f t="shared" ca="1" si="29"/>
        <v>1.4289495608142787E-2</v>
      </c>
      <c r="M64" s="1"/>
      <c r="P64" s="91"/>
      <c r="R64" s="1"/>
      <c r="S64" s="1"/>
      <c r="T64" s="1"/>
      <c r="U64" s="1"/>
      <c r="V64" s="1"/>
      <c r="W64" s="1"/>
      <c r="X64" s="1"/>
      <c r="Y64" s="1"/>
      <c r="Z64" s="1"/>
      <c r="AA64" s="1"/>
      <c r="AB64" s="1"/>
      <c r="AC64" s="1"/>
      <c r="AD64" s="1"/>
      <c r="AE64" s="1"/>
      <c r="AF64" s="1"/>
      <c r="AG64" s="1"/>
      <c r="AH64" s="1"/>
      <c r="AI64" s="1"/>
      <c r="AJ64" s="1"/>
      <c r="AK64" s="1"/>
      <c r="AL64" s="1"/>
      <c r="AM64" s="1"/>
      <c r="AN64" s="1"/>
      <c r="AO64" s="1"/>
      <c r="AP64" s="1"/>
    </row>
    <row r="65" spans="1:42" ht="15" thickBot="1">
      <c r="A65" s="16" t="s">
        <v>3645</v>
      </c>
      <c r="B65" s="318">
        <f>'Historical Prices'!$AD$4</f>
        <v>1.02</v>
      </c>
      <c r="C65" s="318">
        <f>'Historical Prices'!$AD$5</f>
        <v>0.98</v>
      </c>
      <c r="D65" s="318">
        <f>'Historical Prices'!$AD$6</f>
        <v>0.94</v>
      </c>
      <c r="E65" s="318">
        <f>'Historical Prices'!$AD$7</f>
        <v>0.9</v>
      </c>
      <c r="F65" s="318">
        <f>'Historical Prices'!$AD$8</f>
        <v>0.85</v>
      </c>
      <c r="G65" s="318">
        <f>'Historical Prices'!$AD$9</f>
        <v>0.79500000000000004</v>
      </c>
      <c r="H65" s="318">
        <f>'Historical Prices'!$AD$10</f>
        <v>0.75</v>
      </c>
      <c r="I65" s="318">
        <f>'Historical Prices'!$AD$11</f>
        <v>0.67999999999999994</v>
      </c>
      <c r="J65" s="318">
        <f>'Historical Prices'!$AD$12</f>
        <v>0.6</v>
      </c>
      <c r="K65" s="318">
        <f>'Historical Prices'!$AD$13</f>
        <v>0.54499999999999993</v>
      </c>
      <c r="L65" s="319"/>
      <c r="M65" s="1"/>
      <c r="P65" s="91"/>
      <c r="R65" s="1"/>
      <c r="S65" s="1"/>
      <c r="T65" s="1"/>
      <c r="U65" s="1"/>
      <c r="V65" s="1"/>
      <c r="W65" s="1"/>
      <c r="X65" s="1"/>
      <c r="Y65" s="1"/>
      <c r="Z65" s="1"/>
      <c r="AA65" s="1"/>
      <c r="AB65" s="1"/>
      <c r="AC65" s="1"/>
      <c r="AD65" s="1"/>
      <c r="AE65" s="1"/>
      <c r="AF65" s="1"/>
      <c r="AG65" s="1"/>
      <c r="AH65" s="1"/>
      <c r="AI65" s="1"/>
      <c r="AJ65" s="1"/>
      <c r="AK65" s="1"/>
      <c r="AL65" s="1"/>
      <c r="AM65" s="1"/>
      <c r="AN65" s="1"/>
      <c r="AO65" s="1"/>
      <c r="AP65" s="1"/>
    </row>
    <row r="66" spans="1:42" ht="14.5">
      <c r="M66" s="1"/>
      <c r="P66" s="91"/>
      <c r="R66" s="1"/>
      <c r="S66" s="1"/>
      <c r="T66" s="1"/>
      <c r="U66" s="1"/>
      <c r="V66" s="1"/>
      <c r="W66" s="1"/>
      <c r="X66" s="1"/>
      <c r="Y66" s="1"/>
      <c r="Z66" s="1"/>
      <c r="AA66" s="1"/>
      <c r="AB66" s="1"/>
      <c r="AC66" s="1"/>
      <c r="AD66" s="1"/>
      <c r="AE66" s="1"/>
      <c r="AF66" s="1"/>
      <c r="AG66" s="1"/>
      <c r="AH66" s="1"/>
      <c r="AI66" s="1"/>
      <c r="AJ66" s="1"/>
      <c r="AK66" s="1"/>
      <c r="AL66" s="1"/>
      <c r="AM66" s="1"/>
      <c r="AN66" s="1"/>
      <c r="AO66" s="1"/>
      <c r="AP66" s="1"/>
    </row>
    <row r="67" spans="1:42" ht="14.5">
      <c r="A67" s="1"/>
      <c r="B67" s="1"/>
      <c r="C67" s="1"/>
      <c r="D67" s="1"/>
      <c r="E67" s="1"/>
      <c r="F67" s="1"/>
      <c r="G67" s="1"/>
      <c r="H67" s="1"/>
      <c r="I67" s="1"/>
      <c r="J67" s="1"/>
      <c r="K67" s="1"/>
      <c r="L67" s="1"/>
      <c r="M67" s="1"/>
      <c r="P67" s="91"/>
      <c r="R67" s="1"/>
      <c r="S67" s="1"/>
      <c r="T67" s="1"/>
      <c r="U67" s="1"/>
      <c r="V67" s="1"/>
      <c r="W67" s="1"/>
      <c r="X67" s="1"/>
      <c r="Y67" s="1"/>
      <c r="Z67" s="1"/>
      <c r="AA67" s="1"/>
      <c r="AB67" s="1"/>
      <c r="AC67" s="1"/>
      <c r="AD67" s="1"/>
      <c r="AE67" s="1"/>
      <c r="AF67" s="1"/>
      <c r="AG67" s="1"/>
      <c r="AH67" s="1"/>
      <c r="AI67" s="1"/>
      <c r="AJ67" s="1"/>
      <c r="AK67" s="1"/>
      <c r="AL67" s="1"/>
      <c r="AM67" s="1"/>
      <c r="AN67" s="1"/>
      <c r="AO67" s="1"/>
      <c r="AP67" s="1"/>
    </row>
    <row r="68" spans="1:42" ht="14.5">
      <c r="A68" s="173"/>
      <c r="B68" s="1"/>
      <c r="C68" s="1"/>
      <c r="D68" s="1"/>
      <c r="E68" s="1"/>
      <c r="F68" s="1"/>
      <c r="G68" s="1"/>
      <c r="H68" s="1"/>
      <c r="I68" s="1"/>
      <c r="J68" s="1"/>
      <c r="K68" s="1"/>
      <c r="L68" s="1"/>
      <c r="M68" s="1"/>
      <c r="P68" s="91"/>
      <c r="R68" s="1"/>
      <c r="S68" s="1"/>
      <c r="T68" s="1"/>
      <c r="U68" s="1"/>
      <c r="V68" s="1"/>
      <c r="W68" s="1"/>
      <c r="X68" s="1"/>
      <c r="Y68" s="1"/>
      <c r="Z68" s="1"/>
      <c r="AA68" s="1"/>
      <c r="AB68" s="1"/>
      <c r="AC68" s="1"/>
      <c r="AD68" s="1"/>
      <c r="AE68" s="1"/>
      <c r="AF68" s="1"/>
      <c r="AG68" s="1"/>
      <c r="AH68" s="1"/>
      <c r="AI68" s="1"/>
      <c r="AJ68" s="1"/>
      <c r="AK68" s="1"/>
      <c r="AL68" s="1"/>
      <c r="AM68" s="1"/>
      <c r="AN68" s="1"/>
      <c r="AO68" s="1"/>
      <c r="AP68" s="1"/>
    </row>
    <row r="69" spans="1:42" ht="14.5">
      <c r="A69" s="173"/>
      <c r="B69" s="1"/>
      <c r="C69" s="1"/>
      <c r="D69" s="1"/>
      <c r="E69" s="1"/>
      <c r="F69" s="1"/>
      <c r="G69" s="1"/>
      <c r="H69" s="1"/>
      <c r="I69" s="1"/>
      <c r="J69" s="1"/>
      <c r="K69" s="1"/>
      <c r="L69" s="1"/>
      <c r="M69" s="1"/>
      <c r="P69" s="91"/>
      <c r="R69" s="1"/>
      <c r="S69" s="1"/>
      <c r="T69" s="1"/>
      <c r="U69" s="1"/>
      <c r="V69" s="1"/>
      <c r="W69" s="1"/>
      <c r="X69" s="1"/>
      <c r="Y69" s="1"/>
      <c r="Z69" s="1"/>
      <c r="AA69" s="1"/>
      <c r="AB69" s="1"/>
      <c r="AC69" s="1"/>
      <c r="AD69" s="1"/>
      <c r="AE69" s="1"/>
      <c r="AF69" s="1"/>
      <c r="AG69" s="1"/>
      <c r="AH69" s="1"/>
      <c r="AI69" s="1"/>
      <c r="AJ69" s="1"/>
      <c r="AK69" s="1"/>
      <c r="AL69" s="1"/>
      <c r="AM69" s="1"/>
      <c r="AN69" s="1"/>
      <c r="AO69" s="1"/>
      <c r="AP69" s="1"/>
    </row>
    <row r="70" spans="1:42" ht="14.5">
      <c r="A70" s="173"/>
      <c r="B70" s="1"/>
      <c r="C70" s="1"/>
      <c r="D70" s="1"/>
      <c r="E70" s="1"/>
      <c r="F70" s="1"/>
      <c r="G70" s="1"/>
      <c r="H70" s="1"/>
      <c r="I70" s="1"/>
      <c r="J70" s="1"/>
      <c r="K70" s="1"/>
      <c r="L70" s="1"/>
      <c r="M70" s="1"/>
      <c r="P70" s="91"/>
      <c r="R70" s="1"/>
      <c r="S70" s="1"/>
      <c r="T70" s="1"/>
      <c r="U70" s="1"/>
      <c r="V70" s="1"/>
      <c r="W70" s="1"/>
      <c r="X70" s="1"/>
      <c r="Y70" s="1"/>
      <c r="Z70" s="1"/>
      <c r="AA70" s="1"/>
      <c r="AB70" s="1"/>
      <c r="AC70" s="1"/>
      <c r="AD70" s="1"/>
      <c r="AE70" s="1"/>
      <c r="AF70" s="1"/>
      <c r="AG70" s="1"/>
      <c r="AH70" s="1"/>
      <c r="AI70" s="1"/>
      <c r="AJ70" s="1"/>
      <c r="AK70" s="1"/>
      <c r="AL70" s="1"/>
      <c r="AM70" s="1"/>
      <c r="AN70" s="1"/>
      <c r="AO70" s="1"/>
      <c r="AP70" s="1"/>
    </row>
    <row r="71" spans="1:42" ht="14.5">
      <c r="A71" s="173"/>
      <c r="B71" s="1"/>
      <c r="C71" s="1"/>
      <c r="D71" s="1"/>
      <c r="E71" s="1"/>
      <c r="F71" s="1"/>
      <c r="G71" s="1"/>
      <c r="H71" s="1"/>
      <c r="I71" s="1"/>
      <c r="J71" s="1"/>
      <c r="K71" s="1"/>
      <c r="L71" s="1"/>
      <c r="M71" s="1"/>
      <c r="P71" s="91"/>
      <c r="R71" s="1"/>
      <c r="S71" s="1"/>
      <c r="T71" s="1"/>
      <c r="U71" s="1"/>
      <c r="V71" s="1"/>
      <c r="W71" s="1"/>
      <c r="X71" s="1"/>
      <c r="Y71" s="1"/>
      <c r="Z71" s="1"/>
      <c r="AA71" s="1"/>
      <c r="AB71" s="1"/>
      <c r="AC71" s="1"/>
      <c r="AD71" s="1"/>
      <c r="AE71" s="1"/>
      <c r="AF71" s="1"/>
      <c r="AG71" s="1"/>
      <c r="AH71" s="1"/>
      <c r="AI71" s="1"/>
      <c r="AJ71" s="1"/>
      <c r="AK71" s="1"/>
      <c r="AL71" s="1"/>
      <c r="AM71" s="1"/>
      <c r="AN71" s="1"/>
      <c r="AO71" s="1"/>
      <c r="AP71" s="1"/>
    </row>
    <row r="72" spans="1:42" ht="14.5">
      <c r="A72" s="173"/>
      <c r="B72" s="1"/>
      <c r="C72" s="1"/>
      <c r="D72" s="1"/>
      <c r="E72" s="1"/>
      <c r="F72" s="1"/>
      <c r="G72" s="1"/>
      <c r="H72" s="1"/>
      <c r="I72" s="1"/>
      <c r="J72" s="1"/>
      <c r="K72" s="1"/>
      <c r="L72" s="1"/>
      <c r="M72" s="1"/>
      <c r="P72" s="91"/>
      <c r="R72" s="1"/>
      <c r="S72" s="1"/>
      <c r="T72" s="1"/>
      <c r="U72" s="1"/>
      <c r="V72" s="1"/>
      <c r="W72" s="1"/>
      <c r="X72" s="1"/>
      <c r="Y72" s="1"/>
      <c r="Z72" s="1"/>
      <c r="AA72" s="1"/>
      <c r="AB72" s="1"/>
      <c r="AC72" s="1"/>
      <c r="AD72" s="1"/>
      <c r="AE72" s="1"/>
      <c r="AF72" s="1"/>
      <c r="AG72" s="1"/>
      <c r="AH72" s="1"/>
      <c r="AI72" s="1"/>
      <c r="AJ72" s="1"/>
      <c r="AK72" s="1"/>
      <c r="AL72" s="1"/>
      <c r="AM72" s="1"/>
      <c r="AN72" s="1"/>
      <c r="AO72" s="1"/>
      <c r="AP72" s="1"/>
    </row>
    <row r="73" spans="1:42" ht="14.5">
      <c r="A73" s="173"/>
      <c r="B73" s="1"/>
      <c r="C73" s="1"/>
      <c r="D73" s="1"/>
      <c r="E73" s="1"/>
      <c r="F73" s="1"/>
      <c r="G73" s="1"/>
      <c r="H73" s="1"/>
      <c r="I73" s="1"/>
      <c r="J73" s="1"/>
      <c r="K73" s="1"/>
      <c r="L73" s="1"/>
      <c r="M73" s="1"/>
      <c r="P73" s="91"/>
      <c r="R73" s="1"/>
      <c r="S73" s="1"/>
      <c r="T73" s="1"/>
      <c r="U73" s="1"/>
      <c r="V73" s="1"/>
      <c r="W73" s="1"/>
      <c r="X73" s="1"/>
      <c r="Y73" s="1"/>
      <c r="Z73" s="1"/>
      <c r="AA73" s="1"/>
      <c r="AB73" s="1"/>
      <c r="AC73" s="1"/>
      <c r="AD73" s="1"/>
      <c r="AE73" s="1"/>
      <c r="AF73" s="1"/>
      <c r="AG73" s="1"/>
      <c r="AH73" s="1"/>
      <c r="AI73" s="1"/>
      <c r="AJ73" s="1"/>
      <c r="AK73" s="1"/>
      <c r="AL73" s="1"/>
      <c r="AM73" s="1"/>
      <c r="AN73" s="1"/>
      <c r="AO73" s="1"/>
      <c r="AP73" s="1"/>
    </row>
    <row r="74" spans="1:42" ht="14.5">
      <c r="A74" s="173"/>
      <c r="B74" s="1"/>
      <c r="C74" s="1"/>
      <c r="D74" s="1"/>
      <c r="E74" s="1"/>
      <c r="F74" s="1"/>
      <c r="G74" s="1"/>
      <c r="H74" s="1"/>
      <c r="I74" s="1"/>
      <c r="J74" s="1"/>
      <c r="K74" s="1"/>
      <c r="L74" s="1"/>
      <c r="M74" s="1"/>
      <c r="P74" s="91"/>
      <c r="R74" s="1"/>
      <c r="S74" s="1"/>
      <c r="T74" s="1"/>
      <c r="U74" s="1"/>
      <c r="V74" s="1"/>
      <c r="W74" s="1"/>
      <c r="X74" s="1"/>
      <c r="Y74" s="1"/>
      <c r="Z74" s="1"/>
      <c r="AA74" s="1"/>
      <c r="AB74" s="1"/>
      <c r="AC74" s="1"/>
      <c r="AD74" s="1"/>
      <c r="AE74" s="1"/>
      <c r="AF74" s="1"/>
      <c r="AG74" s="1"/>
      <c r="AH74" s="1"/>
      <c r="AI74" s="1"/>
      <c r="AJ74" s="1"/>
      <c r="AK74" s="1"/>
      <c r="AL74" s="1"/>
      <c r="AM74" s="1"/>
      <c r="AN74" s="1"/>
      <c r="AO74" s="1"/>
      <c r="AP74" s="1"/>
    </row>
    <row r="75" spans="1:42" ht="14.5">
      <c r="A75" s="173"/>
      <c r="B75" s="1"/>
      <c r="C75" s="1"/>
      <c r="D75" s="1"/>
      <c r="E75" s="1"/>
      <c r="F75" s="1"/>
      <c r="G75" s="1"/>
      <c r="H75" s="1"/>
      <c r="I75" s="1"/>
      <c r="J75" s="1"/>
      <c r="K75" s="1"/>
      <c r="L75" s="1"/>
      <c r="M75" s="1"/>
      <c r="P75" s="91"/>
      <c r="R75" s="1"/>
      <c r="S75" s="1"/>
      <c r="T75" s="1"/>
      <c r="U75" s="1"/>
      <c r="V75" s="1"/>
      <c r="W75" s="1"/>
      <c r="X75" s="1"/>
      <c r="Y75" s="1"/>
      <c r="Z75" s="1"/>
      <c r="AA75" s="1"/>
      <c r="AB75" s="1"/>
      <c r="AC75" s="1"/>
      <c r="AD75" s="1"/>
      <c r="AE75" s="1"/>
      <c r="AF75" s="1"/>
      <c r="AG75" s="1"/>
      <c r="AH75" s="1"/>
      <c r="AI75" s="1"/>
      <c r="AJ75" s="1"/>
      <c r="AK75" s="1"/>
      <c r="AL75" s="1"/>
      <c r="AM75" s="1"/>
      <c r="AN75" s="1"/>
      <c r="AO75" s="1"/>
      <c r="AP75" s="1"/>
    </row>
    <row r="76" spans="1:42" ht="14.5">
      <c r="A76" s="173"/>
      <c r="B76" s="1"/>
      <c r="C76" s="1"/>
      <c r="D76" s="1"/>
      <c r="E76" s="1"/>
      <c r="F76" s="1"/>
      <c r="G76" s="1"/>
      <c r="H76" s="1"/>
      <c r="I76" s="1"/>
      <c r="J76" s="1"/>
      <c r="K76" s="1"/>
      <c r="L76" s="1"/>
      <c r="M76" s="1"/>
      <c r="P76" s="91"/>
      <c r="R76" s="1"/>
      <c r="S76" s="1"/>
      <c r="T76" s="1"/>
      <c r="U76" s="1"/>
      <c r="V76" s="1"/>
      <c r="W76" s="1"/>
      <c r="X76" s="1"/>
      <c r="Y76" s="1"/>
      <c r="Z76" s="1"/>
      <c r="AA76" s="1"/>
      <c r="AB76" s="1"/>
      <c r="AC76" s="1"/>
      <c r="AD76" s="1"/>
      <c r="AE76" s="1"/>
      <c r="AF76" s="1"/>
      <c r="AG76" s="1"/>
      <c r="AH76" s="1"/>
      <c r="AI76" s="1"/>
      <c r="AJ76" s="1"/>
      <c r="AK76" s="1"/>
      <c r="AL76" s="1"/>
      <c r="AM76" s="1"/>
      <c r="AN76" s="1"/>
      <c r="AO76" s="1"/>
      <c r="AP76" s="1"/>
    </row>
    <row r="77" spans="1:42" ht="14.5">
      <c r="A77" s="173"/>
      <c r="B77" s="1"/>
      <c r="C77" s="1"/>
      <c r="D77" s="1"/>
      <c r="E77" s="1"/>
      <c r="F77" s="1"/>
      <c r="G77" s="1"/>
      <c r="H77" s="1"/>
      <c r="I77" s="1"/>
      <c r="J77" s="1"/>
      <c r="K77" s="1"/>
      <c r="L77" s="1"/>
      <c r="M77" s="1"/>
      <c r="P77" s="91"/>
      <c r="R77" s="1"/>
      <c r="S77" s="1"/>
      <c r="T77" s="1"/>
      <c r="U77" s="1"/>
      <c r="V77" s="1"/>
      <c r="W77" s="1"/>
      <c r="X77" s="1"/>
      <c r="Y77" s="1"/>
      <c r="Z77" s="1"/>
      <c r="AA77" s="1"/>
      <c r="AB77" s="1"/>
      <c r="AC77" s="1"/>
      <c r="AD77" s="1"/>
      <c r="AE77" s="1"/>
      <c r="AF77" s="1"/>
      <c r="AG77" s="1"/>
      <c r="AH77" s="1"/>
      <c r="AI77" s="1"/>
      <c r="AJ77" s="1"/>
      <c r="AK77" s="1"/>
      <c r="AL77" s="1"/>
      <c r="AM77" s="1"/>
      <c r="AN77" s="1"/>
      <c r="AO77" s="1"/>
      <c r="AP77" s="1"/>
    </row>
    <row r="78" spans="1:42" ht="14.5">
      <c r="A78" s="173"/>
      <c r="B78" s="1"/>
      <c r="C78" s="1"/>
      <c r="D78" s="1"/>
      <c r="E78" s="1"/>
      <c r="F78" s="1"/>
      <c r="G78" s="1"/>
      <c r="H78" s="1"/>
      <c r="I78" s="1"/>
      <c r="J78" s="1"/>
      <c r="K78" s="1"/>
      <c r="L78" s="1"/>
      <c r="M78" s="1"/>
      <c r="P78" s="91"/>
      <c r="R78" s="1"/>
      <c r="S78" s="1"/>
      <c r="T78" s="1"/>
      <c r="U78" s="1"/>
      <c r="V78" s="1"/>
      <c r="W78" s="1"/>
      <c r="X78" s="1"/>
      <c r="Y78" s="1"/>
      <c r="Z78" s="1"/>
      <c r="AA78" s="1"/>
      <c r="AB78" s="1"/>
      <c r="AC78" s="1"/>
      <c r="AD78" s="1"/>
      <c r="AE78" s="1"/>
      <c r="AF78" s="1"/>
      <c r="AG78" s="1"/>
      <c r="AH78" s="1"/>
      <c r="AI78" s="1"/>
      <c r="AJ78" s="1"/>
      <c r="AK78" s="1"/>
      <c r="AL78" s="1"/>
      <c r="AM78" s="1"/>
      <c r="AN78" s="1"/>
      <c r="AO78" s="1"/>
      <c r="AP78" s="1"/>
    </row>
    <row r="79" spans="1:42" ht="14.5">
      <c r="A79" s="173"/>
      <c r="B79" s="1"/>
      <c r="C79" s="1"/>
      <c r="D79" s="1"/>
      <c r="E79" s="1"/>
      <c r="F79" s="1"/>
      <c r="G79" s="1"/>
      <c r="H79" s="1"/>
      <c r="I79" s="1"/>
      <c r="J79" s="1"/>
      <c r="K79" s="1"/>
      <c r="L79" s="1"/>
      <c r="M79" s="1"/>
      <c r="P79" s="91"/>
      <c r="R79" s="1"/>
      <c r="S79" s="1"/>
      <c r="T79" s="1"/>
      <c r="U79" s="1"/>
      <c r="V79" s="1"/>
      <c r="W79" s="1"/>
      <c r="X79" s="1"/>
      <c r="Y79" s="1"/>
      <c r="Z79" s="1"/>
      <c r="AA79" s="1"/>
      <c r="AB79" s="1"/>
      <c r="AC79" s="1"/>
      <c r="AD79" s="1"/>
      <c r="AE79" s="1"/>
      <c r="AF79" s="1"/>
      <c r="AG79" s="1"/>
      <c r="AH79" s="1"/>
      <c r="AI79" s="1"/>
      <c r="AJ79" s="1"/>
      <c r="AK79" s="1"/>
      <c r="AL79" s="1"/>
      <c r="AM79" s="1"/>
      <c r="AN79" s="1"/>
      <c r="AO79" s="1"/>
      <c r="AP79" s="1"/>
    </row>
    <row r="80" spans="1:42" ht="14.5">
      <c r="A80" s="173"/>
      <c r="B80" s="1"/>
      <c r="C80" s="1"/>
      <c r="D80" s="1"/>
      <c r="E80" s="1"/>
      <c r="F80" s="1"/>
      <c r="G80" s="1"/>
      <c r="H80" s="1"/>
      <c r="I80" s="1"/>
      <c r="J80" s="1"/>
      <c r="K80" s="1"/>
      <c r="L80" s="1"/>
      <c r="M80" s="1"/>
      <c r="P80" s="91"/>
      <c r="R80" s="1"/>
      <c r="S80" s="1"/>
      <c r="T80" s="1"/>
      <c r="U80" s="1"/>
      <c r="V80" s="1"/>
      <c r="W80" s="1"/>
      <c r="X80" s="1"/>
      <c r="Y80" s="1"/>
      <c r="Z80" s="1"/>
      <c r="AA80" s="1"/>
      <c r="AB80" s="1"/>
      <c r="AC80" s="1"/>
      <c r="AD80" s="1"/>
      <c r="AE80" s="1"/>
      <c r="AF80" s="1"/>
      <c r="AG80" s="1"/>
      <c r="AH80" s="1"/>
      <c r="AI80" s="1"/>
      <c r="AJ80" s="1"/>
      <c r="AK80" s="1"/>
      <c r="AL80" s="1"/>
      <c r="AM80" s="1"/>
      <c r="AN80" s="1"/>
      <c r="AO80" s="1"/>
      <c r="AP80" s="1"/>
    </row>
    <row r="81" spans="1:42" ht="14.5">
      <c r="A81" s="173"/>
      <c r="B81" s="1"/>
      <c r="C81" s="1"/>
      <c r="D81" s="1"/>
      <c r="E81" s="1"/>
      <c r="F81" s="1"/>
      <c r="G81" s="1"/>
      <c r="H81" s="1"/>
      <c r="I81" s="1"/>
      <c r="J81" s="1"/>
      <c r="K81" s="1"/>
      <c r="L81" s="1"/>
      <c r="M81" s="1"/>
      <c r="P81" s="91"/>
      <c r="R81" s="1"/>
      <c r="S81" s="1"/>
      <c r="T81" s="1"/>
      <c r="U81" s="1"/>
      <c r="V81" s="1"/>
      <c r="W81" s="1"/>
      <c r="X81" s="1"/>
      <c r="Y81" s="1"/>
      <c r="Z81" s="1"/>
      <c r="AA81" s="1"/>
      <c r="AB81" s="1"/>
      <c r="AC81" s="1"/>
      <c r="AD81" s="1"/>
      <c r="AE81" s="1"/>
      <c r="AF81" s="1"/>
      <c r="AG81" s="1"/>
      <c r="AH81" s="1"/>
      <c r="AI81" s="1"/>
      <c r="AJ81" s="1"/>
      <c r="AK81" s="1"/>
      <c r="AL81" s="1"/>
      <c r="AM81" s="1"/>
      <c r="AN81" s="1"/>
      <c r="AO81" s="1"/>
      <c r="AP81" s="1"/>
    </row>
    <row r="82" spans="1:42" ht="14.5">
      <c r="A82" s="174" t="s">
        <v>3646</v>
      </c>
      <c r="B82" s="1"/>
      <c r="C82" s="1"/>
      <c r="D82" s="1"/>
      <c r="E82" s="1"/>
      <c r="F82" s="1"/>
      <c r="G82" s="1"/>
      <c r="H82" s="1"/>
      <c r="I82" s="1"/>
      <c r="J82" s="1"/>
      <c r="K82" s="1"/>
      <c r="L82" s="1"/>
      <c r="M82" s="1"/>
      <c r="P82" s="91"/>
      <c r="R82" s="1"/>
      <c r="S82" s="1"/>
      <c r="T82" s="1"/>
      <c r="U82" s="1"/>
      <c r="V82" s="1"/>
      <c r="W82" s="1"/>
      <c r="X82" s="1"/>
      <c r="Y82" s="1"/>
      <c r="Z82" s="1"/>
      <c r="AA82" s="1"/>
      <c r="AB82" s="1"/>
      <c r="AC82" s="1"/>
      <c r="AD82" s="1"/>
      <c r="AE82" s="1"/>
      <c r="AF82" s="1"/>
      <c r="AG82" s="1"/>
      <c r="AH82" s="1"/>
      <c r="AI82" s="1"/>
      <c r="AJ82" s="1"/>
      <c r="AK82" s="1"/>
      <c r="AL82" s="1"/>
      <c r="AM82" s="1"/>
      <c r="AN82" s="1"/>
      <c r="AO82" s="1"/>
      <c r="AP82" s="1"/>
    </row>
    <row r="83" spans="1:42" ht="14.5">
      <c r="A83" s="175" t="s">
        <v>3647</v>
      </c>
      <c r="B83" s="7">
        <f>'Quarterly Financials'!C44-'Quarterly Financials'!C50</f>
        <v>219541000000</v>
      </c>
      <c r="C83" s="7">
        <f>'Quarterly Financials'!D44-'Quarterly Financials'!D50</f>
        <v>207275000000</v>
      </c>
      <c r="D83" s="7">
        <f>'Quarterly Financials'!E44-'Quarterly Financials'!E50</f>
        <v>210075000000</v>
      </c>
      <c r="E83" s="7">
        <f>'Quarterly Financials'!F44-'Quarterly Financials'!F50</f>
        <v>212085000000</v>
      </c>
      <c r="F83" s="7">
        <f>'Quarterly Financials'!G44-'Quarterly Financials'!G50</f>
        <v>209461000000</v>
      </c>
      <c r="G83" s="7">
        <f>'Quarterly Financials'!H44-'Quarterly Financials'!H50</f>
        <v>198773000000</v>
      </c>
      <c r="H83" s="7">
        <f>'Quarterly Financials'!I44-'Quarterly Financials'!I50</f>
        <v>206436000000</v>
      </c>
      <c r="I83" s="7">
        <f>'Quarterly Financials'!J44-'Quarterly Financials'!J50</f>
        <v>223154000000</v>
      </c>
      <c r="J83" s="7">
        <f>'Quarterly Financials'!K44-'Quarterly Financials'!K50</f>
        <v>233617000000</v>
      </c>
      <c r="K83" s="7">
        <f>'Quarterly Financials'!L44-'Quarterly Financials'!L50</f>
        <v>225521000000</v>
      </c>
      <c r="L83" s="7">
        <f>'Quarterly Financials'!M44-'Quarterly Financials'!M50</f>
        <v>222086000000</v>
      </c>
      <c r="M83" s="1"/>
      <c r="P83" s="91"/>
      <c r="R83" s="1"/>
      <c r="S83" s="1"/>
      <c r="T83" s="1"/>
      <c r="U83" s="1"/>
      <c r="V83" s="1"/>
      <c r="W83" s="1"/>
      <c r="X83" s="1"/>
      <c r="Y83" s="1"/>
      <c r="Z83" s="1"/>
      <c r="AA83" s="1"/>
      <c r="AB83" s="1"/>
      <c r="AC83" s="1"/>
      <c r="AD83" s="1"/>
      <c r="AE83" s="1"/>
      <c r="AF83" s="1"/>
      <c r="AG83" s="1"/>
      <c r="AH83" s="1"/>
      <c r="AI83" s="1"/>
      <c r="AJ83" s="1"/>
      <c r="AK83" s="1"/>
      <c r="AL83" s="1"/>
      <c r="AM83" s="1"/>
      <c r="AN83" s="1"/>
      <c r="AO83" s="1"/>
      <c r="AP83" s="1"/>
    </row>
    <row r="84" spans="1:42" ht="14.5">
      <c r="A84" s="173"/>
      <c r="B84" s="1"/>
      <c r="C84" s="1"/>
      <c r="D84" s="1"/>
      <c r="E84" s="1"/>
      <c r="F84" s="1"/>
      <c r="G84" s="1"/>
      <c r="H84" s="1"/>
      <c r="I84" s="1"/>
      <c r="J84" s="1"/>
      <c r="K84" s="1"/>
      <c r="L84" s="1"/>
      <c r="M84" s="1"/>
      <c r="P84" s="91"/>
      <c r="R84" s="1"/>
      <c r="S84" s="1"/>
      <c r="T84" s="1"/>
      <c r="U84" s="1"/>
      <c r="V84" s="1"/>
      <c r="W84" s="1"/>
      <c r="X84" s="1"/>
      <c r="Y84" s="1"/>
      <c r="Z84" s="1"/>
      <c r="AA84" s="1"/>
      <c r="AB84" s="1"/>
      <c r="AC84" s="1"/>
      <c r="AD84" s="1"/>
      <c r="AE84" s="1"/>
      <c r="AF84" s="1"/>
      <c r="AG84" s="1"/>
      <c r="AH84" s="1"/>
      <c r="AI84" s="1"/>
      <c r="AJ84" s="1"/>
      <c r="AK84" s="1"/>
      <c r="AL84" s="1"/>
      <c r="AM84" s="1"/>
      <c r="AN84" s="1"/>
      <c r="AO84" s="1"/>
      <c r="AP84" s="1"/>
    </row>
    <row r="85" spans="1:42" ht="14.5">
      <c r="A85" s="174" t="s">
        <v>3648</v>
      </c>
      <c r="B85" s="1"/>
      <c r="C85" s="1"/>
      <c r="D85" s="1"/>
      <c r="E85" s="1"/>
      <c r="F85" s="1"/>
      <c r="G85" s="1"/>
      <c r="H85" s="1"/>
      <c r="I85" s="1"/>
      <c r="J85" s="1"/>
      <c r="K85" s="1"/>
      <c r="L85" s="1"/>
      <c r="M85" s="1"/>
      <c r="P85" s="91"/>
      <c r="R85" s="1"/>
      <c r="S85" s="1"/>
      <c r="T85" s="1"/>
      <c r="U85" s="1"/>
      <c r="V85" s="1"/>
      <c r="W85" s="1"/>
      <c r="X85" s="1"/>
      <c r="Y85" s="1"/>
      <c r="Z85" s="1"/>
      <c r="AA85" s="1"/>
      <c r="AB85" s="1"/>
      <c r="AC85" s="1"/>
      <c r="AD85" s="1"/>
      <c r="AE85" s="1"/>
      <c r="AF85" s="1"/>
      <c r="AG85" s="1"/>
      <c r="AH85" s="1"/>
      <c r="AI85" s="1"/>
      <c r="AJ85" s="1"/>
      <c r="AK85" s="1"/>
      <c r="AL85" s="1"/>
      <c r="AM85" s="1"/>
      <c r="AN85" s="1"/>
      <c r="AO85" s="1"/>
      <c r="AP85" s="1"/>
    </row>
    <row r="86" spans="1:42" ht="14.5">
      <c r="A86" s="173" t="s">
        <v>3649</v>
      </c>
      <c r="B86" s="7">
        <f>AVERAGE('Quarterly Financials'!C66+'Quarterly Financials'!D66)/2</f>
        <v>109564000000</v>
      </c>
      <c r="C86" s="7">
        <f>AVERAGE('Quarterly Financials'!D66+'Quarterly Financials'!E66)/2</f>
        <v>110184000000</v>
      </c>
      <c r="D86" s="7">
        <f>AVERAGE('Quarterly Financials'!E66+'Quarterly Financials'!F66)/2</f>
        <v>109447500000</v>
      </c>
      <c r="E86" s="7">
        <f>AVERAGE('Quarterly Financials'!F66+'Quarterly Financials'!G66)/2</f>
        <v>110362500000</v>
      </c>
      <c r="F86" s="7">
        <f>AVERAGE('Quarterly Financials'!G66+'Quarterly Financials'!H66)/2</f>
        <v>115589500000</v>
      </c>
      <c r="G86" s="7">
        <f>AVERAGE('Quarterly Financials'!H66+'Quarterly Financials'!I66)/2</f>
        <v>119880000000</v>
      </c>
      <c r="H86" s="7">
        <f>AVERAGE('Quarterly Financials'!I66+'Quarterly Financials'!J66)/2</f>
        <v>119836000000</v>
      </c>
      <c r="I86" s="7">
        <f>AVERAGE('Quarterly Financials'!J66+'Quarterly Financials'!K66)/2</f>
        <v>121389500000</v>
      </c>
      <c r="J86" s="7">
        <f>AVERAGE('Quarterly Financials'!K66+'Quarterly Financials'!L66)/2</f>
        <v>123758500000</v>
      </c>
      <c r="K86" s="7">
        <f>AVERAGE('Quarterly Financials'!L66+'Quarterly Financials'!M66)/2</f>
        <v>123255000000</v>
      </c>
      <c r="L86" s="7">
        <f>AVERAGE('Quarterly Financials'!M66+'Quarterly Financials'!N66)/2</f>
        <v>60895500000</v>
      </c>
      <c r="M86" s="1"/>
      <c r="P86" s="91"/>
      <c r="R86" s="1"/>
      <c r="S86" s="1"/>
      <c r="T86" s="1"/>
      <c r="U86" s="1"/>
      <c r="V86" s="1"/>
      <c r="W86" s="1"/>
      <c r="X86" s="1"/>
      <c r="Y86" s="1"/>
      <c r="Z86" s="1"/>
      <c r="AA86" s="1"/>
      <c r="AB86" s="1"/>
      <c r="AC86" s="1"/>
      <c r="AD86" s="1"/>
      <c r="AE86" s="1"/>
      <c r="AF86" s="1"/>
      <c r="AG86" s="1"/>
      <c r="AH86" s="1"/>
      <c r="AI86" s="1"/>
      <c r="AJ86" s="1"/>
      <c r="AK86" s="1"/>
      <c r="AL86" s="1"/>
      <c r="AM86" s="1"/>
      <c r="AN86" s="1"/>
      <c r="AO86" s="1"/>
      <c r="AP86" s="1"/>
    </row>
    <row r="87" spans="1:42" ht="14.5">
      <c r="A87" s="176" t="s">
        <v>3650</v>
      </c>
      <c r="B87" s="177">
        <f t="shared" ref="B87:L87" si="30">B4/(B4+B86)</f>
        <v>0.95939281871198578</v>
      </c>
      <c r="C87" s="177">
        <f t="shared" ca="1" si="30"/>
        <v>0.95076215353129312</v>
      </c>
      <c r="D87" s="177">
        <f t="shared" ca="1" si="30"/>
        <v>0.95080002935869645</v>
      </c>
      <c r="E87" s="177">
        <f t="shared" ca="1" si="30"/>
        <v>0.96090690901177933</v>
      </c>
      <c r="F87" s="177">
        <f t="shared" ca="1" si="30"/>
        <v>0.95999238565116896</v>
      </c>
      <c r="G87" s="177">
        <f t="shared" ca="1" si="30"/>
        <v>0.94889718097060982</v>
      </c>
      <c r="H87" s="177">
        <f t="shared" ca="1" si="30"/>
        <v>0.94764849056978684</v>
      </c>
      <c r="I87" s="177">
        <f t="shared" ca="1" si="30"/>
        <v>0.94125964587466138</v>
      </c>
      <c r="J87" s="177">
        <f t="shared" ca="1" si="30"/>
        <v>0.944954383826486</v>
      </c>
      <c r="K87" s="177">
        <f t="shared" ca="1" si="30"/>
        <v>0.93791135442085571</v>
      </c>
      <c r="L87" s="177">
        <f t="shared" ca="1" si="30"/>
        <v>0.96038247113021691</v>
      </c>
      <c r="M87" s="1"/>
      <c r="P87" s="91"/>
      <c r="R87" s="1"/>
      <c r="S87" s="1"/>
      <c r="T87" s="1"/>
      <c r="U87" s="1"/>
      <c r="V87" s="1"/>
      <c r="W87" s="1"/>
      <c r="X87" s="1"/>
      <c r="Y87" s="1"/>
      <c r="Z87" s="1"/>
      <c r="AA87" s="1"/>
      <c r="AB87" s="1"/>
      <c r="AC87" s="1"/>
      <c r="AD87" s="1"/>
      <c r="AE87" s="1"/>
      <c r="AF87" s="1"/>
      <c r="AG87" s="1"/>
      <c r="AH87" s="1"/>
      <c r="AI87" s="1"/>
      <c r="AJ87" s="1"/>
      <c r="AK87" s="1"/>
      <c r="AL87" s="1"/>
      <c r="AM87" s="1"/>
      <c r="AN87" s="1"/>
      <c r="AO87" s="1"/>
      <c r="AP87" s="1"/>
    </row>
    <row r="88" spans="1:42" ht="14.5">
      <c r="A88" s="176" t="s">
        <v>3651</v>
      </c>
      <c r="B88" s="177">
        <f t="shared" ref="B88:L88" si="31">B86/(B4+B86)</f>
        <v>4.0607181288014195E-2</v>
      </c>
      <c r="C88" s="177">
        <f t="shared" ca="1" si="31"/>
        <v>4.9237846468706825E-2</v>
      </c>
      <c r="D88" s="177">
        <f t="shared" ca="1" si="31"/>
        <v>4.91999706413037E-2</v>
      </c>
      <c r="E88" s="177">
        <f t="shared" ca="1" si="31"/>
        <v>3.9093090988220662E-2</v>
      </c>
      <c r="F88" s="177">
        <f t="shared" ca="1" si="31"/>
        <v>4.000761434883103E-2</v>
      </c>
      <c r="G88" s="177">
        <f t="shared" ca="1" si="31"/>
        <v>5.1102819029390213E-2</v>
      </c>
      <c r="H88" s="177">
        <f t="shared" ca="1" si="31"/>
        <v>5.2351509430213321E-2</v>
      </c>
      <c r="I88" s="177">
        <f t="shared" ca="1" si="31"/>
        <v>5.8740354125338637E-2</v>
      </c>
      <c r="J88" s="177">
        <f t="shared" ca="1" si="31"/>
        <v>5.5045616173514125E-2</v>
      </c>
      <c r="K88" s="177">
        <f t="shared" ca="1" si="31"/>
        <v>6.2088645579144321E-2</v>
      </c>
      <c r="L88" s="177">
        <f t="shared" ca="1" si="31"/>
        <v>3.9617528869783127E-2</v>
      </c>
      <c r="M88" s="178"/>
      <c r="P88" s="91"/>
      <c r="R88" s="1"/>
      <c r="S88" s="1"/>
      <c r="T88" s="178"/>
      <c r="U88" s="178"/>
      <c r="V88" s="178"/>
      <c r="W88" s="178"/>
      <c r="X88" s="178"/>
      <c r="Y88" s="178"/>
      <c r="Z88" s="178"/>
      <c r="AA88" s="178"/>
      <c r="AB88" s="178"/>
      <c r="AC88" s="178"/>
      <c r="AD88" s="178"/>
      <c r="AE88" s="178"/>
      <c r="AF88" s="178"/>
      <c r="AG88" s="178"/>
      <c r="AH88" s="178"/>
      <c r="AI88" s="178"/>
      <c r="AJ88" s="178"/>
      <c r="AK88" s="178"/>
      <c r="AL88" s="178"/>
      <c r="AM88" s="178"/>
      <c r="AN88" s="178"/>
      <c r="AO88" s="178"/>
      <c r="AP88" s="178"/>
    </row>
    <row r="89" spans="1:42" ht="14.5">
      <c r="A89" s="175" t="s">
        <v>3652</v>
      </c>
      <c r="B89" s="24">
        <f ca="1">'Historical Prices'!$S4</f>
        <v>4.33</v>
      </c>
      <c r="C89" s="24">
        <f ca="1">'Historical Prices'!$S6</f>
        <v>1.51</v>
      </c>
      <c r="D89" s="24">
        <f ca="1">'Historical Prices'!$S7</f>
        <v>0.91700000000000004</v>
      </c>
      <c r="E89" s="24">
        <f ca="1">'Historical Prices'!$S8</f>
        <v>1.92</v>
      </c>
      <c r="F89" s="24">
        <f ca="1">'Historical Prices'!$S9</f>
        <v>2.69</v>
      </c>
      <c r="G89" s="24">
        <f ca="1">'Historical Prices'!$S10</f>
        <v>2.4</v>
      </c>
      <c r="H89" s="24">
        <f ca="1">'Historical Prices'!$S11</f>
        <v>2.4500000000000002</v>
      </c>
      <c r="I89" s="24">
        <f ca="1">'Historical Prices'!$S12</f>
        <v>2.27</v>
      </c>
      <c r="J89" s="24">
        <f ca="1">'Historical Prices'!$S13</f>
        <v>2.17</v>
      </c>
      <c r="K89" s="24">
        <f ca="1">'Historical Prices'!$S14</f>
        <v>3.03</v>
      </c>
      <c r="L89" s="24">
        <f ca="1">'Historical Prices'!$S15</f>
        <v>1.76</v>
      </c>
      <c r="M89" s="1"/>
      <c r="P89" s="91"/>
      <c r="R89" s="1"/>
      <c r="S89" s="1"/>
      <c r="T89" s="1"/>
      <c r="U89" s="1"/>
      <c r="V89" s="1"/>
      <c r="W89" s="1"/>
      <c r="X89" s="1"/>
      <c r="Y89" s="1"/>
      <c r="Z89" s="1"/>
      <c r="AA89" s="1"/>
      <c r="AB89" s="1"/>
      <c r="AC89" s="1"/>
      <c r="AD89" s="1"/>
      <c r="AE89" s="1"/>
      <c r="AF89" s="1"/>
      <c r="AG89" s="1"/>
      <c r="AH89" s="1"/>
      <c r="AI89" s="1"/>
      <c r="AJ89" s="1"/>
      <c r="AK89" s="1"/>
      <c r="AL89" s="1"/>
      <c r="AM89" s="1"/>
      <c r="AN89" s="1"/>
      <c r="AO89" s="1"/>
      <c r="AP89" s="1"/>
    </row>
    <row r="90" spans="1:42" ht="14.5">
      <c r="A90" s="179" t="s">
        <v>20</v>
      </c>
      <c r="B90" s="24">
        <f>'Historical Prices'!$AH$2</f>
        <v>1.165</v>
      </c>
      <c r="C90" s="24">
        <f>'Historical Prices'!$AH$2</f>
        <v>1.165</v>
      </c>
      <c r="D90" s="24">
        <f>'Historical Prices'!$AH$2</f>
        <v>1.165</v>
      </c>
      <c r="E90" s="24">
        <f>'Historical Prices'!$AH$2</f>
        <v>1.165</v>
      </c>
      <c r="F90" s="24">
        <f>'Historical Prices'!$AH$2</f>
        <v>1.165</v>
      </c>
      <c r="G90" s="24">
        <f>'Historical Prices'!$AH$2</f>
        <v>1.165</v>
      </c>
      <c r="H90" s="24">
        <f>'Historical Prices'!$AH$2</f>
        <v>1.165</v>
      </c>
      <c r="I90" s="24">
        <f>'Historical Prices'!$AH$2</f>
        <v>1.165</v>
      </c>
      <c r="J90" s="24">
        <f>'Historical Prices'!$AH$2</f>
        <v>1.165</v>
      </c>
      <c r="K90" s="24">
        <f>'Historical Prices'!$AH$2</f>
        <v>1.165</v>
      </c>
      <c r="L90" s="24">
        <f>'Historical Prices'!$AH$2</f>
        <v>1.165</v>
      </c>
      <c r="M90" s="1"/>
      <c r="P90" s="91"/>
      <c r="R90" s="178"/>
      <c r="S90" s="178"/>
      <c r="T90" s="1"/>
      <c r="U90" s="1"/>
      <c r="V90" s="1"/>
      <c r="W90" s="1"/>
      <c r="X90" s="1"/>
      <c r="Y90" s="1"/>
      <c r="Z90" s="1"/>
      <c r="AA90" s="1"/>
      <c r="AB90" s="1"/>
      <c r="AC90" s="1"/>
      <c r="AD90" s="1"/>
      <c r="AE90" s="1"/>
      <c r="AF90" s="1"/>
      <c r="AG90" s="1"/>
      <c r="AH90" s="1"/>
      <c r="AI90" s="1"/>
      <c r="AJ90" s="1"/>
      <c r="AK90" s="1"/>
      <c r="AL90" s="1"/>
      <c r="AM90" s="1"/>
      <c r="AN90" s="1"/>
      <c r="AO90" s="1"/>
      <c r="AP90" s="1"/>
    </row>
    <row r="91" spans="1:42" ht="14.5">
      <c r="A91" s="175" t="s">
        <v>3653</v>
      </c>
      <c r="B91" s="180">
        <v>0.06</v>
      </c>
      <c r="C91" s="180">
        <v>0.06</v>
      </c>
      <c r="D91" s="180">
        <v>0.06</v>
      </c>
      <c r="E91" s="180">
        <v>0.06</v>
      </c>
      <c r="F91" s="180">
        <v>0.06</v>
      </c>
      <c r="G91" s="180">
        <v>0.06</v>
      </c>
      <c r="H91" s="180">
        <v>0.06</v>
      </c>
      <c r="I91" s="180">
        <v>0.06</v>
      </c>
      <c r="J91" s="180">
        <v>0.06</v>
      </c>
      <c r="K91" s="180">
        <v>0.06</v>
      </c>
      <c r="L91" s="180">
        <v>0.06</v>
      </c>
      <c r="M91" s="1"/>
      <c r="P91" s="91"/>
      <c r="R91" s="1"/>
      <c r="S91" s="1"/>
      <c r="T91" s="1"/>
      <c r="U91" s="1"/>
      <c r="V91" s="1"/>
      <c r="W91" s="1"/>
      <c r="X91" s="1"/>
      <c r="Y91" s="1"/>
      <c r="Z91" s="1"/>
      <c r="AA91" s="1"/>
      <c r="AB91" s="1"/>
      <c r="AC91" s="1"/>
      <c r="AD91" s="1"/>
      <c r="AE91" s="1"/>
      <c r="AF91" s="1"/>
      <c r="AG91" s="1"/>
      <c r="AH91" s="1"/>
      <c r="AI91" s="1"/>
      <c r="AJ91" s="1"/>
      <c r="AK91" s="1"/>
      <c r="AL91" s="1"/>
      <c r="AM91" s="1"/>
      <c r="AN91" s="1"/>
      <c r="AO91" s="1"/>
      <c r="AP91" s="1"/>
    </row>
    <row r="92" spans="1:42" ht="14.5">
      <c r="A92" s="176" t="s">
        <v>3654</v>
      </c>
      <c r="B92" s="36">
        <f t="shared" ref="B92:L92" ca="1" si="32">B89%+B90*B91</f>
        <v>0.1132</v>
      </c>
      <c r="C92" s="36">
        <f t="shared" ca="1" si="32"/>
        <v>8.5000000000000006E-2</v>
      </c>
      <c r="D92" s="36">
        <f t="shared" ca="1" si="32"/>
        <v>7.9070000000000001E-2</v>
      </c>
      <c r="E92" s="36">
        <f t="shared" ca="1" si="32"/>
        <v>8.9099999999999999E-2</v>
      </c>
      <c r="F92" s="36">
        <f t="shared" ca="1" si="32"/>
        <v>9.6799999999999997E-2</v>
      </c>
      <c r="G92" s="36">
        <f t="shared" ca="1" si="32"/>
        <v>9.3900000000000011E-2</v>
      </c>
      <c r="H92" s="36">
        <f t="shared" ca="1" si="32"/>
        <v>9.4400000000000012E-2</v>
      </c>
      <c r="I92" s="36">
        <f t="shared" ca="1" si="32"/>
        <v>9.2600000000000002E-2</v>
      </c>
      <c r="J92" s="36">
        <f t="shared" ca="1" si="32"/>
        <v>9.1600000000000001E-2</v>
      </c>
      <c r="K92" s="36">
        <f t="shared" ca="1" si="32"/>
        <v>0.1002</v>
      </c>
      <c r="L92" s="36">
        <f t="shared" ca="1" si="32"/>
        <v>8.7500000000000008E-2</v>
      </c>
      <c r="M92" s="1"/>
      <c r="P92" s="91"/>
      <c r="R92" s="1"/>
      <c r="S92" s="1"/>
      <c r="T92" s="1"/>
      <c r="U92" s="1"/>
      <c r="V92" s="1"/>
      <c r="W92" s="1"/>
      <c r="X92" s="1"/>
      <c r="Y92" s="1"/>
      <c r="Z92" s="1"/>
      <c r="AA92" s="1"/>
      <c r="AB92" s="1"/>
      <c r="AC92" s="1"/>
      <c r="AD92" s="1"/>
      <c r="AE92" s="1"/>
      <c r="AF92" s="1"/>
      <c r="AG92" s="1"/>
      <c r="AH92" s="1"/>
      <c r="AI92" s="1"/>
      <c r="AJ92" s="1"/>
      <c r="AK92" s="1"/>
      <c r="AL92" s="1"/>
      <c r="AM92" s="1"/>
      <c r="AN92" s="1"/>
      <c r="AO92" s="1"/>
      <c r="AP92" s="1"/>
    </row>
    <row r="93" spans="1:42" ht="14.5">
      <c r="A93" s="176" t="s">
        <v>3655</v>
      </c>
      <c r="B93" s="36">
        <f>'Quarterly Financials'!C15/B86</f>
        <v>0</v>
      </c>
      <c r="C93" s="36">
        <f>'Quarterly Financials'!D15/C86</f>
        <v>9.0938793291221957E-3</v>
      </c>
      <c r="D93" s="36">
        <f>'Quarterly Financials'!E15/D86</f>
        <v>9.1185271477192253E-3</v>
      </c>
      <c r="E93" s="36">
        <f>'Quarterly Financials'!F15/E86</f>
        <v>8.4267753992524636E-3</v>
      </c>
      <c r="F93" s="36">
        <f>'Quarterly Financials'!G15/F86</f>
        <v>8.6772587475505997E-3</v>
      </c>
      <c r="G93" s="36">
        <f>'Quarterly Financials'!H15/G86</f>
        <v>6.8985652318985652E-3</v>
      </c>
      <c r="H93" s="36">
        <f>'Quarterly Financials'!I15/H86</f>
        <v>5.9998664841950664E-3</v>
      </c>
      <c r="I93" s="36">
        <f>'Quarterly Financials'!J15/I86</f>
        <v>5.6924198550945514E-3</v>
      </c>
      <c r="J93" s="36">
        <f>'Quarterly Financials'!K15/J86</f>
        <v>5.6076956330272263E-3</v>
      </c>
      <c r="K93" s="36">
        <f>'Quarterly Financials'!L15/K86</f>
        <v>5.4521114762078621E-3</v>
      </c>
      <c r="L93" s="36">
        <f>'Quarterly Financials'!M15/L86</f>
        <v>1.0920347152088413E-2</v>
      </c>
      <c r="M93" s="1"/>
      <c r="P93" s="91"/>
      <c r="R93" s="1"/>
      <c r="S93" s="1"/>
      <c r="T93" s="1"/>
      <c r="U93" s="1"/>
      <c r="V93" s="1"/>
      <c r="W93" s="1"/>
      <c r="X93" s="1"/>
      <c r="Y93" s="1"/>
      <c r="Z93" s="1"/>
      <c r="AA93" s="1"/>
      <c r="AB93" s="1"/>
      <c r="AC93" s="1"/>
      <c r="AD93" s="1"/>
      <c r="AE93" s="1"/>
      <c r="AF93" s="1"/>
      <c r="AG93" s="1"/>
      <c r="AH93" s="1"/>
      <c r="AI93" s="1"/>
      <c r="AJ93" s="1"/>
      <c r="AK93" s="1"/>
      <c r="AL93" s="1"/>
      <c r="AM93" s="1"/>
      <c r="AN93" s="1"/>
      <c r="AO93" s="1"/>
      <c r="AP93" s="1"/>
    </row>
    <row r="94" spans="1:42" ht="14.5">
      <c r="A94" s="173"/>
      <c r="B94" s="1"/>
      <c r="C94" s="1"/>
      <c r="D94" s="1"/>
      <c r="E94" s="1"/>
      <c r="F94" s="1"/>
      <c r="G94" s="1"/>
      <c r="H94" s="1"/>
      <c r="I94" s="1"/>
      <c r="J94" s="1"/>
      <c r="K94" s="1"/>
      <c r="L94" s="1"/>
      <c r="M94" s="1"/>
      <c r="P94" s="91"/>
      <c r="R94" s="1"/>
      <c r="S94" s="1"/>
      <c r="T94" s="1"/>
      <c r="U94" s="1"/>
      <c r="V94" s="1"/>
      <c r="W94" s="1"/>
      <c r="X94" s="1"/>
      <c r="Y94" s="1"/>
      <c r="Z94" s="1"/>
      <c r="AA94" s="1"/>
      <c r="AB94" s="1"/>
      <c r="AC94" s="1"/>
      <c r="AD94" s="1"/>
      <c r="AE94" s="1"/>
      <c r="AF94" s="1"/>
      <c r="AG94" s="1"/>
      <c r="AH94" s="1"/>
      <c r="AI94" s="1"/>
      <c r="AJ94" s="1"/>
      <c r="AK94" s="1"/>
      <c r="AL94" s="1"/>
      <c r="AM94" s="1"/>
      <c r="AN94" s="1"/>
      <c r="AO94" s="1"/>
      <c r="AP94" s="1"/>
    </row>
    <row r="95" spans="1:42" ht="14.5">
      <c r="A95" s="174" t="s">
        <v>3656</v>
      </c>
      <c r="B95" s="1"/>
      <c r="C95" s="1"/>
      <c r="D95" s="1"/>
      <c r="E95" s="1"/>
      <c r="F95" s="1"/>
      <c r="G95" s="1"/>
      <c r="H95" s="1"/>
      <c r="I95" s="1"/>
      <c r="J95" s="1"/>
      <c r="K95" s="1"/>
      <c r="L95" s="1"/>
      <c r="M95" s="1"/>
      <c r="P95" s="91"/>
      <c r="R95" s="1"/>
      <c r="S95" s="1"/>
      <c r="T95" s="1"/>
      <c r="U95" s="1"/>
      <c r="V95" s="1"/>
      <c r="W95" s="1"/>
      <c r="X95" s="1"/>
      <c r="Y95" s="1"/>
      <c r="Z95" s="1"/>
      <c r="AA95" s="1"/>
      <c r="AB95" s="1"/>
      <c r="AC95" s="1"/>
      <c r="AD95" s="1"/>
      <c r="AE95" s="1"/>
      <c r="AF95" s="1"/>
      <c r="AG95" s="1"/>
      <c r="AH95" s="1"/>
      <c r="AI95" s="1"/>
      <c r="AJ95" s="1"/>
      <c r="AK95" s="1"/>
      <c r="AL95" s="1"/>
      <c r="AM95" s="1"/>
      <c r="AN95" s="1"/>
      <c r="AO95" s="1"/>
      <c r="AP95" s="1"/>
    </row>
    <row r="96" spans="1:42" ht="14.5">
      <c r="A96" s="181" t="s">
        <v>3657</v>
      </c>
      <c r="B96" s="7">
        <f>B41*(1-B60)</f>
        <v>33966000000</v>
      </c>
      <c r="C96" s="7">
        <f t="shared" ref="C96:L96" si="33">C41*(1-C60)</f>
        <v>22771029576.000309</v>
      </c>
      <c r="D96" s="7">
        <f t="shared" si="33"/>
        <v>20016622909.090908</v>
      </c>
      <c r="E96" s="7">
        <f t="shared" si="33"/>
        <v>23952635752.884476</v>
      </c>
      <c r="F96" s="7">
        <f t="shared" si="33"/>
        <v>30229863422.157486</v>
      </c>
      <c r="G96" s="7">
        <f t="shared" si="33"/>
        <v>20822749574.105621</v>
      </c>
      <c r="H96" s="7">
        <f t="shared" si="33"/>
        <v>19335452341.548508</v>
      </c>
      <c r="I96" s="7">
        <f t="shared" si="33"/>
        <v>24728990064.190113</v>
      </c>
      <c r="J96" s="7">
        <f t="shared" si="33"/>
        <v>34764531646.810806</v>
      </c>
      <c r="K96" s="7">
        <f t="shared" si="33"/>
        <v>21010589339.794064</v>
      </c>
      <c r="L96" s="7">
        <f t="shared" si="33"/>
        <v>21426594603.810577</v>
      </c>
      <c r="M96" s="1"/>
      <c r="P96" s="91"/>
      <c r="R96" s="1"/>
      <c r="S96" s="1"/>
      <c r="T96" s="1"/>
      <c r="U96" s="1"/>
      <c r="V96" s="1"/>
      <c r="W96" s="1"/>
      <c r="X96" s="1"/>
      <c r="Y96" s="1"/>
      <c r="Z96" s="1"/>
      <c r="AA96" s="1"/>
      <c r="AB96" s="1"/>
      <c r="AC96" s="1"/>
      <c r="AD96" s="1"/>
      <c r="AE96" s="1"/>
      <c r="AF96" s="1"/>
      <c r="AG96" s="1"/>
      <c r="AH96" s="1"/>
      <c r="AI96" s="1"/>
      <c r="AJ96" s="1"/>
      <c r="AK96" s="1"/>
      <c r="AL96" s="1"/>
      <c r="AM96" s="1"/>
      <c r="AN96" s="1"/>
      <c r="AO96" s="1"/>
      <c r="AP96" s="1"/>
    </row>
    <row r="97" spans="1:42" ht="14.5">
      <c r="A97" s="181" t="s">
        <v>3658</v>
      </c>
      <c r="B97" s="7">
        <f>'Quarterly Financials'!C44-'Quarterly Financials'!C45-('Quarterly Financials'!C30-MAX(0,'Quarterly Financials'!C50-'Quarterly Financials'!C34+'Quarterly Financials'!C30))</f>
        <v>285649000000</v>
      </c>
      <c r="C97" s="7">
        <f>'Quarterly Financials'!D44-'Quarterly Financials'!D45-('Quarterly Financials'!D30-MAX(0,'Quarterly Financials'!D50-'Quarterly Financials'!D34+'Quarterly Financials'!D30))</f>
        <v>291714000000</v>
      </c>
      <c r="D97" s="7">
        <f>'Quarterly Financials'!E44-'Quarterly Financials'!E45-('Quarterly Financials'!E30-MAX(0,'Quarterly Financials'!E50-'Quarterly Financials'!E34+'Quarterly Financials'!E30))</f>
        <v>290643000000</v>
      </c>
      <c r="E97" s="7">
        <f>'Quarterly Financials'!F44-'Quarterly Financials'!F45-('Quarterly Financials'!F30-MAX(0,'Quarterly Financials'!F50-'Quarterly Financials'!F34+'Quarterly Financials'!F30))</f>
        <v>296377000000</v>
      </c>
      <c r="F97" s="7">
        <f>'Quarterly Financials'!G44-'Quarterly Financials'!G45-('Quarterly Financials'!G30-MAX(0,'Quarterly Financials'!G50-'Quarterly Financials'!G34+'Quarterly Financials'!G30))</f>
        <v>297338000000</v>
      </c>
      <c r="G97" s="7">
        <f>'Quarterly Financials'!H44-'Quarterly Financials'!H45-('Quarterly Financials'!H30-MAX(0,'Quarterly Financials'!H50-'Quarterly Financials'!H34+'Quarterly Financials'!H30))</f>
        <v>307217000000</v>
      </c>
      <c r="H97" s="7">
        <f>'Quarterly Financials'!I44-'Quarterly Financials'!I45-('Quarterly Financials'!I30-MAX(0,'Quarterly Financials'!I50-'Quarterly Financials'!I34+'Quarterly Financials'!I30))</f>
        <v>305547000000</v>
      </c>
      <c r="I97" s="7">
        <f>'Quarterly Financials'!J44-'Quarterly Financials'!J45-('Quarterly Financials'!J30-MAX(0,'Quarterly Financials'!J50-'Quarterly Financials'!J34+'Quarterly Financials'!J30))</f>
        <v>307308000000</v>
      </c>
      <c r="J97" s="7">
        <f>'Quarterly Financials'!K44-'Quarterly Financials'!K45-('Quarterly Financials'!K30-MAX(0,'Quarterly Financials'!K50-'Quarterly Financials'!K34+'Quarterly Financials'!K30))</f>
        <v>301249000000</v>
      </c>
      <c r="K97" s="7">
        <f>'Quarterly Financials'!L44-'Quarterly Financials'!L45-('Quarterly Financials'!L30-MAX(0,'Quarterly Financials'!L50-'Quarterly Financials'!L34+'Quarterly Financials'!L30))</f>
        <v>286884000000</v>
      </c>
      <c r="L97" s="7">
        <f>'Quarterly Financials'!M44-'Quarterly Financials'!M45-('Quarterly Financials'!M30-MAX(0,'Quarterly Financials'!M50-'Quarterly Financials'!M34+'Quarterly Financials'!M30))</f>
        <v>282762000000</v>
      </c>
      <c r="M97" s="1"/>
      <c r="P97" s="91"/>
      <c r="R97" s="1"/>
      <c r="S97" s="1"/>
      <c r="T97" s="1"/>
      <c r="U97" s="1"/>
      <c r="V97" s="1"/>
      <c r="W97" s="1"/>
      <c r="X97" s="1"/>
      <c r="Y97" s="1"/>
      <c r="Z97" s="1"/>
      <c r="AA97" s="1"/>
      <c r="AB97" s="1"/>
      <c r="AC97" s="1"/>
      <c r="AD97" s="1"/>
      <c r="AE97" s="1"/>
      <c r="AF97" s="1"/>
      <c r="AG97" s="1"/>
      <c r="AH97" s="1"/>
      <c r="AI97" s="1"/>
      <c r="AJ97" s="1"/>
      <c r="AK97" s="1"/>
      <c r="AL97" s="1"/>
      <c r="AM97" s="1"/>
      <c r="AN97" s="1"/>
      <c r="AO97" s="1"/>
      <c r="AP97" s="1"/>
    </row>
    <row r="98" spans="1:42" ht="14.5">
      <c r="A98" s="173"/>
      <c r="B98" s="1"/>
      <c r="C98" s="1"/>
      <c r="D98" s="1"/>
      <c r="E98" s="1"/>
      <c r="F98" s="1"/>
      <c r="G98" s="1"/>
      <c r="H98" s="1"/>
      <c r="I98" s="1"/>
      <c r="J98" s="1"/>
      <c r="K98" s="1"/>
      <c r="L98" s="1"/>
      <c r="M98" s="1"/>
      <c r="P98" s="91"/>
      <c r="R98" s="1"/>
      <c r="S98" s="1"/>
      <c r="T98" s="1"/>
      <c r="U98" s="1"/>
      <c r="V98" s="1"/>
      <c r="W98" s="1"/>
      <c r="X98" s="1"/>
      <c r="Y98" s="1"/>
      <c r="Z98" s="1"/>
      <c r="AA98" s="1"/>
      <c r="AB98" s="1"/>
      <c r="AC98" s="1"/>
      <c r="AD98" s="1"/>
      <c r="AE98" s="1"/>
      <c r="AF98" s="1"/>
      <c r="AG98" s="1"/>
      <c r="AH98" s="1"/>
      <c r="AI98" s="1"/>
      <c r="AJ98" s="1"/>
      <c r="AK98" s="1"/>
      <c r="AL98" s="1"/>
      <c r="AM98" s="1"/>
      <c r="AN98" s="1"/>
      <c r="AO98" s="1"/>
      <c r="AP98" s="1"/>
    </row>
    <row r="99" spans="1:42" ht="14.5">
      <c r="A99" s="174" t="s">
        <v>3659</v>
      </c>
      <c r="B99" s="1"/>
      <c r="C99" s="1"/>
      <c r="D99" s="1"/>
      <c r="E99" s="1"/>
      <c r="F99" s="1"/>
      <c r="G99" s="1"/>
      <c r="H99" s="1"/>
      <c r="I99" s="1"/>
      <c r="J99" s="1"/>
      <c r="K99" s="1"/>
      <c r="L99" s="1"/>
      <c r="M99" s="1"/>
      <c r="P99" s="91"/>
      <c r="R99" s="1"/>
      <c r="S99" s="1"/>
      <c r="T99" s="1"/>
      <c r="U99" s="1"/>
      <c r="V99" s="1"/>
      <c r="W99" s="1"/>
      <c r="X99" s="1"/>
      <c r="Y99" s="1"/>
      <c r="Z99" s="1"/>
      <c r="AA99" s="1"/>
      <c r="AB99" s="1"/>
      <c r="AC99" s="1"/>
      <c r="AD99" s="1"/>
      <c r="AE99" s="1"/>
      <c r="AF99" s="1"/>
      <c r="AG99" s="1"/>
      <c r="AH99" s="1"/>
      <c r="AI99" s="1"/>
      <c r="AJ99" s="1"/>
      <c r="AK99" s="1"/>
      <c r="AL99" s="1"/>
      <c r="AM99" s="1"/>
      <c r="AN99" s="1"/>
      <c r="AO99" s="1"/>
      <c r="AP99" s="1"/>
    </row>
    <row r="100" spans="1:42" ht="14.5">
      <c r="A100" s="182" t="s">
        <v>3660</v>
      </c>
      <c r="B100" s="7">
        <f>'Quarterly Financials'!C34-'Quarterly Financials'!C50</f>
        <v>9719000000</v>
      </c>
      <c r="C100" s="7">
        <f>'Quarterly Financials'!D34-'Quarterly Financials'!D50</f>
        <v>-1742000000</v>
      </c>
      <c r="D100" s="7">
        <f>'Quarterly Financials'!E34-'Quarterly Financials'!E50</f>
        <v>-2304000000</v>
      </c>
      <c r="E100" s="7">
        <f>'Quarterly Financials'!F34-'Quarterly Financials'!F50</f>
        <v>-7162000000</v>
      </c>
      <c r="F100" s="7">
        <f>'Quarterly Financials'!G34-'Quarterly Financials'!G50</f>
        <v>-8509000000</v>
      </c>
      <c r="G100" s="7">
        <f>'Quarterly Financials'!H34-'Quarterly Financials'!H50</f>
        <v>-18577000000</v>
      </c>
      <c r="H100" s="7">
        <f>'Quarterly Financials'!I34-'Quarterly Financials'!I50</f>
        <v>-17581000000</v>
      </c>
      <c r="I100" s="7">
        <f>'Quarterly Financials'!J34-'Quarterly Financials'!J50</f>
        <v>-9328000000</v>
      </c>
      <c r="J100" s="7">
        <f>'Quarterly Financials'!K34-'Quarterly Financials'!K50</f>
        <v>5580000000</v>
      </c>
      <c r="K100" s="7">
        <f>'Quarterly Financials'!L34-'Quarterly Financials'!L50</f>
        <v>9355000000</v>
      </c>
      <c r="L100" s="7">
        <f>'Quarterly Financials'!M34-'Quarterly Financials'!M50</f>
        <v>6669000000</v>
      </c>
      <c r="P100" s="91"/>
      <c r="R100" s="1"/>
      <c r="S100" s="1"/>
    </row>
    <row r="101" spans="1:42" ht="14.5">
      <c r="A101" s="1"/>
      <c r="B101" s="1"/>
      <c r="C101" s="1"/>
      <c r="D101" s="1"/>
      <c r="E101" s="1"/>
      <c r="F101" s="1"/>
      <c r="G101" s="1"/>
      <c r="H101" s="1"/>
      <c r="I101" s="1"/>
      <c r="J101" s="1"/>
      <c r="K101" s="1"/>
      <c r="L101" s="1"/>
      <c r="M101" s="1"/>
      <c r="N101" s="1"/>
      <c r="R101" s="91"/>
      <c r="T101" s="1"/>
      <c r="U101" s="1"/>
    </row>
    <row r="102" spans="1:42" ht="12.5">
      <c r="R102" s="91"/>
    </row>
    <row r="103" spans="1:42" ht="12.5">
      <c r="R103" s="91"/>
    </row>
    <row r="104" spans="1:42" ht="12.5">
      <c r="R104" s="91"/>
    </row>
    <row r="105" spans="1:42" ht="12.5">
      <c r="R105" s="91"/>
    </row>
    <row r="106" spans="1:42" ht="12.5">
      <c r="R106" s="91"/>
    </row>
    <row r="107" spans="1:42" ht="12.5">
      <c r="R107" s="91"/>
    </row>
    <row r="108" spans="1:42" ht="12.5">
      <c r="R108" s="91"/>
    </row>
    <row r="109" spans="1:42" ht="12.5">
      <c r="R109" s="91"/>
    </row>
    <row r="110" spans="1:42" ht="12.5">
      <c r="R110" s="91"/>
    </row>
    <row r="111" spans="1:42" ht="12.5">
      <c r="R111" s="91"/>
    </row>
    <row r="112" spans="1:42" ht="12.5">
      <c r="R112" s="91"/>
    </row>
    <row r="113" spans="18:18" ht="12.5">
      <c r="R113" s="91"/>
    </row>
    <row r="114" spans="18:18" ht="12.5">
      <c r="R114" s="91"/>
    </row>
    <row r="115" spans="18:18" ht="12.5">
      <c r="R115" s="91"/>
    </row>
    <row r="116" spans="18:18" ht="12.5">
      <c r="R116" s="91"/>
    </row>
    <row r="117" spans="18:18" ht="12.5">
      <c r="R117" s="91"/>
    </row>
    <row r="118" spans="18:18" ht="12.5">
      <c r="R118" s="91"/>
    </row>
    <row r="119" spans="18:18" ht="12.5">
      <c r="R119" s="91"/>
    </row>
    <row r="120" spans="18:18" ht="12.5">
      <c r="R120" s="91"/>
    </row>
    <row r="121" spans="18:18" ht="12.5">
      <c r="R121" s="91"/>
    </row>
    <row r="122" spans="18:18" ht="12.5">
      <c r="R122" s="91"/>
    </row>
    <row r="123" spans="18:18" ht="12.5">
      <c r="R123" s="91"/>
    </row>
    <row r="124" spans="18:18" ht="12.5">
      <c r="R124" s="91"/>
    </row>
    <row r="125" spans="18:18" ht="12.5">
      <c r="R125" s="91"/>
    </row>
    <row r="126" spans="18:18" ht="15.75" customHeight="1">
      <c r="R126" s="91"/>
    </row>
    <row r="127" spans="18:18" ht="15.75" customHeight="1">
      <c r="R127" s="91"/>
    </row>
  </sheetData>
  <mergeCells count="4">
    <mergeCell ref="AA41:AB41"/>
    <mergeCell ref="B1:C1"/>
    <mergeCell ref="AB33:AE33"/>
    <mergeCell ref="O18:R18"/>
  </mergeCells>
  <phoneticPr fontId="42" type="noConversion"/>
  <conditionalFormatting sqref="B3:L3">
    <cfRule type="colorScale" priority="407">
      <colorScale>
        <cfvo type="min"/>
        <cfvo type="max"/>
        <color rgb="FFEA9999"/>
        <color rgb="FF00FF00"/>
      </colorScale>
    </cfRule>
    <cfRule type="colorScale" priority="406">
      <colorScale>
        <cfvo type="min"/>
        <cfvo type="percentile" val="50"/>
        <cfvo type="max"/>
        <color rgb="FFF8696B"/>
        <color rgb="FFFFEB84"/>
        <color rgb="FF63BE7B"/>
      </colorScale>
    </cfRule>
  </conditionalFormatting>
  <conditionalFormatting sqref="B4:L4">
    <cfRule type="colorScale" priority="408">
      <colorScale>
        <cfvo type="min"/>
        <cfvo type="percentile" val="50"/>
        <cfvo type="max"/>
        <color rgb="FFF8696B"/>
        <color rgb="FFFFEB84"/>
        <color rgb="FF63BE7B"/>
      </colorScale>
    </cfRule>
  </conditionalFormatting>
  <conditionalFormatting sqref="B5:L5">
    <cfRule type="colorScale" priority="409">
      <colorScale>
        <cfvo type="min"/>
        <cfvo type="percentile" val="50"/>
        <cfvo type="max"/>
        <color rgb="FFF8696B"/>
        <color rgb="FFFFEB84"/>
        <color rgb="FF63BE7B"/>
      </colorScale>
    </cfRule>
  </conditionalFormatting>
  <conditionalFormatting sqref="B6:L6">
    <cfRule type="colorScale" priority="412">
      <colorScale>
        <cfvo type="min"/>
        <cfvo type="percentile" val="50"/>
        <cfvo type="max"/>
        <color rgb="FFF8696B"/>
        <color rgb="FFFFEB84"/>
        <color rgb="FF63BE7B"/>
      </colorScale>
    </cfRule>
  </conditionalFormatting>
  <conditionalFormatting sqref="B7:L7">
    <cfRule type="colorScale" priority="410">
      <colorScale>
        <cfvo type="min"/>
        <cfvo type="percentile" val="50"/>
        <cfvo type="max"/>
        <color rgb="FFF8696B"/>
        <color rgb="FFFFEB84"/>
        <color rgb="FF63BE7B"/>
      </colorScale>
    </cfRule>
  </conditionalFormatting>
  <conditionalFormatting sqref="B8:L8">
    <cfRule type="colorScale" priority="411">
      <colorScale>
        <cfvo type="min"/>
        <cfvo type="percentile" val="50"/>
        <cfvo type="max"/>
        <color rgb="FFF8696B"/>
        <color rgb="FFFFEB84"/>
        <color rgb="FF63BE7B"/>
      </colorScale>
    </cfRule>
  </conditionalFormatting>
  <conditionalFormatting sqref="B9:L9">
    <cfRule type="colorScale" priority="413">
      <colorScale>
        <cfvo type="min"/>
        <cfvo type="percentile" val="50"/>
        <cfvo type="max"/>
        <color rgb="FFF8696B"/>
        <color rgb="FFFFEB84"/>
        <color rgb="FF63BE7B"/>
      </colorScale>
    </cfRule>
  </conditionalFormatting>
  <conditionalFormatting sqref="B10:L10">
    <cfRule type="colorScale" priority="414">
      <colorScale>
        <cfvo type="min"/>
        <cfvo type="percentile" val="50"/>
        <cfvo type="max"/>
        <color rgb="FFF8696B"/>
        <color rgb="FFFFEB84"/>
        <color rgb="FF63BE7B"/>
      </colorScale>
    </cfRule>
  </conditionalFormatting>
  <conditionalFormatting sqref="B11:L11">
    <cfRule type="colorScale" priority="415">
      <colorScale>
        <cfvo type="min"/>
        <cfvo type="percentile" val="50"/>
        <cfvo type="max"/>
        <color rgb="FFF8696B"/>
        <color rgb="FFFFEB84"/>
        <color rgb="FF63BE7B"/>
      </colorScale>
    </cfRule>
  </conditionalFormatting>
  <conditionalFormatting sqref="B12:L12">
    <cfRule type="colorScale" priority="418">
      <colorScale>
        <cfvo type="min"/>
        <cfvo type="percentile" val="50"/>
        <cfvo type="max"/>
        <color rgb="FFF8696B"/>
        <color rgb="FFFFEB84"/>
        <color rgb="FF63BE7B"/>
      </colorScale>
    </cfRule>
  </conditionalFormatting>
  <conditionalFormatting sqref="B13:L13">
    <cfRule type="colorScale" priority="419">
      <colorScale>
        <cfvo type="min"/>
        <cfvo type="percentile" val="50"/>
        <cfvo type="max"/>
        <color rgb="FFF8696B"/>
        <color rgb="FFFFEB84"/>
        <color rgb="FF63BE7B"/>
      </colorScale>
    </cfRule>
  </conditionalFormatting>
  <conditionalFormatting sqref="B14:L14">
    <cfRule type="colorScale" priority="420">
      <colorScale>
        <cfvo type="min"/>
        <cfvo type="percentile" val="50"/>
        <cfvo type="max"/>
        <color rgb="FFF8696B"/>
        <color rgb="FFFFEB84"/>
        <color rgb="FF63BE7B"/>
      </colorScale>
    </cfRule>
  </conditionalFormatting>
  <conditionalFormatting sqref="B15:L15">
    <cfRule type="colorScale" priority="416">
      <colorScale>
        <cfvo type="min"/>
        <cfvo type="percentile" val="50"/>
        <cfvo type="max"/>
        <color rgb="FFF8696B"/>
        <color rgb="FFFFEB84"/>
        <color rgb="FF63BE7B"/>
      </colorScale>
    </cfRule>
  </conditionalFormatting>
  <conditionalFormatting sqref="B16:L16">
    <cfRule type="colorScale" priority="421">
      <colorScale>
        <cfvo type="min"/>
        <cfvo type="percentile" val="50"/>
        <cfvo type="max"/>
        <color rgb="FFF8696B"/>
        <color rgb="FFFFEB84"/>
        <color rgb="FF63BE7B"/>
      </colorScale>
    </cfRule>
  </conditionalFormatting>
  <conditionalFormatting sqref="B17:L17">
    <cfRule type="colorScale" priority="422">
      <colorScale>
        <cfvo type="min"/>
        <cfvo type="percentile" val="50"/>
        <cfvo type="max"/>
        <color rgb="FFF8696B"/>
        <color rgb="FFFFEB84"/>
        <color rgb="FF63BE7B"/>
      </colorScale>
    </cfRule>
  </conditionalFormatting>
  <conditionalFormatting sqref="B18:L18">
    <cfRule type="colorScale" priority="423">
      <colorScale>
        <cfvo type="min"/>
        <cfvo type="percentile" val="50"/>
        <cfvo type="max"/>
        <color rgb="FFF8696B"/>
        <color rgb="FFFFEB84"/>
        <color rgb="FF63BE7B"/>
      </colorScale>
    </cfRule>
  </conditionalFormatting>
  <conditionalFormatting sqref="B19:L19">
    <cfRule type="colorScale" priority="424">
      <colorScale>
        <cfvo type="min"/>
        <cfvo type="percentile" val="50"/>
        <cfvo type="max"/>
        <color rgb="FFF8696B"/>
        <color rgb="FFFFEB84"/>
        <color rgb="FF63BE7B"/>
      </colorScale>
    </cfRule>
  </conditionalFormatting>
  <conditionalFormatting sqref="B20:L20">
    <cfRule type="colorScale" priority="425">
      <colorScale>
        <cfvo type="min"/>
        <cfvo type="percentile" val="50"/>
        <cfvo type="max"/>
        <color rgb="FFF8696B"/>
        <color rgb="FFFFEB84"/>
        <color rgb="FF63BE7B"/>
      </colorScale>
    </cfRule>
  </conditionalFormatting>
  <conditionalFormatting sqref="B21:L21">
    <cfRule type="colorScale" priority="426">
      <colorScale>
        <cfvo type="min"/>
        <cfvo type="percentile" val="50"/>
        <cfvo type="max"/>
        <color rgb="FFF8696B"/>
        <color rgb="FFFFEB84"/>
        <color rgb="FF63BE7B"/>
      </colorScale>
    </cfRule>
  </conditionalFormatting>
  <conditionalFormatting sqref="B22:L22">
    <cfRule type="colorScale" priority="427">
      <colorScale>
        <cfvo type="min"/>
        <cfvo type="percentile" val="50"/>
        <cfvo type="max"/>
        <color rgb="FFF8696B"/>
        <color rgb="FFFFEB84"/>
        <color rgb="FF63BE7B"/>
      </colorScale>
    </cfRule>
  </conditionalFormatting>
  <conditionalFormatting sqref="B23:L23">
    <cfRule type="colorScale" priority="428">
      <colorScale>
        <cfvo type="min"/>
        <cfvo type="percentile" val="50"/>
        <cfvo type="max"/>
        <color rgb="FFF8696B"/>
        <color rgb="FFFFEB84"/>
        <color rgb="FF63BE7B"/>
      </colorScale>
    </cfRule>
  </conditionalFormatting>
  <conditionalFormatting sqref="B24:L24">
    <cfRule type="colorScale" priority="429">
      <colorScale>
        <cfvo type="min"/>
        <cfvo type="percentile" val="50"/>
        <cfvo type="max"/>
        <color rgb="FFF8696B"/>
        <color rgb="FFFFEB84"/>
        <color rgb="FF63BE7B"/>
      </colorScale>
    </cfRule>
  </conditionalFormatting>
  <conditionalFormatting sqref="B25:L25">
    <cfRule type="colorScale" priority="430">
      <colorScale>
        <cfvo type="min"/>
        <cfvo type="percentile" val="50"/>
        <cfvo type="max"/>
        <color rgb="FFF8696B"/>
        <color rgb="FFFFEB84"/>
        <color rgb="FF63BE7B"/>
      </colorScale>
    </cfRule>
  </conditionalFormatting>
  <conditionalFormatting sqref="B26:L26">
    <cfRule type="colorScale" priority="431">
      <colorScale>
        <cfvo type="min"/>
        <cfvo type="percentile" val="50"/>
        <cfvo type="max"/>
        <color rgb="FFF8696B"/>
        <color rgb="FFFFEB84"/>
        <color rgb="FF63BE7B"/>
      </colorScale>
    </cfRule>
  </conditionalFormatting>
  <conditionalFormatting sqref="B27:L27">
    <cfRule type="colorScale" priority="417">
      <colorScale>
        <cfvo type="min"/>
        <cfvo type="percentile" val="50"/>
        <cfvo type="max"/>
        <color rgb="FFF8696B"/>
        <color rgb="FFFFEB84"/>
        <color rgb="FF63BE7B"/>
      </colorScale>
    </cfRule>
  </conditionalFormatting>
  <conditionalFormatting sqref="B28:L28">
    <cfRule type="colorScale" priority="432">
      <colorScale>
        <cfvo type="min"/>
        <cfvo type="percentile" val="50"/>
        <cfvo type="max"/>
        <color rgb="FFF8696B"/>
        <color rgb="FFFFEB84"/>
        <color rgb="FF63BE7B"/>
      </colorScale>
    </cfRule>
  </conditionalFormatting>
  <conditionalFormatting sqref="B29:L29">
    <cfRule type="colorScale" priority="433">
      <colorScale>
        <cfvo type="min"/>
        <cfvo type="percentile" val="50"/>
        <cfvo type="max"/>
        <color rgb="FFF8696B"/>
        <color rgb="FFFFEB84"/>
        <color rgb="FF63BE7B"/>
      </colorScale>
    </cfRule>
  </conditionalFormatting>
  <conditionalFormatting sqref="B30:L30">
    <cfRule type="colorScale" priority="434">
      <colorScale>
        <cfvo type="min"/>
        <cfvo type="percentile" val="50"/>
        <cfvo type="max"/>
        <color rgb="FFF8696B"/>
        <color rgb="FFFFEB84"/>
        <color rgb="FF63BE7B"/>
      </colorScale>
    </cfRule>
  </conditionalFormatting>
  <conditionalFormatting sqref="B31:L31">
    <cfRule type="colorScale" priority="435">
      <colorScale>
        <cfvo type="min"/>
        <cfvo type="percentile" val="50"/>
        <cfvo type="max"/>
        <color rgb="FFF8696B"/>
        <color rgb="FFFFEB84"/>
        <color rgb="FF63BE7B"/>
      </colorScale>
    </cfRule>
  </conditionalFormatting>
  <conditionalFormatting sqref="B32:L32">
    <cfRule type="colorScale" priority="436">
      <colorScale>
        <cfvo type="min"/>
        <cfvo type="percentile" val="50"/>
        <cfvo type="max"/>
        <color rgb="FFF8696B"/>
        <color rgb="FFFFEB84"/>
        <color rgb="FF63BE7B"/>
      </colorScale>
    </cfRule>
  </conditionalFormatting>
  <conditionalFormatting sqref="B33:L33">
    <cfRule type="colorScale" priority="438">
      <colorScale>
        <cfvo type="min"/>
        <cfvo type="percentile" val="50"/>
        <cfvo type="max"/>
        <color rgb="FFF8696B"/>
        <color rgb="FFFFEB84"/>
        <color rgb="FF63BE7B"/>
      </colorScale>
    </cfRule>
  </conditionalFormatting>
  <conditionalFormatting sqref="B34:L34">
    <cfRule type="colorScale" priority="439">
      <colorScale>
        <cfvo type="min"/>
        <cfvo type="percentile" val="50"/>
        <cfvo type="max"/>
        <color rgb="FFF8696B"/>
        <color rgb="FFFFEB84"/>
        <color rgb="FF63BE7B"/>
      </colorScale>
    </cfRule>
  </conditionalFormatting>
  <conditionalFormatting sqref="B35:L35">
    <cfRule type="colorScale" priority="440">
      <colorScale>
        <cfvo type="min"/>
        <cfvo type="percentile" val="50"/>
        <cfvo type="max"/>
        <color rgb="FFF8696B"/>
        <color rgb="FFFFEB84"/>
        <color rgb="FF63BE7B"/>
      </colorScale>
    </cfRule>
  </conditionalFormatting>
  <conditionalFormatting sqref="B36:L36">
    <cfRule type="colorScale" priority="441">
      <colorScale>
        <cfvo type="min"/>
        <cfvo type="percentile" val="50"/>
        <cfvo type="max"/>
        <color rgb="FFF8696B"/>
        <color rgb="FFFFEB84"/>
        <color rgb="FF63BE7B"/>
      </colorScale>
    </cfRule>
  </conditionalFormatting>
  <conditionalFormatting sqref="B37:L37">
    <cfRule type="colorScale" priority="444">
      <colorScale>
        <cfvo type="min"/>
        <cfvo type="percentile" val="50"/>
        <cfvo type="max"/>
        <color rgb="FF63BE7B"/>
        <color rgb="FFFFEB84"/>
        <color rgb="FFF8696B"/>
      </colorScale>
    </cfRule>
  </conditionalFormatting>
  <conditionalFormatting sqref="B38:L38">
    <cfRule type="colorScale" priority="442">
      <colorScale>
        <cfvo type="min"/>
        <cfvo type="percentile" val="50"/>
        <cfvo type="max"/>
        <color rgb="FFF8696B"/>
        <color rgb="FFFFEB84"/>
        <color rgb="FF63BE7B"/>
      </colorScale>
    </cfRule>
  </conditionalFormatting>
  <conditionalFormatting sqref="B39:L39">
    <cfRule type="colorScale" priority="443">
      <colorScale>
        <cfvo type="min"/>
        <cfvo type="percentile" val="50"/>
        <cfvo type="max"/>
        <color rgb="FFF8696B"/>
        <color rgb="FFFFEB84"/>
        <color rgb="FF63BE7B"/>
      </colorScale>
    </cfRule>
  </conditionalFormatting>
  <conditionalFormatting sqref="B40:L40">
    <cfRule type="colorScale" priority="445">
      <colorScale>
        <cfvo type="min"/>
        <cfvo type="percentile" val="50"/>
        <cfvo type="max"/>
        <color rgb="FFF8696B"/>
        <color rgb="FFFFEB84"/>
        <color rgb="FF63BE7B"/>
      </colorScale>
    </cfRule>
  </conditionalFormatting>
  <conditionalFormatting sqref="B41:L41">
    <cfRule type="colorScale" priority="446">
      <colorScale>
        <cfvo type="min"/>
        <cfvo type="percentile" val="50"/>
        <cfvo type="max"/>
        <color rgb="FFF8696B"/>
        <color rgb="FFFFEB84"/>
        <color rgb="FF63BE7B"/>
      </colorScale>
    </cfRule>
  </conditionalFormatting>
  <conditionalFormatting sqref="B42:L42">
    <cfRule type="colorScale" priority="447">
      <colorScale>
        <cfvo type="min"/>
        <cfvo type="percentile" val="50"/>
        <cfvo type="max"/>
        <color rgb="FFF8696B"/>
        <color rgb="FFFFEB84"/>
        <color rgb="FF63BE7B"/>
      </colorScale>
    </cfRule>
  </conditionalFormatting>
  <conditionalFormatting sqref="B43:L43">
    <cfRule type="colorScale" priority="448">
      <colorScale>
        <cfvo type="min"/>
        <cfvo type="percentile" val="50"/>
        <cfvo type="max"/>
        <color rgb="FFF8696B"/>
        <color rgb="FFFFEB84"/>
        <color rgb="FF63BE7B"/>
      </colorScale>
    </cfRule>
  </conditionalFormatting>
  <conditionalFormatting sqref="B44:L44">
    <cfRule type="colorScale" priority="449">
      <colorScale>
        <cfvo type="min"/>
        <cfvo type="percentile" val="50"/>
        <cfvo type="max"/>
        <color rgb="FFF8696B"/>
        <color rgb="FFFFEB84"/>
        <color rgb="FF63BE7B"/>
      </colorScale>
    </cfRule>
  </conditionalFormatting>
  <conditionalFormatting sqref="B45:L46">
    <cfRule type="cellIs" dxfId="47" priority="54" operator="lessThan">
      <formula>3</formula>
    </cfRule>
    <cfRule type="cellIs" dxfId="46" priority="55" operator="greaterThan">
      <formula>5</formula>
    </cfRule>
    <cfRule type="cellIs" dxfId="45" priority="56" operator="between">
      <formula>3</formula>
      <formula>5</formula>
    </cfRule>
  </conditionalFormatting>
  <conditionalFormatting sqref="B47:L47">
    <cfRule type="cellIs" dxfId="44" priority="57" operator="greaterThan">
      <formula>2</formula>
    </cfRule>
    <cfRule type="cellIs" dxfId="43" priority="58" operator="lessThan">
      <formula>1</formula>
    </cfRule>
    <cfRule type="cellIs" dxfId="42" priority="59" operator="between">
      <formula>1</formula>
      <formula>2</formula>
    </cfRule>
  </conditionalFormatting>
  <conditionalFormatting sqref="B48:L48">
    <cfRule type="cellIs" dxfId="41" priority="60" operator="lessThan">
      <formula>0.599999999</formula>
    </cfRule>
    <cfRule type="cellIs" dxfId="40" priority="61" operator="greaterThan">
      <formula>0.6</formula>
    </cfRule>
  </conditionalFormatting>
  <conditionalFormatting sqref="B49:L51">
    <cfRule type="cellIs" dxfId="39" priority="62" operator="lessThanOrEqual">
      <formula>1</formula>
    </cfRule>
    <cfRule type="cellIs" dxfId="38" priority="63" operator="greaterThan">
      <formula>1.00000001</formula>
    </cfRule>
  </conditionalFormatting>
  <conditionalFormatting sqref="B52:L52">
    <cfRule type="colorScale" priority="437">
      <colorScale>
        <cfvo type="min"/>
        <cfvo type="percentile" val="50"/>
        <cfvo type="max"/>
        <color rgb="FFF8696B"/>
        <color rgb="FFFFEB84"/>
        <color rgb="FF63BE7B"/>
      </colorScale>
    </cfRule>
  </conditionalFormatting>
  <conditionalFormatting sqref="B53:L53">
    <cfRule type="cellIs" dxfId="37" priority="65" operator="greaterThan">
      <formula>0.3</formula>
    </cfRule>
    <cfRule type="cellIs" dxfId="36" priority="66" operator="between">
      <formula>0.000000000001</formula>
      <formula>0.15</formula>
    </cfRule>
    <cfRule type="cellIs" dxfId="35" priority="67" operator="between">
      <formula>0.15</formula>
      <formula>0.3</formula>
    </cfRule>
    <cfRule type="cellIs" dxfId="34" priority="64" operator="lessThanOrEqual">
      <formula>0</formula>
    </cfRule>
  </conditionalFormatting>
  <conditionalFormatting sqref="B54:L54">
    <cfRule type="colorScale" priority="450">
      <colorScale>
        <cfvo type="min"/>
        <cfvo type="percentile" val="50"/>
        <cfvo type="max"/>
        <color rgb="FF63BE7B"/>
        <color rgb="FFFFEB84"/>
        <color rgb="FFF8696B"/>
      </colorScale>
    </cfRule>
  </conditionalFormatting>
  <conditionalFormatting sqref="B55:L55">
    <cfRule type="colorScale" priority="451">
      <colorScale>
        <cfvo type="min"/>
        <cfvo type="percentile" val="50"/>
        <cfvo type="max"/>
        <color rgb="FFF8696B"/>
        <color rgb="FFFFEB84"/>
        <color rgb="FF63BE7B"/>
      </colorScale>
    </cfRule>
  </conditionalFormatting>
  <conditionalFormatting sqref="B56:L56">
    <cfRule type="colorScale" priority="452">
      <colorScale>
        <cfvo type="min"/>
        <cfvo type="percentile" val="50"/>
        <cfvo type="max"/>
        <color rgb="FF63BE7B"/>
        <color rgb="FFFFEB84"/>
        <color rgb="FFF8696B"/>
      </colorScale>
    </cfRule>
  </conditionalFormatting>
  <conditionalFormatting sqref="B57:L57">
    <cfRule type="colorScale" priority="453">
      <colorScale>
        <cfvo type="min"/>
        <cfvo type="percentile" val="50"/>
        <cfvo type="max"/>
        <color rgb="FF63BE7B"/>
        <color rgb="FFFFEB84"/>
        <color rgb="FFF8696B"/>
      </colorScale>
    </cfRule>
  </conditionalFormatting>
  <conditionalFormatting sqref="B58:L58">
    <cfRule type="colorScale" priority="454">
      <colorScale>
        <cfvo type="min"/>
        <cfvo type="percentile" val="50"/>
        <cfvo type="max"/>
        <color rgb="FF63BE7B"/>
        <color rgb="FFFFEB84"/>
        <color rgb="FFF8696B"/>
      </colorScale>
    </cfRule>
  </conditionalFormatting>
  <conditionalFormatting sqref="B59:L59">
    <cfRule type="colorScale" priority="455">
      <colorScale>
        <cfvo type="min"/>
        <cfvo type="percentile" val="50"/>
        <cfvo type="max"/>
        <color rgb="FF63BE7B"/>
        <color rgb="FFFFEB84"/>
        <color rgb="FFF8696B"/>
      </colorScale>
    </cfRule>
  </conditionalFormatting>
  <conditionalFormatting sqref="B60:L60">
    <cfRule type="colorScale" priority="456">
      <colorScale>
        <cfvo type="min"/>
        <cfvo type="percentile" val="50"/>
        <cfvo type="max"/>
        <color rgb="FF63BE7B"/>
        <color rgb="FFFFEB84"/>
        <color rgb="FFF8696B"/>
      </colorScale>
    </cfRule>
  </conditionalFormatting>
  <conditionalFormatting sqref="B61:L61">
    <cfRule type="colorScale" priority="457">
      <colorScale>
        <cfvo type="min"/>
        <cfvo type="percentile" val="50"/>
        <cfvo type="max"/>
        <color rgb="FFF8696B"/>
        <color rgb="FFFFEB84"/>
        <color rgb="FF63BE7B"/>
      </colorScale>
    </cfRule>
  </conditionalFormatting>
  <conditionalFormatting sqref="B63:L63">
    <cfRule type="colorScale" priority="458">
      <colorScale>
        <cfvo type="min"/>
        <cfvo type="percentile" val="50"/>
        <cfvo type="max"/>
        <color rgb="FFF8696B"/>
        <color rgb="FFFFEB84"/>
        <color rgb="FF63BE7B"/>
      </colorScale>
    </cfRule>
  </conditionalFormatting>
  <conditionalFormatting sqref="O21:S21">
    <cfRule type="colorScale" priority="110">
      <colorScale>
        <cfvo type="min"/>
        <cfvo type="max"/>
        <color rgb="FFEA9999"/>
        <color rgb="FF00FF00"/>
      </colorScale>
    </cfRule>
    <cfRule type="colorScale" priority="85">
      <colorScale>
        <cfvo type="min"/>
        <cfvo type="percentile" val="50"/>
        <cfvo type="max"/>
        <color rgb="FFF8696B"/>
        <color rgb="FFFFEB84"/>
        <color rgb="FF63BE7B"/>
      </colorScale>
    </cfRule>
  </conditionalFormatting>
  <conditionalFormatting sqref="O23:S23">
    <cfRule type="colorScale" priority="84">
      <colorScale>
        <cfvo type="min"/>
        <cfvo type="max"/>
        <color rgb="FFEA9999"/>
        <color rgb="FF00FF00"/>
      </colorScale>
    </cfRule>
    <cfRule type="colorScale" priority="83">
      <colorScale>
        <cfvo type="min"/>
        <cfvo type="percentile" val="50"/>
        <cfvo type="max"/>
        <color rgb="FFF8696B"/>
        <color rgb="FFFFEB84"/>
        <color rgb="FF63BE7B"/>
      </colorScale>
    </cfRule>
  </conditionalFormatting>
  <conditionalFormatting sqref="O25:S25">
    <cfRule type="colorScale" priority="81">
      <colorScale>
        <cfvo type="min"/>
        <cfvo type="percentile" val="50"/>
        <cfvo type="max"/>
        <color rgb="FFF8696B"/>
        <color rgb="FFFFEB84"/>
        <color rgb="FF63BE7B"/>
      </colorScale>
    </cfRule>
    <cfRule type="colorScale" priority="82">
      <colorScale>
        <cfvo type="min"/>
        <cfvo type="max"/>
        <color rgb="FFEA9999"/>
        <color rgb="FF00FF00"/>
      </colorScale>
    </cfRule>
  </conditionalFormatting>
  <conditionalFormatting sqref="O27:S27">
    <cfRule type="colorScale" priority="79">
      <colorScale>
        <cfvo type="min"/>
        <cfvo type="percentile" val="50"/>
        <cfvo type="max"/>
        <color rgb="FFF8696B"/>
        <color rgb="FFFFEB84"/>
        <color rgb="FF63BE7B"/>
      </colorScale>
    </cfRule>
    <cfRule type="colorScale" priority="80">
      <colorScale>
        <cfvo type="min"/>
        <cfvo type="max"/>
        <color rgb="FFEA9999"/>
        <color rgb="FF00FF00"/>
      </colorScale>
    </cfRule>
  </conditionalFormatting>
  <conditionalFormatting sqref="O29:S29">
    <cfRule type="colorScale" priority="77">
      <colorScale>
        <cfvo type="min"/>
        <cfvo type="percentile" val="50"/>
        <cfvo type="max"/>
        <color rgb="FFF8696B"/>
        <color rgb="FFFFEB84"/>
        <color rgb="FF63BE7B"/>
      </colorScale>
    </cfRule>
    <cfRule type="colorScale" priority="78">
      <colorScale>
        <cfvo type="min"/>
        <cfvo type="max"/>
        <color rgb="FFEA9999"/>
        <color rgb="FF00FF00"/>
      </colorScale>
    </cfRule>
  </conditionalFormatting>
  <conditionalFormatting sqref="O31:S31">
    <cfRule type="colorScale" priority="75">
      <colorScale>
        <cfvo type="min"/>
        <cfvo type="percentile" val="50"/>
        <cfvo type="max"/>
        <color rgb="FFF8696B"/>
        <color rgb="FFFFEB84"/>
        <color rgb="FF63BE7B"/>
      </colorScale>
    </cfRule>
    <cfRule type="colorScale" priority="76">
      <colorScale>
        <cfvo type="min"/>
        <cfvo type="max"/>
        <color rgb="FFEA9999"/>
        <color rgb="FF00FF00"/>
      </colorScale>
    </cfRule>
  </conditionalFormatting>
  <conditionalFormatting sqref="O33:S33">
    <cfRule type="colorScale" priority="73">
      <colorScale>
        <cfvo type="min"/>
        <cfvo type="percentile" val="50"/>
        <cfvo type="max"/>
        <color rgb="FFF8696B"/>
        <color rgb="FFFFEB84"/>
        <color rgb="FF63BE7B"/>
      </colorScale>
    </cfRule>
    <cfRule type="colorScale" priority="74">
      <colorScale>
        <cfvo type="min"/>
        <cfvo type="max"/>
        <color rgb="FFEA9999"/>
        <color rgb="FF00FF00"/>
      </colorScale>
    </cfRule>
  </conditionalFormatting>
  <conditionalFormatting sqref="O38:S38">
    <cfRule type="colorScale" priority="72">
      <colorScale>
        <cfvo type="min"/>
        <cfvo type="percentile" val="50"/>
        <cfvo type="max"/>
        <color rgb="FFF8696B"/>
        <color rgb="FFFFEB84"/>
        <color rgb="FF63BE7B"/>
      </colorScale>
    </cfRule>
  </conditionalFormatting>
  <conditionalFormatting sqref="O40:S40">
    <cfRule type="colorScale" priority="71">
      <colorScale>
        <cfvo type="min"/>
        <cfvo type="percentile" val="50"/>
        <cfvo type="max"/>
        <color rgb="FFF8696B"/>
        <color rgb="FFFFEB84"/>
        <color rgb="FF63BE7B"/>
      </colorScale>
    </cfRule>
  </conditionalFormatting>
  <conditionalFormatting sqref="O42:S42">
    <cfRule type="colorScale" priority="70">
      <colorScale>
        <cfvo type="min"/>
        <cfvo type="percentile" val="50"/>
        <cfvo type="max"/>
        <color rgb="FFF8696B"/>
        <color rgb="FFFFEB84"/>
        <color rgb="FF63BE7B"/>
      </colorScale>
    </cfRule>
  </conditionalFormatting>
  <conditionalFormatting sqref="O44:S44">
    <cfRule type="colorScale" priority="69">
      <colorScale>
        <cfvo type="min"/>
        <cfvo type="percentile" val="50"/>
        <cfvo type="max"/>
        <color rgb="FFF8696B"/>
        <color rgb="FFFFEB84"/>
        <color rgb="FF63BE7B"/>
      </colorScale>
    </cfRule>
  </conditionalFormatting>
  <conditionalFormatting sqref="O46:S46">
    <cfRule type="colorScale" priority="68">
      <colorScale>
        <cfvo type="min"/>
        <cfvo type="percentile" val="50"/>
        <cfvo type="max"/>
        <color rgb="FFF8696B"/>
        <color rgb="FFFFEB84"/>
        <color rgb="FF63BE7B"/>
      </colorScale>
    </cfRule>
  </conditionalFormatting>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00FF00"/>
    <outlinePr summaryBelow="0" summaryRight="0"/>
  </sheetPr>
  <dimension ref="A1:AH1000"/>
  <sheetViews>
    <sheetView zoomScaleNormal="85" workbookViewId="0">
      <pane xSplit="1" ySplit="2" topLeftCell="B4" activePane="bottomRight" state="frozen"/>
      <selection pane="topRight" activeCell="B1" sqref="B1"/>
      <selection pane="bottomLeft" activeCell="A3" sqref="A3"/>
      <selection pane="bottomRight" activeCell="C28" sqref="C28"/>
    </sheetView>
  </sheetViews>
  <sheetFormatPr defaultColWidth="12.453125" defaultRowHeight="15.75" customHeight="1"/>
  <cols>
    <col min="1" max="1" width="46.1796875" bestFit="1" customWidth="1"/>
    <col min="2" max="2" width="22.453125" customWidth="1"/>
    <col min="3" max="15" width="17.453125" customWidth="1"/>
    <col min="16" max="16" width="26.36328125" customWidth="1"/>
    <col min="17" max="17" width="19.36328125" customWidth="1"/>
    <col min="18" max="18" width="30.453125" customWidth="1"/>
    <col min="20" max="20" width="14.81640625" customWidth="1"/>
    <col min="24" max="24" width="16.36328125" customWidth="1"/>
    <col min="27" max="28" width="13.453125" customWidth="1"/>
    <col min="29" max="29" width="16.81640625" customWidth="1"/>
    <col min="30" max="30" width="14.453125" customWidth="1"/>
    <col min="31" max="31" width="14.81640625" customWidth="1"/>
    <col min="32" max="32" width="14.453125" customWidth="1"/>
  </cols>
  <sheetData>
    <row r="1" spans="1:34" ht="19.5" customHeight="1" thickBot="1">
      <c r="A1" s="57" t="str">
        <f>A2&amp;": Yearly"</f>
        <v>AAPL: Yearly</v>
      </c>
      <c r="B1" s="58"/>
      <c r="C1" s="500" t="s">
        <v>3662</v>
      </c>
      <c r="D1" s="501"/>
      <c r="E1" s="501"/>
      <c r="F1" s="501"/>
      <c r="G1" s="501"/>
      <c r="H1" s="502"/>
      <c r="I1" s="59"/>
      <c r="J1" s="1"/>
      <c r="K1" s="1"/>
      <c r="L1" s="1"/>
      <c r="M1" s="1"/>
      <c r="N1" s="1"/>
      <c r="O1" s="1"/>
    </row>
    <row r="2" spans="1:34" ht="20" thickBot="1">
      <c r="A2" s="60" t="str">
        <f>'YoY Ratios'!$A$1</f>
        <v>AAPL</v>
      </c>
      <c r="B2" s="61"/>
      <c r="C2" s="503" t="s">
        <v>3062</v>
      </c>
      <c r="D2" s="504">
        <v>2023</v>
      </c>
      <c r="E2" s="504">
        <f>D2-1</f>
        <v>2022</v>
      </c>
      <c r="F2" s="504">
        <f t="shared" ref="F2:O2" si="0">E2-1</f>
        <v>2021</v>
      </c>
      <c r="G2" s="504">
        <f t="shared" si="0"/>
        <v>2020</v>
      </c>
      <c r="H2" s="504">
        <f t="shared" si="0"/>
        <v>2019</v>
      </c>
      <c r="I2" s="504">
        <f t="shared" si="0"/>
        <v>2018</v>
      </c>
      <c r="J2" s="504">
        <f t="shared" si="0"/>
        <v>2017</v>
      </c>
      <c r="K2" s="504">
        <f t="shared" si="0"/>
        <v>2016</v>
      </c>
      <c r="L2" s="504">
        <f t="shared" si="0"/>
        <v>2015</v>
      </c>
      <c r="M2" s="504">
        <f t="shared" si="0"/>
        <v>2014</v>
      </c>
      <c r="N2" s="504">
        <f t="shared" si="0"/>
        <v>2013</v>
      </c>
      <c r="O2" s="504">
        <f t="shared" si="0"/>
        <v>2012</v>
      </c>
      <c r="Q2" s="62"/>
      <c r="R2" s="62"/>
      <c r="S2" s="62"/>
      <c r="T2" s="62"/>
      <c r="V2" s="535"/>
      <c r="W2" s="536"/>
      <c r="AB2" s="535"/>
      <c r="AC2" s="536"/>
    </row>
    <row r="3" spans="1:34" ht="16" thickBot="1">
      <c r="A3" s="63" t="s">
        <v>3477</v>
      </c>
      <c r="B3" s="64"/>
      <c r="C3" s="65"/>
      <c r="D3" s="64"/>
      <c r="E3" s="64"/>
      <c r="F3" s="64"/>
      <c r="G3" s="64"/>
      <c r="H3" s="64"/>
      <c r="I3" s="64"/>
      <c r="J3" s="64"/>
      <c r="K3" s="64"/>
      <c r="L3" s="64"/>
      <c r="M3" s="64"/>
      <c r="N3" s="64"/>
      <c r="O3" s="65"/>
      <c r="Q3" s="66"/>
      <c r="R3" s="66"/>
      <c r="W3" s="67"/>
      <c r="X3" s="68"/>
      <c r="Y3" s="67"/>
      <c r="Z3" s="469"/>
      <c r="AC3" s="67"/>
      <c r="AD3" s="68"/>
      <c r="AE3" s="67"/>
      <c r="AF3" s="67"/>
      <c r="AH3" s="56"/>
    </row>
    <row r="4" spans="1:34" ht="14.5">
      <c r="A4" s="69" t="s">
        <v>3478</v>
      </c>
      <c r="B4" s="70"/>
      <c r="C4" s="71" cm="1">
        <f t="array" ref="C4:O25">_xldudf_WISE($A$2,A4:A25,$C$2:$O$2)</f>
        <v>385706000000</v>
      </c>
      <c r="D4" s="84">
        <v>383285000000</v>
      </c>
      <c r="E4" s="84">
        <v>394328000000</v>
      </c>
      <c r="F4" s="84">
        <v>365817000000</v>
      </c>
      <c r="G4" s="84">
        <v>274515000000</v>
      </c>
      <c r="H4" s="84">
        <v>260174000000</v>
      </c>
      <c r="I4" s="84">
        <v>265595000000</v>
      </c>
      <c r="J4" s="84">
        <v>229234000000</v>
      </c>
      <c r="K4" s="84">
        <v>215639000000</v>
      </c>
      <c r="L4" s="84">
        <v>233715000000</v>
      </c>
      <c r="M4" s="84">
        <v>182795000000</v>
      </c>
      <c r="N4" s="84">
        <v>170910000000</v>
      </c>
      <c r="O4" s="85">
        <v>156508000000</v>
      </c>
      <c r="Q4" s="66"/>
      <c r="R4" s="66"/>
      <c r="W4" s="67"/>
      <c r="X4" s="68"/>
      <c r="Y4" s="67"/>
      <c r="AC4" s="67"/>
      <c r="AD4" s="68"/>
      <c r="AE4" s="67"/>
      <c r="AF4" s="67"/>
      <c r="AH4" s="56"/>
    </row>
    <row r="5" spans="1:34" ht="14.5">
      <c r="A5" s="72" t="s">
        <v>3479</v>
      </c>
      <c r="B5" s="73"/>
      <c r="C5" s="94">
        <v>212035000000</v>
      </c>
      <c r="D5" s="7">
        <v>214137000000</v>
      </c>
      <c r="E5" s="7">
        <v>223546000000</v>
      </c>
      <c r="F5" s="7">
        <v>212981000000</v>
      </c>
      <c r="G5" s="7">
        <v>169559000000</v>
      </c>
      <c r="H5" s="7">
        <v>161782000000</v>
      </c>
      <c r="I5" s="7">
        <v>163756000000</v>
      </c>
      <c r="J5" s="7">
        <v>141048000000</v>
      </c>
      <c r="K5" s="7">
        <v>131376000000</v>
      </c>
      <c r="L5" s="7">
        <v>140089000000</v>
      </c>
      <c r="M5" s="7">
        <v>112258000000</v>
      </c>
      <c r="N5" s="7">
        <v>106606000000</v>
      </c>
      <c r="O5" s="75">
        <v>87846000000</v>
      </c>
      <c r="Q5" s="66"/>
      <c r="R5" s="66"/>
      <c r="W5" s="76"/>
      <c r="X5" s="77"/>
      <c r="Y5" s="76"/>
      <c r="AC5" s="76"/>
      <c r="AD5" s="77"/>
      <c r="AE5" s="76"/>
      <c r="AF5" s="67"/>
      <c r="AH5" s="56"/>
    </row>
    <row r="6" spans="1:34" ht="17" thickBot="1">
      <c r="A6" s="78" t="s">
        <v>3480</v>
      </c>
      <c r="B6" s="79"/>
      <c r="C6" s="96">
        <v>173671000000</v>
      </c>
      <c r="D6" s="48">
        <v>169148000000</v>
      </c>
      <c r="E6" s="48">
        <v>170782000000</v>
      </c>
      <c r="F6" s="48">
        <v>152836000000</v>
      </c>
      <c r="G6" s="48">
        <v>104956000000</v>
      </c>
      <c r="H6" s="48">
        <v>98392000000</v>
      </c>
      <c r="I6" s="48">
        <v>101839000000</v>
      </c>
      <c r="J6" s="48">
        <v>88186000000</v>
      </c>
      <c r="K6" s="48">
        <v>84263000000</v>
      </c>
      <c r="L6" s="48">
        <v>93626000000</v>
      </c>
      <c r="M6" s="48">
        <v>70537000000</v>
      </c>
      <c r="N6" s="48">
        <v>64304000000</v>
      </c>
      <c r="O6" s="80">
        <v>68662000000</v>
      </c>
      <c r="Q6" s="66"/>
      <c r="R6" s="66"/>
      <c r="V6" s="81"/>
      <c r="W6" s="112"/>
      <c r="X6" s="112"/>
      <c r="Y6" s="112"/>
      <c r="Z6" s="112"/>
      <c r="AB6" s="81"/>
      <c r="AC6" s="358"/>
      <c r="AD6" s="270"/>
      <c r="AE6" s="270"/>
    </row>
    <row r="7" spans="1:34" ht="14.5">
      <c r="A7" s="72" t="s">
        <v>3481</v>
      </c>
      <c r="B7" s="70"/>
      <c r="C7" s="97">
        <v>29902000000</v>
      </c>
      <c r="D7" s="84">
        <v>29915000000</v>
      </c>
      <c r="E7" s="84">
        <v>26251000000</v>
      </c>
      <c r="F7" s="84">
        <v>21914000000</v>
      </c>
      <c r="G7" s="84">
        <v>18752000000</v>
      </c>
      <c r="H7" s="84">
        <v>16217000000</v>
      </c>
      <c r="I7" s="84">
        <v>14236000000</v>
      </c>
      <c r="J7" s="84">
        <v>11581000000</v>
      </c>
      <c r="K7" s="84">
        <v>10045000000</v>
      </c>
      <c r="L7" s="84">
        <v>8067000000</v>
      </c>
      <c r="M7" s="84">
        <v>6041000000</v>
      </c>
      <c r="N7" s="84">
        <v>4475000000</v>
      </c>
      <c r="O7" s="85">
        <v>3381000000</v>
      </c>
      <c r="Q7" s="66"/>
      <c r="R7" s="66"/>
      <c r="AB7" s="81"/>
      <c r="AC7" s="86"/>
      <c r="AD7" s="86"/>
      <c r="AE7" s="86"/>
      <c r="AF7" s="56"/>
      <c r="AG7" s="56"/>
      <c r="AH7" s="56"/>
    </row>
    <row r="8" spans="1:34" ht="16.5">
      <c r="A8" s="72" t="s">
        <v>3482</v>
      </c>
      <c r="B8" s="73"/>
      <c r="C8" s="94">
        <v>25111000000</v>
      </c>
      <c r="D8" s="7">
        <v>24932000000</v>
      </c>
      <c r="E8" s="7">
        <v>25094000000</v>
      </c>
      <c r="F8" s="7">
        <v>21973000000</v>
      </c>
      <c r="G8" s="7">
        <v>19916000000</v>
      </c>
      <c r="H8" s="7">
        <v>18245000000</v>
      </c>
      <c r="I8" s="7">
        <v>16705000000</v>
      </c>
      <c r="J8" s="7">
        <v>15261000000</v>
      </c>
      <c r="K8" s="7">
        <v>14194000000</v>
      </c>
      <c r="L8" s="7">
        <v>14329000000</v>
      </c>
      <c r="M8" s="7">
        <v>11993000000</v>
      </c>
      <c r="N8" s="7">
        <v>10830000000</v>
      </c>
      <c r="O8" s="75">
        <v>10040000000</v>
      </c>
      <c r="Q8" s="66"/>
      <c r="R8" s="66"/>
      <c r="V8" s="81"/>
      <c r="W8" s="112"/>
      <c r="X8" s="87"/>
      <c r="Y8" s="87"/>
      <c r="Z8" s="87"/>
      <c r="AB8" s="81"/>
      <c r="AD8" s="87"/>
      <c r="AE8" s="87"/>
    </row>
    <row r="9" spans="1:34" ht="14.5">
      <c r="A9" s="72" t="s">
        <v>3483</v>
      </c>
      <c r="B9" s="73"/>
      <c r="C9" s="94">
        <v>0</v>
      </c>
      <c r="D9" s="7">
        <v>0</v>
      </c>
      <c r="E9" s="7">
        <v>0</v>
      </c>
      <c r="F9" s="7">
        <v>0</v>
      </c>
      <c r="G9" s="7">
        <v>0</v>
      </c>
      <c r="H9" s="7">
        <v>0</v>
      </c>
      <c r="I9" s="7">
        <v>0</v>
      </c>
      <c r="J9" s="7">
        <v>0</v>
      </c>
      <c r="K9" s="7">
        <v>0</v>
      </c>
      <c r="L9" s="7">
        <v>0</v>
      </c>
      <c r="M9" s="7">
        <v>0</v>
      </c>
      <c r="N9" s="7">
        <v>0</v>
      </c>
      <c r="O9" s="75">
        <v>0</v>
      </c>
      <c r="Q9" s="66"/>
      <c r="R9" s="66"/>
      <c r="V9" s="81"/>
      <c r="W9" s="56"/>
      <c r="X9" s="56"/>
      <c r="Y9" s="56"/>
      <c r="Z9" s="56"/>
      <c r="AB9" s="81"/>
      <c r="AC9" s="56"/>
      <c r="AD9" s="56"/>
      <c r="AE9" s="56"/>
    </row>
    <row r="10" spans="1:34" ht="14.5">
      <c r="A10" s="72" t="s">
        <v>3484</v>
      </c>
      <c r="B10" s="73"/>
      <c r="C10" s="94">
        <v>0</v>
      </c>
      <c r="D10" s="7">
        <v>0</v>
      </c>
      <c r="E10" s="7">
        <v>0</v>
      </c>
      <c r="F10" s="7">
        <v>0</v>
      </c>
      <c r="G10" s="7">
        <v>0</v>
      </c>
      <c r="H10" s="7">
        <v>0</v>
      </c>
      <c r="I10" s="7">
        <v>0</v>
      </c>
      <c r="J10" s="7">
        <v>0</v>
      </c>
      <c r="K10" s="7">
        <v>0</v>
      </c>
      <c r="L10" s="7">
        <v>0</v>
      </c>
      <c r="M10" s="7">
        <v>0</v>
      </c>
      <c r="N10" s="7">
        <v>0</v>
      </c>
      <c r="O10" s="75">
        <v>0</v>
      </c>
      <c r="R10" s="474"/>
      <c r="V10" s="81"/>
      <c r="X10" s="56"/>
      <c r="Y10" s="56"/>
      <c r="Z10" s="56"/>
      <c r="AB10" s="81"/>
      <c r="AD10" s="56"/>
      <c r="AE10" s="56"/>
    </row>
    <row r="11" spans="1:34" ht="14.5">
      <c r="A11" s="72" t="s">
        <v>3485</v>
      </c>
      <c r="B11" s="73"/>
      <c r="C11" s="94">
        <v>-222000000</v>
      </c>
      <c r="D11" s="7">
        <v>-565000000</v>
      </c>
      <c r="E11" s="7">
        <v>-334000000</v>
      </c>
      <c r="F11" s="7">
        <v>258000000</v>
      </c>
      <c r="G11" s="7">
        <v>803000000</v>
      </c>
      <c r="H11" s="7">
        <v>1807000000</v>
      </c>
      <c r="I11" s="7">
        <v>2005000000</v>
      </c>
      <c r="J11" s="7">
        <v>2745000000</v>
      </c>
      <c r="K11" s="7">
        <v>1348000000</v>
      </c>
      <c r="L11" s="7">
        <v>1285000000</v>
      </c>
      <c r="M11" s="7">
        <v>-431000000</v>
      </c>
      <c r="N11" s="7">
        <v>1156000000</v>
      </c>
      <c r="O11" s="75">
        <v>522000000</v>
      </c>
      <c r="R11" s="474"/>
      <c r="T11" s="81"/>
    </row>
    <row r="12" spans="1:34" ht="14.5">
      <c r="A12" s="78" t="s">
        <v>3486</v>
      </c>
      <c r="B12" s="79"/>
      <c r="C12" s="96">
        <v>55013000000</v>
      </c>
      <c r="D12" s="48">
        <v>54847000000</v>
      </c>
      <c r="E12" s="48">
        <v>51345000000</v>
      </c>
      <c r="F12" s="48">
        <v>43887000000</v>
      </c>
      <c r="G12" s="48">
        <v>38668000000</v>
      </c>
      <c r="H12" s="48">
        <v>34462000000</v>
      </c>
      <c r="I12" s="48">
        <v>30941000000</v>
      </c>
      <c r="J12" s="48">
        <v>26842000000</v>
      </c>
      <c r="K12" s="48">
        <v>24239000000</v>
      </c>
      <c r="L12" s="48">
        <v>22396000000</v>
      </c>
      <c r="M12" s="48">
        <v>18034000000</v>
      </c>
      <c r="N12" s="48">
        <v>15305000000</v>
      </c>
      <c r="O12" s="80">
        <v>13421000000</v>
      </c>
      <c r="R12" s="474"/>
      <c r="W12" s="81"/>
      <c r="AA12" s="81"/>
      <c r="AB12" s="533"/>
      <c r="AC12" s="536"/>
    </row>
    <row r="13" spans="1:34" ht="14.5">
      <c r="A13" s="69" t="s">
        <v>3487</v>
      </c>
      <c r="B13" s="89"/>
      <c r="C13" s="94">
        <v>267048000000</v>
      </c>
      <c r="D13" s="479">
        <v>268984000000</v>
      </c>
      <c r="E13" s="84">
        <v>274891000000</v>
      </c>
      <c r="F13" s="84">
        <v>256868000000</v>
      </c>
      <c r="G13" s="84">
        <v>208227000000</v>
      </c>
      <c r="H13" s="84">
        <v>196244000000</v>
      </c>
      <c r="I13" s="84">
        <v>194697000000</v>
      </c>
      <c r="J13" s="84">
        <v>167890000000</v>
      </c>
      <c r="K13" s="84">
        <v>155615000000</v>
      </c>
      <c r="L13" s="84">
        <v>162485000000</v>
      </c>
      <c r="M13" s="84">
        <v>130292000000</v>
      </c>
      <c r="N13" s="84">
        <v>121911000000</v>
      </c>
      <c r="O13" s="85">
        <v>101267000000</v>
      </c>
      <c r="W13" s="81"/>
      <c r="X13" s="81"/>
      <c r="Y13" s="81"/>
      <c r="Z13" s="90"/>
      <c r="AA13" s="81"/>
      <c r="AB13" s="81"/>
      <c r="AC13" s="81"/>
      <c r="AD13" s="81"/>
      <c r="AE13" s="81"/>
      <c r="AF13" s="81"/>
    </row>
    <row r="14" spans="1:34" ht="14.5">
      <c r="A14" s="72" t="s">
        <v>3488</v>
      </c>
      <c r="B14" s="89"/>
      <c r="C14" s="94">
        <v>130109000000</v>
      </c>
      <c r="D14" s="480">
        <v>125820000000</v>
      </c>
      <c r="E14" s="7">
        <v>130541000000</v>
      </c>
      <c r="F14" s="7">
        <v>120233000000</v>
      </c>
      <c r="G14" s="7">
        <v>77344000000</v>
      </c>
      <c r="H14" s="7">
        <v>76477000000</v>
      </c>
      <c r="I14" s="7">
        <v>81801000000</v>
      </c>
      <c r="J14" s="7">
        <v>71501000000</v>
      </c>
      <c r="K14" s="7">
        <v>70529000000</v>
      </c>
      <c r="L14" s="7">
        <v>82487000000</v>
      </c>
      <c r="M14" s="7">
        <v>61813000000</v>
      </c>
      <c r="N14" s="7">
        <v>55756000000</v>
      </c>
      <c r="O14" s="75">
        <v>58518000000</v>
      </c>
      <c r="Y14" s="91"/>
      <c r="Z14" s="91"/>
      <c r="AB14" s="81"/>
      <c r="AC14" s="81"/>
      <c r="AD14" s="81"/>
      <c r="AE14" s="81"/>
      <c r="AF14" s="81"/>
    </row>
    <row r="15" spans="1:34" ht="14.5">
      <c r="A15" s="72" t="s">
        <v>3489</v>
      </c>
      <c r="B15" s="89"/>
      <c r="C15" s="94">
        <v>2930000000</v>
      </c>
      <c r="D15" s="480">
        <v>3933000000</v>
      </c>
      <c r="E15" s="7">
        <v>2931000000</v>
      </c>
      <c r="F15" s="7">
        <v>2645000000</v>
      </c>
      <c r="G15" s="7">
        <v>2873000000</v>
      </c>
      <c r="H15" s="7">
        <v>3576000000</v>
      </c>
      <c r="I15" s="7">
        <v>3240000000</v>
      </c>
      <c r="J15" s="7">
        <v>2323000000</v>
      </c>
      <c r="K15" s="7">
        <v>1456000000</v>
      </c>
      <c r="L15" s="7">
        <v>733000000</v>
      </c>
      <c r="M15" s="7">
        <v>384000000</v>
      </c>
      <c r="N15" s="7">
        <v>136000000</v>
      </c>
      <c r="O15" s="75">
        <v>-522000000</v>
      </c>
      <c r="Y15" s="91"/>
      <c r="AB15" s="321"/>
      <c r="AC15" s="321"/>
      <c r="AD15" s="321"/>
      <c r="AE15" s="321"/>
      <c r="AF15" s="321"/>
      <c r="AG15" s="321"/>
    </row>
    <row r="16" spans="1:34" ht="14.5">
      <c r="A16" s="72" t="s">
        <v>3490</v>
      </c>
      <c r="B16" s="89"/>
      <c r="C16" s="94">
        <v>11451000000</v>
      </c>
      <c r="D16" s="480">
        <v>11519000000</v>
      </c>
      <c r="E16" s="7">
        <v>11104000000</v>
      </c>
      <c r="F16" s="7">
        <v>11284000000</v>
      </c>
      <c r="G16" s="7">
        <v>11056000000</v>
      </c>
      <c r="H16" s="7">
        <v>12547000000</v>
      </c>
      <c r="I16" s="7">
        <v>10903000000</v>
      </c>
      <c r="J16" s="7">
        <v>10157000000</v>
      </c>
      <c r="K16" s="7">
        <v>10505000000</v>
      </c>
      <c r="L16" s="7">
        <v>11257000000</v>
      </c>
      <c r="M16" s="7">
        <v>7946000000</v>
      </c>
      <c r="N16" s="7">
        <v>6757000000</v>
      </c>
      <c r="O16" s="75">
        <v>3277000000</v>
      </c>
      <c r="Y16" s="91"/>
      <c r="AB16" s="81"/>
    </row>
    <row r="17" spans="1:33" ht="14.5">
      <c r="A17" s="92" t="s">
        <v>3491</v>
      </c>
      <c r="B17" s="89"/>
      <c r="C17" s="94">
        <v>118658000000</v>
      </c>
      <c r="D17" s="481">
        <v>114301000000</v>
      </c>
      <c r="E17" s="48">
        <v>119437000000</v>
      </c>
      <c r="F17" s="48">
        <v>108949000000</v>
      </c>
      <c r="G17" s="48">
        <v>66288000000</v>
      </c>
      <c r="H17" s="48">
        <v>63930000000</v>
      </c>
      <c r="I17" s="48">
        <v>70898000000</v>
      </c>
      <c r="J17" s="48">
        <v>61344000000</v>
      </c>
      <c r="K17" s="48">
        <v>62567000000</v>
      </c>
      <c r="L17" s="48">
        <v>71230000000</v>
      </c>
      <c r="M17" s="48">
        <v>52503000000</v>
      </c>
      <c r="N17" s="48">
        <v>50479000000</v>
      </c>
      <c r="O17" s="80">
        <v>55241000000</v>
      </c>
      <c r="Y17" s="91"/>
      <c r="AB17" s="81"/>
    </row>
    <row r="18" spans="1:33" ht="14.5">
      <c r="A18" s="69" t="s">
        <v>3492</v>
      </c>
      <c r="B18" s="93"/>
      <c r="C18" s="97">
        <v>-222000000</v>
      </c>
      <c r="D18" s="84">
        <v>-565000000</v>
      </c>
      <c r="E18" s="84">
        <v>-334000000</v>
      </c>
      <c r="F18" s="84">
        <v>258000000</v>
      </c>
      <c r="G18" s="84">
        <v>803000000</v>
      </c>
      <c r="H18" s="84">
        <v>1807000000</v>
      </c>
      <c r="I18" s="84">
        <v>2005000000</v>
      </c>
      <c r="J18" s="84">
        <v>2745000000</v>
      </c>
      <c r="K18" s="84">
        <v>1348000000</v>
      </c>
      <c r="L18" s="84">
        <v>1285000000</v>
      </c>
      <c r="M18" s="84">
        <v>980000000</v>
      </c>
      <c r="N18" s="84">
        <v>1156000000</v>
      </c>
      <c r="O18" s="85">
        <v>522000000</v>
      </c>
      <c r="Y18" s="91"/>
      <c r="AB18" s="81"/>
      <c r="AC18" s="81"/>
      <c r="AD18" s="81"/>
      <c r="AE18" s="81"/>
      <c r="AF18" s="81"/>
      <c r="AG18" s="81"/>
    </row>
    <row r="19" spans="1:33" ht="14.5">
      <c r="A19" s="72" t="s">
        <v>3493</v>
      </c>
      <c r="B19" s="89"/>
      <c r="C19" s="94">
        <v>118436000000</v>
      </c>
      <c r="D19" s="7">
        <v>113736000000</v>
      </c>
      <c r="E19" s="7">
        <v>119103000000</v>
      </c>
      <c r="F19" s="7">
        <v>109207000000</v>
      </c>
      <c r="G19" s="7">
        <v>67091000000</v>
      </c>
      <c r="H19" s="7">
        <v>65737000000</v>
      </c>
      <c r="I19" s="7">
        <v>72903000000</v>
      </c>
      <c r="J19" s="7">
        <v>64089000000</v>
      </c>
      <c r="K19" s="7">
        <v>61372000000</v>
      </c>
      <c r="L19" s="7">
        <v>72515000000</v>
      </c>
      <c r="M19" s="7">
        <v>53483000000</v>
      </c>
      <c r="N19" s="7">
        <v>50155000000</v>
      </c>
      <c r="O19" s="75">
        <v>55763000000</v>
      </c>
      <c r="Y19" s="91"/>
    </row>
    <row r="20" spans="1:33" ht="14.5">
      <c r="A20" s="72" t="s">
        <v>3494</v>
      </c>
      <c r="B20" s="89"/>
      <c r="C20" s="94">
        <v>17523000000</v>
      </c>
      <c r="D20" s="7">
        <v>16741000000</v>
      </c>
      <c r="E20" s="7">
        <v>19300000000</v>
      </c>
      <c r="F20" s="7">
        <v>14527000000</v>
      </c>
      <c r="G20" s="7">
        <v>9680000000</v>
      </c>
      <c r="H20" s="7">
        <v>10481000000</v>
      </c>
      <c r="I20" s="7">
        <v>13372000000</v>
      </c>
      <c r="J20" s="7">
        <v>15738000000</v>
      </c>
      <c r="K20" s="7">
        <v>15685000000</v>
      </c>
      <c r="L20" s="7">
        <v>19121000000</v>
      </c>
      <c r="M20" s="7">
        <v>13973000000</v>
      </c>
      <c r="N20" s="7">
        <v>13118000000</v>
      </c>
      <c r="O20" s="75">
        <v>14030000000</v>
      </c>
      <c r="Y20" s="91"/>
    </row>
    <row r="21" spans="1:33" ht="14.5">
      <c r="A21" s="92" t="s">
        <v>3495</v>
      </c>
      <c r="B21" s="95"/>
      <c r="C21" s="96">
        <v>100913000000</v>
      </c>
      <c r="D21" s="48">
        <v>96995000000</v>
      </c>
      <c r="E21" s="48">
        <v>99803000000</v>
      </c>
      <c r="F21" s="48">
        <v>94680000000</v>
      </c>
      <c r="G21" s="48">
        <v>57411000000</v>
      </c>
      <c r="H21" s="48">
        <v>55256000000</v>
      </c>
      <c r="I21" s="48">
        <v>59531000000</v>
      </c>
      <c r="J21" s="48">
        <v>48351000000</v>
      </c>
      <c r="K21" s="48">
        <v>45687000000</v>
      </c>
      <c r="L21" s="48">
        <v>53394000000</v>
      </c>
      <c r="M21" s="48">
        <v>39510000000</v>
      </c>
      <c r="N21" s="48">
        <v>37037000000</v>
      </c>
      <c r="O21" s="80">
        <v>41733000000</v>
      </c>
      <c r="Y21" s="91"/>
    </row>
    <row r="22" spans="1:33" ht="14.5">
      <c r="A22" s="69" t="s">
        <v>3496</v>
      </c>
      <c r="B22" s="93"/>
      <c r="C22" s="491">
        <v>6.46</v>
      </c>
      <c r="D22" s="492">
        <v>6.16</v>
      </c>
      <c r="E22" s="492">
        <v>6.15</v>
      </c>
      <c r="F22" s="492">
        <v>5.67</v>
      </c>
      <c r="G22" s="492">
        <v>3.31</v>
      </c>
      <c r="H22" s="492">
        <v>2.99</v>
      </c>
      <c r="I22" s="492">
        <v>3</v>
      </c>
      <c r="J22" s="492">
        <v>2.3199999999999998</v>
      </c>
      <c r="K22" s="492">
        <v>2.09</v>
      </c>
      <c r="L22" s="492">
        <v>2.3199999999999998</v>
      </c>
      <c r="M22" s="492">
        <v>1.62</v>
      </c>
      <c r="N22" s="492">
        <v>1.43</v>
      </c>
      <c r="O22" s="493">
        <v>1.59</v>
      </c>
      <c r="Y22" s="91"/>
    </row>
    <row r="23" spans="1:33" ht="14.5">
      <c r="A23" s="72" t="s">
        <v>3497</v>
      </c>
      <c r="B23" s="89"/>
      <c r="C23" s="494">
        <v>6.42</v>
      </c>
      <c r="D23" s="5">
        <v>6.13</v>
      </c>
      <c r="E23" s="5">
        <v>6.11</v>
      </c>
      <c r="F23" s="5">
        <v>5.61</v>
      </c>
      <c r="G23" s="5">
        <v>3.28</v>
      </c>
      <c r="H23" s="5">
        <v>2.97</v>
      </c>
      <c r="I23" s="5">
        <v>2.98</v>
      </c>
      <c r="J23" s="5">
        <v>2.2999999999999998</v>
      </c>
      <c r="K23" s="5">
        <v>2.08</v>
      </c>
      <c r="L23" s="5">
        <v>2.31</v>
      </c>
      <c r="M23" s="5">
        <v>1.61</v>
      </c>
      <c r="N23" s="5">
        <v>1.42</v>
      </c>
      <c r="O23" s="495">
        <v>1.58</v>
      </c>
      <c r="Y23" s="91"/>
    </row>
    <row r="24" spans="1:33" ht="14.5">
      <c r="A24" s="72" t="s">
        <v>3498</v>
      </c>
      <c r="B24" s="89"/>
      <c r="C24" s="94">
        <v>15509763000</v>
      </c>
      <c r="D24" s="7">
        <v>15744231000</v>
      </c>
      <c r="E24" s="7">
        <v>16215963000</v>
      </c>
      <c r="F24" s="7">
        <v>16701272000</v>
      </c>
      <c r="G24" s="7">
        <v>17352119000</v>
      </c>
      <c r="H24" s="7">
        <v>18471336000</v>
      </c>
      <c r="I24" s="7">
        <v>19821508000</v>
      </c>
      <c r="J24" s="7">
        <v>20868968000</v>
      </c>
      <c r="K24" s="7">
        <v>21883280000</v>
      </c>
      <c r="L24" s="7">
        <v>23013684000</v>
      </c>
      <c r="M24" s="7">
        <v>24342288000</v>
      </c>
      <c r="N24" s="7">
        <v>25909268000</v>
      </c>
      <c r="O24" s="75">
        <v>26174904000</v>
      </c>
      <c r="Y24" s="91"/>
    </row>
    <row r="25" spans="1:33" ht="14.5">
      <c r="A25" s="98" t="s">
        <v>3499</v>
      </c>
      <c r="B25" s="95"/>
      <c r="C25" s="96">
        <v>15576641000</v>
      </c>
      <c r="D25" s="48">
        <v>15812547000</v>
      </c>
      <c r="E25" s="48">
        <v>16325819000</v>
      </c>
      <c r="F25" s="48">
        <v>16864919000</v>
      </c>
      <c r="G25" s="48">
        <v>17528214000</v>
      </c>
      <c r="H25" s="48">
        <v>18595652000</v>
      </c>
      <c r="I25" s="48">
        <v>20000436000</v>
      </c>
      <c r="J25" s="48">
        <v>21006768000</v>
      </c>
      <c r="K25" s="48">
        <v>22001124000</v>
      </c>
      <c r="L25" s="48">
        <v>23172276000</v>
      </c>
      <c r="M25" s="48">
        <v>24490652000</v>
      </c>
      <c r="N25" s="48">
        <v>26086536000</v>
      </c>
      <c r="O25" s="80">
        <v>26469940000</v>
      </c>
      <c r="Y25" s="91"/>
    </row>
    <row r="26" spans="1:33" ht="14.5">
      <c r="A26" s="6"/>
      <c r="B26" s="99"/>
      <c r="C26" s="46"/>
      <c r="D26" s="46"/>
      <c r="E26" s="46"/>
      <c r="F26" s="46"/>
      <c r="G26" s="46"/>
      <c r="H26" s="46"/>
      <c r="I26" s="46"/>
      <c r="J26" s="46"/>
      <c r="K26" s="46"/>
      <c r="L26" s="46"/>
      <c r="M26" s="46"/>
      <c r="N26" s="46"/>
      <c r="O26" s="46"/>
      <c r="Y26" s="91"/>
    </row>
    <row r="27" spans="1:33" ht="15.5">
      <c r="A27" s="63" t="s">
        <v>3500</v>
      </c>
      <c r="B27" s="45"/>
      <c r="C27" s="46"/>
      <c r="D27" s="46"/>
      <c r="E27" s="46"/>
      <c r="F27" s="46"/>
      <c r="G27" s="46"/>
      <c r="H27" s="46"/>
      <c r="I27" s="46"/>
      <c r="J27" s="46"/>
      <c r="K27" s="46"/>
      <c r="L27" s="46"/>
      <c r="M27" s="46"/>
      <c r="N27" s="46"/>
      <c r="O27" s="46"/>
      <c r="Y27" s="91"/>
    </row>
    <row r="28" spans="1:33" ht="14.5">
      <c r="A28" s="100" t="s">
        <v>3501</v>
      </c>
      <c r="B28" s="482"/>
      <c r="C28" s="97" cm="1">
        <f t="array" ref="C28:O67">_xldudf_WISE($A$2,A28:A67,$C$2:$O$2)</f>
        <v>40760000000</v>
      </c>
      <c r="D28" s="84">
        <v>29965000000</v>
      </c>
      <c r="E28" s="84">
        <v>23646000000</v>
      </c>
      <c r="F28" s="84">
        <v>34940000000</v>
      </c>
      <c r="G28" s="84">
        <v>38016000000</v>
      </c>
      <c r="H28" s="84">
        <v>48844000000</v>
      </c>
      <c r="I28" s="84">
        <v>25913000000</v>
      </c>
      <c r="J28" s="84">
        <v>20289000000</v>
      </c>
      <c r="K28" s="84">
        <v>20484000000</v>
      </c>
      <c r="L28" s="84">
        <v>21120000000</v>
      </c>
      <c r="M28" s="84">
        <v>13844000000</v>
      </c>
      <c r="N28" s="84">
        <v>14259000000</v>
      </c>
      <c r="O28" s="85">
        <v>10746000000</v>
      </c>
      <c r="Y28" s="91"/>
    </row>
    <row r="29" spans="1:33" ht="14.5">
      <c r="A29" s="101" t="s">
        <v>3502</v>
      </c>
      <c r="B29" s="483"/>
      <c r="C29" s="94">
        <v>32340000000</v>
      </c>
      <c r="D29" s="7">
        <v>31590000000</v>
      </c>
      <c r="E29" s="7">
        <v>24658000000</v>
      </c>
      <c r="F29" s="7">
        <v>27699000000</v>
      </c>
      <c r="G29" s="7">
        <v>52927000000</v>
      </c>
      <c r="H29" s="7">
        <v>51713000000</v>
      </c>
      <c r="I29" s="7">
        <v>40388000000</v>
      </c>
      <c r="J29" s="7">
        <v>53892000000</v>
      </c>
      <c r="K29" s="7">
        <v>46671000000</v>
      </c>
      <c r="L29" s="7">
        <v>20481000000</v>
      </c>
      <c r="M29" s="7">
        <v>11233000000</v>
      </c>
      <c r="N29" s="7">
        <v>26287000000</v>
      </c>
      <c r="O29" s="75">
        <v>18383000000</v>
      </c>
      <c r="Y29" s="91"/>
    </row>
    <row r="30" spans="1:33" ht="14.5">
      <c r="A30" s="101" t="s">
        <v>3503</v>
      </c>
      <c r="B30" s="483"/>
      <c r="C30" s="94">
        <v>73100000000</v>
      </c>
      <c r="D30" s="7">
        <v>61555000000</v>
      </c>
      <c r="E30" s="7">
        <v>48304000000</v>
      </c>
      <c r="F30" s="7">
        <v>62639000000</v>
      </c>
      <c r="G30" s="7">
        <v>90943000000</v>
      </c>
      <c r="H30" s="7">
        <v>100557000000</v>
      </c>
      <c r="I30" s="7">
        <v>66301000000</v>
      </c>
      <c r="J30" s="7">
        <v>74181000000</v>
      </c>
      <c r="K30" s="7">
        <v>67155000000</v>
      </c>
      <c r="L30" s="7">
        <v>41601000000</v>
      </c>
      <c r="M30" s="7">
        <v>25077000000</v>
      </c>
      <c r="N30" s="7">
        <v>40546000000</v>
      </c>
      <c r="O30" s="75">
        <v>29129000000</v>
      </c>
      <c r="Y30" s="91"/>
    </row>
    <row r="31" spans="1:33" ht="14.5">
      <c r="A31" s="101" t="s">
        <v>3504</v>
      </c>
      <c r="B31" s="483"/>
      <c r="C31" s="94">
        <v>50102000000</v>
      </c>
      <c r="D31" s="7">
        <v>60985000000</v>
      </c>
      <c r="E31" s="7">
        <v>60932000000</v>
      </c>
      <c r="F31" s="7">
        <v>51506000000</v>
      </c>
      <c r="G31" s="7">
        <v>37445000000</v>
      </c>
      <c r="H31" s="7">
        <v>45804000000</v>
      </c>
      <c r="I31" s="7">
        <v>48995000000</v>
      </c>
      <c r="J31" s="7">
        <v>35673000000</v>
      </c>
      <c r="K31" s="7">
        <v>29299000000</v>
      </c>
      <c r="L31" s="7">
        <v>30343000000</v>
      </c>
      <c r="M31" s="7">
        <v>27219000000</v>
      </c>
      <c r="N31" s="7">
        <v>20641000000</v>
      </c>
      <c r="O31" s="75">
        <v>18692000000</v>
      </c>
      <c r="Y31" s="91"/>
      <c r="AC31" s="81"/>
      <c r="AD31" s="81"/>
      <c r="AE31" s="81"/>
      <c r="AF31" s="81"/>
      <c r="AG31" s="81"/>
    </row>
    <row r="32" spans="1:33" ht="14.5">
      <c r="A32" s="101" t="s">
        <v>3505</v>
      </c>
      <c r="B32" s="483"/>
      <c r="C32" s="94">
        <v>6511000000</v>
      </c>
      <c r="D32" s="7">
        <v>6331000000</v>
      </c>
      <c r="E32" s="7">
        <v>4946000000</v>
      </c>
      <c r="F32" s="7">
        <v>6580000000</v>
      </c>
      <c r="G32" s="7">
        <v>4061000000</v>
      </c>
      <c r="H32" s="7">
        <v>4106000000</v>
      </c>
      <c r="I32" s="7">
        <v>3956000000</v>
      </c>
      <c r="J32" s="7">
        <v>4855000000</v>
      </c>
      <c r="K32" s="7">
        <v>2132000000</v>
      </c>
      <c r="L32" s="7">
        <v>2349000000</v>
      </c>
      <c r="M32" s="7">
        <v>2111000000</v>
      </c>
      <c r="N32" s="7">
        <v>1764000000</v>
      </c>
      <c r="O32" s="75">
        <v>791000000</v>
      </c>
      <c r="Y32" s="91"/>
    </row>
    <row r="33" spans="1:25" ht="14.5">
      <c r="A33" s="101" t="s">
        <v>3506</v>
      </c>
      <c r="B33" s="483"/>
      <c r="C33" s="94">
        <v>13979000000</v>
      </c>
      <c r="D33" s="7">
        <v>14695000000</v>
      </c>
      <c r="E33" s="7">
        <v>21223000000</v>
      </c>
      <c r="F33" s="7">
        <v>14111000000</v>
      </c>
      <c r="G33" s="7">
        <v>11264000000</v>
      </c>
      <c r="H33" s="7">
        <v>12352000000</v>
      </c>
      <c r="I33" s="7">
        <v>12087000000</v>
      </c>
      <c r="J33" s="7">
        <v>13936000000</v>
      </c>
      <c r="K33" s="7">
        <v>8283000000</v>
      </c>
      <c r="L33" s="7">
        <v>9539000000</v>
      </c>
      <c r="M33" s="7">
        <v>9806000000</v>
      </c>
      <c r="N33" s="7">
        <v>6882000000</v>
      </c>
      <c r="O33" s="75">
        <v>6458000000</v>
      </c>
      <c r="Y33" s="91"/>
    </row>
    <row r="34" spans="1:25" ht="14.5">
      <c r="A34" s="102" t="s">
        <v>3507</v>
      </c>
      <c r="B34" s="484"/>
      <c r="C34" s="96">
        <v>143692000000</v>
      </c>
      <c r="D34" s="48">
        <v>143566000000</v>
      </c>
      <c r="E34" s="48">
        <v>135405000000</v>
      </c>
      <c r="F34" s="48">
        <v>134836000000</v>
      </c>
      <c r="G34" s="48">
        <v>143713000000</v>
      </c>
      <c r="H34" s="48">
        <v>162819000000</v>
      </c>
      <c r="I34" s="48">
        <v>131339000000</v>
      </c>
      <c r="J34" s="48">
        <v>128645000000</v>
      </c>
      <c r="K34" s="48">
        <v>106869000000</v>
      </c>
      <c r="L34" s="48">
        <v>89378000000</v>
      </c>
      <c r="M34" s="48">
        <v>68531000000</v>
      </c>
      <c r="N34" s="48">
        <v>73286000000</v>
      </c>
      <c r="O34" s="80">
        <v>57653000000</v>
      </c>
      <c r="Y34" s="91"/>
    </row>
    <row r="35" spans="1:25" ht="14.5">
      <c r="A35" s="100" t="s">
        <v>3508</v>
      </c>
      <c r="B35" s="485"/>
      <c r="C35" s="97">
        <v>43666000000</v>
      </c>
      <c r="D35" s="84">
        <v>43715000000</v>
      </c>
      <c r="E35" s="84">
        <v>42117000000</v>
      </c>
      <c r="F35" s="84">
        <v>39440000000</v>
      </c>
      <c r="G35" s="84">
        <v>36766000000</v>
      </c>
      <c r="H35" s="84">
        <v>37378000000</v>
      </c>
      <c r="I35" s="84">
        <v>41304000000</v>
      </c>
      <c r="J35" s="84">
        <v>33783000000</v>
      </c>
      <c r="K35" s="84">
        <v>27010000000</v>
      </c>
      <c r="L35" s="84">
        <v>22471000000</v>
      </c>
      <c r="M35" s="84">
        <v>20624000000</v>
      </c>
      <c r="N35" s="84">
        <v>16597000000</v>
      </c>
      <c r="O35" s="85">
        <v>15452000000</v>
      </c>
      <c r="Y35" s="91"/>
    </row>
    <row r="36" spans="1:25" ht="14.5">
      <c r="A36" s="101" t="s">
        <v>3509</v>
      </c>
      <c r="B36" s="486"/>
      <c r="C36" s="94">
        <v>0</v>
      </c>
      <c r="D36" s="7">
        <v>0</v>
      </c>
      <c r="E36" s="7">
        <v>0</v>
      </c>
      <c r="F36" s="7">
        <v>0</v>
      </c>
      <c r="G36" s="7">
        <v>0</v>
      </c>
      <c r="H36" s="7">
        <v>0</v>
      </c>
      <c r="I36" s="7">
        <v>0</v>
      </c>
      <c r="J36" s="7">
        <v>5717000000</v>
      </c>
      <c r="K36" s="7">
        <v>5414000000</v>
      </c>
      <c r="L36" s="7">
        <v>5116000000</v>
      </c>
      <c r="M36" s="7">
        <v>4616000000</v>
      </c>
      <c r="N36" s="7">
        <v>1577000000</v>
      </c>
      <c r="O36" s="75">
        <v>1135000000</v>
      </c>
      <c r="Y36" s="91"/>
    </row>
    <row r="37" spans="1:25" ht="14.5">
      <c r="A37" s="101" t="s">
        <v>3510</v>
      </c>
      <c r="B37" s="486"/>
      <c r="C37" s="94">
        <v>0</v>
      </c>
      <c r="D37" s="7">
        <v>0</v>
      </c>
      <c r="E37" s="7">
        <v>0</v>
      </c>
      <c r="F37" s="7">
        <v>0</v>
      </c>
      <c r="G37" s="7">
        <v>0</v>
      </c>
      <c r="H37" s="7">
        <v>0</v>
      </c>
      <c r="I37" s="7">
        <v>0</v>
      </c>
      <c r="J37" s="7">
        <v>2298000000</v>
      </c>
      <c r="K37" s="7">
        <v>3206000000</v>
      </c>
      <c r="L37" s="7">
        <v>3893000000</v>
      </c>
      <c r="M37" s="7">
        <v>4142000000</v>
      </c>
      <c r="N37" s="7">
        <v>4179000000</v>
      </c>
      <c r="O37" s="75">
        <v>4224000000</v>
      </c>
      <c r="Y37" s="91"/>
    </row>
    <row r="38" spans="1:25" ht="14.5">
      <c r="A38" s="101" t="s">
        <v>3511</v>
      </c>
      <c r="B38" s="486"/>
      <c r="C38" s="94">
        <v>0</v>
      </c>
      <c r="D38" s="7">
        <v>-17852000000</v>
      </c>
      <c r="E38" s="7">
        <v>-15375000000</v>
      </c>
      <c r="F38" s="7">
        <v>0</v>
      </c>
      <c r="G38" s="7">
        <v>0</v>
      </c>
      <c r="H38" s="7">
        <v>0</v>
      </c>
      <c r="I38" s="7">
        <v>0</v>
      </c>
      <c r="J38" s="7">
        <v>8015000000</v>
      </c>
      <c r="K38" s="7">
        <v>8620000000</v>
      </c>
      <c r="L38" s="7">
        <v>9009000000</v>
      </c>
      <c r="M38" s="7">
        <v>8758000000</v>
      </c>
      <c r="N38" s="7">
        <v>5756000000</v>
      </c>
      <c r="O38" s="75">
        <v>5359000000</v>
      </c>
      <c r="Y38" s="91"/>
    </row>
    <row r="39" spans="1:25" ht="14.5">
      <c r="A39" s="101" t="s">
        <v>3512</v>
      </c>
      <c r="B39" s="486"/>
      <c r="C39" s="94">
        <v>99475000000</v>
      </c>
      <c r="D39" s="7">
        <v>100544000000</v>
      </c>
      <c r="E39" s="7">
        <v>120805000000</v>
      </c>
      <c r="F39" s="7">
        <v>127877000000</v>
      </c>
      <c r="G39" s="7">
        <v>100887000000</v>
      </c>
      <c r="H39" s="7">
        <v>105341000000</v>
      </c>
      <c r="I39" s="7">
        <v>170799000000</v>
      </c>
      <c r="J39" s="7">
        <v>194714000000</v>
      </c>
      <c r="K39" s="7">
        <v>170430000000</v>
      </c>
      <c r="L39" s="7">
        <v>164065000000</v>
      </c>
      <c r="M39" s="7">
        <v>130162000000</v>
      </c>
      <c r="N39" s="7">
        <v>106215000000</v>
      </c>
      <c r="O39" s="75">
        <v>92122000000</v>
      </c>
      <c r="Y39" s="91"/>
    </row>
    <row r="40" spans="1:25" ht="14.5">
      <c r="A40" s="101" t="s">
        <v>3513</v>
      </c>
      <c r="B40" s="486"/>
      <c r="C40" s="94">
        <v>0</v>
      </c>
      <c r="D40" s="7">
        <v>17852000000</v>
      </c>
      <c r="E40" s="7">
        <v>15375000000</v>
      </c>
      <c r="F40" s="7">
        <v>0</v>
      </c>
      <c r="G40" s="7">
        <v>0</v>
      </c>
      <c r="H40" s="7">
        <v>0</v>
      </c>
      <c r="I40" s="7">
        <v>0</v>
      </c>
      <c r="J40" s="7">
        <v>0</v>
      </c>
      <c r="K40" s="7">
        <v>0</v>
      </c>
      <c r="L40" s="7">
        <v>5546000000</v>
      </c>
      <c r="M40" s="7">
        <v>4318000000</v>
      </c>
      <c r="N40" s="7">
        <v>3453000000</v>
      </c>
      <c r="O40" s="75">
        <v>2583000000</v>
      </c>
      <c r="Y40" s="91"/>
    </row>
    <row r="41" spans="1:25" ht="14.5">
      <c r="A41" s="101" t="s">
        <v>3514</v>
      </c>
      <c r="B41" s="486"/>
      <c r="C41" s="94">
        <v>66681000000</v>
      </c>
      <c r="D41" s="7">
        <v>64758000000</v>
      </c>
      <c r="E41" s="7">
        <v>54428000000</v>
      </c>
      <c r="F41" s="7">
        <v>48849000000</v>
      </c>
      <c r="G41" s="7">
        <v>42522000000</v>
      </c>
      <c r="H41" s="7">
        <v>32978000000</v>
      </c>
      <c r="I41" s="7">
        <v>22283000000</v>
      </c>
      <c r="J41" s="7">
        <v>10162000000</v>
      </c>
      <c r="K41" s="7">
        <v>8757000000</v>
      </c>
      <c r="L41" s="7">
        <v>10000000</v>
      </c>
      <c r="M41" s="7">
        <v>-554000000</v>
      </c>
      <c r="N41" s="7">
        <v>1693000000</v>
      </c>
      <c r="O41" s="75">
        <v>2895000000</v>
      </c>
      <c r="Y41" s="91"/>
    </row>
    <row r="42" spans="1:25" ht="14.5">
      <c r="A42" s="104" t="s">
        <v>3515</v>
      </c>
      <c r="B42" s="487"/>
      <c r="C42" s="96">
        <v>209822000000</v>
      </c>
      <c r="D42" s="48">
        <v>209017000000</v>
      </c>
      <c r="E42" s="48">
        <v>217350000000</v>
      </c>
      <c r="F42" s="48">
        <v>216166000000</v>
      </c>
      <c r="G42" s="48">
        <v>180175000000</v>
      </c>
      <c r="H42" s="48">
        <v>175697000000</v>
      </c>
      <c r="I42" s="48">
        <v>234386000000</v>
      </c>
      <c r="J42" s="48">
        <v>246674000000</v>
      </c>
      <c r="K42" s="48">
        <v>214817000000</v>
      </c>
      <c r="L42" s="48">
        <v>201101000000</v>
      </c>
      <c r="M42" s="48">
        <v>163308000000</v>
      </c>
      <c r="N42" s="48">
        <v>133714000000</v>
      </c>
      <c r="O42" s="80">
        <v>118411000000</v>
      </c>
      <c r="Y42" s="91"/>
    </row>
    <row r="43" spans="1:25" ht="14.5">
      <c r="A43" s="100" t="s">
        <v>3516</v>
      </c>
      <c r="B43" s="485"/>
      <c r="C43" s="97">
        <v>0</v>
      </c>
      <c r="D43" s="84">
        <v>0</v>
      </c>
      <c r="E43" s="84">
        <v>0</v>
      </c>
      <c r="F43" s="84">
        <v>0</v>
      </c>
      <c r="G43" s="84">
        <v>0</v>
      </c>
      <c r="H43" s="84">
        <v>0</v>
      </c>
      <c r="I43" s="84">
        <v>0</v>
      </c>
      <c r="J43" s="84">
        <v>0</v>
      </c>
      <c r="K43" s="84">
        <v>0</v>
      </c>
      <c r="L43" s="84">
        <v>0</v>
      </c>
      <c r="M43" s="84">
        <v>0</v>
      </c>
      <c r="N43" s="84">
        <v>0</v>
      </c>
      <c r="O43" s="85">
        <v>0</v>
      </c>
      <c r="Y43" s="91"/>
    </row>
    <row r="44" spans="1:25" ht="14.5">
      <c r="A44" s="104" t="s">
        <v>3517</v>
      </c>
      <c r="B44" s="487"/>
      <c r="C44" s="96">
        <v>353514000000</v>
      </c>
      <c r="D44" s="48">
        <v>352583000000</v>
      </c>
      <c r="E44" s="48">
        <v>352755000000</v>
      </c>
      <c r="F44" s="48">
        <v>351002000000</v>
      </c>
      <c r="G44" s="48">
        <v>323888000000</v>
      </c>
      <c r="H44" s="48">
        <v>338516000000</v>
      </c>
      <c r="I44" s="48">
        <v>365725000000</v>
      </c>
      <c r="J44" s="48">
        <v>375319000000</v>
      </c>
      <c r="K44" s="48">
        <v>321686000000</v>
      </c>
      <c r="L44" s="48">
        <v>290479000000</v>
      </c>
      <c r="M44" s="48">
        <v>231839000000</v>
      </c>
      <c r="N44" s="48">
        <v>207000000000</v>
      </c>
      <c r="O44" s="80">
        <v>176064000000</v>
      </c>
      <c r="Y44" s="91"/>
    </row>
    <row r="45" spans="1:25" ht="14.5">
      <c r="A45" s="100" t="s">
        <v>3518</v>
      </c>
      <c r="B45" s="485"/>
      <c r="C45" s="97">
        <v>58146000000</v>
      </c>
      <c r="D45" s="84">
        <v>62611000000</v>
      </c>
      <c r="E45" s="84">
        <v>64115000000</v>
      </c>
      <c r="F45" s="84">
        <v>54763000000</v>
      </c>
      <c r="G45" s="84">
        <v>42296000000</v>
      </c>
      <c r="H45" s="84">
        <v>46236000000</v>
      </c>
      <c r="I45" s="84">
        <v>55888000000</v>
      </c>
      <c r="J45" s="84">
        <v>49049000000</v>
      </c>
      <c r="K45" s="84">
        <v>37294000000</v>
      </c>
      <c r="L45" s="84">
        <v>35490000000</v>
      </c>
      <c r="M45" s="84">
        <v>30196000000</v>
      </c>
      <c r="N45" s="84">
        <v>22367000000</v>
      </c>
      <c r="O45" s="85">
        <v>21175000000</v>
      </c>
      <c r="Y45" s="91"/>
    </row>
    <row r="46" spans="1:25" ht="14.5">
      <c r="A46" s="101" t="s">
        <v>3519</v>
      </c>
      <c r="B46" s="486"/>
      <c r="C46" s="94">
        <v>12952000000</v>
      </c>
      <c r="D46" s="7">
        <v>15807000000</v>
      </c>
      <c r="E46" s="7">
        <v>21110000000</v>
      </c>
      <c r="F46" s="7">
        <v>15613000000</v>
      </c>
      <c r="G46" s="7">
        <v>13769000000</v>
      </c>
      <c r="H46" s="7">
        <v>16240000000</v>
      </c>
      <c r="I46" s="7">
        <v>20748000000</v>
      </c>
      <c r="J46" s="7">
        <v>18473000000</v>
      </c>
      <c r="K46" s="7">
        <v>11605000000</v>
      </c>
      <c r="L46" s="7">
        <v>10999000000</v>
      </c>
      <c r="M46" s="7">
        <v>6308000000</v>
      </c>
      <c r="N46" s="7">
        <v>0</v>
      </c>
      <c r="O46" s="75">
        <v>0</v>
      </c>
      <c r="Y46" s="91"/>
    </row>
    <row r="47" spans="1:25" ht="14.5">
      <c r="A47" s="101" t="s">
        <v>3520</v>
      </c>
      <c r="B47" s="486"/>
      <c r="C47" s="94">
        <v>0</v>
      </c>
      <c r="D47" s="7">
        <v>0</v>
      </c>
      <c r="E47" s="7">
        <v>0</v>
      </c>
      <c r="F47" s="7">
        <v>0</v>
      </c>
      <c r="G47" s="7">
        <v>0</v>
      </c>
      <c r="H47" s="7">
        <v>0</v>
      </c>
      <c r="I47" s="7">
        <v>0</v>
      </c>
      <c r="J47" s="7">
        <v>0</v>
      </c>
      <c r="K47" s="7">
        <v>0</v>
      </c>
      <c r="L47" s="7">
        <v>0</v>
      </c>
      <c r="M47" s="7">
        <v>1209000000</v>
      </c>
      <c r="N47" s="7">
        <v>1200000000</v>
      </c>
      <c r="O47" s="75">
        <v>1535000000</v>
      </c>
      <c r="Y47" s="91"/>
    </row>
    <row r="48" spans="1:25" ht="14.5">
      <c r="A48" s="101" t="s">
        <v>3521</v>
      </c>
      <c r="B48" s="486"/>
      <c r="C48" s="94">
        <v>8264000000</v>
      </c>
      <c r="D48" s="7">
        <v>8061000000</v>
      </c>
      <c r="E48" s="7">
        <v>7912000000</v>
      </c>
      <c r="F48" s="7">
        <v>7612000000</v>
      </c>
      <c r="G48" s="7">
        <v>6643000000</v>
      </c>
      <c r="H48" s="7">
        <v>5522000000</v>
      </c>
      <c r="I48" s="7">
        <v>7543000000</v>
      </c>
      <c r="J48" s="7">
        <v>7548000000</v>
      </c>
      <c r="K48" s="7">
        <v>8080000000</v>
      </c>
      <c r="L48" s="7">
        <v>8940000000</v>
      </c>
      <c r="M48" s="7">
        <v>8491000000</v>
      </c>
      <c r="N48" s="7">
        <v>7435000000</v>
      </c>
      <c r="O48" s="75">
        <v>5953000000</v>
      </c>
      <c r="Y48" s="91"/>
    </row>
    <row r="49" spans="1:25" ht="14.5">
      <c r="A49" s="101" t="s">
        <v>3522</v>
      </c>
      <c r="B49" s="486"/>
      <c r="C49" s="94">
        <v>54611000000</v>
      </c>
      <c r="D49" s="7">
        <v>58829000000</v>
      </c>
      <c r="E49" s="7">
        <v>60845000000</v>
      </c>
      <c r="F49" s="7">
        <v>47493000000</v>
      </c>
      <c r="G49" s="7">
        <v>42684000000</v>
      </c>
      <c r="H49" s="7">
        <v>37720000000</v>
      </c>
      <c r="I49" s="7">
        <v>32687000000</v>
      </c>
      <c r="J49" s="7">
        <v>25744000000</v>
      </c>
      <c r="K49" s="7">
        <v>22027000000</v>
      </c>
      <c r="L49" s="7">
        <v>25181000000</v>
      </c>
      <c r="M49" s="7">
        <v>18453000000</v>
      </c>
      <c r="N49" s="7">
        <v>13856000000</v>
      </c>
      <c r="O49" s="75">
        <v>11414000000</v>
      </c>
      <c r="Y49" s="91"/>
    </row>
    <row r="50" spans="1:25" ht="14.5">
      <c r="A50" s="104" t="s">
        <v>3523</v>
      </c>
      <c r="B50" s="487"/>
      <c r="C50" s="96">
        <v>133973000000</v>
      </c>
      <c r="D50" s="48">
        <v>145308000000</v>
      </c>
      <c r="E50" s="48">
        <v>153982000000</v>
      </c>
      <c r="F50" s="48">
        <v>125481000000</v>
      </c>
      <c r="G50" s="48">
        <v>105392000000</v>
      </c>
      <c r="H50" s="48">
        <v>105718000000</v>
      </c>
      <c r="I50" s="48">
        <v>116866000000</v>
      </c>
      <c r="J50" s="48">
        <v>100814000000</v>
      </c>
      <c r="K50" s="48">
        <v>79006000000</v>
      </c>
      <c r="L50" s="48">
        <v>80610000000</v>
      </c>
      <c r="M50" s="48">
        <v>63448000000</v>
      </c>
      <c r="N50" s="48">
        <v>43658000000</v>
      </c>
      <c r="O50" s="80">
        <v>38542000000</v>
      </c>
      <c r="Y50" s="91"/>
    </row>
    <row r="51" spans="1:25" ht="14.5">
      <c r="A51" s="100" t="s">
        <v>3524</v>
      </c>
      <c r="B51" s="485"/>
      <c r="C51" s="97">
        <v>95088000000</v>
      </c>
      <c r="D51" s="84">
        <v>95281000000</v>
      </c>
      <c r="E51" s="84">
        <v>98959000000</v>
      </c>
      <c r="F51" s="84">
        <v>109106000000</v>
      </c>
      <c r="G51" s="84">
        <v>98667000000</v>
      </c>
      <c r="H51" s="84">
        <v>91807000000</v>
      </c>
      <c r="I51" s="84">
        <v>93735000000</v>
      </c>
      <c r="J51" s="84">
        <v>97207000000</v>
      </c>
      <c r="K51" s="84">
        <v>75427000000</v>
      </c>
      <c r="L51" s="84">
        <v>53463000000</v>
      </c>
      <c r="M51" s="84">
        <v>28987000000</v>
      </c>
      <c r="N51" s="84">
        <v>16960000000</v>
      </c>
      <c r="O51" s="85">
        <v>0</v>
      </c>
      <c r="Y51" s="91"/>
    </row>
    <row r="52" spans="1:25" ht="14.5">
      <c r="A52" s="101" t="s">
        <v>3525</v>
      </c>
      <c r="B52" s="486"/>
      <c r="C52" s="94">
        <v>0</v>
      </c>
      <c r="D52" s="7">
        <v>-19454000000</v>
      </c>
      <c r="E52" s="7">
        <v>-16758000000</v>
      </c>
      <c r="F52" s="7">
        <v>-16977000000</v>
      </c>
      <c r="G52" s="7">
        <v>-17875000000</v>
      </c>
      <c r="H52" s="7">
        <v>-16919000000</v>
      </c>
      <c r="I52" s="7">
        <v>2797000000</v>
      </c>
      <c r="J52" s="7">
        <v>2836000000</v>
      </c>
      <c r="K52" s="7">
        <v>2930000000</v>
      </c>
      <c r="L52" s="7">
        <v>3624000000</v>
      </c>
      <c r="M52" s="7">
        <v>3031000000</v>
      </c>
      <c r="N52" s="7">
        <v>2625000000</v>
      </c>
      <c r="O52" s="75">
        <v>2648000000</v>
      </c>
      <c r="Y52" s="91"/>
    </row>
    <row r="53" spans="1:25" ht="14.5">
      <c r="A53" s="101" t="s">
        <v>3526</v>
      </c>
      <c r="B53" s="486"/>
      <c r="C53" s="94">
        <v>0</v>
      </c>
      <c r="D53" s="7">
        <v>19454000000</v>
      </c>
      <c r="E53" s="7">
        <v>16758000000</v>
      </c>
      <c r="F53" s="7">
        <v>16977000000</v>
      </c>
      <c r="G53" s="7">
        <v>17875000000</v>
      </c>
      <c r="H53" s="7">
        <v>16919000000</v>
      </c>
      <c r="I53" s="7">
        <v>426000000</v>
      </c>
      <c r="J53" s="7">
        <v>31504000000</v>
      </c>
      <c r="K53" s="7">
        <v>26019000000</v>
      </c>
      <c r="L53" s="7">
        <v>24062000000</v>
      </c>
      <c r="M53" s="7">
        <v>20259000000</v>
      </c>
      <c r="N53" s="7">
        <v>16489000000</v>
      </c>
      <c r="O53" s="75">
        <v>13847000000</v>
      </c>
      <c r="Y53" s="91"/>
    </row>
    <row r="54" spans="1:25" ht="14.5">
      <c r="A54" s="101" t="s">
        <v>3527</v>
      </c>
      <c r="B54" s="486"/>
      <c r="C54" s="94">
        <v>50353000000</v>
      </c>
      <c r="D54" s="7">
        <v>49848000000</v>
      </c>
      <c r="E54" s="7">
        <v>49142000000</v>
      </c>
      <c r="F54" s="7">
        <v>53325000000</v>
      </c>
      <c r="G54" s="7">
        <v>54490000000</v>
      </c>
      <c r="H54" s="7">
        <v>50503000000</v>
      </c>
      <c r="I54" s="7">
        <v>44754000000</v>
      </c>
      <c r="J54" s="7">
        <v>8911000000</v>
      </c>
      <c r="K54" s="7">
        <v>10055000000</v>
      </c>
      <c r="L54" s="7">
        <v>9365000000</v>
      </c>
      <c r="M54" s="7">
        <v>4567000000</v>
      </c>
      <c r="N54" s="7">
        <v>3719000000</v>
      </c>
      <c r="O54" s="75">
        <v>2817000000</v>
      </c>
      <c r="Y54" s="91"/>
    </row>
    <row r="55" spans="1:25" ht="14.5">
      <c r="A55" s="104" t="s">
        <v>3528</v>
      </c>
      <c r="B55" s="487"/>
      <c r="C55" s="96">
        <v>145441000000</v>
      </c>
      <c r="D55" s="48">
        <v>145129000000</v>
      </c>
      <c r="E55" s="48">
        <v>148101000000</v>
      </c>
      <c r="F55" s="48">
        <v>162431000000</v>
      </c>
      <c r="G55" s="48">
        <v>153157000000</v>
      </c>
      <c r="H55" s="48">
        <v>142310000000</v>
      </c>
      <c r="I55" s="48">
        <v>141712000000</v>
      </c>
      <c r="J55" s="48">
        <v>140458000000</v>
      </c>
      <c r="K55" s="48">
        <v>114431000000</v>
      </c>
      <c r="L55" s="48">
        <v>90514000000</v>
      </c>
      <c r="M55" s="48">
        <v>56844000000</v>
      </c>
      <c r="N55" s="48">
        <v>39793000000</v>
      </c>
      <c r="O55" s="80">
        <v>19312000000</v>
      </c>
      <c r="Y55" s="91"/>
    </row>
    <row r="56" spans="1:25" ht="14.5">
      <c r="A56" s="100" t="s">
        <v>3529</v>
      </c>
      <c r="B56" s="485"/>
      <c r="C56" s="97">
        <v>0</v>
      </c>
      <c r="D56" s="84">
        <v>0</v>
      </c>
      <c r="E56" s="84">
        <v>0</v>
      </c>
      <c r="F56" s="84">
        <v>0</v>
      </c>
      <c r="G56" s="84">
        <v>0</v>
      </c>
      <c r="H56" s="84">
        <v>0</v>
      </c>
      <c r="I56" s="84">
        <v>0</v>
      </c>
      <c r="J56" s="84">
        <v>0</v>
      </c>
      <c r="K56" s="84">
        <v>0</v>
      </c>
      <c r="L56" s="84">
        <v>0</v>
      </c>
      <c r="M56" s="84">
        <v>0</v>
      </c>
      <c r="N56" s="84">
        <v>0</v>
      </c>
      <c r="O56" s="85">
        <v>0</v>
      </c>
      <c r="Y56" s="91"/>
    </row>
    <row r="57" spans="1:25" ht="14.5">
      <c r="A57" s="102" t="s">
        <v>3530</v>
      </c>
      <c r="B57" s="487"/>
      <c r="C57" s="96">
        <v>279414000000</v>
      </c>
      <c r="D57" s="48">
        <v>290437000000</v>
      </c>
      <c r="E57" s="48">
        <v>302083000000</v>
      </c>
      <c r="F57" s="48">
        <v>287912000000</v>
      </c>
      <c r="G57" s="48">
        <v>258549000000</v>
      </c>
      <c r="H57" s="48">
        <v>248028000000</v>
      </c>
      <c r="I57" s="48">
        <v>258578000000</v>
      </c>
      <c r="J57" s="48">
        <v>241272000000</v>
      </c>
      <c r="K57" s="48">
        <v>193437000000</v>
      </c>
      <c r="L57" s="48">
        <v>171124000000</v>
      </c>
      <c r="M57" s="48">
        <v>120292000000</v>
      </c>
      <c r="N57" s="48">
        <v>83451000000</v>
      </c>
      <c r="O57" s="80">
        <v>57854000000</v>
      </c>
      <c r="Y57" s="91"/>
    </row>
    <row r="58" spans="1:25" ht="14.5">
      <c r="A58" s="100" t="s">
        <v>3531</v>
      </c>
      <c r="B58" s="488"/>
      <c r="C58" s="97">
        <v>75236000000</v>
      </c>
      <c r="D58" s="84">
        <v>73812000000</v>
      </c>
      <c r="E58" s="84">
        <v>64849000000</v>
      </c>
      <c r="F58" s="84">
        <v>57365000000</v>
      </c>
      <c r="G58" s="84">
        <v>50779000000</v>
      </c>
      <c r="H58" s="84">
        <v>45174000000</v>
      </c>
      <c r="I58" s="84">
        <v>40201000000</v>
      </c>
      <c r="J58" s="84">
        <v>35867000000</v>
      </c>
      <c r="K58" s="84">
        <v>31251000000</v>
      </c>
      <c r="L58" s="84">
        <v>27416000000</v>
      </c>
      <c r="M58" s="84">
        <v>23313000000</v>
      </c>
      <c r="N58" s="84">
        <v>19764000000</v>
      </c>
      <c r="O58" s="85">
        <v>16422000000</v>
      </c>
      <c r="Y58" s="91"/>
    </row>
    <row r="59" spans="1:25" ht="14.5">
      <c r="A59" s="105" t="s">
        <v>3532</v>
      </c>
      <c r="B59" s="489"/>
      <c r="C59" s="75">
        <v>0</v>
      </c>
      <c r="D59" s="7">
        <v>0</v>
      </c>
      <c r="E59" s="7">
        <v>0</v>
      </c>
      <c r="F59" s="7">
        <v>0</v>
      </c>
      <c r="G59" s="7">
        <v>0</v>
      </c>
      <c r="H59" s="7">
        <v>0</v>
      </c>
      <c r="I59" s="7">
        <v>0</v>
      </c>
      <c r="J59" s="7">
        <v>0</v>
      </c>
      <c r="K59" s="7">
        <v>0</v>
      </c>
      <c r="L59" s="7">
        <v>0</v>
      </c>
      <c r="M59" s="7">
        <v>0</v>
      </c>
      <c r="N59" s="7">
        <v>0</v>
      </c>
      <c r="O59" s="75">
        <v>0</v>
      </c>
      <c r="Y59" s="91"/>
    </row>
    <row r="60" spans="1:25" ht="14.5">
      <c r="A60" s="101" t="s">
        <v>3533</v>
      </c>
      <c r="B60" s="489"/>
      <c r="C60" s="94">
        <v>8242000000</v>
      </c>
      <c r="D60" s="7">
        <v>-214000000</v>
      </c>
      <c r="E60" s="7">
        <v>-3068000000</v>
      </c>
      <c r="F60" s="7">
        <v>5562000000</v>
      </c>
      <c r="G60" s="7">
        <v>14966000000</v>
      </c>
      <c r="H60" s="7">
        <v>45898000000</v>
      </c>
      <c r="I60" s="7">
        <v>70400000000</v>
      </c>
      <c r="J60" s="7">
        <v>98330000000</v>
      </c>
      <c r="K60" s="7">
        <v>96364000000</v>
      </c>
      <c r="L60" s="7">
        <v>92284000000</v>
      </c>
      <c r="M60" s="7">
        <v>87152000000</v>
      </c>
      <c r="N60" s="7">
        <v>104256000000</v>
      </c>
      <c r="O60" s="75">
        <v>101289000000</v>
      </c>
      <c r="Y60" s="91"/>
    </row>
    <row r="61" spans="1:25" ht="14.5">
      <c r="A61" s="101" t="s">
        <v>3534</v>
      </c>
      <c r="B61" s="489"/>
      <c r="C61" s="94">
        <v>-9378000000</v>
      </c>
      <c r="D61" s="7">
        <v>-11452000000</v>
      </c>
      <c r="E61" s="7">
        <v>-11109000000</v>
      </c>
      <c r="F61" s="7">
        <v>163000000</v>
      </c>
      <c r="G61" s="7">
        <v>-406000000</v>
      </c>
      <c r="H61" s="7">
        <v>-584000000</v>
      </c>
      <c r="I61" s="7">
        <v>-3454000000</v>
      </c>
      <c r="J61" s="7">
        <v>-150000000</v>
      </c>
      <c r="K61" s="7">
        <v>634000000</v>
      </c>
      <c r="L61" s="7">
        <v>-345000000</v>
      </c>
      <c r="M61" s="7">
        <v>1082000000</v>
      </c>
      <c r="N61" s="7">
        <v>-471000000</v>
      </c>
      <c r="O61" s="75">
        <v>499000000</v>
      </c>
      <c r="Y61" s="91"/>
    </row>
    <row r="62" spans="1:25" ht="14.5">
      <c r="A62" s="101" t="s">
        <v>3535</v>
      </c>
      <c r="B62" s="489"/>
      <c r="C62" s="94">
        <v>0</v>
      </c>
      <c r="D62" s="7">
        <v>0</v>
      </c>
      <c r="E62" s="7">
        <v>0</v>
      </c>
      <c r="F62" s="7">
        <v>0</v>
      </c>
      <c r="G62" s="7">
        <v>0</v>
      </c>
      <c r="H62" s="7">
        <v>0</v>
      </c>
      <c r="I62" s="7">
        <v>0</v>
      </c>
      <c r="J62" s="7">
        <v>0</v>
      </c>
      <c r="K62" s="7">
        <v>0</v>
      </c>
      <c r="L62" s="7">
        <v>0</v>
      </c>
      <c r="M62" s="7">
        <v>0</v>
      </c>
      <c r="N62" s="7">
        <v>0</v>
      </c>
      <c r="O62" s="75">
        <v>0</v>
      </c>
      <c r="Y62" s="91"/>
    </row>
    <row r="63" spans="1:25" ht="14.5">
      <c r="A63" s="104" t="s">
        <v>3536</v>
      </c>
      <c r="B63" s="490"/>
      <c r="C63" s="96">
        <v>74100000000</v>
      </c>
      <c r="D63" s="48">
        <v>62146000000</v>
      </c>
      <c r="E63" s="48">
        <v>50672000000</v>
      </c>
      <c r="F63" s="48">
        <v>63090000000</v>
      </c>
      <c r="G63" s="48">
        <v>65339000000</v>
      </c>
      <c r="H63" s="48">
        <v>90488000000</v>
      </c>
      <c r="I63" s="48">
        <v>107147000000</v>
      </c>
      <c r="J63" s="48">
        <v>134047000000</v>
      </c>
      <c r="K63" s="48">
        <v>128249000000</v>
      </c>
      <c r="L63" s="48">
        <v>119355000000</v>
      </c>
      <c r="M63" s="48">
        <v>111547000000</v>
      </c>
      <c r="N63" s="48">
        <v>123549000000</v>
      </c>
      <c r="O63" s="80">
        <v>118210000000</v>
      </c>
      <c r="Y63" s="91"/>
    </row>
    <row r="64" spans="1:25" ht="14.5">
      <c r="A64" s="101" t="s">
        <v>3537</v>
      </c>
      <c r="B64" s="485"/>
      <c r="C64" s="97">
        <v>353514000000</v>
      </c>
      <c r="D64" s="84">
        <v>352583000000</v>
      </c>
      <c r="E64" s="84">
        <v>352755000000</v>
      </c>
      <c r="F64" s="84">
        <v>351002000000</v>
      </c>
      <c r="G64" s="84">
        <v>323888000000</v>
      </c>
      <c r="H64" s="84">
        <v>338516000000</v>
      </c>
      <c r="I64" s="84">
        <v>365725000000</v>
      </c>
      <c r="J64" s="84">
        <v>375319000000</v>
      </c>
      <c r="K64" s="84">
        <v>321686000000</v>
      </c>
      <c r="L64" s="84">
        <v>290479000000</v>
      </c>
      <c r="M64" s="84">
        <v>231839000000</v>
      </c>
      <c r="N64" s="84">
        <v>207000000000</v>
      </c>
      <c r="O64" s="85">
        <v>176064000000</v>
      </c>
      <c r="Y64" s="91"/>
    </row>
    <row r="65" spans="1:25" ht="14.5">
      <c r="A65" s="101" t="s">
        <v>3538</v>
      </c>
      <c r="B65" s="486"/>
      <c r="C65" s="94">
        <v>131815000000</v>
      </c>
      <c r="D65" s="7">
        <v>132134000000</v>
      </c>
      <c r="E65" s="7">
        <v>145463000000</v>
      </c>
      <c r="F65" s="7">
        <v>155576000000</v>
      </c>
      <c r="G65" s="7">
        <v>153814000000</v>
      </c>
      <c r="H65" s="7">
        <v>157054000000</v>
      </c>
      <c r="I65" s="7">
        <v>211187000000</v>
      </c>
      <c r="J65" s="7">
        <v>248606000000</v>
      </c>
      <c r="K65" s="7">
        <v>217101000000</v>
      </c>
      <c r="L65" s="7">
        <v>184546000000</v>
      </c>
      <c r="M65" s="7">
        <v>141395000000</v>
      </c>
      <c r="N65" s="7">
        <v>132502000000</v>
      </c>
      <c r="O65" s="75">
        <v>110505000000</v>
      </c>
      <c r="Y65" s="91"/>
    </row>
    <row r="66" spans="1:25" ht="14.5">
      <c r="A66" s="101" t="s">
        <v>3539</v>
      </c>
      <c r="B66" s="486"/>
      <c r="C66" s="94">
        <v>108040000000</v>
      </c>
      <c r="D66" s="7">
        <v>111088000000</v>
      </c>
      <c r="E66" s="7">
        <v>120069000000</v>
      </c>
      <c r="F66" s="7">
        <v>124719000000</v>
      </c>
      <c r="G66" s="7">
        <v>112436000000</v>
      </c>
      <c r="H66" s="7">
        <v>108047000000</v>
      </c>
      <c r="I66" s="7">
        <v>114483000000</v>
      </c>
      <c r="J66" s="7">
        <v>115680000000</v>
      </c>
      <c r="K66" s="7">
        <v>87032000000</v>
      </c>
      <c r="L66" s="7">
        <v>64462000000</v>
      </c>
      <c r="M66" s="7">
        <v>35295000000</v>
      </c>
      <c r="N66" s="7">
        <v>16960000000</v>
      </c>
      <c r="O66" s="75">
        <v>0</v>
      </c>
      <c r="Y66" s="91"/>
    </row>
    <row r="67" spans="1:25" ht="14.5">
      <c r="A67" s="106" t="s">
        <v>3540</v>
      </c>
      <c r="B67" s="487"/>
      <c r="C67" s="96">
        <v>67280000000</v>
      </c>
      <c r="D67" s="48">
        <v>81123000000</v>
      </c>
      <c r="E67" s="48">
        <v>96423000000</v>
      </c>
      <c r="F67" s="48">
        <v>89779000000</v>
      </c>
      <c r="G67" s="48">
        <v>74420000000</v>
      </c>
      <c r="H67" s="48">
        <v>59203000000</v>
      </c>
      <c r="I67" s="48">
        <v>88570000000</v>
      </c>
      <c r="J67" s="48">
        <v>95391000000</v>
      </c>
      <c r="K67" s="48">
        <v>66548000000</v>
      </c>
      <c r="L67" s="48">
        <v>43342000000</v>
      </c>
      <c r="M67" s="48">
        <v>21451000000</v>
      </c>
      <c r="N67" s="48">
        <v>2701000000</v>
      </c>
      <c r="O67" s="80">
        <v>-10746000000</v>
      </c>
      <c r="Y67" s="91"/>
    </row>
    <row r="68" spans="1:25" ht="14.5">
      <c r="A68" s="6"/>
      <c r="B68" s="103"/>
      <c r="C68" s="46"/>
      <c r="D68" s="46"/>
      <c r="E68" s="46"/>
      <c r="F68" s="46"/>
      <c r="G68" s="46"/>
      <c r="H68" s="46"/>
      <c r="I68" s="46"/>
      <c r="J68" s="46"/>
      <c r="K68" s="46"/>
      <c r="L68" s="46"/>
      <c r="M68" s="46"/>
      <c r="N68" s="46"/>
      <c r="O68" s="46"/>
      <c r="Y68" s="91"/>
    </row>
    <row r="69" spans="1:25" ht="15.5">
      <c r="A69" s="107" t="s">
        <v>3541</v>
      </c>
      <c r="B69" s="103"/>
      <c r="C69" s="46"/>
      <c r="D69" s="46"/>
      <c r="E69" s="46"/>
      <c r="F69" s="46"/>
      <c r="G69" s="46"/>
      <c r="H69" s="46"/>
      <c r="I69" s="46"/>
      <c r="J69" s="46"/>
      <c r="K69" s="46"/>
      <c r="L69" s="46"/>
      <c r="M69" s="46"/>
      <c r="N69" s="46"/>
      <c r="O69" s="46"/>
      <c r="Y69" s="91"/>
    </row>
    <row r="70" spans="1:25" ht="14.5">
      <c r="A70" s="108" t="s">
        <v>3495</v>
      </c>
      <c r="B70" s="485"/>
      <c r="C70" s="97" cm="1">
        <f t="array" ref="C70:O99">_xldudf_WISE($A$2,A70:A99,$C$2:$O$2)</f>
        <v>100913000000</v>
      </c>
      <c r="D70" s="84">
        <v>96995000000</v>
      </c>
      <c r="E70" s="84">
        <v>99803000000</v>
      </c>
      <c r="F70" s="84">
        <v>94680000000</v>
      </c>
      <c r="G70" s="84">
        <v>57411000000</v>
      </c>
      <c r="H70" s="84">
        <v>55256000000</v>
      </c>
      <c r="I70" s="84">
        <v>59531000000</v>
      </c>
      <c r="J70" s="84">
        <v>48351000000</v>
      </c>
      <c r="K70" s="84">
        <v>45687000000</v>
      </c>
      <c r="L70" s="84">
        <v>53394000000</v>
      </c>
      <c r="M70" s="84">
        <v>39510000000</v>
      </c>
      <c r="N70" s="84">
        <v>37037000000</v>
      </c>
      <c r="O70" s="85">
        <v>41733000000</v>
      </c>
      <c r="Y70" s="91"/>
    </row>
    <row r="71" spans="1:25" ht="14.5">
      <c r="A71" s="101" t="s">
        <v>3490</v>
      </c>
      <c r="B71" s="486"/>
      <c r="C71" s="94">
        <v>11451000000</v>
      </c>
      <c r="D71" s="7">
        <v>11519000000</v>
      </c>
      <c r="E71" s="7">
        <v>11104000000</v>
      </c>
      <c r="F71" s="7">
        <v>11284000000</v>
      </c>
      <c r="G71" s="7">
        <v>11056000000</v>
      </c>
      <c r="H71" s="7">
        <v>12547000000</v>
      </c>
      <c r="I71" s="7">
        <v>10903000000</v>
      </c>
      <c r="J71" s="7">
        <v>10157000000</v>
      </c>
      <c r="K71" s="7">
        <v>10505000000</v>
      </c>
      <c r="L71" s="7">
        <v>11257000000</v>
      </c>
      <c r="M71" s="7">
        <v>7946000000</v>
      </c>
      <c r="N71" s="7">
        <v>6757000000</v>
      </c>
      <c r="O71" s="75">
        <v>3277000000</v>
      </c>
      <c r="Y71" s="91"/>
    </row>
    <row r="72" spans="1:25" ht="14.5">
      <c r="A72" s="101" t="s">
        <v>3542</v>
      </c>
      <c r="B72" s="486"/>
      <c r="C72" s="94">
        <v>-1876000000</v>
      </c>
      <c r="D72" s="7">
        <v>5195000000</v>
      </c>
      <c r="E72" s="7">
        <v>895000000</v>
      </c>
      <c r="F72" s="7">
        <v>-4774000000</v>
      </c>
      <c r="G72" s="7">
        <v>-215000000</v>
      </c>
      <c r="H72" s="7">
        <v>-340000000</v>
      </c>
      <c r="I72" s="7">
        <v>-32590000000</v>
      </c>
      <c r="J72" s="7">
        <v>5966000000</v>
      </c>
      <c r="K72" s="7">
        <v>4938000000</v>
      </c>
      <c r="L72" s="7">
        <v>1382000000</v>
      </c>
      <c r="M72" s="7">
        <v>2347000000</v>
      </c>
      <c r="N72" s="7">
        <v>1141000000</v>
      </c>
      <c r="O72" s="75">
        <v>4405000000</v>
      </c>
      <c r="Y72" s="91"/>
    </row>
    <row r="73" spans="1:25" ht="14.5">
      <c r="A73" s="101" t="s">
        <v>3543</v>
      </c>
      <c r="B73" s="486"/>
      <c r="C73" s="94">
        <v>10925000000</v>
      </c>
      <c r="D73" s="7">
        <v>10833000000</v>
      </c>
      <c r="E73" s="7">
        <v>9038000000</v>
      </c>
      <c r="F73" s="7">
        <v>7906000000</v>
      </c>
      <c r="G73" s="7">
        <v>6829000000</v>
      </c>
      <c r="H73" s="7">
        <v>6068000000</v>
      </c>
      <c r="I73" s="7">
        <v>5340000000</v>
      </c>
      <c r="J73" s="7">
        <v>4840000000</v>
      </c>
      <c r="K73" s="7">
        <v>4210000000</v>
      </c>
      <c r="L73" s="7">
        <v>3586000000</v>
      </c>
      <c r="M73" s="7">
        <v>2863000000</v>
      </c>
      <c r="N73" s="7">
        <v>2253000000</v>
      </c>
      <c r="O73" s="75">
        <v>1740000000</v>
      </c>
      <c r="Y73" s="91"/>
    </row>
    <row r="74" spans="1:25" ht="14.5">
      <c r="A74" s="101" t="s">
        <v>3544</v>
      </c>
      <c r="B74" s="486"/>
      <c r="C74" s="94">
        <v>-5962000000</v>
      </c>
      <c r="D74" s="7">
        <v>-6577000000</v>
      </c>
      <c r="E74" s="7">
        <v>1200000000</v>
      </c>
      <c r="F74" s="7">
        <v>-4911000000</v>
      </c>
      <c r="G74" s="7">
        <v>5690000000</v>
      </c>
      <c r="H74" s="7">
        <v>-3488000000</v>
      </c>
      <c r="I74" s="7">
        <v>34694000000</v>
      </c>
      <c r="J74" s="7">
        <v>-5550000000</v>
      </c>
      <c r="K74" s="7">
        <v>484000000</v>
      </c>
      <c r="L74" s="7">
        <v>11647000000</v>
      </c>
      <c r="M74" s="7">
        <v>7047000000</v>
      </c>
      <c r="N74" s="7">
        <v>6478000000</v>
      </c>
      <c r="O74" s="75">
        <v>-299000000</v>
      </c>
      <c r="Y74" s="91"/>
    </row>
    <row r="75" spans="1:25" ht="14.5">
      <c r="A75" s="101" t="s">
        <v>3545</v>
      </c>
      <c r="B75" s="486"/>
      <c r="C75" s="94">
        <v>592000000</v>
      </c>
      <c r="D75" s="7">
        <v>-1688000000</v>
      </c>
      <c r="E75" s="7">
        <v>-1823000000</v>
      </c>
      <c r="F75" s="7">
        <v>-10125000000</v>
      </c>
      <c r="G75" s="7">
        <v>6917000000</v>
      </c>
      <c r="H75" s="7">
        <v>245000000</v>
      </c>
      <c r="I75" s="7">
        <v>-5322000000</v>
      </c>
      <c r="J75" s="7">
        <v>-2093000000</v>
      </c>
      <c r="K75" s="7">
        <v>1095000000</v>
      </c>
      <c r="L75" s="7">
        <v>611000000</v>
      </c>
      <c r="M75" s="7">
        <v>-4232000000</v>
      </c>
      <c r="N75" s="7">
        <v>-2172000000</v>
      </c>
      <c r="O75" s="75">
        <v>-5551000000</v>
      </c>
      <c r="Y75" s="91"/>
    </row>
    <row r="76" spans="1:25" ht="14.5">
      <c r="A76" s="101" t="s">
        <v>3505</v>
      </c>
      <c r="B76" s="486"/>
      <c r="C76" s="94">
        <v>6511000000</v>
      </c>
      <c r="D76" s="7">
        <v>6331000000</v>
      </c>
      <c r="E76" s="7">
        <v>4946000000</v>
      </c>
      <c r="F76" s="7">
        <v>6580000000</v>
      </c>
      <c r="G76" s="7">
        <v>4061000000</v>
      </c>
      <c r="H76" s="7">
        <v>4106000000</v>
      </c>
      <c r="I76" s="7">
        <v>3956000000</v>
      </c>
      <c r="J76" s="7">
        <v>4855000000</v>
      </c>
      <c r="K76" s="7">
        <v>2132000000</v>
      </c>
      <c r="L76" s="7">
        <v>2349000000</v>
      </c>
      <c r="M76" s="7">
        <v>2111000000</v>
      </c>
      <c r="N76" s="7">
        <v>1764000000</v>
      </c>
      <c r="O76" s="75">
        <v>791000000</v>
      </c>
      <c r="Y76" s="91"/>
    </row>
    <row r="77" spans="1:25" ht="14.5">
      <c r="A77" s="101" t="s">
        <v>3546</v>
      </c>
      <c r="B77" s="486"/>
      <c r="C77" s="94">
        <v>-356000000</v>
      </c>
      <c r="D77" s="7">
        <v>-1889000000</v>
      </c>
      <c r="E77" s="7">
        <v>9448000000</v>
      </c>
      <c r="F77" s="7">
        <v>12326000000</v>
      </c>
      <c r="G77" s="7">
        <v>-4062000000</v>
      </c>
      <c r="H77" s="7">
        <v>-1923000000</v>
      </c>
      <c r="I77" s="7">
        <v>9175000000</v>
      </c>
      <c r="J77" s="7">
        <v>9618000000</v>
      </c>
      <c r="K77" s="7">
        <v>1791000000</v>
      </c>
      <c r="L77" s="7">
        <v>5400000000</v>
      </c>
      <c r="M77" s="7">
        <v>5938000000</v>
      </c>
      <c r="N77" s="7">
        <v>2340000000</v>
      </c>
      <c r="O77" s="75">
        <v>4467000000</v>
      </c>
      <c r="Y77" s="91"/>
    </row>
    <row r="78" spans="1:25" ht="14.5">
      <c r="A78" s="101" t="s">
        <v>3547</v>
      </c>
      <c r="B78" s="486"/>
      <c r="C78" s="94">
        <v>-8126000000</v>
      </c>
      <c r="D78" s="7">
        <v>5195000000</v>
      </c>
      <c r="E78" s="7">
        <v>-7909000000</v>
      </c>
      <c r="F78" s="7">
        <v>-4470000000</v>
      </c>
      <c r="G78" s="7">
        <v>2962000000</v>
      </c>
      <c r="H78" s="7">
        <v>-1521000000</v>
      </c>
      <c r="I78" s="7">
        <v>30013000000</v>
      </c>
      <c r="J78" s="7">
        <v>-10352000000</v>
      </c>
      <c r="K78" s="7">
        <v>-2619000000</v>
      </c>
      <c r="L78" s="7">
        <v>5874000000</v>
      </c>
      <c r="M78" s="7">
        <v>5417000000</v>
      </c>
      <c r="N78" s="7">
        <v>7283000000</v>
      </c>
      <c r="O78" s="75">
        <v>800000000</v>
      </c>
      <c r="Y78" s="91"/>
    </row>
    <row r="79" spans="1:25" ht="14.5">
      <c r="A79" s="101" t="s">
        <v>3548</v>
      </c>
      <c r="B79" s="486"/>
      <c r="C79" s="94">
        <v>982000000</v>
      </c>
      <c r="D79" s="7">
        <v>-7422000000</v>
      </c>
      <c r="E79" s="7">
        <v>111000000</v>
      </c>
      <c r="F79" s="7">
        <v>-147000000</v>
      </c>
      <c r="G79" s="7">
        <v>-97000000</v>
      </c>
      <c r="H79" s="7">
        <v>-652000000</v>
      </c>
      <c r="I79" s="7">
        <v>-444000000</v>
      </c>
      <c r="J79" s="7">
        <v>-166000000</v>
      </c>
      <c r="K79" s="7">
        <v>0</v>
      </c>
      <c r="L79" s="7">
        <v>0</v>
      </c>
      <c r="M79" s="7">
        <v>0</v>
      </c>
      <c r="N79" s="7">
        <v>0</v>
      </c>
      <c r="O79" s="75">
        <v>0</v>
      </c>
      <c r="Y79" s="91"/>
    </row>
    <row r="80" spans="1:25" ht="14.5">
      <c r="A80" s="104" t="s">
        <v>3549</v>
      </c>
      <c r="B80" s="487"/>
      <c r="C80" s="96">
        <v>116433000000</v>
      </c>
      <c r="D80" s="48">
        <v>110543000000</v>
      </c>
      <c r="E80" s="48">
        <v>122151000000</v>
      </c>
      <c r="F80" s="48">
        <v>104038000000</v>
      </c>
      <c r="G80" s="48">
        <v>80674000000</v>
      </c>
      <c r="H80" s="48">
        <v>69391000000</v>
      </c>
      <c r="I80" s="48">
        <v>77434000000</v>
      </c>
      <c r="J80" s="48">
        <v>63598000000</v>
      </c>
      <c r="K80" s="48">
        <v>65824000000</v>
      </c>
      <c r="L80" s="48">
        <v>81266000000</v>
      </c>
      <c r="M80" s="48">
        <v>59713000000</v>
      </c>
      <c r="N80" s="48">
        <v>53666000000</v>
      </c>
      <c r="O80" s="80">
        <v>50856000000</v>
      </c>
      <c r="Y80" s="91"/>
    </row>
    <row r="81" spans="1:25" ht="14.5">
      <c r="A81" s="100" t="s">
        <v>3550</v>
      </c>
      <c r="B81" s="485"/>
      <c r="C81" s="97">
        <v>-9564000000</v>
      </c>
      <c r="D81" s="84">
        <v>-10959000000</v>
      </c>
      <c r="E81" s="84">
        <v>-10708000000</v>
      </c>
      <c r="F81" s="84">
        <v>-11085000000</v>
      </c>
      <c r="G81" s="84">
        <v>-7309000000</v>
      </c>
      <c r="H81" s="84">
        <v>-10495000000</v>
      </c>
      <c r="I81" s="84">
        <v>-13313000000</v>
      </c>
      <c r="J81" s="84">
        <v>-12795000000</v>
      </c>
      <c r="K81" s="84">
        <v>-13548000000</v>
      </c>
      <c r="L81" s="84">
        <v>-11488000000</v>
      </c>
      <c r="M81" s="84">
        <v>-9813000000</v>
      </c>
      <c r="N81" s="84">
        <v>-9076000000</v>
      </c>
      <c r="O81" s="85">
        <v>-9402000000</v>
      </c>
      <c r="Y81" s="91"/>
    </row>
    <row r="82" spans="1:25" ht="14.5">
      <c r="A82" s="101" t="s">
        <v>3551</v>
      </c>
      <c r="B82" s="486"/>
      <c r="C82" s="94">
        <v>0</v>
      </c>
      <c r="D82" s="7">
        <v>0</v>
      </c>
      <c r="E82" s="7">
        <v>-306000000</v>
      </c>
      <c r="F82" s="7">
        <v>-33000000</v>
      </c>
      <c r="G82" s="7">
        <v>-1524000000</v>
      </c>
      <c r="H82" s="7">
        <v>-624000000</v>
      </c>
      <c r="I82" s="7">
        <v>-721000000</v>
      </c>
      <c r="J82" s="7">
        <v>-329000000</v>
      </c>
      <c r="K82" s="7">
        <v>-297000000</v>
      </c>
      <c r="L82" s="7">
        <v>-343000000</v>
      </c>
      <c r="M82" s="7">
        <v>-3765000000</v>
      </c>
      <c r="N82" s="7">
        <v>-496000000</v>
      </c>
      <c r="O82" s="75">
        <v>-350000000</v>
      </c>
      <c r="Y82" s="91"/>
    </row>
    <row r="83" spans="1:25" ht="14.5">
      <c r="A83" s="101" t="s">
        <v>3552</v>
      </c>
      <c r="B83" s="486"/>
      <c r="C83" s="94">
        <v>-34140000000</v>
      </c>
      <c r="D83" s="7">
        <v>-29513000000</v>
      </c>
      <c r="E83" s="7">
        <v>-76923000000</v>
      </c>
      <c r="F83" s="7">
        <v>-109558000000</v>
      </c>
      <c r="G83" s="7">
        <v>-115148000000</v>
      </c>
      <c r="H83" s="7">
        <v>-40631000000</v>
      </c>
      <c r="I83" s="7">
        <v>-73227000000</v>
      </c>
      <c r="J83" s="7">
        <v>-159881000000</v>
      </c>
      <c r="K83" s="7">
        <v>-143816000000</v>
      </c>
      <c r="L83" s="7">
        <v>-166402000000</v>
      </c>
      <c r="M83" s="7">
        <v>-217128000000</v>
      </c>
      <c r="N83" s="7">
        <v>-148489000000</v>
      </c>
      <c r="O83" s="75">
        <v>-151232000000</v>
      </c>
      <c r="Y83" s="91"/>
    </row>
    <row r="84" spans="1:25" ht="14.5">
      <c r="A84" s="101" t="s">
        <v>3553</v>
      </c>
      <c r="B84" s="486"/>
      <c r="C84" s="94">
        <v>52261000000</v>
      </c>
      <c r="D84" s="7">
        <v>45514000000</v>
      </c>
      <c r="E84" s="7">
        <v>67363000000</v>
      </c>
      <c r="F84" s="7">
        <v>106483000000</v>
      </c>
      <c r="G84" s="7">
        <v>120483000000</v>
      </c>
      <c r="H84" s="7">
        <v>98724000000</v>
      </c>
      <c r="I84" s="7">
        <v>104072000000</v>
      </c>
      <c r="J84" s="7">
        <v>126339000000</v>
      </c>
      <c r="K84" s="7">
        <v>111794000000</v>
      </c>
      <c r="L84" s="7">
        <v>121985000000</v>
      </c>
      <c r="M84" s="7">
        <v>208111000000</v>
      </c>
      <c r="N84" s="7">
        <v>124447000000</v>
      </c>
      <c r="O84" s="75">
        <v>112805000000</v>
      </c>
      <c r="Y84" s="91"/>
    </row>
    <row r="85" spans="1:25" ht="14.5">
      <c r="A85" s="101" t="s">
        <v>3554</v>
      </c>
      <c r="B85" s="486"/>
      <c r="C85" s="94">
        <v>-1480000000</v>
      </c>
      <c r="D85" s="7">
        <v>-1337000000</v>
      </c>
      <c r="E85" s="7">
        <v>-1780000000</v>
      </c>
      <c r="F85" s="7">
        <v>-352000000</v>
      </c>
      <c r="G85" s="7">
        <v>-791000000</v>
      </c>
      <c r="H85" s="7">
        <v>-1078000000</v>
      </c>
      <c r="I85" s="7">
        <v>-745000000</v>
      </c>
      <c r="J85" s="7">
        <v>220000000</v>
      </c>
      <c r="K85" s="7">
        <v>-110000000</v>
      </c>
      <c r="L85" s="7">
        <v>-26000000</v>
      </c>
      <c r="M85" s="7">
        <v>16000000</v>
      </c>
      <c r="N85" s="7">
        <v>-160000000</v>
      </c>
      <c r="O85" s="75">
        <v>-48000000</v>
      </c>
      <c r="Y85" s="91"/>
    </row>
    <row r="86" spans="1:25" ht="14.5">
      <c r="A86" s="104" t="s">
        <v>3555</v>
      </c>
      <c r="B86" s="487"/>
      <c r="C86" s="96">
        <v>7077000000</v>
      </c>
      <c r="D86" s="48">
        <v>3705000000</v>
      </c>
      <c r="E86" s="48">
        <v>-22354000000</v>
      </c>
      <c r="F86" s="48">
        <v>-14545000000</v>
      </c>
      <c r="G86" s="48">
        <v>-4289000000</v>
      </c>
      <c r="H86" s="48">
        <v>45896000000</v>
      </c>
      <c r="I86" s="48">
        <v>16066000000</v>
      </c>
      <c r="J86" s="48">
        <v>-46446000000</v>
      </c>
      <c r="K86" s="48">
        <v>-45977000000</v>
      </c>
      <c r="L86" s="48">
        <v>-56274000000</v>
      </c>
      <c r="M86" s="48">
        <v>-22579000000</v>
      </c>
      <c r="N86" s="48">
        <v>-33774000000</v>
      </c>
      <c r="O86" s="80">
        <v>-48227000000</v>
      </c>
      <c r="Y86" s="91"/>
    </row>
    <row r="87" spans="1:25" ht="14.5">
      <c r="A87" s="100" t="s">
        <v>3556</v>
      </c>
      <c r="B87" s="485"/>
      <c r="C87" s="97">
        <v>-36549000000</v>
      </c>
      <c r="D87" s="478">
        <v>-11151000000</v>
      </c>
      <c r="E87" s="84">
        <v>-9543000000</v>
      </c>
      <c r="F87" s="84">
        <v>-8750000000</v>
      </c>
      <c r="G87" s="84">
        <v>-13592000000</v>
      </c>
      <c r="H87" s="84">
        <v>-8805000000</v>
      </c>
      <c r="I87" s="84">
        <v>-6500000000</v>
      </c>
      <c r="J87" s="84">
        <v>-3500000000</v>
      </c>
      <c r="K87" s="84">
        <v>-2500000000</v>
      </c>
      <c r="L87" s="84">
        <v>0</v>
      </c>
      <c r="M87" s="84">
        <v>0</v>
      </c>
      <c r="N87" s="84">
        <v>0</v>
      </c>
      <c r="O87" s="85">
        <v>0</v>
      </c>
      <c r="Y87" s="91"/>
    </row>
    <row r="88" spans="1:25" ht="14.5">
      <c r="A88" s="101" t="s">
        <v>3557</v>
      </c>
      <c r="B88" s="486"/>
      <c r="C88" s="94">
        <v>0</v>
      </c>
      <c r="D88" s="7">
        <v>1250000000</v>
      </c>
      <c r="E88" s="7">
        <v>0</v>
      </c>
      <c r="F88" s="7">
        <v>1105000000</v>
      </c>
      <c r="G88" s="7">
        <v>880000000</v>
      </c>
      <c r="H88" s="7">
        <v>781000000</v>
      </c>
      <c r="I88" s="7">
        <v>669000000</v>
      </c>
      <c r="J88" s="7">
        <v>555000000</v>
      </c>
      <c r="K88" s="7">
        <v>495000000</v>
      </c>
      <c r="L88" s="7">
        <v>543000000</v>
      </c>
      <c r="M88" s="7">
        <v>730000000</v>
      </c>
      <c r="N88" s="7">
        <v>530000000</v>
      </c>
      <c r="O88" s="75">
        <v>665000000</v>
      </c>
      <c r="Y88" s="91"/>
    </row>
    <row r="89" spans="1:25" ht="14.5">
      <c r="A89" s="101" t="s">
        <v>3558</v>
      </c>
      <c r="B89" s="486"/>
      <c r="C89" s="94">
        <v>-80599000000</v>
      </c>
      <c r="D89" s="476">
        <v>-77550000000</v>
      </c>
      <c r="E89" s="7">
        <v>-89402000000</v>
      </c>
      <c r="F89" s="7">
        <v>-85971000000</v>
      </c>
      <c r="G89" s="7">
        <v>-72358000000</v>
      </c>
      <c r="H89" s="7">
        <v>-66897000000</v>
      </c>
      <c r="I89" s="7">
        <v>-72738000000</v>
      </c>
      <c r="J89" s="7">
        <v>-32900000000</v>
      </c>
      <c r="K89" s="7">
        <v>-29722000000</v>
      </c>
      <c r="L89" s="7">
        <v>-35253000000</v>
      </c>
      <c r="M89" s="7">
        <v>-45000000000</v>
      </c>
      <c r="N89" s="7">
        <v>-22860000000</v>
      </c>
      <c r="O89" s="75">
        <v>0</v>
      </c>
      <c r="Y89" s="91"/>
    </row>
    <row r="90" spans="1:25" ht="14.5">
      <c r="A90" s="101" t="s">
        <v>3559</v>
      </c>
      <c r="B90" s="486"/>
      <c r="C90" s="94">
        <v>-15082000000</v>
      </c>
      <c r="D90" s="476">
        <v>-15025000000</v>
      </c>
      <c r="E90" s="7">
        <v>-14841000000</v>
      </c>
      <c r="F90" s="7">
        <v>-14467000000</v>
      </c>
      <c r="G90" s="7">
        <v>-14081000000</v>
      </c>
      <c r="H90" s="7">
        <v>-14119000000</v>
      </c>
      <c r="I90" s="7">
        <v>-13712000000</v>
      </c>
      <c r="J90" s="7">
        <v>-12769000000</v>
      </c>
      <c r="K90" s="7">
        <v>-12150000000</v>
      </c>
      <c r="L90" s="7">
        <v>-11561000000</v>
      </c>
      <c r="M90" s="7">
        <v>-11126000000</v>
      </c>
      <c r="N90" s="7">
        <v>-10564000000</v>
      </c>
      <c r="O90" s="75">
        <v>-2488000000</v>
      </c>
      <c r="Y90" s="91"/>
    </row>
    <row r="91" spans="1:25" ht="14.5">
      <c r="A91" s="101" t="s">
        <v>3560</v>
      </c>
      <c r="B91" s="486"/>
      <c r="C91" s="94">
        <v>28720000000</v>
      </c>
      <c r="D91" s="476">
        <v>-6012000000</v>
      </c>
      <c r="E91" s="7">
        <v>3037000000</v>
      </c>
      <c r="F91" s="7">
        <v>14730000000</v>
      </c>
      <c r="G91" s="7">
        <v>12331000000</v>
      </c>
      <c r="H91" s="7">
        <v>-1936000000</v>
      </c>
      <c r="I91" s="7">
        <v>4405000000</v>
      </c>
      <c r="J91" s="7">
        <v>31267000000</v>
      </c>
      <c r="K91" s="7">
        <v>23394000000</v>
      </c>
      <c r="L91" s="7">
        <v>28555000000</v>
      </c>
      <c r="M91" s="7">
        <v>17847000000</v>
      </c>
      <c r="N91" s="7">
        <v>16515000000</v>
      </c>
      <c r="O91" s="75">
        <v>125000000</v>
      </c>
      <c r="Y91" s="91"/>
    </row>
    <row r="92" spans="1:25" ht="16.5">
      <c r="A92" s="104" t="s">
        <v>3561</v>
      </c>
      <c r="B92" s="487"/>
      <c r="C92" s="96">
        <v>-103510000000</v>
      </c>
      <c r="D92" s="477">
        <v>-108488000000</v>
      </c>
      <c r="E92" s="48">
        <v>-110749000000</v>
      </c>
      <c r="F92" s="48">
        <v>-93353000000</v>
      </c>
      <c r="G92" s="48">
        <v>-86820000000</v>
      </c>
      <c r="H92" s="48">
        <v>-90976000000</v>
      </c>
      <c r="I92" s="48">
        <v>-87876000000</v>
      </c>
      <c r="J92" s="48">
        <v>-17347000000</v>
      </c>
      <c r="K92" s="48">
        <v>-20483000000</v>
      </c>
      <c r="L92" s="48">
        <v>-17716000000</v>
      </c>
      <c r="M92" s="48">
        <v>-37549000000</v>
      </c>
      <c r="N92" s="48">
        <v>-16379000000</v>
      </c>
      <c r="O92" s="80">
        <v>-1698000000</v>
      </c>
      <c r="Q92" s="23"/>
      <c r="Y92" s="91"/>
    </row>
    <row r="93" spans="1:25" ht="16.5">
      <c r="A93" s="100" t="s">
        <v>3562</v>
      </c>
      <c r="B93" s="482"/>
      <c r="C93" s="97">
        <v>0</v>
      </c>
      <c r="D93" s="478">
        <v>0</v>
      </c>
      <c r="E93" s="84">
        <v>0</v>
      </c>
      <c r="F93" s="84">
        <v>0</v>
      </c>
      <c r="G93" s="84">
        <v>0</v>
      </c>
      <c r="H93" s="84">
        <v>0</v>
      </c>
      <c r="I93" s="84">
        <v>0</v>
      </c>
      <c r="J93" s="84">
        <v>0</v>
      </c>
      <c r="K93" s="84">
        <v>0</v>
      </c>
      <c r="L93" s="84">
        <v>0</v>
      </c>
      <c r="M93" s="84">
        <v>0</v>
      </c>
      <c r="N93" s="84">
        <v>0</v>
      </c>
      <c r="O93" s="85">
        <v>0</v>
      </c>
      <c r="Q93" s="23"/>
    </row>
    <row r="94" spans="1:25" ht="14.5">
      <c r="A94" s="101" t="s">
        <v>3563</v>
      </c>
      <c r="B94" s="483"/>
      <c r="C94" s="94">
        <v>20000000000</v>
      </c>
      <c r="D94" s="476">
        <v>5760000000</v>
      </c>
      <c r="E94" s="7">
        <v>-10952000000</v>
      </c>
      <c r="F94" s="7">
        <v>-3860000000</v>
      </c>
      <c r="G94" s="7">
        <v>-10435000000</v>
      </c>
      <c r="H94" s="7">
        <v>24311000000</v>
      </c>
      <c r="I94" s="7">
        <v>5624000000</v>
      </c>
      <c r="J94" s="7">
        <v>-195000000</v>
      </c>
      <c r="K94" s="7">
        <v>-636000000</v>
      </c>
      <c r="L94" s="7">
        <v>7276000000</v>
      </c>
      <c r="M94" s="7">
        <v>-415000000</v>
      </c>
      <c r="N94" s="7">
        <v>3513000000</v>
      </c>
      <c r="O94" s="75">
        <v>931000000</v>
      </c>
    </row>
    <row r="95" spans="1:25" ht="14.5">
      <c r="A95" s="101" t="s">
        <v>3564</v>
      </c>
      <c r="B95" s="483"/>
      <c r="C95" s="94">
        <v>129738000000</v>
      </c>
      <c r="D95" s="476">
        <v>30737000000</v>
      </c>
      <c r="E95" s="7">
        <v>24977000000</v>
      </c>
      <c r="F95" s="7">
        <v>35929000000</v>
      </c>
      <c r="G95" s="7">
        <v>39789000000</v>
      </c>
      <c r="H95" s="7">
        <v>50224000000</v>
      </c>
      <c r="I95" s="7">
        <v>25913000000</v>
      </c>
      <c r="J95" s="7">
        <v>20289000000</v>
      </c>
      <c r="K95" s="7">
        <v>20484000000</v>
      </c>
      <c r="L95" s="7">
        <v>21120000000</v>
      </c>
      <c r="M95" s="7">
        <v>13844000000</v>
      </c>
      <c r="N95" s="7">
        <v>14259000000</v>
      </c>
      <c r="O95" s="75">
        <v>10746000000</v>
      </c>
    </row>
    <row r="96" spans="1:25" ht="14.5">
      <c r="A96" s="101" t="s">
        <v>3565</v>
      </c>
      <c r="B96" s="483"/>
      <c r="C96" s="94">
        <v>109738000000</v>
      </c>
      <c r="D96" s="476">
        <v>24977000000</v>
      </c>
      <c r="E96" s="7">
        <v>35929000000</v>
      </c>
      <c r="F96" s="7">
        <v>39789000000</v>
      </c>
      <c r="G96" s="7">
        <v>50224000000</v>
      </c>
      <c r="H96" s="7">
        <v>25913000000</v>
      </c>
      <c r="I96" s="7">
        <v>20289000000</v>
      </c>
      <c r="J96" s="7">
        <v>20484000000</v>
      </c>
      <c r="K96" s="7">
        <v>21120000000</v>
      </c>
      <c r="L96" s="7">
        <v>13844000000</v>
      </c>
      <c r="M96" s="7">
        <v>14259000000</v>
      </c>
      <c r="N96" s="7">
        <v>10746000000</v>
      </c>
      <c r="O96" s="75">
        <v>9815000000</v>
      </c>
    </row>
    <row r="97" spans="1:15" ht="14.5">
      <c r="A97" s="101" t="s">
        <v>3566</v>
      </c>
      <c r="B97" s="483"/>
      <c r="C97" s="94">
        <v>116433000000</v>
      </c>
      <c r="D97" s="7">
        <v>110543000000</v>
      </c>
      <c r="E97" s="7">
        <v>122151000000</v>
      </c>
      <c r="F97" s="7">
        <v>104038000000</v>
      </c>
      <c r="G97" s="7">
        <v>80674000000</v>
      </c>
      <c r="H97" s="7">
        <v>69391000000</v>
      </c>
      <c r="I97" s="7">
        <v>77434000000</v>
      </c>
      <c r="J97" s="7">
        <v>63598000000</v>
      </c>
      <c r="K97" s="7">
        <v>65824000000</v>
      </c>
      <c r="L97" s="7">
        <v>81266000000</v>
      </c>
      <c r="M97" s="7">
        <v>59713000000</v>
      </c>
      <c r="N97" s="7">
        <v>53666000000</v>
      </c>
      <c r="O97" s="75">
        <v>50856000000</v>
      </c>
    </row>
    <row r="98" spans="1:15" ht="14.5">
      <c r="A98" s="101" t="s">
        <v>3567</v>
      </c>
      <c r="B98" s="483"/>
      <c r="C98" s="94">
        <v>-9564000000</v>
      </c>
      <c r="D98" s="476">
        <v>-10959000000</v>
      </c>
      <c r="E98" s="7">
        <v>-10708000000</v>
      </c>
      <c r="F98" s="7">
        <v>-11085000000</v>
      </c>
      <c r="G98" s="7">
        <v>-7309000000</v>
      </c>
      <c r="H98" s="7">
        <v>-10495000000</v>
      </c>
      <c r="I98" s="7">
        <v>-13313000000</v>
      </c>
      <c r="J98" s="7">
        <v>-12795000000</v>
      </c>
      <c r="K98" s="7">
        <v>-13548000000</v>
      </c>
      <c r="L98" s="7">
        <v>-11488000000</v>
      </c>
      <c r="M98" s="7">
        <v>-9813000000</v>
      </c>
      <c r="N98" s="7">
        <v>-9076000000</v>
      </c>
      <c r="O98" s="75">
        <v>-9402000000</v>
      </c>
    </row>
    <row r="99" spans="1:15" ht="14.5">
      <c r="A99" s="104" t="s">
        <v>3568</v>
      </c>
      <c r="B99" s="484"/>
      <c r="C99" s="96">
        <v>106869000000</v>
      </c>
      <c r="D99" s="48">
        <v>99584000000</v>
      </c>
      <c r="E99" s="48">
        <v>111443000000</v>
      </c>
      <c r="F99" s="48">
        <v>92953000000</v>
      </c>
      <c r="G99" s="48">
        <v>73365000000</v>
      </c>
      <c r="H99" s="48">
        <v>58896000000</v>
      </c>
      <c r="I99" s="48">
        <v>64121000000</v>
      </c>
      <c r="J99" s="48">
        <v>50803000000</v>
      </c>
      <c r="K99" s="48">
        <v>52276000000</v>
      </c>
      <c r="L99" s="48">
        <v>69778000000</v>
      </c>
      <c r="M99" s="48">
        <v>49900000000</v>
      </c>
      <c r="N99" s="48">
        <v>44590000000</v>
      </c>
      <c r="O99" s="80">
        <v>41454000000</v>
      </c>
    </row>
    <row r="100" spans="1:15" ht="13">
      <c r="A100" s="81"/>
      <c r="B100" s="56"/>
      <c r="C100" s="56"/>
      <c r="D100" s="56"/>
      <c r="E100" s="56"/>
      <c r="F100" s="56"/>
      <c r="G100" s="56"/>
      <c r="H100" s="56"/>
      <c r="I100" s="56"/>
      <c r="J100" s="56"/>
      <c r="K100" s="56"/>
      <c r="L100" s="56"/>
      <c r="M100" s="56"/>
      <c r="N100" s="56"/>
      <c r="O100" s="56"/>
    </row>
    <row r="101" spans="1:15" ht="13">
      <c r="A101" s="81"/>
      <c r="B101" s="56"/>
      <c r="C101" s="56"/>
      <c r="D101" s="56"/>
      <c r="E101" s="56"/>
      <c r="F101" s="56"/>
      <c r="G101" s="56"/>
      <c r="H101" s="56"/>
      <c r="I101" s="56"/>
      <c r="J101" s="56"/>
      <c r="K101" s="56"/>
      <c r="L101" s="56"/>
      <c r="M101" s="56"/>
      <c r="N101" s="56"/>
      <c r="O101" s="56"/>
    </row>
    <row r="102" spans="1:15" ht="13">
      <c r="A102" s="81"/>
      <c r="B102" s="56"/>
      <c r="C102" s="56"/>
      <c r="D102" s="56"/>
      <c r="E102" s="56"/>
      <c r="F102" s="56"/>
      <c r="G102" s="56"/>
      <c r="H102" s="56"/>
      <c r="I102" s="56"/>
      <c r="J102" s="56"/>
      <c r="K102" s="56"/>
      <c r="L102" s="56"/>
      <c r="M102" s="56"/>
      <c r="N102" s="56"/>
      <c r="O102" s="56"/>
    </row>
    <row r="103" spans="1:15" ht="13">
      <c r="A103" s="81"/>
      <c r="B103" s="56"/>
      <c r="C103" s="56"/>
      <c r="D103" s="56"/>
      <c r="E103" s="56"/>
      <c r="F103" s="56"/>
      <c r="G103" s="56"/>
      <c r="H103" s="56"/>
      <c r="I103" s="56"/>
      <c r="J103" s="56"/>
      <c r="K103" s="56"/>
      <c r="L103" s="56"/>
      <c r="M103" s="56"/>
      <c r="N103" s="56"/>
      <c r="O103" s="56"/>
    </row>
    <row r="104" spans="1:15" ht="13">
      <c r="A104" s="81"/>
      <c r="B104" s="56"/>
      <c r="C104" s="56"/>
      <c r="D104" s="56"/>
      <c r="E104" s="56"/>
      <c r="F104" s="56"/>
      <c r="G104" s="56"/>
      <c r="H104" s="56"/>
      <c r="I104" s="56"/>
      <c r="J104" s="56"/>
      <c r="K104" s="56"/>
      <c r="L104" s="56"/>
      <c r="M104" s="56"/>
      <c r="N104" s="56"/>
      <c r="O104" s="56"/>
    </row>
    <row r="105" spans="1:15" ht="13">
      <c r="A105" s="81"/>
      <c r="B105" s="56"/>
      <c r="C105" s="56"/>
      <c r="D105" s="56"/>
      <c r="E105" s="56"/>
      <c r="F105" s="56"/>
      <c r="G105" s="56"/>
      <c r="H105" s="56"/>
      <c r="I105" s="56"/>
      <c r="J105" s="56"/>
      <c r="K105" s="56"/>
      <c r="L105" s="56"/>
      <c r="M105" s="56"/>
      <c r="N105" s="56"/>
      <c r="O105" s="56"/>
    </row>
    <row r="106" spans="1:15" ht="13">
      <c r="A106" s="81"/>
      <c r="B106" s="56"/>
      <c r="C106" s="56"/>
      <c r="D106" s="56"/>
      <c r="E106" s="56"/>
      <c r="F106" s="56"/>
      <c r="G106" s="56"/>
      <c r="H106" s="56"/>
      <c r="I106" s="56"/>
      <c r="J106" s="56"/>
      <c r="K106" s="56"/>
      <c r="L106" s="56"/>
      <c r="M106" s="56"/>
      <c r="N106" s="56"/>
      <c r="O106" s="56"/>
    </row>
    <row r="107" spans="1:15" ht="13">
      <c r="A107" s="81"/>
      <c r="B107" s="56"/>
      <c r="C107" s="56"/>
      <c r="D107" s="56"/>
      <c r="E107" s="56"/>
      <c r="F107" s="56"/>
      <c r="G107" s="56"/>
      <c r="H107" s="56"/>
      <c r="I107" s="56"/>
      <c r="J107" s="56"/>
      <c r="K107" s="56"/>
      <c r="L107" s="56"/>
      <c r="M107" s="56"/>
      <c r="N107" s="56"/>
      <c r="O107" s="56"/>
    </row>
    <row r="108" spans="1:15" ht="13">
      <c r="A108" s="81"/>
      <c r="B108" s="56"/>
      <c r="C108" s="56"/>
      <c r="D108" s="56"/>
      <c r="E108" s="56"/>
      <c r="F108" s="56"/>
      <c r="G108" s="56"/>
      <c r="H108" s="56"/>
      <c r="I108" s="56"/>
      <c r="J108" s="56"/>
      <c r="K108" s="56"/>
      <c r="L108" s="56"/>
      <c r="M108" s="56"/>
      <c r="N108" s="56"/>
      <c r="O108" s="56"/>
    </row>
    <row r="109" spans="1:15" ht="13">
      <c r="A109" s="81"/>
      <c r="B109" s="56"/>
      <c r="C109" s="56"/>
      <c r="D109" s="56"/>
      <c r="E109" s="56"/>
      <c r="F109" s="56"/>
      <c r="G109" s="56"/>
      <c r="H109" s="56"/>
      <c r="I109" s="56"/>
      <c r="J109" s="56"/>
      <c r="K109" s="56"/>
      <c r="L109" s="56"/>
      <c r="M109" s="56"/>
      <c r="N109" s="56"/>
      <c r="O109" s="56"/>
    </row>
    <row r="110" spans="1:15" ht="13">
      <c r="A110" s="81"/>
      <c r="B110" s="56"/>
      <c r="C110" s="56"/>
      <c r="D110" s="56"/>
      <c r="E110" s="56"/>
      <c r="F110" s="56"/>
      <c r="G110" s="56"/>
      <c r="H110" s="56"/>
      <c r="I110" s="56"/>
      <c r="J110" s="56"/>
      <c r="K110" s="56"/>
      <c r="L110" s="56"/>
      <c r="M110" s="56"/>
      <c r="N110" s="56"/>
      <c r="O110" s="56"/>
    </row>
    <row r="111" spans="1:15" ht="13">
      <c r="A111" s="81"/>
      <c r="B111" s="56"/>
      <c r="C111" s="56"/>
      <c r="D111" s="56"/>
      <c r="E111" s="56"/>
      <c r="F111" s="56"/>
      <c r="G111" s="56"/>
      <c r="H111" s="56"/>
      <c r="I111" s="56"/>
      <c r="J111" s="56"/>
      <c r="K111" s="56"/>
      <c r="L111" s="56"/>
      <c r="M111" s="56"/>
      <c r="N111" s="56"/>
      <c r="O111" s="56"/>
    </row>
    <row r="112" spans="1:15" ht="13">
      <c r="A112" s="81"/>
      <c r="B112" s="56"/>
      <c r="C112" s="56"/>
      <c r="D112" s="56"/>
      <c r="E112" s="56"/>
      <c r="F112" s="56"/>
      <c r="G112" s="56"/>
      <c r="H112" s="56"/>
      <c r="I112" s="56"/>
      <c r="J112" s="56"/>
      <c r="K112" s="56"/>
      <c r="L112" s="56"/>
      <c r="M112" s="56"/>
      <c r="N112" s="56"/>
      <c r="O112" s="56"/>
    </row>
    <row r="113" spans="1:16" ht="13">
      <c r="A113" s="81"/>
      <c r="B113" s="56"/>
      <c r="C113" s="56"/>
      <c r="D113" s="56"/>
      <c r="E113" s="56"/>
      <c r="F113" s="56"/>
      <c r="G113" s="56"/>
      <c r="H113" s="56"/>
      <c r="I113" s="56"/>
      <c r="J113" s="56"/>
      <c r="K113" s="56"/>
      <c r="L113" s="56"/>
      <c r="M113" s="56"/>
      <c r="N113" s="56"/>
      <c r="O113" s="56"/>
    </row>
    <row r="114" spans="1:16" ht="13">
      <c r="A114" s="81"/>
      <c r="B114" s="56"/>
      <c r="C114" s="56"/>
      <c r="D114" s="56"/>
      <c r="E114" s="56"/>
      <c r="F114" s="56"/>
      <c r="G114" s="56"/>
      <c r="H114" s="56"/>
      <c r="I114" s="56"/>
      <c r="J114" s="56"/>
      <c r="K114" s="56"/>
      <c r="L114" s="56"/>
      <c r="M114" s="56"/>
      <c r="N114" s="56"/>
      <c r="O114" s="56"/>
    </row>
    <row r="115" spans="1:16" ht="13">
      <c r="A115" s="81"/>
      <c r="B115" s="56"/>
      <c r="C115" s="56"/>
      <c r="D115" s="56"/>
      <c r="E115" s="56"/>
      <c r="F115" s="56"/>
      <c r="G115" s="56"/>
      <c r="H115" s="56"/>
      <c r="I115" s="56"/>
      <c r="J115" s="56"/>
      <c r="K115" s="56"/>
      <c r="L115" s="56"/>
      <c r="M115" s="56"/>
      <c r="N115" s="56"/>
      <c r="O115" s="56"/>
    </row>
    <row r="116" spans="1:16" ht="13">
      <c r="A116" s="81"/>
      <c r="B116" s="109"/>
      <c r="C116" s="109"/>
      <c r="D116" s="109"/>
      <c r="E116" s="109"/>
      <c r="F116" s="109"/>
      <c r="G116" s="109"/>
      <c r="H116" s="109"/>
      <c r="I116" s="109"/>
      <c r="J116" s="109"/>
      <c r="K116" s="109"/>
      <c r="L116" s="109"/>
      <c r="M116" s="109"/>
      <c r="N116" s="109"/>
      <c r="O116" s="109"/>
      <c r="P116" s="109"/>
    </row>
    <row r="117" spans="1:16" ht="13">
      <c r="A117" s="81"/>
      <c r="B117" s="110"/>
      <c r="C117" s="110"/>
      <c r="D117" s="110"/>
      <c r="E117" s="110"/>
      <c r="F117" s="110"/>
      <c r="G117" s="110"/>
      <c r="H117" s="110"/>
      <c r="I117" s="110"/>
      <c r="J117" s="110"/>
      <c r="K117" s="110"/>
      <c r="L117" s="110"/>
      <c r="M117" s="110"/>
      <c r="N117" s="110"/>
      <c r="O117" s="110"/>
      <c r="P117" s="111"/>
    </row>
    <row r="118" spans="1:16" ht="13">
      <c r="A118" s="81"/>
      <c r="D118" s="81"/>
      <c r="E118" s="81"/>
      <c r="F118" s="81"/>
      <c r="G118" s="81"/>
      <c r="H118" s="110"/>
      <c r="I118" s="110"/>
      <c r="J118" s="110"/>
      <c r="K118" s="110"/>
      <c r="L118" s="110"/>
      <c r="M118" s="110"/>
      <c r="N118" s="110"/>
      <c r="O118" s="81"/>
    </row>
    <row r="119" spans="1:16" ht="12.5">
      <c r="A119" s="67"/>
      <c r="B119" s="68"/>
      <c r="C119" s="68"/>
      <c r="D119" s="67"/>
      <c r="E119" s="67"/>
    </row>
    <row r="120" spans="1:16" ht="16.5">
      <c r="A120" s="112"/>
      <c r="B120" s="112"/>
      <c r="C120" s="112"/>
      <c r="D120" s="112"/>
      <c r="E120" s="112"/>
    </row>
    <row r="121" spans="1:16" ht="13">
      <c r="A121" s="81"/>
      <c r="B121" s="56"/>
      <c r="C121" s="56"/>
    </row>
    <row r="122" spans="1:16" ht="13">
      <c r="A122" s="81"/>
      <c r="B122" s="56"/>
      <c r="C122" s="56"/>
    </row>
    <row r="123" spans="1:16" ht="13">
      <c r="A123" s="81"/>
      <c r="B123" s="56"/>
      <c r="C123" s="56"/>
    </row>
    <row r="124" spans="1:16" ht="13">
      <c r="A124" s="81"/>
      <c r="B124" s="56"/>
      <c r="C124" s="56"/>
    </row>
    <row r="125" spans="1:16" ht="13">
      <c r="A125" s="81"/>
      <c r="B125" s="56"/>
      <c r="C125" s="56"/>
    </row>
    <row r="126" spans="1:16" ht="13">
      <c r="A126" s="81"/>
      <c r="B126" s="56"/>
      <c r="C126" s="56"/>
    </row>
    <row r="127" spans="1:16" ht="13">
      <c r="A127" s="81"/>
      <c r="B127" s="56"/>
      <c r="C127" s="56"/>
    </row>
    <row r="128" spans="1:16" ht="13">
      <c r="A128" s="81"/>
      <c r="B128" s="56"/>
      <c r="C128" s="56"/>
    </row>
    <row r="129" spans="1:6" ht="13">
      <c r="A129" s="81"/>
      <c r="B129" s="56"/>
      <c r="C129" s="56"/>
    </row>
    <row r="130" spans="1:6" ht="13">
      <c r="A130" s="81"/>
      <c r="B130" s="56"/>
      <c r="C130" s="56"/>
    </row>
    <row r="131" spans="1:6" ht="13">
      <c r="A131" s="81"/>
    </row>
    <row r="132" spans="1:6" ht="13">
      <c r="A132" s="81"/>
    </row>
    <row r="133" spans="1:6" ht="13">
      <c r="A133" s="81"/>
    </row>
    <row r="134" spans="1:6" ht="13">
      <c r="A134" s="81"/>
    </row>
    <row r="135" spans="1:6" ht="13">
      <c r="A135" s="81"/>
    </row>
    <row r="136" spans="1:6" ht="13">
      <c r="A136" s="81"/>
    </row>
    <row r="137" spans="1:6" ht="13">
      <c r="A137" s="81"/>
    </row>
    <row r="138" spans="1:6" ht="13">
      <c r="A138" s="81"/>
      <c r="B138" s="56"/>
      <c r="C138" s="56"/>
      <c r="D138" s="56"/>
      <c r="E138" s="56"/>
      <c r="F138" s="56"/>
    </row>
    <row r="139" spans="1:6" ht="13">
      <c r="A139" s="81"/>
      <c r="B139" s="56"/>
      <c r="C139" s="56"/>
      <c r="D139" s="56"/>
      <c r="E139" s="56"/>
      <c r="F139" s="56"/>
    </row>
    <row r="140" spans="1:6" ht="13">
      <c r="A140" s="81"/>
    </row>
    <row r="141" spans="1:6" ht="13">
      <c r="A141" s="81"/>
    </row>
    <row r="142" spans="1:6" ht="13">
      <c r="A142" s="81"/>
    </row>
    <row r="143" spans="1:6" ht="13">
      <c r="A143" s="81"/>
    </row>
    <row r="144" spans="1:6" ht="13">
      <c r="A144" s="81"/>
    </row>
    <row r="145" spans="1:1" ht="13">
      <c r="A145" s="81"/>
    </row>
    <row r="146" spans="1:1" ht="13">
      <c r="A146" s="81"/>
    </row>
    <row r="147" spans="1:1" ht="13">
      <c r="A147" s="81"/>
    </row>
    <row r="148" spans="1:1" ht="13">
      <c r="A148" s="81"/>
    </row>
    <row r="149" spans="1:1" ht="13">
      <c r="A149" s="81"/>
    </row>
    <row r="150" spans="1:1" ht="13">
      <c r="A150" s="81"/>
    </row>
    <row r="151" spans="1:1" ht="13">
      <c r="A151" s="81"/>
    </row>
    <row r="152" spans="1:1" ht="13">
      <c r="A152" s="81"/>
    </row>
    <row r="153" spans="1:1" ht="13">
      <c r="A153" s="81"/>
    </row>
    <row r="154" spans="1:1" ht="13">
      <c r="A154" s="81"/>
    </row>
    <row r="155" spans="1:1" ht="13">
      <c r="A155" s="81"/>
    </row>
    <row r="156" spans="1:1" ht="13">
      <c r="A156" s="81"/>
    </row>
    <row r="157" spans="1:1" ht="13">
      <c r="A157" s="81"/>
    </row>
    <row r="158" spans="1:1" ht="13">
      <c r="A158" s="81"/>
    </row>
    <row r="159" spans="1:1" ht="13">
      <c r="A159" s="81"/>
    </row>
    <row r="160" spans="1:1" ht="13">
      <c r="A160" s="81"/>
    </row>
    <row r="161" spans="1:1" ht="13">
      <c r="A161" s="81"/>
    </row>
    <row r="162" spans="1:1" ht="13">
      <c r="A162" s="81"/>
    </row>
    <row r="163" spans="1:1" ht="13">
      <c r="A163" s="81"/>
    </row>
    <row r="164" spans="1:1" ht="13">
      <c r="A164" s="81"/>
    </row>
    <row r="165" spans="1:1" ht="13">
      <c r="A165" s="81"/>
    </row>
    <row r="166" spans="1:1" ht="13">
      <c r="A166" s="81"/>
    </row>
    <row r="167" spans="1:1" ht="13">
      <c r="A167" s="81"/>
    </row>
    <row r="168" spans="1:1" ht="13">
      <c r="A168" s="81"/>
    </row>
    <row r="169" spans="1:1" ht="13">
      <c r="A169" s="81"/>
    </row>
    <row r="170" spans="1:1" ht="13">
      <c r="A170" s="81"/>
    </row>
    <row r="171" spans="1:1" ht="13">
      <c r="A171" s="81"/>
    </row>
    <row r="172" spans="1:1" ht="13">
      <c r="A172" s="81"/>
    </row>
    <row r="173" spans="1:1" ht="13">
      <c r="A173" s="81"/>
    </row>
    <row r="174" spans="1:1" ht="13">
      <c r="A174" s="81"/>
    </row>
    <row r="175" spans="1:1" ht="13">
      <c r="A175" s="81"/>
    </row>
    <row r="176" spans="1:1" ht="13">
      <c r="A176" s="81"/>
    </row>
    <row r="177" spans="1:1" ht="13">
      <c r="A177" s="81"/>
    </row>
    <row r="178" spans="1:1" ht="13">
      <c r="A178" s="81"/>
    </row>
    <row r="179" spans="1:1" ht="13">
      <c r="A179" s="81"/>
    </row>
    <row r="180" spans="1:1" ht="13">
      <c r="A180" s="81"/>
    </row>
    <row r="181" spans="1:1" ht="13">
      <c r="A181" s="81"/>
    </row>
    <row r="182" spans="1:1" ht="13">
      <c r="A182" s="81"/>
    </row>
    <row r="183" spans="1:1" ht="13">
      <c r="A183" s="81"/>
    </row>
    <row r="184" spans="1:1" ht="13">
      <c r="A184" s="81"/>
    </row>
    <row r="185" spans="1:1" ht="13">
      <c r="A185" s="81"/>
    </row>
    <row r="186" spans="1:1" ht="13">
      <c r="A186" s="81"/>
    </row>
    <row r="187" spans="1:1" ht="13">
      <c r="A187" s="81"/>
    </row>
    <row r="188" spans="1:1" ht="13">
      <c r="A188" s="81"/>
    </row>
    <row r="189" spans="1:1" ht="13">
      <c r="A189" s="81"/>
    </row>
    <row r="190" spans="1:1" ht="13">
      <c r="A190" s="81"/>
    </row>
    <row r="191" spans="1:1" ht="13">
      <c r="A191" s="81"/>
    </row>
    <row r="192" spans="1:1" ht="13">
      <c r="A192" s="81"/>
    </row>
    <row r="193" spans="1:1" ht="13">
      <c r="A193" s="81"/>
    </row>
    <row r="194" spans="1:1" ht="13">
      <c r="A194" s="81"/>
    </row>
    <row r="195" spans="1:1" ht="13">
      <c r="A195" s="81"/>
    </row>
    <row r="196" spans="1:1" ht="13">
      <c r="A196" s="81"/>
    </row>
    <row r="197" spans="1:1" ht="13">
      <c r="A197" s="81"/>
    </row>
    <row r="198" spans="1:1" ht="13">
      <c r="A198" s="81"/>
    </row>
    <row r="199" spans="1:1" ht="13">
      <c r="A199" s="81"/>
    </row>
    <row r="200" spans="1:1" ht="13">
      <c r="A200" s="81"/>
    </row>
    <row r="201" spans="1:1" ht="13">
      <c r="A201" s="81"/>
    </row>
    <row r="202" spans="1:1" ht="13">
      <c r="A202" s="81"/>
    </row>
    <row r="203" spans="1:1" ht="13">
      <c r="A203" s="81"/>
    </row>
    <row r="204" spans="1:1" ht="13">
      <c r="A204" s="81"/>
    </row>
    <row r="205" spans="1:1" ht="13">
      <c r="A205" s="81"/>
    </row>
    <row r="206" spans="1:1" ht="13">
      <c r="A206" s="81"/>
    </row>
    <row r="207" spans="1:1" ht="13">
      <c r="A207" s="81"/>
    </row>
    <row r="208" spans="1:1" ht="13">
      <c r="A208" s="81"/>
    </row>
    <row r="209" spans="1:1" ht="13">
      <c r="A209" s="81"/>
    </row>
    <row r="210" spans="1:1" ht="13">
      <c r="A210" s="81"/>
    </row>
    <row r="211" spans="1:1" ht="13">
      <c r="A211" s="81"/>
    </row>
    <row r="212" spans="1:1" ht="13">
      <c r="A212" s="81"/>
    </row>
    <row r="213" spans="1:1" ht="13">
      <c r="A213" s="81"/>
    </row>
    <row r="214" spans="1:1" ht="13">
      <c r="A214" s="81"/>
    </row>
    <row r="215" spans="1:1" ht="13">
      <c r="A215" s="81"/>
    </row>
    <row r="216" spans="1:1" ht="13">
      <c r="A216" s="81"/>
    </row>
    <row r="217" spans="1:1" ht="13">
      <c r="A217" s="81"/>
    </row>
    <row r="218" spans="1:1" ht="13">
      <c r="A218" s="81"/>
    </row>
    <row r="219" spans="1:1" ht="13">
      <c r="A219" s="81"/>
    </row>
    <row r="220" spans="1:1" ht="13">
      <c r="A220" s="81"/>
    </row>
    <row r="221" spans="1:1" ht="13">
      <c r="A221" s="81"/>
    </row>
    <row r="222" spans="1:1" ht="13">
      <c r="A222" s="81"/>
    </row>
    <row r="223" spans="1:1" ht="13">
      <c r="A223" s="81"/>
    </row>
    <row r="224" spans="1:1" ht="13">
      <c r="A224" s="81"/>
    </row>
    <row r="225" spans="1:1" ht="13">
      <c r="A225" s="81"/>
    </row>
    <row r="226" spans="1:1" ht="13">
      <c r="A226" s="81"/>
    </row>
    <row r="227" spans="1:1" ht="13">
      <c r="A227" s="81"/>
    </row>
    <row r="228" spans="1:1" ht="13">
      <c r="A228" s="81"/>
    </row>
    <row r="229" spans="1:1" ht="13">
      <c r="A229" s="81"/>
    </row>
    <row r="230" spans="1:1" ht="13">
      <c r="A230" s="81"/>
    </row>
    <row r="231" spans="1:1" ht="13">
      <c r="A231" s="81"/>
    </row>
    <row r="232" spans="1:1" ht="13">
      <c r="A232" s="81"/>
    </row>
    <row r="233" spans="1:1" ht="13">
      <c r="A233" s="81"/>
    </row>
    <row r="234" spans="1:1" ht="13">
      <c r="A234" s="81"/>
    </row>
    <row r="235" spans="1:1" ht="13">
      <c r="A235" s="81"/>
    </row>
    <row r="236" spans="1:1" ht="13">
      <c r="A236" s="81"/>
    </row>
    <row r="237" spans="1:1" ht="13">
      <c r="A237" s="81"/>
    </row>
    <row r="238" spans="1:1" ht="13">
      <c r="A238" s="81"/>
    </row>
    <row r="239" spans="1:1" ht="13">
      <c r="A239" s="81"/>
    </row>
    <row r="240" spans="1:1" ht="13">
      <c r="A240" s="81"/>
    </row>
    <row r="241" spans="1:1" ht="13">
      <c r="A241" s="81"/>
    </row>
    <row r="242" spans="1:1" ht="13">
      <c r="A242" s="81"/>
    </row>
    <row r="243" spans="1:1" ht="13">
      <c r="A243" s="81"/>
    </row>
    <row r="244" spans="1:1" ht="13">
      <c r="A244" s="81"/>
    </row>
    <row r="245" spans="1:1" ht="13">
      <c r="A245" s="81"/>
    </row>
    <row r="246" spans="1:1" ht="13">
      <c r="A246" s="81"/>
    </row>
    <row r="247" spans="1:1" ht="13">
      <c r="A247" s="81"/>
    </row>
    <row r="248" spans="1:1" ht="13">
      <c r="A248" s="81"/>
    </row>
    <row r="249" spans="1:1" ht="13">
      <c r="A249" s="81"/>
    </row>
    <row r="250" spans="1:1" ht="13">
      <c r="A250" s="81"/>
    </row>
    <row r="251" spans="1:1" ht="13">
      <c r="A251" s="81"/>
    </row>
    <row r="252" spans="1:1" ht="13">
      <c r="A252" s="81"/>
    </row>
    <row r="253" spans="1:1" ht="13">
      <c r="A253" s="81"/>
    </row>
    <row r="254" spans="1:1" ht="13">
      <c r="A254" s="81"/>
    </row>
    <row r="255" spans="1:1" ht="13">
      <c r="A255" s="81"/>
    </row>
    <row r="256" spans="1:1" ht="13">
      <c r="A256" s="81"/>
    </row>
    <row r="257" spans="1:1" ht="13">
      <c r="A257" s="81"/>
    </row>
    <row r="258" spans="1:1" ht="13">
      <c r="A258" s="81"/>
    </row>
    <row r="259" spans="1:1" ht="13">
      <c r="A259" s="81"/>
    </row>
    <row r="260" spans="1:1" ht="13">
      <c r="A260" s="81"/>
    </row>
    <row r="261" spans="1:1" ht="13">
      <c r="A261" s="81"/>
    </row>
    <row r="262" spans="1:1" ht="13">
      <c r="A262" s="81"/>
    </row>
    <row r="263" spans="1:1" ht="13">
      <c r="A263" s="81"/>
    </row>
    <row r="264" spans="1:1" ht="13">
      <c r="A264" s="81"/>
    </row>
    <row r="265" spans="1:1" ht="13">
      <c r="A265" s="81"/>
    </row>
    <row r="266" spans="1:1" ht="13">
      <c r="A266" s="81"/>
    </row>
    <row r="267" spans="1:1" ht="13">
      <c r="A267" s="81"/>
    </row>
    <row r="268" spans="1:1" ht="13">
      <c r="A268" s="81"/>
    </row>
    <row r="269" spans="1:1" ht="13">
      <c r="A269" s="81"/>
    </row>
    <row r="270" spans="1:1" ht="13">
      <c r="A270" s="81"/>
    </row>
    <row r="271" spans="1:1" ht="13">
      <c r="A271" s="81"/>
    </row>
    <row r="272" spans="1:1" ht="13">
      <c r="A272" s="81"/>
    </row>
    <row r="273" spans="1:1" ht="13">
      <c r="A273" s="81"/>
    </row>
    <row r="274" spans="1:1" ht="13">
      <c r="A274" s="81"/>
    </row>
    <row r="275" spans="1:1" ht="13">
      <c r="A275" s="81"/>
    </row>
    <row r="276" spans="1:1" ht="13">
      <c r="A276" s="81"/>
    </row>
    <row r="277" spans="1:1" ht="13">
      <c r="A277" s="81"/>
    </row>
    <row r="278" spans="1:1" ht="13">
      <c r="A278" s="81"/>
    </row>
    <row r="279" spans="1:1" ht="13">
      <c r="A279" s="81"/>
    </row>
    <row r="280" spans="1:1" ht="13">
      <c r="A280" s="81"/>
    </row>
    <row r="281" spans="1:1" ht="13">
      <c r="A281" s="81"/>
    </row>
    <row r="282" spans="1:1" ht="13">
      <c r="A282" s="81"/>
    </row>
    <row r="283" spans="1:1" ht="13">
      <c r="A283" s="81"/>
    </row>
    <row r="284" spans="1:1" ht="13">
      <c r="A284" s="81"/>
    </row>
    <row r="285" spans="1:1" ht="13">
      <c r="A285" s="81"/>
    </row>
    <row r="286" spans="1:1" ht="13">
      <c r="A286" s="81"/>
    </row>
    <row r="287" spans="1:1" ht="13">
      <c r="A287" s="81"/>
    </row>
    <row r="288" spans="1:1" ht="13">
      <c r="A288" s="81"/>
    </row>
    <row r="289" spans="1:1" ht="13">
      <c r="A289" s="81"/>
    </row>
    <row r="290" spans="1:1" ht="13">
      <c r="A290" s="81"/>
    </row>
    <row r="291" spans="1:1" ht="13">
      <c r="A291" s="81"/>
    </row>
    <row r="292" spans="1:1" ht="13">
      <c r="A292" s="81"/>
    </row>
    <row r="293" spans="1:1" ht="13">
      <c r="A293" s="81"/>
    </row>
    <row r="294" spans="1:1" ht="13">
      <c r="A294" s="81"/>
    </row>
    <row r="295" spans="1:1" ht="13">
      <c r="A295" s="81"/>
    </row>
    <row r="296" spans="1:1" ht="13">
      <c r="A296" s="81"/>
    </row>
    <row r="297" spans="1:1" ht="13">
      <c r="A297" s="81"/>
    </row>
    <row r="298" spans="1:1" ht="13">
      <c r="A298" s="81"/>
    </row>
    <row r="299" spans="1:1" ht="13">
      <c r="A299" s="81"/>
    </row>
    <row r="300" spans="1:1" ht="13">
      <c r="A300" s="81"/>
    </row>
    <row r="301" spans="1:1" ht="13">
      <c r="A301" s="81"/>
    </row>
    <row r="302" spans="1:1" ht="13">
      <c r="A302" s="81"/>
    </row>
    <row r="303" spans="1:1" ht="13">
      <c r="A303" s="81"/>
    </row>
    <row r="304" spans="1:1" ht="13">
      <c r="A304" s="81"/>
    </row>
    <row r="305" spans="1:1" ht="13">
      <c r="A305" s="81"/>
    </row>
    <row r="306" spans="1:1" ht="13">
      <c r="A306" s="81"/>
    </row>
    <row r="307" spans="1:1" ht="13">
      <c r="A307" s="81"/>
    </row>
    <row r="308" spans="1:1" ht="13">
      <c r="A308" s="81"/>
    </row>
    <row r="309" spans="1:1" ht="13">
      <c r="A309" s="81"/>
    </row>
    <row r="310" spans="1:1" ht="13">
      <c r="A310" s="81"/>
    </row>
    <row r="311" spans="1:1" ht="13">
      <c r="A311" s="81"/>
    </row>
    <row r="312" spans="1:1" ht="13">
      <c r="A312" s="81"/>
    </row>
    <row r="313" spans="1:1" ht="13">
      <c r="A313" s="81"/>
    </row>
    <row r="314" spans="1:1" ht="13">
      <c r="A314" s="81"/>
    </row>
    <row r="315" spans="1:1" ht="13">
      <c r="A315" s="81"/>
    </row>
    <row r="316" spans="1:1" ht="13">
      <c r="A316" s="81"/>
    </row>
    <row r="317" spans="1:1" ht="13">
      <c r="A317" s="81"/>
    </row>
    <row r="318" spans="1:1" ht="13">
      <c r="A318" s="81"/>
    </row>
    <row r="319" spans="1:1" ht="13">
      <c r="A319" s="81"/>
    </row>
    <row r="320" spans="1:1" ht="13">
      <c r="A320" s="81"/>
    </row>
    <row r="321" spans="1:1" ht="13">
      <c r="A321" s="81"/>
    </row>
    <row r="322" spans="1:1" ht="13">
      <c r="A322" s="81"/>
    </row>
    <row r="323" spans="1:1" ht="13">
      <c r="A323" s="81"/>
    </row>
    <row r="324" spans="1:1" ht="13">
      <c r="A324" s="81"/>
    </row>
    <row r="325" spans="1:1" ht="13">
      <c r="A325" s="81"/>
    </row>
    <row r="326" spans="1:1" ht="13">
      <c r="A326" s="81"/>
    </row>
    <row r="327" spans="1:1" ht="13">
      <c r="A327" s="81"/>
    </row>
    <row r="328" spans="1:1" ht="13">
      <c r="A328" s="81"/>
    </row>
    <row r="329" spans="1:1" ht="13">
      <c r="A329" s="81"/>
    </row>
    <row r="330" spans="1:1" ht="13">
      <c r="A330" s="81"/>
    </row>
    <row r="331" spans="1:1" ht="13">
      <c r="A331" s="81"/>
    </row>
    <row r="332" spans="1:1" ht="13">
      <c r="A332" s="81"/>
    </row>
    <row r="333" spans="1:1" ht="13">
      <c r="A333" s="81"/>
    </row>
    <row r="334" spans="1:1" ht="13">
      <c r="A334" s="81"/>
    </row>
    <row r="335" spans="1:1" ht="13">
      <c r="A335" s="81"/>
    </row>
    <row r="336" spans="1:1" ht="13">
      <c r="A336" s="81"/>
    </row>
    <row r="337" spans="1:1" ht="13">
      <c r="A337" s="81"/>
    </row>
    <row r="338" spans="1:1" ht="13">
      <c r="A338" s="81"/>
    </row>
    <row r="339" spans="1:1" ht="13">
      <c r="A339" s="81"/>
    </row>
    <row r="340" spans="1:1" ht="13">
      <c r="A340" s="81"/>
    </row>
    <row r="341" spans="1:1" ht="13">
      <c r="A341" s="81"/>
    </row>
    <row r="342" spans="1:1" ht="13">
      <c r="A342" s="81"/>
    </row>
    <row r="343" spans="1:1" ht="13">
      <c r="A343" s="81"/>
    </row>
    <row r="344" spans="1:1" ht="13">
      <c r="A344" s="81"/>
    </row>
    <row r="345" spans="1:1" ht="13">
      <c r="A345" s="81"/>
    </row>
    <row r="346" spans="1:1" ht="13">
      <c r="A346" s="81"/>
    </row>
    <row r="347" spans="1:1" ht="13">
      <c r="A347" s="81"/>
    </row>
    <row r="348" spans="1:1" ht="13">
      <c r="A348" s="81"/>
    </row>
    <row r="349" spans="1:1" ht="13">
      <c r="A349" s="81"/>
    </row>
    <row r="350" spans="1:1" ht="13">
      <c r="A350" s="81"/>
    </row>
    <row r="351" spans="1:1" ht="13">
      <c r="A351" s="81"/>
    </row>
    <row r="352" spans="1:1" ht="13">
      <c r="A352" s="81"/>
    </row>
    <row r="353" spans="1:1" ht="13">
      <c r="A353" s="81"/>
    </row>
    <row r="354" spans="1:1" ht="13">
      <c r="A354" s="81"/>
    </row>
    <row r="355" spans="1:1" ht="13">
      <c r="A355" s="81"/>
    </row>
    <row r="356" spans="1:1" ht="13">
      <c r="A356" s="81"/>
    </row>
    <row r="357" spans="1:1" ht="13">
      <c r="A357" s="81"/>
    </row>
    <row r="358" spans="1:1" ht="13">
      <c r="A358" s="81"/>
    </row>
    <row r="359" spans="1:1" ht="13">
      <c r="A359" s="81"/>
    </row>
    <row r="360" spans="1:1" ht="13">
      <c r="A360" s="81"/>
    </row>
    <row r="361" spans="1:1" ht="13">
      <c r="A361" s="81"/>
    </row>
    <row r="362" spans="1:1" ht="13">
      <c r="A362" s="81"/>
    </row>
    <row r="363" spans="1:1" ht="13">
      <c r="A363" s="81"/>
    </row>
    <row r="364" spans="1:1" ht="13">
      <c r="A364" s="81"/>
    </row>
    <row r="365" spans="1:1" ht="13">
      <c r="A365" s="81"/>
    </row>
    <row r="366" spans="1:1" ht="13">
      <c r="A366" s="81"/>
    </row>
    <row r="367" spans="1:1" ht="13">
      <c r="A367" s="81"/>
    </row>
    <row r="368" spans="1:1" ht="13">
      <c r="A368" s="81"/>
    </row>
    <row r="369" spans="1:1" ht="13">
      <c r="A369" s="81"/>
    </row>
    <row r="370" spans="1:1" ht="13">
      <c r="A370" s="81"/>
    </row>
    <row r="371" spans="1:1" ht="13">
      <c r="A371" s="81"/>
    </row>
    <row r="372" spans="1:1" ht="13">
      <c r="A372" s="81"/>
    </row>
    <row r="373" spans="1:1" ht="13">
      <c r="A373" s="81"/>
    </row>
    <row r="374" spans="1:1" ht="13">
      <c r="A374" s="81"/>
    </row>
    <row r="375" spans="1:1" ht="13">
      <c r="A375" s="81"/>
    </row>
    <row r="376" spans="1:1" ht="13">
      <c r="A376" s="81"/>
    </row>
    <row r="377" spans="1:1" ht="13">
      <c r="A377" s="81"/>
    </row>
    <row r="378" spans="1:1" ht="13">
      <c r="A378" s="81"/>
    </row>
    <row r="379" spans="1:1" ht="13">
      <c r="A379" s="81"/>
    </row>
    <row r="380" spans="1:1" ht="13">
      <c r="A380" s="81"/>
    </row>
    <row r="381" spans="1:1" ht="13">
      <c r="A381" s="81"/>
    </row>
    <row r="382" spans="1:1" ht="13">
      <c r="A382" s="81"/>
    </row>
    <row r="383" spans="1:1" ht="13">
      <c r="A383" s="81"/>
    </row>
    <row r="384" spans="1:1" ht="13">
      <c r="A384" s="81"/>
    </row>
    <row r="385" spans="1:1" ht="13">
      <c r="A385" s="81"/>
    </row>
    <row r="386" spans="1:1" ht="13">
      <c r="A386" s="81"/>
    </row>
    <row r="387" spans="1:1" ht="13">
      <c r="A387" s="81"/>
    </row>
    <row r="388" spans="1:1" ht="13">
      <c r="A388" s="81"/>
    </row>
    <row r="389" spans="1:1" ht="13">
      <c r="A389" s="81"/>
    </row>
    <row r="390" spans="1:1" ht="13">
      <c r="A390" s="81"/>
    </row>
    <row r="391" spans="1:1" ht="13">
      <c r="A391" s="81"/>
    </row>
    <row r="392" spans="1:1" ht="13">
      <c r="A392" s="81"/>
    </row>
    <row r="393" spans="1:1" ht="13">
      <c r="A393" s="81"/>
    </row>
    <row r="394" spans="1:1" ht="13">
      <c r="A394" s="81"/>
    </row>
    <row r="395" spans="1:1" ht="13">
      <c r="A395" s="81"/>
    </row>
    <row r="396" spans="1:1" ht="13">
      <c r="A396" s="81"/>
    </row>
    <row r="397" spans="1:1" ht="13">
      <c r="A397" s="81"/>
    </row>
    <row r="398" spans="1:1" ht="13">
      <c r="A398" s="81"/>
    </row>
    <row r="399" spans="1:1" ht="13">
      <c r="A399" s="81"/>
    </row>
    <row r="400" spans="1:1" ht="13">
      <c r="A400" s="81"/>
    </row>
    <row r="401" spans="1:1" ht="13">
      <c r="A401" s="81"/>
    </row>
    <row r="402" spans="1:1" ht="13">
      <c r="A402" s="81"/>
    </row>
    <row r="403" spans="1:1" ht="13">
      <c r="A403" s="81"/>
    </row>
    <row r="404" spans="1:1" ht="13">
      <c r="A404" s="81"/>
    </row>
    <row r="405" spans="1:1" ht="13">
      <c r="A405" s="81"/>
    </row>
    <row r="406" spans="1:1" ht="13">
      <c r="A406" s="81"/>
    </row>
    <row r="407" spans="1:1" ht="13">
      <c r="A407" s="81"/>
    </row>
    <row r="408" spans="1:1" ht="13">
      <c r="A408" s="81"/>
    </row>
    <row r="409" spans="1:1" ht="13">
      <c r="A409" s="81"/>
    </row>
    <row r="410" spans="1:1" ht="13">
      <c r="A410" s="81"/>
    </row>
    <row r="411" spans="1:1" ht="13">
      <c r="A411" s="81"/>
    </row>
    <row r="412" spans="1:1" ht="13">
      <c r="A412" s="81"/>
    </row>
    <row r="413" spans="1:1" ht="13">
      <c r="A413" s="81"/>
    </row>
    <row r="414" spans="1:1" ht="13">
      <c r="A414" s="81"/>
    </row>
    <row r="415" spans="1:1" ht="13">
      <c r="A415" s="81"/>
    </row>
    <row r="416" spans="1:1" ht="13">
      <c r="A416" s="81"/>
    </row>
    <row r="417" spans="1:1" ht="13">
      <c r="A417" s="81"/>
    </row>
    <row r="418" spans="1:1" ht="13">
      <c r="A418" s="81"/>
    </row>
    <row r="419" spans="1:1" ht="13">
      <c r="A419" s="81"/>
    </row>
    <row r="420" spans="1:1" ht="13">
      <c r="A420" s="81"/>
    </row>
    <row r="421" spans="1:1" ht="13">
      <c r="A421" s="81"/>
    </row>
    <row r="422" spans="1:1" ht="13">
      <c r="A422" s="81"/>
    </row>
    <row r="423" spans="1:1" ht="13">
      <c r="A423" s="81"/>
    </row>
    <row r="424" spans="1:1" ht="13">
      <c r="A424" s="81"/>
    </row>
    <row r="425" spans="1:1" ht="13">
      <c r="A425" s="81"/>
    </row>
    <row r="426" spans="1:1" ht="13">
      <c r="A426" s="81"/>
    </row>
    <row r="427" spans="1:1" ht="13">
      <c r="A427" s="81"/>
    </row>
    <row r="428" spans="1:1" ht="13">
      <c r="A428" s="81"/>
    </row>
    <row r="429" spans="1:1" ht="13">
      <c r="A429" s="81"/>
    </row>
    <row r="430" spans="1:1" ht="13">
      <c r="A430" s="81"/>
    </row>
    <row r="431" spans="1:1" ht="13">
      <c r="A431" s="81"/>
    </row>
    <row r="432" spans="1:1" ht="13">
      <c r="A432" s="81"/>
    </row>
    <row r="433" spans="1:1" ht="13">
      <c r="A433" s="81"/>
    </row>
    <row r="434" spans="1:1" ht="13">
      <c r="A434" s="81"/>
    </row>
    <row r="435" spans="1:1" ht="13">
      <c r="A435" s="81"/>
    </row>
    <row r="436" spans="1:1" ht="13">
      <c r="A436" s="81"/>
    </row>
    <row r="437" spans="1:1" ht="13">
      <c r="A437" s="81"/>
    </row>
    <row r="438" spans="1:1" ht="13">
      <c r="A438" s="81"/>
    </row>
    <row r="439" spans="1:1" ht="13">
      <c r="A439" s="81"/>
    </row>
    <row r="440" spans="1:1" ht="13">
      <c r="A440" s="81"/>
    </row>
    <row r="441" spans="1:1" ht="13">
      <c r="A441" s="81"/>
    </row>
    <row r="442" spans="1:1" ht="13">
      <c r="A442" s="81"/>
    </row>
    <row r="443" spans="1:1" ht="13">
      <c r="A443" s="81"/>
    </row>
    <row r="444" spans="1:1" ht="13">
      <c r="A444" s="81"/>
    </row>
    <row r="445" spans="1:1" ht="13">
      <c r="A445" s="81"/>
    </row>
    <row r="446" spans="1:1" ht="13">
      <c r="A446" s="81"/>
    </row>
    <row r="447" spans="1:1" ht="13">
      <c r="A447" s="81"/>
    </row>
    <row r="448" spans="1:1" ht="13">
      <c r="A448" s="81"/>
    </row>
    <row r="449" spans="1:1" ht="13">
      <c r="A449" s="81"/>
    </row>
    <row r="450" spans="1:1" ht="13">
      <c r="A450" s="81"/>
    </row>
    <row r="451" spans="1:1" ht="13">
      <c r="A451" s="81"/>
    </row>
    <row r="452" spans="1:1" ht="13">
      <c r="A452" s="81"/>
    </row>
    <row r="453" spans="1:1" ht="13">
      <c r="A453" s="81"/>
    </row>
    <row r="454" spans="1:1" ht="13">
      <c r="A454" s="81"/>
    </row>
    <row r="455" spans="1:1" ht="13">
      <c r="A455" s="81"/>
    </row>
    <row r="456" spans="1:1" ht="13">
      <c r="A456" s="81"/>
    </row>
    <row r="457" spans="1:1" ht="13">
      <c r="A457" s="81"/>
    </row>
    <row r="458" spans="1:1" ht="13">
      <c r="A458" s="81"/>
    </row>
    <row r="459" spans="1:1" ht="13">
      <c r="A459" s="81"/>
    </row>
    <row r="460" spans="1:1" ht="13">
      <c r="A460" s="81"/>
    </row>
    <row r="461" spans="1:1" ht="13">
      <c r="A461" s="81"/>
    </row>
    <row r="462" spans="1:1" ht="13">
      <c r="A462" s="81"/>
    </row>
    <row r="463" spans="1:1" ht="13">
      <c r="A463" s="81"/>
    </row>
    <row r="464" spans="1:1" ht="13">
      <c r="A464" s="81"/>
    </row>
    <row r="465" spans="1:1" ht="13">
      <c r="A465" s="81"/>
    </row>
    <row r="466" spans="1:1" ht="13">
      <c r="A466" s="81"/>
    </row>
    <row r="467" spans="1:1" ht="13">
      <c r="A467" s="81"/>
    </row>
    <row r="468" spans="1:1" ht="13">
      <c r="A468" s="81"/>
    </row>
    <row r="469" spans="1:1" ht="13">
      <c r="A469" s="81"/>
    </row>
    <row r="470" spans="1:1" ht="13">
      <c r="A470" s="81"/>
    </row>
    <row r="471" spans="1:1" ht="13">
      <c r="A471" s="81"/>
    </row>
    <row r="472" spans="1:1" ht="13">
      <c r="A472" s="81"/>
    </row>
    <row r="473" spans="1:1" ht="13">
      <c r="A473" s="81"/>
    </row>
    <row r="474" spans="1:1" ht="13">
      <c r="A474" s="81"/>
    </row>
    <row r="475" spans="1:1" ht="13">
      <c r="A475" s="81"/>
    </row>
    <row r="476" spans="1:1" ht="13">
      <c r="A476" s="81"/>
    </row>
    <row r="477" spans="1:1" ht="13">
      <c r="A477" s="81"/>
    </row>
    <row r="478" spans="1:1" ht="13">
      <c r="A478" s="81"/>
    </row>
    <row r="479" spans="1:1" ht="13">
      <c r="A479" s="81"/>
    </row>
    <row r="480" spans="1:1" ht="13">
      <c r="A480" s="81"/>
    </row>
    <row r="481" spans="1:1" ht="13">
      <c r="A481" s="81"/>
    </row>
    <row r="482" spans="1:1" ht="13">
      <c r="A482" s="81"/>
    </row>
    <row r="483" spans="1:1" ht="13">
      <c r="A483" s="81"/>
    </row>
    <row r="484" spans="1:1" ht="13">
      <c r="A484" s="81"/>
    </row>
    <row r="485" spans="1:1" ht="13">
      <c r="A485" s="81"/>
    </row>
    <row r="486" spans="1:1" ht="13">
      <c r="A486" s="81"/>
    </row>
    <row r="487" spans="1:1" ht="13">
      <c r="A487" s="81"/>
    </row>
    <row r="488" spans="1:1" ht="13">
      <c r="A488" s="81"/>
    </row>
    <row r="489" spans="1:1" ht="13">
      <c r="A489" s="81"/>
    </row>
    <row r="490" spans="1:1" ht="13">
      <c r="A490" s="81"/>
    </row>
    <row r="491" spans="1:1" ht="13">
      <c r="A491" s="81"/>
    </row>
    <row r="492" spans="1:1" ht="13">
      <c r="A492" s="81"/>
    </row>
    <row r="493" spans="1:1" ht="13">
      <c r="A493" s="81"/>
    </row>
    <row r="494" spans="1:1" ht="13">
      <c r="A494" s="81"/>
    </row>
    <row r="495" spans="1:1" ht="13">
      <c r="A495" s="81"/>
    </row>
    <row r="496" spans="1:1" ht="13">
      <c r="A496" s="81"/>
    </row>
    <row r="497" spans="1:1" ht="13">
      <c r="A497" s="81"/>
    </row>
    <row r="498" spans="1:1" ht="13">
      <c r="A498" s="81"/>
    </row>
    <row r="499" spans="1:1" ht="13">
      <c r="A499" s="81"/>
    </row>
    <row r="500" spans="1:1" ht="13">
      <c r="A500" s="81"/>
    </row>
    <row r="501" spans="1:1" ht="13">
      <c r="A501" s="81"/>
    </row>
    <row r="502" spans="1:1" ht="13">
      <c r="A502" s="81"/>
    </row>
    <row r="503" spans="1:1" ht="13">
      <c r="A503" s="81"/>
    </row>
    <row r="504" spans="1:1" ht="13">
      <c r="A504" s="81"/>
    </row>
    <row r="505" spans="1:1" ht="13">
      <c r="A505" s="81"/>
    </row>
    <row r="506" spans="1:1" ht="13">
      <c r="A506" s="81"/>
    </row>
    <row r="507" spans="1:1" ht="13">
      <c r="A507" s="81"/>
    </row>
    <row r="508" spans="1:1" ht="13">
      <c r="A508" s="81"/>
    </row>
    <row r="509" spans="1:1" ht="13">
      <c r="A509" s="81"/>
    </row>
    <row r="510" spans="1:1" ht="13">
      <c r="A510" s="81"/>
    </row>
    <row r="511" spans="1:1" ht="13">
      <c r="A511" s="81"/>
    </row>
    <row r="512" spans="1:1" ht="13">
      <c r="A512" s="81"/>
    </row>
    <row r="513" spans="1:1" ht="13">
      <c r="A513" s="81"/>
    </row>
    <row r="514" spans="1:1" ht="13">
      <c r="A514" s="81"/>
    </row>
    <row r="515" spans="1:1" ht="13">
      <c r="A515" s="81"/>
    </row>
    <row r="516" spans="1:1" ht="13">
      <c r="A516" s="81"/>
    </row>
    <row r="517" spans="1:1" ht="13">
      <c r="A517" s="81"/>
    </row>
    <row r="518" spans="1:1" ht="13">
      <c r="A518" s="81"/>
    </row>
    <row r="519" spans="1:1" ht="13">
      <c r="A519" s="81"/>
    </row>
    <row r="520" spans="1:1" ht="13">
      <c r="A520" s="81"/>
    </row>
    <row r="521" spans="1:1" ht="13">
      <c r="A521" s="81"/>
    </row>
    <row r="522" spans="1:1" ht="13">
      <c r="A522" s="81"/>
    </row>
    <row r="523" spans="1:1" ht="13">
      <c r="A523" s="81"/>
    </row>
    <row r="524" spans="1:1" ht="13">
      <c r="A524" s="81"/>
    </row>
    <row r="525" spans="1:1" ht="13">
      <c r="A525" s="81"/>
    </row>
    <row r="526" spans="1:1" ht="13">
      <c r="A526" s="81"/>
    </row>
    <row r="527" spans="1:1" ht="13">
      <c r="A527" s="81"/>
    </row>
    <row r="528" spans="1:1" ht="13">
      <c r="A528" s="81"/>
    </row>
    <row r="529" spans="1:1" ht="13">
      <c r="A529" s="81"/>
    </row>
    <row r="530" spans="1:1" ht="13">
      <c r="A530" s="81"/>
    </row>
    <row r="531" spans="1:1" ht="13">
      <c r="A531" s="81"/>
    </row>
    <row r="532" spans="1:1" ht="13">
      <c r="A532" s="81"/>
    </row>
    <row r="533" spans="1:1" ht="13">
      <c r="A533" s="81"/>
    </row>
    <row r="534" spans="1:1" ht="13">
      <c r="A534" s="81"/>
    </row>
    <row r="535" spans="1:1" ht="13">
      <c r="A535" s="81"/>
    </row>
    <row r="536" spans="1:1" ht="13">
      <c r="A536" s="81"/>
    </row>
    <row r="537" spans="1:1" ht="13">
      <c r="A537" s="81"/>
    </row>
    <row r="538" spans="1:1" ht="13">
      <c r="A538" s="81"/>
    </row>
    <row r="539" spans="1:1" ht="13">
      <c r="A539" s="81"/>
    </row>
    <row r="540" spans="1:1" ht="13">
      <c r="A540" s="81"/>
    </row>
    <row r="541" spans="1:1" ht="13">
      <c r="A541" s="81"/>
    </row>
    <row r="542" spans="1:1" ht="13">
      <c r="A542" s="81"/>
    </row>
    <row r="543" spans="1:1" ht="13">
      <c r="A543" s="81"/>
    </row>
    <row r="544" spans="1:1" ht="13">
      <c r="A544" s="81"/>
    </row>
    <row r="545" spans="1:1" ht="13">
      <c r="A545" s="81"/>
    </row>
    <row r="546" spans="1:1" ht="13">
      <c r="A546" s="81"/>
    </row>
    <row r="547" spans="1:1" ht="13">
      <c r="A547" s="81"/>
    </row>
    <row r="548" spans="1:1" ht="13">
      <c r="A548" s="81"/>
    </row>
    <row r="549" spans="1:1" ht="13">
      <c r="A549" s="81"/>
    </row>
    <row r="550" spans="1:1" ht="13">
      <c r="A550" s="81"/>
    </row>
    <row r="551" spans="1:1" ht="13">
      <c r="A551" s="81"/>
    </row>
    <row r="552" spans="1:1" ht="13">
      <c r="A552" s="81"/>
    </row>
    <row r="553" spans="1:1" ht="13">
      <c r="A553" s="81"/>
    </row>
    <row r="554" spans="1:1" ht="13">
      <c r="A554" s="81"/>
    </row>
    <row r="555" spans="1:1" ht="13">
      <c r="A555" s="81"/>
    </row>
    <row r="556" spans="1:1" ht="13">
      <c r="A556" s="81"/>
    </row>
    <row r="557" spans="1:1" ht="13">
      <c r="A557" s="81"/>
    </row>
    <row r="558" spans="1:1" ht="13">
      <c r="A558" s="81"/>
    </row>
    <row r="559" spans="1:1" ht="13">
      <c r="A559" s="81"/>
    </row>
    <row r="560" spans="1:1" ht="13">
      <c r="A560" s="81"/>
    </row>
    <row r="561" spans="1:1" ht="13">
      <c r="A561" s="81"/>
    </row>
    <row r="562" spans="1:1" ht="13">
      <c r="A562" s="81"/>
    </row>
    <row r="563" spans="1:1" ht="13">
      <c r="A563" s="81"/>
    </row>
    <row r="564" spans="1:1" ht="13">
      <c r="A564" s="81"/>
    </row>
    <row r="565" spans="1:1" ht="13">
      <c r="A565" s="81"/>
    </row>
    <row r="566" spans="1:1" ht="13">
      <c r="A566" s="81"/>
    </row>
    <row r="567" spans="1:1" ht="13">
      <c r="A567" s="81"/>
    </row>
    <row r="568" spans="1:1" ht="13">
      <c r="A568" s="81"/>
    </row>
    <row r="569" spans="1:1" ht="13">
      <c r="A569" s="81"/>
    </row>
    <row r="570" spans="1:1" ht="13">
      <c r="A570" s="81"/>
    </row>
    <row r="571" spans="1:1" ht="13">
      <c r="A571" s="81"/>
    </row>
    <row r="572" spans="1:1" ht="13">
      <c r="A572" s="81"/>
    </row>
    <row r="573" spans="1:1" ht="13">
      <c r="A573" s="81"/>
    </row>
    <row r="574" spans="1:1" ht="13">
      <c r="A574" s="81"/>
    </row>
    <row r="575" spans="1:1" ht="13">
      <c r="A575" s="81"/>
    </row>
    <row r="576" spans="1:1" ht="13">
      <c r="A576" s="81"/>
    </row>
    <row r="577" spans="1:1" ht="13">
      <c r="A577" s="81"/>
    </row>
    <row r="578" spans="1:1" ht="13">
      <c r="A578" s="81"/>
    </row>
    <row r="579" spans="1:1" ht="13">
      <c r="A579" s="81"/>
    </row>
    <row r="580" spans="1:1" ht="13">
      <c r="A580" s="81"/>
    </row>
    <row r="581" spans="1:1" ht="13">
      <c r="A581" s="81"/>
    </row>
    <row r="582" spans="1:1" ht="13">
      <c r="A582" s="81"/>
    </row>
    <row r="583" spans="1:1" ht="13">
      <c r="A583" s="81"/>
    </row>
    <row r="584" spans="1:1" ht="13">
      <c r="A584" s="81"/>
    </row>
    <row r="585" spans="1:1" ht="13">
      <c r="A585" s="81"/>
    </row>
    <row r="586" spans="1:1" ht="13">
      <c r="A586" s="81"/>
    </row>
    <row r="587" spans="1:1" ht="13">
      <c r="A587" s="81"/>
    </row>
    <row r="588" spans="1:1" ht="13">
      <c r="A588" s="81"/>
    </row>
    <row r="589" spans="1:1" ht="13">
      <c r="A589" s="81"/>
    </row>
    <row r="590" spans="1:1" ht="13">
      <c r="A590" s="81"/>
    </row>
    <row r="591" spans="1:1" ht="13">
      <c r="A591" s="81"/>
    </row>
    <row r="592" spans="1:1" ht="13">
      <c r="A592" s="81"/>
    </row>
    <row r="593" spans="1:1" ht="13">
      <c r="A593" s="81"/>
    </row>
    <row r="594" spans="1:1" ht="13">
      <c r="A594" s="81"/>
    </row>
    <row r="595" spans="1:1" ht="13">
      <c r="A595" s="81"/>
    </row>
    <row r="596" spans="1:1" ht="13">
      <c r="A596" s="81"/>
    </row>
    <row r="597" spans="1:1" ht="13">
      <c r="A597" s="81"/>
    </row>
    <row r="598" spans="1:1" ht="13">
      <c r="A598" s="81"/>
    </row>
    <row r="599" spans="1:1" ht="13">
      <c r="A599" s="81"/>
    </row>
    <row r="600" spans="1:1" ht="13">
      <c r="A600" s="81"/>
    </row>
    <row r="601" spans="1:1" ht="13">
      <c r="A601" s="81"/>
    </row>
    <row r="602" spans="1:1" ht="13">
      <c r="A602" s="81"/>
    </row>
    <row r="603" spans="1:1" ht="13">
      <c r="A603" s="81"/>
    </row>
    <row r="604" spans="1:1" ht="13">
      <c r="A604" s="81"/>
    </row>
    <row r="605" spans="1:1" ht="13">
      <c r="A605" s="81"/>
    </row>
    <row r="606" spans="1:1" ht="13">
      <c r="A606" s="81"/>
    </row>
    <row r="607" spans="1:1" ht="13">
      <c r="A607" s="81"/>
    </row>
    <row r="608" spans="1:1" ht="13">
      <c r="A608" s="81"/>
    </row>
    <row r="609" spans="1:1" ht="13">
      <c r="A609" s="81"/>
    </row>
    <row r="610" spans="1:1" ht="13">
      <c r="A610" s="81"/>
    </row>
    <row r="611" spans="1:1" ht="13">
      <c r="A611" s="81"/>
    </row>
    <row r="612" spans="1:1" ht="13">
      <c r="A612" s="81"/>
    </row>
    <row r="613" spans="1:1" ht="13">
      <c r="A613" s="81"/>
    </row>
    <row r="614" spans="1:1" ht="13">
      <c r="A614" s="81"/>
    </row>
    <row r="615" spans="1:1" ht="13">
      <c r="A615" s="81"/>
    </row>
    <row r="616" spans="1:1" ht="13">
      <c r="A616" s="81"/>
    </row>
    <row r="617" spans="1:1" ht="13">
      <c r="A617" s="81"/>
    </row>
    <row r="618" spans="1:1" ht="13">
      <c r="A618" s="81"/>
    </row>
    <row r="619" spans="1:1" ht="13">
      <c r="A619" s="81"/>
    </row>
    <row r="620" spans="1:1" ht="13">
      <c r="A620" s="81"/>
    </row>
    <row r="621" spans="1:1" ht="13">
      <c r="A621" s="81"/>
    </row>
    <row r="622" spans="1:1" ht="13">
      <c r="A622" s="81"/>
    </row>
    <row r="623" spans="1:1" ht="13">
      <c r="A623" s="81"/>
    </row>
    <row r="624" spans="1:1" ht="13">
      <c r="A624" s="81"/>
    </row>
    <row r="625" spans="1:1" ht="13">
      <c r="A625" s="81"/>
    </row>
    <row r="626" spans="1:1" ht="13">
      <c r="A626" s="81"/>
    </row>
    <row r="627" spans="1:1" ht="13">
      <c r="A627" s="81"/>
    </row>
    <row r="628" spans="1:1" ht="13">
      <c r="A628" s="81"/>
    </row>
    <row r="629" spans="1:1" ht="13">
      <c r="A629" s="81"/>
    </row>
    <row r="630" spans="1:1" ht="13">
      <c r="A630" s="81"/>
    </row>
    <row r="631" spans="1:1" ht="13">
      <c r="A631" s="81"/>
    </row>
    <row r="632" spans="1:1" ht="13">
      <c r="A632" s="81"/>
    </row>
    <row r="633" spans="1:1" ht="13">
      <c r="A633" s="81"/>
    </row>
    <row r="634" spans="1:1" ht="13">
      <c r="A634" s="81"/>
    </row>
    <row r="635" spans="1:1" ht="13">
      <c r="A635" s="81"/>
    </row>
    <row r="636" spans="1:1" ht="13">
      <c r="A636" s="81"/>
    </row>
    <row r="637" spans="1:1" ht="13">
      <c r="A637" s="81"/>
    </row>
    <row r="638" spans="1:1" ht="13">
      <c r="A638" s="81"/>
    </row>
    <row r="639" spans="1:1" ht="13">
      <c r="A639" s="81"/>
    </row>
    <row r="640" spans="1:1" ht="13">
      <c r="A640" s="81"/>
    </row>
    <row r="641" spans="1:1" ht="13">
      <c r="A641" s="81"/>
    </row>
    <row r="642" spans="1:1" ht="13">
      <c r="A642" s="81"/>
    </row>
    <row r="643" spans="1:1" ht="13">
      <c r="A643" s="81"/>
    </row>
    <row r="644" spans="1:1" ht="13">
      <c r="A644" s="81"/>
    </row>
    <row r="645" spans="1:1" ht="13">
      <c r="A645" s="81"/>
    </row>
    <row r="646" spans="1:1" ht="13">
      <c r="A646" s="81"/>
    </row>
    <row r="647" spans="1:1" ht="13">
      <c r="A647" s="81"/>
    </row>
    <row r="648" spans="1:1" ht="13">
      <c r="A648" s="81"/>
    </row>
    <row r="649" spans="1:1" ht="13">
      <c r="A649" s="81"/>
    </row>
    <row r="650" spans="1:1" ht="13">
      <c r="A650" s="81"/>
    </row>
    <row r="651" spans="1:1" ht="13">
      <c r="A651" s="81"/>
    </row>
    <row r="652" spans="1:1" ht="13">
      <c r="A652" s="81"/>
    </row>
    <row r="653" spans="1:1" ht="13">
      <c r="A653" s="81"/>
    </row>
    <row r="654" spans="1:1" ht="13">
      <c r="A654" s="81"/>
    </row>
    <row r="655" spans="1:1" ht="13">
      <c r="A655" s="81"/>
    </row>
    <row r="656" spans="1:1" ht="13">
      <c r="A656" s="81"/>
    </row>
    <row r="657" spans="1:1" ht="13">
      <c r="A657" s="81"/>
    </row>
    <row r="658" spans="1:1" ht="13">
      <c r="A658" s="81"/>
    </row>
    <row r="659" spans="1:1" ht="13">
      <c r="A659" s="81"/>
    </row>
    <row r="660" spans="1:1" ht="13">
      <c r="A660" s="81"/>
    </row>
    <row r="661" spans="1:1" ht="13">
      <c r="A661" s="81"/>
    </row>
    <row r="662" spans="1:1" ht="13">
      <c r="A662" s="81"/>
    </row>
    <row r="663" spans="1:1" ht="13">
      <c r="A663" s="81"/>
    </row>
    <row r="664" spans="1:1" ht="13">
      <c r="A664" s="81"/>
    </row>
    <row r="665" spans="1:1" ht="13">
      <c r="A665" s="81"/>
    </row>
    <row r="666" spans="1:1" ht="13">
      <c r="A666" s="81"/>
    </row>
    <row r="667" spans="1:1" ht="13">
      <c r="A667" s="81"/>
    </row>
    <row r="668" spans="1:1" ht="13">
      <c r="A668" s="81"/>
    </row>
    <row r="669" spans="1:1" ht="13">
      <c r="A669" s="81"/>
    </row>
    <row r="670" spans="1:1" ht="13">
      <c r="A670" s="81"/>
    </row>
    <row r="671" spans="1:1" ht="13">
      <c r="A671" s="81"/>
    </row>
    <row r="672" spans="1:1" ht="13">
      <c r="A672" s="81"/>
    </row>
    <row r="673" spans="1:1" ht="13">
      <c r="A673" s="81"/>
    </row>
    <row r="674" spans="1:1" ht="13">
      <c r="A674" s="81"/>
    </row>
    <row r="675" spans="1:1" ht="13">
      <c r="A675" s="81"/>
    </row>
    <row r="676" spans="1:1" ht="13">
      <c r="A676" s="81"/>
    </row>
    <row r="677" spans="1:1" ht="13">
      <c r="A677" s="81"/>
    </row>
    <row r="678" spans="1:1" ht="13">
      <c r="A678" s="81"/>
    </row>
    <row r="679" spans="1:1" ht="13">
      <c r="A679" s="81"/>
    </row>
    <row r="680" spans="1:1" ht="13">
      <c r="A680" s="81"/>
    </row>
    <row r="681" spans="1:1" ht="13">
      <c r="A681" s="81"/>
    </row>
    <row r="682" spans="1:1" ht="13">
      <c r="A682" s="81"/>
    </row>
    <row r="683" spans="1:1" ht="13">
      <c r="A683" s="81"/>
    </row>
    <row r="684" spans="1:1" ht="13">
      <c r="A684" s="81"/>
    </row>
    <row r="685" spans="1:1" ht="13">
      <c r="A685" s="81"/>
    </row>
    <row r="686" spans="1:1" ht="13">
      <c r="A686" s="81"/>
    </row>
    <row r="687" spans="1:1" ht="13">
      <c r="A687" s="81"/>
    </row>
    <row r="688" spans="1:1" ht="13">
      <c r="A688" s="81"/>
    </row>
    <row r="689" spans="1:1" ht="13">
      <c r="A689" s="81"/>
    </row>
    <row r="690" spans="1:1" ht="13">
      <c r="A690" s="81"/>
    </row>
    <row r="691" spans="1:1" ht="13">
      <c r="A691" s="81"/>
    </row>
    <row r="692" spans="1:1" ht="13">
      <c r="A692" s="81"/>
    </row>
    <row r="693" spans="1:1" ht="13">
      <c r="A693" s="81"/>
    </row>
    <row r="694" spans="1:1" ht="13">
      <c r="A694" s="81"/>
    </row>
    <row r="695" spans="1:1" ht="13">
      <c r="A695" s="81"/>
    </row>
    <row r="696" spans="1:1" ht="13">
      <c r="A696" s="81"/>
    </row>
    <row r="697" spans="1:1" ht="13">
      <c r="A697" s="81"/>
    </row>
    <row r="698" spans="1:1" ht="13">
      <c r="A698" s="81"/>
    </row>
    <row r="699" spans="1:1" ht="13">
      <c r="A699" s="81"/>
    </row>
    <row r="700" spans="1:1" ht="13">
      <c r="A700" s="81"/>
    </row>
    <row r="701" spans="1:1" ht="13">
      <c r="A701" s="81"/>
    </row>
    <row r="702" spans="1:1" ht="13">
      <c r="A702" s="81"/>
    </row>
    <row r="703" spans="1:1" ht="13">
      <c r="A703" s="81"/>
    </row>
    <row r="704" spans="1:1" ht="13">
      <c r="A704" s="81"/>
    </row>
    <row r="705" spans="1:1" ht="13">
      <c r="A705" s="81"/>
    </row>
    <row r="706" spans="1:1" ht="13">
      <c r="A706" s="81"/>
    </row>
    <row r="707" spans="1:1" ht="13">
      <c r="A707" s="81"/>
    </row>
    <row r="708" spans="1:1" ht="13">
      <c r="A708" s="81"/>
    </row>
    <row r="709" spans="1:1" ht="13">
      <c r="A709" s="81"/>
    </row>
    <row r="710" spans="1:1" ht="13">
      <c r="A710" s="81"/>
    </row>
    <row r="711" spans="1:1" ht="13">
      <c r="A711" s="81"/>
    </row>
    <row r="712" spans="1:1" ht="13">
      <c r="A712" s="81"/>
    </row>
    <row r="713" spans="1:1" ht="13">
      <c r="A713" s="81"/>
    </row>
    <row r="714" spans="1:1" ht="13">
      <c r="A714" s="81"/>
    </row>
    <row r="715" spans="1:1" ht="13">
      <c r="A715" s="81"/>
    </row>
    <row r="716" spans="1:1" ht="13">
      <c r="A716" s="81"/>
    </row>
    <row r="717" spans="1:1" ht="13">
      <c r="A717" s="81"/>
    </row>
    <row r="718" spans="1:1" ht="13">
      <c r="A718" s="81"/>
    </row>
    <row r="719" spans="1:1" ht="13">
      <c r="A719" s="81"/>
    </row>
    <row r="720" spans="1:1" ht="13">
      <c r="A720" s="81"/>
    </row>
    <row r="721" spans="1:1" ht="13">
      <c r="A721" s="81"/>
    </row>
    <row r="722" spans="1:1" ht="13">
      <c r="A722" s="81"/>
    </row>
    <row r="723" spans="1:1" ht="13">
      <c r="A723" s="81"/>
    </row>
    <row r="724" spans="1:1" ht="13">
      <c r="A724" s="81"/>
    </row>
    <row r="725" spans="1:1" ht="13">
      <c r="A725" s="81"/>
    </row>
    <row r="726" spans="1:1" ht="13">
      <c r="A726" s="81"/>
    </row>
    <row r="727" spans="1:1" ht="13">
      <c r="A727" s="81"/>
    </row>
    <row r="728" spans="1:1" ht="13">
      <c r="A728" s="81"/>
    </row>
    <row r="729" spans="1:1" ht="13">
      <c r="A729" s="81"/>
    </row>
    <row r="730" spans="1:1" ht="13">
      <c r="A730" s="81"/>
    </row>
    <row r="731" spans="1:1" ht="13">
      <c r="A731" s="81"/>
    </row>
    <row r="732" spans="1:1" ht="13">
      <c r="A732" s="81"/>
    </row>
    <row r="733" spans="1:1" ht="13">
      <c r="A733" s="81"/>
    </row>
    <row r="734" spans="1:1" ht="13">
      <c r="A734" s="81"/>
    </row>
    <row r="735" spans="1:1" ht="13">
      <c r="A735" s="81"/>
    </row>
    <row r="736" spans="1:1" ht="13">
      <c r="A736" s="81"/>
    </row>
    <row r="737" spans="1:1" ht="13">
      <c r="A737" s="81"/>
    </row>
    <row r="738" spans="1:1" ht="13">
      <c r="A738" s="81"/>
    </row>
    <row r="739" spans="1:1" ht="13">
      <c r="A739" s="81"/>
    </row>
    <row r="740" spans="1:1" ht="13">
      <c r="A740" s="81"/>
    </row>
    <row r="741" spans="1:1" ht="13">
      <c r="A741" s="81"/>
    </row>
    <row r="742" spans="1:1" ht="13">
      <c r="A742" s="81"/>
    </row>
    <row r="743" spans="1:1" ht="13">
      <c r="A743" s="81"/>
    </row>
    <row r="744" spans="1:1" ht="13">
      <c r="A744" s="81"/>
    </row>
    <row r="745" spans="1:1" ht="13">
      <c r="A745" s="81"/>
    </row>
    <row r="746" spans="1:1" ht="13">
      <c r="A746" s="81"/>
    </row>
    <row r="747" spans="1:1" ht="13">
      <c r="A747" s="81"/>
    </row>
    <row r="748" spans="1:1" ht="13">
      <c r="A748" s="81"/>
    </row>
    <row r="749" spans="1:1" ht="13">
      <c r="A749" s="81"/>
    </row>
    <row r="750" spans="1:1" ht="13">
      <c r="A750" s="81"/>
    </row>
    <row r="751" spans="1:1" ht="13">
      <c r="A751" s="81"/>
    </row>
    <row r="752" spans="1:1" ht="13">
      <c r="A752" s="81"/>
    </row>
    <row r="753" spans="1:1" ht="13">
      <c r="A753" s="81"/>
    </row>
    <row r="754" spans="1:1" ht="13">
      <c r="A754" s="81"/>
    </row>
    <row r="755" spans="1:1" ht="13">
      <c r="A755" s="81"/>
    </row>
    <row r="756" spans="1:1" ht="13">
      <c r="A756" s="81"/>
    </row>
    <row r="757" spans="1:1" ht="13">
      <c r="A757" s="81"/>
    </row>
    <row r="758" spans="1:1" ht="13">
      <c r="A758" s="81"/>
    </row>
    <row r="759" spans="1:1" ht="13">
      <c r="A759" s="81"/>
    </row>
    <row r="760" spans="1:1" ht="13">
      <c r="A760" s="81"/>
    </row>
    <row r="761" spans="1:1" ht="13">
      <c r="A761" s="81"/>
    </row>
    <row r="762" spans="1:1" ht="13">
      <c r="A762" s="81"/>
    </row>
    <row r="763" spans="1:1" ht="13">
      <c r="A763" s="81"/>
    </row>
    <row r="764" spans="1:1" ht="13">
      <c r="A764" s="81"/>
    </row>
    <row r="765" spans="1:1" ht="13">
      <c r="A765" s="81"/>
    </row>
    <row r="766" spans="1:1" ht="13">
      <c r="A766" s="81"/>
    </row>
    <row r="767" spans="1:1" ht="13">
      <c r="A767" s="81"/>
    </row>
    <row r="768" spans="1:1" ht="13">
      <c r="A768" s="81"/>
    </row>
    <row r="769" spans="1:1" ht="13">
      <c r="A769" s="81"/>
    </row>
    <row r="770" spans="1:1" ht="13">
      <c r="A770" s="81"/>
    </row>
    <row r="771" spans="1:1" ht="13">
      <c r="A771" s="81"/>
    </row>
    <row r="772" spans="1:1" ht="13">
      <c r="A772" s="81"/>
    </row>
    <row r="773" spans="1:1" ht="13">
      <c r="A773" s="81"/>
    </row>
    <row r="774" spans="1:1" ht="13">
      <c r="A774" s="81"/>
    </row>
    <row r="775" spans="1:1" ht="13">
      <c r="A775" s="81"/>
    </row>
    <row r="776" spans="1:1" ht="13">
      <c r="A776" s="81"/>
    </row>
    <row r="777" spans="1:1" ht="13">
      <c r="A777" s="81"/>
    </row>
    <row r="778" spans="1:1" ht="13">
      <c r="A778" s="81"/>
    </row>
    <row r="779" spans="1:1" ht="13">
      <c r="A779" s="81"/>
    </row>
    <row r="780" spans="1:1" ht="13">
      <c r="A780" s="81"/>
    </row>
    <row r="781" spans="1:1" ht="13">
      <c r="A781" s="81"/>
    </row>
    <row r="782" spans="1:1" ht="13">
      <c r="A782" s="81"/>
    </row>
    <row r="783" spans="1:1" ht="13">
      <c r="A783" s="81"/>
    </row>
    <row r="784" spans="1:1" ht="13">
      <c r="A784" s="81"/>
    </row>
    <row r="785" spans="1:1" ht="13">
      <c r="A785" s="81"/>
    </row>
    <row r="786" spans="1:1" ht="13">
      <c r="A786" s="81"/>
    </row>
    <row r="787" spans="1:1" ht="13">
      <c r="A787" s="81"/>
    </row>
    <row r="788" spans="1:1" ht="13">
      <c r="A788" s="81"/>
    </row>
    <row r="789" spans="1:1" ht="13">
      <c r="A789" s="81"/>
    </row>
    <row r="790" spans="1:1" ht="13">
      <c r="A790" s="81"/>
    </row>
    <row r="791" spans="1:1" ht="13">
      <c r="A791" s="81"/>
    </row>
    <row r="792" spans="1:1" ht="13">
      <c r="A792" s="81"/>
    </row>
    <row r="793" spans="1:1" ht="13">
      <c r="A793" s="81"/>
    </row>
    <row r="794" spans="1:1" ht="13">
      <c r="A794" s="81"/>
    </row>
    <row r="795" spans="1:1" ht="13">
      <c r="A795" s="81"/>
    </row>
    <row r="796" spans="1:1" ht="13">
      <c r="A796" s="81"/>
    </row>
    <row r="797" spans="1:1" ht="13">
      <c r="A797" s="81"/>
    </row>
    <row r="798" spans="1:1" ht="13">
      <c r="A798" s="81"/>
    </row>
    <row r="799" spans="1:1" ht="13">
      <c r="A799" s="81"/>
    </row>
    <row r="800" spans="1:1" ht="13">
      <c r="A800" s="81"/>
    </row>
    <row r="801" spans="1:1" ht="13">
      <c r="A801" s="81"/>
    </row>
    <row r="802" spans="1:1" ht="13">
      <c r="A802" s="81"/>
    </row>
    <row r="803" spans="1:1" ht="13">
      <c r="A803" s="81"/>
    </row>
    <row r="804" spans="1:1" ht="13">
      <c r="A804" s="81"/>
    </row>
    <row r="805" spans="1:1" ht="13">
      <c r="A805" s="81"/>
    </row>
    <row r="806" spans="1:1" ht="13">
      <c r="A806" s="81"/>
    </row>
    <row r="807" spans="1:1" ht="13">
      <c r="A807" s="81"/>
    </row>
    <row r="808" spans="1:1" ht="13">
      <c r="A808" s="81"/>
    </row>
    <row r="809" spans="1:1" ht="13">
      <c r="A809" s="81"/>
    </row>
    <row r="810" spans="1:1" ht="13">
      <c r="A810" s="81"/>
    </row>
    <row r="811" spans="1:1" ht="13">
      <c r="A811" s="81"/>
    </row>
    <row r="812" spans="1:1" ht="13">
      <c r="A812" s="81"/>
    </row>
    <row r="813" spans="1:1" ht="13">
      <c r="A813" s="81"/>
    </row>
    <row r="814" spans="1:1" ht="13">
      <c r="A814" s="81"/>
    </row>
    <row r="815" spans="1:1" ht="13">
      <c r="A815" s="81"/>
    </row>
    <row r="816" spans="1:1" ht="13">
      <c r="A816" s="81"/>
    </row>
    <row r="817" spans="1:1" ht="13">
      <c r="A817" s="81"/>
    </row>
    <row r="818" spans="1:1" ht="13">
      <c r="A818" s="81"/>
    </row>
    <row r="819" spans="1:1" ht="13">
      <c r="A819" s="81"/>
    </row>
    <row r="820" spans="1:1" ht="13">
      <c r="A820" s="81"/>
    </row>
    <row r="821" spans="1:1" ht="13">
      <c r="A821" s="81"/>
    </row>
    <row r="822" spans="1:1" ht="13">
      <c r="A822" s="81"/>
    </row>
    <row r="823" spans="1:1" ht="13">
      <c r="A823" s="81"/>
    </row>
    <row r="824" spans="1:1" ht="13">
      <c r="A824" s="81"/>
    </row>
    <row r="825" spans="1:1" ht="13">
      <c r="A825" s="81"/>
    </row>
    <row r="826" spans="1:1" ht="13">
      <c r="A826" s="81"/>
    </row>
    <row r="827" spans="1:1" ht="13">
      <c r="A827" s="81"/>
    </row>
    <row r="828" spans="1:1" ht="13">
      <c r="A828" s="81"/>
    </row>
    <row r="829" spans="1:1" ht="13">
      <c r="A829" s="81"/>
    </row>
    <row r="830" spans="1:1" ht="13">
      <c r="A830" s="81"/>
    </row>
    <row r="831" spans="1:1" ht="13">
      <c r="A831" s="81"/>
    </row>
    <row r="832" spans="1:1" ht="13">
      <c r="A832" s="81"/>
    </row>
    <row r="833" spans="1:1" ht="13">
      <c r="A833" s="81"/>
    </row>
    <row r="834" spans="1:1" ht="13">
      <c r="A834" s="81"/>
    </row>
    <row r="835" spans="1:1" ht="13">
      <c r="A835" s="81"/>
    </row>
    <row r="836" spans="1:1" ht="13">
      <c r="A836" s="81"/>
    </row>
    <row r="837" spans="1:1" ht="13">
      <c r="A837" s="81"/>
    </row>
    <row r="838" spans="1:1" ht="13">
      <c r="A838" s="81"/>
    </row>
    <row r="839" spans="1:1" ht="13">
      <c r="A839" s="81"/>
    </row>
    <row r="840" spans="1:1" ht="13">
      <c r="A840" s="81"/>
    </row>
    <row r="841" spans="1:1" ht="13">
      <c r="A841" s="81"/>
    </row>
    <row r="842" spans="1:1" ht="13">
      <c r="A842" s="81"/>
    </row>
    <row r="843" spans="1:1" ht="13">
      <c r="A843" s="81"/>
    </row>
    <row r="844" spans="1:1" ht="13">
      <c r="A844" s="81"/>
    </row>
    <row r="845" spans="1:1" ht="13">
      <c r="A845" s="81"/>
    </row>
    <row r="846" spans="1:1" ht="13">
      <c r="A846" s="81"/>
    </row>
    <row r="847" spans="1:1" ht="13">
      <c r="A847" s="81"/>
    </row>
    <row r="848" spans="1:1" ht="13">
      <c r="A848" s="81"/>
    </row>
    <row r="849" spans="1:1" ht="13">
      <c r="A849" s="81"/>
    </row>
    <row r="850" spans="1:1" ht="13">
      <c r="A850" s="81"/>
    </row>
    <row r="851" spans="1:1" ht="13">
      <c r="A851" s="81"/>
    </row>
    <row r="852" spans="1:1" ht="13">
      <c r="A852" s="81"/>
    </row>
    <row r="853" spans="1:1" ht="13">
      <c r="A853" s="81"/>
    </row>
    <row r="854" spans="1:1" ht="13">
      <c r="A854" s="81"/>
    </row>
    <row r="855" spans="1:1" ht="13">
      <c r="A855" s="81"/>
    </row>
    <row r="856" spans="1:1" ht="13">
      <c r="A856" s="81"/>
    </row>
    <row r="857" spans="1:1" ht="13">
      <c r="A857" s="81"/>
    </row>
    <row r="858" spans="1:1" ht="13">
      <c r="A858" s="81"/>
    </row>
    <row r="859" spans="1:1" ht="13">
      <c r="A859" s="81"/>
    </row>
    <row r="860" spans="1:1" ht="13">
      <c r="A860" s="81"/>
    </row>
    <row r="861" spans="1:1" ht="13">
      <c r="A861" s="81"/>
    </row>
    <row r="862" spans="1:1" ht="13">
      <c r="A862" s="81"/>
    </row>
    <row r="863" spans="1:1" ht="13">
      <c r="A863" s="81"/>
    </row>
    <row r="864" spans="1:1" ht="13">
      <c r="A864" s="81"/>
    </row>
    <row r="865" spans="1:1" ht="13">
      <c r="A865" s="81"/>
    </row>
    <row r="866" spans="1:1" ht="13">
      <c r="A866" s="81"/>
    </row>
    <row r="867" spans="1:1" ht="13">
      <c r="A867" s="81"/>
    </row>
    <row r="868" spans="1:1" ht="13">
      <c r="A868" s="81"/>
    </row>
    <row r="869" spans="1:1" ht="13">
      <c r="A869" s="81"/>
    </row>
    <row r="870" spans="1:1" ht="13">
      <c r="A870" s="81"/>
    </row>
    <row r="871" spans="1:1" ht="13">
      <c r="A871" s="81"/>
    </row>
    <row r="872" spans="1:1" ht="13">
      <c r="A872" s="81"/>
    </row>
    <row r="873" spans="1:1" ht="13">
      <c r="A873" s="81"/>
    </row>
    <row r="874" spans="1:1" ht="13">
      <c r="A874" s="81"/>
    </row>
    <row r="875" spans="1:1" ht="13">
      <c r="A875" s="81"/>
    </row>
    <row r="876" spans="1:1" ht="13">
      <c r="A876" s="81"/>
    </row>
    <row r="877" spans="1:1" ht="13">
      <c r="A877" s="81"/>
    </row>
    <row r="878" spans="1:1" ht="13">
      <c r="A878" s="81"/>
    </row>
    <row r="879" spans="1:1" ht="13">
      <c r="A879" s="81"/>
    </row>
    <row r="880" spans="1:1" ht="13">
      <c r="A880" s="81"/>
    </row>
    <row r="881" spans="1:1" ht="13">
      <c r="A881" s="81"/>
    </row>
    <row r="882" spans="1:1" ht="13">
      <c r="A882" s="81"/>
    </row>
    <row r="883" spans="1:1" ht="13">
      <c r="A883" s="81"/>
    </row>
    <row r="884" spans="1:1" ht="13">
      <c r="A884" s="81"/>
    </row>
    <row r="885" spans="1:1" ht="13">
      <c r="A885" s="81"/>
    </row>
    <row r="886" spans="1:1" ht="13">
      <c r="A886" s="81"/>
    </row>
    <row r="887" spans="1:1" ht="13">
      <c r="A887" s="81"/>
    </row>
    <row r="888" spans="1:1" ht="13">
      <c r="A888" s="81"/>
    </row>
    <row r="889" spans="1:1" ht="13">
      <c r="A889" s="81"/>
    </row>
    <row r="890" spans="1:1" ht="13">
      <c r="A890" s="81"/>
    </row>
    <row r="891" spans="1:1" ht="13">
      <c r="A891" s="81"/>
    </row>
    <row r="892" spans="1:1" ht="13">
      <c r="A892" s="81"/>
    </row>
    <row r="893" spans="1:1" ht="13">
      <c r="A893" s="81"/>
    </row>
    <row r="894" spans="1:1" ht="13">
      <c r="A894" s="81"/>
    </row>
    <row r="895" spans="1:1" ht="13">
      <c r="A895" s="81"/>
    </row>
    <row r="896" spans="1:1" ht="13">
      <c r="A896" s="81"/>
    </row>
    <row r="897" spans="1:1" ht="13">
      <c r="A897" s="81"/>
    </row>
    <row r="898" spans="1:1" ht="13">
      <c r="A898" s="81"/>
    </row>
    <row r="899" spans="1:1" ht="13">
      <c r="A899" s="81"/>
    </row>
    <row r="900" spans="1:1" ht="13">
      <c r="A900" s="81"/>
    </row>
    <row r="901" spans="1:1" ht="13">
      <c r="A901" s="81"/>
    </row>
    <row r="902" spans="1:1" ht="13">
      <c r="A902" s="81"/>
    </row>
    <row r="903" spans="1:1" ht="13">
      <c r="A903" s="81"/>
    </row>
    <row r="904" spans="1:1" ht="13">
      <c r="A904" s="81"/>
    </row>
    <row r="905" spans="1:1" ht="13">
      <c r="A905" s="81"/>
    </row>
    <row r="906" spans="1:1" ht="13">
      <c r="A906" s="81"/>
    </row>
    <row r="907" spans="1:1" ht="13">
      <c r="A907" s="81"/>
    </row>
    <row r="908" spans="1:1" ht="13">
      <c r="A908" s="81"/>
    </row>
    <row r="909" spans="1:1" ht="13">
      <c r="A909" s="81"/>
    </row>
    <row r="910" spans="1:1" ht="13">
      <c r="A910" s="81"/>
    </row>
    <row r="911" spans="1:1" ht="13">
      <c r="A911" s="81"/>
    </row>
    <row r="912" spans="1:1" ht="13">
      <c r="A912" s="81"/>
    </row>
    <row r="913" spans="1:1" ht="13">
      <c r="A913" s="81"/>
    </row>
    <row r="914" spans="1:1" ht="13">
      <c r="A914" s="81"/>
    </row>
    <row r="915" spans="1:1" ht="13">
      <c r="A915" s="81"/>
    </row>
    <row r="916" spans="1:1" ht="13">
      <c r="A916" s="81"/>
    </row>
    <row r="917" spans="1:1" ht="13">
      <c r="A917" s="81"/>
    </row>
    <row r="918" spans="1:1" ht="13">
      <c r="A918" s="81"/>
    </row>
    <row r="919" spans="1:1" ht="13">
      <c r="A919" s="81"/>
    </row>
    <row r="920" spans="1:1" ht="13">
      <c r="A920" s="81"/>
    </row>
    <row r="921" spans="1:1" ht="13">
      <c r="A921" s="81"/>
    </row>
    <row r="922" spans="1:1" ht="13">
      <c r="A922" s="81"/>
    </row>
    <row r="923" spans="1:1" ht="13">
      <c r="A923" s="81"/>
    </row>
    <row r="924" spans="1:1" ht="13">
      <c r="A924" s="81"/>
    </row>
    <row r="925" spans="1:1" ht="13">
      <c r="A925" s="81"/>
    </row>
    <row r="926" spans="1:1" ht="13">
      <c r="A926" s="81"/>
    </row>
    <row r="927" spans="1:1" ht="13">
      <c r="A927" s="81"/>
    </row>
    <row r="928" spans="1:1" ht="13">
      <c r="A928" s="81"/>
    </row>
    <row r="929" spans="1:1" ht="13">
      <c r="A929" s="81"/>
    </row>
    <row r="930" spans="1:1" ht="13">
      <c r="A930" s="81"/>
    </row>
    <row r="931" spans="1:1" ht="13">
      <c r="A931" s="81"/>
    </row>
    <row r="932" spans="1:1" ht="13">
      <c r="A932" s="81"/>
    </row>
    <row r="933" spans="1:1" ht="13">
      <c r="A933" s="81"/>
    </row>
    <row r="934" spans="1:1" ht="13">
      <c r="A934" s="81"/>
    </row>
    <row r="935" spans="1:1" ht="13">
      <c r="A935" s="81"/>
    </row>
    <row r="936" spans="1:1" ht="13">
      <c r="A936" s="81"/>
    </row>
    <row r="937" spans="1:1" ht="13">
      <c r="A937" s="81"/>
    </row>
    <row r="938" spans="1:1" ht="13">
      <c r="A938" s="81"/>
    </row>
    <row r="939" spans="1:1" ht="13">
      <c r="A939" s="81"/>
    </row>
    <row r="940" spans="1:1" ht="13">
      <c r="A940" s="81"/>
    </row>
    <row r="941" spans="1:1" ht="13">
      <c r="A941" s="81"/>
    </row>
    <row r="942" spans="1:1" ht="13">
      <c r="A942" s="81"/>
    </row>
    <row r="943" spans="1:1" ht="13">
      <c r="A943" s="81"/>
    </row>
    <row r="944" spans="1:1" ht="13">
      <c r="A944" s="81"/>
    </row>
    <row r="945" spans="1:1" ht="13">
      <c r="A945" s="81"/>
    </row>
    <row r="946" spans="1:1" ht="13">
      <c r="A946" s="81"/>
    </row>
    <row r="947" spans="1:1" ht="13">
      <c r="A947" s="81"/>
    </row>
    <row r="948" spans="1:1" ht="13">
      <c r="A948" s="81"/>
    </row>
    <row r="949" spans="1:1" ht="13">
      <c r="A949" s="81"/>
    </row>
    <row r="950" spans="1:1" ht="13">
      <c r="A950" s="81"/>
    </row>
    <row r="951" spans="1:1" ht="13">
      <c r="A951" s="81"/>
    </row>
    <row r="952" spans="1:1" ht="13">
      <c r="A952" s="81"/>
    </row>
    <row r="953" spans="1:1" ht="13">
      <c r="A953" s="81"/>
    </row>
    <row r="954" spans="1:1" ht="13">
      <c r="A954" s="81"/>
    </row>
    <row r="955" spans="1:1" ht="13">
      <c r="A955" s="81"/>
    </row>
    <row r="956" spans="1:1" ht="13">
      <c r="A956" s="81"/>
    </row>
    <row r="957" spans="1:1" ht="13">
      <c r="A957" s="81"/>
    </row>
    <row r="958" spans="1:1" ht="13">
      <c r="A958" s="81"/>
    </row>
    <row r="959" spans="1:1" ht="13">
      <c r="A959" s="81"/>
    </row>
    <row r="960" spans="1:1" ht="13">
      <c r="A960" s="81"/>
    </row>
    <row r="961" spans="1:1" ht="13">
      <c r="A961" s="81"/>
    </row>
    <row r="962" spans="1:1" ht="13">
      <c r="A962" s="81"/>
    </row>
    <row r="963" spans="1:1" ht="13">
      <c r="A963" s="81"/>
    </row>
    <row r="964" spans="1:1" ht="13">
      <c r="A964" s="81"/>
    </row>
    <row r="965" spans="1:1" ht="13">
      <c r="A965" s="81"/>
    </row>
    <row r="966" spans="1:1" ht="13">
      <c r="A966" s="81"/>
    </row>
    <row r="967" spans="1:1" ht="13">
      <c r="A967" s="81"/>
    </row>
    <row r="968" spans="1:1" ht="13">
      <c r="A968" s="81"/>
    </row>
    <row r="969" spans="1:1" ht="13">
      <c r="A969" s="81"/>
    </row>
    <row r="970" spans="1:1" ht="13">
      <c r="A970" s="81"/>
    </row>
    <row r="971" spans="1:1" ht="13">
      <c r="A971" s="81"/>
    </row>
    <row r="972" spans="1:1" ht="13">
      <c r="A972" s="81"/>
    </row>
    <row r="973" spans="1:1" ht="13">
      <c r="A973" s="81"/>
    </row>
    <row r="974" spans="1:1" ht="13">
      <c r="A974" s="81"/>
    </row>
    <row r="975" spans="1:1" ht="13">
      <c r="A975" s="81"/>
    </row>
    <row r="976" spans="1:1" ht="13">
      <c r="A976" s="81"/>
    </row>
    <row r="977" spans="1:1" ht="13">
      <c r="A977" s="81"/>
    </row>
    <row r="978" spans="1:1" ht="13">
      <c r="A978" s="81"/>
    </row>
    <row r="979" spans="1:1" ht="13">
      <c r="A979" s="81"/>
    </row>
    <row r="980" spans="1:1" ht="13">
      <c r="A980" s="81"/>
    </row>
    <row r="981" spans="1:1" ht="13">
      <c r="A981" s="81"/>
    </row>
    <row r="982" spans="1:1" ht="13">
      <c r="A982" s="81"/>
    </row>
    <row r="983" spans="1:1" ht="13">
      <c r="A983" s="81"/>
    </row>
    <row r="984" spans="1:1" ht="13">
      <c r="A984" s="81"/>
    </row>
    <row r="985" spans="1:1" ht="13">
      <c r="A985" s="81"/>
    </row>
    <row r="986" spans="1:1" ht="13">
      <c r="A986" s="81"/>
    </row>
    <row r="987" spans="1:1" ht="13">
      <c r="A987" s="81"/>
    </row>
    <row r="988" spans="1:1" ht="13">
      <c r="A988" s="81"/>
    </row>
    <row r="989" spans="1:1" ht="13">
      <c r="A989" s="81"/>
    </row>
    <row r="990" spans="1:1" ht="13">
      <c r="A990" s="81"/>
    </row>
    <row r="991" spans="1:1" ht="13">
      <c r="A991" s="81"/>
    </row>
    <row r="992" spans="1:1" ht="13">
      <c r="A992" s="81"/>
    </row>
    <row r="993" spans="1:1" ht="13">
      <c r="A993" s="81"/>
    </row>
    <row r="994" spans="1:1" ht="13">
      <c r="A994" s="81"/>
    </row>
    <row r="995" spans="1:1" ht="13">
      <c r="A995" s="81"/>
    </row>
    <row r="996" spans="1:1" ht="13">
      <c r="A996" s="81"/>
    </row>
    <row r="997" spans="1:1" ht="13">
      <c r="A997" s="81"/>
    </row>
    <row r="998" spans="1:1" ht="13">
      <c r="A998" s="81"/>
    </row>
    <row r="999" spans="1:1" ht="13">
      <c r="A999" s="81"/>
    </row>
    <row r="1000" spans="1:1" ht="13">
      <c r="A1000" s="81"/>
    </row>
  </sheetData>
  <mergeCells count="3">
    <mergeCell ref="V2:W2"/>
    <mergeCell ref="AB2:AC2"/>
    <mergeCell ref="AB12:AC12"/>
  </mergeCells>
  <conditionalFormatting sqref="W6:Z6">
    <cfRule type="colorScale" priority="5">
      <colorScale>
        <cfvo type="min"/>
        <cfvo type="percentile" val="50"/>
        <cfvo type="max"/>
        <color rgb="FFFF0000"/>
        <color rgb="FFFFFFFF"/>
        <color rgb="FF00FF00"/>
      </colorScale>
    </cfRule>
  </conditionalFormatting>
  <conditionalFormatting sqref="AC6:AE6">
    <cfRule type="colorScale" priority="3">
      <colorScale>
        <cfvo type="min"/>
        <cfvo type="max"/>
        <color rgb="FFFF0000"/>
        <color rgb="FF00FF00"/>
      </colorScale>
    </cfRule>
  </conditionalFormatting>
  <conditionalFormatting sqref="AH3:AH7 AF6:AG7">
    <cfRule type="colorScale" priority="4">
      <colorScale>
        <cfvo type="min"/>
        <cfvo type="max"/>
        <color rgb="FFFF0000"/>
        <color rgb="FF00FF00"/>
      </colorScale>
    </cfRule>
  </conditionalFormatting>
  <pageMargins left="0.7" right="0.7" top="0.75" bottom="0.75" header="0.3" footer="0.3"/>
  <extLst>
    <ext xmlns:x14="http://schemas.microsoft.com/office/spreadsheetml/2009/9/main" uri="{05C60535-1F16-4fd2-B633-F4F36F0B64E0}">
      <x14:sparklineGroups xmlns:xm="http://schemas.microsoft.com/office/excel/2006/main">
        <x14:sparklineGroup displayEmptyCellsAs="gap" xr2:uid="{00000000-0003-0000-0200-00005B000000}">
          <x14:colorSeries rgb="FFFF0000"/>
          <x14:sparklines>
            <x14:sparkline>
              <xm:f>'Yearly Financials'!C99:M99</xm:f>
              <xm:sqref>B99</xm:sqref>
            </x14:sparkline>
          </x14:sparklines>
        </x14:sparklineGroup>
        <x14:sparklineGroup displayEmptyCellsAs="gap" xr2:uid="{00000000-0003-0000-0200-00005A000000}">
          <x14:colorSeries rgb="FFFF0000"/>
          <x14:sparklines>
            <x14:sparkline>
              <xm:f>'Yearly Financials'!C98:M98</xm:f>
              <xm:sqref>B98</xm:sqref>
            </x14:sparkline>
          </x14:sparklines>
        </x14:sparklineGroup>
        <x14:sparklineGroup displayEmptyCellsAs="gap" xr2:uid="{00000000-0003-0000-0200-000059000000}">
          <x14:colorSeries rgb="FFFF0000"/>
          <x14:sparklines>
            <x14:sparkline>
              <xm:f>'Yearly Financials'!C97:M97</xm:f>
              <xm:sqref>B97</xm:sqref>
            </x14:sparkline>
          </x14:sparklines>
        </x14:sparklineGroup>
        <x14:sparklineGroup displayEmptyCellsAs="gap" xr2:uid="{00000000-0003-0000-0200-000058000000}">
          <x14:colorSeries rgb="FFFF0000"/>
          <x14:sparklines>
            <x14:sparkline>
              <xm:f>'Yearly Financials'!C96:M96</xm:f>
              <xm:sqref>B96</xm:sqref>
            </x14:sparkline>
          </x14:sparklines>
        </x14:sparklineGroup>
        <x14:sparklineGroup displayEmptyCellsAs="gap" xr2:uid="{00000000-0003-0000-0200-000057000000}">
          <x14:colorSeries rgb="FFFF0000"/>
          <x14:sparklines>
            <x14:sparkline>
              <xm:f>'Yearly Financials'!C95:M95</xm:f>
              <xm:sqref>B95</xm:sqref>
            </x14:sparkline>
          </x14:sparklines>
        </x14:sparklineGroup>
        <x14:sparklineGroup displayEmptyCellsAs="gap" xr2:uid="{00000000-0003-0000-0200-000056000000}">
          <x14:colorSeries rgb="FFFF0000"/>
          <x14:sparklines>
            <x14:sparkline>
              <xm:f>'Yearly Financials'!C94:M94</xm:f>
              <xm:sqref>B94</xm:sqref>
            </x14:sparkline>
          </x14:sparklines>
        </x14:sparklineGroup>
        <x14:sparklineGroup displayEmptyCellsAs="gap" xr2:uid="{00000000-0003-0000-0200-000055000000}">
          <x14:colorSeries rgb="FFFF0000"/>
          <x14:sparklines>
            <x14:sparkline>
              <xm:f>'Yearly Financials'!C93:M93</xm:f>
              <xm:sqref>B93</xm:sqref>
            </x14:sparkline>
          </x14:sparklines>
        </x14:sparklineGroup>
        <x14:sparklineGroup displayEmptyCellsAs="gap" xr2:uid="{00000000-0003-0000-0200-000054000000}">
          <x14:colorSeries rgb="FFFF0000"/>
          <x14:sparklines>
            <x14:sparkline>
              <xm:f>'Yearly Financials'!C92:M92</xm:f>
              <xm:sqref>B92</xm:sqref>
            </x14:sparkline>
          </x14:sparklines>
        </x14:sparklineGroup>
        <x14:sparklineGroup displayEmptyCellsAs="gap" xr2:uid="{00000000-0003-0000-0200-000053000000}">
          <x14:colorSeries rgb="FFFF0000"/>
          <x14:sparklines>
            <x14:sparkline>
              <xm:f>'Yearly Financials'!C91:M91</xm:f>
              <xm:sqref>B91</xm:sqref>
            </x14:sparkline>
          </x14:sparklines>
        </x14:sparklineGroup>
        <x14:sparklineGroup displayEmptyCellsAs="gap" xr2:uid="{00000000-0003-0000-0200-000052000000}">
          <x14:colorSeries rgb="FFFF0000"/>
          <x14:sparklines>
            <x14:sparkline>
              <xm:f>'Yearly Financials'!C90:M90</xm:f>
              <xm:sqref>B90</xm:sqref>
            </x14:sparkline>
          </x14:sparklines>
        </x14:sparklineGroup>
        <x14:sparklineGroup displayEmptyCellsAs="gap" xr2:uid="{00000000-0003-0000-0200-000051000000}">
          <x14:colorSeries rgb="FFFF0000"/>
          <x14:sparklines>
            <x14:sparkline>
              <xm:f>'Yearly Financials'!C89:M89</xm:f>
              <xm:sqref>B89</xm:sqref>
            </x14:sparkline>
          </x14:sparklines>
        </x14:sparklineGroup>
        <x14:sparklineGroup displayEmptyCellsAs="gap" xr2:uid="{00000000-0003-0000-0200-000050000000}">
          <x14:colorSeries rgb="FFFF0000"/>
          <x14:sparklines>
            <x14:sparkline>
              <xm:f>'Yearly Financials'!C88:M88</xm:f>
              <xm:sqref>B88</xm:sqref>
            </x14:sparkline>
          </x14:sparklines>
        </x14:sparklineGroup>
        <x14:sparklineGroup displayEmptyCellsAs="gap" xr2:uid="{00000000-0003-0000-0200-00004F000000}">
          <x14:colorSeries rgb="FFFF0000"/>
          <x14:sparklines>
            <x14:sparkline>
              <xm:f>'Yearly Financials'!C87:M87</xm:f>
              <xm:sqref>B87</xm:sqref>
            </x14:sparkline>
          </x14:sparklines>
        </x14:sparklineGroup>
        <x14:sparklineGroup displayEmptyCellsAs="gap" xr2:uid="{00000000-0003-0000-0200-00004E000000}">
          <x14:colorSeries rgb="FFFF0000"/>
          <x14:sparklines>
            <x14:sparkline>
              <xm:f>'Yearly Financials'!C86:M86</xm:f>
              <xm:sqref>B86</xm:sqref>
            </x14:sparkline>
          </x14:sparklines>
        </x14:sparklineGroup>
        <x14:sparklineGroup displayEmptyCellsAs="gap" xr2:uid="{00000000-0003-0000-0200-00004D000000}">
          <x14:colorSeries rgb="FFFF0000"/>
          <x14:sparklines>
            <x14:sparkline>
              <xm:f>'Yearly Financials'!C85:M85</xm:f>
              <xm:sqref>B85</xm:sqref>
            </x14:sparkline>
          </x14:sparklines>
        </x14:sparklineGroup>
        <x14:sparklineGroup displayEmptyCellsAs="gap" xr2:uid="{00000000-0003-0000-0200-00004C000000}">
          <x14:colorSeries rgb="FFFF0000"/>
          <x14:sparklines>
            <x14:sparkline>
              <xm:f>'Yearly Financials'!C84:M84</xm:f>
              <xm:sqref>B84</xm:sqref>
            </x14:sparkline>
          </x14:sparklines>
        </x14:sparklineGroup>
        <x14:sparklineGroup displayEmptyCellsAs="gap" xr2:uid="{00000000-0003-0000-0200-00004B000000}">
          <x14:colorSeries rgb="FFFF0000"/>
          <x14:sparklines>
            <x14:sparkline>
              <xm:f>'Yearly Financials'!C83:M83</xm:f>
              <xm:sqref>B83</xm:sqref>
            </x14:sparkline>
          </x14:sparklines>
        </x14:sparklineGroup>
        <x14:sparklineGroup displayEmptyCellsAs="gap" xr2:uid="{00000000-0003-0000-0200-00004A000000}">
          <x14:colorSeries rgb="FFFF0000"/>
          <x14:sparklines>
            <x14:sparkline>
              <xm:f>'Yearly Financials'!C82:M82</xm:f>
              <xm:sqref>B82</xm:sqref>
            </x14:sparkline>
          </x14:sparklines>
        </x14:sparklineGroup>
        <x14:sparklineGroup displayEmptyCellsAs="gap" xr2:uid="{00000000-0003-0000-0200-000049000000}">
          <x14:colorSeries rgb="FFFF0000"/>
          <x14:sparklines>
            <x14:sparkline>
              <xm:f>'Yearly Financials'!C81:M81</xm:f>
              <xm:sqref>B81</xm:sqref>
            </x14:sparkline>
          </x14:sparklines>
        </x14:sparklineGroup>
        <x14:sparklineGroup displayEmptyCellsAs="gap" xr2:uid="{00000000-0003-0000-0200-000048000000}">
          <x14:colorSeries rgb="FFFF0000"/>
          <x14:sparklines>
            <x14:sparkline>
              <xm:f>'Yearly Financials'!C80:M80</xm:f>
              <xm:sqref>B80</xm:sqref>
            </x14:sparkline>
          </x14:sparklines>
        </x14:sparklineGroup>
        <x14:sparklineGroup displayEmptyCellsAs="gap" xr2:uid="{00000000-0003-0000-0200-000047000000}">
          <x14:colorSeries rgb="FFFF0000"/>
          <x14:sparklines>
            <x14:sparkline>
              <xm:f>'Yearly Financials'!C79:M79</xm:f>
              <xm:sqref>B79</xm:sqref>
            </x14:sparkline>
          </x14:sparklines>
        </x14:sparklineGroup>
        <x14:sparklineGroup displayEmptyCellsAs="gap" xr2:uid="{00000000-0003-0000-0200-000046000000}">
          <x14:colorSeries rgb="FFFF0000"/>
          <x14:sparklines>
            <x14:sparkline>
              <xm:f>'Yearly Financials'!C78:M78</xm:f>
              <xm:sqref>B78</xm:sqref>
            </x14:sparkline>
          </x14:sparklines>
        </x14:sparklineGroup>
        <x14:sparklineGroup displayEmptyCellsAs="gap" xr2:uid="{00000000-0003-0000-0200-000045000000}">
          <x14:colorSeries rgb="FFFF0000"/>
          <x14:sparklines>
            <x14:sparkline>
              <xm:f>'Yearly Financials'!C77:M77</xm:f>
              <xm:sqref>B77</xm:sqref>
            </x14:sparkline>
          </x14:sparklines>
        </x14:sparklineGroup>
        <x14:sparklineGroup displayEmptyCellsAs="gap" xr2:uid="{00000000-0003-0000-0200-000044000000}">
          <x14:colorSeries rgb="FFFF0000"/>
          <x14:sparklines>
            <x14:sparkline>
              <xm:f>'Yearly Financials'!C76:M76</xm:f>
              <xm:sqref>B76</xm:sqref>
            </x14:sparkline>
          </x14:sparklines>
        </x14:sparklineGroup>
        <x14:sparklineGroup displayEmptyCellsAs="gap" xr2:uid="{00000000-0003-0000-0200-000043000000}">
          <x14:colorSeries rgb="FFFF0000"/>
          <x14:sparklines>
            <x14:sparkline>
              <xm:f>'Yearly Financials'!C75:M75</xm:f>
              <xm:sqref>B75</xm:sqref>
            </x14:sparkline>
          </x14:sparklines>
        </x14:sparklineGroup>
        <x14:sparklineGroup displayEmptyCellsAs="gap" xr2:uid="{00000000-0003-0000-0200-000042000000}">
          <x14:colorSeries rgb="FFFF0000"/>
          <x14:sparklines>
            <x14:sparkline>
              <xm:f>'Yearly Financials'!C74:M74</xm:f>
              <xm:sqref>B74</xm:sqref>
            </x14:sparkline>
          </x14:sparklines>
        </x14:sparklineGroup>
        <x14:sparklineGroup displayEmptyCellsAs="gap" xr2:uid="{00000000-0003-0000-0200-000041000000}">
          <x14:colorSeries rgb="FFFF0000"/>
          <x14:sparklines>
            <x14:sparkline>
              <xm:f>'Yearly Financials'!C73:M73</xm:f>
              <xm:sqref>B73</xm:sqref>
            </x14:sparkline>
          </x14:sparklines>
        </x14:sparklineGroup>
        <x14:sparklineGroup displayEmptyCellsAs="gap" xr2:uid="{00000000-0003-0000-0200-000040000000}">
          <x14:colorSeries rgb="FFFF0000"/>
          <x14:sparklines>
            <x14:sparkline>
              <xm:f>'Yearly Financials'!C72:M72</xm:f>
              <xm:sqref>B72</xm:sqref>
            </x14:sparkline>
          </x14:sparklines>
        </x14:sparklineGroup>
        <x14:sparklineGroup displayEmptyCellsAs="gap" xr2:uid="{00000000-0003-0000-0200-00003F000000}">
          <x14:colorSeries rgb="FFFF0000"/>
          <x14:sparklines>
            <x14:sparkline>
              <xm:f>'Yearly Financials'!C71:M71</xm:f>
              <xm:sqref>B71</xm:sqref>
            </x14:sparkline>
          </x14:sparklines>
        </x14:sparklineGroup>
        <x14:sparklineGroup displayEmptyCellsAs="gap" xr2:uid="{00000000-0003-0000-0200-00003E000000}">
          <x14:colorSeries rgb="FFFF0000"/>
          <x14:sparklines>
            <x14:sparkline>
              <xm:f>'Yearly Financials'!C70:M70</xm:f>
              <xm:sqref>B70</xm:sqref>
            </x14:sparkline>
          </x14:sparklines>
        </x14:sparklineGroup>
        <x14:sparklineGroup displayEmptyCellsAs="gap" xr2:uid="{00000000-0003-0000-0200-00003D000000}">
          <x14:colorSeries rgb="FFFF0000"/>
          <x14:sparklines>
            <x14:sparkline>
              <xm:f>'Yearly Financials'!C67:M67</xm:f>
              <xm:sqref>B67</xm:sqref>
            </x14:sparkline>
          </x14:sparklines>
        </x14:sparklineGroup>
        <x14:sparklineGroup displayEmptyCellsAs="gap" xr2:uid="{00000000-0003-0000-0200-00003C000000}">
          <x14:colorSeries rgb="FFFF0000"/>
          <x14:sparklines>
            <x14:sparkline>
              <xm:f>'Yearly Financials'!C66:M66</xm:f>
              <xm:sqref>B66</xm:sqref>
            </x14:sparkline>
          </x14:sparklines>
        </x14:sparklineGroup>
        <x14:sparklineGroup displayEmptyCellsAs="gap" xr2:uid="{00000000-0003-0000-0200-00003B000000}">
          <x14:colorSeries rgb="FFFF0000"/>
          <x14:sparklines>
            <x14:sparkline>
              <xm:f>'Yearly Financials'!C65:M65</xm:f>
              <xm:sqref>B65</xm:sqref>
            </x14:sparkline>
          </x14:sparklines>
        </x14:sparklineGroup>
        <x14:sparklineGroup displayEmptyCellsAs="gap" xr2:uid="{00000000-0003-0000-0200-00003A000000}">
          <x14:colorSeries rgb="FFFF0000"/>
          <x14:sparklines>
            <x14:sparkline>
              <xm:f>'Yearly Financials'!C64:M64</xm:f>
              <xm:sqref>B64</xm:sqref>
            </x14:sparkline>
          </x14:sparklines>
        </x14:sparklineGroup>
        <x14:sparklineGroup displayEmptyCellsAs="gap" xr2:uid="{00000000-0003-0000-0200-000039000000}">
          <x14:colorSeries rgb="FFFF0000"/>
          <x14:sparklines>
            <x14:sparkline>
              <xm:f>'Yearly Financials'!C63:M63</xm:f>
              <xm:sqref>B63</xm:sqref>
            </x14:sparkline>
          </x14:sparklines>
        </x14:sparklineGroup>
        <x14:sparklineGroup displayEmptyCellsAs="gap" xr2:uid="{00000000-0003-0000-0200-000038000000}">
          <x14:colorSeries rgb="FFFF0000"/>
          <x14:sparklines>
            <x14:sparkline>
              <xm:f>'Yearly Financials'!C62:M62</xm:f>
              <xm:sqref>B62</xm:sqref>
            </x14:sparkline>
          </x14:sparklines>
        </x14:sparklineGroup>
        <x14:sparklineGroup displayEmptyCellsAs="gap" xr2:uid="{00000000-0003-0000-0200-000037000000}">
          <x14:colorSeries rgb="FFFF0000"/>
          <x14:sparklines>
            <x14:sparkline>
              <xm:f>'Yearly Financials'!C61:M61</xm:f>
              <xm:sqref>B61</xm:sqref>
            </x14:sparkline>
          </x14:sparklines>
        </x14:sparklineGroup>
        <x14:sparklineGroup displayEmptyCellsAs="gap" xr2:uid="{00000000-0003-0000-0200-000036000000}">
          <x14:colorSeries rgb="FFFF0000"/>
          <x14:sparklines>
            <x14:sparkline>
              <xm:f>'Yearly Financials'!C60:M60</xm:f>
              <xm:sqref>B60</xm:sqref>
            </x14:sparkline>
          </x14:sparklines>
        </x14:sparklineGroup>
        <x14:sparklineGroup displayEmptyCellsAs="gap" xr2:uid="{00000000-0003-0000-0200-000035000000}">
          <x14:colorSeries rgb="FFFF0000"/>
          <x14:sparklines>
            <x14:sparkline>
              <xm:f>'Yearly Financials'!C59:M59</xm:f>
              <xm:sqref>B59</xm:sqref>
            </x14:sparkline>
          </x14:sparklines>
        </x14:sparklineGroup>
        <x14:sparklineGroup displayEmptyCellsAs="gap" xr2:uid="{00000000-0003-0000-0200-000034000000}">
          <x14:colorSeries rgb="FFFF0000"/>
          <x14:sparklines>
            <x14:sparkline>
              <xm:f>'Yearly Financials'!C58:M58</xm:f>
              <xm:sqref>B58</xm:sqref>
            </x14:sparkline>
          </x14:sparklines>
        </x14:sparklineGroup>
        <x14:sparklineGroup displayEmptyCellsAs="gap" xr2:uid="{00000000-0003-0000-0200-000033000000}">
          <x14:colorSeries rgb="FFFF0000"/>
          <x14:sparklines>
            <x14:sparkline>
              <xm:f>'Yearly Financials'!C57:M57</xm:f>
              <xm:sqref>B57</xm:sqref>
            </x14:sparkline>
          </x14:sparklines>
        </x14:sparklineGroup>
        <x14:sparklineGroup displayEmptyCellsAs="gap" xr2:uid="{00000000-0003-0000-0200-000032000000}">
          <x14:colorSeries rgb="FFFF0000"/>
          <x14:sparklines>
            <x14:sparkline>
              <xm:f>'Yearly Financials'!C56:M56</xm:f>
              <xm:sqref>B56</xm:sqref>
            </x14:sparkline>
          </x14:sparklines>
        </x14:sparklineGroup>
        <x14:sparklineGroup displayEmptyCellsAs="gap" xr2:uid="{00000000-0003-0000-0200-000031000000}">
          <x14:colorSeries rgb="FFFF0000"/>
          <x14:sparklines>
            <x14:sparkline>
              <xm:f>'Yearly Financials'!C55:M55</xm:f>
              <xm:sqref>B55</xm:sqref>
            </x14:sparkline>
          </x14:sparklines>
        </x14:sparklineGroup>
        <x14:sparklineGroup displayEmptyCellsAs="gap" xr2:uid="{00000000-0003-0000-0200-000030000000}">
          <x14:colorSeries rgb="FFFF0000"/>
          <x14:sparklines>
            <x14:sparkline>
              <xm:f>'Yearly Financials'!C54:M54</xm:f>
              <xm:sqref>B54</xm:sqref>
            </x14:sparkline>
          </x14:sparklines>
        </x14:sparklineGroup>
        <x14:sparklineGroup displayEmptyCellsAs="gap" xr2:uid="{00000000-0003-0000-0200-00002F000000}">
          <x14:colorSeries rgb="FFFF0000"/>
          <x14:sparklines>
            <x14:sparkline>
              <xm:f>'Yearly Financials'!C53:M53</xm:f>
              <xm:sqref>B53</xm:sqref>
            </x14:sparkline>
          </x14:sparklines>
        </x14:sparklineGroup>
        <x14:sparklineGroup displayEmptyCellsAs="gap" xr2:uid="{00000000-0003-0000-0200-00002E000000}">
          <x14:colorSeries rgb="FFFF0000"/>
          <x14:sparklines>
            <x14:sparkline>
              <xm:f>'Yearly Financials'!C52:M52</xm:f>
              <xm:sqref>B52</xm:sqref>
            </x14:sparkline>
          </x14:sparklines>
        </x14:sparklineGroup>
        <x14:sparklineGroup displayEmptyCellsAs="gap" xr2:uid="{00000000-0003-0000-0200-00002D000000}">
          <x14:colorSeries rgb="FFFF0000"/>
          <x14:sparklines>
            <x14:sparkline>
              <xm:f>'Yearly Financials'!C51:M51</xm:f>
              <xm:sqref>B51</xm:sqref>
            </x14:sparkline>
          </x14:sparklines>
        </x14:sparklineGroup>
        <x14:sparklineGroup displayEmptyCellsAs="gap" xr2:uid="{00000000-0003-0000-0200-00002C000000}">
          <x14:colorSeries rgb="FFFF0000"/>
          <x14:sparklines>
            <x14:sparkline>
              <xm:f>'Yearly Financials'!C50:M50</xm:f>
              <xm:sqref>B50</xm:sqref>
            </x14:sparkline>
          </x14:sparklines>
        </x14:sparklineGroup>
        <x14:sparklineGroup displayEmptyCellsAs="gap" xr2:uid="{00000000-0003-0000-0200-00002B000000}">
          <x14:colorSeries rgb="FFFF0000"/>
          <x14:sparklines>
            <x14:sparkline>
              <xm:f>'Yearly Financials'!C49:M49</xm:f>
              <xm:sqref>B49</xm:sqref>
            </x14:sparkline>
          </x14:sparklines>
        </x14:sparklineGroup>
        <x14:sparklineGroup displayEmptyCellsAs="gap" xr2:uid="{00000000-0003-0000-0200-00002A000000}">
          <x14:colorSeries rgb="FFFF0000"/>
          <x14:sparklines>
            <x14:sparkline>
              <xm:f>'Yearly Financials'!C48:M48</xm:f>
              <xm:sqref>B48</xm:sqref>
            </x14:sparkline>
          </x14:sparklines>
        </x14:sparklineGroup>
        <x14:sparklineGroup displayEmptyCellsAs="gap" xr2:uid="{00000000-0003-0000-0200-000029000000}">
          <x14:colorSeries rgb="FFFF0000"/>
          <x14:sparklines>
            <x14:sparkline>
              <xm:f>'Yearly Financials'!C47:M47</xm:f>
              <xm:sqref>B47</xm:sqref>
            </x14:sparkline>
          </x14:sparklines>
        </x14:sparklineGroup>
        <x14:sparklineGroup displayEmptyCellsAs="gap" xr2:uid="{00000000-0003-0000-0200-000028000000}">
          <x14:colorSeries rgb="FFFF0000"/>
          <x14:sparklines>
            <x14:sparkline>
              <xm:f>'Yearly Financials'!C46:M46</xm:f>
              <xm:sqref>B46</xm:sqref>
            </x14:sparkline>
          </x14:sparklines>
        </x14:sparklineGroup>
        <x14:sparklineGroup displayEmptyCellsAs="gap" xr2:uid="{00000000-0003-0000-0200-000027000000}">
          <x14:colorSeries rgb="FFFF0000"/>
          <x14:sparklines>
            <x14:sparkline>
              <xm:f>'Yearly Financials'!C45:M45</xm:f>
              <xm:sqref>B45</xm:sqref>
            </x14:sparkline>
          </x14:sparklines>
        </x14:sparklineGroup>
        <x14:sparklineGroup displayEmptyCellsAs="gap" xr2:uid="{00000000-0003-0000-0200-000026000000}">
          <x14:colorSeries rgb="FFFF0000"/>
          <x14:sparklines>
            <x14:sparkline>
              <xm:f>'Yearly Financials'!C44:M44</xm:f>
              <xm:sqref>B44</xm:sqref>
            </x14:sparkline>
          </x14:sparklines>
        </x14:sparklineGroup>
        <x14:sparklineGroup displayEmptyCellsAs="gap" xr2:uid="{00000000-0003-0000-0200-000025000000}">
          <x14:colorSeries rgb="FFFF0000"/>
          <x14:sparklines>
            <x14:sparkline>
              <xm:f>'Yearly Financials'!C43:M43</xm:f>
              <xm:sqref>B43</xm:sqref>
            </x14:sparkline>
          </x14:sparklines>
        </x14:sparklineGroup>
        <x14:sparklineGroup displayEmptyCellsAs="gap" xr2:uid="{00000000-0003-0000-0200-000024000000}">
          <x14:colorSeries rgb="FFFF0000"/>
          <x14:sparklines>
            <x14:sparkline>
              <xm:f>'Yearly Financials'!C42:M42</xm:f>
              <xm:sqref>B42</xm:sqref>
            </x14:sparkline>
          </x14:sparklines>
        </x14:sparklineGroup>
        <x14:sparklineGroup displayEmptyCellsAs="gap" xr2:uid="{00000000-0003-0000-0200-000023000000}">
          <x14:colorSeries rgb="FFFF0000"/>
          <x14:sparklines>
            <x14:sparkline>
              <xm:f>'Yearly Financials'!C41:M41</xm:f>
              <xm:sqref>B41</xm:sqref>
            </x14:sparkline>
          </x14:sparklines>
        </x14:sparklineGroup>
        <x14:sparklineGroup displayEmptyCellsAs="gap" xr2:uid="{00000000-0003-0000-0200-000022000000}">
          <x14:colorSeries rgb="FFFF0000"/>
          <x14:sparklines>
            <x14:sparkline>
              <xm:f>'Yearly Financials'!C40:M40</xm:f>
              <xm:sqref>B40</xm:sqref>
            </x14:sparkline>
          </x14:sparklines>
        </x14:sparklineGroup>
        <x14:sparklineGroup displayEmptyCellsAs="gap" xr2:uid="{00000000-0003-0000-0200-000021000000}">
          <x14:colorSeries rgb="FFFF0000"/>
          <x14:sparklines>
            <x14:sparkline>
              <xm:f>'Yearly Financials'!C39:M39</xm:f>
              <xm:sqref>B39</xm:sqref>
            </x14:sparkline>
          </x14:sparklines>
        </x14:sparklineGroup>
        <x14:sparklineGroup displayEmptyCellsAs="gap" xr2:uid="{00000000-0003-0000-0200-000020000000}">
          <x14:colorSeries rgb="FFFF0000"/>
          <x14:sparklines>
            <x14:sparkline>
              <xm:f>'Yearly Financials'!C38:M38</xm:f>
              <xm:sqref>B38</xm:sqref>
            </x14:sparkline>
          </x14:sparklines>
        </x14:sparklineGroup>
        <x14:sparklineGroup displayEmptyCellsAs="gap" xr2:uid="{00000000-0003-0000-0200-00001F000000}">
          <x14:colorSeries rgb="FFFF0000"/>
          <x14:sparklines>
            <x14:sparkline>
              <xm:f>'Yearly Financials'!C37:M37</xm:f>
              <xm:sqref>B37</xm:sqref>
            </x14:sparkline>
          </x14:sparklines>
        </x14:sparklineGroup>
        <x14:sparklineGroup displayEmptyCellsAs="gap" xr2:uid="{00000000-0003-0000-0200-00001E000000}">
          <x14:colorSeries rgb="FFFF0000"/>
          <x14:sparklines>
            <x14:sparkline>
              <xm:f>'Yearly Financials'!C36:M36</xm:f>
              <xm:sqref>B36</xm:sqref>
            </x14:sparkline>
          </x14:sparklines>
        </x14:sparklineGroup>
        <x14:sparklineGroup displayEmptyCellsAs="gap" xr2:uid="{00000000-0003-0000-0200-00001D000000}">
          <x14:colorSeries rgb="FFFF0000"/>
          <x14:sparklines>
            <x14:sparkline>
              <xm:f>'Yearly Financials'!C35:M35</xm:f>
              <xm:sqref>B35</xm:sqref>
            </x14:sparkline>
          </x14:sparklines>
        </x14:sparklineGroup>
        <x14:sparklineGroup displayEmptyCellsAs="gap" xr2:uid="{00000000-0003-0000-0200-00001C000000}">
          <x14:colorSeries rgb="FFFF0000"/>
          <x14:sparklines>
            <x14:sparkline>
              <xm:f>'Yearly Financials'!C34:M34</xm:f>
              <xm:sqref>B34</xm:sqref>
            </x14:sparkline>
          </x14:sparklines>
        </x14:sparklineGroup>
        <x14:sparklineGroup displayEmptyCellsAs="gap" xr2:uid="{00000000-0003-0000-0200-00001B000000}">
          <x14:colorSeries rgb="FFFF0000"/>
          <x14:sparklines>
            <x14:sparkline>
              <xm:f>'Yearly Financials'!C33:M33</xm:f>
              <xm:sqref>B33</xm:sqref>
            </x14:sparkline>
          </x14:sparklines>
        </x14:sparklineGroup>
        <x14:sparklineGroup displayEmptyCellsAs="gap" xr2:uid="{00000000-0003-0000-0200-00001A000000}">
          <x14:colorSeries rgb="FFFF0000"/>
          <x14:sparklines>
            <x14:sparkline>
              <xm:f>'Yearly Financials'!C32:M32</xm:f>
              <xm:sqref>B32</xm:sqref>
            </x14:sparkline>
          </x14:sparklines>
        </x14:sparklineGroup>
        <x14:sparklineGroup displayEmptyCellsAs="gap" xr2:uid="{00000000-0003-0000-0200-000019000000}">
          <x14:colorSeries rgb="FFFF0000"/>
          <x14:sparklines>
            <x14:sparkline>
              <xm:f>'Yearly Financials'!C31:M31</xm:f>
              <xm:sqref>B31</xm:sqref>
            </x14:sparkline>
          </x14:sparklines>
        </x14:sparklineGroup>
        <x14:sparklineGroup displayEmptyCellsAs="gap" xr2:uid="{00000000-0003-0000-0200-000018000000}">
          <x14:colorSeries rgb="FFFF0000"/>
          <x14:sparklines>
            <x14:sparkline>
              <xm:f>'Yearly Financials'!C30:M30</xm:f>
              <xm:sqref>B30</xm:sqref>
            </x14:sparkline>
          </x14:sparklines>
        </x14:sparklineGroup>
        <x14:sparklineGroup displayEmptyCellsAs="gap" xr2:uid="{00000000-0003-0000-0200-000017000000}">
          <x14:colorSeries rgb="FFFF0000"/>
          <x14:sparklines>
            <x14:sparkline>
              <xm:f>'Yearly Financials'!C29:M29</xm:f>
              <xm:sqref>B29</xm:sqref>
            </x14:sparkline>
          </x14:sparklines>
        </x14:sparklineGroup>
        <x14:sparklineGroup displayEmptyCellsAs="gap" xr2:uid="{00000000-0003-0000-0200-000016000000}">
          <x14:colorSeries rgb="FFFF0000"/>
          <x14:sparklines>
            <x14:sparkline>
              <xm:f>'Yearly Financials'!C28:M28</xm:f>
              <xm:sqref>B28</xm:sqref>
            </x14:sparkline>
          </x14:sparklines>
        </x14:sparklineGroup>
        <x14:sparklineGroup displayEmptyCellsAs="gap" xr2:uid="{00000000-0003-0000-0200-000015000000}">
          <x14:colorSeries rgb="FFFF0000"/>
          <x14:sparklines>
            <x14:sparkline>
              <xm:f>'Yearly Financials'!C25:M25</xm:f>
              <xm:sqref>B25</xm:sqref>
            </x14:sparkline>
          </x14:sparklines>
        </x14:sparklineGroup>
        <x14:sparklineGroup displayEmptyCellsAs="gap" xr2:uid="{00000000-0003-0000-0200-000014000000}">
          <x14:colorSeries rgb="FFFF0000"/>
          <x14:sparklines>
            <x14:sparkline>
              <xm:f>'Yearly Financials'!C24:M24</xm:f>
              <xm:sqref>B24</xm:sqref>
            </x14:sparkline>
          </x14:sparklines>
        </x14:sparklineGroup>
        <x14:sparklineGroup displayEmptyCellsAs="gap" xr2:uid="{00000000-0003-0000-0200-000013000000}">
          <x14:colorSeries rgb="FFFF0000"/>
          <x14:sparklines>
            <x14:sparkline>
              <xm:f>'Yearly Financials'!C23:M23</xm:f>
              <xm:sqref>B23</xm:sqref>
            </x14:sparkline>
          </x14:sparklines>
        </x14:sparklineGroup>
        <x14:sparklineGroup displayEmptyCellsAs="gap" xr2:uid="{00000000-0003-0000-0200-000012000000}">
          <x14:colorSeries rgb="FFFF0000"/>
          <x14:sparklines>
            <x14:sparkline>
              <xm:f>'Yearly Financials'!C22:M22</xm:f>
              <xm:sqref>B22</xm:sqref>
            </x14:sparkline>
          </x14:sparklines>
        </x14:sparklineGroup>
        <x14:sparklineGroup displayEmptyCellsAs="gap" xr2:uid="{00000000-0003-0000-0200-000011000000}">
          <x14:colorSeries rgb="FFFF0000"/>
          <x14:sparklines>
            <x14:sparkline>
              <xm:f>'Yearly Financials'!C21:M21</xm:f>
              <xm:sqref>B21</xm:sqref>
            </x14:sparkline>
          </x14:sparklines>
        </x14:sparklineGroup>
        <x14:sparklineGroup displayEmptyCellsAs="gap" xr2:uid="{00000000-0003-0000-0200-000010000000}">
          <x14:colorSeries rgb="FFFF0000"/>
          <x14:sparklines>
            <x14:sparkline>
              <xm:f>'Yearly Financials'!C20:M20</xm:f>
              <xm:sqref>B20</xm:sqref>
            </x14:sparkline>
          </x14:sparklines>
        </x14:sparklineGroup>
        <x14:sparklineGroup displayEmptyCellsAs="gap" xr2:uid="{00000000-0003-0000-0200-00000F000000}">
          <x14:colorSeries rgb="FFFF0000"/>
          <x14:sparklines>
            <x14:sparkline>
              <xm:f>'Yearly Financials'!C19:M19</xm:f>
              <xm:sqref>B19</xm:sqref>
            </x14:sparkline>
          </x14:sparklines>
        </x14:sparklineGroup>
        <x14:sparklineGroup displayEmptyCellsAs="gap" xr2:uid="{00000000-0003-0000-0200-00000E000000}">
          <x14:colorSeries rgb="FFFF0000"/>
          <x14:sparklines>
            <x14:sparkline>
              <xm:f>'Yearly Financials'!C18:M18</xm:f>
              <xm:sqref>B18</xm:sqref>
            </x14:sparkline>
          </x14:sparklines>
        </x14:sparklineGroup>
        <x14:sparklineGroup displayEmptyCellsAs="gap" xr2:uid="{00000000-0003-0000-0200-00000D000000}">
          <x14:colorSeries rgb="FFFF0000"/>
          <x14:sparklines>
            <x14:sparkline>
              <xm:f>'Yearly Financials'!C17:M17</xm:f>
              <xm:sqref>B17</xm:sqref>
            </x14:sparkline>
          </x14:sparklines>
        </x14:sparklineGroup>
        <x14:sparklineGroup displayEmptyCellsAs="gap" xr2:uid="{00000000-0003-0000-0200-00000C000000}">
          <x14:colorSeries rgb="FFFF0000"/>
          <x14:sparklines>
            <x14:sparkline>
              <xm:f>'Yearly Financials'!C16:M16</xm:f>
              <xm:sqref>B16</xm:sqref>
            </x14:sparkline>
          </x14:sparklines>
        </x14:sparklineGroup>
        <x14:sparklineGroup displayEmptyCellsAs="gap" xr2:uid="{00000000-0003-0000-0200-00000B000000}">
          <x14:colorSeries rgb="FFFF0000"/>
          <x14:sparklines>
            <x14:sparkline>
              <xm:f>'Yearly Financials'!C15:M15</xm:f>
              <xm:sqref>B15</xm:sqref>
            </x14:sparkline>
          </x14:sparklines>
        </x14:sparklineGroup>
        <x14:sparklineGroup displayEmptyCellsAs="gap" xr2:uid="{00000000-0003-0000-0200-00000A000000}">
          <x14:colorSeries rgb="FFFF0000"/>
          <x14:sparklines>
            <x14:sparkline>
              <xm:f>'Yearly Financials'!C14:M14</xm:f>
              <xm:sqref>B14</xm:sqref>
            </x14:sparkline>
          </x14:sparklines>
        </x14:sparklineGroup>
        <x14:sparklineGroup displayEmptyCellsAs="gap" xr2:uid="{00000000-0003-0000-0200-000009000000}">
          <x14:colorSeries rgb="FFFF0000"/>
          <x14:sparklines>
            <x14:sparkline>
              <xm:f>'Yearly Financials'!C13:M13</xm:f>
              <xm:sqref>B13</xm:sqref>
            </x14:sparkline>
          </x14:sparklines>
        </x14:sparklineGroup>
        <x14:sparklineGroup displayEmptyCellsAs="gap" xr2:uid="{00000000-0003-0000-0200-000008000000}">
          <x14:colorSeries rgb="FFFF0000"/>
          <x14:sparklines>
            <x14:sparkline>
              <xm:f>'Yearly Financials'!C12:M12</xm:f>
              <xm:sqref>B12</xm:sqref>
            </x14:sparkline>
          </x14:sparklines>
        </x14:sparklineGroup>
        <x14:sparklineGroup displayEmptyCellsAs="gap" xr2:uid="{00000000-0003-0000-0200-000007000000}">
          <x14:colorSeries rgb="FFFF0000"/>
          <x14:sparklines>
            <x14:sparkline>
              <xm:f>'Yearly Financials'!C11:M11</xm:f>
              <xm:sqref>B11</xm:sqref>
            </x14:sparkline>
          </x14:sparklines>
        </x14:sparklineGroup>
        <x14:sparklineGroup displayEmptyCellsAs="gap" xr2:uid="{00000000-0003-0000-0200-000006000000}">
          <x14:colorSeries rgb="FFFF0000"/>
          <x14:sparklines>
            <x14:sparkline>
              <xm:f>'Yearly Financials'!C10:M10</xm:f>
              <xm:sqref>B10</xm:sqref>
            </x14:sparkline>
          </x14:sparklines>
        </x14:sparklineGroup>
        <x14:sparklineGroup displayEmptyCellsAs="gap" xr2:uid="{00000000-0003-0000-0200-000005000000}">
          <x14:colorSeries rgb="FFFF0000"/>
          <x14:sparklines>
            <x14:sparkline>
              <xm:f>'Yearly Financials'!C9:M9</xm:f>
              <xm:sqref>B9</xm:sqref>
            </x14:sparkline>
          </x14:sparklines>
        </x14:sparklineGroup>
        <x14:sparklineGroup displayEmptyCellsAs="gap" xr2:uid="{00000000-0003-0000-0200-000004000000}">
          <x14:colorSeries rgb="FFFF0000"/>
          <x14:sparklines>
            <x14:sparkline>
              <xm:f>'Yearly Financials'!C8:M8</xm:f>
              <xm:sqref>B8</xm:sqref>
            </x14:sparkline>
          </x14:sparklines>
        </x14:sparklineGroup>
        <x14:sparklineGroup displayEmptyCellsAs="gap" xr2:uid="{00000000-0003-0000-0200-000003000000}">
          <x14:colorSeries rgb="FFFF0000"/>
          <x14:sparklines>
            <x14:sparkline>
              <xm:f>'Yearly Financials'!C7:M7</xm:f>
              <xm:sqref>B7</xm:sqref>
            </x14:sparkline>
          </x14:sparklines>
        </x14:sparklineGroup>
        <x14:sparklineGroup displayEmptyCellsAs="gap" xr2:uid="{00000000-0003-0000-0200-000002000000}">
          <x14:colorSeries rgb="FFFF0000"/>
          <x14:sparklines>
            <x14:sparkline>
              <xm:f>'Yearly Financials'!C6:M6</xm:f>
              <xm:sqref>B6</xm:sqref>
            </x14:sparkline>
          </x14:sparklines>
        </x14:sparklineGroup>
        <x14:sparklineGroup displayEmptyCellsAs="gap" xr2:uid="{00000000-0003-0000-0200-000001000000}">
          <x14:colorSeries rgb="FFFF0000"/>
          <x14:sparklines>
            <x14:sparkline>
              <xm:f>'Yearly Financials'!C5:M5</xm:f>
              <xm:sqref>B5</xm:sqref>
            </x14:sparkline>
          </x14:sparklines>
        </x14:sparklineGroup>
        <x14:sparklineGroup displayEmptyCellsAs="gap" xr2:uid="{00000000-0003-0000-0200-000000000000}">
          <x14:colorSeries rgb="FFFF0000"/>
          <x14:sparklines>
            <x14:sparkline>
              <xm:f>'Yearly Financials'!C4:M4</xm:f>
              <xm:sqref>B4</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rgb="FFFFC000"/>
    <outlinePr summaryBelow="0" summaryRight="0"/>
  </sheetPr>
  <dimension ref="A1:AH1000"/>
  <sheetViews>
    <sheetView zoomScale="85" zoomScaleNormal="85" workbookViewId="0">
      <pane xSplit="1" ySplit="2" topLeftCell="B3" activePane="bottomRight" state="frozen"/>
      <selection pane="topRight" activeCell="B1" sqref="B1"/>
      <selection pane="bottomLeft" activeCell="A3" sqref="A3"/>
      <selection pane="bottomRight" activeCell="C4" sqref="C4"/>
    </sheetView>
  </sheetViews>
  <sheetFormatPr defaultColWidth="12.453125" defaultRowHeight="15.75" customHeight="1"/>
  <cols>
    <col min="1" max="1" width="46.1796875" bestFit="1" customWidth="1"/>
    <col min="2" max="2" width="22.453125" customWidth="1"/>
    <col min="3" max="15" width="17.453125" customWidth="1"/>
    <col min="16" max="16" width="26.36328125" customWidth="1"/>
    <col min="17" max="17" width="19.36328125" customWidth="1"/>
    <col min="18" max="18" width="30.453125" customWidth="1"/>
    <col min="20" max="20" width="14.81640625" customWidth="1"/>
    <col min="24" max="24" width="16.36328125" customWidth="1"/>
    <col min="27" max="28" width="13.453125" customWidth="1"/>
    <col min="29" max="29" width="16.81640625" customWidth="1"/>
    <col min="30" max="30" width="14.453125" customWidth="1"/>
    <col min="31" max="31" width="14.81640625" customWidth="1"/>
    <col min="32" max="32" width="14.453125" customWidth="1"/>
  </cols>
  <sheetData>
    <row r="1" spans="1:34" ht="19.5" customHeight="1">
      <c r="A1" s="57" t="str">
        <f>A2&amp;": Quarterly"</f>
        <v>AAPL: Quarterly</v>
      </c>
      <c r="B1" s="58"/>
      <c r="C1" s="113"/>
      <c r="D1" s="114"/>
      <c r="E1" s="114"/>
      <c r="F1" s="114"/>
      <c r="G1" s="114"/>
      <c r="H1" s="114"/>
      <c r="I1" s="115"/>
      <c r="J1" s="114"/>
      <c r="K1" s="114"/>
      <c r="L1" s="114"/>
      <c r="M1" s="115"/>
      <c r="N1" s="1"/>
      <c r="O1" s="1"/>
    </row>
    <row r="2" spans="1:34" ht="19.5">
      <c r="A2" s="60" t="str">
        <f>'YoY Ratios'!A1</f>
        <v>AAPL</v>
      </c>
      <c r="B2" s="61"/>
      <c r="C2" s="116" t="s">
        <v>3400</v>
      </c>
      <c r="D2" s="117" t="s">
        <v>3435</v>
      </c>
      <c r="E2" s="117" t="s">
        <v>3451</v>
      </c>
      <c r="F2" s="117" t="s">
        <v>3461</v>
      </c>
      <c r="G2" s="117" t="s">
        <v>3471</v>
      </c>
      <c r="H2" s="117" t="s">
        <v>3569</v>
      </c>
      <c r="I2" s="117" t="s">
        <v>3570</v>
      </c>
      <c r="J2" s="117" t="s">
        <v>3571</v>
      </c>
      <c r="K2" s="117" t="s">
        <v>3572</v>
      </c>
      <c r="L2" s="117" t="s">
        <v>3573</v>
      </c>
      <c r="M2" s="118" t="s">
        <v>3574</v>
      </c>
      <c r="O2" s="62"/>
      <c r="P2" s="62"/>
      <c r="Q2" s="62"/>
      <c r="R2" s="62"/>
      <c r="T2" s="535"/>
      <c r="U2" s="536"/>
      <c r="Z2" s="535"/>
      <c r="AA2" s="536"/>
    </row>
    <row r="3" spans="1:34" ht="15.5">
      <c r="A3" s="63" t="s">
        <v>3477</v>
      </c>
      <c r="B3" s="64"/>
      <c r="C3" s="65"/>
      <c r="D3" s="64"/>
      <c r="E3" s="64"/>
      <c r="F3" s="64"/>
      <c r="G3" s="64"/>
      <c r="H3" s="64"/>
      <c r="I3" s="64"/>
      <c r="J3" s="64"/>
      <c r="K3" s="64"/>
      <c r="L3" s="64"/>
      <c r="M3" s="64"/>
      <c r="N3" s="64"/>
      <c r="O3" s="64"/>
      <c r="Q3" s="66"/>
      <c r="R3" s="66"/>
      <c r="W3" s="67"/>
      <c r="X3" s="68"/>
      <c r="Y3" s="67"/>
      <c r="Z3" s="540"/>
      <c r="AC3" s="67"/>
      <c r="AD3" s="68"/>
      <c r="AE3" s="67"/>
      <c r="AF3" s="67"/>
      <c r="AH3" s="56"/>
    </row>
    <row r="4" spans="1:34" ht="14.5">
      <c r="A4" s="69" t="s">
        <v>3478</v>
      </c>
      <c r="B4" s="70"/>
      <c r="C4" s="71" cm="1">
        <f t="array" ref="C4:M25">_xldudf_WISE($A$2,A4:A25,$C$2:$M$2)</f>
        <v>119575000000</v>
      </c>
      <c r="D4" s="84">
        <v>89498000000</v>
      </c>
      <c r="E4" s="84">
        <v>81797000000</v>
      </c>
      <c r="F4" s="84">
        <v>94836000000</v>
      </c>
      <c r="G4" s="84">
        <v>117154000000</v>
      </c>
      <c r="H4" s="84">
        <v>90146000000</v>
      </c>
      <c r="I4" s="84">
        <v>82959000000</v>
      </c>
      <c r="J4" s="84">
        <v>97278000000</v>
      </c>
      <c r="K4" s="84">
        <v>123945000000</v>
      </c>
      <c r="L4" s="84">
        <v>83360000000</v>
      </c>
      <c r="M4" s="85">
        <v>81434000000</v>
      </c>
      <c r="N4" s="74"/>
      <c r="O4" s="74"/>
      <c r="Q4" s="66"/>
      <c r="R4" s="66"/>
      <c r="W4" s="67"/>
      <c r="X4" s="68"/>
      <c r="Y4" s="67"/>
      <c r="Z4" s="536"/>
      <c r="AC4" s="67"/>
      <c r="AD4" s="68"/>
      <c r="AE4" s="67"/>
      <c r="AF4" s="67"/>
      <c r="AH4" s="56"/>
    </row>
    <row r="5" spans="1:34" ht="14.5">
      <c r="A5" s="72" t="s">
        <v>3479</v>
      </c>
      <c r="B5" s="73"/>
      <c r="C5" s="94">
        <v>64720000000</v>
      </c>
      <c r="D5" s="7">
        <v>49071000000</v>
      </c>
      <c r="E5" s="7">
        <v>45384000000</v>
      </c>
      <c r="F5" s="7">
        <v>52860000000</v>
      </c>
      <c r="G5" s="7">
        <v>66822000000</v>
      </c>
      <c r="H5" s="7">
        <v>52051000000</v>
      </c>
      <c r="I5" s="7">
        <v>47074000000</v>
      </c>
      <c r="J5" s="7">
        <v>54719000000</v>
      </c>
      <c r="K5" s="7">
        <v>69702000000</v>
      </c>
      <c r="L5" s="7">
        <v>48186000000</v>
      </c>
      <c r="M5" s="75">
        <v>46179000000</v>
      </c>
      <c r="N5" s="7"/>
      <c r="O5" s="7"/>
      <c r="Q5" s="66"/>
      <c r="R5" s="66"/>
      <c r="W5" s="76"/>
      <c r="X5" s="77"/>
      <c r="Y5" s="76"/>
      <c r="Z5" s="536"/>
      <c r="AC5" s="76"/>
      <c r="AD5" s="77"/>
      <c r="AE5" s="76"/>
      <c r="AF5" s="67"/>
      <c r="AH5" s="56"/>
    </row>
    <row r="6" spans="1:34" ht="16.5">
      <c r="A6" s="78" t="s">
        <v>3480</v>
      </c>
      <c r="B6" s="79"/>
      <c r="C6" s="96">
        <v>54855000000</v>
      </c>
      <c r="D6" s="48">
        <v>40427000000</v>
      </c>
      <c r="E6" s="48">
        <v>36413000000</v>
      </c>
      <c r="F6" s="48">
        <v>41976000000</v>
      </c>
      <c r="G6" s="48">
        <v>50332000000</v>
      </c>
      <c r="H6" s="48">
        <v>38095000000</v>
      </c>
      <c r="I6" s="48">
        <v>35885000000</v>
      </c>
      <c r="J6" s="48">
        <v>42559000000</v>
      </c>
      <c r="K6" s="48">
        <v>54243000000</v>
      </c>
      <c r="L6" s="48">
        <v>35174000000</v>
      </c>
      <c r="M6" s="80">
        <v>35255000000</v>
      </c>
      <c r="N6" s="7"/>
      <c r="O6" s="7"/>
      <c r="Q6" s="66"/>
      <c r="R6" s="66"/>
      <c r="V6" s="81"/>
      <c r="W6" s="82"/>
      <c r="X6" s="82"/>
      <c r="Y6" s="82"/>
      <c r="Z6" s="82"/>
      <c r="AB6" s="81"/>
      <c r="AC6" s="83"/>
      <c r="AD6" s="23"/>
      <c r="AE6" s="23"/>
    </row>
    <row r="7" spans="1:34" ht="14.5">
      <c r="A7" s="72" t="s">
        <v>3481</v>
      </c>
      <c r="B7" s="70"/>
      <c r="C7" s="97">
        <v>7696000000</v>
      </c>
      <c r="D7" s="84">
        <v>7307000000</v>
      </c>
      <c r="E7" s="84">
        <v>7442000000</v>
      </c>
      <c r="F7" s="84">
        <v>7457000000</v>
      </c>
      <c r="G7" s="84">
        <v>7709000000</v>
      </c>
      <c r="H7" s="84">
        <v>6761000000</v>
      </c>
      <c r="I7" s="84">
        <v>6797000000</v>
      </c>
      <c r="J7" s="84">
        <v>6387000000</v>
      </c>
      <c r="K7" s="84">
        <v>6306000000</v>
      </c>
      <c r="L7" s="84">
        <v>5772000000</v>
      </c>
      <c r="M7" s="85">
        <v>5717000000</v>
      </c>
      <c r="N7" s="7"/>
      <c r="O7" s="7"/>
      <c r="Q7" s="66"/>
      <c r="R7" s="66"/>
      <c r="AB7" s="81"/>
      <c r="AC7" s="86"/>
      <c r="AD7" s="86"/>
      <c r="AE7" s="86"/>
      <c r="AF7" s="56"/>
      <c r="AG7" s="56"/>
      <c r="AH7" s="56"/>
    </row>
    <row r="8" spans="1:34" ht="16.5">
      <c r="A8" s="72" t="s">
        <v>3482</v>
      </c>
      <c r="B8" s="73"/>
      <c r="C8" s="94">
        <v>6786000000</v>
      </c>
      <c r="D8" s="7">
        <v>6151000000</v>
      </c>
      <c r="E8" s="7">
        <v>5973000000</v>
      </c>
      <c r="F8" s="7">
        <v>6201000000</v>
      </c>
      <c r="G8" s="7">
        <v>6607000000</v>
      </c>
      <c r="H8" s="7">
        <v>6440000000</v>
      </c>
      <c r="I8" s="7">
        <v>6012000000</v>
      </c>
      <c r="J8" s="7">
        <v>6193000000</v>
      </c>
      <c r="K8" s="7">
        <v>6449000000</v>
      </c>
      <c r="L8" s="7">
        <v>5616000000</v>
      </c>
      <c r="M8" s="75">
        <v>5412000000</v>
      </c>
      <c r="N8" s="7"/>
      <c r="O8" s="7"/>
      <c r="Q8" s="66"/>
      <c r="R8" s="66"/>
      <c r="V8" s="81"/>
      <c r="W8" s="82"/>
      <c r="X8" s="87"/>
      <c r="Y8" s="87"/>
      <c r="Z8" s="87"/>
      <c r="AB8" s="81"/>
      <c r="AD8" s="87"/>
      <c r="AE8" s="87"/>
    </row>
    <row r="9" spans="1:34" ht="14.5">
      <c r="A9" s="72" t="s">
        <v>3483</v>
      </c>
      <c r="B9" s="73"/>
      <c r="C9" s="94">
        <v>0</v>
      </c>
      <c r="D9" s="7">
        <v>0</v>
      </c>
      <c r="E9" s="7">
        <v>0</v>
      </c>
      <c r="F9" s="7">
        <v>0</v>
      </c>
      <c r="G9" s="7">
        <v>0</v>
      </c>
      <c r="H9" s="7">
        <v>0</v>
      </c>
      <c r="I9" s="7">
        <v>0</v>
      </c>
      <c r="J9" s="7">
        <v>0</v>
      </c>
      <c r="K9" s="7">
        <v>0</v>
      </c>
      <c r="L9" s="7">
        <v>0</v>
      </c>
      <c r="M9" s="75">
        <v>0</v>
      </c>
      <c r="N9" s="7"/>
      <c r="O9" s="7"/>
      <c r="Q9" s="66"/>
      <c r="R9" s="66"/>
      <c r="V9" s="81"/>
      <c r="W9" s="56"/>
      <c r="X9" s="56"/>
      <c r="Y9" s="56"/>
      <c r="Z9" s="56"/>
      <c r="AB9" s="81"/>
      <c r="AC9" s="56"/>
      <c r="AD9" s="56"/>
      <c r="AE9" s="56"/>
    </row>
    <row r="10" spans="1:34" ht="14.5">
      <c r="A10" s="72" t="s">
        <v>3484</v>
      </c>
      <c r="B10" s="73"/>
      <c r="C10" s="94">
        <v>0</v>
      </c>
      <c r="D10" s="7">
        <v>0</v>
      </c>
      <c r="E10" s="7">
        <v>0</v>
      </c>
      <c r="F10" s="7">
        <v>0</v>
      </c>
      <c r="G10" s="7">
        <v>0</v>
      </c>
      <c r="H10" s="7">
        <v>0</v>
      </c>
      <c r="I10" s="7">
        <v>0</v>
      </c>
      <c r="J10" s="7">
        <v>0</v>
      </c>
      <c r="K10" s="7">
        <v>0</v>
      </c>
      <c r="L10" s="7">
        <v>0</v>
      </c>
      <c r="M10" s="75">
        <v>0</v>
      </c>
      <c r="N10" s="7"/>
      <c r="O10" s="7"/>
      <c r="R10" s="88"/>
      <c r="V10" s="81"/>
      <c r="X10" s="56"/>
      <c r="Y10" s="56"/>
      <c r="Z10" s="56"/>
      <c r="AB10" s="81"/>
      <c r="AD10" s="56"/>
      <c r="AE10" s="56"/>
    </row>
    <row r="11" spans="1:34" ht="14.5">
      <c r="A11" s="72" t="s">
        <v>3485</v>
      </c>
      <c r="B11" s="73"/>
      <c r="C11" s="94">
        <v>-50000000</v>
      </c>
      <c r="D11" s="7">
        <v>29000000</v>
      </c>
      <c r="E11" s="7">
        <v>-265000000</v>
      </c>
      <c r="F11" s="7">
        <v>64000000</v>
      </c>
      <c r="G11" s="7">
        <v>-393000000</v>
      </c>
      <c r="H11" s="7">
        <v>-237000000</v>
      </c>
      <c r="I11" s="7">
        <v>-10000000</v>
      </c>
      <c r="J11" s="7">
        <v>160000000</v>
      </c>
      <c r="K11" s="7">
        <v>-247000000</v>
      </c>
      <c r="L11" s="7">
        <v>-538000000</v>
      </c>
      <c r="M11" s="75">
        <v>243000000</v>
      </c>
      <c r="N11" s="7"/>
      <c r="O11" s="7"/>
      <c r="R11" s="88"/>
      <c r="T11" s="81"/>
    </row>
    <row r="12" spans="1:34" ht="14.5">
      <c r="A12" s="78" t="s">
        <v>3486</v>
      </c>
      <c r="B12" s="79"/>
      <c r="C12" s="96">
        <v>14482000000</v>
      </c>
      <c r="D12" s="48">
        <v>13458000000</v>
      </c>
      <c r="E12" s="48">
        <v>13415000000</v>
      </c>
      <c r="F12" s="48">
        <v>13658000000</v>
      </c>
      <c r="G12" s="48">
        <v>14316000000</v>
      </c>
      <c r="H12" s="48">
        <v>13201000000</v>
      </c>
      <c r="I12" s="48">
        <v>12809000000</v>
      </c>
      <c r="J12" s="48">
        <v>12580000000</v>
      </c>
      <c r="K12" s="48">
        <v>12755000000</v>
      </c>
      <c r="L12" s="48">
        <v>11388000000</v>
      </c>
      <c r="M12" s="80">
        <v>11129000000</v>
      </c>
      <c r="N12" s="7"/>
      <c r="O12" s="7"/>
      <c r="R12" s="88"/>
      <c r="W12" s="81"/>
      <c r="AA12" s="81"/>
      <c r="AB12" s="533"/>
      <c r="AC12" s="536"/>
    </row>
    <row r="13" spans="1:34" ht="14.5">
      <c r="A13" s="69" t="s">
        <v>3487</v>
      </c>
      <c r="B13" s="89"/>
      <c r="C13" s="94">
        <v>79202000000</v>
      </c>
      <c r="D13" s="479">
        <v>62529000000</v>
      </c>
      <c r="E13" s="84">
        <v>58799000000</v>
      </c>
      <c r="F13" s="84">
        <v>66518000000</v>
      </c>
      <c r="G13" s="84">
        <v>81138000000</v>
      </c>
      <c r="H13" s="84">
        <v>65252000000</v>
      </c>
      <c r="I13" s="84">
        <v>59883000000</v>
      </c>
      <c r="J13" s="84">
        <v>67299000000</v>
      </c>
      <c r="K13" s="84">
        <v>82457000000</v>
      </c>
      <c r="L13" s="84">
        <v>59574000000</v>
      </c>
      <c r="M13" s="85">
        <v>57308000000</v>
      </c>
      <c r="N13" s="7"/>
      <c r="O13" s="7"/>
      <c r="W13" s="81"/>
      <c r="X13" s="81"/>
      <c r="Y13" s="81"/>
      <c r="Z13" s="90"/>
      <c r="AA13" s="81"/>
      <c r="AB13" s="81"/>
      <c r="AC13" s="81"/>
      <c r="AD13" s="81"/>
      <c r="AE13" s="81"/>
      <c r="AF13" s="81"/>
    </row>
    <row r="14" spans="1:34" ht="14.5">
      <c r="A14" s="72" t="s">
        <v>3488</v>
      </c>
      <c r="B14" s="89"/>
      <c r="C14" s="94">
        <v>43221000000</v>
      </c>
      <c r="D14" s="480">
        <v>29622000000</v>
      </c>
      <c r="E14" s="7">
        <v>26050000000</v>
      </c>
      <c r="F14" s="7">
        <v>31216000000</v>
      </c>
      <c r="G14" s="7">
        <v>38932000000</v>
      </c>
      <c r="H14" s="7">
        <v>27759000000</v>
      </c>
      <c r="I14" s="7">
        <v>25881000000</v>
      </c>
      <c r="J14" s="7">
        <v>32716000000</v>
      </c>
      <c r="K14" s="7">
        <v>44185000000</v>
      </c>
      <c r="L14" s="7">
        <v>26775000000</v>
      </c>
      <c r="M14" s="75">
        <v>26958000000</v>
      </c>
      <c r="N14" s="7"/>
      <c r="O14" s="7"/>
      <c r="Y14" s="91"/>
      <c r="Z14" s="91"/>
      <c r="AB14" s="81"/>
      <c r="AC14" s="81"/>
      <c r="AD14" s="81"/>
      <c r="AE14" s="81"/>
      <c r="AF14" s="81"/>
    </row>
    <row r="15" spans="1:34" ht="14.5">
      <c r="A15" s="72" t="s">
        <v>3489</v>
      </c>
      <c r="B15" s="89"/>
      <c r="C15" s="94">
        <v>0</v>
      </c>
      <c r="D15" s="480">
        <v>1002000000</v>
      </c>
      <c r="E15" s="7">
        <v>998000000</v>
      </c>
      <c r="F15" s="7">
        <v>930000000</v>
      </c>
      <c r="G15" s="7">
        <v>1003000000</v>
      </c>
      <c r="H15" s="7">
        <v>827000000</v>
      </c>
      <c r="I15" s="7">
        <v>719000000</v>
      </c>
      <c r="J15" s="7">
        <v>691000000</v>
      </c>
      <c r="K15" s="7">
        <v>694000000</v>
      </c>
      <c r="L15" s="7">
        <v>672000000</v>
      </c>
      <c r="M15" s="75">
        <v>665000000</v>
      </c>
      <c r="N15" s="7"/>
      <c r="O15" s="7"/>
      <c r="Y15" s="91"/>
    </row>
    <row r="16" spans="1:34" ht="14.5">
      <c r="A16" s="72" t="s">
        <v>3490</v>
      </c>
      <c r="B16" s="89"/>
      <c r="C16" s="94">
        <v>2848000000</v>
      </c>
      <c r="D16" s="480">
        <v>2653000000</v>
      </c>
      <c r="E16" s="7">
        <v>3052000000</v>
      </c>
      <c r="F16" s="7">
        <v>2898000000</v>
      </c>
      <c r="G16" s="7">
        <v>2916000000</v>
      </c>
      <c r="H16" s="7">
        <v>2865000000</v>
      </c>
      <c r="I16" s="7">
        <v>2805000000</v>
      </c>
      <c r="J16" s="7">
        <v>2737000000</v>
      </c>
      <c r="K16" s="7">
        <v>2697000000</v>
      </c>
      <c r="L16" s="7">
        <v>2989000000</v>
      </c>
      <c r="M16" s="75">
        <v>2832000000</v>
      </c>
      <c r="N16" s="7"/>
      <c r="O16" s="7"/>
      <c r="Y16" s="91"/>
      <c r="AB16" s="81"/>
    </row>
    <row r="17" spans="1:33" ht="14.5">
      <c r="A17" s="92" t="s">
        <v>3491</v>
      </c>
      <c r="B17" s="89"/>
      <c r="C17" s="94">
        <v>40373000000</v>
      </c>
      <c r="D17" s="481">
        <v>26969000000</v>
      </c>
      <c r="E17" s="48">
        <v>22998000000</v>
      </c>
      <c r="F17" s="48">
        <v>28318000000</v>
      </c>
      <c r="G17" s="48">
        <v>36016000000</v>
      </c>
      <c r="H17" s="48">
        <v>24894000000</v>
      </c>
      <c r="I17" s="48">
        <v>23076000000</v>
      </c>
      <c r="J17" s="48">
        <v>29979000000</v>
      </c>
      <c r="K17" s="48">
        <v>41488000000</v>
      </c>
      <c r="L17" s="48">
        <v>23786000000</v>
      </c>
      <c r="M17" s="80">
        <v>24126000000</v>
      </c>
      <c r="N17" s="7"/>
      <c r="O17" s="7"/>
      <c r="Y17" s="91"/>
      <c r="AB17" s="81"/>
    </row>
    <row r="18" spans="1:33" ht="14.5">
      <c r="A18" s="69" t="s">
        <v>3492</v>
      </c>
      <c r="B18" s="93"/>
      <c r="C18" s="97">
        <v>-50000000</v>
      </c>
      <c r="D18" s="84">
        <v>29000000</v>
      </c>
      <c r="E18" s="84">
        <v>-265000000</v>
      </c>
      <c r="F18" s="84">
        <v>64000000</v>
      </c>
      <c r="G18" s="84">
        <v>-393000000</v>
      </c>
      <c r="H18" s="84">
        <v>-237000000</v>
      </c>
      <c r="I18" s="84">
        <v>-10000000</v>
      </c>
      <c r="J18" s="84">
        <v>160000000</v>
      </c>
      <c r="K18" s="84">
        <v>-247000000</v>
      </c>
      <c r="L18" s="84">
        <v>-538000000</v>
      </c>
      <c r="M18" s="85">
        <v>243000000</v>
      </c>
      <c r="N18" s="7"/>
      <c r="O18" s="7"/>
      <c r="Y18" s="91"/>
      <c r="AB18" s="81"/>
      <c r="AC18" s="81"/>
      <c r="AD18" s="81"/>
      <c r="AE18" s="81"/>
      <c r="AF18" s="81"/>
      <c r="AG18" s="81"/>
    </row>
    <row r="19" spans="1:33" ht="14.5">
      <c r="A19" s="72" t="s">
        <v>3493</v>
      </c>
      <c r="B19" s="89"/>
      <c r="C19" s="94">
        <v>40323000000</v>
      </c>
      <c r="D19" s="7">
        <v>26998000000</v>
      </c>
      <c r="E19" s="7">
        <v>22733000000</v>
      </c>
      <c r="F19" s="7">
        <v>28382000000</v>
      </c>
      <c r="G19" s="7">
        <v>35623000000</v>
      </c>
      <c r="H19" s="7">
        <v>24657000000</v>
      </c>
      <c r="I19" s="7">
        <v>23066000000</v>
      </c>
      <c r="J19" s="7">
        <v>30139000000</v>
      </c>
      <c r="K19" s="7">
        <v>41241000000</v>
      </c>
      <c r="L19" s="7">
        <v>23248000000</v>
      </c>
      <c r="M19" s="75">
        <v>24369000000</v>
      </c>
      <c r="N19" s="7"/>
      <c r="O19" s="7"/>
      <c r="Y19" s="91"/>
    </row>
    <row r="20" spans="1:33" ht="14.5">
      <c r="A20" s="72" t="s">
        <v>3494</v>
      </c>
      <c r="B20" s="89"/>
      <c r="C20" s="94">
        <v>6407000000</v>
      </c>
      <c r="D20" s="7">
        <v>4042000000</v>
      </c>
      <c r="E20" s="7">
        <v>2852000000</v>
      </c>
      <c r="F20" s="7">
        <v>4222000000</v>
      </c>
      <c r="G20" s="7">
        <v>5625000000</v>
      </c>
      <c r="H20" s="7">
        <v>3936000000</v>
      </c>
      <c r="I20" s="7">
        <v>3624000000</v>
      </c>
      <c r="J20" s="7">
        <v>5129000000</v>
      </c>
      <c r="K20" s="7">
        <v>6611000000</v>
      </c>
      <c r="L20" s="7">
        <v>2697000000</v>
      </c>
      <c r="M20" s="75">
        <v>2625000000</v>
      </c>
      <c r="N20" s="7"/>
      <c r="O20" s="7"/>
      <c r="Y20" s="91"/>
    </row>
    <row r="21" spans="1:33" ht="14.5">
      <c r="A21" s="92" t="s">
        <v>3495</v>
      </c>
      <c r="B21" s="95"/>
      <c r="C21" s="96">
        <v>33916000000</v>
      </c>
      <c r="D21" s="48">
        <v>22956000000</v>
      </c>
      <c r="E21" s="48">
        <v>19881000000</v>
      </c>
      <c r="F21" s="48">
        <v>24160000000</v>
      </c>
      <c r="G21" s="48">
        <v>29998000000</v>
      </c>
      <c r="H21" s="48">
        <v>20721000000</v>
      </c>
      <c r="I21" s="48">
        <v>19442000000</v>
      </c>
      <c r="J21" s="48">
        <v>25010000000</v>
      </c>
      <c r="K21" s="48">
        <v>34630000000</v>
      </c>
      <c r="L21" s="48">
        <v>20551000000</v>
      </c>
      <c r="M21" s="80">
        <v>21744000000</v>
      </c>
      <c r="N21" s="7"/>
      <c r="O21" s="7"/>
      <c r="Y21" s="91"/>
    </row>
    <row r="22" spans="1:33" ht="14.5">
      <c r="A22" s="69" t="s">
        <v>3496</v>
      </c>
      <c r="B22" s="93"/>
      <c r="C22" s="491">
        <v>2.19</v>
      </c>
      <c r="D22" s="492">
        <v>1.47</v>
      </c>
      <c r="E22" s="492">
        <v>1.27</v>
      </c>
      <c r="F22" s="492">
        <v>1.53</v>
      </c>
      <c r="G22" s="492">
        <v>1.89</v>
      </c>
      <c r="H22" s="492">
        <v>1.29</v>
      </c>
      <c r="I22" s="492">
        <v>1.2</v>
      </c>
      <c r="J22" s="492">
        <v>1.54</v>
      </c>
      <c r="K22" s="492">
        <v>2.11</v>
      </c>
      <c r="L22" s="492">
        <v>1.25</v>
      </c>
      <c r="M22" s="493">
        <v>1.31</v>
      </c>
      <c r="N22" s="7"/>
      <c r="O22" s="7"/>
      <c r="Y22" s="91"/>
    </row>
    <row r="23" spans="1:33" ht="14.5">
      <c r="A23" s="72" t="s">
        <v>3497</v>
      </c>
      <c r="B23" s="89"/>
      <c r="C23" s="494">
        <v>2.1800000000000002</v>
      </c>
      <c r="D23" s="5">
        <v>1.46</v>
      </c>
      <c r="E23" s="5">
        <v>1.26</v>
      </c>
      <c r="F23" s="5">
        <v>1.52</v>
      </c>
      <c r="G23" s="5">
        <v>1.88</v>
      </c>
      <c r="H23" s="5">
        <v>1.29</v>
      </c>
      <c r="I23" s="5">
        <v>1.2</v>
      </c>
      <c r="J23" s="5">
        <v>1.52</v>
      </c>
      <c r="K23" s="5">
        <v>2.1</v>
      </c>
      <c r="L23" s="5">
        <v>1.24</v>
      </c>
      <c r="M23" s="495">
        <v>1.3</v>
      </c>
      <c r="N23" s="7"/>
      <c r="O23" s="7"/>
      <c r="Y23" s="91"/>
    </row>
    <row r="24" spans="1:33" ht="14.5">
      <c r="A24" s="72" t="s">
        <v>3498</v>
      </c>
      <c r="B24" s="89"/>
      <c r="C24" s="94">
        <v>15509763000</v>
      </c>
      <c r="D24" s="7">
        <v>15599434000</v>
      </c>
      <c r="E24" s="7">
        <v>15697614000</v>
      </c>
      <c r="F24" s="7">
        <v>15787154000</v>
      </c>
      <c r="G24" s="7">
        <v>15892723000</v>
      </c>
      <c r="H24" s="7">
        <v>16030382000</v>
      </c>
      <c r="I24" s="7">
        <v>16162945000</v>
      </c>
      <c r="J24" s="7">
        <v>16278802000</v>
      </c>
      <c r="K24" s="7">
        <v>16391724000</v>
      </c>
      <c r="L24" s="7">
        <v>16487121000</v>
      </c>
      <c r="M24" s="75">
        <v>16629371000</v>
      </c>
      <c r="N24" s="7"/>
      <c r="O24" s="7"/>
      <c r="Y24" s="91"/>
    </row>
    <row r="25" spans="1:33" ht="14.5">
      <c r="A25" s="98" t="s">
        <v>3499</v>
      </c>
      <c r="B25" s="95"/>
      <c r="C25" s="96">
        <v>15576641000</v>
      </c>
      <c r="D25" s="48">
        <v>15672400000</v>
      </c>
      <c r="E25" s="48">
        <v>15775021000</v>
      </c>
      <c r="F25" s="48">
        <v>15847050000</v>
      </c>
      <c r="G25" s="48">
        <v>15955718000</v>
      </c>
      <c r="H25" s="48">
        <v>16118465000</v>
      </c>
      <c r="I25" s="48">
        <v>16262203000</v>
      </c>
      <c r="J25" s="48">
        <v>16403316000</v>
      </c>
      <c r="K25" s="48">
        <v>16519291000</v>
      </c>
      <c r="L25" s="48">
        <v>16635097000</v>
      </c>
      <c r="M25" s="80">
        <v>16781735000</v>
      </c>
      <c r="N25" s="7"/>
      <c r="O25" s="7"/>
      <c r="Y25" s="91"/>
    </row>
    <row r="26" spans="1:33" ht="14.5">
      <c r="A26" s="6"/>
      <c r="B26" s="99"/>
      <c r="C26" s="46"/>
      <c r="D26" s="46"/>
      <c r="E26" s="46"/>
      <c r="F26" s="46"/>
      <c r="G26" s="46"/>
      <c r="H26" s="46"/>
      <c r="I26" s="46"/>
      <c r="J26" s="46"/>
      <c r="K26" s="46"/>
      <c r="L26" s="46"/>
      <c r="M26" s="46"/>
      <c r="N26" s="46"/>
      <c r="O26" s="46"/>
      <c r="Y26" s="91"/>
    </row>
    <row r="27" spans="1:33" ht="15.5">
      <c r="A27" s="63" t="s">
        <v>3500</v>
      </c>
      <c r="B27" s="45"/>
      <c r="C27" s="46"/>
      <c r="D27" s="46"/>
      <c r="E27" s="46"/>
      <c r="F27" s="46"/>
      <c r="G27" s="46"/>
      <c r="H27" s="46"/>
      <c r="I27" s="46"/>
      <c r="J27" s="46"/>
      <c r="K27" s="46"/>
      <c r="L27" s="46"/>
      <c r="M27" s="46"/>
      <c r="N27" s="46"/>
      <c r="O27" s="46"/>
      <c r="Y27" s="91"/>
    </row>
    <row r="28" spans="1:33" ht="14.5">
      <c r="A28" s="100" t="s">
        <v>3501</v>
      </c>
      <c r="B28" s="482"/>
      <c r="C28" s="97" cm="1">
        <f t="array" ref="C28:M67">_xldudf_WISE($A$2,A28:A67,$C$2:$M$2)</f>
        <v>40760000000</v>
      </c>
      <c r="D28" s="84">
        <v>29965000000</v>
      </c>
      <c r="E28" s="84">
        <v>28408000000</v>
      </c>
      <c r="F28" s="84">
        <v>24687000000</v>
      </c>
      <c r="G28" s="84">
        <v>20535000000</v>
      </c>
      <c r="H28" s="84">
        <v>23646000000</v>
      </c>
      <c r="I28" s="84">
        <v>27502000000</v>
      </c>
      <c r="J28" s="84">
        <v>28098000000</v>
      </c>
      <c r="K28" s="84">
        <v>37119000000</v>
      </c>
      <c r="L28" s="84">
        <v>34940000000</v>
      </c>
      <c r="M28" s="85">
        <v>34050000000</v>
      </c>
      <c r="N28" s="74"/>
      <c r="O28" s="74"/>
      <c r="Y28" s="91"/>
    </row>
    <row r="29" spans="1:33" ht="14.5">
      <c r="A29" s="101" t="s">
        <v>3502</v>
      </c>
      <c r="B29" s="483"/>
      <c r="C29" s="94">
        <v>32340000000</v>
      </c>
      <c r="D29" s="7">
        <v>31590000000</v>
      </c>
      <c r="E29" s="7">
        <v>34074000000</v>
      </c>
      <c r="F29" s="7">
        <v>31185000000</v>
      </c>
      <c r="G29" s="7">
        <v>30820000000</v>
      </c>
      <c r="H29" s="7">
        <v>24658000000</v>
      </c>
      <c r="I29" s="7">
        <v>20729000000</v>
      </c>
      <c r="J29" s="7">
        <v>23413000000</v>
      </c>
      <c r="K29" s="7">
        <v>26794000000</v>
      </c>
      <c r="L29" s="7">
        <v>27699000000</v>
      </c>
      <c r="M29" s="75">
        <v>27646000000</v>
      </c>
      <c r="N29" s="7"/>
      <c r="O29" s="7"/>
      <c r="Y29" s="91"/>
    </row>
    <row r="30" spans="1:33" ht="14.5">
      <c r="A30" s="101" t="s">
        <v>3503</v>
      </c>
      <c r="B30" s="483"/>
      <c r="C30" s="94">
        <v>73100000000</v>
      </c>
      <c r="D30" s="7">
        <v>61555000000</v>
      </c>
      <c r="E30" s="7">
        <v>62482000000</v>
      </c>
      <c r="F30" s="7">
        <v>55872000000</v>
      </c>
      <c r="G30" s="7">
        <v>51355000000</v>
      </c>
      <c r="H30" s="7">
        <v>48304000000</v>
      </c>
      <c r="I30" s="7">
        <v>48231000000</v>
      </c>
      <c r="J30" s="7">
        <v>51511000000</v>
      </c>
      <c r="K30" s="7">
        <v>63913000000</v>
      </c>
      <c r="L30" s="7">
        <v>62639000000</v>
      </c>
      <c r="M30" s="75">
        <v>61696000000</v>
      </c>
      <c r="N30" s="7"/>
      <c r="O30" s="7"/>
      <c r="Y30" s="91"/>
    </row>
    <row r="31" spans="1:33" ht="14.5">
      <c r="A31" s="101" t="s">
        <v>3504</v>
      </c>
      <c r="B31" s="483"/>
      <c r="C31" s="94">
        <v>50102000000</v>
      </c>
      <c r="D31" s="7">
        <v>60985000000</v>
      </c>
      <c r="E31" s="7">
        <v>39186000000</v>
      </c>
      <c r="F31" s="7">
        <v>35899000000</v>
      </c>
      <c r="G31" s="7">
        <v>54180000000</v>
      </c>
      <c r="H31" s="7">
        <v>60932000000</v>
      </c>
      <c r="I31" s="7">
        <v>42242000000</v>
      </c>
      <c r="J31" s="7">
        <v>45400000000</v>
      </c>
      <c r="K31" s="7">
        <v>65253000000</v>
      </c>
      <c r="L31" s="7">
        <v>51506000000</v>
      </c>
      <c r="M31" s="75">
        <v>33908000000</v>
      </c>
      <c r="N31" s="7"/>
      <c r="O31" s="7"/>
      <c r="Y31" s="91"/>
      <c r="AC31" s="81"/>
      <c r="AD31" s="81"/>
      <c r="AE31" s="81"/>
      <c r="AF31" s="81"/>
      <c r="AG31" s="81"/>
    </row>
    <row r="32" spans="1:33" ht="14.5">
      <c r="A32" s="101" t="s">
        <v>3505</v>
      </c>
      <c r="B32" s="483"/>
      <c r="C32" s="94">
        <v>6511000000</v>
      </c>
      <c r="D32" s="7">
        <v>6331000000</v>
      </c>
      <c r="E32" s="7">
        <v>7351000000</v>
      </c>
      <c r="F32" s="7">
        <v>7482000000</v>
      </c>
      <c r="G32" s="7">
        <v>6820000000</v>
      </c>
      <c r="H32" s="7">
        <v>4946000000</v>
      </c>
      <c r="I32" s="7">
        <v>5433000000</v>
      </c>
      <c r="J32" s="7">
        <v>5460000000</v>
      </c>
      <c r="K32" s="7">
        <v>5876000000</v>
      </c>
      <c r="L32" s="7">
        <v>6580000000</v>
      </c>
      <c r="M32" s="75">
        <v>5178000000</v>
      </c>
      <c r="N32" s="7"/>
      <c r="O32" s="7"/>
      <c r="Y32" s="91"/>
    </row>
    <row r="33" spans="1:25" ht="14.5">
      <c r="A33" s="101" t="s">
        <v>3506</v>
      </c>
      <c r="B33" s="483"/>
      <c r="C33" s="94">
        <v>13979000000</v>
      </c>
      <c r="D33" s="7">
        <v>14695000000</v>
      </c>
      <c r="E33" s="7">
        <v>13640000000</v>
      </c>
      <c r="F33" s="7">
        <v>13660000000</v>
      </c>
      <c r="G33" s="7">
        <v>16422000000</v>
      </c>
      <c r="H33" s="7">
        <v>21223000000</v>
      </c>
      <c r="I33" s="7">
        <v>16386000000</v>
      </c>
      <c r="J33" s="7">
        <v>15809000000</v>
      </c>
      <c r="K33" s="7">
        <v>18112000000</v>
      </c>
      <c r="L33" s="7">
        <v>14111000000</v>
      </c>
      <c r="M33" s="75">
        <v>13641000000</v>
      </c>
      <c r="N33" s="7"/>
      <c r="O33" s="7"/>
      <c r="Y33" s="91"/>
    </row>
    <row r="34" spans="1:25" ht="14.5">
      <c r="A34" s="102" t="s">
        <v>3507</v>
      </c>
      <c r="B34" s="484"/>
      <c r="C34" s="96">
        <v>143692000000</v>
      </c>
      <c r="D34" s="48">
        <v>143566000000</v>
      </c>
      <c r="E34" s="48">
        <v>122659000000</v>
      </c>
      <c r="F34" s="48">
        <v>112913000000</v>
      </c>
      <c r="G34" s="48">
        <v>128777000000</v>
      </c>
      <c r="H34" s="48">
        <v>135405000000</v>
      </c>
      <c r="I34" s="48">
        <v>112292000000</v>
      </c>
      <c r="J34" s="48">
        <v>118180000000</v>
      </c>
      <c r="K34" s="48">
        <v>153154000000</v>
      </c>
      <c r="L34" s="48">
        <v>134836000000</v>
      </c>
      <c r="M34" s="80">
        <v>114423000000</v>
      </c>
      <c r="N34" s="7"/>
      <c r="O34" s="7"/>
      <c r="Y34" s="91"/>
    </row>
    <row r="35" spans="1:25" ht="14.5">
      <c r="A35" s="100" t="s">
        <v>3508</v>
      </c>
      <c r="B35" s="485"/>
      <c r="C35" s="97">
        <v>43666000000</v>
      </c>
      <c r="D35" s="84">
        <v>43715000000</v>
      </c>
      <c r="E35" s="84">
        <v>43550000000</v>
      </c>
      <c r="F35" s="84">
        <v>43398000000</v>
      </c>
      <c r="G35" s="84">
        <v>42951000000</v>
      </c>
      <c r="H35" s="84">
        <v>42117000000</v>
      </c>
      <c r="I35" s="84">
        <v>40335000000</v>
      </c>
      <c r="J35" s="84">
        <v>39304000000</v>
      </c>
      <c r="K35" s="84">
        <v>39245000000</v>
      </c>
      <c r="L35" s="84">
        <v>39440000000</v>
      </c>
      <c r="M35" s="85">
        <v>38615000000</v>
      </c>
      <c r="N35" s="7"/>
      <c r="O35" s="7"/>
      <c r="Y35" s="91"/>
    </row>
    <row r="36" spans="1:25" ht="14.5">
      <c r="A36" s="101" t="s">
        <v>3509</v>
      </c>
      <c r="B36" s="486"/>
      <c r="C36" s="94">
        <v>0</v>
      </c>
      <c r="D36" s="7">
        <v>0</v>
      </c>
      <c r="E36" s="7">
        <v>0</v>
      </c>
      <c r="F36" s="7">
        <v>0</v>
      </c>
      <c r="G36" s="7">
        <v>0</v>
      </c>
      <c r="H36" s="7">
        <v>0</v>
      </c>
      <c r="I36" s="7">
        <v>0</v>
      </c>
      <c r="J36" s="7">
        <v>0</v>
      </c>
      <c r="K36" s="7">
        <v>0</v>
      </c>
      <c r="L36" s="7">
        <v>0</v>
      </c>
      <c r="M36" s="75">
        <v>0</v>
      </c>
      <c r="N36" s="7"/>
      <c r="O36" s="7"/>
      <c r="Y36" s="91"/>
    </row>
    <row r="37" spans="1:25" ht="14.5">
      <c r="A37" s="101" t="s">
        <v>3510</v>
      </c>
      <c r="B37" s="486"/>
      <c r="C37" s="94">
        <v>0</v>
      </c>
      <c r="D37" s="7">
        <v>0</v>
      </c>
      <c r="E37" s="7">
        <v>0</v>
      </c>
      <c r="F37" s="7">
        <v>0</v>
      </c>
      <c r="G37" s="7">
        <v>0</v>
      </c>
      <c r="H37" s="7">
        <v>0</v>
      </c>
      <c r="I37" s="7">
        <v>0</v>
      </c>
      <c r="J37" s="7">
        <v>0</v>
      </c>
      <c r="K37" s="7">
        <v>0</v>
      </c>
      <c r="L37" s="7">
        <v>0</v>
      </c>
      <c r="M37" s="75">
        <v>0</v>
      </c>
      <c r="N37" s="7"/>
      <c r="O37" s="7"/>
      <c r="Y37" s="91"/>
    </row>
    <row r="38" spans="1:25" ht="14.5">
      <c r="A38" s="101" t="s">
        <v>3511</v>
      </c>
      <c r="B38" s="486"/>
      <c r="C38" s="94">
        <v>0</v>
      </c>
      <c r="D38" s="7">
        <v>-17852000000</v>
      </c>
      <c r="E38" s="7">
        <v>0</v>
      </c>
      <c r="F38" s="7">
        <v>0</v>
      </c>
      <c r="G38" s="7">
        <v>0</v>
      </c>
      <c r="H38" s="7">
        <v>-15375000000</v>
      </c>
      <c r="I38" s="7">
        <v>0</v>
      </c>
      <c r="J38" s="7">
        <v>0</v>
      </c>
      <c r="K38" s="7">
        <v>0</v>
      </c>
      <c r="L38" s="7">
        <v>0</v>
      </c>
      <c r="M38" s="75">
        <v>0</v>
      </c>
      <c r="N38" s="7"/>
      <c r="O38" s="7"/>
      <c r="Y38" s="91"/>
    </row>
    <row r="39" spans="1:25" ht="14.5">
      <c r="A39" s="101" t="s">
        <v>3512</v>
      </c>
      <c r="B39" s="486"/>
      <c r="C39" s="94">
        <v>99475000000</v>
      </c>
      <c r="D39" s="7">
        <v>100544000000</v>
      </c>
      <c r="E39" s="7">
        <v>104061000000</v>
      </c>
      <c r="F39" s="7">
        <v>110461000000</v>
      </c>
      <c r="G39" s="7">
        <v>114095000000</v>
      </c>
      <c r="H39" s="7">
        <v>120805000000</v>
      </c>
      <c r="I39" s="7">
        <v>131077000000</v>
      </c>
      <c r="J39" s="7">
        <v>141219000000</v>
      </c>
      <c r="K39" s="7">
        <v>138683000000</v>
      </c>
      <c r="L39" s="7">
        <v>127877000000</v>
      </c>
      <c r="M39" s="75">
        <v>131948000000</v>
      </c>
      <c r="N39" s="7"/>
      <c r="O39" s="7"/>
      <c r="Y39" s="91"/>
    </row>
    <row r="40" spans="1:25" ht="14.5">
      <c r="A40" s="101" t="s">
        <v>3513</v>
      </c>
      <c r="B40" s="486"/>
      <c r="C40" s="94">
        <v>0</v>
      </c>
      <c r="D40" s="7">
        <v>17852000000</v>
      </c>
      <c r="E40" s="7">
        <v>0</v>
      </c>
      <c r="F40" s="7">
        <v>0</v>
      </c>
      <c r="G40" s="7">
        <v>0</v>
      </c>
      <c r="H40" s="7">
        <v>15375000000</v>
      </c>
      <c r="I40" s="7">
        <v>0</v>
      </c>
      <c r="J40" s="7">
        <v>0</v>
      </c>
      <c r="K40" s="7">
        <v>0</v>
      </c>
      <c r="L40" s="7">
        <v>0</v>
      </c>
      <c r="M40" s="75">
        <v>0</v>
      </c>
      <c r="N40" s="7"/>
      <c r="O40" s="7"/>
      <c r="Y40" s="91"/>
    </row>
    <row r="41" spans="1:25" ht="14.5">
      <c r="A41" s="101" t="s">
        <v>3514</v>
      </c>
      <c r="B41" s="486"/>
      <c r="C41" s="94">
        <v>66681000000</v>
      </c>
      <c r="D41" s="7">
        <v>64758000000</v>
      </c>
      <c r="E41" s="7">
        <v>64768000000</v>
      </c>
      <c r="F41" s="7">
        <v>65388000000</v>
      </c>
      <c r="G41" s="7">
        <v>60924000000</v>
      </c>
      <c r="H41" s="7">
        <v>54428000000</v>
      </c>
      <c r="I41" s="7">
        <v>52605000000</v>
      </c>
      <c r="J41" s="7">
        <v>51959000000</v>
      </c>
      <c r="K41" s="7">
        <v>50109000000</v>
      </c>
      <c r="L41" s="7">
        <v>48849000000</v>
      </c>
      <c r="M41" s="75">
        <v>44854000000</v>
      </c>
      <c r="N41" s="7"/>
      <c r="O41" s="7"/>
      <c r="Y41" s="91"/>
    </row>
    <row r="42" spans="1:25" ht="14.5">
      <c r="A42" s="104" t="s">
        <v>3515</v>
      </c>
      <c r="B42" s="487"/>
      <c r="C42" s="96">
        <v>209822000000</v>
      </c>
      <c r="D42" s="48">
        <v>209017000000</v>
      </c>
      <c r="E42" s="48">
        <v>212379000000</v>
      </c>
      <c r="F42" s="48">
        <v>219247000000</v>
      </c>
      <c r="G42" s="48">
        <v>217970000000</v>
      </c>
      <c r="H42" s="48">
        <v>217350000000</v>
      </c>
      <c r="I42" s="48">
        <v>224017000000</v>
      </c>
      <c r="J42" s="48">
        <v>232482000000</v>
      </c>
      <c r="K42" s="48">
        <v>228037000000</v>
      </c>
      <c r="L42" s="48">
        <v>216166000000</v>
      </c>
      <c r="M42" s="80">
        <v>215417000000</v>
      </c>
      <c r="N42" s="7"/>
      <c r="O42" s="7"/>
      <c r="Y42" s="91"/>
    </row>
    <row r="43" spans="1:25" ht="14.5">
      <c r="A43" s="100" t="s">
        <v>3516</v>
      </c>
      <c r="B43" s="485"/>
      <c r="C43" s="97">
        <v>0</v>
      </c>
      <c r="D43" s="84">
        <v>0</v>
      </c>
      <c r="E43" s="84">
        <v>0</v>
      </c>
      <c r="F43" s="84">
        <v>0</v>
      </c>
      <c r="G43" s="84">
        <v>0</v>
      </c>
      <c r="H43" s="84">
        <v>0</v>
      </c>
      <c r="I43" s="84">
        <v>0</v>
      </c>
      <c r="J43" s="84">
        <v>0</v>
      </c>
      <c r="K43" s="84">
        <v>0</v>
      </c>
      <c r="L43" s="84">
        <v>0</v>
      </c>
      <c r="M43" s="85">
        <v>0</v>
      </c>
      <c r="N43" s="7"/>
      <c r="O43" s="7"/>
      <c r="Y43" s="91"/>
    </row>
    <row r="44" spans="1:25" ht="14.5">
      <c r="A44" s="104" t="s">
        <v>3517</v>
      </c>
      <c r="B44" s="487"/>
      <c r="C44" s="96">
        <v>353514000000</v>
      </c>
      <c r="D44" s="48">
        <v>352583000000</v>
      </c>
      <c r="E44" s="48">
        <v>335038000000</v>
      </c>
      <c r="F44" s="48">
        <v>332160000000</v>
      </c>
      <c r="G44" s="48">
        <v>346747000000</v>
      </c>
      <c r="H44" s="48">
        <v>352755000000</v>
      </c>
      <c r="I44" s="48">
        <v>336309000000</v>
      </c>
      <c r="J44" s="48">
        <v>350662000000</v>
      </c>
      <c r="K44" s="48">
        <v>381191000000</v>
      </c>
      <c r="L44" s="48">
        <v>351002000000</v>
      </c>
      <c r="M44" s="80">
        <v>329840000000</v>
      </c>
      <c r="N44" s="7"/>
      <c r="O44" s="7"/>
      <c r="Y44" s="91"/>
    </row>
    <row r="45" spans="1:25" ht="14.5">
      <c r="A45" s="100" t="s">
        <v>3518</v>
      </c>
      <c r="B45" s="485"/>
      <c r="C45" s="97">
        <v>58146000000</v>
      </c>
      <c r="D45" s="84">
        <v>62611000000</v>
      </c>
      <c r="E45" s="84">
        <v>46699000000</v>
      </c>
      <c r="F45" s="84">
        <v>42945000000</v>
      </c>
      <c r="G45" s="84">
        <v>57918000000</v>
      </c>
      <c r="H45" s="84">
        <v>64115000000</v>
      </c>
      <c r="I45" s="84">
        <v>48343000000</v>
      </c>
      <c r="J45" s="84">
        <v>52682000000</v>
      </c>
      <c r="K45" s="84">
        <v>74362000000</v>
      </c>
      <c r="L45" s="84">
        <v>54763000000</v>
      </c>
      <c r="M45" s="85">
        <v>40409000000</v>
      </c>
      <c r="N45" s="7"/>
      <c r="O45" s="7"/>
      <c r="Y45" s="91"/>
    </row>
    <row r="46" spans="1:25" ht="14.5">
      <c r="A46" s="101" t="s">
        <v>3519</v>
      </c>
      <c r="B46" s="486"/>
      <c r="C46" s="94">
        <v>12952000000</v>
      </c>
      <c r="D46" s="7">
        <v>15807000000</v>
      </c>
      <c r="E46" s="7">
        <v>11209000000</v>
      </c>
      <c r="F46" s="7">
        <v>12574000000</v>
      </c>
      <c r="G46" s="7">
        <v>11483000000</v>
      </c>
      <c r="H46" s="7">
        <v>21110000000</v>
      </c>
      <c r="I46" s="7">
        <v>24991000000</v>
      </c>
      <c r="J46" s="7">
        <v>16658000000</v>
      </c>
      <c r="K46" s="7">
        <v>16169000000</v>
      </c>
      <c r="L46" s="7">
        <v>15613000000</v>
      </c>
      <c r="M46" s="75">
        <v>16039000000</v>
      </c>
      <c r="N46" s="7"/>
      <c r="O46" s="7"/>
      <c r="Y46" s="91"/>
    </row>
    <row r="47" spans="1:25" ht="14.5">
      <c r="A47" s="101" t="s">
        <v>3520</v>
      </c>
      <c r="B47" s="486"/>
      <c r="C47" s="94">
        <v>0</v>
      </c>
      <c r="D47" s="7">
        <v>0</v>
      </c>
      <c r="E47" s="7">
        <v>0</v>
      </c>
      <c r="F47" s="7">
        <v>0</v>
      </c>
      <c r="G47" s="7">
        <v>0</v>
      </c>
      <c r="H47" s="7">
        <v>0</v>
      </c>
      <c r="I47" s="7">
        <v>0</v>
      </c>
      <c r="J47" s="7">
        <v>0</v>
      </c>
      <c r="K47" s="7">
        <v>0</v>
      </c>
      <c r="L47" s="7">
        <v>0</v>
      </c>
      <c r="M47" s="75">
        <v>0</v>
      </c>
      <c r="N47" s="7"/>
      <c r="O47" s="7"/>
      <c r="Y47" s="91"/>
    </row>
    <row r="48" spans="1:25" ht="14.5">
      <c r="A48" s="101" t="s">
        <v>3521</v>
      </c>
      <c r="B48" s="486"/>
      <c r="C48" s="94">
        <v>8264000000</v>
      </c>
      <c r="D48" s="7">
        <v>8061000000</v>
      </c>
      <c r="E48" s="7">
        <v>8158000000</v>
      </c>
      <c r="F48" s="7">
        <v>8131000000</v>
      </c>
      <c r="G48" s="7">
        <v>7992000000</v>
      </c>
      <c r="H48" s="7">
        <v>7912000000</v>
      </c>
      <c r="I48" s="7">
        <v>7728000000</v>
      </c>
      <c r="J48" s="7">
        <v>7920000000</v>
      </c>
      <c r="K48" s="7">
        <v>7876000000</v>
      </c>
      <c r="L48" s="7">
        <v>7612000000</v>
      </c>
      <c r="M48" s="75">
        <v>7681000000</v>
      </c>
      <c r="N48" s="7"/>
      <c r="O48" s="7"/>
      <c r="Y48" s="91"/>
    </row>
    <row r="49" spans="1:25" ht="14.5">
      <c r="A49" s="101" t="s">
        <v>3522</v>
      </c>
      <c r="B49" s="486"/>
      <c r="C49" s="94">
        <v>54611000000</v>
      </c>
      <c r="D49" s="7">
        <v>58829000000</v>
      </c>
      <c r="E49" s="7">
        <v>58897000000</v>
      </c>
      <c r="F49" s="7">
        <v>56425000000</v>
      </c>
      <c r="G49" s="7">
        <v>59893000000</v>
      </c>
      <c r="H49" s="7">
        <v>60845000000</v>
      </c>
      <c r="I49" s="7">
        <v>48811000000</v>
      </c>
      <c r="J49" s="7">
        <v>50248000000</v>
      </c>
      <c r="K49" s="7">
        <v>49167000000</v>
      </c>
      <c r="L49" s="7">
        <v>47493000000</v>
      </c>
      <c r="M49" s="75">
        <v>43625000000</v>
      </c>
      <c r="N49" s="7"/>
      <c r="O49" s="7"/>
      <c r="Y49" s="91"/>
    </row>
    <row r="50" spans="1:25" ht="14.5">
      <c r="A50" s="104" t="s">
        <v>3523</v>
      </c>
      <c r="B50" s="487"/>
      <c r="C50" s="96">
        <v>133973000000</v>
      </c>
      <c r="D50" s="48">
        <v>145308000000</v>
      </c>
      <c r="E50" s="48">
        <v>124963000000</v>
      </c>
      <c r="F50" s="48">
        <v>120075000000</v>
      </c>
      <c r="G50" s="48">
        <v>137286000000</v>
      </c>
      <c r="H50" s="48">
        <v>153982000000</v>
      </c>
      <c r="I50" s="48">
        <v>129873000000</v>
      </c>
      <c r="J50" s="48">
        <v>127508000000</v>
      </c>
      <c r="K50" s="48">
        <v>147574000000</v>
      </c>
      <c r="L50" s="48">
        <v>125481000000</v>
      </c>
      <c r="M50" s="80">
        <v>107754000000</v>
      </c>
      <c r="N50" s="7"/>
      <c r="O50" s="7"/>
      <c r="Y50" s="91"/>
    </row>
    <row r="51" spans="1:25" ht="14.5">
      <c r="A51" s="100" t="s">
        <v>3524</v>
      </c>
      <c r="B51" s="485"/>
      <c r="C51" s="97">
        <v>95088000000</v>
      </c>
      <c r="D51" s="84">
        <v>95281000000</v>
      </c>
      <c r="E51" s="84">
        <v>98071000000</v>
      </c>
      <c r="F51" s="84">
        <v>97041000000</v>
      </c>
      <c r="G51" s="84">
        <v>99627000000</v>
      </c>
      <c r="H51" s="84">
        <v>98959000000</v>
      </c>
      <c r="I51" s="84">
        <v>94700000000</v>
      </c>
      <c r="J51" s="84">
        <v>103323000000</v>
      </c>
      <c r="K51" s="84">
        <v>106629000000</v>
      </c>
      <c r="L51" s="84">
        <v>109106000000</v>
      </c>
      <c r="M51" s="85">
        <v>105752000000</v>
      </c>
      <c r="N51" s="7"/>
      <c r="O51" s="7"/>
      <c r="Y51" s="91"/>
    </row>
    <row r="52" spans="1:25" ht="14.5">
      <c r="A52" s="101" t="s">
        <v>3525</v>
      </c>
      <c r="B52" s="486"/>
      <c r="C52" s="94">
        <v>0</v>
      </c>
      <c r="D52" s="7">
        <v>-19454000000</v>
      </c>
      <c r="E52" s="7">
        <v>0</v>
      </c>
      <c r="F52" s="7">
        <v>0</v>
      </c>
      <c r="G52" s="7">
        <v>0</v>
      </c>
      <c r="H52" s="7">
        <v>-16758000000</v>
      </c>
      <c r="I52" s="7">
        <v>0</v>
      </c>
      <c r="J52" s="7">
        <v>0</v>
      </c>
      <c r="K52" s="7">
        <v>0</v>
      </c>
      <c r="L52" s="7">
        <v>0</v>
      </c>
      <c r="M52" s="75">
        <v>0</v>
      </c>
      <c r="N52" s="7"/>
      <c r="O52" s="7"/>
      <c r="Y52" s="91"/>
    </row>
    <row r="53" spans="1:25" ht="14.5">
      <c r="A53" s="101" t="s">
        <v>3526</v>
      </c>
      <c r="B53" s="486"/>
      <c r="C53" s="94">
        <v>0</v>
      </c>
      <c r="D53" s="7">
        <v>19454000000</v>
      </c>
      <c r="E53" s="7">
        <v>0</v>
      </c>
      <c r="F53" s="7">
        <v>0</v>
      </c>
      <c r="G53" s="7">
        <v>0</v>
      </c>
      <c r="H53" s="7">
        <v>16758000000</v>
      </c>
      <c r="I53" s="7">
        <v>0</v>
      </c>
      <c r="J53" s="7">
        <v>0</v>
      </c>
      <c r="K53" s="7">
        <v>0</v>
      </c>
      <c r="L53" s="7">
        <v>0</v>
      </c>
      <c r="M53" s="75">
        <v>0</v>
      </c>
      <c r="N53" s="7"/>
      <c r="O53" s="7"/>
      <c r="Y53" s="91"/>
    </row>
    <row r="54" spans="1:25" ht="14.5">
      <c r="A54" s="101" t="s">
        <v>3527</v>
      </c>
      <c r="B54" s="486"/>
      <c r="C54" s="94">
        <v>50353000000</v>
      </c>
      <c r="D54" s="7">
        <v>49848000000</v>
      </c>
      <c r="E54" s="7">
        <v>51730000000</v>
      </c>
      <c r="F54" s="7">
        <v>52886000000</v>
      </c>
      <c r="G54" s="7">
        <v>53107000000</v>
      </c>
      <c r="H54" s="7">
        <v>49142000000</v>
      </c>
      <c r="I54" s="7">
        <v>53629000000</v>
      </c>
      <c r="J54" s="7">
        <v>52432000000</v>
      </c>
      <c r="K54" s="7">
        <v>55056000000</v>
      </c>
      <c r="L54" s="7">
        <v>53325000000</v>
      </c>
      <c r="M54" s="75">
        <v>52054000000</v>
      </c>
      <c r="N54" s="7"/>
      <c r="O54" s="7"/>
      <c r="Y54" s="91"/>
    </row>
    <row r="55" spans="1:25" ht="14.5">
      <c r="A55" s="104" t="s">
        <v>3528</v>
      </c>
      <c r="B55" s="487"/>
      <c r="C55" s="96">
        <v>145441000000</v>
      </c>
      <c r="D55" s="48">
        <v>145129000000</v>
      </c>
      <c r="E55" s="48">
        <v>149801000000</v>
      </c>
      <c r="F55" s="48">
        <v>149927000000</v>
      </c>
      <c r="G55" s="48">
        <v>152734000000</v>
      </c>
      <c r="H55" s="48">
        <v>148101000000</v>
      </c>
      <c r="I55" s="48">
        <v>148329000000</v>
      </c>
      <c r="J55" s="48">
        <v>155755000000</v>
      </c>
      <c r="K55" s="48">
        <v>161685000000</v>
      </c>
      <c r="L55" s="48">
        <v>162431000000</v>
      </c>
      <c r="M55" s="80">
        <v>157806000000</v>
      </c>
      <c r="N55" s="7"/>
      <c r="O55" s="7"/>
      <c r="Y55" s="91"/>
    </row>
    <row r="56" spans="1:25" ht="14.5">
      <c r="A56" s="100" t="s">
        <v>3529</v>
      </c>
      <c r="B56" s="485"/>
      <c r="C56" s="97">
        <v>0</v>
      </c>
      <c r="D56" s="84">
        <v>0</v>
      </c>
      <c r="E56" s="84">
        <v>0</v>
      </c>
      <c r="F56" s="84">
        <v>0</v>
      </c>
      <c r="G56" s="84">
        <v>0</v>
      </c>
      <c r="H56" s="84">
        <v>0</v>
      </c>
      <c r="I56" s="84">
        <v>0</v>
      </c>
      <c r="J56" s="84">
        <v>0</v>
      </c>
      <c r="K56" s="84">
        <v>0</v>
      </c>
      <c r="L56" s="84">
        <v>0</v>
      </c>
      <c r="M56" s="85">
        <v>0</v>
      </c>
      <c r="N56" s="7"/>
      <c r="O56" s="7"/>
      <c r="Y56" s="91"/>
    </row>
    <row r="57" spans="1:25" ht="14.5">
      <c r="A57" s="104" t="s">
        <v>3530</v>
      </c>
      <c r="B57" s="487"/>
      <c r="C57" s="96">
        <v>279414000000</v>
      </c>
      <c r="D57" s="48">
        <v>290437000000</v>
      </c>
      <c r="E57" s="48">
        <v>274764000000</v>
      </c>
      <c r="F57" s="48">
        <v>270002000000</v>
      </c>
      <c r="G57" s="48">
        <v>290020000000</v>
      </c>
      <c r="H57" s="48">
        <v>302083000000</v>
      </c>
      <c r="I57" s="48">
        <v>278202000000</v>
      </c>
      <c r="J57" s="48">
        <v>283263000000</v>
      </c>
      <c r="K57" s="48">
        <v>309259000000</v>
      </c>
      <c r="L57" s="48">
        <v>287912000000</v>
      </c>
      <c r="M57" s="80">
        <v>265560000000</v>
      </c>
      <c r="N57" s="7"/>
      <c r="O57" s="7"/>
      <c r="Y57" s="91"/>
    </row>
    <row r="58" spans="1:25" ht="14.5">
      <c r="A58" s="100" t="s">
        <v>3531</v>
      </c>
      <c r="B58" s="485"/>
      <c r="C58" s="97">
        <v>75236000000</v>
      </c>
      <c r="D58" s="84">
        <v>73812000000</v>
      </c>
      <c r="E58" s="84">
        <v>70667000000</v>
      </c>
      <c r="F58" s="84">
        <v>69568000000</v>
      </c>
      <c r="G58" s="84">
        <v>66399000000</v>
      </c>
      <c r="H58" s="84">
        <v>64849000000</v>
      </c>
      <c r="I58" s="84">
        <v>62115000000</v>
      </c>
      <c r="J58" s="84">
        <v>61181000000</v>
      </c>
      <c r="K58" s="84">
        <v>58424000000</v>
      </c>
      <c r="L58" s="84">
        <v>57365000000</v>
      </c>
      <c r="M58" s="85">
        <v>54989000000</v>
      </c>
      <c r="N58" s="7"/>
      <c r="O58" s="7"/>
      <c r="Y58" s="91"/>
    </row>
    <row r="59" spans="1:25" ht="14.5">
      <c r="A59" s="101" t="s">
        <v>3532</v>
      </c>
      <c r="B59" s="485"/>
      <c r="C59" s="94">
        <v>0</v>
      </c>
      <c r="D59" s="7">
        <v>0</v>
      </c>
      <c r="E59" s="7">
        <v>0</v>
      </c>
      <c r="F59" s="7">
        <v>0</v>
      </c>
      <c r="G59" s="7">
        <v>0</v>
      </c>
      <c r="H59" s="7">
        <v>0</v>
      </c>
      <c r="I59" s="7">
        <v>0</v>
      </c>
      <c r="J59" s="7">
        <v>0</v>
      </c>
      <c r="K59" s="7">
        <v>0</v>
      </c>
      <c r="L59" s="7">
        <v>0</v>
      </c>
      <c r="M59" s="75">
        <v>0</v>
      </c>
      <c r="N59" s="7"/>
      <c r="O59" s="7"/>
      <c r="Y59" s="91"/>
    </row>
    <row r="60" spans="1:25" ht="14.5">
      <c r="A60" s="101" t="s">
        <v>3533</v>
      </c>
      <c r="B60" s="486"/>
      <c r="C60" s="94">
        <v>8242000000</v>
      </c>
      <c r="D60" s="7">
        <v>-214000000</v>
      </c>
      <c r="E60" s="7">
        <v>1408000000</v>
      </c>
      <c r="F60" s="7">
        <v>4336000000</v>
      </c>
      <c r="G60" s="7">
        <v>3240000000</v>
      </c>
      <c r="H60" s="7">
        <v>-3068000000</v>
      </c>
      <c r="I60" s="7">
        <v>5289000000</v>
      </c>
      <c r="J60" s="7">
        <v>12712000000</v>
      </c>
      <c r="K60" s="7">
        <v>14435000000</v>
      </c>
      <c r="L60" s="7">
        <v>5562000000</v>
      </c>
      <c r="M60" s="75">
        <v>9233000000</v>
      </c>
      <c r="N60" s="7"/>
      <c r="O60" s="7"/>
      <c r="Y60" s="91"/>
    </row>
    <row r="61" spans="1:25" ht="14.5">
      <c r="A61" s="101" t="s">
        <v>3534</v>
      </c>
      <c r="B61" s="486"/>
      <c r="C61" s="94">
        <v>-9378000000</v>
      </c>
      <c r="D61" s="7">
        <v>-11452000000</v>
      </c>
      <c r="E61" s="7">
        <v>-11801000000</v>
      </c>
      <c r="F61" s="7">
        <v>-11746000000</v>
      </c>
      <c r="G61" s="7">
        <v>-12912000000</v>
      </c>
      <c r="H61" s="7">
        <v>-11109000000</v>
      </c>
      <c r="I61" s="7">
        <v>-9297000000</v>
      </c>
      <c r="J61" s="7">
        <v>-6494000000</v>
      </c>
      <c r="K61" s="7">
        <v>-927000000</v>
      </c>
      <c r="L61" s="7">
        <v>163000000</v>
      </c>
      <c r="M61" s="75">
        <v>58000000</v>
      </c>
      <c r="N61" s="7"/>
      <c r="O61" s="7"/>
      <c r="Y61" s="91"/>
    </row>
    <row r="62" spans="1:25" ht="14.5">
      <c r="A62" s="101" t="s">
        <v>3535</v>
      </c>
      <c r="B62" s="486"/>
      <c r="C62" s="94">
        <v>0</v>
      </c>
      <c r="D62" s="7">
        <v>0</v>
      </c>
      <c r="E62" s="7">
        <v>0</v>
      </c>
      <c r="F62" s="7">
        <v>0</v>
      </c>
      <c r="G62" s="7">
        <v>0</v>
      </c>
      <c r="H62" s="7">
        <v>0</v>
      </c>
      <c r="I62" s="7">
        <v>0</v>
      </c>
      <c r="J62" s="7">
        <v>0</v>
      </c>
      <c r="K62" s="7">
        <v>0</v>
      </c>
      <c r="L62" s="7">
        <v>0</v>
      </c>
      <c r="M62" s="75">
        <v>0</v>
      </c>
      <c r="N62" s="7"/>
      <c r="O62" s="7"/>
      <c r="Y62" s="91"/>
    </row>
    <row r="63" spans="1:25" ht="14.5">
      <c r="A63" s="104" t="s">
        <v>3536</v>
      </c>
      <c r="B63" s="487"/>
      <c r="C63" s="96">
        <v>74100000000</v>
      </c>
      <c r="D63" s="48">
        <v>62146000000</v>
      </c>
      <c r="E63" s="48">
        <v>60274000000</v>
      </c>
      <c r="F63" s="48">
        <v>62158000000</v>
      </c>
      <c r="G63" s="48">
        <v>56727000000</v>
      </c>
      <c r="H63" s="48">
        <v>50672000000</v>
      </c>
      <c r="I63" s="48">
        <v>58107000000</v>
      </c>
      <c r="J63" s="48">
        <v>67399000000</v>
      </c>
      <c r="K63" s="48">
        <v>71932000000</v>
      </c>
      <c r="L63" s="48">
        <v>63090000000</v>
      </c>
      <c r="M63" s="80">
        <v>64280000000</v>
      </c>
      <c r="N63" s="7"/>
      <c r="O63" s="7"/>
      <c r="Y63" s="91"/>
    </row>
    <row r="64" spans="1:25" ht="14.5">
      <c r="A64" s="100" t="s">
        <v>3537</v>
      </c>
      <c r="B64" s="485"/>
      <c r="C64" s="97">
        <v>353514000000</v>
      </c>
      <c r="D64" s="84">
        <v>352583000000</v>
      </c>
      <c r="E64" s="84">
        <v>335038000000</v>
      </c>
      <c r="F64" s="84">
        <v>332160000000</v>
      </c>
      <c r="G64" s="84">
        <v>346747000000</v>
      </c>
      <c r="H64" s="84">
        <v>352755000000</v>
      </c>
      <c r="I64" s="84">
        <v>336309000000</v>
      </c>
      <c r="J64" s="84">
        <v>350662000000</v>
      </c>
      <c r="K64" s="84">
        <v>381191000000</v>
      </c>
      <c r="L64" s="84">
        <v>351002000000</v>
      </c>
      <c r="M64" s="85">
        <v>329840000000</v>
      </c>
      <c r="N64" s="7"/>
      <c r="O64" s="7"/>
      <c r="Y64" s="91"/>
    </row>
    <row r="65" spans="1:25" ht="14.5">
      <c r="A65" s="101" t="s">
        <v>3538</v>
      </c>
      <c r="B65" s="486"/>
      <c r="C65" s="94">
        <v>131815000000</v>
      </c>
      <c r="D65" s="7">
        <v>132134000000</v>
      </c>
      <c r="E65" s="7">
        <v>138135000000</v>
      </c>
      <c r="F65" s="7">
        <v>141646000000</v>
      </c>
      <c r="G65" s="7">
        <v>144915000000</v>
      </c>
      <c r="H65" s="7">
        <v>145463000000</v>
      </c>
      <c r="I65" s="7">
        <v>151806000000</v>
      </c>
      <c r="J65" s="7">
        <v>164632000000</v>
      </c>
      <c r="K65" s="7">
        <v>165477000000</v>
      </c>
      <c r="L65" s="7">
        <v>155576000000</v>
      </c>
      <c r="M65" s="75">
        <v>159594000000</v>
      </c>
      <c r="N65" s="7"/>
      <c r="O65" s="7"/>
      <c r="Y65" s="91"/>
    </row>
    <row r="66" spans="1:25" ht="14.5">
      <c r="A66" s="101" t="s">
        <v>3539</v>
      </c>
      <c r="B66" s="486"/>
      <c r="C66" s="94">
        <v>108040000000</v>
      </c>
      <c r="D66" s="7">
        <v>111088000000</v>
      </c>
      <c r="E66" s="7">
        <v>109280000000</v>
      </c>
      <c r="F66" s="7">
        <v>109615000000</v>
      </c>
      <c r="G66" s="7">
        <v>111110000000</v>
      </c>
      <c r="H66" s="7">
        <v>120069000000</v>
      </c>
      <c r="I66" s="7">
        <v>119691000000</v>
      </c>
      <c r="J66" s="7">
        <v>119981000000</v>
      </c>
      <c r="K66" s="7">
        <v>122798000000</v>
      </c>
      <c r="L66" s="7">
        <v>124719000000</v>
      </c>
      <c r="M66" s="75">
        <v>121791000000</v>
      </c>
      <c r="N66" s="7"/>
      <c r="O66" s="7"/>
      <c r="Y66" s="91"/>
    </row>
    <row r="67" spans="1:25" ht="14.5">
      <c r="A67" s="106" t="s">
        <v>3540</v>
      </c>
      <c r="B67" s="487"/>
      <c r="C67" s="96">
        <v>67280000000</v>
      </c>
      <c r="D67" s="48">
        <v>81123000000</v>
      </c>
      <c r="E67" s="48">
        <v>80872000000</v>
      </c>
      <c r="F67" s="48">
        <v>84928000000</v>
      </c>
      <c r="G67" s="48">
        <v>90575000000</v>
      </c>
      <c r="H67" s="48">
        <v>96423000000</v>
      </c>
      <c r="I67" s="48">
        <v>92189000000</v>
      </c>
      <c r="J67" s="48">
        <v>91883000000</v>
      </c>
      <c r="K67" s="48">
        <v>85679000000</v>
      </c>
      <c r="L67" s="48">
        <v>89779000000</v>
      </c>
      <c r="M67" s="80">
        <v>87741000000</v>
      </c>
      <c r="N67" s="7"/>
      <c r="O67" s="7"/>
      <c r="Y67" s="91"/>
    </row>
    <row r="68" spans="1:25" ht="14.5">
      <c r="A68" s="6"/>
      <c r="B68" s="103"/>
      <c r="C68" s="46"/>
      <c r="D68" s="46"/>
      <c r="E68" s="46"/>
      <c r="F68" s="46"/>
      <c r="G68" s="46"/>
      <c r="H68" s="46"/>
      <c r="I68" s="46"/>
      <c r="J68" s="46"/>
      <c r="K68" s="46"/>
      <c r="L68" s="46"/>
      <c r="M68" s="46"/>
      <c r="N68" s="46"/>
      <c r="O68" s="46"/>
      <c r="Y68" s="91"/>
    </row>
    <row r="69" spans="1:25" ht="15.5">
      <c r="A69" s="107" t="s">
        <v>3541</v>
      </c>
      <c r="B69" s="103"/>
      <c r="C69" s="46"/>
      <c r="D69" s="46"/>
      <c r="E69" s="46"/>
      <c r="F69" s="46"/>
      <c r="G69" s="46"/>
      <c r="H69" s="46"/>
      <c r="I69" s="46"/>
      <c r="J69" s="46"/>
      <c r="K69" s="46"/>
      <c r="L69" s="46"/>
      <c r="M69" s="46"/>
      <c r="N69" s="46"/>
      <c r="O69" s="46"/>
      <c r="Y69" s="91"/>
    </row>
    <row r="70" spans="1:25" ht="14.5">
      <c r="A70" s="108" t="s">
        <v>3495</v>
      </c>
      <c r="B70" s="485"/>
      <c r="C70" s="97" cm="1">
        <f t="array" ref="C70:M99">_xldudf_WISE($A$2,A70:A99,$C$2:$M$2)</f>
        <v>33916000000</v>
      </c>
      <c r="D70" s="84">
        <v>22956000000</v>
      </c>
      <c r="E70" s="84">
        <v>19881000000</v>
      </c>
      <c r="F70" s="84">
        <v>24160000000</v>
      </c>
      <c r="G70" s="84">
        <v>29998000000</v>
      </c>
      <c r="H70" s="84">
        <v>20721000000</v>
      </c>
      <c r="I70" s="84">
        <v>19442000000</v>
      </c>
      <c r="J70" s="84">
        <v>25010000000</v>
      </c>
      <c r="K70" s="84">
        <v>34630000000</v>
      </c>
      <c r="L70" s="84">
        <v>20551000000</v>
      </c>
      <c r="M70" s="85">
        <v>21744000000</v>
      </c>
      <c r="N70" s="7"/>
      <c r="O70" s="7"/>
      <c r="Y70" s="91"/>
    </row>
    <row r="71" spans="1:25" ht="14.5">
      <c r="A71" s="101" t="s">
        <v>3490</v>
      </c>
      <c r="B71" s="486"/>
      <c r="C71" s="94">
        <v>2848000000</v>
      </c>
      <c r="D71" s="7">
        <v>2653000000</v>
      </c>
      <c r="E71" s="7">
        <v>3052000000</v>
      </c>
      <c r="F71" s="7">
        <v>2898000000</v>
      </c>
      <c r="G71" s="7">
        <v>2916000000</v>
      </c>
      <c r="H71" s="7">
        <v>2865000000</v>
      </c>
      <c r="I71" s="7">
        <v>2805000000</v>
      </c>
      <c r="J71" s="7">
        <v>2737000000</v>
      </c>
      <c r="K71" s="7">
        <v>2697000000</v>
      </c>
      <c r="L71" s="7">
        <v>2989000000</v>
      </c>
      <c r="M71" s="75">
        <v>2832000000</v>
      </c>
      <c r="N71" s="7"/>
      <c r="O71" s="7"/>
      <c r="Y71" s="91"/>
    </row>
    <row r="72" spans="1:25" ht="14.5">
      <c r="A72" s="101" t="s">
        <v>3542</v>
      </c>
      <c r="B72" s="486"/>
      <c r="C72" s="94">
        <v>-1876000000</v>
      </c>
      <c r="D72" s="7">
        <v>608000000</v>
      </c>
      <c r="E72" s="7">
        <v>-608000000</v>
      </c>
      <c r="F72" s="7">
        <v>0</v>
      </c>
      <c r="G72" s="7">
        <v>0</v>
      </c>
      <c r="H72" s="7">
        <v>-1861000000</v>
      </c>
      <c r="I72" s="7">
        <v>1668000000</v>
      </c>
      <c r="J72" s="7">
        <v>406000000</v>
      </c>
      <c r="K72" s="7">
        <v>682000000</v>
      </c>
      <c r="L72" s="7">
        <v>-4037000000</v>
      </c>
      <c r="M72" s="75">
        <v>-530000000</v>
      </c>
      <c r="N72" s="7"/>
      <c r="O72" s="7"/>
      <c r="Y72" s="91"/>
    </row>
    <row r="73" spans="1:25" ht="14.5">
      <c r="A73" s="101" t="s">
        <v>3543</v>
      </c>
      <c r="B73" s="486"/>
      <c r="C73" s="94">
        <v>2997000000</v>
      </c>
      <c r="D73" s="7">
        <v>2625000000</v>
      </c>
      <c r="E73" s="7">
        <v>2617000000</v>
      </c>
      <c r="F73" s="7">
        <v>2686000000</v>
      </c>
      <c r="G73" s="7">
        <v>2905000000</v>
      </c>
      <c r="H73" s="7">
        <v>2278000000</v>
      </c>
      <c r="I73" s="7">
        <v>2243000000</v>
      </c>
      <c r="J73" s="7">
        <v>2252000000</v>
      </c>
      <c r="K73" s="7">
        <v>2265000000</v>
      </c>
      <c r="L73" s="7">
        <v>1945000000</v>
      </c>
      <c r="M73" s="75">
        <v>1960000000</v>
      </c>
      <c r="N73" s="7"/>
      <c r="O73" s="7"/>
      <c r="Y73" s="91"/>
    </row>
    <row r="74" spans="1:25" ht="14.5">
      <c r="A74" s="101" t="s">
        <v>3544</v>
      </c>
      <c r="B74" s="486"/>
      <c r="C74" s="94">
        <v>1876000000</v>
      </c>
      <c r="D74" s="7">
        <v>-6060000000</v>
      </c>
      <c r="E74" s="7">
        <v>-2009000000</v>
      </c>
      <c r="F74" s="7">
        <v>231000000</v>
      </c>
      <c r="G74" s="7">
        <v>-1497000000</v>
      </c>
      <c r="H74" s="7">
        <v>-48000000</v>
      </c>
      <c r="I74" s="7">
        <v>-3225000000</v>
      </c>
      <c r="J74" s="7">
        <v>-2052000000</v>
      </c>
      <c r="K74" s="7">
        <v>6525000000</v>
      </c>
      <c r="L74" s="7">
        <v>-1790000000</v>
      </c>
      <c r="M74" s="75">
        <v>-4697000000</v>
      </c>
      <c r="N74" s="7"/>
      <c r="O74" s="7"/>
      <c r="Y74" s="91"/>
    </row>
    <row r="75" spans="1:25" ht="14.5">
      <c r="A75" s="101" t="s">
        <v>3545</v>
      </c>
      <c r="B75" s="486"/>
      <c r="C75" s="94">
        <v>6555000000</v>
      </c>
      <c r="D75" s="7">
        <v>-9297000000</v>
      </c>
      <c r="E75" s="7">
        <v>-1987000000</v>
      </c>
      <c r="F75" s="7">
        <v>5321000000</v>
      </c>
      <c r="G75" s="7">
        <v>4275000000</v>
      </c>
      <c r="H75" s="7">
        <v>-6384000000</v>
      </c>
      <c r="I75" s="7">
        <v>-981000000</v>
      </c>
      <c r="J75" s="7">
        <v>9476000000</v>
      </c>
      <c r="K75" s="7">
        <v>-3934000000</v>
      </c>
      <c r="L75" s="7">
        <v>-8809000000</v>
      </c>
      <c r="M75" s="75">
        <v>1031000000</v>
      </c>
      <c r="N75" s="7"/>
      <c r="O75" s="7"/>
      <c r="Y75" s="91"/>
    </row>
    <row r="76" spans="1:25" ht="14.5">
      <c r="A76" s="101" t="s">
        <v>3505</v>
      </c>
      <c r="B76" s="486"/>
      <c r="C76" s="94">
        <v>6511000000</v>
      </c>
      <c r="D76" s="7">
        <v>6331000000</v>
      </c>
      <c r="E76" s="7">
        <v>7351000000</v>
      </c>
      <c r="F76" s="7">
        <v>7482000000</v>
      </c>
      <c r="G76" s="7">
        <v>6820000000</v>
      </c>
      <c r="H76" s="7">
        <v>4946000000</v>
      </c>
      <c r="I76" s="7">
        <v>5433000000</v>
      </c>
      <c r="J76" s="7">
        <v>5460000000</v>
      </c>
      <c r="K76" s="7">
        <v>5876000000</v>
      </c>
      <c r="L76" s="7">
        <v>6580000000</v>
      </c>
      <c r="M76" s="75">
        <v>5178000000</v>
      </c>
      <c r="N76" s="7"/>
      <c r="O76" s="7"/>
      <c r="Y76" s="91"/>
    </row>
    <row r="77" spans="1:25" ht="14.5">
      <c r="A77" s="101" t="s">
        <v>3546</v>
      </c>
      <c r="B77" s="486"/>
      <c r="C77" s="94">
        <v>-4542000000</v>
      </c>
      <c r="D77" s="7">
        <v>14901000000</v>
      </c>
      <c r="E77" s="7">
        <v>3974000000</v>
      </c>
      <c r="F77" s="7">
        <v>-14689000000</v>
      </c>
      <c r="G77" s="7">
        <v>-6075000000</v>
      </c>
      <c r="H77" s="7">
        <v>15556000000</v>
      </c>
      <c r="I77" s="7">
        <v>-4358000000</v>
      </c>
      <c r="J77" s="7">
        <v>-21563000000</v>
      </c>
      <c r="K77" s="7">
        <v>19813000000</v>
      </c>
      <c r="L77" s="7">
        <v>14112000000</v>
      </c>
      <c r="M77" s="75">
        <v>211000000</v>
      </c>
      <c r="N77" s="7"/>
      <c r="O77" s="7"/>
      <c r="Y77" s="91"/>
    </row>
    <row r="78" spans="1:25" ht="14.5">
      <c r="A78" s="101" t="s">
        <v>3547</v>
      </c>
      <c r="B78" s="486"/>
      <c r="C78" s="94">
        <v>-1876000000</v>
      </c>
      <c r="D78" s="7">
        <v>-12616000000</v>
      </c>
      <c r="E78" s="7">
        <v>-3974000000</v>
      </c>
      <c r="F78" s="7">
        <v>10340000000</v>
      </c>
      <c r="G78" s="7">
        <v>2110000000</v>
      </c>
      <c r="H78" s="7">
        <v>-9655000000</v>
      </c>
      <c r="I78" s="7">
        <v>2130000000</v>
      </c>
      <c r="J78" s="7">
        <v>9651000000</v>
      </c>
      <c r="K78" s="7">
        <v>-10035000000</v>
      </c>
      <c r="L78" s="7">
        <v>-5664000000</v>
      </c>
      <c r="M78" s="75">
        <v>-5952000000</v>
      </c>
      <c r="N78" s="7"/>
      <c r="O78" s="7"/>
      <c r="Y78" s="91"/>
    </row>
    <row r="79" spans="1:25" ht="14.5">
      <c r="A79" s="101" t="s">
        <v>3548</v>
      </c>
      <c r="B79" s="486"/>
      <c r="C79" s="94">
        <v>134000000</v>
      </c>
      <c r="D79" s="7">
        <v>-1184000000</v>
      </c>
      <c r="E79" s="7">
        <v>3447000000</v>
      </c>
      <c r="F79" s="7">
        <v>-1415000000</v>
      </c>
      <c r="G79" s="7">
        <v>-317000000</v>
      </c>
      <c r="H79" s="7">
        <v>172000000</v>
      </c>
      <c r="I79" s="7">
        <v>-41000000</v>
      </c>
      <c r="J79" s="7">
        <v>-187000000</v>
      </c>
      <c r="K79" s="7">
        <v>167000000</v>
      </c>
      <c r="L79" s="7">
        <v>542000000</v>
      </c>
      <c r="M79" s="75">
        <v>-215000000</v>
      </c>
      <c r="N79" s="7"/>
      <c r="O79" s="7"/>
      <c r="Y79" s="91"/>
    </row>
    <row r="80" spans="1:25" ht="14.5">
      <c r="A80" s="104" t="s">
        <v>3549</v>
      </c>
      <c r="B80" s="487"/>
      <c r="C80" s="96">
        <v>39895000000</v>
      </c>
      <c r="D80" s="48">
        <v>21598000000</v>
      </c>
      <c r="E80" s="48">
        <v>26380000000</v>
      </c>
      <c r="F80" s="48">
        <v>28560000000</v>
      </c>
      <c r="G80" s="48">
        <v>34005000000</v>
      </c>
      <c r="H80" s="48">
        <v>24127000000</v>
      </c>
      <c r="I80" s="48">
        <v>22892000000</v>
      </c>
      <c r="J80" s="48">
        <v>28166000000</v>
      </c>
      <c r="K80" s="48">
        <v>46966000000</v>
      </c>
      <c r="L80" s="48">
        <v>20200000000</v>
      </c>
      <c r="M80" s="80">
        <v>21094000000</v>
      </c>
      <c r="N80" s="7"/>
      <c r="O80" s="7"/>
      <c r="Y80" s="91"/>
    </row>
    <row r="81" spans="1:25" ht="14.5">
      <c r="A81" s="100" t="s">
        <v>3550</v>
      </c>
      <c r="B81" s="485"/>
      <c r="C81" s="97">
        <v>-2392000000</v>
      </c>
      <c r="D81" s="84">
        <v>-2163000000</v>
      </c>
      <c r="E81" s="84">
        <v>-2093000000</v>
      </c>
      <c r="F81" s="84">
        <v>-2916000000</v>
      </c>
      <c r="G81" s="84">
        <v>-3787000000</v>
      </c>
      <c r="H81" s="84">
        <v>-3289000000</v>
      </c>
      <c r="I81" s="84">
        <v>-2102000000</v>
      </c>
      <c r="J81" s="84">
        <v>-2514000000</v>
      </c>
      <c r="K81" s="84">
        <v>-2803000000</v>
      </c>
      <c r="L81" s="84">
        <v>-3223000000</v>
      </c>
      <c r="M81" s="85">
        <v>-2093000000</v>
      </c>
      <c r="N81" s="7"/>
      <c r="O81" s="7"/>
      <c r="Y81" s="91"/>
    </row>
    <row r="82" spans="1:25" ht="14.5">
      <c r="A82" s="101" t="s">
        <v>3551</v>
      </c>
      <c r="B82" s="486"/>
      <c r="C82" s="94">
        <v>0</v>
      </c>
      <c r="D82" s="7">
        <v>0</v>
      </c>
      <c r="E82" s="7">
        <v>0</v>
      </c>
      <c r="F82" s="7">
        <v>0</v>
      </c>
      <c r="G82" s="7">
        <v>0</v>
      </c>
      <c r="H82" s="7">
        <v>-137000000</v>
      </c>
      <c r="I82" s="7">
        <v>-2000000</v>
      </c>
      <c r="J82" s="7">
        <v>0</v>
      </c>
      <c r="K82" s="7">
        <v>0</v>
      </c>
      <c r="L82" s="7">
        <v>-20000000</v>
      </c>
      <c r="M82" s="75">
        <v>-4000000</v>
      </c>
      <c r="N82" s="7"/>
      <c r="O82" s="7"/>
      <c r="Y82" s="91"/>
    </row>
    <row r="83" spans="1:25" ht="14.5">
      <c r="A83" s="101" t="s">
        <v>3552</v>
      </c>
      <c r="B83" s="486"/>
      <c r="C83" s="94">
        <v>-9780000000</v>
      </c>
      <c r="D83" s="7">
        <v>-8557000000</v>
      </c>
      <c r="E83" s="7">
        <v>-9759000000</v>
      </c>
      <c r="F83" s="7">
        <v>-6044000000</v>
      </c>
      <c r="G83" s="7">
        <v>-5153000000</v>
      </c>
      <c r="H83" s="7">
        <v>-6745000000</v>
      </c>
      <c r="I83" s="7">
        <v>-8191000000</v>
      </c>
      <c r="J83" s="7">
        <v>-27074000000</v>
      </c>
      <c r="K83" s="7">
        <v>-34913000000</v>
      </c>
      <c r="L83" s="7">
        <v>-15506000000</v>
      </c>
      <c r="M83" s="75">
        <v>-19628000000</v>
      </c>
      <c r="N83" s="7"/>
      <c r="O83" s="7"/>
      <c r="Y83" s="91"/>
    </row>
    <row r="84" spans="1:25" ht="14.5">
      <c r="A84" s="101" t="s">
        <v>3553</v>
      </c>
      <c r="B84" s="486"/>
      <c r="C84" s="94">
        <v>14383000000</v>
      </c>
      <c r="D84" s="7">
        <v>13698000000</v>
      </c>
      <c r="E84" s="7">
        <v>12795000000</v>
      </c>
      <c r="F84" s="7">
        <v>11385000000</v>
      </c>
      <c r="G84" s="7">
        <v>7636000000</v>
      </c>
      <c r="H84" s="7">
        <v>9551000000</v>
      </c>
      <c r="I84" s="7">
        <v>15144000000</v>
      </c>
      <c r="J84" s="7">
        <v>20684000000</v>
      </c>
      <c r="K84" s="7">
        <v>21984000000</v>
      </c>
      <c r="L84" s="7">
        <v>19858000000</v>
      </c>
      <c r="M84" s="75">
        <v>25375000000</v>
      </c>
      <c r="N84" s="7"/>
      <c r="O84" s="7"/>
      <c r="Y84" s="91"/>
    </row>
    <row r="85" spans="1:25" ht="14.5">
      <c r="A85" s="101" t="s">
        <v>3554</v>
      </c>
      <c r="B85" s="486"/>
      <c r="C85" s="94">
        <v>-284000000</v>
      </c>
      <c r="D85" s="7">
        <v>-584000000</v>
      </c>
      <c r="E85" s="7">
        <v>-506000000</v>
      </c>
      <c r="F85" s="7">
        <v>-106000000</v>
      </c>
      <c r="G85" s="7">
        <v>-141000000</v>
      </c>
      <c r="H85" s="7">
        <v>-597000000</v>
      </c>
      <c r="I85" s="7">
        <v>-615000000</v>
      </c>
      <c r="J85" s="7">
        <v>-361000000</v>
      </c>
      <c r="K85" s="7">
        <v>-374000000</v>
      </c>
      <c r="L85" s="7">
        <v>-274000000</v>
      </c>
      <c r="M85" s="75">
        <v>-78000000</v>
      </c>
      <c r="N85" s="7"/>
      <c r="O85" s="7"/>
      <c r="Y85" s="91"/>
    </row>
    <row r="86" spans="1:25" ht="14.5">
      <c r="A86" s="104" t="s">
        <v>3555</v>
      </c>
      <c r="B86" s="487"/>
      <c r="C86" s="96">
        <v>1927000000</v>
      </c>
      <c r="D86" s="48">
        <v>2394000000</v>
      </c>
      <c r="E86" s="48">
        <v>437000000</v>
      </c>
      <c r="F86" s="48">
        <v>2319000000</v>
      </c>
      <c r="G86" s="48">
        <v>-1445000000</v>
      </c>
      <c r="H86" s="48">
        <v>-1217000000</v>
      </c>
      <c r="I86" s="48">
        <v>4234000000</v>
      </c>
      <c r="J86" s="48">
        <v>-9265000000</v>
      </c>
      <c r="K86" s="48">
        <v>-16106000000</v>
      </c>
      <c r="L86" s="48">
        <v>835000000</v>
      </c>
      <c r="M86" s="80">
        <v>3572000000</v>
      </c>
      <c r="N86" s="7"/>
      <c r="O86" s="7"/>
      <c r="Y86" s="91"/>
    </row>
    <row r="87" spans="1:25" ht="14.5">
      <c r="A87" s="100" t="s">
        <v>3556</v>
      </c>
      <c r="B87" s="485"/>
      <c r="C87" s="97">
        <v>-3984000000</v>
      </c>
      <c r="D87" s="84">
        <v>-19101000000</v>
      </c>
      <c r="E87" s="84">
        <v>-7500000000</v>
      </c>
      <c r="F87" s="84">
        <v>-5964000000</v>
      </c>
      <c r="G87" s="84">
        <v>-9615000000</v>
      </c>
      <c r="H87" s="84">
        <v>-2793000000</v>
      </c>
      <c r="I87" s="84">
        <v>-3000000000</v>
      </c>
      <c r="J87" s="84">
        <v>-3750000000</v>
      </c>
      <c r="K87" s="84">
        <v>-1000000000</v>
      </c>
      <c r="L87" s="84">
        <v>-1250000000</v>
      </c>
      <c r="M87" s="85">
        <v>-3000000000</v>
      </c>
      <c r="N87" s="7"/>
      <c r="O87" s="7"/>
      <c r="Y87" s="91"/>
    </row>
    <row r="88" spans="1:25" ht="14.5">
      <c r="A88" s="101" t="s">
        <v>3557</v>
      </c>
      <c r="B88" s="486"/>
      <c r="C88" s="94">
        <v>0</v>
      </c>
      <c r="D88" s="7">
        <v>-9602000000</v>
      </c>
      <c r="E88" s="7">
        <v>9602000000</v>
      </c>
      <c r="F88" s="7">
        <v>0</v>
      </c>
      <c r="G88" s="7">
        <v>0</v>
      </c>
      <c r="H88" s="7">
        <v>0</v>
      </c>
      <c r="I88" s="7">
        <v>0</v>
      </c>
      <c r="J88" s="7">
        <v>0</v>
      </c>
      <c r="K88" s="7">
        <v>1000000000</v>
      </c>
      <c r="L88" s="7">
        <v>544000000</v>
      </c>
      <c r="M88" s="75">
        <v>0</v>
      </c>
      <c r="N88" s="7"/>
      <c r="O88" s="7"/>
      <c r="Y88" s="91"/>
    </row>
    <row r="89" spans="1:25" ht="14.5">
      <c r="A89" s="101" t="s">
        <v>3558</v>
      </c>
      <c r="B89" s="486"/>
      <c r="C89" s="94">
        <v>-20139000000</v>
      </c>
      <c r="D89" s="7">
        <v>-21003000000</v>
      </c>
      <c r="E89" s="7">
        <v>-19863000000</v>
      </c>
      <c r="F89" s="7">
        <v>-19594000000</v>
      </c>
      <c r="G89" s="7">
        <v>-19475000000</v>
      </c>
      <c r="H89" s="7">
        <v>-24428000000</v>
      </c>
      <c r="I89" s="7">
        <v>-21865000000</v>
      </c>
      <c r="J89" s="7">
        <v>-22631000000</v>
      </c>
      <c r="K89" s="7">
        <v>-20478000000</v>
      </c>
      <c r="L89" s="7">
        <v>-19748000000</v>
      </c>
      <c r="M89" s="75">
        <v>-22900000000</v>
      </c>
      <c r="N89" s="7"/>
      <c r="O89" s="7"/>
      <c r="Y89" s="91"/>
    </row>
    <row r="90" spans="1:25" ht="14.5">
      <c r="A90" s="101" t="s">
        <v>3559</v>
      </c>
      <c r="B90" s="486"/>
      <c r="C90" s="94">
        <v>-3825000000</v>
      </c>
      <c r="D90" s="7">
        <v>-3758000000</v>
      </c>
      <c r="E90" s="7">
        <v>-3849000000</v>
      </c>
      <c r="F90" s="7">
        <v>-3650000000</v>
      </c>
      <c r="G90" s="7">
        <v>-3768000000</v>
      </c>
      <c r="H90" s="7">
        <v>-3703000000</v>
      </c>
      <c r="I90" s="7">
        <v>-3811000000</v>
      </c>
      <c r="J90" s="7">
        <v>-3595000000</v>
      </c>
      <c r="K90" s="7">
        <v>-3732000000</v>
      </c>
      <c r="L90" s="7">
        <v>-3640000000</v>
      </c>
      <c r="M90" s="75">
        <v>-3767000000</v>
      </c>
      <c r="N90" s="7"/>
      <c r="O90" s="7"/>
      <c r="Y90" s="91"/>
    </row>
    <row r="91" spans="1:25" ht="14.5">
      <c r="A91" s="101" t="s">
        <v>3560</v>
      </c>
      <c r="B91" s="486"/>
      <c r="C91" s="94">
        <v>-2637000000</v>
      </c>
      <c r="D91" s="7">
        <v>30311000000</v>
      </c>
      <c r="E91" s="7">
        <v>-2438000000</v>
      </c>
      <c r="F91" s="7">
        <v>3484000000</v>
      </c>
      <c r="G91" s="7">
        <v>-2705000000</v>
      </c>
      <c r="H91" s="7">
        <v>4130000000</v>
      </c>
      <c r="I91" s="7">
        <v>1231000000</v>
      </c>
      <c r="J91" s="7">
        <v>1625000000</v>
      </c>
      <c r="K91" s="7">
        <v>-3949000000</v>
      </c>
      <c r="L91" s="7">
        <v>3712000000</v>
      </c>
      <c r="M91" s="75">
        <v>271000000</v>
      </c>
      <c r="N91" s="7"/>
      <c r="O91" s="7"/>
      <c r="Y91" s="91"/>
    </row>
    <row r="92" spans="1:25" ht="16.5">
      <c r="A92" s="104" t="s">
        <v>3561</v>
      </c>
      <c r="B92" s="487"/>
      <c r="C92" s="96">
        <v>-30585000000</v>
      </c>
      <c r="D92" s="48">
        <v>-23153000000</v>
      </c>
      <c r="E92" s="48">
        <v>-24048000000</v>
      </c>
      <c r="F92" s="48">
        <v>-25724000000</v>
      </c>
      <c r="G92" s="48">
        <v>-35563000000</v>
      </c>
      <c r="H92" s="48">
        <v>-26794000000</v>
      </c>
      <c r="I92" s="48">
        <v>-27445000000</v>
      </c>
      <c r="J92" s="48">
        <v>-28351000000</v>
      </c>
      <c r="K92" s="48">
        <v>-28159000000</v>
      </c>
      <c r="L92" s="48">
        <v>-20382000000</v>
      </c>
      <c r="M92" s="80">
        <v>-29396000000</v>
      </c>
      <c r="N92" s="7"/>
      <c r="O92" s="7"/>
      <c r="Q92" s="23"/>
      <c r="Y92" s="91"/>
    </row>
    <row r="93" spans="1:25" ht="16.5">
      <c r="A93" s="100" t="s">
        <v>3562</v>
      </c>
      <c r="B93" s="482"/>
      <c r="C93" s="97">
        <v>0</v>
      </c>
      <c r="D93" s="84">
        <v>0</v>
      </c>
      <c r="E93" s="84">
        <v>0</v>
      </c>
      <c r="F93" s="84">
        <v>0</v>
      </c>
      <c r="G93" s="84">
        <v>0</v>
      </c>
      <c r="H93" s="84">
        <v>0</v>
      </c>
      <c r="I93" s="84">
        <v>0</v>
      </c>
      <c r="J93" s="84">
        <v>0</v>
      </c>
      <c r="K93" s="84">
        <v>0</v>
      </c>
      <c r="L93" s="84">
        <v>0</v>
      </c>
      <c r="M93" s="85">
        <v>0</v>
      </c>
      <c r="N93" s="7"/>
      <c r="O93" s="7"/>
      <c r="Q93" s="23"/>
    </row>
    <row r="94" spans="1:25" ht="14.5">
      <c r="A94" s="101" t="s">
        <v>3563</v>
      </c>
      <c r="B94" s="483"/>
      <c r="C94" s="94">
        <v>11237000000</v>
      </c>
      <c r="D94" s="7">
        <v>839000000</v>
      </c>
      <c r="E94" s="7">
        <v>2769000000</v>
      </c>
      <c r="F94" s="7">
        <v>5155000000</v>
      </c>
      <c r="G94" s="7">
        <v>-3003000000</v>
      </c>
      <c r="H94" s="7">
        <v>-3884000000</v>
      </c>
      <c r="I94" s="7">
        <v>-319000000</v>
      </c>
      <c r="J94" s="7">
        <v>-9450000000</v>
      </c>
      <c r="K94" s="7">
        <v>2701000000</v>
      </c>
      <c r="L94" s="7">
        <v>653000000</v>
      </c>
      <c r="M94" s="75">
        <v>-4730000000</v>
      </c>
      <c r="N94" s="7"/>
      <c r="O94" s="7"/>
    </row>
    <row r="95" spans="1:25" ht="14.5">
      <c r="A95" s="101" t="s">
        <v>3564</v>
      </c>
      <c r="B95" s="483"/>
      <c r="C95" s="94">
        <v>41974000000</v>
      </c>
      <c r="D95" s="7">
        <v>30737000000</v>
      </c>
      <c r="E95" s="7">
        <v>29898000000</v>
      </c>
      <c r="F95" s="7">
        <v>27129000000</v>
      </c>
      <c r="G95" s="7">
        <v>21974000000</v>
      </c>
      <c r="H95" s="7">
        <v>24977000000</v>
      </c>
      <c r="I95" s="7">
        <v>28861000000</v>
      </c>
      <c r="J95" s="7">
        <v>29180000000</v>
      </c>
      <c r="K95" s="7">
        <v>38630000000</v>
      </c>
      <c r="L95" s="7">
        <v>35929000000</v>
      </c>
      <c r="M95" s="75">
        <v>35276000000</v>
      </c>
      <c r="N95" s="7"/>
      <c r="O95" s="7"/>
    </row>
    <row r="96" spans="1:25" ht="14.5">
      <c r="A96" s="101" t="s">
        <v>3565</v>
      </c>
      <c r="B96" s="483"/>
      <c r="C96" s="94">
        <v>30737000000</v>
      </c>
      <c r="D96" s="7">
        <v>29898000000</v>
      </c>
      <c r="E96" s="7">
        <v>27129000000</v>
      </c>
      <c r="F96" s="7">
        <v>21974000000</v>
      </c>
      <c r="G96" s="7">
        <v>24977000000</v>
      </c>
      <c r="H96" s="7">
        <v>28861000000</v>
      </c>
      <c r="I96" s="7">
        <v>29180000000</v>
      </c>
      <c r="J96" s="7">
        <v>38630000000</v>
      </c>
      <c r="K96" s="7">
        <v>35929000000</v>
      </c>
      <c r="L96" s="7">
        <v>35276000000</v>
      </c>
      <c r="M96" s="75">
        <v>40006000000</v>
      </c>
      <c r="N96" s="7"/>
      <c r="O96" s="7"/>
    </row>
    <row r="97" spans="1:15" ht="14.5">
      <c r="A97" s="101" t="s">
        <v>3566</v>
      </c>
      <c r="B97" s="483"/>
      <c r="C97" s="94">
        <v>39895000000</v>
      </c>
      <c r="D97" s="7">
        <v>21598000000</v>
      </c>
      <c r="E97" s="7">
        <v>26380000000</v>
      </c>
      <c r="F97" s="7">
        <v>28560000000</v>
      </c>
      <c r="G97" s="7">
        <v>34005000000</v>
      </c>
      <c r="H97" s="7">
        <v>24127000000</v>
      </c>
      <c r="I97" s="7">
        <v>22892000000</v>
      </c>
      <c r="J97" s="7">
        <v>28166000000</v>
      </c>
      <c r="K97" s="7">
        <v>46966000000</v>
      </c>
      <c r="L97" s="7">
        <v>20200000000</v>
      </c>
      <c r="M97" s="75">
        <v>21094000000</v>
      </c>
      <c r="N97" s="7"/>
      <c r="O97" s="7"/>
    </row>
    <row r="98" spans="1:15" ht="14.5">
      <c r="A98" s="101" t="s">
        <v>3567</v>
      </c>
      <c r="B98" s="483"/>
      <c r="C98" s="94">
        <v>-2392000000</v>
      </c>
      <c r="D98" s="7">
        <v>-2163000000</v>
      </c>
      <c r="E98" s="7">
        <v>-2093000000</v>
      </c>
      <c r="F98" s="7">
        <v>-2916000000</v>
      </c>
      <c r="G98" s="7">
        <v>-3787000000</v>
      </c>
      <c r="H98" s="7">
        <v>-3289000000</v>
      </c>
      <c r="I98" s="7">
        <v>-2102000000</v>
      </c>
      <c r="J98" s="7">
        <v>-2514000000</v>
      </c>
      <c r="K98" s="7">
        <v>-2803000000</v>
      </c>
      <c r="L98" s="7">
        <v>-3223000000</v>
      </c>
      <c r="M98" s="75">
        <v>-2093000000</v>
      </c>
      <c r="N98" s="7"/>
      <c r="O98" s="7"/>
    </row>
    <row r="99" spans="1:15" ht="14.5">
      <c r="A99" s="104" t="s">
        <v>3568</v>
      </c>
      <c r="B99" s="484"/>
      <c r="C99" s="96">
        <v>37503000000</v>
      </c>
      <c r="D99" s="48">
        <v>19435000000</v>
      </c>
      <c r="E99" s="48">
        <v>24287000000</v>
      </c>
      <c r="F99" s="48">
        <v>25644000000</v>
      </c>
      <c r="G99" s="48">
        <v>30218000000</v>
      </c>
      <c r="H99" s="48">
        <v>20838000000</v>
      </c>
      <c r="I99" s="48">
        <v>20790000000</v>
      </c>
      <c r="J99" s="48">
        <v>25652000000</v>
      </c>
      <c r="K99" s="48">
        <v>44163000000</v>
      </c>
      <c r="L99" s="48">
        <v>16977000000</v>
      </c>
      <c r="M99" s="80">
        <v>19001000000</v>
      </c>
      <c r="N99" s="7"/>
      <c r="O99" s="7"/>
    </row>
    <row r="100" spans="1:15" ht="13">
      <c r="A100" s="81"/>
      <c r="B100" s="56"/>
      <c r="C100" s="56"/>
      <c r="D100" s="56"/>
      <c r="E100" s="56"/>
      <c r="F100" s="56"/>
      <c r="G100" s="56"/>
      <c r="H100" s="56"/>
      <c r="I100" s="56"/>
      <c r="J100" s="56"/>
      <c r="K100" s="56"/>
      <c r="L100" s="56"/>
      <c r="M100" s="56"/>
      <c r="N100" s="56"/>
      <c r="O100" s="56"/>
    </row>
    <row r="101" spans="1:15" ht="13">
      <c r="A101" s="81"/>
      <c r="B101" s="56"/>
      <c r="C101" s="56"/>
      <c r="D101" s="56"/>
      <c r="E101" s="56"/>
      <c r="F101" s="56"/>
      <c r="G101" s="56"/>
      <c r="H101" s="56"/>
      <c r="I101" s="56"/>
      <c r="J101" s="56"/>
      <c r="K101" s="56"/>
      <c r="L101" s="56"/>
      <c r="M101" s="56"/>
      <c r="N101" s="56"/>
      <c r="O101" s="56"/>
    </row>
    <row r="102" spans="1:15" ht="13">
      <c r="A102" s="81"/>
      <c r="B102" s="56"/>
      <c r="C102" s="56"/>
      <c r="D102" s="56"/>
      <c r="E102" s="56"/>
      <c r="F102" s="56"/>
      <c r="G102" s="56"/>
      <c r="H102" s="56"/>
      <c r="I102" s="56"/>
      <c r="J102" s="56"/>
      <c r="K102" s="56"/>
      <c r="L102" s="56"/>
      <c r="M102" s="56"/>
      <c r="N102" s="56"/>
      <c r="O102" s="56"/>
    </row>
    <row r="103" spans="1:15" ht="13">
      <c r="A103" s="81"/>
      <c r="B103" s="56"/>
      <c r="C103" s="56"/>
      <c r="D103" s="56"/>
      <c r="E103" s="56"/>
      <c r="F103" s="56"/>
      <c r="G103" s="56"/>
      <c r="H103" s="56"/>
      <c r="I103" s="56"/>
      <c r="J103" s="56"/>
      <c r="K103" s="56"/>
      <c r="L103" s="56"/>
      <c r="M103" s="56"/>
      <c r="N103" s="56"/>
      <c r="O103" s="56"/>
    </row>
    <row r="104" spans="1:15" ht="13">
      <c r="A104" s="81"/>
      <c r="B104" s="56"/>
      <c r="C104" s="56"/>
      <c r="D104" s="56"/>
      <c r="E104" s="56"/>
      <c r="F104" s="56"/>
      <c r="G104" s="56"/>
      <c r="H104" s="56"/>
      <c r="I104" s="56"/>
      <c r="J104" s="56"/>
      <c r="K104" s="56"/>
      <c r="L104" s="56"/>
      <c r="M104" s="56"/>
      <c r="N104" s="56"/>
      <c r="O104" s="56"/>
    </row>
    <row r="105" spans="1:15" ht="13">
      <c r="A105" s="81"/>
      <c r="B105" s="56"/>
      <c r="C105" s="56"/>
      <c r="D105" s="56"/>
      <c r="E105" s="56"/>
      <c r="F105" s="56"/>
      <c r="G105" s="56"/>
      <c r="H105" s="56"/>
      <c r="I105" s="56"/>
      <c r="J105" s="56"/>
      <c r="K105" s="56"/>
      <c r="L105" s="56"/>
      <c r="M105" s="56"/>
      <c r="N105" s="56"/>
      <c r="O105" s="56"/>
    </row>
    <row r="106" spans="1:15" ht="13">
      <c r="A106" s="81"/>
      <c r="B106" s="56"/>
      <c r="C106" s="56"/>
      <c r="D106" s="56"/>
      <c r="E106" s="56"/>
      <c r="F106" s="56"/>
      <c r="G106" s="56"/>
      <c r="H106" s="56"/>
      <c r="I106" s="56"/>
      <c r="J106" s="56"/>
      <c r="K106" s="56"/>
      <c r="L106" s="56"/>
      <c r="M106" s="56"/>
      <c r="N106" s="56"/>
      <c r="O106" s="56"/>
    </row>
    <row r="107" spans="1:15" ht="13">
      <c r="A107" s="81"/>
      <c r="B107" s="56"/>
      <c r="C107" s="56"/>
      <c r="D107" s="56"/>
      <c r="E107" s="56"/>
      <c r="F107" s="56"/>
      <c r="G107" s="56"/>
      <c r="H107" s="56"/>
      <c r="I107" s="56"/>
      <c r="J107" s="56"/>
      <c r="K107" s="56"/>
      <c r="L107" s="56"/>
      <c r="M107" s="56"/>
      <c r="N107" s="56"/>
      <c r="O107" s="56"/>
    </row>
    <row r="108" spans="1:15" ht="13">
      <c r="A108" s="81"/>
      <c r="B108" s="56"/>
      <c r="C108" s="56"/>
      <c r="D108" s="56"/>
      <c r="E108" s="56"/>
      <c r="F108" s="56"/>
      <c r="G108" s="56"/>
      <c r="H108" s="56"/>
      <c r="I108" s="56"/>
      <c r="J108" s="56"/>
      <c r="K108" s="56"/>
      <c r="L108" s="56"/>
      <c r="M108" s="56"/>
      <c r="N108" s="56"/>
      <c r="O108" s="56"/>
    </row>
    <row r="109" spans="1:15" ht="13">
      <c r="A109" s="81"/>
      <c r="B109" s="56"/>
      <c r="C109" s="56"/>
      <c r="D109" s="56"/>
      <c r="E109" s="56"/>
      <c r="F109" s="56"/>
      <c r="G109" s="56"/>
      <c r="H109" s="56"/>
      <c r="I109" s="56"/>
      <c r="J109" s="56"/>
      <c r="K109" s="56"/>
      <c r="L109" s="56"/>
      <c r="M109" s="56"/>
      <c r="N109" s="56"/>
      <c r="O109" s="56"/>
    </row>
    <row r="110" spans="1:15" ht="13">
      <c r="A110" s="81"/>
      <c r="B110" s="56"/>
      <c r="C110" s="56"/>
      <c r="D110" s="56"/>
      <c r="E110" s="56"/>
      <c r="F110" s="56"/>
      <c r="G110" s="56"/>
      <c r="H110" s="56"/>
      <c r="I110" s="56"/>
      <c r="J110" s="56"/>
      <c r="K110" s="56"/>
      <c r="L110" s="56"/>
      <c r="M110" s="56"/>
      <c r="N110" s="56"/>
      <c r="O110" s="56"/>
    </row>
    <row r="111" spans="1:15" ht="13">
      <c r="A111" s="81"/>
      <c r="B111" s="56"/>
      <c r="C111" s="56"/>
      <c r="D111" s="56"/>
      <c r="E111" s="56"/>
      <c r="F111" s="56"/>
      <c r="G111" s="56"/>
      <c r="H111" s="56"/>
      <c r="I111" s="56"/>
      <c r="J111" s="56"/>
      <c r="K111" s="56"/>
      <c r="L111" s="56"/>
      <c r="M111" s="56"/>
      <c r="N111" s="56"/>
      <c r="O111" s="56"/>
    </row>
    <row r="112" spans="1:15" ht="13">
      <c r="A112" s="81"/>
      <c r="B112" s="56"/>
      <c r="C112" s="56"/>
      <c r="D112" s="56"/>
      <c r="E112" s="56"/>
      <c r="F112" s="56"/>
      <c r="G112" s="56"/>
      <c r="H112" s="56"/>
      <c r="I112" s="56"/>
      <c r="J112" s="56"/>
      <c r="K112" s="56"/>
      <c r="L112" s="56"/>
      <c r="M112" s="56"/>
      <c r="N112" s="56"/>
      <c r="O112" s="56"/>
    </row>
    <row r="113" spans="1:16" ht="13">
      <c r="A113" s="81"/>
      <c r="B113" s="56"/>
      <c r="C113" s="56"/>
      <c r="D113" s="56"/>
      <c r="E113" s="56"/>
      <c r="F113" s="56"/>
      <c r="G113" s="56"/>
      <c r="H113" s="56"/>
      <c r="I113" s="56"/>
      <c r="J113" s="56"/>
      <c r="K113" s="56"/>
      <c r="L113" s="56"/>
      <c r="M113" s="56"/>
      <c r="N113" s="56"/>
      <c r="O113" s="56"/>
    </row>
    <row r="114" spans="1:16" ht="13">
      <c r="A114" s="81"/>
      <c r="B114" s="56"/>
      <c r="C114" s="56"/>
      <c r="D114" s="56"/>
      <c r="E114" s="56"/>
      <c r="F114" s="56"/>
      <c r="G114" s="56"/>
      <c r="H114" s="56"/>
      <c r="I114" s="56"/>
      <c r="J114" s="56"/>
      <c r="K114" s="56"/>
      <c r="L114" s="56"/>
      <c r="M114" s="56"/>
      <c r="N114" s="56"/>
      <c r="O114" s="56"/>
    </row>
    <row r="115" spans="1:16" ht="13">
      <c r="A115" s="81"/>
      <c r="B115" s="56"/>
      <c r="C115" s="56"/>
      <c r="D115" s="56"/>
      <c r="E115" s="56"/>
      <c r="F115" s="56"/>
      <c r="G115" s="56"/>
      <c r="H115" s="56"/>
      <c r="I115" s="56"/>
      <c r="J115" s="56"/>
      <c r="K115" s="56"/>
      <c r="L115" s="56"/>
      <c r="M115" s="56"/>
      <c r="N115" s="56"/>
      <c r="O115" s="56"/>
    </row>
    <row r="116" spans="1:16" ht="13">
      <c r="A116" s="81"/>
      <c r="B116" s="109"/>
      <c r="C116" s="109"/>
      <c r="D116" s="109"/>
      <c r="E116" s="109"/>
      <c r="F116" s="109"/>
      <c r="G116" s="109"/>
      <c r="H116" s="109"/>
      <c r="I116" s="109"/>
      <c r="J116" s="109"/>
      <c r="K116" s="109"/>
      <c r="L116" s="109"/>
      <c r="M116" s="109"/>
      <c r="N116" s="109"/>
      <c r="O116" s="109"/>
      <c r="P116" s="109"/>
    </row>
    <row r="117" spans="1:16" ht="13">
      <c r="A117" s="81"/>
      <c r="B117" s="110"/>
      <c r="C117" s="110"/>
      <c r="D117" s="110"/>
      <c r="E117" s="110"/>
      <c r="F117" s="110"/>
      <c r="G117" s="110"/>
      <c r="H117" s="110"/>
      <c r="I117" s="110"/>
      <c r="J117" s="110"/>
      <c r="K117" s="110"/>
      <c r="L117" s="110"/>
      <c r="M117" s="110"/>
      <c r="N117" s="110"/>
      <c r="O117" s="110"/>
      <c r="P117" s="111"/>
    </row>
    <row r="118" spans="1:16" ht="13">
      <c r="A118" s="81"/>
      <c r="D118" s="81"/>
      <c r="E118" s="81"/>
      <c r="F118" s="81"/>
      <c r="G118" s="81"/>
      <c r="H118" s="110"/>
      <c r="I118" s="110"/>
      <c r="J118" s="110"/>
      <c r="K118" s="110"/>
      <c r="L118" s="110"/>
      <c r="M118" s="110"/>
      <c r="N118" s="110"/>
      <c r="O118" s="81"/>
    </row>
    <row r="119" spans="1:16" ht="12.5">
      <c r="A119" s="67"/>
      <c r="B119" s="68"/>
      <c r="C119" s="68"/>
      <c r="D119" s="67"/>
      <c r="E119" s="67"/>
    </row>
    <row r="120" spans="1:16" ht="16.5">
      <c r="A120" s="112"/>
      <c r="B120" s="112"/>
      <c r="C120" s="112"/>
      <c r="D120" s="112"/>
      <c r="E120" s="112"/>
    </row>
    <row r="121" spans="1:16" ht="13">
      <c r="A121" s="81"/>
      <c r="B121" s="56"/>
      <c r="C121" s="56"/>
    </row>
    <row r="122" spans="1:16" ht="13">
      <c r="A122" s="81"/>
      <c r="B122" s="56"/>
      <c r="C122" s="56"/>
    </row>
    <row r="123" spans="1:16" ht="13">
      <c r="A123" s="81"/>
      <c r="B123" s="56"/>
      <c r="C123" s="56"/>
    </row>
    <row r="124" spans="1:16" ht="13">
      <c r="A124" s="81"/>
      <c r="B124" s="56"/>
      <c r="C124" s="56"/>
    </row>
    <row r="125" spans="1:16" ht="13">
      <c r="A125" s="81"/>
      <c r="B125" s="56"/>
      <c r="C125" s="56"/>
    </row>
    <row r="126" spans="1:16" ht="13">
      <c r="A126" s="81"/>
      <c r="B126" s="56"/>
      <c r="C126" s="56"/>
    </row>
    <row r="127" spans="1:16" ht="13">
      <c r="A127" s="81"/>
      <c r="B127" s="56"/>
      <c r="C127" s="56"/>
    </row>
    <row r="128" spans="1:16" ht="13">
      <c r="A128" s="81"/>
      <c r="B128" s="56"/>
      <c r="C128" s="56"/>
    </row>
    <row r="129" spans="1:6" ht="13">
      <c r="A129" s="81"/>
      <c r="B129" s="56"/>
      <c r="C129" s="56"/>
    </row>
    <row r="130" spans="1:6" ht="13">
      <c r="A130" s="81"/>
      <c r="B130" s="56"/>
      <c r="C130" s="56"/>
    </row>
    <row r="131" spans="1:6" ht="13">
      <c r="A131" s="81"/>
    </row>
    <row r="132" spans="1:6" ht="13">
      <c r="A132" s="81"/>
    </row>
    <row r="133" spans="1:6" ht="13">
      <c r="A133" s="81"/>
    </row>
    <row r="134" spans="1:6" ht="13">
      <c r="A134" s="81"/>
    </row>
    <row r="135" spans="1:6" ht="13">
      <c r="A135" s="81"/>
    </row>
    <row r="136" spans="1:6" ht="13">
      <c r="A136" s="81"/>
    </row>
    <row r="137" spans="1:6" ht="13">
      <c r="A137" s="81"/>
    </row>
    <row r="138" spans="1:6" ht="13">
      <c r="A138" s="81"/>
      <c r="B138" s="56"/>
      <c r="C138" s="56"/>
      <c r="D138" s="56"/>
      <c r="E138" s="56"/>
      <c r="F138" s="56"/>
    </row>
    <row r="139" spans="1:6" ht="13">
      <c r="A139" s="81"/>
      <c r="B139" s="56"/>
      <c r="C139" s="56"/>
      <c r="D139" s="56"/>
      <c r="E139" s="56"/>
      <c r="F139" s="56"/>
    </row>
    <row r="140" spans="1:6" ht="13">
      <c r="A140" s="81"/>
    </row>
    <row r="141" spans="1:6" ht="13">
      <c r="A141" s="81"/>
    </row>
    <row r="142" spans="1:6" ht="13">
      <c r="A142" s="81"/>
    </row>
    <row r="143" spans="1:6" ht="13">
      <c r="A143" s="81"/>
    </row>
    <row r="144" spans="1:6" ht="13">
      <c r="A144" s="81"/>
    </row>
    <row r="145" spans="1:1" ht="13">
      <c r="A145" s="81"/>
    </row>
    <row r="146" spans="1:1" ht="13">
      <c r="A146" s="81"/>
    </row>
    <row r="147" spans="1:1" ht="13">
      <c r="A147" s="81"/>
    </row>
    <row r="148" spans="1:1" ht="13">
      <c r="A148" s="81"/>
    </row>
    <row r="149" spans="1:1" ht="13">
      <c r="A149" s="81"/>
    </row>
    <row r="150" spans="1:1" ht="13">
      <c r="A150" s="81"/>
    </row>
    <row r="151" spans="1:1" ht="13">
      <c r="A151" s="81"/>
    </row>
    <row r="152" spans="1:1" ht="13">
      <c r="A152" s="81"/>
    </row>
    <row r="153" spans="1:1" ht="13">
      <c r="A153" s="81"/>
    </row>
    <row r="154" spans="1:1" ht="13">
      <c r="A154" s="81"/>
    </row>
    <row r="155" spans="1:1" ht="13">
      <c r="A155" s="81"/>
    </row>
    <row r="156" spans="1:1" ht="13">
      <c r="A156" s="81"/>
    </row>
    <row r="157" spans="1:1" ht="13">
      <c r="A157" s="81"/>
    </row>
    <row r="158" spans="1:1" ht="13">
      <c r="A158" s="81"/>
    </row>
    <row r="159" spans="1:1" ht="13">
      <c r="A159" s="81"/>
    </row>
    <row r="160" spans="1:1" ht="13">
      <c r="A160" s="81"/>
    </row>
    <row r="161" spans="1:1" ht="13">
      <c r="A161" s="81"/>
    </row>
    <row r="162" spans="1:1" ht="13">
      <c r="A162" s="81"/>
    </row>
    <row r="163" spans="1:1" ht="13">
      <c r="A163" s="81"/>
    </row>
    <row r="164" spans="1:1" ht="13">
      <c r="A164" s="81"/>
    </row>
    <row r="165" spans="1:1" ht="13">
      <c r="A165" s="81"/>
    </row>
    <row r="166" spans="1:1" ht="13">
      <c r="A166" s="81"/>
    </row>
    <row r="167" spans="1:1" ht="13">
      <c r="A167" s="81"/>
    </row>
    <row r="168" spans="1:1" ht="13">
      <c r="A168" s="81"/>
    </row>
    <row r="169" spans="1:1" ht="13">
      <c r="A169" s="81"/>
    </row>
    <row r="170" spans="1:1" ht="13">
      <c r="A170" s="81"/>
    </row>
    <row r="171" spans="1:1" ht="13">
      <c r="A171" s="81"/>
    </row>
    <row r="172" spans="1:1" ht="13">
      <c r="A172" s="81"/>
    </row>
    <row r="173" spans="1:1" ht="13">
      <c r="A173" s="81"/>
    </row>
    <row r="174" spans="1:1" ht="13">
      <c r="A174" s="81"/>
    </row>
    <row r="175" spans="1:1" ht="13">
      <c r="A175" s="81"/>
    </row>
    <row r="176" spans="1:1" ht="13">
      <c r="A176" s="81"/>
    </row>
    <row r="177" spans="1:1" ht="13">
      <c r="A177" s="81"/>
    </row>
    <row r="178" spans="1:1" ht="13">
      <c r="A178" s="81"/>
    </row>
    <row r="179" spans="1:1" ht="13">
      <c r="A179" s="81"/>
    </row>
    <row r="180" spans="1:1" ht="13">
      <c r="A180" s="81"/>
    </row>
    <row r="181" spans="1:1" ht="13">
      <c r="A181" s="81"/>
    </row>
    <row r="182" spans="1:1" ht="13">
      <c r="A182" s="81"/>
    </row>
    <row r="183" spans="1:1" ht="13">
      <c r="A183" s="81"/>
    </row>
    <row r="184" spans="1:1" ht="13">
      <c r="A184" s="81"/>
    </row>
    <row r="185" spans="1:1" ht="13">
      <c r="A185" s="81"/>
    </row>
    <row r="186" spans="1:1" ht="13">
      <c r="A186" s="81"/>
    </row>
    <row r="187" spans="1:1" ht="13">
      <c r="A187" s="81"/>
    </row>
    <row r="188" spans="1:1" ht="13">
      <c r="A188" s="81"/>
    </row>
    <row r="189" spans="1:1" ht="13">
      <c r="A189" s="81"/>
    </row>
    <row r="190" spans="1:1" ht="13">
      <c r="A190" s="81"/>
    </row>
    <row r="191" spans="1:1" ht="13">
      <c r="A191" s="81"/>
    </row>
    <row r="192" spans="1:1" ht="13">
      <c r="A192" s="81"/>
    </row>
    <row r="193" spans="1:1" ht="13">
      <c r="A193" s="81"/>
    </row>
    <row r="194" spans="1:1" ht="13">
      <c r="A194" s="81"/>
    </row>
    <row r="195" spans="1:1" ht="13">
      <c r="A195" s="81"/>
    </row>
    <row r="196" spans="1:1" ht="13">
      <c r="A196" s="81"/>
    </row>
    <row r="197" spans="1:1" ht="13">
      <c r="A197" s="81"/>
    </row>
    <row r="198" spans="1:1" ht="13">
      <c r="A198" s="81"/>
    </row>
    <row r="199" spans="1:1" ht="13">
      <c r="A199" s="81"/>
    </row>
    <row r="200" spans="1:1" ht="13">
      <c r="A200" s="81"/>
    </row>
    <row r="201" spans="1:1" ht="13">
      <c r="A201" s="81"/>
    </row>
    <row r="202" spans="1:1" ht="13">
      <c r="A202" s="81"/>
    </row>
    <row r="203" spans="1:1" ht="13">
      <c r="A203" s="81"/>
    </row>
    <row r="204" spans="1:1" ht="13">
      <c r="A204" s="81"/>
    </row>
    <row r="205" spans="1:1" ht="13">
      <c r="A205" s="81"/>
    </row>
    <row r="206" spans="1:1" ht="13">
      <c r="A206" s="81"/>
    </row>
    <row r="207" spans="1:1" ht="13">
      <c r="A207" s="81"/>
    </row>
    <row r="208" spans="1:1" ht="13">
      <c r="A208" s="81"/>
    </row>
    <row r="209" spans="1:1" ht="13">
      <c r="A209" s="81"/>
    </row>
    <row r="210" spans="1:1" ht="13">
      <c r="A210" s="81"/>
    </row>
    <row r="211" spans="1:1" ht="13">
      <c r="A211" s="81"/>
    </row>
    <row r="212" spans="1:1" ht="13">
      <c r="A212" s="81"/>
    </row>
    <row r="213" spans="1:1" ht="13">
      <c r="A213" s="81"/>
    </row>
    <row r="214" spans="1:1" ht="13">
      <c r="A214" s="81"/>
    </row>
    <row r="215" spans="1:1" ht="13">
      <c r="A215" s="81"/>
    </row>
    <row r="216" spans="1:1" ht="13">
      <c r="A216" s="81"/>
    </row>
    <row r="217" spans="1:1" ht="13">
      <c r="A217" s="81"/>
    </row>
    <row r="218" spans="1:1" ht="13">
      <c r="A218" s="81"/>
    </row>
    <row r="219" spans="1:1" ht="13">
      <c r="A219" s="81"/>
    </row>
    <row r="220" spans="1:1" ht="13">
      <c r="A220" s="81"/>
    </row>
    <row r="221" spans="1:1" ht="13">
      <c r="A221" s="81"/>
    </row>
    <row r="222" spans="1:1" ht="13">
      <c r="A222" s="81"/>
    </row>
    <row r="223" spans="1:1" ht="13">
      <c r="A223" s="81"/>
    </row>
    <row r="224" spans="1:1" ht="13">
      <c r="A224" s="81"/>
    </row>
    <row r="225" spans="1:1" ht="13">
      <c r="A225" s="81"/>
    </row>
    <row r="226" spans="1:1" ht="13">
      <c r="A226" s="81"/>
    </row>
    <row r="227" spans="1:1" ht="13">
      <c r="A227" s="81"/>
    </row>
    <row r="228" spans="1:1" ht="13">
      <c r="A228" s="81"/>
    </row>
    <row r="229" spans="1:1" ht="13">
      <c r="A229" s="81"/>
    </row>
    <row r="230" spans="1:1" ht="13">
      <c r="A230" s="81"/>
    </row>
    <row r="231" spans="1:1" ht="13">
      <c r="A231" s="81"/>
    </row>
    <row r="232" spans="1:1" ht="13">
      <c r="A232" s="81"/>
    </row>
    <row r="233" spans="1:1" ht="13">
      <c r="A233" s="81"/>
    </row>
    <row r="234" spans="1:1" ht="13">
      <c r="A234" s="81"/>
    </row>
    <row r="235" spans="1:1" ht="13">
      <c r="A235" s="81"/>
    </row>
    <row r="236" spans="1:1" ht="13">
      <c r="A236" s="81"/>
    </row>
    <row r="237" spans="1:1" ht="13">
      <c r="A237" s="81"/>
    </row>
    <row r="238" spans="1:1" ht="13">
      <c r="A238" s="81"/>
    </row>
    <row r="239" spans="1:1" ht="13">
      <c r="A239" s="81"/>
    </row>
    <row r="240" spans="1:1" ht="13">
      <c r="A240" s="81"/>
    </row>
    <row r="241" spans="1:1" ht="13">
      <c r="A241" s="81"/>
    </row>
    <row r="242" spans="1:1" ht="13">
      <c r="A242" s="81"/>
    </row>
    <row r="243" spans="1:1" ht="13">
      <c r="A243" s="81"/>
    </row>
    <row r="244" spans="1:1" ht="13">
      <c r="A244" s="81"/>
    </row>
    <row r="245" spans="1:1" ht="13">
      <c r="A245" s="81"/>
    </row>
    <row r="246" spans="1:1" ht="13">
      <c r="A246" s="81"/>
    </row>
    <row r="247" spans="1:1" ht="13">
      <c r="A247" s="81"/>
    </row>
    <row r="248" spans="1:1" ht="13">
      <c r="A248" s="81"/>
    </row>
    <row r="249" spans="1:1" ht="13">
      <c r="A249" s="81"/>
    </row>
    <row r="250" spans="1:1" ht="13">
      <c r="A250" s="81"/>
    </row>
    <row r="251" spans="1:1" ht="13">
      <c r="A251" s="81"/>
    </row>
    <row r="252" spans="1:1" ht="13">
      <c r="A252" s="81"/>
    </row>
    <row r="253" spans="1:1" ht="13">
      <c r="A253" s="81"/>
    </row>
    <row r="254" spans="1:1" ht="13">
      <c r="A254" s="81"/>
    </row>
    <row r="255" spans="1:1" ht="13">
      <c r="A255" s="81"/>
    </row>
    <row r="256" spans="1:1" ht="13">
      <c r="A256" s="81"/>
    </row>
    <row r="257" spans="1:1" ht="13">
      <c r="A257" s="81"/>
    </row>
    <row r="258" spans="1:1" ht="13">
      <c r="A258" s="81"/>
    </row>
    <row r="259" spans="1:1" ht="13">
      <c r="A259" s="81"/>
    </row>
    <row r="260" spans="1:1" ht="13">
      <c r="A260" s="81"/>
    </row>
    <row r="261" spans="1:1" ht="13">
      <c r="A261" s="81"/>
    </row>
    <row r="262" spans="1:1" ht="13">
      <c r="A262" s="81"/>
    </row>
    <row r="263" spans="1:1" ht="13">
      <c r="A263" s="81"/>
    </row>
    <row r="264" spans="1:1" ht="13">
      <c r="A264" s="81"/>
    </row>
    <row r="265" spans="1:1" ht="13">
      <c r="A265" s="81"/>
    </row>
    <row r="266" spans="1:1" ht="13">
      <c r="A266" s="81"/>
    </row>
    <row r="267" spans="1:1" ht="13">
      <c r="A267" s="81"/>
    </row>
    <row r="268" spans="1:1" ht="13">
      <c r="A268" s="81"/>
    </row>
    <row r="269" spans="1:1" ht="13">
      <c r="A269" s="81"/>
    </row>
    <row r="270" spans="1:1" ht="13">
      <c r="A270" s="81"/>
    </row>
    <row r="271" spans="1:1" ht="13">
      <c r="A271" s="81"/>
    </row>
    <row r="272" spans="1:1" ht="13">
      <c r="A272" s="81"/>
    </row>
    <row r="273" spans="1:1" ht="13">
      <c r="A273" s="81"/>
    </row>
    <row r="274" spans="1:1" ht="13">
      <c r="A274" s="81"/>
    </row>
    <row r="275" spans="1:1" ht="13">
      <c r="A275" s="81"/>
    </row>
    <row r="276" spans="1:1" ht="13">
      <c r="A276" s="81"/>
    </row>
    <row r="277" spans="1:1" ht="13">
      <c r="A277" s="81"/>
    </row>
    <row r="278" spans="1:1" ht="13">
      <c r="A278" s="81"/>
    </row>
    <row r="279" spans="1:1" ht="13">
      <c r="A279" s="81"/>
    </row>
    <row r="280" spans="1:1" ht="13">
      <c r="A280" s="81"/>
    </row>
    <row r="281" spans="1:1" ht="13">
      <c r="A281" s="81"/>
    </row>
    <row r="282" spans="1:1" ht="13">
      <c r="A282" s="81"/>
    </row>
    <row r="283" spans="1:1" ht="13">
      <c r="A283" s="81"/>
    </row>
    <row r="284" spans="1:1" ht="13">
      <c r="A284" s="81"/>
    </row>
    <row r="285" spans="1:1" ht="13">
      <c r="A285" s="81"/>
    </row>
    <row r="286" spans="1:1" ht="13">
      <c r="A286" s="81"/>
    </row>
    <row r="287" spans="1:1" ht="13">
      <c r="A287" s="81"/>
    </row>
    <row r="288" spans="1:1" ht="13">
      <c r="A288" s="81"/>
    </row>
    <row r="289" spans="1:1" ht="13">
      <c r="A289" s="81"/>
    </row>
    <row r="290" spans="1:1" ht="13">
      <c r="A290" s="81"/>
    </row>
    <row r="291" spans="1:1" ht="13">
      <c r="A291" s="81"/>
    </row>
    <row r="292" spans="1:1" ht="13">
      <c r="A292" s="81"/>
    </row>
    <row r="293" spans="1:1" ht="13">
      <c r="A293" s="81"/>
    </row>
    <row r="294" spans="1:1" ht="13">
      <c r="A294" s="81"/>
    </row>
    <row r="295" spans="1:1" ht="13">
      <c r="A295" s="81"/>
    </row>
    <row r="296" spans="1:1" ht="13">
      <c r="A296" s="81"/>
    </row>
    <row r="297" spans="1:1" ht="13">
      <c r="A297" s="81"/>
    </row>
    <row r="298" spans="1:1" ht="13">
      <c r="A298" s="81"/>
    </row>
    <row r="299" spans="1:1" ht="13">
      <c r="A299" s="81"/>
    </row>
    <row r="300" spans="1:1" ht="13">
      <c r="A300" s="81"/>
    </row>
    <row r="301" spans="1:1" ht="13">
      <c r="A301" s="81"/>
    </row>
    <row r="302" spans="1:1" ht="13">
      <c r="A302" s="81"/>
    </row>
    <row r="303" spans="1:1" ht="13">
      <c r="A303" s="81"/>
    </row>
    <row r="304" spans="1:1" ht="13">
      <c r="A304" s="81"/>
    </row>
    <row r="305" spans="1:1" ht="13">
      <c r="A305" s="81"/>
    </row>
    <row r="306" spans="1:1" ht="13">
      <c r="A306" s="81"/>
    </row>
    <row r="307" spans="1:1" ht="13">
      <c r="A307" s="81"/>
    </row>
    <row r="308" spans="1:1" ht="13">
      <c r="A308" s="81"/>
    </row>
    <row r="309" spans="1:1" ht="13">
      <c r="A309" s="81"/>
    </row>
    <row r="310" spans="1:1" ht="13">
      <c r="A310" s="81"/>
    </row>
    <row r="311" spans="1:1" ht="13">
      <c r="A311" s="81"/>
    </row>
    <row r="312" spans="1:1" ht="13">
      <c r="A312" s="81"/>
    </row>
    <row r="313" spans="1:1" ht="13">
      <c r="A313" s="81"/>
    </row>
    <row r="314" spans="1:1" ht="13">
      <c r="A314" s="81"/>
    </row>
    <row r="315" spans="1:1" ht="13">
      <c r="A315" s="81"/>
    </row>
    <row r="316" spans="1:1" ht="13">
      <c r="A316" s="81"/>
    </row>
    <row r="317" spans="1:1" ht="13">
      <c r="A317" s="81"/>
    </row>
    <row r="318" spans="1:1" ht="13">
      <c r="A318" s="81"/>
    </row>
    <row r="319" spans="1:1" ht="13">
      <c r="A319" s="81"/>
    </row>
    <row r="320" spans="1:1" ht="13">
      <c r="A320" s="81"/>
    </row>
    <row r="321" spans="1:1" ht="13">
      <c r="A321" s="81"/>
    </row>
    <row r="322" spans="1:1" ht="13">
      <c r="A322" s="81"/>
    </row>
    <row r="323" spans="1:1" ht="13">
      <c r="A323" s="81"/>
    </row>
    <row r="324" spans="1:1" ht="13">
      <c r="A324" s="81"/>
    </row>
    <row r="325" spans="1:1" ht="13">
      <c r="A325" s="81"/>
    </row>
    <row r="326" spans="1:1" ht="13">
      <c r="A326" s="81"/>
    </row>
    <row r="327" spans="1:1" ht="13">
      <c r="A327" s="81"/>
    </row>
    <row r="328" spans="1:1" ht="13">
      <c r="A328" s="81"/>
    </row>
    <row r="329" spans="1:1" ht="13">
      <c r="A329" s="81"/>
    </row>
    <row r="330" spans="1:1" ht="13">
      <c r="A330" s="81"/>
    </row>
    <row r="331" spans="1:1" ht="13">
      <c r="A331" s="81"/>
    </row>
    <row r="332" spans="1:1" ht="13">
      <c r="A332" s="81"/>
    </row>
    <row r="333" spans="1:1" ht="13">
      <c r="A333" s="81"/>
    </row>
    <row r="334" spans="1:1" ht="13">
      <c r="A334" s="81"/>
    </row>
    <row r="335" spans="1:1" ht="13">
      <c r="A335" s="81"/>
    </row>
    <row r="336" spans="1:1" ht="13">
      <c r="A336" s="81"/>
    </row>
    <row r="337" spans="1:1" ht="13">
      <c r="A337" s="81"/>
    </row>
    <row r="338" spans="1:1" ht="13">
      <c r="A338" s="81"/>
    </row>
    <row r="339" spans="1:1" ht="13">
      <c r="A339" s="81"/>
    </row>
    <row r="340" spans="1:1" ht="13">
      <c r="A340" s="81"/>
    </row>
    <row r="341" spans="1:1" ht="13">
      <c r="A341" s="81"/>
    </row>
    <row r="342" spans="1:1" ht="13">
      <c r="A342" s="81"/>
    </row>
    <row r="343" spans="1:1" ht="13">
      <c r="A343" s="81"/>
    </row>
    <row r="344" spans="1:1" ht="13">
      <c r="A344" s="81"/>
    </row>
    <row r="345" spans="1:1" ht="13">
      <c r="A345" s="81"/>
    </row>
    <row r="346" spans="1:1" ht="13">
      <c r="A346" s="81"/>
    </row>
    <row r="347" spans="1:1" ht="13">
      <c r="A347" s="81"/>
    </row>
    <row r="348" spans="1:1" ht="13">
      <c r="A348" s="81"/>
    </row>
    <row r="349" spans="1:1" ht="13">
      <c r="A349" s="81"/>
    </row>
    <row r="350" spans="1:1" ht="13">
      <c r="A350" s="81"/>
    </row>
    <row r="351" spans="1:1" ht="13">
      <c r="A351" s="81"/>
    </row>
    <row r="352" spans="1:1" ht="13">
      <c r="A352" s="81"/>
    </row>
    <row r="353" spans="1:1" ht="13">
      <c r="A353" s="81"/>
    </row>
    <row r="354" spans="1:1" ht="13">
      <c r="A354" s="81"/>
    </row>
    <row r="355" spans="1:1" ht="13">
      <c r="A355" s="81"/>
    </row>
    <row r="356" spans="1:1" ht="13">
      <c r="A356" s="81"/>
    </row>
    <row r="357" spans="1:1" ht="13">
      <c r="A357" s="81"/>
    </row>
    <row r="358" spans="1:1" ht="13">
      <c r="A358" s="81"/>
    </row>
    <row r="359" spans="1:1" ht="13">
      <c r="A359" s="81"/>
    </row>
    <row r="360" spans="1:1" ht="13">
      <c r="A360" s="81"/>
    </row>
    <row r="361" spans="1:1" ht="13">
      <c r="A361" s="81"/>
    </row>
    <row r="362" spans="1:1" ht="13">
      <c r="A362" s="81"/>
    </row>
    <row r="363" spans="1:1" ht="13">
      <c r="A363" s="81"/>
    </row>
    <row r="364" spans="1:1" ht="13">
      <c r="A364" s="81"/>
    </row>
    <row r="365" spans="1:1" ht="13">
      <c r="A365" s="81"/>
    </row>
    <row r="366" spans="1:1" ht="13">
      <c r="A366" s="81"/>
    </row>
    <row r="367" spans="1:1" ht="13">
      <c r="A367" s="81"/>
    </row>
    <row r="368" spans="1:1" ht="13">
      <c r="A368" s="81"/>
    </row>
    <row r="369" spans="1:1" ht="13">
      <c r="A369" s="81"/>
    </row>
    <row r="370" spans="1:1" ht="13">
      <c r="A370" s="81"/>
    </row>
    <row r="371" spans="1:1" ht="13">
      <c r="A371" s="81"/>
    </row>
    <row r="372" spans="1:1" ht="13">
      <c r="A372" s="81"/>
    </row>
    <row r="373" spans="1:1" ht="13">
      <c r="A373" s="81"/>
    </row>
    <row r="374" spans="1:1" ht="13">
      <c r="A374" s="81"/>
    </row>
    <row r="375" spans="1:1" ht="13">
      <c r="A375" s="81"/>
    </row>
    <row r="376" spans="1:1" ht="13">
      <c r="A376" s="81"/>
    </row>
    <row r="377" spans="1:1" ht="13">
      <c r="A377" s="81"/>
    </row>
    <row r="378" spans="1:1" ht="13">
      <c r="A378" s="81"/>
    </row>
    <row r="379" spans="1:1" ht="13">
      <c r="A379" s="81"/>
    </row>
    <row r="380" spans="1:1" ht="13">
      <c r="A380" s="81"/>
    </row>
    <row r="381" spans="1:1" ht="13">
      <c r="A381" s="81"/>
    </row>
    <row r="382" spans="1:1" ht="13">
      <c r="A382" s="81"/>
    </row>
    <row r="383" spans="1:1" ht="13">
      <c r="A383" s="81"/>
    </row>
    <row r="384" spans="1:1" ht="13">
      <c r="A384" s="81"/>
    </row>
    <row r="385" spans="1:1" ht="13">
      <c r="A385" s="81"/>
    </row>
    <row r="386" spans="1:1" ht="13">
      <c r="A386" s="81"/>
    </row>
    <row r="387" spans="1:1" ht="13">
      <c r="A387" s="81"/>
    </row>
    <row r="388" spans="1:1" ht="13">
      <c r="A388" s="81"/>
    </row>
    <row r="389" spans="1:1" ht="13">
      <c r="A389" s="81"/>
    </row>
    <row r="390" spans="1:1" ht="13">
      <c r="A390" s="81"/>
    </row>
    <row r="391" spans="1:1" ht="13">
      <c r="A391" s="81"/>
    </row>
    <row r="392" spans="1:1" ht="13">
      <c r="A392" s="81"/>
    </row>
    <row r="393" spans="1:1" ht="13">
      <c r="A393" s="81"/>
    </row>
    <row r="394" spans="1:1" ht="13">
      <c r="A394" s="81"/>
    </row>
    <row r="395" spans="1:1" ht="13">
      <c r="A395" s="81"/>
    </row>
    <row r="396" spans="1:1" ht="13">
      <c r="A396" s="81"/>
    </row>
    <row r="397" spans="1:1" ht="13">
      <c r="A397" s="81"/>
    </row>
    <row r="398" spans="1:1" ht="13">
      <c r="A398" s="81"/>
    </row>
    <row r="399" spans="1:1" ht="13">
      <c r="A399" s="81"/>
    </row>
    <row r="400" spans="1:1" ht="13">
      <c r="A400" s="81"/>
    </row>
    <row r="401" spans="1:1" ht="13">
      <c r="A401" s="81"/>
    </row>
    <row r="402" spans="1:1" ht="13">
      <c r="A402" s="81"/>
    </row>
    <row r="403" spans="1:1" ht="13">
      <c r="A403" s="81"/>
    </row>
    <row r="404" spans="1:1" ht="13">
      <c r="A404" s="81"/>
    </row>
    <row r="405" spans="1:1" ht="13">
      <c r="A405" s="81"/>
    </row>
    <row r="406" spans="1:1" ht="13">
      <c r="A406" s="81"/>
    </row>
    <row r="407" spans="1:1" ht="13">
      <c r="A407" s="81"/>
    </row>
    <row r="408" spans="1:1" ht="13">
      <c r="A408" s="81"/>
    </row>
    <row r="409" spans="1:1" ht="13">
      <c r="A409" s="81"/>
    </row>
    <row r="410" spans="1:1" ht="13">
      <c r="A410" s="81"/>
    </row>
    <row r="411" spans="1:1" ht="13">
      <c r="A411" s="81"/>
    </row>
    <row r="412" spans="1:1" ht="13">
      <c r="A412" s="81"/>
    </row>
    <row r="413" spans="1:1" ht="13">
      <c r="A413" s="81"/>
    </row>
    <row r="414" spans="1:1" ht="13">
      <c r="A414" s="81"/>
    </row>
    <row r="415" spans="1:1" ht="13">
      <c r="A415" s="81"/>
    </row>
    <row r="416" spans="1:1" ht="13">
      <c r="A416" s="81"/>
    </row>
    <row r="417" spans="1:1" ht="13">
      <c r="A417" s="81"/>
    </row>
    <row r="418" spans="1:1" ht="13">
      <c r="A418" s="81"/>
    </row>
    <row r="419" spans="1:1" ht="13">
      <c r="A419" s="81"/>
    </row>
    <row r="420" spans="1:1" ht="13">
      <c r="A420" s="81"/>
    </row>
    <row r="421" spans="1:1" ht="13">
      <c r="A421" s="81"/>
    </row>
    <row r="422" spans="1:1" ht="13">
      <c r="A422" s="81"/>
    </row>
    <row r="423" spans="1:1" ht="13">
      <c r="A423" s="81"/>
    </row>
    <row r="424" spans="1:1" ht="13">
      <c r="A424" s="81"/>
    </row>
    <row r="425" spans="1:1" ht="13">
      <c r="A425" s="81"/>
    </row>
    <row r="426" spans="1:1" ht="13">
      <c r="A426" s="81"/>
    </row>
    <row r="427" spans="1:1" ht="13">
      <c r="A427" s="81"/>
    </row>
    <row r="428" spans="1:1" ht="13">
      <c r="A428" s="81"/>
    </row>
    <row r="429" spans="1:1" ht="13">
      <c r="A429" s="81"/>
    </row>
    <row r="430" spans="1:1" ht="13">
      <c r="A430" s="81"/>
    </row>
    <row r="431" spans="1:1" ht="13">
      <c r="A431" s="81"/>
    </row>
    <row r="432" spans="1:1" ht="13">
      <c r="A432" s="81"/>
    </row>
    <row r="433" spans="1:1" ht="13">
      <c r="A433" s="81"/>
    </row>
    <row r="434" spans="1:1" ht="13">
      <c r="A434" s="81"/>
    </row>
    <row r="435" spans="1:1" ht="13">
      <c r="A435" s="81"/>
    </row>
    <row r="436" spans="1:1" ht="13">
      <c r="A436" s="81"/>
    </row>
    <row r="437" spans="1:1" ht="13">
      <c r="A437" s="81"/>
    </row>
    <row r="438" spans="1:1" ht="13">
      <c r="A438" s="81"/>
    </row>
    <row r="439" spans="1:1" ht="13">
      <c r="A439" s="81"/>
    </row>
    <row r="440" spans="1:1" ht="13">
      <c r="A440" s="81"/>
    </row>
    <row r="441" spans="1:1" ht="13">
      <c r="A441" s="81"/>
    </row>
    <row r="442" spans="1:1" ht="13">
      <c r="A442" s="81"/>
    </row>
    <row r="443" spans="1:1" ht="13">
      <c r="A443" s="81"/>
    </row>
    <row r="444" spans="1:1" ht="13">
      <c r="A444" s="81"/>
    </row>
    <row r="445" spans="1:1" ht="13">
      <c r="A445" s="81"/>
    </row>
    <row r="446" spans="1:1" ht="13">
      <c r="A446" s="81"/>
    </row>
    <row r="447" spans="1:1" ht="13">
      <c r="A447" s="81"/>
    </row>
    <row r="448" spans="1:1" ht="13">
      <c r="A448" s="81"/>
    </row>
    <row r="449" spans="1:1" ht="13">
      <c r="A449" s="81"/>
    </row>
    <row r="450" spans="1:1" ht="13">
      <c r="A450" s="81"/>
    </row>
    <row r="451" spans="1:1" ht="13">
      <c r="A451" s="81"/>
    </row>
    <row r="452" spans="1:1" ht="13">
      <c r="A452" s="81"/>
    </row>
    <row r="453" spans="1:1" ht="13">
      <c r="A453" s="81"/>
    </row>
    <row r="454" spans="1:1" ht="13">
      <c r="A454" s="81"/>
    </row>
    <row r="455" spans="1:1" ht="13">
      <c r="A455" s="81"/>
    </row>
    <row r="456" spans="1:1" ht="13">
      <c r="A456" s="81"/>
    </row>
    <row r="457" spans="1:1" ht="13">
      <c r="A457" s="81"/>
    </row>
    <row r="458" spans="1:1" ht="13">
      <c r="A458" s="81"/>
    </row>
    <row r="459" spans="1:1" ht="13">
      <c r="A459" s="81"/>
    </row>
    <row r="460" spans="1:1" ht="13">
      <c r="A460" s="81"/>
    </row>
    <row r="461" spans="1:1" ht="13">
      <c r="A461" s="81"/>
    </row>
    <row r="462" spans="1:1" ht="13">
      <c r="A462" s="81"/>
    </row>
    <row r="463" spans="1:1" ht="13">
      <c r="A463" s="81"/>
    </row>
    <row r="464" spans="1:1" ht="13">
      <c r="A464" s="81"/>
    </row>
    <row r="465" spans="1:1" ht="13">
      <c r="A465" s="81"/>
    </row>
    <row r="466" spans="1:1" ht="13">
      <c r="A466" s="81"/>
    </row>
    <row r="467" spans="1:1" ht="13">
      <c r="A467" s="81"/>
    </row>
    <row r="468" spans="1:1" ht="13">
      <c r="A468" s="81"/>
    </row>
    <row r="469" spans="1:1" ht="13">
      <c r="A469" s="81"/>
    </row>
    <row r="470" spans="1:1" ht="13">
      <c r="A470" s="81"/>
    </row>
    <row r="471" spans="1:1" ht="13">
      <c r="A471" s="81"/>
    </row>
    <row r="472" spans="1:1" ht="13">
      <c r="A472" s="81"/>
    </row>
    <row r="473" spans="1:1" ht="13">
      <c r="A473" s="81"/>
    </row>
    <row r="474" spans="1:1" ht="13">
      <c r="A474" s="81"/>
    </row>
    <row r="475" spans="1:1" ht="13">
      <c r="A475" s="81"/>
    </row>
    <row r="476" spans="1:1" ht="13">
      <c r="A476" s="81"/>
    </row>
    <row r="477" spans="1:1" ht="13">
      <c r="A477" s="81"/>
    </row>
    <row r="478" spans="1:1" ht="13">
      <c r="A478" s="81"/>
    </row>
    <row r="479" spans="1:1" ht="13">
      <c r="A479" s="81"/>
    </row>
    <row r="480" spans="1:1" ht="13">
      <c r="A480" s="81"/>
    </row>
    <row r="481" spans="1:1" ht="13">
      <c r="A481" s="81"/>
    </row>
    <row r="482" spans="1:1" ht="13">
      <c r="A482" s="81"/>
    </row>
    <row r="483" spans="1:1" ht="13">
      <c r="A483" s="81"/>
    </row>
    <row r="484" spans="1:1" ht="13">
      <c r="A484" s="81"/>
    </row>
    <row r="485" spans="1:1" ht="13">
      <c r="A485" s="81"/>
    </row>
    <row r="486" spans="1:1" ht="13">
      <c r="A486" s="81"/>
    </row>
    <row r="487" spans="1:1" ht="13">
      <c r="A487" s="81"/>
    </row>
    <row r="488" spans="1:1" ht="13">
      <c r="A488" s="81"/>
    </row>
    <row r="489" spans="1:1" ht="13">
      <c r="A489" s="81"/>
    </row>
    <row r="490" spans="1:1" ht="13">
      <c r="A490" s="81"/>
    </row>
    <row r="491" spans="1:1" ht="13">
      <c r="A491" s="81"/>
    </row>
    <row r="492" spans="1:1" ht="13">
      <c r="A492" s="81"/>
    </row>
    <row r="493" spans="1:1" ht="13">
      <c r="A493" s="81"/>
    </row>
    <row r="494" spans="1:1" ht="13">
      <c r="A494" s="81"/>
    </row>
    <row r="495" spans="1:1" ht="13">
      <c r="A495" s="81"/>
    </row>
    <row r="496" spans="1:1" ht="13">
      <c r="A496" s="81"/>
    </row>
    <row r="497" spans="1:1" ht="13">
      <c r="A497" s="81"/>
    </row>
    <row r="498" spans="1:1" ht="13">
      <c r="A498" s="81"/>
    </row>
    <row r="499" spans="1:1" ht="13">
      <c r="A499" s="81"/>
    </row>
    <row r="500" spans="1:1" ht="13">
      <c r="A500" s="81"/>
    </row>
    <row r="501" spans="1:1" ht="13">
      <c r="A501" s="81"/>
    </row>
    <row r="502" spans="1:1" ht="13">
      <c r="A502" s="81"/>
    </row>
    <row r="503" spans="1:1" ht="13">
      <c r="A503" s="81"/>
    </row>
    <row r="504" spans="1:1" ht="13">
      <c r="A504" s="81"/>
    </row>
    <row r="505" spans="1:1" ht="13">
      <c r="A505" s="81"/>
    </row>
    <row r="506" spans="1:1" ht="13">
      <c r="A506" s="81"/>
    </row>
    <row r="507" spans="1:1" ht="13">
      <c r="A507" s="81"/>
    </row>
    <row r="508" spans="1:1" ht="13">
      <c r="A508" s="81"/>
    </row>
    <row r="509" spans="1:1" ht="13">
      <c r="A509" s="81"/>
    </row>
    <row r="510" spans="1:1" ht="13">
      <c r="A510" s="81"/>
    </row>
    <row r="511" spans="1:1" ht="13">
      <c r="A511" s="81"/>
    </row>
    <row r="512" spans="1:1" ht="13">
      <c r="A512" s="81"/>
    </row>
    <row r="513" spans="1:1" ht="13">
      <c r="A513" s="81"/>
    </row>
    <row r="514" spans="1:1" ht="13">
      <c r="A514" s="81"/>
    </row>
    <row r="515" spans="1:1" ht="13">
      <c r="A515" s="81"/>
    </row>
    <row r="516" spans="1:1" ht="13">
      <c r="A516" s="81"/>
    </row>
    <row r="517" spans="1:1" ht="13">
      <c r="A517" s="81"/>
    </row>
    <row r="518" spans="1:1" ht="13">
      <c r="A518" s="81"/>
    </row>
    <row r="519" spans="1:1" ht="13">
      <c r="A519" s="81"/>
    </row>
    <row r="520" spans="1:1" ht="13">
      <c r="A520" s="81"/>
    </row>
    <row r="521" spans="1:1" ht="13">
      <c r="A521" s="81"/>
    </row>
    <row r="522" spans="1:1" ht="13">
      <c r="A522" s="81"/>
    </row>
    <row r="523" spans="1:1" ht="13">
      <c r="A523" s="81"/>
    </row>
    <row r="524" spans="1:1" ht="13">
      <c r="A524" s="81"/>
    </row>
    <row r="525" spans="1:1" ht="13">
      <c r="A525" s="81"/>
    </row>
    <row r="526" spans="1:1" ht="13">
      <c r="A526" s="81"/>
    </row>
    <row r="527" spans="1:1" ht="13">
      <c r="A527" s="81"/>
    </row>
    <row r="528" spans="1:1" ht="13">
      <c r="A528" s="81"/>
    </row>
    <row r="529" spans="1:1" ht="13">
      <c r="A529" s="81"/>
    </row>
    <row r="530" spans="1:1" ht="13">
      <c r="A530" s="81"/>
    </row>
    <row r="531" spans="1:1" ht="13">
      <c r="A531" s="81"/>
    </row>
    <row r="532" spans="1:1" ht="13">
      <c r="A532" s="81"/>
    </row>
    <row r="533" spans="1:1" ht="13">
      <c r="A533" s="81"/>
    </row>
    <row r="534" spans="1:1" ht="13">
      <c r="A534" s="81"/>
    </row>
    <row r="535" spans="1:1" ht="13">
      <c r="A535" s="81"/>
    </row>
    <row r="536" spans="1:1" ht="13">
      <c r="A536" s="81"/>
    </row>
    <row r="537" spans="1:1" ht="13">
      <c r="A537" s="81"/>
    </row>
    <row r="538" spans="1:1" ht="13">
      <c r="A538" s="81"/>
    </row>
    <row r="539" spans="1:1" ht="13">
      <c r="A539" s="81"/>
    </row>
    <row r="540" spans="1:1" ht="13">
      <c r="A540" s="81"/>
    </row>
    <row r="541" spans="1:1" ht="13">
      <c r="A541" s="81"/>
    </row>
    <row r="542" spans="1:1" ht="13">
      <c r="A542" s="81"/>
    </row>
    <row r="543" spans="1:1" ht="13">
      <c r="A543" s="81"/>
    </row>
    <row r="544" spans="1:1" ht="13">
      <c r="A544" s="81"/>
    </row>
    <row r="545" spans="1:1" ht="13">
      <c r="A545" s="81"/>
    </row>
    <row r="546" spans="1:1" ht="13">
      <c r="A546" s="81"/>
    </row>
    <row r="547" spans="1:1" ht="13">
      <c r="A547" s="81"/>
    </row>
    <row r="548" spans="1:1" ht="13">
      <c r="A548" s="81"/>
    </row>
    <row r="549" spans="1:1" ht="13">
      <c r="A549" s="81"/>
    </row>
    <row r="550" spans="1:1" ht="13">
      <c r="A550" s="81"/>
    </row>
    <row r="551" spans="1:1" ht="13">
      <c r="A551" s="81"/>
    </row>
    <row r="552" spans="1:1" ht="13">
      <c r="A552" s="81"/>
    </row>
    <row r="553" spans="1:1" ht="13">
      <c r="A553" s="81"/>
    </row>
    <row r="554" spans="1:1" ht="13">
      <c r="A554" s="81"/>
    </row>
    <row r="555" spans="1:1" ht="13">
      <c r="A555" s="81"/>
    </row>
    <row r="556" spans="1:1" ht="13">
      <c r="A556" s="81"/>
    </row>
    <row r="557" spans="1:1" ht="13">
      <c r="A557" s="81"/>
    </row>
    <row r="558" spans="1:1" ht="13">
      <c r="A558" s="81"/>
    </row>
    <row r="559" spans="1:1" ht="13">
      <c r="A559" s="81"/>
    </row>
    <row r="560" spans="1:1" ht="13">
      <c r="A560" s="81"/>
    </row>
    <row r="561" spans="1:1" ht="13">
      <c r="A561" s="81"/>
    </row>
    <row r="562" spans="1:1" ht="13">
      <c r="A562" s="81"/>
    </row>
    <row r="563" spans="1:1" ht="13">
      <c r="A563" s="81"/>
    </row>
    <row r="564" spans="1:1" ht="13">
      <c r="A564" s="81"/>
    </row>
    <row r="565" spans="1:1" ht="13">
      <c r="A565" s="81"/>
    </row>
    <row r="566" spans="1:1" ht="13">
      <c r="A566" s="81"/>
    </row>
    <row r="567" spans="1:1" ht="13">
      <c r="A567" s="81"/>
    </row>
    <row r="568" spans="1:1" ht="13">
      <c r="A568" s="81"/>
    </row>
    <row r="569" spans="1:1" ht="13">
      <c r="A569" s="81"/>
    </row>
    <row r="570" spans="1:1" ht="13">
      <c r="A570" s="81"/>
    </row>
    <row r="571" spans="1:1" ht="13">
      <c r="A571" s="81"/>
    </row>
    <row r="572" spans="1:1" ht="13">
      <c r="A572" s="81"/>
    </row>
    <row r="573" spans="1:1" ht="13">
      <c r="A573" s="81"/>
    </row>
    <row r="574" spans="1:1" ht="13">
      <c r="A574" s="81"/>
    </row>
    <row r="575" spans="1:1" ht="13">
      <c r="A575" s="81"/>
    </row>
    <row r="576" spans="1:1" ht="13">
      <c r="A576" s="81"/>
    </row>
    <row r="577" spans="1:1" ht="13">
      <c r="A577" s="81"/>
    </row>
    <row r="578" spans="1:1" ht="13">
      <c r="A578" s="81"/>
    </row>
    <row r="579" spans="1:1" ht="13">
      <c r="A579" s="81"/>
    </row>
    <row r="580" spans="1:1" ht="13">
      <c r="A580" s="81"/>
    </row>
    <row r="581" spans="1:1" ht="13">
      <c r="A581" s="81"/>
    </row>
    <row r="582" spans="1:1" ht="13">
      <c r="A582" s="81"/>
    </row>
    <row r="583" spans="1:1" ht="13">
      <c r="A583" s="81"/>
    </row>
    <row r="584" spans="1:1" ht="13">
      <c r="A584" s="81"/>
    </row>
    <row r="585" spans="1:1" ht="13">
      <c r="A585" s="81"/>
    </row>
    <row r="586" spans="1:1" ht="13">
      <c r="A586" s="81"/>
    </row>
    <row r="587" spans="1:1" ht="13">
      <c r="A587" s="81"/>
    </row>
    <row r="588" spans="1:1" ht="13">
      <c r="A588" s="81"/>
    </row>
    <row r="589" spans="1:1" ht="13">
      <c r="A589" s="81"/>
    </row>
    <row r="590" spans="1:1" ht="13">
      <c r="A590" s="81"/>
    </row>
    <row r="591" spans="1:1" ht="13">
      <c r="A591" s="81"/>
    </row>
    <row r="592" spans="1:1" ht="13">
      <c r="A592" s="81"/>
    </row>
    <row r="593" spans="1:1" ht="13">
      <c r="A593" s="81"/>
    </row>
    <row r="594" spans="1:1" ht="13">
      <c r="A594" s="81"/>
    </row>
    <row r="595" spans="1:1" ht="13">
      <c r="A595" s="81"/>
    </row>
    <row r="596" spans="1:1" ht="13">
      <c r="A596" s="81"/>
    </row>
    <row r="597" spans="1:1" ht="13">
      <c r="A597" s="81"/>
    </row>
    <row r="598" spans="1:1" ht="13">
      <c r="A598" s="81"/>
    </row>
    <row r="599" spans="1:1" ht="13">
      <c r="A599" s="81"/>
    </row>
    <row r="600" spans="1:1" ht="13">
      <c r="A600" s="81"/>
    </row>
    <row r="601" spans="1:1" ht="13">
      <c r="A601" s="81"/>
    </row>
    <row r="602" spans="1:1" ht="13">
      <c r="A602" s="81"/>
    </row>
    <row r="603" spans="1:1" ht="13">
      <c r="A603" s="81"/>
    </row>
    <row r="604" spans="1:1" ht="13">
      <c r="A604" s="81"/>
    </row>
    <row r="605" spans="1:1" ht="13">
      <c r="A605" s="81"/>
    </row>
    <row r="606" spans="1:1" ht="13">
      <c r="A606" s="81"/>
    </row>
    <row r="607" spans="1:1" ht="13">
      <c r="A607" s="81"/>
    </row>
    <row r="608" spans="1:1" ht="13">
      <c r="A608" s="81"/>
    </row>
    <row r="609" spans="1:1" ht="13">
      <c r="A609" s="81"/>
    </row>
    <row r="610" spans="1:1" ht="13">
      <c r="A610" s="81"/>
    </row>
    <row r="611" spans="1:1" ht="13">
      <c r="A611" s="81"/>
    </row>
    <row r="612" spans="1:1" ht="13">
      <c r="A612" s="81"/>
    </row>
    <row r="613" spans="1:1" ht="13">
      <c r="A613" s="81"/>
    </row>
    <row r="614" spans="1:1" ht="13">
      <c r="A614" s="81"/>
    </row>
    <row r="615" spans="1:1" ht="13">
      <c r="A615" s="81"/>
    </row>
    <row r="616" spans="1:1" ht="13">
      <c r="A616" s="81"/>
    </row>
    <row r="617" spans="1:1" ht="13">
      <c r="A617" s="81"/>
    </row>
    <row r="618" spans="1:1" ht="13">
      <c r="A618" s="81"/>
    </row>
    <row r="619" spans="1:1" ht="13">
      <c r="A619" s="81"/>
    </row>
    <row r="620" spans="1:1" ht="13">
      <c r="A620" s="81"/>
    </row>
    <row r="621" spans="1:1" ht="13">
      <c r="A621" s="81"/>
    </row>
    <row r="622" spans="1:1" ht="13">
      <c r="A622" s="81"/>
    </row>
    <row r="623" spans="1:1" ht="13">
      <c r="A623" s="81"/>
    </row>
    <row r="624" spans="1:1" ht="13">
      <c r="A624" s="81"/>
    </row>
    <row r="625" spans="1:1" ht="13">
      <c r="A625" s="81"/>
    </row>
    <row r="626" spans="1:1" ht="13">
      <c r="A626" s="81"/>
    </row>
    <row r="627" spans="1:1" ht="13">
      <c r="A627" s="81"/>
    </row>
    <row r="628" spans="1:1" ht="13">
      <c r="A628" s="81"/>
    </row>
    <row r="629" spans="1:1" ht="13">
      <c r="A629" s="81"/>
    </row>
    <row r="630" spans="1:1" ht="13">
      <c r="A630" s="81"/>
    </row>
    <row r="631" spans="1:1" ht="13">
      <c r="A631" s="81"/>
    </row>
    <row r="632" spans="1:1" ht="13">
      <c r="A632" s="81"/>
    </row>
    <row r="633" spans="1:1" ht="13">
      <c r="A633" s="81"/>
    </row>
    <row r="634" spans="1:1" ht="13">
      <c r="A634" s="81"/>
    </row>
    <row r="635" spans="1:1" ht="13">
      <c r="A635" s="81"/>
    </row>
    <row r="636" spans="1:1" ht="13">
      <c r="A636" s="81"/>
    </row>
    <row r="637" spans="1:1" ht="13">
      <c r="A637" s="81"/>
    </row>
    <row r="638" spans="1:1" ht="13">
      <c r="A638" s="81"/>
    </row>
    <row r="639" spans="1:1" ht="13">
      <c r="A639" s="81"/>
    </row>
    <row r="640" spans="1:1" ht="13">
      <c r="A640" s="81"/>
    </row>
    <row r="641" spans="1:1" ht="13">
      <c r="A641" s="81"/>
    </row>
    <row r="642" spans="1:1" ht="13">
      <c r="A642" s="81"/>
    </row>
    <row r="643" spans="1:1" ht="13">
      <c r="A643" s="81"/>
    </row>
    <row r="644" spans="1:1" ht="13">
      <c r="A644" s="81"/>
    </row>
    <row r="645" spans="1:1" ht="13">
      <c r="A645" s="81"/>
    </row>
    <row r="646" spans="1:1" ht="13">
      <c r="A646" s="81"/>
    </row>
    <row r="647" spans="1:1" ht="13">
      <c r="A647" s="81"/>
    </row>
    <row r="648" spans="1:1" ht="13">
      <c r="A648" s="81"/>
    </row>
    <row r="649" spans="1:1" ht="13">
      <c r="A649" s="81"/>
    </row>
    <row r="650" spans="1:1" ht="13">
      <c r="A650" s="81"/>
    </row>
    <row r="651" spans="1:1" ht="13">
      <c r="A651" s="81"/>
    </row>
    <row r="652" spans="1:1" ht="13">
      <c r="A652" s="81"/>
    </row>
    <row r="653" spans="1:1" ht="13">
      <c r="A653" s="81"/>
    </row>
    <row r="654" spans="1:1" ht="13">
      <c r="A654" s="81"/>
    </row>
    <row r="655" spans="1:1" ht="13">
      <c r="A655" s="81"/>
    </row>
    <row r="656" spans="1:1" ht="13">
      <c r="A656" s="81"/>
    </row>
    <row r="657" spans="1:1" ht="13">
      <c r="A657" s="81"/>
    </row>
    <row r="658" spans="1:1" ht="13">
      <c r="A658" s="81"/>
    </row>
    <row r="659" spans="1:1" ht="13">
      <c r="A659" s="81"/>
    </row>
    <row r="660" spans="1:1" ht="13">
      <c r="A660" s="81"/>
    </row>
    <row r="661" spans="1:1" ht="13">
      <c r="A661" s="81"/>
    </row>
    <row r="662" spans="1:1" ht="13">
      <c r="A662" s="81"/>
    </row>
    <row r="663" spans="1:1" ht="13">
      <c r="A663" s="81"/>
    </row>
    <row r="664" spans="1:1" ht="13">
      <c r="A664" s="81"/>
    </row>
    <row r="665" spans="1:1" ht="13">
      <c r="A665" s="81"/>
    </row>
    <row r="666" spans="1:1" ht="13">
      <c r="A666" s="81"/>
    </row>
    <row r="667" spans="1:1" ht="13">
      <c r="A667" s="81"/>
    </row>
    <row r="668" spans="1:1" ht="13">
      <c r="A668" s="81"/>
    </row>
    <row r="669" spans="1:1" ht="13">
      <c r="A669" s="81"/>
    </row>
    <row r="670" spans="1:1" ht="13">
      <c r="A670" s="81"/>
    </row>
    <row r="671" spans="1:1" ht="13">
      <c r="A671" s="81"/>
    </row>
    <row r="672" spans="1:1" ht="13">
      <c r="A672" s="81"/>
    </row>
    <row r="673" spans="1:1" ht="13">
      <c r="A673" s="81"/>
    </row>
    <row r="674" spans="1:1" ht="13">
      <c r="A674" s="81"/>
    </row>
    <row r="675" spans="1:1" ht="13">
      <c r="A675" s="81"/>
    </row>
    <row r="676" spans="1:1" ht="13">
      <c r="A676" s="81"/>
    </row>
    <row r="677" spans="1:1" ht="13">
      <c r="A677" s="81"/>
    </row>
    <row r="678" spans="1:1" ht="13">
      <c r="A678" s="81"/>
    </row>
    <row r="679" spans="1:1" ht="13">
      <c r="A679" s="81"/>
    </row>
    <row r="680" spans="1:1" ht="13">
      <c r="A680" s="81"/>
    </row>
    <row r="681" spans="1:1" ht="13">
      <c r="A681" s="81"/>
    </row>
    <row r="682" spans="1:1" ht="13">
      <c r="A682" s="81"/>
    </row>
    <row r="683" spans="1:1" ht="13">
      <c r="A683" s="81"/>
    </row>
    <row r="684" spans="1:1" ht="13">
      <c r="A684" s="81"/>
    </row>
    <row r="685" spans="1:1" ht="13">
      <c r="A685" s="81"/>
    </row>
    <row r="686" spans="1:1" ht="13">
      <c r="A686" s="81"/>
    </row>
    <row r="687" spans="1:1" ht="13">
      <c r="A687" s="81"/>
    </row>
    <row r="688" spans="1:1" ht="13">
      <c r="A688" s="81"/>
    </row>
    <row r="689" spans="1:1" ht="13">
      <c r="A689" s="81"/>
    </row>
    <row r="690" spans="1:1" ht="13">
      <c r="A690" s="81"/>
    </row>
    <row r="691" spans="1:1" ht="13">
      <c r="A691" s="81"/>
    </row>
    <row r="692" spans="1:1" ht="13">
      <c r="A692" s="81"/>
    </row>
    <row r="693" spans="1:1" ht="13">
      <c r="A693" s="81"/>
    </row>
    <row r="694" spans="1:1" ht="13">
      <c r="A694" s="81"/>
    </row>
    <row r="695" spans="1:1" ht="13">
      <c r="A695" s="81"/>
    </row>
    <row r="696" spans="1:1" ht="13">
      <c r="A696" s="81"/>
    </row>
    <row r="697" spans="1:1" ht="13">
      <c r="A697" s="81"/>
    </row>
    <row r="698" spans="1:1" ht="13">
      <c r="A698" s="81"/>
    </row>
    <row r="699" spans="1:1" ht="13">
      <c r="A699" s="81"/>
    </row>
    <row r="700" spans="1:1" ht="13">
      <c r="A700" s="81"/>
    </row>
    <row r="701" spans="1:1" ht="13">
      <c r="A701" s="81"/>
    </row>
    <row r="702" spans="1:1" ht="13">
      <c r="A702" s="81"/>
    </row>
    <row r="703" spans="1:1" ht="13">
      <c r="A703" s="81"/>
    </row>
    <row r="704" spans="1:1" ht="13">
      <c r="A704" s="81"/>
    </row>
    <row r="705" spans="1:1" ht="13">
      <c r="A705" s="81"/>
    </row>
    <row r="706" spans="1:1" ht="13">
      <c r="A706" s="81"/>
    </row>
    <row r="707" spans="1:1" ht="13">
      <c r="A707" s="81"/>
    </row>
    <row r="708" spans="1:1" ht="13">
      <c r="A708" s="81"/>
    </row>
    <row r="709" spans="1:1" ht="13">
      <c r="A709" s="81"/>
    </row>
    <row r="710" spans="1:1" ht="13">
      <c r="A710" s="81"/>
    </row>
    <row r="711" spans="1:1" ht="13">
      <c r="A711" s="81"/>
    </row>
    <row r="712" spans="1:1" ht="13">
      <c r="A712" s="81"/>
    </row>
    <row r="713" spans="1:1" ht="13">
      <c r="A713" s="81"/>
    </row>
    <row r="714" spans="1:1" ht="13">
      <c r="A714" s="81"/>
    </row>
    <row r="715" spans="1:1" ht="13">
      <c r="A715" s="81"/>
    </row>
    <row r="716" spans="1:1" ht="13">
      <c r="A716" s="81"/>
    </row>
    <row r="717" spans="1:1" ht="13">
      <c r="A717" s="81"/>
    </row>
    <row r="718" spans="1:1" ht="13">
      <c r="A718" s="81"/>
    </row>
    <row r="719" spans="1:1" ht="13">
      <c r="A719" s="81"/>
    </row>
    <row r="720" spans="1:1" ht="13">
      <c r="A720" s="81"/>
    </row>
    <row r="721" spans="1:1" ht="13">
      <c r="A721" s="81"/>
    </row>
    <row r="722" spans="1:1" ht="13">
      <c r="A722" s="81"/>
    </row>
    <row r="723" spans="1:1" ht="13">
      <c r="A723" s="81"/>
    </row>
    <row r="724" spans="1:1" ht="13">
      <c r="A724" s="81"/>
    </row>
    <row r="725" spans="1:1" ht="13">
      <c r="A725" s="81"/>
    </row>
    <row r="726" spans="1:1" ht="13">
      <c r="A726" s="81"/>
    </row>
    <row r="727" spans="1:1" ht="13">
      <c r="A727" s="81"/>
    </row>
    <row r="728" spans="1:1" ht="13">
      <c r="A728" s="81"/>
    </row>
    <row r="729" spans="1:1" ht="13">
      <c r="A729" s="81"/>
    </row>
    <row r="730" spans="1:1" ht="13">
      <c r="A730" s="81"/>
    </row>
    <row r="731" spans="1:1" ht="13">
      <c r="A731" s="81"/>
    </row>
    <row r="732" spans="1:1" ht="13">
      <c r="A732" s="81"/>
    </row>
    <row r="733" spans="1:1" ht="13">
      <c r="A733" s="81"/>
    </row>
    <row r="734" spans="1:1" ht="13">
      <c r="A734" s="81"/>
    </row>
    <row r="735" spans="1:1" ht="13">
      <c r="A735" s="81"/>
    </row>
    <row r="736" spans="1:1" ht="13">
      <c r="A736" s="81"/>
    </row>
    <row r="737" spans="1:1" ht="13">
      <c r="A737" s="81"/>
    </row>
    <row r="738" spans="1:1" ht="13">
      <c r="A738" s="81"/>
    </row>
    <row r="739" spans="1:1" ht="13">
      <c r="A739" s="81"/>
    </row>
    <row r="740" spans="1:1" ht="13">
      <c r="A740" s="81"/>
    </row>
    <row r="741" spans="1:1" ht="13">
      <c r="A741" s="81"/>
    </row>
    <row r="742" spans="1:1" ht="13">
      <c r="A742" s="81"/>
    </row>
    <row r="743" spans="1:1" ht="13">
      <c r="A743" s="81"/>
    </row>
    <row r="744" spans="1:1" ht="13">
      <c r="A744" s="81"/>
    </row>
    <row r="745" spans="1:1" ht="13">
      <c r="A745" s="81"/>
    </row>
    <row r="746" spans="1:1" ht="13">
      <c r="A746" s="81"/>
    </row>
    <row r="747" spans="1:1" ht="13">
      <c r="A747" s="81"/>
    </row>
    <row r="748" spans="1:1" ht="13">
      <c r="A748" s="81"/>
    </row>
    <row r="749" spans="1:1" ht="13">
      <c r="A749" s="81"/>
    </row>
    <row r="750" spans="1:1" ht="13">
      <c r="A750" s="81"/>
    </row>
    <row r="751" spans="1:1" ht="13">
      <c r="A751" s="81"/>
    </row>
    <row r="752" spans="1:1" ht="13">
      <c r="A752" s="81"/>
    </row>
    <row r="753" spans="1:1" ht="13">
      <c r="A753" s="81"/>
    </row>
    <row r="754" spans="1:1" ht="13">
      <c r="A754" s="81"/>
    </row>
    <row r="755" spans="1:1" ht="13">
      <c r="A755" s="81"/>
    </row>
    <row r="756" spans="1:1" ht="13">
      <c r="A756" s="81"/>
    </row>
    <row r="757" spans="1:1" ht="13">
      <c r="A757" s="81"/>
    </row>
    <row r="758" spans="1:1" ht="13">
      <c r="A758" s="81"/>
    </row>
    <row r="759" spans="1:1" ht="13">
      <c r="A759" s="81"/>
    </row>
    <row r="760" spans="1:1" ht="13">
      <c r="A760" s="81"/>
    </row>
    <row r="761" spans="1:1" ht="13">
      <c r="A761" s="81"/>
    </row>
    <row r="762" spans="1:1" ht="13">
      <c r="A762" s="81"/>
    </row>
    <row r="763" spans="1:1" ht="13">
      <c r="A763" s="81"/>
    </row>
    <row r="764" spans="1:1" ht="13">
      <c r="A764" s="81"/>
    </row>
    <row r="765" spans="1:1" ht="13">
      <c r="A765" s="81"/>
    </row>
    <row r="766" spans="1:1" ht="13">
      <c r="A766" s="81"/>
    </row>
    <row r="767" spans="1:1" ht="13">
      <c r="A767" s="81"/>
    </row>
    <row r="768" spans="1:1" ht="13">
      <c r="A768" s="81"/>
    </row>
    <row r="769" spans="1:1" ht="13">
      <c r="A769" s="81"/>
    </row>
    <row r="770" spans="1:1" ht="13">
      <c r="A770" s="81"/>
    </row>
    <row r="771" spans="1:1" ht="13">
      <c r="A771" s="81"/>
    </row>
    <row r="772" spans="1:1" ht="13">
      <c r="A772" s="81"/>
    </row>
    <row r="773" spans="1:1" ht="13">
      <c r="A773" s="81"/>
    </row>
    <row r="774" spans="1:1" ht="13">
      <c r="A774" s="81"/>
    </row>
    <row r="775" spans="1:1" ht="13">
      <c r="A775" s="81"/>
    </row>
    <row r="776" spans="1:1" ht="13">
      <c r="A776" s="81"/>
    </row>
    <row r="777" spans="1:1" ht="13">
      <c r="A777" s="81"/>
    </row>
    <row r="778" spans="1:1" ht="13">
      <c r="A778" s="81"/>
    </row>
    <row r="779" spans="1:1" ht="13">
      <c r="A779" s="81"/>
    </row>
    <row r="780" spans="1:1" ht="13">
      <c r="A780" s="81"/>
    </row>
    <row r="781" spans="1:1" ht="13">
      <c r="A781" s="81"/>
    </row>
    <row r="782" spans="1:1" ht="13">
      <c r="A782" s="81"/>
    </row>
    <row r="783" spans="1:1" ht="13">
      <c r="A783" s="81"/>
    </row>
    <row r="784" spans="1:1" ht="13">
      <c r="A784" s="81"/>
    </row>
    <row r="785" spans="1:1" ht="13">
      <c r="A785" s="81"/>
    </row>
    <row r="786" spans="1:1" ht="13">
      <c r="A786" s="81"/>
    </row>
    <row r="787" spans="1:1" ht="13">
      <c r="A787" s="81"/>
    </row>
    <row r="788" spans="1:1" ht="13">
      <c r="A788" s="81"/>
    </row>
    <row r="789" spans="1:1" ht="13">
      <c r="A789" s="81"/>
    </row>
    <row r="790" spans="1:1" ht="13">
      <c r="A790" s="81"/>
    </row>
    <row r="791" spans="1:1" ht="13">
      <c r="A791" s="81"/>
    </row>
    <row r="792" spans="1:1" ht="13">
      <c r="A792" s="81"/>
    </row>
    <row r="793" spans="1:1" ht="13">
      <c r="A793" s="81"/>
    </row>
    <row r="794" spans="1:1" ht="13">
      <c r="A794" s="81"/>
    </row>
    <row r="795" spans="1:1" ht="13">
      <c r="A795" s="81"/>
    </row>
    <row r="796" spans="1:1" ht="13">
      <c r="A796" s="81"/>
    </row>
    <row r="797" spans="1:1" ht="13">
      <c r="A797" s="81"/>
    </row>
    <row r="798" spans="1:1" ht="13">
      <c r="A798" s="81"/>
    </row>
    <row r="799" spans="1:1" ht="13">
      <c r="A799" s="81"/>
    </row>
    <row r="800" spans="1:1" ht="13">
      <c r="A800" s="81"/>
    </row>
    <row r="801" spans="1:1" ht="13">
      <c r="A801" s="81"/>
    </row>
    <row r="802" spans="1:1" ht="13">
      <c r="A802" s="81"/>
    </row>
    <row r="803" spans="1:1" ht="13">
      <c r="A803" s="81"/>
    </row>
    <row r="804" spans="1:1" ht="13">
      <c r="A804" s="81"/>
    </row>
    <row r="805" spans="1:1" ht="13">
      <c r="A805" s="81"/>
    </row>
    <row r="806" spans="1:1" ht="13">
      <c r="A806" s="81"/>
    </row>
    <row r="807" spans="1:1" ht="13">
      <c r="A807" s="81"/>
    </row>
    <row r="808" spans="1:1" ht="13">
      <c r="A808" s="81"/>
    </row>
    <row r="809" spans="1:1" ht="13">
      <c r="A809" s="81"/>
    </row>
    <row r="810" spans="1:1" ht="13">
      <c r="A810" s="81"/>
    </row>
    <row r="811" spans="1:1" ht="13">
      <c r="A811" s="81"/>
    </row>
    <row r="812" spans="1:1" ht="13">
      <c r="A812" s="81"/>
    </row>
    <row r="813" spans="1:1" ht="13">
      <c r="A813" s="81"/>
    </row>
    <row r="814" spans="1:1" ht="13">
      <c r="A814" s="81"/>
    </row>
    <row r="815" spans="1:1" ht="13">
      <c r="A815" s="81"/>
    </row>
    <row r="816" spans="1:1" ht="13">
      <c r="A816" s="81"/>
    </row>
    <row r="817" spans="1:1" ht="13">
      <c r="A817" s="81"/>
    </row>
    <row r="818" spans="1:1" ht="13">
      <c r="A818" s="81"/>
    </row>
    <row r="819" spans="1:1" ht="13">
      <c r="A819" s="81"/>
    </row>
    <row r="820" spans="1:1" ht="13">
      <c r="A820" s="81"/>
    </row>
    <row r="821" spans="1:1" ht="13">
      <c r="A821" s="81"/>
    </row>
    <row r="822" spans="1:1" ht="13">
      <c r="A822" s="81"/>
    </row>
    <row r="823" spans="1:1" ht="13">
      <c r="A823" s="81"/>
    </row>
    <row r="824" spans="1:1" ht="13">
      <c r="A824" s="81"/>
    </row>
    <row r="825" spans="1:1" ht="13">
      <c r="A825" s="81"/>
    </row>
    <row r="826" spans="1:1" ht="13">
      <c r="A826" s="81"/>
    </row>
    <row r="827" spans="1:1" ht="13">
      <c r="A827" s="81"/>
    </row>
    <row r="828" spans="1:1" ht="13">
      <c r="A828" s="81"/>
    </row>
    <row r="829" spans="1:1" ht="13">
      <c r="A829" s="81"/>
    </row>
    <row r="830" spans="1:1" ht="13">
      <c r="A830" s="81"/>
    </row>
    <row r="831" spans="1:1" ht="13">
      <c r="A831" s="81"/>
    </row>
    <row r="832" spans="1:1" ht="13">
      <c r="A832" s="81"/>
    </row>
    <row r="833" spans="1:1" ht="13">
      <c r="A833" s="81"/>
    </row>
    <row r="834" spans="1:1" ht="13">
      <c r="A834" s="81"/>
    </row>
    <row r="835" spans="1:1" ht="13">
      <c r="A835" s="81"/>
    </row>
    <row r="836" spans="1:1" ht="13">
      <c r="A836" s="81"/>
    </row>
    <row r="837" spans="1:1" ht="13">
      <c r="A837" s="81"/>
    </row>
    <row r="838" spans="1:1" ht="13">
      <c r="A838" s="81"/>
    </row>
    <row r="839" spans="1:1" ht="13">
      <c r="A839" s="81"/>
    </row>
    <row r="840" spans="1:1" ht="13">
      <c r="A840" s="81"/>
    </row>
    <row r="841" spans="1:1" ht="13">
      <c r="A841" s="81"/>
    </row>
    <row r="842" spans="1:1" ht="13">
      <c r="A842" s="81"/>
    </row>
    <row r="843" spans="1:1" ht="13">
      <c r="A843" s="81"/>
    </row>
    <row r="844" spans="1:1" ht="13">
      <c r="A844" s="81"/>
    </row>
    <row r="845" spans="1:1" ht="13">
      <c r="A845" s="81"/>
    </row>
    <row r="846" spans="1:1" ht="13">
      <c r="A846" s="81"/>
    </row>
    <row r="847" spans="1:1" ht="13">
      <c r="A847" s="81"/>
    </row>
    <row r="848" spans="1:1" ht="13">
      <c r="A848" s="81"/>
    </row>
    <row r="849" spans="1:1" ht="13">
      <c r="A849" s="81"/>
    </row>
    <row r="850" spans="1:1" ht="13">
      <c r="A850" s="81"/>
    </row>
    <row r="851" spans="1:1" ht="13">
      <c r="A851" s="81"/>
    </row>
    <row r="852" spans="1:1" ht="13">
      <c r="A852" s="81"/>
    </row>
    <row r="853" spans="1:1" ht="13">
      <c r="A853" s="81"/>
    </row>
    <row r="854" spans="1:1" ht="13">
      <c r="A854" s="81"/>
    </row>
    <row r="855" spans="1:1" ht="13">
      <c r="A855" s="81"/>
    </row>
    <row r="856" spans="1:1" ht="13">
      <c r="A856" s="81"/>
    </row>
    <row r="857" spans="1:1" ht="13">
      <c r="A857" s="81"/>
    </row>
    <row r="858" spans="1:1" ht="13">
      <c r="A858" s="81"/>
    </row>
    <row r="859" spans="1:1" ht="13">
      <c r="A859" s="81"/>
    </row>
    <row r="860" spans="1:1" ht="13">
      <c r="A860" s="81"/>
    </row>
    <row r="861" spans="1:1" ht="13">
      <c r="A861" s="81"/>
    </row>
    <row r="862" spans="1:1" ht="13">
      <c r="A862" s="81"/>
    </row>
    <row r="863" spans="1:1" ht="13">
      <c r="A863" s="81"/>
    </row>
    <row r="864" spans="1:1" ht="13">
      <c r="A864" s="81"/>
    </row>
    <row r="865" spans="1:1" ht="13">
      <c r="A865" s="81"/>
    </row>
    <row r="866" spans="1:1" ht="13">
      <c r="A866" s="81"/>
    </row>
    <row r="867" spans="1:1" ht="13">
      <c r="A867" s="81"/>
    </row>
    <row r="868" spans="1:1" ht="13">
      <c r="A868" s="81"/>
    </row>
    <row r="869" spans="1:1" ht="13">
      <c r="A869" s="81"/>
    </row>
    <row r="870" spans="1:1" ht="13">
      <c r="A870" s="81"/>
    </row>
    <row r="871" spans="1:1" ht="13">
      <c r="A871" s="81"/>
    </row>
    <row r="872" spans="1:1" ht="13">
      <c r="A872" s="81"/>
    </row>
    <row r="873" spans="1:1" ht="13">
      <c r="A873" s="81"/>
    </row>
    <row r="874" spans="1:1" ht="13">
      <c r="A874" s="81"/>
    </row>
    <row r="875" spans="1:1" ht="13">
      <c r="A875" s="81"/>
    </row>
    <row r="876" spans="1:1" ht="13">
      <c r="A876" s="81"/>
    </row>
    <row r="877" spans="1:1" ht="13">
      <c r="A877" s="81"/>
    </row>
    <row r="878" spans="1:1" ht="13">
      <c r="A878" s="81"/>
    </row>
    <row r="879" spans="1:1" ht="13">
      <c r="A879" s="81"/>
    </row>
    <row r="880" spans="1:1" ht="13">
      <c r="A880" s="81"/>
    </row>
    <row r="881" spans="1:1" ht="13">
      <c r="A881" s="81"/>
    </row>
    <row r="882" spans="1:1" ht="13">
      <c r="A882" s="81"/>
    </row>
    <row r="883" spans="1:1" ht="13">
      <c r="A883" s="81"/>
    </row>
    <row r="884" spans="1:1" ht="13">
      <c r="A884" s="81"/>
    </row>
    <row r="885" spans="1:1" ht="13">
      <c r="A885" s="81"/>
    </row>
    <row r="886" spans="1:1" ht="13">
      <c r="A886" s="81"/>
    </row>
    <row r="887" spans="1:1" ht="13">
      <c r="A887" s="81"/>
    </row>
    <row r="888" spans="1:1" ht="13">
      <c r="A888" s="81"/>
    </row>
    <row r="889" spans="1:1" ht="13">
      <c r="A889" s="81"/>
    </row>
    <row r="890" spans="1:1" ht="13">
      <c r="A890" s="81"/>
    </row>
    <row r="891" spans="1:1" ht="13">
      <c r="A891" s="81"/>
    </row>
    <row r="892" spans="1:1" ht="13">
      <c r="A892" s="81"/>
    </row>
    <row r="893" spans="1:1" ht="13">
      <c r="A893" s="81"/>
    </row>
    <row r="894" spans="1:1" ht="13">
      <c r="A894" s="81"/>
    </row>
    <row r="895" spans="1:1" ht="13">
      <c r="A895" s="81"/>
    </row>
    <row r="896" spans="1:1" ht="13">
      <c r="A896" s="81"/>
    </row>
    <row r="897" spans="1:1" ht="13">
      <c r="A897" s="81"/>
    </row>
    <row r="898" spans="1:1" ht="13">
      <c r="A898" s="81"/>
    </row>
    <row r="899" spans="1:1" ht="13">
      <c r="A899" s="81"/>
    </row>
    <row r="900" spans="1:1" ht="13">
      <c r="A900" s="81"/>
    </row>
    <row r="901" spans="1:1" ht="13">
      <c r="A901" s="81"/>
    </row>
    <row r="902" spans="1:1" ht="13">
      <c r="A902" s="81"/>
    </row>
    <row r="903" spans="1:1" ht="13">
      <c r="A903" s="81"/>
    </row>
    <row r="904" spans="1:1" ht="13">
      <c r="A904" s="81"/>
    </row>
    <row r="905" spans="1:1" ht="13">
      <c r="A905" s="81"/>
    </row>
    <row r="906" spans="1:1" ht="13">
      <c r="A906" s="81"/>
    </row>
    <row r="907" spans="1:1" ht="13">
      <c r="A907" s="81"/>
    </row>
    <row r="908" spans="1:1" ht="13">
      <c r="A908" s="81"/>
    </row>
    <row r="909" spans="1:1" ht="13">
      <c r="A909" s="81"/>
    </row>
    <row r="910" spans="1:1" ht="13">
      <c r="A910" s="81"/>
    </row>
    <row r="911" spans="1:1" ht="13">
      <c r="A911" s="81"/>
    </row>
    <row r="912" spans="1:1" ht="13">
      <c r="A912" s="81"/>
    </row>
    <row r="913" spans="1:1" ht="13">
      <c r="A913" s="81"/>
    </row>
    <row r="914" spans="1:1" ht="13">
      <c r="A914" s="81"/>
    </row>
    <row r="915" spans="1:1" ht="13">
      <c r="A915" s="81"/>
    </row>
    <row r="916" spans="1:1" ht="13">
      <c r="A916" s="81"/>
    </row>
    <row r="917" spans="1:1" ht="13">
      <c r="A917" s="81"/>
    </row>
    <row r="918" spans="1:1" ht="13">
      <c r="A918" s="81"/>
    </row>
    <row r="919" spans="1:1" ht="13">
      <c r="A919" s="81"/>
    </row>
    <row r="920" spans="1:1" ht="13">
      <c r="A920" s="81"/>
    </row>
    <row r="921" spans="1:1" ht="13">
      <c r="A921" s="81"/>
    </row>
    <row r="922" spans="1:1" ht="13">
      <c r="A922" s="81"/>
    </row>
    <row r="923" spans="1:1" ht="13">
      <c r="A923" s="81"/>
    </row>
    <row r="924" spans="1:1" ht="13">
      <c r="A924" s="81"/>
    </row>
    <row r="925" spans="1:1" ht="13">
      <c r="A925" s="81"/>
    </row>
    <row r="926" spans="1:1" ht="13">
      <c r="A926" s="81"/>
    </row>
    <row r="927" spans="1:1" ht="13">
      <c r="A927" s="81"/>
    </row>
    <row r="928" spans="1:1" ht="13">
      <c r="A928" s="81"/>
    </row>
    <row r="929" spans="1:1" ht="13">
      <c r="A929" s="81"/>
    </row>
    <row r="930" spans="1:1" ht="13">
      <c r="A930" s="81"/>
    </row>
    <row r="931" spans="1:1" ht="13">
      <c r="A931" s="81"/>
    </row>
    <row r="932" spans="1:1" ht="13">
      <c r="A932" s="81"/>
    </row>
    <row r="933" spans="1:1" ht="13">
      <c r="A933" s="81"/>
    </row>
    <row r="934" spans="1:1" ht="13">
      <c r="A934" s="81"/>
    </row>
    <row r="935" spans="1:1" ht="13">
      <c r="A935" s="81"/>
    </row>
    <row r="936" spans="1:1" ht="13">
      <c r="A936" s="81"/>
    </row>
    <row r="937" spans="1:1" ht="13">
      <c r="A937" s="81"/>
    </row>
    <row r="938" spans="1:1" ht="13">
      <c r="A938" s="81"/>
    </row>
    <row r="939" spans="1:1" ht="13">
      <c r="A939" s="81"/>
    </row>
    <row r="940" spans="1:1" ht="13">
      <c r="A940" s="81"/>
    </row>
    <row r="941" spans="1:1" ht="13">
      <c r="A941" s="81"/>
    </row>
    <row r="942" spans="1:1" ht="13">
      <c r="A942" s="81"/>
    </row>
    <row r="943" spans="1:1" ht="13">
      <c r="A943" s="81"/>
    </row>
    <row r="944" spans="1:1" ht="13">
      <c r="A944" s="81"/>
    </row>
    <row r="945" spans="1:1" ht="13">
      <c r="A945" s="81"/>
    </row>
    <row r="946" spans="1:1" ht="13">
      <c r="A946" s="81"/>
    </row>
    <row r="947" spans="1:1" ht="13">
      <c r="A947" s="81"/>
    </row>
    <row r="948" spans="1:1" ht="13">
      <c r="A948" s="81"/>
    </row>
    <row r="949" spans="1:1" ht="13">
      <c r="A949" s="81"/>
    </row>
    <row r="950" spans="1:1" ht="13">
      <c r="A950" s="81"/>
    </row>
    <row r="951" spans="1:1" ht="13">
      <c r="A951" s="81"/>
    </row>
    <row r="952" spans="1:1" ht="13">
      <c r="A952" s="81"/>
    </row>
    <row r="953" spans="1:1" ht="13">
      <c r="A953" s="81"/>
    </row>
    <row r="954" spans="1:1" ht="13">
      <c r="A954" s="81"/>
    </row>
    <row r="955" spans="1:1" ht="13">
      <c r="A955" s="81"/>
    </row>
    <row r="956" spans="1:1" ht="13">
      <c r="A956" s="81"/>
    </row>
    <row r="957" spans="1:1" ht="13">
      <c r="A957" s="81"/>
    </row>
    <row r="958" spans="1:1" ht="13">
      <c r="A958" s="81"/>
    </row>
    <row r="959" spans="1:1" ht="13">
      <c r="A959" s="81"/>
    </row>
    <row r="960" spans="1:1" ht="13">
      <c r="A960" s="81"/>
    </row>
    <row r="961" spans="1:1" ht="13">
      <c r="A961" s="81"/>
    </row>
    <row r="962" spans="1:1" ht="13">
      <c r="A962" s="81"/>
    </row>
    <row r="963" spans="1:1" ht="13">
      <c r="A963" s="81"/>
    </row>
    <row r="964" spans="1:1" ht="13">
      <c r="A964" s="81"/>
    </row>
    <row r="965" spans="1:1" ht="13">
      <c r="A965" s="81"/>
    </row>
    <row r="966" spans="1:1" ht="13">
      <c r="A966" s="81"/>
    </row>
    <row r="967" spans="1:1" ht="13">
      <c r="A967" s="81"/>
    </row>
    <row r="968" spans="1:1" ht="13">
      <c r="A968" s="81"/>
    </row>
    <row r="969" spans="1:1" ht="13">
      <c r="A969" s="81"/>
    </row>
    <row r="970" spans="1:1" ht="13">
      <c r="A970" s="81"/>
    </row>
    <row r="971" spans="1:1" ht="13">
      <c r="A971" s="81"/>
    </row>
    <row r="972" spans="1:1" ht="13">
      <c r="A972" s="81"/>
    </row>
    <row r="973" spans="1:1" ht="13">
      <c r="A973" s="81"/>
    </row>
    <row r="974" spans="1:1" ht="13">
      <c r="A974" s="81"/>
    </row>
    <row r="975" spans="1:1" ht="13">
      <c r="A975" s="81"/>
    </row>
    <row r="976" spans="1:1" ht="13">
      <c r="A976" s="81"/>
    </row>
    <row r="977" spans="1:1" ht="13">
      <c r="A977" s="81"/>
    </row>
    <row r="978" spans="1:1" ht="13">
      <c r="A978" s="81"/>
    </row>
    <row r="979" spans="1:1" ht="13">
      <c r="A979" s="81"/>
    </row>
    <row r="980" spans="1:1" ht="13">
      <c r="A980" s="81"/>
    </row>
    <row r="981" spans="1:1" ht="13">
      <c r="A981" s="81"/>
    </row>
    <row r="982" spans="1:1" ht="13">
      <c r="A982" s="81"/>
    </row>
    <row r="983" spans="1:1" ht="13">
      <c r="A983" s="81"/>
    </row>
    <row r="984" spans="1:1" ht="13">
      <c r="A984" s="81"/>
    </row>
    <row r="985" spans="1:1" ht="13">
      <c r="A985" s="81"/>
    </row>
    <row r="986" spans="1:1" ht="13">
      <c r="A986" s="81"/>
    </row>
    <row r="987" spans="1:1" ht="13">
      <c r="A987" s="81"/>
    </row>
    <row r="988" spans="1:1" ht="13">
      <c r="A988" s="81"/>
    </row>
    <row r="989" spans="1:1" ht="13">
      <c r="A989" s="81"/>
    </row>
    <row r="990" spans="1:1" ht="13">
      <c r="A990" s="81"/>
    </row>
    <row r="991" spans="1:1" ht="13">
      <c r="A991" s="81"/>
    </row>
    <row r="992" spans="1:1" ht="13">
      <c r="A992" s="81"/>
    </row>
    <row r="993" spans="1:1" ht="13">
      <c r="A993" s="81"/>
    </row>
    <row r="994" spans="1:1" ht="13">
      <c r="A994" s="81"/>
    </row>
    <row r="995" spans="1:1" ht="13">
      <c r="A995" s="81"/>
    </row>
    <row r="996" spans="1:1" ht="13">
      <c r="A996" s="81"/>
    </row>
    <row r="997" spans="1:1" ht="13">
      <c r="A997" s="81"/>
    </row>
    <row r="998" spans="1:1" ht="13">
      <c r="A998" s="81"/>
    </row>
    <row r="999" spans="1:1" ht="13">
      <c r="A999" s="81"/>
    </row>
    <row r="1000" spans="1:1" ht="13">
      <c r="A1000" s="81"/>
    </row>
  </sheetData>
  <mergeCells count="4">
    <mergeCell ref="T2:U2"/>
    <mergeCell ref="Z2:AA2"/>
    <mergeCell ref="Z3:Z5"/>
    <mergeCell ref="AB12:AC12"/>
  </mergeCells>
  <conditionalFormatting sqref="W6:Z6">
    <cfRule type="colorScale" priority="5">
      <colorScale>
        <cfvo type="min"/>
        <cfvo type="percentile" val="50"/>
        <cfvo type="max"/>
        <color rgb="FFFF0000"/>
        <color rgb="FFFFFFFF"/>
        <color rgb="FF00FF00"/>
      </colorScale>
    </cfRule>
  </conditionalFormatting>
  <conditionalFormatting sqref="AB15:AF15">
    <cfRule type="cellIs" dxfId="33" priority="1" operator="greaterThan">
      <formula>"0%"</formula>
    </cfRule>
    <cfRule type="cellIs" dxfId="32" priority="2" operator="lessThan">
      <formula>"0%"</formula>
    </cfRule>
  </conditionalFormatting>
  <conditionalFormatting sqref="AC6:AE6">
    <cfRule type="colorScale" priority="3">
      <colorScale>
        <cfvo type="min"/>
        <cfvo type="max"/>
        <color rgb="FFFF0000"/>
        <color rgb="FF00FF00"/>
      </colorScale>
    </cfRule>
  </conditionalFormatting>
  <conditionalFormatting sqref="AH3:AH7 AF6:AG7">
    <cfRule type="colorScale" priority="4">
      <colorScale>
        <cfvo type="min"/>
        <cfvo type="max"/>
        <color rgb="FFFF0000"/>
        <color rgb="FF00FF00"/>
      </colorScale>
    </cfRule>
  </conditionalFormatting>
  <pageMargins left="0.7" right="0.7" top="0.75" bottom="0.75" header="0.3" footer="0.3"/>
  <extLst>
    <ext xmlns:x14="http://schemas.microsoft.com/office/spreadsheetml/2009/9/main" uri="{05C60535-1F16-4fd2-B633-F4F36F0B64E0}">
      <x14:sparklineGroups xmlns:xm="http://schemas.microsoft.com/office/excel/2006/main">
        <x14:sparklineGroup displayEmptyCellsAs="gap" xr2:uid="{00000000-0003-0000-0300-0000B7000000}">
          <x14:colorSeries rgb="FFFF0000"/>
          <x14:sparklines>
            <x14:sparkline>
              <xm:f>'Quarterly Financials'!C99:M99</xm:f>
              <xm:sqref>B99</xm:sqref>
            </x14:sparkline>
          </x14:sparklines>
        </x14:sparklineGroup>
        <x14:sparklineGroup displayEmptyCellsAs="gap" xr2:uid="{00000000-0003-0000-0300-0000B6000000}">
          <x14:colorSeries rgb="FFFF0000"/>
          <x14:sparklines>
            <x14:sparkline>
              <xm:f>'Quarterly Financials'!C98:M98</xm:f>
              <xm:sqref>B98</xm:sqref>
            </x14:sparkline>
          </x14:sparklines>
        </x14:sparklineGroup>
        <x14:sparklineGroup displayEmptyCellsAs="gap" xr2:uid="{00000000-0003-0000-0300-0000B5000000}">
          <x14:colorSeries rgb="FFFF0000"/>
          <x14:sparklines>
            <x14:sparkline>
              <xm:f>'Quarterly Financials'!C97:M97</xm:f>
              <xm:sqref>B97</xm:sqref>
            </x14:sparkline>
          </x14:sparklines>
        </x14:sparklineGroup>
        <x14:sparklineGroup displayEmptyCellsAs="gap" xr2:uid="{00000000-0003-0000-0300-0000B4000000}">
          <x14:colorSeries rgb="FFFF0000"/>
          <x14:sparklines>
            <x14:sparkline>
              <xm:f>'Quarterly Financials'!C96:M96</xm:f>
              <xm:sqref>B96</xm:sqref>
            </x14:sparkline>
          </x14:sparklines>
        </x14:sparklineGroup>
        <x14:sparklineGroup displayEmptyCellsAs="gap" xr2:uid="{00000000-0003-0000-0300-0000B3000000}">
          <x14:colorSeries rgb="FFFF0000"/>
          <x14:sparklines>
            <x14:sparkline>
              <xm:f>'Quarterly Financials'!C95:M95</xm:f>
              <xm:sqref>B95</xm:sqref>
            </x14:sparkline>
          </x14:sparklines>
        </x14:sparklineGroup>
        <x14:sparklineGroup displayEmptyCellsAs="gap" xr2:uid="{00000000-0003-0000-0300-0000B2000000}">
          <x14:colorSeries rgb="FFFF0000"/>
          <x14:sparklines>
            <x14:sparkline>
              <xm:f>'Quarterly Financials'!C94:M94</xm:f>
              <xm:sqref>B94</xm:sqref>
            </x14:sparkline>
          </x14:sparklines>
        </x14:sparklineGroup>
        <x14:sparklineGroup displayEmptyCellsAs="gap" xr2:uid="{00000000-0003-0000-0300-0000B1000000}">
          <x14:colorSeries rgb="FFFF0000"/>
          <x14:sparklines>
            <x14:sparkline>
              <xm:f>'Quarterly Financials'!C93:M93</xm:f>
              <xm:sqref>B93</xm:sqref>
            </x14:sparkline>
          </x14:sparklines>
        </x14:sparklineGroup>
        <x14:sparklineGroup displayEmptyCellsAs="gap" xr2:uid="{00000000-0003-0000-0300-0000B0000000}">
          <x14:colorSeries rgb="FFFF0000"/>
          <x14:sparklines>
            <x14:sparkline>
              <xm:f>'Quarterly Financials'!C92:M92</xm:f>
              <xm:sqref>B92</xm:sqref>
            </x14:sparkline>
          </x14:sparklines>
        </x14:sparklineGroup>
        <x14:sparklineGroup displayEmptyCellsAs="gap" xr2:uid="{00000000-0003-0000-0300-0000AF000000}">
          <x14:colorSeries rgb="FFFF0000"/>
          <x14:sparklines>
            <x14:sparkline>
              <xm:f>'Quarterly Financials'!C91:M91</xm:f>
              <xm:sqref>B91</xm:sqref>
            </x14:sparkline>
          </x14:sparklines>
        </x14:sparklineGroup>
        <x14:sparklineGroup displayEmptyCellsAs="gap" xr2:uid="{00000000-0003-0000-0300-0000AE000000}">
          <x14:colorSeries rgb="FFFF0000"/>
          <x14:sparklines>
            <x14:sparkline>
              <xm:f>'Quarterly Financials'!C90:M90</xm:f>
              <xm:sqref>B90</xm:sqref>
            </x14:sparkline>
          </x14:sparklines>
        </x14:sparklineGroup>
        <x14:sparklineGroup displayEmptyCellsAs="gap" xr2:uid="{00000000-0003-0000-0300-0000AD000000}">
          <x14:colorSeries rgb="FFFF0000"/>
          <x14:sparklines>
            <x14:sparkline>
              <xm:f>'Quarterly Financials'!C89:M89</xm:f>
              <xm:sqref>B89</xm:sqref>
            </x14:sparkline>
          </x14:sparklines>
        </x14:sparklineGroup>
        <x14:sparklineGroup displayEmptyCellsAs="gap" xr2:uid="{00000000-0003-0000-0300-0000AC000000}">
          <x14:colorSeries rgb="FFFF0000"/>
          <x14:sparklines>
            <x14:sparkline>
              <xm:f>'Quarterly Financials'!C88:M88</xm:f>
              <xm:sqref>B88</xm:sqref>
            </x14:sparkline>
          </x14:sparklines>
        </x14:sparklineGroup>
        <x14:sparklineGroup displayEmptyCellsAs="gap" xr2:uid="{00000000-0003-0000-0300-0000AB000000}">
          <x14:colorSeries rgb="FFFF0000"/>
          <x14:sparklines>
            <x14:sparkline>
              <xm:f>'Quarterly Financials'!C87:M87</xm:f>
              <xm:sqref>B87</xm:sqref>
            </x14:sparkline>
          </x14:sparklines>
        </x14:sparklineGroup>
        <x14:sparklineGroup displayEmptyCellsAs="gap" xr2:uid="{00000000-0003-0000-0300-0000AA000000}">
          <x14:colorSeries rgb="FFFF0000"/>
          <x14:sparklines>
            <x14:sparkline>
              <xm:f>'Quarterly Financials'!C86:M86</xm:f>
              <xm:sqref>B86</xm:sqref>
            </x14:sparkline>
          </x14:sparklines>
        </x14:sparklineGroup>
        <x14:sparklineGroup displayEmptyCellsAs="gap" xr2:uid="{00000000-0003-0000-0300-0000A9000000}">
          <x14:colorSeries rgb="FFFF0000"/>
          <x14:sparklines>
            <x14:sparkline>
              <xm:f>'Quarterly Financials'!C85:M85</xm:f>
              <xm:sqref>B85</xm:sqref>
            </x14:sparkline>
          </x14:sparklines>
        </x14:sparklineGroup>
        <x14:sparklineGroup displayEmptyCellsAs="gap" xr2:uid="{00000000-0003-0000-0300-0000A8000000}">
          <x14:colorSeries rgb="FFFF0000"/>
          <x14:sparklines>
            <x14:sparkline>
              <xm:f>'Quarterly Financials'!C84:M84</xm:f>
              <xm:sqref>B84</xm:sqref>
            </x14:sparkline>
          </x14:sparklines>
        </x14:sparklineGroup>
        <x14:sparklineGroup displayEmptyCellsAs="gap" xr2:uid="{00000000-0003-0000-0300-0000A7000000}">
          <x14:colorSeries rgb="FFFF0000"/>
          <x14:sparklines>
            <x14:sparkline>
              <xm:f>'Quarterly Financials'!C83:M83</xm:f>
              <xm:sqref>B83</xm:sqref>
            </x14:sparkline>
          </x14:sparklines>
        </x14:sparklineGroup>
        <x14:sparklineGroup displayEmptyCellsAs="gap" xr2:uid="{00000000-0003-0000-0300-0000A6000000}">
          <x14:colorSeries rgb="FFFF0000"/>
          <x14:sparklines>
            <x14:sparkline>
              <xm:f>'Quarterly Financials'!C82:M82</xm:f>
              <xm:sqref>B82</xm:sqref>
            </x14:sparkline>
          </x14:sparklines>
        </x14:sparklineGroup>
        <x14:sparklineGroup displayEmptyCellsAs="gap" xr2:uid="{00000000-0003-0000-0300-0000A5000000}">
          <x14:colorSeries rgb="FFFF0000"/>
          <x14:sparklines>
            <x14:sparkline>
              <xm:f>'Quarterly Financials'!C81:M81</xm:f>
              <xm:sqref>B81</xm:sqref>
            </x14:sparkline>
          </x14:sparklines>
        </x14:sparklineGroup>
        <x14:sparklineGroup displayEmptyCellsAs="gap" xr2:uid="{00000000-0003-0000-0300-0000A4000000}">
          <x14:colorSeries rgb="FFFF0000"/>
          <x14:sparklines>
            <x14:sparkline>
              <xm:f>'Quarterly Financials'!C80:M80</xm:f>
              <xm:sqref>B80</xm:sqref>
            </x14:sparkline>
          </x14:sparklines>
        </x14:sparklineGroup>
        <x14:sparklineGroup displayEmptyCellsAs="gap" xr2:uid="{00000000-0003-0000-0300-0000A3000000}">
          <x14:colorSeries rgb="FFFF0000"/>
          <x14:sparklines>
            <x14:sparkline>
              <xm:f>'Quarterly Financials'!C79:M79</xm:f>
              <xm:sqref>B79</xm:sqref>
            </x14:sparkline>
          </x14:sparklines>
        </x14:sparklineGroup>
        <x14:sparklineGroup displayEmptyCellsAs="gap" xr2:uid="{00000000-0003-0000-0300-0000A2000000}">
          <x14:colorSeries rgb="FFFF0000"/>
          <x14:sparklines>
            <x14:sparkline>
              <xm:f>'Quarterly Financials'!C78:M78</xm:f>
              <xm:sqref>B78</xm:sqref>
            </x14:sparkline>
          </x14:sparklines>
        </x14:sparklineGroup>
        <x14:sparklineGroup displayEmptyCellsAs="gap" xr2:uid="{00000000-0003-0000-0300-0000A1000000}">
          <x14:colorSeries rgb="FFFF0000"/>
          <x14:sparklines>
            <x14:sparkline>
              <xm:f>'Quarterly Financials'!C77:M77</xm:f>
              <xm:sqref>B77</xm:sqref>
            </x14:sparkline>
          </x14:sparklines>
        </x14:sparklineGroup>
        <x14:sparklineGroup displayEmptyCellsAs="gap" xr2:uid="{00000000-0003-0000-0300-0000A0000000}">
          <x14:colorSeries rgb="FFFF0000"/>
          <x14:sparklines>
            <x14:sparkline>
              <xm:f>'Quarterly Financials'!C76:M76</xm:f>
              <xm:sqref>B76</xm:sqref>
            </x14:sparkline>
          </x14:sparklines>
        </x14:sparklineGroup>
        <x14:sparklineGroup displayEmptyCellsAs="gap" xr2:uid="{00000000-0003-0000-0300-00009F000000}">
          <x14:colorSeries rgb="FFFF0000"/>
          <x14:sparklines>
            <x14:sparkline>
              <xm:f>'Quarterly Financials'!C75:M75</xm:f>
              <xm:sqref>B75</xm:sqref>
            </x14:sparkline>
          </x14:sparklines>
        </x14:sparklineGroup>
        <x14:sparklineGroup displayEmptyCellsAs="gap" xr2:uid="{00000000-0003-0000-0300-00009E000000}">
          <x14:colorSeries rgb="FFFF0000"/>
          <x14:sparklines>
            <x14:sparkline>
              <xm:f>'Quarterly Financials'!C74:M74</xm:f>
              <xm:sqref>B74</xm:sqref>
            </x14:sparkline>
          </x14:sparklines>
        </x14:sparklineGroup>
        <x14:sparklineGroup displayEmptyCellsAs="gap" xr2:uid="{00000000-0003-0000-0300-00009D000000}">
          <x14:colorSeries rgb="FFFF0000"/>
          <x14:sparklines>
            <x14:sparkline>
              <xm:f>'Quarterly Financials'!C73:M73</xm:f>
              <xm:sqref>B73</xm:sqref>
            </x14:sparkline>
          </x14:sparklines>
        </x14:sparklineGroup>
        <x14:sparklineGroup displayEmptyCellsAs="gap" xr2:uid="{00000000-0003-0000-0300-00009C000000}">
          <x14:colorSeries rgb="FFFF0000"/>
          <x14:sparklines>
            <x14:sparkline>
              <xm:f>'Quarterly Financials'!C72:M72</xm:f>
              <xm:sqref>B72</xm:sqref>
            </x14:sparkline>
          </x14:sparklines>
        </x14:sparklineGroup>
        <x14:sparklineGroup displayEmptyCellsAs="gap" xr2:uid="{00000000-0003-0000-0300-00009B000000}">
          <x14:colorSeries rgb="FFFF0000"/>
          <x14:sparklines>
            <x14:sparkline>
              <xm:f>'Quarterly Financials'!C71:M71</xm:f>
              <xm:sqref>B71</xm:sqref>
            </x14:sparkline>
          </x14:sparklines>
        </x14:sparklineGroup>
        <x14:sparklineGroup displayEmptyCellsAs="gap" xr2:uid="{00000000-0003-0000-0300-00009A000000}">
          <x14:colorSeries rgb="FFFF0000"/>
          <x14:sparklines>
            <x14:sparkline>
              <xm:f>'Quarterly Financials'!C70:M70</xm:f>
              <xm:sqref>B70</xm:sqref>
            </x14:sparkline>
          </x14:sparklines>
        </x14:sparklineGroup>
        <x14:sparklineGroup displayEmptyCellsAs="gap" xr2:uid="{00000000-0003-0000-0300-000099000000}">
          <x14:colorSeries rgb="FFFF0000"/>
          <x14:sparklines>
            <x14:sparkline>
              <xm:f>'Quarterly Financials'!C67:M67</xm:f>
              <xm:sqref>B67</xm:sqref>
            </x14:sparkline>
          </x14:sparklines>
        </x14:sparklineGroup>
        <x14:sparklineGroup displayEmptyCellsAs="gap" xr2:uid="{00000000-0003-0000-0300-000098000000}">
          <x14:colorSeries rgb="FFFF0000"/>
          <x14:sparklines>
            <x14:sparkline>
              <xm:f>'Quarterly Financials'!C66:M66</xm:f>
              <xm:sqref>B66</xm:sqref>
            </x14:sparkline>
          </x14:sparklines>
        </x14:sparklineGroup>
        <x14:sparklineGroup displayEmptyCellsAs="gap" xr2:uid="{00000000-0003-0000-0300-000097000000}">
          <x14:colorSeries rgb="FFFF0000"/>
          <x14:sparklines>
            <x14:sparkline>
              <xm:f>'Quarterly Financials'!C65:M65</xm:f>
              <xm:sqref>B65</xm:sqref>
            </x14:sparkline>
          </x14:sparklines>
        </x14:sparklineGroup>
        <x14:sparklineGroup displayEmptyCellsAs="gap" xr2:uid="{00000000-0003-0000-0300-000096000000}">
          <x14:colorSeries rgb="FFFF0000"/>
          <x14:sparklines>
            <x14:sparkline>
              <xm:f>'Quarterly Financials'!C64:M64</xm:f>
              <xm:sqref>B64</xm:sqref>
            </x14:sparkline>
          </x14:sparklines>
        </x14:sparklineGroup>
        <x14:sparklineGroup displayEmptyCellsAs="gap" xr2:uid="{00000000-0003-0000-0300-000095000000}">
          <x14:colorSeries rgb="FFFF0000"/>
          <x14:sparklines>
            <x14:sparkline>
              <xm:f>'Quarterly Financials'!C63:M63</xm:f>
              <xm:sqref>B63</xm:sqref>
            </x14:sparkline>
          </x14:sparklines>
        </x14:sparklineGroup>
        <x14:sparklineGroup displayEmptyCellsAs="gap" xr2:uid="{00000000-0003-0000-0300-000094000000}">
          <x14:colorSeries rgb="FFFF0000"/>
          <x14:sparklines>
            <x14:sparkline>
              <xm:f>'Quarterly Financials'!C62:M62</xm:f>
              <xm:sqref>B62</xm:sqref>
            </x14:sparkline>
          </x14:sparklines>
        </x14:sparklineGroup>
        <x14:sparklineGroup displayEmptyCellsAs="gap" xr2:uid="{00000000-0003-0000-0300-000093000000}">
          <x14:colorSeries rgb="FFFF0000"/>
          <x14:sparklines>
            <x14:sparkline>
              <xm:f>'Quarterly Financials'!C61:M61</xm:f>
              <xm:sqref>B61</xm:sqref>
            </x14:sparkline>
          </x14:sparklines>
        </x14:sparklineGroup>
        <x14:sparklineGroup displayEmptyCellsAs="gap" xr2:uid="{00000000-0003-0000-0300-000092000000}">
          <x14:colorSeries rgb="FFFF0000"/>
          <x14:sparklines>
            <x14:sparkline>
              <xm:f>'Quarterly Financials'!C60:M60</xm:f>
              <xm:sqref>B60</xm:sqref>
            </x14:sparkline>
          </x14:sparklines>
        </x14:sparklineGroup>
        <x14:sparklineGroup displayEmptyCellsAs="gap" xr2:uid="{00000000-0003-0000-0300-000091000000}">
          <x14:colorSeries rgb="FFFF0000"/>
          <x14:sparklines>
            <x14:sparkline>
              <xm:f>'Quarterly Financials'!C59:M59</xm:f>
              <xm:sqref>B59</xm:sqref>
            </x14:sparkline>
          </x14:sparklines>
        </x14:sparklineGroup>
        <x14:sparklineGroup displayEmptyCellsAs="gap" xr2:uid="{00000000-0003-0000-0300-000090000000}">
          <x14:colorSeries rgb="FFFF0000"/>
          <x14:sparklines>
            <x14:sparkline>
              <xm:f>'Quarterly Financials'!C58:M58</xm:f>
              <xm:sqref>B58</xm:sqref>
            </x14:sparkline>
          </x14:sparklines>
        </x14:sparklineGroup>
        <x14:sparklineGroup displayEmptyCellsAs="gap" xr2:uid="{00000000-0003-0000-0300-00008F000000}">
          <x14:colorSeries rgb="FFFF0000"/>
          <x14:sparklines>
            <x14:sparkline>
              <xm:f>'Quarterly Financials'!C57:M57</xm:f>
              <xm:sqref>B57</xm:sqref>
            </x14:sparkline>
          </x14:sparklines>
        </x14:sparklineGroup>
        <x14:sparklineGroup displayEmptyCellsAs="gap" xr2:uid="{00000000-0003-0000-0300-00008E000000}">
          <x14:colorSeries rgb="FFFF0000"/>
          <x14:sparklines>
            <x14:sparkline>
              <xm:f>'Quarterly Financials'!C56:M56</xm:f>
              <xm:sqref>B56</xm:sqref>
            </x14:sparkline>
          </x14:sparklines>
        </x14:sparklineGroup>
        <x14:sparklineGroup displayEmptyCellsAs="gap" xr2:uid="{00000000-0003-0000-0300-00008D000000}">
          <x14:colorSeries rgb="FFFF0000"/>
          <x14:sparklines>
            <x14:sparkline>
              <xm:f>'Quarterly Financials'!C55:M55</xm:f>
              <xm:sqref>B55</xm:sqref>
            </x14:sparkline>
          </x14:sparklines>
        </x14:sparklineGroup>
        <x14:sparklineGroup displayEmptyCellsAs="gap" xr2:uid="{00000000-0003-0000-0300-00008C000000}">
          <x14:colorSeries rgb="FFFF0000"/>
          <x14:sparklines>
            <x14:sparkline>
              <xm:f>'Quarterly Financials'!C54:M54</xm:f>
              <xm:sqref>B54</xm:sqref>
            </x14:sparkline>
          </x14:sparklines>
        </x14:sparklineGroup>
        <x14:sparklineGroup displayEmptyCellsAs="gap" xr2:uid="{00000000-0003-0000-0300-00008B000000}">
          <x14:colorSeries rgb="FFFF0000"/>
          <x14:sparklines>
            <x14:sparkline>
              <xm:f>'Quarterly Financials'!C53:M53</xm:f>
              <xm:sqref>B53</xm:sqref>
            </x14:sparkline>
          </x14:sparklines>
        </x14:sparklineGroup>
        <x14:sparklineGroup displayEmptyCellsAs="gap" xr2:uid="{00000000-0003-0000-0300-00008A000000}">
          <x14:colorSeries rgb="FFFF0000"/>
          <x14:sparklines>
            <x14:sparkline>
              <xm:f>'Quarterly Financials'!C52:M52</xm:f>
              <xm:sqref>B52</xm:sqref>
            </x14:sparkline>
          </x14:sparklines>
        </x14:sparklineGroup>
        <x14:sparklineGroup displayEmptyCellsAs="gap" xr2:uid="{00000000-0003-0000-0300-000089000000}">
          <x14:colorSeries rgb="FFFF0000"/>
          <x14:sparklines>
            <x14:sparkline>
              <xm:f>'Quarterly Financials'!C51:M51</xm:f>
              <xm:sqref>B51</xm:sqref>
            </x14:sparkline>
          </x14:sparklines>
        </x14:sparklineGroup>
        <x14:sparklineGroup displayEmptyCellsAs="gap" xr2:uid="{00000000-0003-0000-0300-000088000000}">
          <x14:colorSeries rgb="FFFF0000"/>
          <x14:sparklines>
            <x14:sparkline>
              <xm:f>'Quarterly Financials'!C50:M50</xm:f>
              <xm:sqref>B50</xm:sqref>
            </x14:sparkline>
          </x14:sparklines>
        </x14:sparklineGroup>
        <x14:sparklineGroup displayEmptyCellsAs="gap" xr2:uid="{00000000-0003-0000-0300-000087000000}">
          <x14:colorSeries rgb="FFFF0000"/>
          <x14:sparklines>
            <x14:sparkline>
              <xm:f>'Quarterly Financials'!C49:M49</xm:f>
              <xm:sqref>B49</xm:sqref>
            </x14:sparkline>
          </x14:sparklines>
        </x14:sparklineGroup>
        <x14:sparklineGroup displayEmptyCellsAs="gap" xr2:uid="{00000000-0003-0000-0300-000086000000}">
          <x14:colorSeries rgb="FFFF0000"/>
          <x14:sparklines>
            <x14:sparkline>
              <xm:f>'Quarterly Financials'!C48:M48</xm:f>
              <xm:sqref>B48</xm:sqref>
            </x14:sparkline>
          </x14:sparklines>
        </x14:sparklineGroup>
        <x14:sparklineGroup displayEmptyCellsAs="gap" xr2:uid="{00000000-0003-0000-0300-000085000000}">
          <x14:colorSeries rgb="FFFF0000"/>
          <x14:sparklines>
            <x14:sparkline>
              <xm:f>'Quarterly Financials'!C47:M47</xm:f>
              <xm:sqref>B47</xm:sqref>
            </x14:sparkline>
          </x14:sparklines>
        </x14:sparklineGroup>
        <x14:sparklineGroup displayEmptyCellsAs="gap" xr2:uid="{00000000-0003-0000-0300-000084000000}">
          <x14:colorSeries rgb="FFFF0000"/>
          <x14:sparklines>
            <x14:sparkline>
              <xm:f>'Quarterly Financials'!C46:M46</xm:f>
              <xm:sqref>B46</xm:sqref>
            </x14:sparkline>
          </x14:sparklines>
        </x14:sparklineGroup>
        <x14:sparklineGroup displayEmptyCellsAs="gap" xr2:uid="{00000000-0003-0000-0300-000083000000}">
          <x14:colorSeries rgb="FFFF0000"/>
          <x14:sparklines>
            <x14:sparkline>
              <xm:f>'Quarterly Financials'!C45:M45</xm:f>
              <xm:sqref>B45</xm:sqref>
            </x14:sparkline>
          </x14:sparklines>
        </x14:sparklineGroup>
        <x14:sparklineGroup displayEmptyCellsAs="gap" xr2:uid="{00000000-0003-0000-0300-000082000000}">
          <x14:colorSeries rgb="FFFF0000"/>
          <x14:sparklines>
            <x14:sparkline>
              <xm:f>'Quarterly Financials'!C44:M44</xm:f>
              <xm:sqref>B44</xm:sqref>
            </x14:sparkline>
          </x14:sparklines>
        </x14:sparklineGroup>
        <x14:sparklineGroup displayEmptyCellsAs="gap" xr2:uid="{00000000-0003-0000-0300-000081000000}">
          <x14:colorSeries rgb="FFFF0000"/>
          <x14:sparklines>
            <x14:sparkline>
              <xm:f>'Quarterly Financials'!C43:M43</xm:f>
              <xm:sqref>B43</xm:sqref>
            </x14:sparkline>
          </x14:sparklines>
        </x14:sparklineGroup>
        <x14:sparklineGroup displayEmptyCellsAs="gap" xr2:uid="{00000000-0003-0000-0300-000080000000}">
          <x14:colorSeries rgb="FFFF0000"/>
          <x14:sparklines>
            <x14:sparkline>
              <xm:f>'Quarterly Financials'!C42:M42</xm:f>
              <xm:sqref>B42</xm:sqref>
            </x14:sparkline>
          </x14:sparklines>
        </x14:sparklineGroup>
        <x14:sparklineGroup displayEmptyCellsAs="gap" xr2:uid="{00000000-0003-0000-0300-00007F000000}">
          <x14:colorSeries rgb="FFFF0000"/>
          <x14:sparklines>
            <x14:sparkline>
              <xm:f>'Quarterly Financials'!C41:M41</xm:f>
              <xm:sqref>B41</xm:sqref>
            </x14:sparkline>
          </x14:sparklines>
        </x14:sparklineGroup>
        <x14:sparklineGroup displayEmptyCellsAs="gap" xr2:uid="{00000000-0003-0000-0300-00007E000000}">
          <x14:colorSeries rgb="FFFF0000"/>
          <x14:sparklines>
            <x14:sparkline>
              <xm:f>'Quarterly Financials'!C40:M40</xm:f>
              <xm:sqref>B40</xm:sqref>
            </x14:sparkline>
          </x14:sparklines>
        </x14:sparklineGroup>
        <x14:sparklineGroup displayEmptyCellsAs="gap" xr2:uid="{00000000-0003-0000-0300-00007D000000}">
          <x14:colorSeries rgb="FFFF0000"/>
          <x14:sparklines>
            <x14:sparkline>
              <xm:f>'Quarterly Financials'!C39:M39</xm:f>
              <xm:sqref>B39</xm:sqref>
            </x14:sparkline>
          </x14:sparklines>
        </x14:sparklineGroup>
        <x14:sparklineGroup displayEmptyCellsAs="gap" xr2:uid="{00000000-0003-0000-0300-00007C000000}">
          <x14:colorSeries rgb="FFFF0000"/>
          <x14:sparklines>
            <x14:sparkline>
              <xm:f>'Quarterly Financials'!C38:M38</xm:f>
              <xm:sqref>B38</xm:sqref>
            </x14:sparkline>
          </x14:sparklines>
        </x14:sparklineGroup>
        <x14:sparklineGroup displayEmptyCellsAs="gap" xr2:uid="{00000000-0003-0000-0300-00007B000000}">
          <x14:colorSeries rgb="FFFF0000"/>
          <x14:sparklines>
            <x14:sparkline>
              <xm:f>'Quarterly Financials'!C37:M37</xm:f>
              <xm:sqref>B37</xm:sqref>
            </x14:sparkline>
          </x14:sparklines>
        </x14:sparklineGroup>
        <x14:sparklineGroup displayEmptyCellsAs="gap" xr2:uid="{00000000-0003-0000-0300-00007A000000}">
          <x14:colorSeries rgb="FFFF0000"/>
          <x14:sparklines>
            <x14:sparkline>
              <xm:f>'Quarterly Financials'!C36:M36</xm:f>
              <xm:sqref>B36</xm:sqref>
            </x14:sparkline>
          </x14:sparklines>
        </x14:sparklineGroup>
        <x14:sparklineGroup displayEmptyCellsAs="gap" xr2:uid="{00000000-0003-0000-0300-000079000000}">
          <x14:colorSeries rgb="FFFF0000"/>
          <x14:sparklines>
            <x14:sparkline>
              <xm:f>'Quarterly Financials'!C35:M35</xm:f>
              <xm:sqref>B35</xm:sqref>
            </x14:sparkline>
          </x14:sparklines>
        </x14:sparklineGroup>
        <x14:sparklineGroup displayEmptyCellsAs="gap" xr2:uid="{00000000-0003-0000-0300-000078000000}">
          <x14:colorSeries rgb="FFFF0000"/>
          <x14:sparklines>
            <x14:sparkline>
              <xm:f>'Quarterly Financials'!C34:M34</xm:f>
              <xm:sqref>B34</xm:sqref>
            </x14:sparkline>
          </x14:sparklines>
        </x14:sparklineGroup>
        <x14:sparklineGroup displayEmptyCellsAs="gap" xr2:uid="{00000000-0003-0000-0300-000077000000}">
          <x14:colorSeries rgb="FFFF0000"/>
          <x14:sparklines>
            <x14:sparkline>
              <xm:f>'Quarterly Financials'!C33:M33</xm:f>
              <xm:sqref>B33</xm:sqref>
            </x14:sparkline>
          </x14:sparklines>
        </x14:sparklineGroup>
        <x14:sparklineGroup displayEmptyCellsAs="gap" xr2:uid="{00000000-0003-0000-0300-000076000000}">
          <x14:colorSeries rgb="FFFF0000"/>
          <x14:sparklines>
            <x14:sparkline>
              <xm:f>'Quarterly Financials'!C32:M32</xm:f>
              <xm:sqref>B32</xm:sqref>
            </x14:sparkline>
          </x14:sparklines>
        </x14:sparklineGroup>
        <x14:sparklineGroup displayEmptyCellsAs="gap" xr2:uid="{00000000-0003-0000-0300-000075000000}">
          <x14:colorSeries rgb="FFFF0000"/>
          <x14:sparklines>
            <x14:sparkline>
              <xm:f>'Quarterly Financials'!C31:M31</xm:f>
              <xm:sqref>B31</xm:sqref>
            </x14:sparkline>
          </x14:sparklines>
        </x14:sparklineGroup>
        <x14:sparklineGroup displayEmptyCellsAs="gap" xr2:uid="{00000000-0003-0000-0300-000074000000}">
          <x14:colorSeries rgb="FFFF0000"/>
          <x14:sparklines>
            <x14:sparkline>
              <xm:f>'Quarterly Financials'!C30:M30</xm:f>
              <xm:sqref>B30</xm:sqref>
            </x14:sparkline>
          </x14:sparklines>
        </x14:sparklineGroup>
        <x14:sparklineGroup displayEmptyCellsAs="gap" xr2:uid="{00000000-0003-0000-0300-000073000000}">
          <x14:colorSeries rgb="FFFF0000"/>
          <x14:sparklines>
            <x14:sparkline>
              <xm:f>'Quarterly Financials'!C29:M29</xm:f>
              <xm:sqref>B29</xm:sqref>
            </x14:sparkline>
          </x14:sparklines>
        </x14:sparklineGroup>
        <x14:sparklineGroup displayEmptyCellsAs="gap" xr2:uid="{00000000-0003-0000-0300-000072000000}">
          <x14:colorSeries rgb="FFFF0000"/>
          <x14:sparklines>
            <x14:sparkline>
              <xm:f>'Quarterly Financials'!C28:M28</xm:f>
              <xm:sqref>B28</xm:sqref>
            </x14:sparkline>
          </x14:sparklines>
        </x14:sparklineGroup>
        <x14:sparklineGroup displayEmptyCellsAs="gap" xr2:uid="{00000000-0003-0000-0300-000071000000}">
          <x14:colorSeries rgb="FFFF0000"/>
          <x14:sparklines>
            <x14:sparkline>
              <xm:f>'Quarterly Financials'!C25:M25</xm:f>
              <xm:sqref>B25</xm:sqref>
            </x14:sparkline>
          </x14:sparklines>
        </x14:sparklineGroup>
        <x14:sparklineGroup displayEmptyCellsAs="gap" xr2:uid="{00000000-0003-0000-0300-000070000000}">
          <x14:colorSeries rgb="FFFF0000"/>
          <x14:sparklines>
            <x14:sparkline>
              <xm:f>'Quarterly Financials'!C24:M24</xm:f>
              <xm:sqref>B24</xm:sqref>
            </x14:sparkline>
          </x14:sparklines>
        </x14:sparklineGroup>
        <x14:sparklineGroup displayEmptyCellsAs="gap" xr2:uid="{00000000-0003-0000-0300-00006F000000}">
          <x14:colorSeries rgb="FFFF0000"/>
          <x14:sparklines>
            <x14:sparkline>
              <xm:f>'Quarterly Financials'!C23:M23</xm:f>
              <xm:sqref>B23</xm:sqref>
            </x14:sparkline>
          </x14:sparklines>
        </x14:sparklineGroup>
        <x14:sparklineGroup displayEmptyCellsAs="gap" xr2:uid="{00000000-0003-0000-0300-00006E000000}">
          <x14:colorSeries rgb="FFFF0000"/>
          <x14:sparklines>
            <x14:sparkline>
              <xm:f>'Quarterly Financials'!C22:M22</xm:f>
              <xm:sqref>B22</xm:sqref>
            </x14:sparkline>
          </x14:sparklines>
        </x14:sparklineGroup>
        <x14:sparklineGroup displayEmptyCellsAs="gap" xr2:uid="{00000000-0003-0000-0300-00006D000000}">
          <x14:colorSeries rgb="FFFF0000"/>
          <x14:sparklines>
            <x14:sparkline>
              <xm:f>'Quarterly Financials'!C21:M21</xm:f>
              <xm:sqref>B21</xm:sqref>
            </x14:sparkline>
          </x14:sparklines>
        </x14:sparklineGroup>
        <x14:sparklineGroup displayEmptyCellsAs="gap" xr2:uid="{00000000-0003-0000-0300-00006C000000}">
          <x14:colorSeries rgb="FFFF0000"/>
          <x14:sparklines>
            <x14:sparkline>
              <xm:f>'Quarterly Financials'!C20:M20</xm:f>
              <xm:sqref>B20</xm:sqref>
            </x14:sparkline>
          </x14:sparklines>
        </x14:sparklineGroup>
        <x14:sparklineGroup displayEmptyCellsAs="gap" xr2:uid="{00000000-0003-0000-0300-00006B000000}">
          <x14:colorSeries rgb="FFFF0000"/>
          <x14:sparklines>
            <x14:sparkline>
              <xm:f>'Quarterly Financials'!C19:M19</xm:f>
              <xm:sqref>B19</xm:sqref>
            </x14:sparkline>
          </x14:sparklines>
        </x14:sparklineGroup>
        <x14:sparklineGroup displayEmptyCellsAs="gap" xr2:uid="{00000000-0003-0000-0300-00006A000000}">
          <x14:colorSeries rgb="FFFF0000"/>
          <x14:sparklines>
            <x14:sparkline>
              <xm:f>'Quarterly Financials'!C18:M18</xm:f>
              <xm:sqref>B18</xm:sqref>
            </x14:sparkline>
          </x14:sparklines>
        </x14:sparklineGroup>
        <x14:sparklineGroup displayEmptyCellsAs="gap" xr2:uid="{00000000-0003-0000-0300-000069000000}">
          <x14:colorSeries rgb="FFFF0000"/>
          <x14:sparklines>
            <x14:sparkline>
              <xm:f>'Quarterly Financials'!C17:M17</xm:f>
              <xm:sqref>B17</xm:sqref>
            </x14:sparkline>
          </x14:sparklines>
        </x14:sparklineGroup>
        <x14:sparklineGroup displayEmptyCellsAs="gap" xr2:uid="{00000000-0003-0000-0300-000068000000}">
          <x14:colorSeries rgb="FFFF0000"/>
          <x14:sparklines>
            <x14:sparkline>
              <xm:f>'Quarterly Financials'!C16:M16</xm:f>
              <xm:sqref>B16</xm:sqref>
            </x14:sparkline>
          </x14:sparklines>
        </x14:sparklineGroup>
        <x14:sparklineGroup displayEmptyCellsAs="gap" xr2:uid="{00000000-0003-0000-0300-000067000000}">
          <x14:colorSeries rgb="FFFF0000"/>
          <x14:sparklines>
            <x14:sparkline>
              <xm:f>'Quarterly Financials'!C15:M15</xm:f>
              <xm:sqref>B15</xm:sqref>
            </x14:sparkline>
          </x14:sparklines>
        </x14:sparklineGroup>
        <x14:sparklineGroup displayEmptyCellsAs="gap" xr2:uid="{00000000-0003-0000-0300-000066000000}">
          <x14:colorSeries rgb="FFFF0000"/>
          <x14:sparklines>
            <x14:sparkline>
              <xm:f>'Quarterly Financials'!C14:M14</xm:f>
              <xm:sqref>B14</xm:sqref>
            </x14:sparkline>
          </x14:sparklines>
        </x14:sparklineGroup>
        <x14:sparklineGroup displayEmptyCellsAs="gap" xr2:uid="{00000000-0003-0000-0300-000065000000}">
          <x14:colorSeries rgb="FFFF0000"/>
          <x14:sparklines>
            <x14:sparkline>
              <xm:f>'Quarterly Financials'!C13:M13</xm:f>
              <xm:sqref>B13</xm:sqref>
            </x14:sparkline>
          </x14:sparklines>
        </x14:sparklineGroup>
        <x14:sparklineGroup displayEmptyCellsAs="gap" xr2:uid="{00000000-0003-0000-0300-000064000000}">
          <x14:colorSeries rgb="FFFF0000"/>
          <x14:sparklines>
            <x14:sparkline>
              <xm:f>'Quarterly Financials'!C12:M12</xm:f>
              <xm:sqref>B12</xm:sqref>
            </x14:sparkline>
          </x14:sparklines>
        </x14:sparklineGroup>
        <x14:sparklineGroup displayEmptyCellsAs="gap" xr2:uid="{00000000-0003-0000-0300-000063000000}">
          <x14:colorSeries rgb="FFFF0000"/>
          <x14:sparklines>
            <x14:sparkline>
              <xm:f>'Quarterly Financials'!C11:M11</xm:f>
              <xm:sqref>B11</xm:sqref>
            </x14:sparkline>
          </x14:sparklines>
        </x14:sparklineGroup>
        <x14:sparklineGroup displayEmptyCellsAs="gap" xr2:uid="{00000000-0003-0000-0300-000062000000}">
          <x14:colorSeries rgb="FFFF0000"/>
          <x14:sparklines>
            <x14:sparkline>
              <xm:f>'Quarterly Financials'!C10:M10</xm:f>
              <xm:sqref>B10</xm:sqref>
            </x14:sparkline>
          </x14:sparklines>
        </x14:sparklineGroup>
        <x14:sparklineGroup displayEmptyCellsAs="gap" xr2:uid="{00000000-0003-0000-0300-000061000000}">
          <x14:colorSeries rgb="FFFF0000"/>
          <x14:sparklines>
            <x14:sparkline>
              <xm:f>'Quarterly Financials'!C9:M9</xm:f>
              <xm:sqref>B9</xm:sqref>
            </x14:sparkline>
          </x14:sparklines>
        </x14:sparklineGroup>
        <x14:sparklineGroup displayEmptyCellsAs="gap" xr2:uid="{00000000-0003-0000-0300-000060000000}">
          <x14:colorSeries rgb="FFFF0000"/>
          <x14:sparklines>
            <x14:sparkline>
              <xm:f>'Quarterly Financials'!C8:M8</xm:f>
              <xm:sqref>B8</xm:sqref>
            </x14:sparkline>
          </x14:sparklines>
        </x14:sparklineGroup>
        <x14:sparklineGroup displayEmptyCellsAs="gap" xr2:uid="{00000000-0003-0000-0300-00005F000000}">
          <x14:colorSeries rgb="FFFF0000"/>
          <x14:sparklines>
            <x14:sparkline>
              <xm:f>'Quarterly Financials'!C7:M7</xm:f>
              <xm:sqref>B7</xm:sqref>
            </x14:sparkline>
          </x14:sparklines>
        </x14:sparklineGroup>
        <x14:sparklineGroup displayEmptyCellsAs="gap" xr2:uid="{00000000-0003-0000-0300-00005E000000}">
          <x14:colorSeries rgb="FFFF0000"/>
          <x14:sparklines>
            <x14:sparkline>
              <xm:f>'Quarterly Financials'!C6:M6</xm:f>
              <xm:sqref>B6</xm:sqref>
            </x14:sparkline>
          </x14:sparklines>
        </x14:sparklineGroup>
        <x14:sparklineGroup displayEmptyCellsAs="gap" xr2:uid="{00000000-0003-0000-0300-00005D000000}">
          <x14:colorSeries rgb="FFFF0000"/>
          <x14:sparklines>
            <x14:sparkline>
              <xm:f>'Quarterly Financials'!C5:M5</xm:f>
              <xm:sqref>B5</xm:sqref>
            </x14:sparkline>
          </x14:sparklines>
        </x14:sparklineGroup>
        <x14:sparklineGroup displayEmptyCellsAs="gap" xr2:uid="{00000000-0003-0000-0300-00005C000000}">
          <x14:colorSeries rgb="FFFF0000"/>
          <x14:sparklines>
            <x14:sparkline>
              <xm:f>'Quarterly Financials'!C4:M4</xm:f>
              <xm:sqref>B4</xm:sqref>
            </x14:sparkline>
          </x14:sparklines>
        </x14:sparklineGroup>
      </x14:sparklineGroup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theme="4"/>
    <outlinePr summaryBelow="0" summaryRight="0"/>
  </sheetPr>
  <dimension ref="A1:CC3935"/>
  <sheetViews>
    <sheetView tabSelected="1" topLeftCell="E1" zoomScale="80" zoomScaleNormal="80" workbookViewId="0">
      <selection activeCell="N12" sqref="N12"/>
    </sheetView>
  </sheetViews>
  <sheetFormatPr defaultColWidth="12.453125" defaultRowHeight="15.75" customHeight="1"/>
  <cols>
    <col min="1" max="1" width="4.1796875" customWidth="1"/>
    <col min="2" max="2" width="10.453125" style="228" customWidth="1"/>
    <col min="3" max="3" width="12.81640625" customWidth="1"/>
    <col min="4" max="4" width="12.81640625" style="228" customWidth="1"/>
    <col min="5" max="6" width="12.81640625" customWidth="1"/>
    <col min="7" max="7" width="12.81640625" style="227" customWidth="1"/>
    <col min="8" max="8" width="11.6328125" style="228" customWidth="1"/>
    <col min="9" max="9" width="12.36328125" style="227" customWidth="1"/>
    <col min="15" max="15" width="11.453125" customWidth="1"/>
    <col min="16" max="16" width="14.36328125" customWidth="1"/>
    <col min="17" max="17" width="4.453125" customWidth="1"/>
    <col min="18" max="18" width="11.36328125" bestFit="1" customWidth="1"/>
    <col min="23" max="23" width="12.36328125" customWidth="1"/>
    <col min="24" max="24" width="2.453125" hidden="1" customWidth="1"/>
    <col min="25" max="25" width="17.6328125" bestFit="1" customWidth="1"/>
    <col min="26" max="26" width="7" hidden="1" customWidth="1"/>
    <col min="27" max="27" width="8.6328125" hidden="1" customWidth="1"/>
    <col min="32" max="32" width="16" customWidth="1"/>
    <col min="37" max="37" width="27.36328125" customWidth="1"/>
    <col min="38" max="38" width="16.6328125" customWidth="1"/>
    <col min="39" max="39" width="19.81640625" bestFit="1" customWidth="1"/>
    <col min="41" max="41" width="17.81640625" customWidth="1"/>
    <col min="42" max="42" width="17.1796875" customWidth="1"/>
    <col min="43" max="43" width="20" bestFit="1" customWidth="1"/>
    <col min="45" max="45" width="27.36328125" customWidth="1"/>
    <col min="46" max="46" width="17.453125" customWidth="1"/>
    <col min="47" max="47" width="19.81640625" bestFit="1" customWidth="1"/>
    <col min="49" max="49" width="17.81640625" customWidth="1"/>
    <col min="50" max="50" width="17.1796875" bestFit="1" customWidth="1"/>
    <col min="51" max="51" width="20" bestFit="1" customWidth="1"/>
  </cols>
  <sheetData>
    <row r="1" spans="1:81" ht="16" thickBot="1">
      <c r="A1" s="8"/>
      <c r="B1" s="549" t="str">
        <f>'YoY Ratios'!$A$1&amp; " Historical Price"</f>
        <v>AAPL Historical Price</v>
      </c>
      <c r="C1" s="550"/>
      <c r="D1" s="221"/>
      <c r="E1" s="226"/>
      <c r="F1" s="226"/>
      <c r="G1" s="222"/>
      <c r="H1" s="549" t="str">
        <f>'YoY Ratios'!$A$1&amp; " Volume"</f>
        <v>AAPL Volume</v>
      </c>
      <c r="I1" s="550"/>
      <c r="J1" s="553" t="s">
        <v>3393</v>
      </c>
      <c r="K1" s="554"/>
      <c r="L1" s="547" t="s">
        <v>3393</v>
      </c>
      <c r="M1" s="555"/>
      <c r="N1" s="223"/>
      <c r="O1" s="547" t="s">
        <v>3394</v>
      </c>
      <c r="P1" s="548"/>
      <c r="Q1" s="9"/>
      <c r="R1" s="553" t="s">
        <v>3393</v>
      </c>
      <c r="S1" s="542"/>
      <c r="T1" s="553" t="s">
        <v>3393</v>
      </c>
      <c r="U1" s="542"/>
      <c r="W1" s="199" t="str" cm="1">
        <f t="array" ref="W1:AA89">_xldudf_WISEPRICE('YoY Ratios'!$A$1,"dividend")</f>
        <v>Date</v>
      </c>
      <c r="X1" s="207" t="str">
        <v>Dividend</v>
      </c>
      <c r="Y1" s="208" t="str">
        <v>Adjusted Dividend</v>
      </c>
      <c r="Z1" s="11" t="str">
        <v>Payment Date</v>
      </c>
      <c r="AA1" s="11" t="str">
        <v>Declaration Date</v>
      </c>
      <c r="AB1" s="1"/>
      <c r="AC1" s="1"/>
      <c r="AD1" s="1"/>
      <c r="AE1" s="541" t="s">
        <v>3395</v>
      </c>
      <c r="AF1" s="542"/>
      <c r="AH1" s="543" t="str">
        <f>'YoY Ratios'!$A$1&amp;" Beta"</f>
        <v>AAPL Beta</v>
      </c>
      <c r="AI1" s="544"/>
      <c r="AK1" s="12" t="s">
        <v>3396</v>
      </c>
      <c r="AL1" s="13">
        <v>2022</v>
      </c>
      <c r="AM1" s="14" t="s">
        <v>3397</v>
      </c>
      <c r="AN1" s="15"/>
      <c r="AO1" s="16" t="s">
        <v>3398</v>
      </c>
      <c r="AP1" s="17">
        <v>2022</v>
      </c>
      <c r="AQ1" s="18" t="s">
        <v>3399</v>
      </c>
      <c r="AR1" s="15"/>
      <c r="AS1" s="12" t="s">
        <v>3396</v>
      </c>
      <c r="AT1" s="13" t="s">
        <v>3400</v>
      </c>
      <c r="AU1" s="14" t="s">
        <v>3397</v>
      </c>
      <c r="AV1" s="15"/>
      <c r="AW1" s="16" t="s">
        <v>3398</v>
      </c>
      <c r="AX1" s="13" t="s">
        <v>3400</v>
      </c>
      <c r="AY1" s="18" t="s">
        <v>3399</v>
      </c>
      <c r="AZ1" s="15"/>
      <c r="BA1" s="15"/>
      <c r="BB1" s="268"/>
      <c r="BC1" s="8"/>
      <c r="BD1" s="81"/>
      <c r="BE1" s="8"/>
      <c r="BF1" s="15"/>
      <c r="BG1" s="15"/>
      <c r="BH1" s="15"/>
      <c r="BI1" s="15"/>
      <c r="BJ1" s="15"/>
      <c r="BK1" s="15"/>
      <c r="BL1" s="15"/>
      <c r="BM1" s="15"/>
      <c r="BN1" s="15"/>
      <c r="BO1" s="15"/>
      <c r="BP1" s="15"/>
      <c r="BQ1" s="15"/>
      <c r="BR1" s="15"/>
      <c r="BS1" s="15"/>
      <c r="BT1" s="15"/>
      <c r="BU1" s="15"/>
      <c r="BV1" s="15"/>
      <c r="BW1" s="15"/>
      <c r="BX1" s="15"/>
      <c r="BY1" s="15"/>
      <c r="BZ1" s="15"/>
      <c r="CA1" s="15"/>
      <c r="CB1" s="15"/>
      <c r="CC1" s="15"/>
    </row>
    <row r="2" spans="1:81" ht="15.75" customHeight="1" thickBot="1">
      <c r="A2" s="19"/>
      <c r="B2" s="231" t="str" cm="1">
        <f t="array" aca="1" ref="B2:C3935" ca="1">_xldudf_WISEPRICE('YoY Ratios'!$A$1, "Adjclose", , "2010-01-01", TODAY())</f>
        <v>2025-08-22</v>
      </c>
      <c r="C2" s="207">
        <f ca="1"/>
        <v>227.32</v>
      </c>
      <c r="D2" s="199" t="s">
        <v>3401</v>
      </c>
      <c r="E2" s="207" t="s">
        <v>3402</v>
      </c>
      <c r="F2" s="207" t="s">
        <v>3403</v>
      </c>
      <c r="G2" s="208" t="s">
        <v>3404</v>
      </c>
      <c r="H2" s="199" t="str" cm="1">
        <f t="array" aca="1" ref="H2:I3935" ca="1">_xldudf_WISEPRICE('Yearly Financials'!$A$2, "Volume", , "2010-01-01", TODAY())</f>
        <v>2025-08-22</v>
      </c>
      <c r="I2" s="208">
        <f ca="1"/>
        <v>16274150</v>
      </c>
      <c r="J2" s="551" t="s">
        <v>3405</v>
      </c>
      <c r="K2" s="546"/>
      <c r="L2" s="552" t="s">
        <v>3406</v>
      </c>
      <c r="M2" s="546"/>
      <c r="O2" s="187" t="str" cm="1">
        <f t="array" aca="1" ref="O2:P3932" ca="1">_xldudf_WISEPRICE("^tnx", "Adjclose", , "2010-01-01", TODAY())</f>
        <v>2025-08-22</v>
      </c>
      <c r="P2" s="196">
        <f ca="1"/>
        <v>4.258</v>
      </c>
      <c r="Q2" s="11"/>
      <c r="R2" s="552" t="s">
        <v>3405</v>
      </c>
      <c r="S2" s="546"/>
      <c r="T2" s="552" t="s">
        <v>3406</v>
      </c>
      <c r="U2" s="546"/>
      <c r="V2" s="22"/>
      <c r="W2" s="218" t="str">
        <v>2025-08-11</v>
      </c>
      <c r="X2" s="219">
        <v>0.26</v>
      </c>
      <c r="Y2" s="220">
        <v>0.26</v>
      </c>
      <c r="Z2" s="23" t="str">
        <v>2025-08-14</v>
      </c>
      <c r="AA2" s="23" t="str">
        <v>2025-07-31</v>
      </c>
      <c r="AB2" s="1"/>
      <c r="AC2" s="1"/>
      <c r="AD2" s="1"/>
      <c r="AE2" s="545" t="s">
        <v>3407</v>
      </c>
      <c r="AF2" s="546"/>
      <c r="AG2" s="22"/>
      <c r="AH2" s="203" cm="1">
        <f t="array" ref="AH2">_xldudf_WISEPRICE('Yearly Financials'!A2,"beta")</f>
        <v>1.165</v>
      </c>
      <c r="AI2" s="204"/>
      <c r="AJ2" s="22"/>
      <c r="AK2" s="25" t="str" cm="1">
        <f t="array" ref="AK2:AL7">_xldudf_WISE('YoY Ratios'!$A$1,$AK$1,AL1)</f>
        <v/>
      </c>
      <c r="AL2" s="26" t="str">
        <v>2022-09-24</v>
      </c>
      <c r="AM2" s="14"/>
      <c r="AN2" s="1"/>
      <c r="AO2" s="25" t="str" cm="1">
        <f t="array" ref="AO2:AP7">_xldudf_WISE('YoY Ratios'!$A$1,$AO$1,AP1)</f>
        <v/>
      </c>
      <c r="AP2" s="26" t="str">
        <v>2022-09-24</v>
      </c>
      <c r="AQ2" s="10"/>
      <c r="AR2" s="2"/>
      <c r="AS2" s="25" t="str" cm="1">
        <f t="array" ref="AS2:AT7">_xldudf_WISE('YoY Ratios'!$A$1,$AK$1,AT1)</f>
        <v/>
      </c>
      <c r="AT2" s="26" t="str">
        <v>2025-06-28</v>
      </c>
      <c r="AU2" s="14"/>
      <c r="AV2" s="1"/>
      <c r="AW2" s="25" t="str" cm="1">
        <f t="array" ref="AW2:AX7">_xldudf_WISE('YoY Ratios'!$A$1,$AO$1,AX1)</f>
        <v/>
      </c>
      <c r="AX2" s="26" t="str">
        <v>2025-06-28</v>
      </c>
      <c r="AY2" s="10"/>
      <c r="AZ2" s="2"/>
      <c r="BA2" s="2"/>
      <c r="BB2" s="269"/>
      <c r="BC2" s="2"/>
      <c r="BD2" s="2"/>
      <c r="BE2" s="270"/>
      <c r="BF2" s="11"/>
      <c r="BG2" s="11"/>
      <c r="BI2" s="270"/>
    </row>
    <row r="3" spans="1:81" ht="17" thickBot="1">
      <c r="A3" s="19"/>
      <c r="B3" s="198" t="str">
        <f ca="1"/>
        <v>2025-08-21</v>
      </c>
      <c r="C3" s="30">
        <f ca="1"/>
        <v>224.9</v>
      </c>
      <c r="D3" s="205">
        <f ca="1">AVERAGE(C3:C22)</f>
        <v>219.69950000000003</v>
      </c>
      <c r="E3" s="30">
        <f ca="1">AVERAGE(C3:C62)</f>
        <v>210.01183333333339</v>
      </c>
      <c r="F3" s="30">
        <f ca="1">AVERAGE(C3:C122)</f>
        <v>209.86658333333332</v>
      </c>
      <c r="G3" s="206">
        <f ca="1">AVERAGE(C3:C252)</f>
        <v>222.05747999999986</v>
      </c>
      <c r="H3" s="192" t="str">
        <f ca="1"/>
        <v>2025-08-21</v>
      </c>
      <c r="I3" s="193">
        <f ca="1"/>
        <v>30389868</v>
      </c>
      <c r="J3" s="207" t="s">
        <v>3408</v>
      </c>
      <c r="K3" s="200">
        <f ca="1">C2</f>
        <v>227.32</v>
      </c>
      <c r="L3" s="199" t="s">
        <v>3408</v>
      </c>
      <c r="M3" s="201">
        <f ca="1">C2</f>
        <v>227.32</v>
      </c>
      <c r="O3" s="192" t="str">
        <f ca="1"/>
        <v>2025-08-21</v>
      </c>
      <c r="P3" s="193">
        <f ca="1"/>
        <v>4.33</v>
      </c>
      <c r="Q3" s="11"/>
      <c r="R3" s="27" t="s">
        <v>3408</v>
      </c>
      <c r="S3" s="28" t="s">
        <v>3409</v>
      </c>
      <c r="T3" s="27" t="s">
        <v>3408</v>
      </c>
      <c r="U3" s="28" t="s">
        <v>3409</v>
      </c>
      <c r="V3" s="29"/>
      <c r="W3" s="209" t="str">
        <v>2025-05-12</v>
      </c>
      <c r="X3" s="210">
        <v>0.26</v>
      </c>
      <c r="Y3" s="211">
        <v>0.26</v>
      </c>
      <c r="Z3" s="30" t="str">
        <v>2025-05-15</v>
      </c>
      <c r="AA3" s="30" t="str">
        <v>2025-05-01</v>
      </c>
      <c r="AB3" s="31"/>
      <c r="AC3" s="31"/>
      <c r="AD3" s="31"/>
      <c r="AE3" s="32" t="s">
        <v>3408</v>
      </c>
      <c r="AF3" s="33" t="s">
        <v>3410</v>
      </c>
      <c r="AG3" s="29"/>
      <c r="AH3" s="29"/>
      <c r="AI3" s="29"/>
      <c r="AJ3" s="29"/>
      <c r="AK3" s="34" t="str">
        <v>Mac</v>
      </c>
      <c r="AL3" s="7">
        <v>40177000000</v>
      </c>
      <c r="AM3" s="35">
        <f t="shared" ref="AM3:AM10" si="0">AL3/$AL$11</f>
        <v>0.10188726136617232</v>
      </c>
      <c r="AN3" s="31"/>
      <c r="AO3" s="34" t="str">
        <v>Americas Segment</v>
      </c>
      <c r="AP3" s="7">
        <v>169658000000</v>
      </c>
      <c r="AQ3" s="35">
        <f t="shared" ref="AQ3:AQ10" si="1">AP3/$AP$11</f>
        <v>0.43024588667302349</v>
      </c>
      <c r="AR3" s="36"/>
      <c r="AS3" s="34" t="str">
        <v>Mac</v>
      </c>
      <c r="AT3" s="7">
        <v>8046000000</v>
      </c>
      <c r="AU3" s="35">
        <f>AT3/$AT$11</f>
        <v>8.5562975881577269E-2</v>
      </c>
      <c r="AV3" s="31"/>
      <c r="AW3" s="34" t="str">
        <v>Americas Segment</v>
      </c>
      <c r="AX3" s="254">
        <v>41198000000</v>
      </c>
      <c r="AY3" s="35">
        <f>AX3/$AX$11</f>
        <v>0.43810880939214769</v>
      </c>
      <c r="AZ3" s="36"/>
      <c r="BA3" s="36"/>
      <c r="BB3" s="36"/>
      <c r="BC3" s="36"/>
      <c r="BD3" s="36"/>
      <c r="BE3" s="36"/>
      <c r="BF3" s="36"/>
      <c r="BG3" s="36"/>
      <c r="BH3" s="36"/>
      <c r="BI3" s="36"/>
      <c r="BJ3" s="36"/>
      <c r="BK3" s="36"/>
      <c r="BL3" s="36"/>
      <c r="BM3" s="36"/>
      <c r="BN3" s="36"/>
      <c r="BO3" s="36"/>
      <c r="BP3" s="36"/>
      <c r="BQ3" s="36"/>
      <c r="BR3" s="36"/>
      <c r="BS3" s="36"/>
      <c r="BT3" s="36"/>
      <c r="BU3" s="36"/>
      <c r="BV3" s="36"/>
      <c r="BW3" s="36"/>
      <c r="BX3" s="36"/>
      <c r="BY3" s="36"/>
      <c r="BZ3" s="36"/>
      <c r="CA3" s="36"/>
      <c r="CB3" s="36"/>
      <c r="CC3" s="36"/>
    </row>
    <row r="4" spans="1:81" ht="14.5">
      <c r="A4" s="19"/>
      <c r="B4" s="198" t="str">
        <f ca="1"/>
        <v>2025-08-20</v>
      </c>
      <c r="C4" s="30">
        <f ca="1"/>
        <v>226.01</v>
      </c>
      <c r="D4" s="205">
        <f ca="1">AVERAGE(C4:C23)</f>
        <v>219.14250000000007</v>
      </c>
      <c r="E4" s="30">
        <f t="shared" ref="E4:E67" ca="1" si="2">AVERAGE(C4:C63)</f>
        <v>209.60033333333337</v>
      </c>
      <c r="F4" s="30">
        <f t="shared" ref="F4:F67" ca="1" si="3">AVERAGE(C4:C123)</f>
        <v>210.00775000000002</v>
      </c>
      <c r="G4" s="206">
        <f t="shared" ref="G4:G67" ca="1" si="4">AVERAGE(C4:C253)</f>
        <v>222.06147999999988</v>
      </c>
      <c r="H4" s="192" t="str">
        <f ca="1"/>
        <v>2025-08-20</v>
      </c>
      <c r="I4" s="193">
        <f ca="1"/>
        <v>42145912</v>
      </c>
      <c r="J4" s="229" t="str">
        <f ca="1">B3</f>
        <v>2025-08-21</v>
      </c>
      <c r="K4" s="186">
        <f ca="1">VLOOKUP(J4,$B:$I,MATCH($K$3,$B$2:$I$2,),)</f>
        <v>224.9</v>
      </c>
      <c r="L4" s="197" t="str">
        <f ca="1">B4</f>
        <v>2025-08-20</v>
      </c>
      <c r="M4" s="186">
        <f ca="1">VLOOKUP(L4,$B:$I,MATCH($M$3,$B$2:$I$2,),)</f>
        <v>226.01</v>
      </c>
      <c r="O4" s="192" t="str">
        <f ca="1"/>
        <v>2025-08-20</v>
      </c>
      <c r="P4" s="193">
        <f ca="1"/>
        <v>4.2960000000000003</v>
      </c>
      <c r="Q4" s="11"/>
      <c r="R4" s="185" t="str">
        <f ca="1">O3</f>
        <v>2025-08-21</v>
      </c>
      <c r="S4" s="186">
        <f ca="1">VLOOKUP(R4,$O$3:$P$3932,2,FALSE)</f>
        <v>4.33</v>
      </c>
      <c r="T4" s="185" t="str">
        <f ca="1">R4</f>
        <v>2025-08-21</v>
      </c>
      <c r="U4" s="186">
        <f ca="1">VLOOKUP(T4,$O$2:$P$3931,2,FALSE)</f>
        <v>4.33</v>
      </c>
      <c r="V4" s="29"/>
      <c r="W4" s="209" t="str">
        <v>2025-02-10</v>
      </c>
      <c r="X4" s="210">
        <v>0.25</v>
      </c>
      <c r="Y4" s="211">
        <v>0.25</v>
      </c>
      <c r="Z4" s="30" t="str">
        <v>2025-02-13</v>
      </c>
      <c r="AA4" s="30" t="str">
        <v>2025-01-30</v>
      </c>
      <c r="AB4" s="24"/>
      <c r="AC4" s="37" t="s">
        <v>3062</v>
      </c>
      <c r="AD4" s="38">
        <f>SUM(Y2:Y5)</f>
        <v>1.02</v>
      </c>
      <c r="AE4" s="39" t="str">
        <f>W2</f>
        <v>2025-08-11</v>
      </c>
      <c r="AF4" s="38">
        <f t="shared" ref="AF4:AF15" si="5">VLOOKUP(AE4,$W:$AA,MATCH($AF$3,$W$1:$AA$1,),)</f>
        <v>0.26</v>
      </c>
      <c r="AG4" s="29"/>
      <c r="AH4" s="29"/>
      <c r="AI4" s="29"/>
      <c r="AJ4" s="29"/>
      <c r="AK4" s="34" t="str">
        <v>Service</v>
      </c>
      <c r="AL4" s="7">
        <v>78129000000</v>
      </c>
      <c r="AM4" s="35">
        <f t="shared" si="0"/>
        <v>0.19813201192915542</v>
      </c>
      <c r="AN4" s="31"/>
      <c r="AO4" s="34" t="str">
        <v>Europe Segment</v>
      </c>
      <c r="AP4" s="7">
        <v>95118000000</v>
      </c>
      <c r="AQ4" s="35">
        <f t="shared" si="1"/>
        <v>0.24121543486640562</v>
      </c>
      <c r="AR4" s="36"/>
      <c r="AS4" s="34" t="str">
        <v>Service</v>
      </c>
      <c r="AT4" s="7">
        <v>27423000000</v>
      </c>
      <c r="AU4" s="35">
        <f t="shared" ref="AU4:AU10" si="6">AT4/$AT$11</f>
        <v>0.29162235739504022</v>
      </c>
      <c r="AV4" s="31"/>
      <c r="AW4" s="34" t="str">
        <v>Europe Segment</v>
      </c>
      <c r="AX4" s="254">
        <v>24014000000</v>
      </c>
      <c r="AY4" s="35">
        <f t="shared" ref="AY4:AY10" si="7">AX4/$AX$11</f>
        <v>0.25537028372112808</v>
      </c>
      <c r="AZ4" s="36"/>
      <c r="BA4" s="36"/>
      <c r="BB4" s="40"/>
      <c r="BC4" s="41"/>
      <c r="BD4" s="41"/>
      <c r="BE4" s="41"/>
      <c r="BF4" s="41"/>
      <c r="BG4" s="41"/>
      <c r="BH4" s="36"/>
      <c r="BI4" s="36"/>
      <c r="BJ4" s="36"/>
      <c r="BK4" s="36"/>
      <c r="BL4" s="36"/>
      <c r="BM4" s="36"/>
      <c r="BN4" s="36"/>
      <c r="BO4" s="36"/>
      <c r="BP4" s="36"/>
      <c r="BQ4" s="36"/>
      <c r="BR4" s="36"/>
      <c r="BS4" s="36"/>
      <c r="BT4" s="36"/>
      <c r="BU4" s="36"/>
      <c r="BV4" s="36"/>
      <c r="BW4" s="36"/>
      <c r="BX4" s="36"/>
      <c r="BY4" s="36"/>
      <c r="BZ4" s="36"/>
      <c r="CA4" s="36"/>
      <c r="CB4" s="36"/>
      <c r="CC4" s="36"/>
    </row>
    <row r="5" spans="1:81" ht="15.75" customHeight="1">
      <c r="A5" s="19"/>
      <c r="B5" s="198" t="str">
        <f ca="1"/>
        <v>2025-08-19</v>
      </c>
      <c r="C5" s="30">
        <f ca="1"/>
        <v>230.56</v>
      </c>
      <c r="D5" s="205">
        <f t="shared" ref="D5:D68" ca="1" si="8">AVERAGE(C5:C24)</f>
        <v>218.54950000000002</v>
      </c>
      <c r="E5" s="30">
        <f t="shared" ca="1" si="2"/>
        <v>209.08800000000005</v>
      </c>
      <c r="F5" s="30">
        <f t="shared" ca="1" si="3"/>
        <v>210.1018333333333</v>
      </c>
      <c r="G5" s="206">
        <f t="shared" ca="1" si="4"/>
        <v>222.06147999999988</v>
      </c>
      <c r="H5" s="192" t="str">
        <f ca="1"/>
        <v>2025-08-19</v>
      </c>
      <c r="I5" s="193">
        <f ca="1"/>
        <v>36804727</v>
      </c>
      <c r="J5" s="8" t="s">
        <v>3411</v>
      </c>
      <c r="K5" s="188">
        <f ca="1">VLOOKUP(J5,$B:$I,MATCH($K$3,$B$2:$I$2,),)</f>
        <v>128.44</v>
      </c>
      <c r="L5" s="189" t="s">
        <v>3412</v>
      </c>
      <c r="M5" s="188">
        <f t="shared" ref="M5:M55" ca="1" si="9">VLOOKUP(L5,$B:$I,MATCH($M$3,$B$2:$I$2,),)</f>
        <v>136.38999999999999</v>
      </c>
      <c r="O5" s="192" t="str">
        <f ca="1"/>
        <v>2025-08-19</v>
      </c>
      <c r="P5" s="193">
        <f ca="1"/>
        <v>4.3</v>
      </c>
      <c r="Q5" s="11"/>
      <c r="R5" s="189" t="s">
        <v>3411</v>
      </c>
      <c r="S5" s="188">
        <f t="shared" ref="S5:S17" ca="1" si="10">VLOOKUP(R5,$O$3:$P$3932,2,FALSE)</f>
        <v>3.88</v>
      </c>
      <c r="T5" s="189" t="s">
        <v>3412</v>
      </c>
      <c r="U5" s="188">
        <f t="shared" ref="U5:U55" ca="1" si="11">VLOOKUP(T5,$O$2:$P$3931,2,FALSE)</f>
        <v>3.8</v>
      </c>
      <c r="V5" s="29"/>
      <c r="W5" s="209" t="str">
        <v>2024-11-08</v>
      </c>
      <c r="X5" s="210">
        <v>0.25</v>
      </c>
      <c r="Y5" s="211">
        <v>0.25</v>
      </c>
      <c r="Z5" s="30" t="str">
        <v>2024-11-14</v>
      </c>
      <c r="AA5" s="30" t="str">
        <v>2024-10-31</v>
      </c>
      <c r="AB5" s="3"/>
      <c r="AC5" s="42">
        <v>2021</v>
      </c>
      <c r="AD5" s="43">
        <f>SUM(Y6:Y9)</f>
        <v>0.98</v>
      </c>
      <c r="AE5" s="44" t="s">
        <v>3413</v>
      </c>
      <c r="AF5" s="43">
        <f t="shared" si="5"/>
        <v>0.23</v>
      </c>
      <c r="AG5" s="29"/>
      <c r="AH5" s="29"/>
      <c r="AI5" s="29"/>
      <c r="AJ5" s="29"/>
      <c r="AK5" s="34" t="str">
        <v>Wearables, Home and Accessories</v>
      </c>
      <c r="AL5" s="7">
        <v>41241000000</v>
      </c>
      <c r="AM5" s="35">
        <f t="shared" si="0"/>
        <v>0.10458552271205697</v>
      </c>
      <c r="AN5" s="31"/>
      <c r="AO5" s="34" t="str">
        <v>Greater China Segment</v>
      </c>
      <c r="AP5" s="7">
        <v>74200000000</v>
      </c>
      <c r="AQ5" s="35">
        <f t="shared" si="1"/>
        <v>0.18816822543669229</v>
      </c>
      <c r="AR5" s="36"/>
      <c r="AS5" s="34" t="str">
        <v>Wearables, Home and Accessories</v>
      </c>
      <c r="AT5" s="7">
        <v>7404000000</v>
      </c>
      <c r="AU5" s="35">
        <f t="shared" si="6"/>
        <v>7.8735803309370883E-2</v>
      </c>
      <c r="AV5" s="31"/>
      <c r="AW5" s="34" t="str">
        <v>Greater China Segment</v>
      </c>
      <c r="AX5" s="254">
        <v>15369000000</v>
      </c>
      <c r="AY5" s="35">
        <f t="shared" si="7"/>
        <v>0.16343740695052958</v>
      </c>
      <c r="AZ5" s="36"/>
      <c r="BA5" s="36"/>
      <c r="BB5" s="40"/>
      <c r="BC5" s="41"/>
      <c r="BD5" s="41"/>
      <c r="BE5" s="41"/>
      <c r="BF5" s="41"/>
      <c r="BG5" s="41"/>
      <c r="BH5" s="36"/>
      <c r="BI5" s="36"/>
      <c r="BJ5" s="36"/>
      <c r="BK5" s="36"/>
      <c r="BL5" s="36"/>
      <c r="BM5" s="36"/>
      <c r="BN5" s="36"/>
      <c r="BO5" s="36"/>
      <c r="BP5" s="36"/>
      <c r="BQ5" s="36"/>
      <c r="BR5" s="36"/>
      <c r="BS5" s="36"/>
      <c r="BT5" s="36"/>
      <c r="BU5" s="36"/>
      <c r="BV5" s="36"/>
      <c r="BW5" s="36"/>
      <c r="BX5" s="36"/>
      <c r="BY5" s="36"/>
      <c r="BZ5" s="36"/>
      <c r="CA5" s="36"/>
      <c r="CB5" s="36"/>
      <c r="CC5" s="36"/>
    </row>
    <row r="6" spans="1:81" ht="15.75" customHeight="1">
      <c r="A6" s="19"/>
      <c r="B6" s="198" t="str">
        <f ca="1"/>
        <v>2025-08-18</v>
      </c>
      <c r="C6" s="30">
        <f ca="1"/>
        <v>230.89</v>
      </c>
      <c r="D6" s="205">
        <f t="shared" ca="1" si="8"/>
        <v>217.7415</v>
      </c>
      <c r="E6" s="30">
        <f t="shared" ca="1" si="2"/>
        <v>208.6013333333334</v>
      </c>
      <c r="F6" s="30">
        <f t="shared" ca="1" si="3"/>
        <v>210.18350000000001</v>
      </c>
      <c r="G6" s="206">
        <f t="shared" ca="1" si="4"/>
        <v>222.04079999999988</v>
      </c>
      <c r="H6" s="192" t="str">
        <f ca="1"/>
        <v>2025-08-18</v>
      </c>
      <c r="I6" s="193">
        <f ca="1"/>
        <v>37451700</v>
      </c>
      <c r="J6" s="8" t="s">
        <v>3414</v>
      </c>
      <c r="K6" s="188">
        <f t="shared" ref="K6:K17" ca="1" si="12">VLOOKUP(J6,$B:$I,MATCH($K$3,$B$2:$I$2,),)</f>
        <v>174.52</v>
      </c>
      <c r="L6" s="187" t="s">
        <v>3415</v>
      </c>
      <c r="M6" s="188">
        <f t="shared" ca="1" si="9"/>
        <v>134.74</v>
      </c>
      <c r="O6" s="192" t="str">
        <f ca="1"/>
        <v>2025-08-18</v>
      </c>
      <c r="P6" s="193">
        <f ca="1"/>
        <v>4.34</v>
      </c>
      <c r="Q6" s="11"/>
      <c r="R6" s="187" t="s">
        <v>3414</v>
      </c>
      <c r="S6" s="188">
        <f t="shared" ca="1" si="10"/>
        <v>1.51</v>
      </c>
      <c r="T6" s="187" t="s">
        <v>3415</v>
      </c>
      <c r="U6" s="188">
        <f t="shared" ca="1" si="11"/>
        <v>2.97</v>
      </c>
      <c r="V6" s="29"/>
      <c r="W6" s="209" t="str">
        <v>2024-08-12</v>
      </c>
      <c r="X6" s="210">
        <v>0.25</v>
      </c>
      <c r="Y6" s="211">
        <v>0.25</v>
      </c>
      <c r="Z6" s="30" t="str">
        <v>2024-08-15</v>
      </c>
      <c r="AA6" s="30" t="str">
        <v>2024-08-01</v>
      </c>
      <c r="AB6" s="3"/>
      <c r="AC6" s="42">
        <v>2020</v>
      </c>
      <c r="AD6" s="43">
        <f>SUM(Y10:Y13)</f>
        <v>0.94</v>
      </c>
      <c r="AE6" s="44" t="s">
        <v>3413</v>
      </c>
      <c r="AF6" s="43">
        <f t="shared" si="5"/>
        <v>0.23</v>
      </c>
      <c r="AG6" s="29"/>
      <c r="AH6" s="29"/>
      <c r="AI6" s="29"/>
      <c r="AJ6" s="29"/>
      <c r="AK6" s="34" t="str">
        <v>iPad</v>
      </c>
      <c r="AL6" s="7">
        <v>29292000000</v>
      </c>
      <c r="AM6" s="35">
        <f t="shared" si="0"/>
        <v>7.4283337728997187E-2</v>
      </c>
      <c r="AN6" s="31"/>
      <c r="AO6" s="34" t="str">
        <v>Japan Segment</v>
      </c>
      <c r="AP6" s="31">
        <v>25977000000</v>
      </c>
      <c r="AQ6" s="35">
        <f t="shared" si="1"/>
        <v>6.5876630622223126E-2</v>
      </c>
      <c r="AR6" s="31"/>
      <c r="AS6" s="34" t="str">
        <v>iPad</v>
      </c>
      <c r="AT6" s="7">
        <v>6581000000</v>
      </c>
      <c r="AU6" s="35">
        <f t="shared" si="6"/>
        <v>6.9983835977710671E-2</v>
      </c>
      <c r="AV6" s="31"/>
      <c r="AW6" s="34" t="str">
        <v>Japan Segment</v>
      </c>
      <c r="AX6" s="255">
        <v>5782000000</v>
      </c>
      <c r="AY6" s="35">
        <f t="shared" si="7"/>
        <v>6.1487090050618913E-2</v>
      </c>
      <c r="AZ6" s="31"/>
      <c r="BA6" s="31"/>
      <c r="BB6" s="40"/>
      <c r="BC6" s="45"/>
      <c r="BD6" s="45"/>
      <c r="BE6" s="45"/>
      <c r="BF6" s="45"/>
      <c r="BG6" s="45"/>
      <c r="BH6" s="31"/>
      <c r="BI6" s="31"/>
      <c r="BJ6" s="31"/>
      <c r="BK6" s="31"/>
      <c r="BL6" s="31"/>
      <c r="BM6" s="31"/>
      <c r="BN6" s="31"/>
      <c r="BO6" s="31"/>
      <c r="BP6" s="31"/>
      <c r="BQ6" s="31"/>
      <c r="BR6" s="31"/>
      <c r="BS6" s="31"/>
      <c r="BT6" s="31"/>
      <c r="BU6" s="31"/>
      <c r="BV6" s="31"/>
      <c r="BW6" s="31"/>
      <c r="BX6" s="31"/>
      <c r="BY6" s="31"/>
      <c r="BZ6" s="31"/>
      <c r="CA6" s="31"/>
      <c r="CB6" s="31"/>
      <c r="CC6" s="31"/>
    </row>
    <row r="7" spans="1:81" ht="15.75" customHeight="1">
      <c r="A7" s="19"/>
      <c r="B7" s="198" t="str">
        <f ca="1"/>
        <v>2025-08-15</v>
      </c>
      <c r="C7" s="30">
        <f ca="1"/>
        <v>231.59</v>
      </c>
      <c r="D7" s="205">
        <f t="shared" ca="1" si="8"/>
        <v>216.821</v>
      </c>
      <c r="E7" s="30">
        <f t="shared" ca="1" si="2"/>
        <v>208.12133333333341</v>
      </c>
      <c r="F7" s="30">
        <f t="shared" ca="1" si="3"/>
        <v>210.31808333333336</v>
      </c>
      <c r="G7" s="206">
        <f t="shared" ca="1" si="4"/>
        <v>222.01943999999989</v>
      </c>
      <c r="H7" s="192" t="str">
        <f ca="1"/>
        <v>2025-08-15</v>
      </c>
      <c r="I7" s="193">
        <f ca="1"/>
        <v>54864147</v>
      </c>
      <c r="J7" s="8" t="s">
        <v>3416</v>
      </c>
      <c r="K7" s="188">
        <f t="shared" ca="1" si="12"/>
        <v>129.61000000000001</v>
      </c>
      <c r="L7" s="189" t="s">
        <v>3417</v>
      </c>
      <c r="M7" s="188">
        <f t="shared" ca="1" si="9"/>
        <v>171.83</v>
      </c>
      <c r="O7" s="192" t="str">
        <f ca="1"/>
        <v>2025-08-15</v>
      </c>
      <c r="P7" s="193">
        <f ca="1"/>
        <v>4.33</v>
      </c>
      <c r="Q7" s="11"/>
      <c r="R7" s="189" t="s">
        <v>3416</v>
      </c>
      <c r="S7" s="188">
        <f t="shared" ca="1" si="10"/>
        <v>0.91700000000000004</v>
      </c>
      <c r="T7" s="189" t="s">
        <v>3417</v>
      </c>
      <c r="U7" s="188">
        <f t="shared" ca="1" si="11"/>
        <v>2.33</v>
      </c>
      <c r="V7" s="29"/>
      <c r="W7" s="209" t="str">
        <v>2024-05-10</v>
      </c>
      <c r="X7" s="210">
        <v>0.25</v>
      </c>
      <c r="Y7" s="211">
        <v>0.25</v>
      </c>
      <c r="Z7" s="30" t="str">
        <v>2024-05-16</v>
      </c>
      <c r="AA7" s="30" t="str">
        <v>2024-05-02</v>
      </c>
      <c r="AB7" s="3"/>
      <c r="AC7" s="42">
        <v>2019</v>
      </c>
      <c r="AD7" s="43">
        <f>SUM(Y14:Y17)</f>
        <v>0.9</v>
      </c>
      <c r="AE7" s="44" t="s">
        <v>3418</v>
      </c>
      <c r="AF7" s="43">
        <f t="shared" si="5"/>
        <v>0.22</v>
      </c>
      <c r="AG7" s="29"/>
      <c r="AH7" s="29"/>
      <c r="AI7" s="29"/>
      <c r="AJ7" s="29"/>
      <c r="AK7" s="34" t="str">
        <v>iPhone</v>
      </c>
      <c r="AL7" s="7">
        <v>205489000000</v>
      </c>
      <c r="AM7" s="35">
        <f t="shared" si="0"/>
        <v>0.52111186626361805</v>
      </c>
      <c r="AN7" s="31"/>
      <c r="AO7" s="34" t="str">
        <v>Rest of Asia Pacific Segment</v>
      </c>
      <c r="AP7" s="31">
        <v>29375000000</v>
      </c>
      <c r="AQ7" s="35">
        <f t="shared" si="1"/>
        <v>7.4493822401655474E-2</v>
      </c>
      <c r="AR7" s="31"/>
      <c r="AS7" s="34" t="str">
        <v>iPhone</v>
      </c>
      <c r="AT7" s="7">
        <v>44582000000</v>
      </c>
      <c r="AU7" s="35">
        <f t="shared" si="6"/>
        <v>0.474095027436301</v>
      </c>
      <c r="AV7" s="31"/>
      <c r="AW7" s="34" t="str">
        <v>Rest of Asia Pacific Segment</v>
      </c>
      <c r="AX7" s="255">
        <v>7673000000</v>
      </c>
      <c r="AY7" s="35">
        <f t="shared" si="7"/>
        <v>8.1596409885575732E-2</v>
      </c>
      <c r="AZ7" s="31"/>
      <c r="BA7" s="31"/>
      <c r="BB7" s="40"/>
      <c r="BC7" s="45"/>
      <c r="BD7" s="45"/>
      <c r="BE7" s="45"/>
      <c r="BF7" s="45"/>
      <c r="BG7" s="45"/>
      <c r="BH7" s="31"/>
      <c r="BI7" s="31"/>
      <c r="BJ7" s="31"/>
      <c r="BK7" s="31"/>
      <c r="BL7" s="31"/>
      <c r="BM7" s="31"/>
      <c r="BN7" s="31"/>
      <c r="BO7" s="31"/>
      <c r="BP7" s="31"/>
      <c r="BQ7" s="31"/>
      <c r="BR7" s="31"/>
      <c r="BS7" s="31"/>
      <c r="BT7" s="31"/>
      <c r="BU7" s="31"/>
      <c r="BV7" s="31"/>
      <c r="BW7" s="31"/>
      <c r="BX7" s="31"/>
      <c r="BY7" s="31"/>
      <c r="BZ7" s="31"/>
      <c r="CA7" s="31"/>
      <c r="CB7" s="31"/>
      <c r="CC7" s="31"/>
    </row>
    <row r="8" spans="1:81" ht="14.5">
      <c r="A8" s="19"/>
      <c r="B8" s="198" t="str">
        <f ca="1"/>
        <v>2025-08-14</v>
      </c>
      <c r="C8" s="30">
        <f ca="1"/>
        <v>232.78</v>
      </c>
      <c r="D8" s="205">
        <f t="shared" ca="1" si="8"/>
        <v>215.8005</v>
      </c>
      <c r="E8" s="30">
        <f t="shared" ca="1" si="2"/>
        <v>207.70916666666673</v>
      </c>
      <c r="F8" s="30">
        <f t="shared" ca="1" si="3"/>
        <v>210.44733333333338</v>
      </c>
      <c r="G8" s="206">
        <f t="shared" ca="1" si="4"/>
        <v>221.98999999999992</v>
      </c>
      <c r="H8" s="192" t="str">
        <f ca="1"/>
        <v>2025-08-14</v>
      </c>
      <c r="I8" s="193">
        <f ca="1"/>
        <v>49379782</v>
      </c>
      <c r="J8" s="8" t="s">
        <v>3419</v>
      </c>
      <c r="K8" s="188">
        <f t="shared" ca="1" si="12"/>
        <v>71.09</v>
      </c>
      <c r="L8" s="189" t="s">
        <v>3414</v>
      </c>
      <c r="M8" s="188">
        <f t="shared" ca="1" si="9"/>
        <v>174.52</v>
      </c>
      <c r="O8" s="192" t="str">
        <f ca="1"/>
        <v>2025-08-14</v>
      </c>
      <c r="P8" s="193">
        <f ca="1"/>
        <v>4.29</v>
      </c>
      <c r="Q8" s="11"/>
      <c r="R8" s="189" t="s">
        <v>3419</v>
      </c>
      <c r="S8" s="188">
        <f t="shared" ca="1" si="10"/>
        <v>1.92</v>
      </c>
      <c r="T8" s="189" t="s">
        <v>3414</v>
      </c>
      <c r="U8" s="188">
        <f t="shared" ca="1" si="11"/>
        <v>1.51</v>
      </c>
      <c r="V8" s="29"/>
      <c r="W8" s="209" t="str">
        <v>2024-02-09</v>
      </c>
      <c r="X8" s="210">
        <v>0.24</v>
      </c>
      <c r="Y8" s="211">
        <v>0.24</v>
      </c>
      <c r="Z8" s="30" t="str">
        <v>2024-02-15</v>
      </c>
      <c r="AA8" s="30" t="str">
        <v>2024-02-01</v>
      </c>
      <c r="AB8" s="3"/>
      <c r="AC8" s="42">
        <v>2018</v>
      </c>
      <c r="AD8" s="43">
        <f>SUM(Y18:Y21)</f>
        <v>0.85</v>
      </c>
      <c r="AE8" s="44" t="s">
        <v>3420</v>
      </c>
      <c r="AF8" s="43">
        <f t="shared" si="5"/>
        <v>0.22</v>
      </c>
      <c r="AG8" s="29"/>
      <c r="AH8" s="29"/>
      <c r="AI8" s="29"/>
      <c r="AJ8" s="29"/>
      <c r="AK8" s="34"/>
      <c r="AL8" s="46"/>
      <c r="AM8" s="35">
        <f t="shared" si="0"/>
        <v>0</v>
      </c>
      <c r="AN8" s="31"/>
      <c r="AO8" s="34"/>
      <c r="AP8" s="31"/>
      <c r="AQ8" s="35">
        <f t="shared" si="1"/>
        <v>0</v>
      </c>
      <c r="AR8" s="31"/>
      <c r="AS8" s="34"/>
      <c r="AT8" s="46"/>
      <c r="AU8" s="35">
        <f t="shared" si="6"/>
        <v>0</v>
      </c>
      <c r="AV8" s="31"/>
      <c r="AW8" s="34"/>
      <c r="AX8" s="31"/>
      <c r="AY8" s="35">
        <f t="shared" si="7"/>
        <v>0</v>
      </c>
      <c r="AZ8" s="31"/>
      <c r="BA8" s="31"/>
      <c r="BB8" s="40"/>
      <c r="BC8" s="45"/>
      <c r="BD8" s="45"/>
      <c r="BE8" s="45"/>
      <c r="BF8" s="45"/>
      <c r="BG8" s="45"/>
      <c r="BH8" s="31"/>
      <c r="BI8" s="31"/>
      <c r="BJ8" s="31"/>
      <c r="BK8" s="31"/>
      <c r="BL8" s="31"/>
      <c r="BM8" s="31"/>
      <c r="BN8" s="31"/>
      <c r="BO8" s="31"/>
      <c r="BP8" s="31"/>
      <c r="BQ8" s="31"/>
      <c r="BR8" s="31"/>
      <c r="BS8" s="31"/>
      <c r="BT8" s="31"/>
      <c r="BU8" s="31"/>
      <c r="BV8" s="31"/>
      <c r="BW8" s="31"/>
      <c r="BX8" s="31"/>
      <c r="BY8" s="31"/>
      <c r="BZ8" s="31"/>
      <c r="CA8" s="31"/>
      <c r="CB8" s="31"/>
      <c r="CC8" s="31"/>
    </row>
    <row r="9" spans="1:81" ht="14.5">
      <c r="A9" s="19"/>
      <c r="B9" s="198" t="str">
        <f ca="1"/>
        <v>2025-08-13</v>
      </c>
      <c r="C9" s="30">
        <f ca="1"/>
        <v>233.33</v>
      </c>
      <c r="D9" s="205">
        <f t="shared" ca="1" si="8"/>
        <v>214.66250000000005</v>
      </c>
      <c r="E9" s="30">
        <f t="shared" ca="1" si="2"/>
        <v>207.30916666666678</v>
      </c>
      <c r="F9" s="30">
        <f t="shared" ca="1" si="3"/>
        <v>210.55375000000004</v>
      </c>
      <c r="G9" s="206">
        <f t="shared" ca="1" si="4"/>
        <v>221.94379999999992</v>
      </c>
      <c r="H9" s="192" t="str">
        <f ca="1"/>
        <v>2025-08-13</v>
      </c>
      <c r="I9" s="193">
        <f ca="1"/>
        <v>69878546</v>
      </c>
      <c r="J9" s="8" t="s">
        <v>3421</v>
      </c>
      <c r="K9" s="188">
        <f t="shared" ca="1" si="12"/>
        <v>37.619999999999997</v>
      </c>
      <c r="L9" s="189" t="s">
        <v>3422</v>
      </c>
      <c r="M9" s="188">
        <f t="shared" ca="1" si="9"/>
        <v>138.86000000000001</v>
      </c>
      <c r="O9" s="192" t="str">
        <f ca="1"/>
        <v>2025-08-13</v>
      </c>
      <c r="P9" s="193">
        <f ca="1"/>
        <v>4.24</v>
      </c>
      <c r="Q9" s="11"/>
      <c r="R9" s="189" t="s">
        <v>3421</v>
      </c>
      <c r="S9" s="188">
        <f t="shared" ca="1" si="10"/>
        <v>2.69</v>
      </c>
      <c r="T9" s="189" t="s">
        <v>3422</v>
      </c>
      <c r="U9" s="188">
        <f t="shared" ca="1" si="11"/>
        <v>1.53</v>
      </c>
      <c r="V9" s="29"/>
      <c r="W9" s="209" t="str">
        <v>2023-11-10</v>
      </c>
      <c r="X9" s="210">
        <v>0.24</v>
      </c>
      <c r="Y9" s="211">
        <v>0.24</v>
      </c>
      <c r="Z9" s="30" t="str">
        <v>2023-11-16</v>
      </c>
      <c r="AA9" s="30" t="str">
        <v>2023-11-02</v>
      </c>
      <c r="AB9" s="3"/>
      <c r="AC9" s="42">
        <v>2017</v>
      </c>
      <c r="AD9" s="43">
        <f>SUM(Y22:Y25)</f>
        <v>0.79500000000000004</v>
      </c>
      <c r="AE9" s="44" t="s">
        <v>3423</v>
      </c>
      <c r="AF9" s="43">
        <f t="shared" si="5"/>
        <v>0.22</v>
      </c>
      <c r="AG9" s="29"/>
      <c r="AH9" s="29"/>
      <c r="AI9" s="29"/>
      <c r="AJ9" s="29"/>
      <c r="AK9" s="34"/>
      <c r="AL9" s="46"/>
      <c r="AM9" s="35">
        <f t="shared" si="0"/>
        <v>0</v>
      </c>
      <c r="AN9" s="31"/>
      <c r="AO9" s="34"/>
      <c r="AP9" s="31"/>
      <c r="AQ9" s="35">
        <f t="shared" si="1"/>
        <v>0</v>
      </c>
      <c r="AR9" s="31"/>
      <c r="AS9" s="34"/>
      <c r="AT9" s="46"/>
      <c r="AU9" s="35">
        <f t="shared" si="6"/>
        <v>0</v>
      </c>
      <c r="AV9" s="31"/>
      <c r="AW9" s="34"/>
      <c r="AX9" s="31"/>
      <c r="AY9" s="35">
        <f t="shared" si="7"/>
        <v>0</v>
      </c>
      <c r="AZ9" s="31"/>
      <c r="BA9" s="31"/>
      <c r="BB9" s="40"/>
      <c r="BC9" s="45"/>
      <c r="BD9" s="45"/>
      <c r="BE9" s="45"/>
      <c r="BF9" s="45"/>
      <c r="BG9" s="45"/>
      <c r="BH9" s="31"/>
      <c r="BI9" s="31"/>
      <c r="BJ9" s="31"/>
      <c r="BK9" s="31"/>
      <c r="BL9" s="31"/>
      <c r="BM9" s="31"/>
      <c r="BN9" s="31"/>
      <c r="BO9" s="31"/>
      <c r="BP9" s="31"/>
      <c r="BQ9" s="31"/>
      <c r="BR9" s="31"/>
      <c r="BS9" s="31"/>
      <c r="BT9" s="31"/>
      <c r="BU9" s="31"/>
      <c r="BV9" s="31"/>
      <c r="BW9" s="31"/>
      <c r="BX9" s="31"/>
      <c r="BY9" s="31"/>
      <c r="BZ9" s="31"/>
      <c r="CA9" s="31"/>
      <c r="CB9" s="31"/>
      <c r="CC9" s="31"/>
    </row>
    <row r="10" spans="1:81" ht="15.75" customHeight="1">
      <c r="A10" s="19"/>
      <c r="B10" s="198" t="str">
        <f ca="1"/>
        <v>2025-08-12</v>
      </c>
      <c r="C10" s="30">
        <f ca="1"/>
        <v>229.65</v>
      </c>
      <c r="D10" s="205">
        <f t="shared" ca="1" si="8"/>
        <v>213.50400000000005</v>
      </c>
      <c r="E10" s="30">
        <f t="shared" ca="1" si="2"/>
        <v>206.94116666666679</v>
      </c>
      <c r="F10" s="30">
        <f t="shared" ca="1" si="3"/>
        <v>210.65791666666669</v>
      </c>
      <c r="G10" s="206">
        <f t="shared" ca="1" si="4"/>
        <v>221.89359999999991</v>
      </c>
      <c r="H10" s="192" t="str">
        <f ca="1"/>
        <v>2025-08-12</v>
      </c>
      <c r="I10" s="193">
        <f ca="1"/>
        <v>54917651</v>
      </c>
      <c r="J10" s="8" t="s">
        <v>3424</v>
      </c>
      <c r="K10" s="188">
        <f t="shared" ca="1" si="12"/>
        <v>39.770000000000003</v>
      </c>
      <c r="L10" s="189" t="s">
        <v>3425</v>
      </c>
      <c r="M10" s="188">
        <f t="shared" ca="1" si="9"/>
        <v>134.21</v>
      </c>
      <c r="O10" s="192" t="str">
        <f ca="1"/>
        <v>2025-08-12</v>
      </c>
      <c r="P10" s="193">
        <f ca="1"/>
        <v>4.29</v>
      </c>
      <c r="Q10" s="11"/>
      <c r="R10" s="189" t="s">
        <v>3424</v>
      </c>
      <c r="S10" s="188">
        <f t="shared" ca="1" si="10"/>
        <v>2.4</v>
      </c>
      <c r="T10" s="189" t="s">
        <v>3425</v>
      </c>
      <c r="U10" s="188">
        <f t="shared" ca="1" si="11"/>
        <v>1.44</v>
      </c>
      <c r="V10" s="29"/>
      <c r="W10" s="209" t="str">
        <v>2023-08-11</v>
      </c>
      <c r="X10" s="210">
        <v>0.24</v>
      </c>
      <c r="Y10" s="211">
        <v>0.24</v>
      </c>
      <c r="Z10" s="30" t="str">
        <v>2023-08-17</v>
      </c>
      <c r="AA10" s="30" t="str">
        <v>2023-08-03</v>
      </c>
      <c r="AB10" s="3"/>
      <c r="AC10" s="42">
        <v>2016</v>
      </c>
      <c r="AD10" s="43">
        <f>SUM(Y26:Y29)</f>
        <v>0.75</v>
      </c>
      <c r="AE10" s="44" t="s">
        <v>3426</v>
      </c>
      <c r="AF10" s="43">
        <f t="shared" si="5"/>
        <v>0.22</v>
      </c>
      <c r="AG10" s="29"/>
      <c r="AH10" s="29"/>
      <c r="AI10" s="29"/>
      <c r="AJ10" s="29"/>
      <c r="AK10" s="34"/>
      <c r="AL10" s="46"/>
      <c r="AM10" s="35">
        <f t="shared" si="0"/>
        <v>0</v>
      </c>
      <c r="AN10" s="31"/>
      <c r="AO10" s="34"/>
      <c r="AP10" s="31"/>
      <c r="AQ10" s="35">
        <f t="shared" si="1"/>
        <v>0</v>
      </c>
      <c r="AR10" s="31"/>
      <c r="AS10" s="34"/>
      <c r="AT10" s="46"/>
      <c r="AU10" s="35">
        <f t="shared" si="6"/>
        <v>0</v>
      </c>
      <c r="AV10" s="31"/>
      <c r="AW10" s="34"/>
      <c r="AX10" s="31"/>
      <c r="AY10" s="35">
        <f t="shared" si="7"/>
        <v>0</v>
      </c>
      <c r="AZ10" s="31"/>
      <c r="BA10" s="31"/>
      <c r="BB10" s="40"/>
      <c r="BC10" s="45"/>
      <c r="BD10" s="45"/>
      <c r="BE10" s="45"/>
      <c r="BF10" s="45"/>
      <c r="BG10" s="45"/>
      <c r="BH10" s="31"/>
      <c r="BI10" s="31"/>
      <c r="BJ10" s="31"/>
      <c r="BK10" s="31"/>
      <c r="BL10" s="31"/>
      <c r="BM10" s="31"/>
      <c r="BN10" s="31"/>
      <c r="BO10" s="31"/>
      <c r="BP10" s="31"/>
      <c r="BQ10" s="31"/>
      <c r="BR10" s="31"/>
      <c r="BS10" s="31"/>
      <c r="BT10" s="31"/>
      <c r="BU10" s="31"/>
      <c r="BV10" s="31"/>
      <c r="BW10" s="31"/>
      <c r="BX10" s="31"/>
      <c r="BY10" s="31"/>
      <c r="BZ10" s="31"/>
      <c r="CA10" s="31"/>
      <c r="CB10" s="31"/>
      <c r="CC10" s="31"/>
    </row>
    <row r="11" spans="1:81" ht="15.75" customHeight="1" thickBot="1">
      <c r="A11" s="19"/>
      <c r="B11" s="198" t="str">
        <f ca="1"/>
        <v>2025-08-11</v>
      </c>
      <c r="C11" s="30">
        <f ca="1"/>
        <v>227.18</v>
      </c>
      <c r="D11" s="205">
        <f t="shared" ca="1" si="8"/>
        <v>212.477</v>
      </c>
      <c r="E11" s="30">
        <f t="shared" ca="1" si="2"/>
        <v>206.63783333333342</v>
      </c>
      <c r="F11" s="30">
        <f t="shared" ca="1" si="3"/>
        <v>210.78475</v>
      </c>
      <c r="G11" s="206">
        <f t="shared" ca="1" si="4"/>
        <v>221.84319999999991</v>
      </c>
      <c r="H11" s="192" t="str">
        <f ca="1"/>
        <v>2025-08-11</v>
      </c>
      <c r="I11" s="193">
        <f ca="1"/>
        <v>60533346</v>
      </c>
      <c r="J11" s="8" t="s">
        <v>3427</v>
      </c>
      <c r="K11" s="188">
        <f t="shared" ca="1" si="12"/>
        <v>26.79</v>
      </c>
      <c r="L11" s="189" t="s">
        <v>3428</v>
      </c>
      <c r="M11" s="188">
        <f t="shared" ca="1" si="9"/>
        <v>119.49</v>
      </c>
      <c r="O11" s="192" t="str">
        <f ca="1"/>
        <v>2025-08-11</v>
      </c>
      <c r="P11" s="193">
        <f ca="1"/>
        <v>4.2699999999999996</v>
      </c>
      <c r="Q11" s="11"/>
      <c r="R11" s="189" t="s">
        <v>3427</v>
      </c>
      <c r="S11" s="188">
        <f t="shared" ca="1" si="10"/>
        <v>2.4500000000000002</v>
      </c>
      <c r="T11" s="189" t="s">
        <v>3428</v>
      </c>
      <c r="U11" s="188">
        <f t="shared" ca="1" si="11"/>
        <v>1.75</v>
      </c>
      <c r="V11" s="29"/>
      <c r="W11" s="209" t="str">
        <v>2023-05-12</v>
      </c>
      <c r="X11" s="210">
        <v>0.24</v>
      </c>
      <c r="Y11" s="211">
        <v>0.24</v>
      </c>
      <c r="Z11" s="30" t="str">
        <v>2023-05-18</v>
      </c>
      <c r="AA11" s="30" t="str">
        <v>2023-05-04</v>
      </c>
      <c r="AB11" s="3"/>
      <c r="AC11" s="42">
        <v>2015</v>
      </c>
      <c r="AD11" s="43">
        <f>SUM(Y30:Y33)</f>
        <v>0.67999999999999994</v>
      </c>
      <c r="AE11" s="44" t="s">
        <v>3429</v>
      </c>
      <c r="AF11" s="43">
        <f t="shared" si="5"/>
        <v>0.20499999999999999</v>
      </c>
      <c r="AG11" s="29"/>
      <c r="AH11" s="29"/>
      <c r="AI11" s="29"/>
      <c r="AJ11" s="29"/>
      <c r="AK11" s="47"/>
      <c r="AL11" s="48">
        <f>SUM(AL3:AL10)</f>
        <v>394328000000</v>
      </c>
      <c r="AM11" s="49"/>
      <c r="AN11" s="31"/>
      <c r="AO11" s="47"/>
      <c r="AP11" s="48">
        <f>SUM(AP3:AP10)</f>
        <v>394328000000</v>
      </c>
      <c r="AQ11" s="49"/>
      <c r="AR11" s="31"/>
      <c r="AS11" s="47"/>
      <c r="AT11" s="48">
        <f>SUM(AT3:AT10)</f>
        <v>94036000000</v>
      </c>
      <c r="AU11" s="49"/>
      <c r="AV11" s="31"/>
      <c r="AW11" s="47"/>
      <c r="AX11" s="48">
        <f>SUM(AX3:AX10)</f>
        <v>94036000000</v>
      </c>
      <c r="AY11" s="49"/>
      <c r="AZ11" s="31"/>
      <c r="BA11" s="31"/>
      <c r="BB11" s="40"/>
      <c r="BC11" s="45"/>
      <c r="BD11" s="45"/>
      <c r="BE11" s="45"/>
      <c r="BF11" s="45"/>
      <c r="BG11" s="45"/>
      <c r="BH11" s="31"/>
      <c r="BI11" s="31"/>
      <c r="BJ11" s="31"/>
      <c r="BK11" s="31"/>
      <c r="BL11" s="31"/>
      <c r="BM11" s="31"/>
      <c r="BN11" s="31"/>
      <c r="BO11" s="31"/>
      <c r="BP11" s="31"/>
      <c r="BQ11" s="31"/>
      <c r="BR11" s="31"/>
      <c r="BS11" s="31"/>
      <c r="BT11" s="31"/>
      <c r="BU11" s="31"/>
      <c r="BV11" s="31"/>
      <c r="BW11" s="31"/>
      <c r="BX11" s="31"/>
      <c r="BY11" s="31"/>
      <c r="BZ11" s="31"/>
      <c r="CA11" s="31"/>
      <c r="CB11" s="31"/>
      <c r="CC11" s="31"/>
    </row>
    <row r="12" spans="1:81" ht="15.75" customHeight="1" thickBot="1">
      <c r="A12" s="19"/>
      <c r="B12" s="198" t="str">
        <f ca="1"/>
        <v>2025-08-08</v>
      </c>
      <c r="C12" s="30">
        <f ca="1"/>
        <v>229.35</v>
      </c>
      <c r="D12" s="205">
        <f t="shared" ca="1" si="8"/>
        <v>211.54899999999998</v>
      </c>
      <c r="E12" s="30">
        <f t="shared" ca="1" si="2"/>
        <v>206.39033333333342</v>
      </c>
      <c r="F12" s="30">
        <f t="shared" ca="1" si="3"/>
        <v>210.92883333333336</v>
      </c>
      <c r="G12" s="206">
        <f t="shared" ca="1" si="4"/>
        <v>221.79655999999991</v>
      </c>
      <c r="H12" s="192" t="str">
        <f ca="1"/>
        <v>2025-08-08</v>
      </c>
      <c r="I12" s="193">
        <f ca="1"/>
        <v>110755700</v>
      </c>
      <c r="J12" s="8" t="s">
        <v>3430</v>
      </c>
      <c r="K12" s="188">
        <f t="shared" ca="1" si="12"/>
        <v>23.81</v>
      </c>
      <c r="L12" s="189" t="s">
        <v>3416</v>
      </c>
      <c r="M12" s="188">
        <f t="shared" ca="1" si="9"/>
        <v>129.61000000000001</v>
      </c>
      <c r="O12" s="192" t="str">
        <f ca="1"/>
        <v>2025-08-08</v>
      </c>
      <c r="P12" s="193">
        <f ca="1"/>
        <v>4.28</v>
      </c>
      <c r="Q12" s="11"/>
      <c r="R12" s="189" t="s">
        <v>3430</v>
      </c>
      <c r="S12" s="188">
        <f t="shared" ca="1" si="10"/>
        <v>2.27</v>
      </c>
      <c r="T12" s="189" t="s">
        <v>3416</v>
      </c>
      <c r="U12" s="188">
        <f t="shared" ca="1" si="11"/>
        <v>0.91700000000000004</v>
      </c>
      <c r="W12" s="212" t="str">
        <v>2023-02-10</v>
      </c>
      <c r="X12" s="213">
        <v>0.23</v>
      </c>
      <c r="Y12" s="214">
        <v>0.23</v>
      </c>
      <c r="Z12" s="11" t="str">
        <v>2023-02-16</v>
      </c>
      <c r="AA12" s="11" t="str">
        <v>2023-02-02</v>
      </c>
      <c r="AB12" s="3"/>
      <c r="AC12" s="42">
        <v>2014</v>
      </c>
      <c r="AD12" s="43">
        <f>SUM(Y34:Y37)</f>
        <v>0.6</v>
      </c>
      <c r="AE12" s="44" t="s">
        <v>3431</v>
      </c>
      <c r="AF12" s="43">
        <f t="shared" si="5"/>
        <v>0.20499999999999999</v>
      </c>
      <c r="AK12" s="1"/>
      <c r="AL12" s="1"/>
      <c r="AM12" s="1"/>
      <c r="AN12" s="1"/>
      <c r="AO12" s="1"/>
      <c r="AP12" s="1"/>
      <c r="AQ12" s="1"/>
      <c r="AR12" s="1"/>
      <c r="AS12" s="1"/>
      <c r="AT12" s="1"/>
      <c r="AU12" s="1"/>
      <c r="AV12" s="1"/>
      <c r="AW12" s="1"/>
      <c r="AX12" s="1"/>
      <c r="AY12" s="1"/>
      <c r="AZ12" s="1"/>
      <c r="BA12" s="1"/>
      <c r="BB12" s="40"/>
      <c r="BC12" s="45"/>
      <c r="BD12" s="45"/>
      <c r="BE12" s="45"/>
      <c r="BF12" s="45"/>
      <c r="BG12" s="45"/>
      <c r="BH12" s="1"/>
      <c r="BI12" s="1"/>
      <c r="BJ12" s="1"/>
      <c r="BK12" s="1"/>
      <c r="BL12" s="1"/>
      <c r="BM12" s="1"/>
      <c r="BN12" s="1"/>
      <c r="BO12" s="1"/>
      <c r="BP12" s="1"/>
      <c r="BQ12" s="1"/>
      <c r="BR12" s="1"/>
      <c r="BS12" s="1"/>
      <c r="BT12" s="1"/>
      <c r="BU12" s="1"/>
      <c r="BV12" s="1"/>
      <c r="BW12" s="1"/>
      <c r="BX12" s="1"/>
      <c r="BY12" s="1"/>
      <c r="BZ12" s="1"/>
      <c r="CA12" s="1"/>
      <c r="CB12" s="1"/>
      <c r="CC12" s="1"/>
    </row>
    <row r="13" spans="1:81" ht="15.75" customHeight="1" thickBot="1">
      <c r="A13" s="19"/>
      <c r="B13" s="198" t="str">
        <f ca="1"/>
        <v>2025-08-07</v>
      </c>
      <c r="C13" s="30">
        <f ca="1"/>
        <v>220.03</v>
      </c>
      <c r="D13" s="205">
        <f t="shared" ca="1" si="8"/>
        <v>210.63949999999994</v>
      </c>
      <c r="E13" s="30">
        <f t="shared" ca="1" si="2"/>
        <v>206.11666666666673</v>
      </c>
      <c r="F13" s="30">
        <f t="shared" ca="1" si="3"/>
        <v>211.05591666666666</v>
      </c>
      <c r="G13" s="206">
        <f t="shared" ca="1" si="4"/>
        <v>221.72955999999991</v>
      </c>
      <c r="H13" s="192" t="str">
        <f ca="1"/>
        <v>2025-08-07</v>
      </c>
      <c r="I13" s="193">
        <f ca="1"/>
        <v>88216381</v>
      </c>
      <c r="J13" s="8" t="s">
        <v>3432</v>
      </c>
      <c r="K13" s="188">
        <f t="shared" ca="1" si="12"/>
        <v>24.55</v>
      </c>
      <c r="L13" s="189" t="s">
        <v>3433</v>
      </c>
      <c r="M13" s="188">
        <f t="shared" ca="1" si="9"/>
        <v>112.93</v>
      </c>
      <c r="O13" s="192" t="str">
        <f ca="1"/>
        <v>2025-08-07</v>
      </c>
      <c r="P13" s="193">
        <f ca="1"/>
        <v>4.24</v>
      </c>
      <c r="Q13" s="11"/>
      <c r="R13" s="189" t="s">
        <v>3432</v>
      </c>
      <c r="S13" s="188">
        <f t="shared" ca="1" si="10"/>
        <v>2.17</v>
      </c>
      <c r="T13" s="189" t="s">
        <v>3433</v>
      </c>
      <c r="U13" s="188">
        <f t="shared" ca="1" si="11"/>
        <v>0.67700000000000005</v>
      </c>
      <c r="W13" s="212" t="str">
        <v>2022-11-04</v>
      </c>
      <c r="X13" s="213">
        <v>0.23</v>
      </c>
      <c r="Y13" s="214">
        <v>0.23</v>
      </c>
      <c r="Z13" s="11" t="str">
        <v>2022-11-10</v>
      </c>
      <c r="AA13" s="11" t="str">
        <v>2022-10-27</v>
      </c>
      <c r="AB13" s="3"/>
      <c r="AC13" s="50">
        <v>2013</v>
      </c>
      <c r="AD13" s="51">
        <f>SUM(Y38:Y41)</f>
        <v>0.54499999999999993</v>
      </c>
      <c r="AE13" s="44" t="s">
        <v>3434</v>
      </c>
      <c r="AF13" s="43">
        <f t="shared" si="5"/>
        <v>0.20499999999999999</v>
      </c>
      <c r="AK13" s="12" t="s">
        <v>3396</v>
      </c>
      <c r="AL13" s="13">
        <v>2021</v>
      </c>
      <c r="AM13" s="52" t="s">
        <v>3397</v>
      </c>
      <c r="AN13" s="15"/>
      <c r="AO13" s="16" t="s">
        <v>3398</v>
      </c>
      <c r="AP13" s="17">
        <v>2021</v>
      </c>
      <c r="AQ13" s="18" t="s">
        <v>3399</v>
      </c>
      <c r="AR13" s="2"/>
      <c r="AS13" s="12" t="s">
        <v>3396</v>
      </c>
      <c r="AT13" s="13" t="s">
        <v>3435</v>
      </c>
      <c r="AU13" s="52" t="s">
        <v>3397</v>
      </c>
      <c r="AV13" s="15"/>
      <c r="AW13" s="16" t="s">
        <v>3398</v>
      </c>
      <c r="AX13" s="13" t="s">
        <v>3435</v>
      </c>
      <c r="AY13" s="18" t="s">
        <v>3399</v>
      </c>
      <c r="AZ13" s="2"/>
      <c r="BA13" s="2"/>
      <c r="BB13" s="40"/>
      <c r="BC13" s="45"/>
      <c r="BD13" s="45"/>
      <c r="BE13" s="45"/>
      <c r="BF13" s="45"/>
      <c r="BG13" s="45"/>
      <c r="BH13" s="2"/>
      <c r="BI13" s="2"/>
      <c r="BJ13" s="2"/>
      <c r="BK13" s="2"/>
      <c r="BL13" s="2"/>
      <c r="BM13" s="2"/>
      <c r="BN13" s="2"/>
      <c r="BO13" s="2"/>
      <c r="BP13" s="2"/>
      <c r="BQ13" s="2"/>
      <c r="BR13" s="2"/>
      <c r="BS13" s="2"/>
      <c r="BT13" s="2"/>
      <c r="BU13" s="2"/>
      <c r="BV13" s="2"/>
      <c r="BW13" s="2"/>
      <c r="BX13" s="2"/>
      <c r="BY13" s="2"/>
      <c r="BZ13" s="2"/>
      <c r="CA13" s="2"/>
      <c r="CB13" s="2"/>
      <c r="CC13" s="2"/>
    </row>
    <row r="14" spans="1:81" ht="15.75" customHeight="1">
      <c r="A14" s="19"/>
      <c r="B14" s="198" t="str">
        <f ca="1"/>
        <v>2025-08-06</v>
      </c>
      <c r="C14" s="30">
        <f ca="1"/>
        <v>213.25</v>
      </c>
      <c r="D14" s="205">
        <f t="shared" ca="1" si="8"/>
        <v>210.25849999999997</v>
      </c>
      <c r="E14" s="30">
        <f t="shared" ca="1" si="2"/>
        <v>205.96266666666673</v>
      </c>
      <c r="F14" s="30">
        <f t="shared" ca="1" si="3"/>
        <v>211.23508333333331</v>
      </c>
      <c r="G14" s="206">
        <f t="shared" ca="1" si="4"/>
        <v>221.68591999999992</v>
      </c>
      <c r="H14" s="192" t="str">
        <f ca="1"/>
        <v>2025-08-06</v>
      </c>
      <c r="I14" s="193">
        <f ca="1"/>
        <v>108483103</v>
      </c>
      <c r="J14" s="8" t="s">
        <v>3436</v>
      </c>
      <c r="K14" s="188">
        <f t="shared" ca="1" si="12"/>
        <v>17.46</v>
      </c>
      <c r="L14" s="189" t="s">
        <v>3437</v>
      </c>
      <c r="M14" s="188">
        <f t="shared" ca="1" si="9"/>
        <v>88.77</v>
      </c>
      <c r="O14" s="192" t="str">
        <f ca="1"/>
        <v>2025-08-06</v>
      </c>
      <c r="P14" s="193">
        <f ca="1"/>
        <v>4.22</v>
      </c>
      <c r="Q14" s="11"/>
      <c r="R14" s="189" t="s">
        <v>3436</v>
      </c>
      <c r="S14" s="188">
        <f t="shared" ca="1" si="10"/>
        <v>3.03</v>
      </c>
      <c r="T14" s="189" t="s">
        <v>3437</v>
      </c>
      <c r="U14" s="188">
        <f t="shared" ca="1" si="11"/>
        <v>0.65300000000000002</v>
      </c>
      <c r="W14" s="212" t="str">
        <v>2022-08-05</v>
      </c>
      <c r="X14" s="213">
        <v>0.23</v>
      </c>
      <c r="Y14" s="214">
        <v>0.23</v>
      </c>
      <c r="Z14" s="11" t="str">
        <v>2022-08-11</v>
      </c>
      <c r="AA14" s="11" t="str">
        <v>2022-07-28</v>
      </c>
      <c r="AB14" s="1"/>
      <c r="AC14" s="1"/>
      <c r="AD14" s="1"/>
      <c r="AE14" s="53" t="s">
        <v>3438</v>
      </c>
      <c r="AF14" s="43">
        <f t="shared" si="5"/>
        <v>0.20499999999999999</v>
      </c>
      <c r="AK14" s="25" t="str" cm="1">
        <f t="array" ref="AK14:AL19">_xldudf_WISE('YoY Ratios'!$A$1,$AK$1,AL13)</f>
        <v/>
      </c>
      <c r="AL14" s="26" t="str">
        <v>2021-09-25</v>
      </c>
      <c r="AM14" s="14"/>
      <c r="AN14" s="1"/>
      <c r="AO14" s="25" t="str" cm="1">
        <f t="array" ref="AO14:AP19">_xldudf_WISE('YoY Ratios'!$A$1,$AO$1,AP13)</f>
        <v/>
      </c>
      <c r="AP14" s="26" t="str">
        <v>2021-09-25</v>
      </c>
      <c r="AQ14" s="10"/>
      <c r="AR14" s="1"/>
      <c r="AS14" s="25" t="str" cm="1">
        <f t="array" ref="AS14:AT19">_xldudf_WISE('YoY Ratios'!$A$1,$AK$1,AT13)</f>
        <v/>
      </c>
      <c r="AT14" s="26" t="str">
        <v>2025-03-29</v>
      </c>
      <c r="AU14" s="14"/>
      <c r="AV14" s="1"/>
      <c r="AW14" s="25" t="str" cm="1">
        <f t="array" ref="AW14:AX19">_xldudf_WISE('YoY Ratios'!$A$1,$AO$1,AX13)</f>
        <v/>
      </c>
      <c r="AX14" s="26" t="str">
        <v>2025-03-29</v>
      </c>
      <c r="AY14" s="10"/>
      <c r="AZ14" s="1"/>
      <c r="BA14" s="1"/>
      <c r="BB14" s="40"/>
      <c r="BC14" s="45"/>
      <c r="BD14" s="45"/>
      <c r="BE14" s="45"/>
      <c r="BF14" s="45"/>
      <c r="BG14" s="45"/>
      <c r="BH14" s="1"/>
      <c r="BI14" s="1"/>
      <c r="BJ14" s="1"/>
      <c r="BK14" s="1"/>
      <c r="BL14" s="1"/>
      <c r="BM14" s="1"/>
      <c r="BN14" s="1"/>
      <c r="BO14" s="1"/>
      <c r="BP14" s="1"/>
      <c r="BQ14" s="1"/>
      <c r="BR14" s="1"/>
      <c r="BS14" s="1"/>
      <c r="BT14" s="1"/>
      <c r="BU14" s="1"/>
      <c r="BV14" s="1"/>
      <c r="BW14" s="1"/>
      <c r="BX14" s="1"/>
      <c r="BY14" s="1"/>
      <c r="BZ14" s="1"/>
      <c r="CA14" s="1"/>
      <c r="CB14" s="1"/>
      <c r="CC14" s="1"/>
    </row>
    <row r="15" spans="1:81" ht="15.75" customHeight="1" thickBot="1">
      <c r="A15" s="19"/>
      <c r="B15" s="198" t="str">
        <f ca="1"/>
        <v>2025-08-05</v>
      </c>
      <c r="C15" s="30">
        <f ca="1"/>
        <v>202.92</v>
      </c>
      <c r="D15" s="205">
        <f t="shared" ca="1" si="8"/>
        <v>210.15299999999996</v>
      </c>
      <c r="E15" s="30">
        <f t="shared" ca="1" si="2"/>
        <v>205.71733333333341</v>
      </c>
      <c r="F15" s="30">
        <f t="shared" ca="1" si="3"/>
        <v>211.43191666666661</v>
      </c>
      <c r="G15" s="206">
        <f t="shared" ca="1" si="4"/>
        <v>221.65907999999993</v>
      </c>
      <c r="H15" s="192" t="str">
        <f ca="1"/>
        <v>2025-08-05</v>
      </c>
      <c r="I15" s="193">
        <f ca="1"/>
        <v>44155079</v>
      </c>
      <c r="J15" s="8" t="s">
        <v>3439</v>
      </c>
      <c r="K15" s="188">
        <f t="shared" ca="1" si="12"/>
        <v>16.16</v>
      </c>
      <c r="L15" s="189" t="s">
        <v>3440</v>
      </c>
      <c r="M15" s="188">
        <f t="shared" ca="1" si="9"/>
        <v>61.71</v>
      </c>
      <c r="O15" s="192" t="str">
        <f ca="1"/>
        <v>2025-08-05</v>
      </c>
      <c r="P15" s="193">
        <f ca="1"/>
        <v>4.2</v>
      </c>
      <c r="Q15" s="11"/>
      <c r="R15" s="189" t="s">
        <v>3439</v>
      </c>
      <c r="S15" s="188">
        <f t="shared" ca="1" si="10"/>
        <v>1.76</v>
      </c>
      <c r="T15" s="189" t="s">
        <v>3440</v>
      </c>
      <c r="U15" s="188">
        <f t="shared" ca="1" si="11"/>
        <v>0.69799999999999995</v>
      </c>
      <c r="W15" s="212" t="str">
        <v>2022-05-06</v>
      </c>
      <c r="X15" s="213">
        <v>0.23</v>
      </c>
      <c r="Y15" s="214">
        <v>0.23</v>
      </c>
      <c r="Z15" s="11" t="str">
        <v>2022-05-12</v>
      </c>
      <c r="AA15" s="11" t="str">
        <v>2022-04-28</v>
      </c>
      <c r="AB15" s="1"/>
      <c r="AC15" s="1"/>
      <c r="AD15" s="1"/>
      <c r="AE15" s="54" t="s">
        <v>3441</v>
      </c>
      <c r="AF15" s="51">
        <f t="shared" si="5"/>
        <v>0.1925</v>
      </c>
      <c r="AK15" s="34" t="str">
        <v>Mac</v>
      </c>
      <c r="AL15" s="7">
        <v>35190000000</v>
      </c>
      <c r="AM15" s="35">
        <f t="shared" ref="AM15:AM22" si="13">AL15/$AL$23</f>
        <v>9.6195638803008063E-2</v>
      </c>
      <c r="AN15" s="1"/>
      <c r="AO15" s="34" t="str">
        <v>Americas Segment</v>
      </c>
      <c r="AP15" s="7">
        <v>153306000000</v>
      </c>
      <c r="AQ15" s="35">
        <f t="shared" ref="AQ15:AQ22" si="14">AP15/$AP$23</f>
        <v>0.41907839165484384</v>
      </c>
      <c r="AR15" s="36"/>
      <c r="AS15" s="34" t="str">
        <v>Mac</v>
      </c>
      <c r="AT15" s="7">
        <v>7949000000</v>
      </c>
      <c r="AU15" s="35">
        <f>AT15/$AT$23</f>
        <v>8.3358676160614098E-2</v>
      </c>
      <c r="AV15" s="1"/>
      <c r="AW15" s="34" t="str">
        <v>Americas Segment</v>
      </c>
      <c r="AX15" s="254">
        <v>40315000000</v>
      </c>
      <c r="AY15" s="35">
        <f>AX15/$AX$23</f>
        <v>0.422770792478948</v>
      </c>
      <c r="AZ15" s="36"/>
      <c r="BA15" s="36"/>
      <c r="BB15" s="40"/>
      <c r="BC15" s="41"/>
      <c r="BD15" s="41"/>
      <c r="BE15" s="41"/>
      <c r="BF15" s="41"/>
      <c r="BG15" s="41"/>
      <c r="BH15" s="36"/>
      <c r="BI15" s="36"/>
      <c r="BJ15" s="36"/>
      <c r="BK15" s="36"/>
      <c r="BL15" s="36"/>
      <c r="BM15" s="36"/>
      <c r="BN15" s="36"/>
      <c r="BO15" s="36"/>
      <c r="BP15" s="36"/>
      <c r="BQ15" s="36"/>
      <c r="BR15" s="36"/>
      <c r="BS15" s="36"/>
      <c r="BT15" s="36"/>
      <c r="BU15" s="36"/>
      <c r="BV15" s="36"/>
      <c r="BW15" s="36"/>
      <c r="BX15" s="36"/>
      <c r="BY15" s="36"/>
      <c r="BZ15" s="36"/>
      <c r="CA15" s="36"/>
      <c r="CB15" s="36"/>
      <c r="CC15" s="36"/>
    </row>
    <row r="16" spans="1:81" ht="15.75" customHeight="1">
      <c r="A16" s="19"/>
      <c r="B16" s="198" t="str">
        <f ca="1"/>
        <v>2025-08-04</v>
      </c>
      <c r="C16" s="30">
        <f ca="1"/>
        <v>203.35</v>
      </c>
      <c r="D16" s="205">
        <f t="shared" ca="1" si="8"/>
        <v>210.50749999999994</v>
      </c>
      <c r="E16" s="30">
        <f t="shared" ca="1" si="2"/>
        <v>205.62683333333337</v>
      </c>
      <c r="F16" s="30">
        <f t="shared" ca="1" si="3"/>
        <v>211.67941666666664</v>
      </c>
      <c r="G16" s="206">
        <f t="shared" ca="1" si="4"/>
        <v>221.68167999999994</v>
      </c>
      <c r="H16" s="192" t="str">
        <f ca="1"/>
        <v>2025-08-04</v>
      </c>
      <c r="I16" s="193">
        <f ca="1"/>
        <v>75109298</v>
      </c>
      <c r="J16" s="8" t="s">
        <v>3442</v>
      </c>
      <c r="K16" s="188">
        <f t="shared" ca="1" si="12"/>
        <v>12.19</v>
      </c>
      <c r="L16" s="189" t="s">
        <v>3419</v>
      </c>
      <c r="M16" s="188">
        <f t="shared" ca="1" si="9"/>
        <v>71.09</v>
      </c>
      <c r="O16" s="192" t="str">
        <f ca="1"/>
        <v>2025-08-04</v>
      </c>
      <c r="P16" s="193">
        <f ca="1"/>
        <v>4.2</v>
      </c>
      <c r="Q16" s="11"/>
      <c r="R16" s="189" t="s">
        <v>3442</v>
      </c>
      <c r="S16" s="188">
        <f t="shared" ca="1" si="10"/>
        <v>1.87</v>
      </c>
      <c r="T16" s="189" t="s">
        <v>3419</v>
      </c>
      <c r="U16" s="188">
        <f t="shared" ca="1" si="11"/>
        <v>1.92</v>
      </c>
      <c r="W16" s="212" t="str">
        <v>2022-02-04</v>
      </c>
      <c r="X16" s="213">
        <v>0.22</v>
      </c>
      <c r="Y16" s="214">
        <v>0.22</v>
      </c>
      <c r="Z16" s="11" t="str">
        <v>2022-02-10</v>
      </c>
      <c r="AA16" s="11" t="str">
        <v>2022-01-27</v>
      </c>
      <c r="AK16" s="34" t="str">
        <v>Service</v>
      </c>
      <c r="AL16" s="7">
        <v>68425000000</v>
      </c>
      <c r="AM16" s="35">
        <f t="shared" si="13"/>
        <v>0.18704707545029345</v>
      </c>
      <c r="AN16" s="1"/>
      <c r="AO16" s="34" t="str">
        <v>Europe Segment</v>
      </c>
      <c r="AP16" s="7">
        <v>89307000000</v>
      </c>
      <c r="AQ16" s="35">
        <f t="shared" si="14"/>
        <v>0.2441302618522376</v>
      </c>
      <c r="AR16" s="36"/>
      <c r="AS16" s="34" t="str">
        <v>Service</v>
      </c>
      <c r="AT16" s="7">
        <v>26645000000</v>
      </c>
      <c r="AU16" s="35">
        <f t="shared" ref="AU16:AU22" si="15">AT16/$AT$23</f>
        <v>0.27941777912939525</v>
      </c>
      <c r="AV16" s="1"/>
      <c r="AW16" s="34" t="str">
        <v>Europe Segment</v>
      </c>
      <c r="AX16" s="254">
        <v>24454000000</v>
      </c>
      <c r="AY16" s="35">
        <f t="shared" ref="AY16:AY22" si="16">AX16/$AX$23</f>
        <v>0.25644144758229426</v>
      </c>
      <c r="AZ16" s="36"/>
      <c r="BA16" s="36"/>
      <c r="BB16" s="40"/>
      <c r="BC16" s="41"/>
      <c r="BD16" s="41"/>
      <c r="BE16" s="41"/>
      <c r="BF16" s="41"/>
      <c r="BG16" s="41"/>
      <c r="BH16" s="36"/>
      <c r="BI16" s="36"/>
      <c r="BJ16" s="36"/>
      <c r="BK16" s="36"/>
      <c r="BL16" s="36"/>
      <c r="BM16" s="36"/>
      <c r="BN16" s="36"/>
      <c r="BO16" s="36"/>
      <c r="BP16" s="36"/>
      <c r="BQ16" s="36"/>
      <c r="BR16" s="36"/>
      <c r="BS16" s="36"/>
      <c r="BT16" s="36"/>
      <c r="BU16" s="36"/>
      <c r="BV16" s="36"/>
      <c r="BW16" s="36"/>
      <c r="BX16" s="36"/>
      <c r="BY16" s="36"/>
      <c r="BZ16" s="36"/>
      <c r="CA16" s="36"/>
      <c r="CB16" s="36"/>
      <c r="CC16" s="36"/>
    </row>
    <row r="17" spans="1:81" ht="15" thickBot="1">
      <c r="A17" s="19"/>
      <c r="B17" s="198" t="str">
        <f ca="1"/>
        <v>2025-08-01</v>
      </c>
      <c r="C17" s="30">
        <f ca="1"/>
        <v>202.38</v>
      </c>
      <c r="D17" s="205">
        <f t="shared" ca="1" si="8"/>
        <v>210.83749999999995</v>
      </c>
      <c r="E17" s="30">
        <f t="shared" ca="1" si="2"/>
        <v>205.50850000000005</v>
      </c>
      <c r="F17" s="30">
        <f t="shared" ca="1" si="3"/>
        <v>211.88191666666668</v>
      </c>
      <c r="G17" s="206">
        <f t="shared" ca="1" si="4"/>
        <v>221.74475999999999</v>
      </c>
      <c r="H17" s="192" t="str">
        <f ca="1"/>
        <v>2025-08-01</v>
      </c>
      <c r="I17" s="193">
        <f ca="1"/>
        <v>104434473</v>
      </c>
      <c r="J17" s="230" t="s">
        <v>3443</v>
      </c>
      <c r="K17" s="191">
        <f t="shared" ca="1" si="12"/>
        <v>9.7100000000000009</v>
      </c>
      <c r="L17" s="189" t="s">
        <v>3444</v>
      </c>
      <c r="M17" s="188">
        <f t="shared" ca="1" si="9"/>
        <v>54.06</v>
      </c>
      <c r="O17" s="192" t="str">
        <f ca="1"/>
        <v>2025-08-01</v>
      </c>
      <c r="P17" s="193">
        <f ca="1"/>
        <v>4.22</v>
      </c>
      <c r="Q17" s="11"/>
      <c r="R17" s="190" t="s">
        <v>3443</v>
      </c>
      <c r="S17" s="191">
        <f t="shared" ca="1" si="10"/>
        <v>3.31</v>
      </c>
      <c r="T17" s="189" t="s">
        <v>3444</v>
      </c>
      <c r="U17" s="188">
        <f t="shared" ca="1" si="11"/>
        <v>1.68</v>
      </c>
      <c r="W17" s="212" t="str">
        <v>2021-11-05</v>
      </c>
      <c r="X17" s="213">
        <v>0.22</v>
      </c>
      <c r="Y17" s="214">
        <v>0.22</v>
      </c>
      <c r="Z17" s="11" t="str">
        <v>2021-11-11</v>
      </c>
      <c r="AA17" s="11" t="str">
        <v>2021-10-28</v>
      </c>
      <c r="AK17" s="34" t="str">
        <v>Wearables, Home and Accessories</v>
      </c>
      <c r="AL17" s="7">
        <v>38367000000</v>
      </c>
      <c r="AM17" s="35">
        <f t="shared" si="13"/>
        <v>0.10488030900696249</v>
      </c>
      <c r="AN17" s="1"/>
      <c r="AO17" s="34" t="str">
        <v>Greater China Segment</v>
      </c>
      <c r="AP17" s="7">
        <v>68366000000</v>
      </c>
      <c r="AQ17" s="35">
        <f t="shared" si="14"/>
        <v>0.18688579262308749</v>
      </c>
      <c r="AR17" s="36"/>
      <c r="AS17" s="34" t="str">
        <v>Wearables, Home and Accessories</v>
      </c>
      <c r="AT17" s="7">
        <v>7522000000</v>
      </c>
      <c r="AU17" s="35">
        <f t="shared" si="15"/>
        <v>7.8880860747281331E-2</v>
      </c>
      <c r="AV17" s="1"/>
      <c r="AW17" s="34" t="str">
        <v>Greater China Segment</v>
      </c>
      <c r="AX17" s="254">
        <v>16002000000</v>
      </c>
      <c r="AY17" s="35">
        <f t="shared" si="16"/>
        <v>0.16780796778489707</v>
      </c>
      <c r="AZ17" s="36"/>
      <c r="BA17" s="36"/>
      <c r="BB17" s="40"/>
      <c r="BC17" s="41"/>
      <c r="BD17" s="41"/>
      <c r="BE17" s="41"/>
      <c r="BF17" s="41"/>
      <c r="BG17" s="41"/>
      <c r="BH17" s="36"/>
      <c r="BI17" s="36"/>
      <c r="BJ17" s="36"/>
      <c r="BK17" s="36"/>
      <c r="BL17" s="36"/>
      <c r="BM17" s="36"/>
      <c r="BN17" s="36"/>
      <c r="BO17" s="36"/>
      <c r="BP17" s="36"/>
      <c r="BQ17" s="36"/>
      <c r="BR17" s="36"/>
      <c r="BS17" s="36"/>
      <c r="BT17" s="36"/>
      <c r="BU17" s="36"/>
      <c r="BV17" s="36"/>
      <c r="BW17" s="36"/>
      <c r="BX17" s="36"/>
      <c r="BY17" s="36"/>
      <c r="BZ17" s="36"/>
      <c r="CA17" s="36"/>
      <c r="CB17" s="36"/>
      <c r="CC17" s="36"/>
    </row>
    <row r="18" spans="1:81" ht="15.75" customHeight="1">
      <c r="A18" s="19"/>
      <c r="B18" s="198" t="str">
        <f ca="1"/>
        <v>2025-07-31</v>
      </c>
      <c r="C18" s="30">
        <f ca="1"/>
        <v>207.57</v>
      </c>
      <c r="D18" s="205">
        <f t="shared" ca="1" si="8"/>
        <v>211.39600000000002</v>
      </c>
      <c r="E18" s="30">
        <f t="shared" ca="1" si="2"/>
        <v>205.4440000000001</v>
      </c>
      <c r="F18" s="30">
        <f t="shared" ca="1" si="3"/>
        <v>212.09025000000003</v>
      </c>
      <c r="G18" s="206">
        <f t="shared" ca="1" si="4"/>
        <v>221.80575999999999</v>
      </c>
      <c r="H18" s="192" t="str">
        <f ca="1"/>
        <v>2025-07-31</v>
      </c>
      <c r="I18" s="193">
        <f ca="1"/>
        <v>64700006</v>
      </c>
      <c r="J18" s="19"/>
      <c r="L18" s="189" t="s">
        <v>3445</v>
      </c>
      <c r="M18" s="188">
        <f t="shared" ca="1" si="9"/>
        <v>47.59</v>
      </c>
      <c r="O18" s="192" t="str">
        <f ca="1"/>
        <v>2025-07-31</v>
      </c>
      <c r="P18" s="193">
        <f ca="1"/>
        <v>4.3600000000000003</v>
      </c>
      <c r="Q18" s="11"/>
      <c r="T18" s="189" t="s">
        <v>3445</v>
      </c>
      <c r="U18" s="188">
        <f t="shared" ca="1" si="11"/>
        <v>2</v>
      </c>
      <c r="W18" s="212" t="str">
        <v>2021-08-06</v>
      </c>
      <c r="X18" s="213">
        <v>0.22</v>
      </c>
      <c r="Y18" s="214">
        <v>0.22</v>
      </c>
      <c r="Z18" s="11" t="str">
        <v>2021-08-12</v>
      </c>
      <c r="AA18" s="11" t="str">
        <v>2021-07-27</v>
      </c>
      <c r="AK18" s="34" t="str">
        <v>iPad</v>
      </c>
      <c r="AL18" s="7">
        <v>31862000000</v>
      </c>
      <c r="AM18" s="35">
        <f t="shared" si="13"/>
        <v>8.7098193905696022E-2</v>
      </c>
      <c r="AN18" s="1"/>
      <c r="AO18" s="34" t="str">
        <v>Japan Segment</v>
      </c>
      <c r="AP18" s="31">
        <v>28482000000</v>
      </c>
      <c r="AQ18" s="35">
        <f t="shared" si="14"/>
        <v>7.7858601431863475E-2</v>
      </c>
      <c r="AR18" s="36"/>
      <c r="AS18" s="34" t="str">
        <v>iPad</v>
      </c>
      <c r="AT18" s="7">
        <v>6402000000</v>
      </c>
      <c r="AU18" s="35">
        <f t="shared" si="15"/>
        <v>6.7135771138539621E-2</v>
      </c>
      <c r="AV18" s="1"/>
      <c r="AW18" s="34" t="str">
        <v>Japan Segment</v>
      </c>
      <c r="AX18" s="255">
        <v>7298000000</v>
      </c>
      <c r="AY18" s="35">
        <f t="shared" si="16"/>
        <v>7.6531842825532992E-2</v>
      </c>
      <c r="AZ18" s="36"/>
      <c r="BA18" s="36"/>
      <c r="BB18" s="40"/>
      <c r="BC18" s="41"/>
      <c r="BD18" s="41"/>
      <c r="BE18" s="41"/>
      <c r="BF18" s="41"/>
      <c r="BG18" s="41"/>
      <c r="BH18" s="36"/>
      <c r="BI18" s="36"/>
      <c r="BJ18" s="36"/>
      <c r="BK18" s="36"/>
      <c r="BL18" s="36"/>
      <c r="BM18" s="36"/>
      <c r="BN18" s="36"/>
      <c r="BO18" s="36"/>
      <c r="BP18" s="36"/>
      <c r="BQ18" s="36"/>
      <c r="BR18" s="36"/>
      <c r="BS18" s="36"/>
      <c r="BT18" s="36"/>
      <c r="BU18" s="36"/>
      <c r="BV18" s="36"/>
      <c r="BW18" s="36"/>
      <c r="BX18" s="36"/>
      <c r="BY18" s="36"/>
      <c r="BZ18" s="36"/>
      <c r="CA18" s="36"/>
      <c r="CB18" s="36"/>
      <c r="CC18" s="36"/>
    </row>
    <row r="19" spans="1:81" ht="15.75" customHeight="1">
      <c r="A19" s="19"/>
      <c r="B19" s="198" t="str">
        <f ca="1"/>
        <v>2025-07-30</v>
      </c>
      <c r="C19" s="30">
        <f ca="1"/>
        <v>209.05</v>
      </c>
      <c r="D19" s="205">
        <f t="shared" ca="1" si="8"/>
        <v>211.6395</v>
      </c>
      <c r="E19" s="30">
        <f t="shared" ca="1" si="2"/>
        <v>205.29933333333341</v>
      </c>
      <c r="F19" s="30">
        <f t="shared" ca="1" si="3"/>
        <v>212.30183333333335</v>
      </c>
      <c r="G19" s="206">
        <f t="shared" ca="1" si="4"/>
        <v>221.86083999999997</v>
      </c>
      <c r="H19" s="192" t="str">
        <f ca="1"/>
        <v>2025-07-30</v>
      </c>
      <c r="I19" s="193">
        <f ca="1"/>
        <v>43533667</v>
      </c>
      <c r="J19" s="19"/>
      <c r="L19" s="189" t="s">
        <v>3446</v>
      </c>
      <c r="M19" s="188">
        <f t="shared" ca="1" si="9"/>
        <v>45.5</v>
      </c>
      <c r="O19" s="192" t="str">
        <f ca="1"/>
        <v>2025-07-30</v>
      </c>
      <c r="P19" s="193">
        <f ca="1"/>
        <v>4.38</v>
      </c>
      <c r="Q19" s="11"/>
      <c r="T19" s="189" t="s">
        <v>3446</v>
      </c>
      <c r="U19" s="188">
        <f t="shared" ca="1" si="11"/>
        <v>2.41</v>
      </c>
      <c r="W19" s="212" t="str">
        <v>2021-05-07</v>
      </c>
      <c r="X19" s="213">
        <v>0.22</v>
      </c>
      <c r="Y19" s="214">
        <v>0.22</v>
      </c>
      <c r="Z19" s="11" t="str">
        <v>2021-05-13</v>
      </c>
      <c r="AA19" s="11" t="str">
        <v>2021-04-28</v>
      </c>
      <c r="AK19" s="34" t="str">
        <v>iPhone</v>
      </c>
      <c r="AL19" s="7">
        <v>191973000000</v>
      </c>
      <c r="AM19" s="35">
        <f t="shared" si="13"/>
        <v>0.52477878283404</v>
      </c>
      <c r="AN19" s="1"/>
      <c r="AO19" s="34" t="str">
        <v>Rest of Asia Pacific Segment</v>
      </c>
      <c r="AP19" s="31">
        <v>26356000000</v>
      </c>
      <c r="AQ19" s="35">
        <f t="shared" si="14"/>
        <v>7.2046952437967618E-2</v>
      </c>
      <c r="AR19" s="1"/>
      <c r="AS19" s="34" t="str">
        <v>iPhone</v>
      </c>
      <c r="AT19" s="7">
        <v>46841000000</v>
      </c>
      <c r="AU19" s="35">
        <f t="shared" si="15"/>
        <v>0.49120691282416973</v>
      </c>
      <c r="AV19" s="1"/>
      <c r="AW19" s="34" t="str">
        <v>Rest of Asia Pacific Segment</v>
      </c>
      <c r="AX19" s="255">
        <v>7290000000</v>
      </c>
      <c r="AY19" s="35">
        <f t="shared" si="16"/>
        <v>7.6447949328327686E-2</v>
      </c>
      <c r="AZ19" s="1"/>
      <c r="BA19" s="1"/>
      <c r="BB19" s="40"/>
      <c r="BC19" s="45"/>
      <c r="BD19" s="45"/>
      <c r="BE19" s="45"/>
      <c r="BF19" s="45"/>
      <c r="BG19" s="45"/>
      <c r="BH19" s="1"/>
      <c r="BI19" s="1"/>
      <c r="BJ19" s="1"/>
      <c r="BK19" s="1"/>
      <c r="BL19" s="1"/>
      <c r="BM19" s="1"/>
      <c r="BN19" s="1"/>
      <c r="BO19" s="1"/>
      <c r="BP19" s="1"/>
      <c r="BQ19" s="1"/>
      <c r="BR19" s="1"/>
      <c r="BS19" s="1"/>
      <c r="BT19" s="1"/>
      <c r="BU19" s="1"/>
      <c r="BV19" s="1"/>
      <c r="BW19" s="1"/>
      <c r="BX19" s="1"/>
      <c r="BY19" s="1"/>
      <c r="BZ19" s="1"/>
      <c r="CA19" s="1"/>
      <c r="CB19" s="1"/>
      <c r="CC19" s="1"/>
    </row>
    <row r="20" spans="1:81" ht="15.75" customHeight="1">
      <c r="A20" s="19"/>
      <c r="B20" s="198" t="str">
        <f ca="1"/>
        <v>2025-07-29</v>
      </c>
      <c r="C20" s="30">
        <f ca="1"/>
        <v>211.27</v>
      </c>
      <c r="D20" s="205">
        <f t="shared" ca="1" si="8"/>
        <v>211.57800000000003</v>
      </c>
      <c r="E20" s="30">
        <f t="shared" ca="1" si="2"/>
        <v>205.23766666666677</v>
      </c>
      <c r="F20" s="30">
        <f t="shared" ca="1" si="3"/>
        <v>212.49483333333333</v>
      </c>
      <c r="G20" s="206">
        <f t="shared" ca="1" si="4"/>
        <v>221.89691999999999</v>
      </c>
      <c r="H20" s="192" t="str">
        <f ca="1"/>
        <v>2025-07-29</v>
      </c>
      <c r="I20" s="193">
        <f ca="1"/>
        <v>51411723</v>
      </c>
      <c r="J20" s="19"/>
      <c r="L20" s="189" t="s">
        <v>3421</v>
      </c>
      <c r="M20" s="188">
        <f t="shared" ca="1" si="9"/>
        <v>37.619999999999997</v>
      </c>
      <c r="O20" s="192" t="str">
        <f ca="1"/>
        <v>2025-07-29</v>
      </c>
      <c r="P20" s="193">
        <f ca="1"/>
        <v>4.33</v>
      </c>
      <c r="Q20" s="11"/>
      <c r="T20" s="189" t="s">
        <v>3421</v>
      </c>
      <c r="U20" s="188">
        <f t="shared" ca="1" si="11"/>
        <v>2.69</v>
      </c>
      <c r="W20" s="212" t="str">
        <v>2021-02-05</v>
      </c>
      <c r="X20" s="213">
        <v>0.20499999999999999</v>
      </c>
      <c r="Y20" s="214">
        <v>0.20499999999999999</v>
      </c>
      <c r="Z20" s="11" t="str">
        <v>2021-02-11</v>
      </c>
      <c r="AA20" s="11" t="str">
        <v>2021-01-27</v>
      </c>
      <c r="AK20" s="34"/>
      <c r="AL20" s="46"/>
      <c r="AM20" s="35">
        <f t="shared" si="13"/>
        <v>0</v>
      </c>
      <c r="AN20" s="1"/>
      <c r="AO20" s="34"/>
      <c r="AP20" s="31"/>
      <c r="AQ20" s="35">
        <f t="shared" si="14"/>
        <v>0</v>
      </c>
      <c r="AR20" s="1"/>
      <c r="AS20" s="34"/>
      <c r="AT20" s="46"/>
      <c r="AU20" s="35">
        <f t="shared" si="15"/>
        <v>0</v>
      </c>
      <c r="AV20" s="1"/>
      <c r="AW20" s="34"/>
      <c r="AX20" s="31"/>
      <c r="AY20" s="35">
        <f t="shared" si="16"/>
        <v>0</v>
      </c>
      <c r="AZ20" s="1"/>
      <c r="BA20" s="1"/>
      <c r="BB20" s="40"/>
      <c r="BC20" s="45"/>
      <c r="BD20" s="45"/>
      <c r="BE20" s="45"/>
      <c r="BF20" s="45"/>
      <c r="BG20" s="45"/>
      <c r="BH20" s="1"/>
      <c r="BI20" s="1"/>
      <c r="BJ20" s="1"/>
      <c r="BK20" s="1"/>
      <c r="BL20" s="1"/>
      <c r="BM20" s="1"/>
      <c r="BN20" s="1"/>
      <c r="BO20" s="1"/>
      <c r="BP20" s="1"/>
      <c r="BQ20" s="1"/>
      <c r="BR20" s="1"/>
      <c r="BS20" s="1"/>
      <c r="BT20" s="1"/>
      <c r="BU20" s="1"/>
      <c r="BV20" s="1"/>
      <c r="BW20" s="1"/>
      <c r="BX20" s="1"/>
      <c r="BY20" s="1"/>
      <c r="BZ20" s="1"/>
      <c r="CA20" s="1"/>
      <c r="CB20" s="1"/>
      <c r="CC20" s="1"/>
    </row>
    <row r="21" spans="1:81" ht="15.75" customHeight="1">
      <c r="A21" s="19"/>
      <c r="B21" s="198" t="str">
        <f ca="1"/>
        <v>2025-07-28</v>
      </c>
      <c r="C21" s="30">
        <f ca="1"/>
        <v>214.05</v>
      </c>
      <c r="D21" s="205">
        <f t="shared" ca="1" si="8"/>
        <v>211.273</v>
      </c>
      <c r="E21" s="30">
        <f t="shared" ca="1" si="2"/>
        <v>205.2718333333334</v>
      </c>
      <c r="F21" s="30">
        <f t="shared" ca="1" si="3"/>
        <v>212.67208333333335</v>
      </c>
      <c r="G21" s="206">
        <f t="shared" ca="1" si="4"/>
        <v>221.92187999999999</v>
      </c>
      <c r="H21" s="192" t="str">
        <f ca="1"/>
        <v>2025-07-28</v>
      </c>
      <c r="I21" s="193">
        <f ca="1"/>
        <v>36504158</v>
      </c>
      <c r="J21" s="19"/>
      <c r="L21" s="189" t="s">
        <v>3447</v>
      </c>
      <c r="M21" s="188">
        <f t="shared" ca="1" si="9"/>
        <v>53.66</v>
      </c>
      <c r="O21" s="192" t="str">
        <f ca="1"/>
        <v>2025-07-28</v>
      </c>
      <c r="P21" s="193">
        <f ca="1"/>
        <v>4.42</v>
      </c>
      <c r="Q21" s="11"/>
      <c r="T21" s="189" t="s">
        <v>3447</v>
      </c>
      <c r="U21" s="188">
        <f t="shared" ca="1" si="11"/>
        <v>3.06</v>
      </c>
      <c r="W21" s="212" t="str">
        <v>2020-11-06</v>
      </c>
      <c r="X21" s="213">
        <v>0.20499999999999999</v>
      </c>
      <c r="Y21" s="214">
        <v>0.20499999999999999</v>
      </c>
      <c r="Z21" s="11" t="str">
        <v>2020-11-12</v>
      </c>
      <c r="AA21" s="11" t="str">
        <v>2020-10-29</v>
      </c>
      <c r="AK21" s="34"/>
      <c r="AL21" s="46"/>
      <c r="AM21" s="35">
        <f t="shared" si="13"/>
        <v>0</v>
      </c>
      <c r="AN21" s="1"/>
      <c r="AO21" s="34"/>
      <c r="AP21" s="31"/>
      <c r="AQ21" s="35">
        <f t="shared" si="14"/>
        <v>0</v>
      </c>
      <c r="AR21" s="1"/>
      <c r="AS21" s="34"/>
      <c r="AT21" s="46"/>
      <c r="AU21" s="35">
        <f t="shared" si="15"/>
        <v>0</v>
      </c>
      <c r="AV21" s="1"/>
      <c r="AW21" s="34"/>
      <c r="AX21" s="31"/>
      <c r="AY21" s="35">
        <f t="shared" si="16"/>
        <v>0</v>
      </c>
      <c r="AZ21" s="1"/>
      <c r="BA21" s="1"/>
      <c r="BB21" s="40"/>
      <c r="BC21" s="45"/>
      <c r="BD21" s="45"/>
      <c r="BE21" s="45"/>
      <c r="BF21" s="45"/>
      <c r="BG21" s="45"/>
      <c r="BH21" s="1"/>
      <c r="BI21" s="1"/>
      <c r="BJ21" s="1"/>
      <c r="BK21" s="1"/>
      <c r="BL21" s="1"/>
      <c r="BM21" s="1"/>
      <c r="BN21" s="1"/>
      <c r="BO21" s="1"/>
      <c r="BP21" s="1"/>
      <c r="BQ21" s="1"/>
      <c r="BR21" s="1"/>
      <c r="BS21" s="1"/>
      <c r="BT21" s="1"/>
      <c r="BU21" s="1"/>
      <c r="BV21" s="1"/>
      <c r="BW21" s="1"/>
      <c r="BX21" s="1"/>
      <c r="BY21" s="1"/>
      <c r="BZ21" s="1"/>
      <c r="CA21" s="1"/>
      <c r="CB21" s="1"/>
      <c r="CC21" s="1"/>
    </row>
    <row r="22" spans="1:81" ht="14.5">
      <c r="A22" s="19"/>
      <c r="B22" s="198" t="str">
        <f ca="1"/>
        <v>2025-07-25</v>
      </c>
      <c r="C22" s="30">
        <f ca="1"/>
        <v>213.88</v>
      </c>
      <c r="D22" s="205">
        <f t="shared" ca="1" si="8"/>
        <v>210.62449999999998</v>
      </c>
      <c r="E22" s="30">
        <f t="shared" ca="1" si="2"/>
        <v>205.24600000000007</v>
      </c>
      <c r="F22" s="30">
        <f t="shared" ca="1" si="3"/>
        <v>212.78633333333335</v>
      </c>
      <c r="G22" s="206">
        <f t="shared" ca="1" si="4"/>
        <v>221.93460000000002</v>
      </c>
      <c r="H22" s="192" t="str">
        <f ca="1"/>
        <v>2025-07-25</v>
      </c>
      <c r="I22" s="193">
        <f ca="1"/>
        <v>38585030</v>
      </c>
      <c r="J22" s="19"/>
      <c r="L22" s="189" t="s">
        <v>3448</v>
      </c>
      <c r="M22" s="188">
        <f t="shared" ca="1" si="9"/>
        <v>43.85</v>
      </c>
      <c r="O22" s="192" t="str">
        <f ca="1"/>
        <v>2025-07-25</v>
      </c>
      <c r="P22" s="193">
        <f ca="1"/>
        <v>4.3899999999999997</v>
      </c>
      <c r="Q22" s="11"/>
      <c r="T22" s="189" t="s">
        <v>3448</v>
      </c>
      <c r="U22" s="188">
        <f t="shared" ca="1" si="11"/>
        <v>2.85</v>
      </c>
      <c r="W22" s="212" t="str">
        <v>2020-08-07</v>
      </c>
      <c r="X22" s="213">
        <v>0.82</v>
      </c>
      <c r="Y22" s="214">
        <v>0.20499999999999999</v>
      </c>
      <c r="Z22" s="11" t="str">
        <v>2020-08-13</v>
      </c>
      <c r="AA22" s="11" t="str">
        <v>2020-07-30</v>
      </c>
      <c r="AK22" s="34"/>
      <c r="AL22" s="46"/>
      <c r="AM22" s="35">
        <f t="shared" si="13"/>
        <v>0</v>
      </c>
      <c r="AN22" s="1"/>
      <c r="AO22" s="34"/>
      <c r="AP22" s="31"/>
      <c r="AQ22" s="35">
        <f t="shared" si="14"/>
        <v>0</v>
      </c>
      <c r="AR22" s="1"/>
      <c r="AS22" s="34"/>
      <c r="AT22" s="46"/>
      <c r="AU22" s="35">
        <f t="shared" si="15"/>
        <v>0</v>
      </c>
      <c r="AV22" s="1"/>
      <c r="AW22" s="34"/>
      <c r="AX22" s="31"/>
      <c r="AY22" s="35">
        <f t="shared" si="16"/>
        <v>0</v>
      </c>
      <c r="AZ22" s="1"/>
      <c r="BA22" s="1"/>
      <c r="BB22" s="40"/>
      <c r="BC22" s="45"/>
      <c r="BD22" s="45"/>
      <c r="BE22" s="45"/>
      <c r="BF22" s="45"/>
      <c r="BG22" s="45"/>
      <c r="BH22" s="1"/>
      <c r="BI22" s="1"/>
      <c r="BJ22" s="1"/>
      <c r="BK22" s="1"/>
      <c r="BL22" s="1"/>
      <c r="BM22" s="1"/>
      <c r="BN22" s="1"/>
      <c r="BO22" s="1"/>
      <c r="BP22" s="1"/>
      <c r="BQ22" s="1"/>
      <c r="BR22" s="1"/>
      <c r="BS22" s="1"/>
      <c r="BT22" s="1"/>
      <c r="BU22" s="1"/>
      <c r="BV22" s="1"/>
      <c r="BW22" s="1"/>
      <c r="BX22" s="1"/>
      <c r="BY22" s="1"/>
      <c r="BZ22" s="1"/>
      <c r="CA22" s="1"/>
      <c r="CB22" s="1"/>
      <c r="CC22" s="1"/>
    </row>
    <row r="23" spans="1:81" ht="15" thickBot="1">
      <c r="A23" s="19"/>
      <c r="B23" s="198" t="str">
        <f ca="1"/>
        <v>2025-07-24</v>
      </c>
      <c r="C23" s="30">
        <f ca="1"/>
        <v>213.76</v>
      </c>
      <c r="D23" s="205">
        <f t="shared" ca="1" si="8"/>
        <v>209.98049999999998</v>
      </c>
      <c r="E23" s="30">
        <f t="shared" ca="1" si="2"/>
        <v>205.20150000000004</v>
      </c>
      <c r="F23" s="30">
        <f t="shared" ca="1" si="3"/>
        <v>212.96849999999998</v>
      </c>
      <c r="G23" s="206">
        <f t="shared" ca="1" si="4"/>
        <v>221.94612000000001</v>
      </c>
      <c r="H23" s="192" t="str">
        <f ca="1"/>
        <v>2025-07-24</v>
      </c>
      <c r="I23" s="193">
        <f ca="1"/>
        <v>45773373</v>
      </c>
      <c r="J23" s="19"/>
      <c r="L23" s="189" t="s">
        <v>3449</v>
      </c>
      <c r="M23" s="188">
        <f t="shared" ca="1" si="9"/>
        <v>39.590000000000003</v>
      </c>
      <c r="O23" s="192" t="str">
        <f ca="1"/>
        <v>2025-07-24</v>
      </c>
      <c r="P23" s="193">
        <f ca="1"/>
        <v>4.41</v>
      </c>
      <c r="Q23" s="11"/>
      <c r="T23" s="189" t="s">
        <v>3449</v>
      </c>
      <c r="U23" s="188">
        <f t="shared" ca="1" si="11"/>
        <v>2.74</v>
      </c>
      <c r="W23" s="212" t="str">
        <v>2020-05-08</v>
      </c>
      <c r="X23" s="213">
        <v>0.82</v>
      </c>
      <c r="Y23" s="214">
        <v>0.20499999999999999</v>
      </c>
      <c r="Z23" s="11" t="str">
        <v>2020-05-14</v>
      </c>
      <c r="AA23" s="11" t="str">
        <v>2020-04-30</v>
      </c>
      <c r="AK23" s="47"/>
      <c r="AL23" s="48">
        <f>SUM(AL15:AL22)</f>
        <v>365817000000</v>
      </c>
      <c r="AM23" s="49"/>
      <c r="AN23" s="1"/>
      <c r="AO23" s="47"/>
      <c r="AP23" s="48">
        <f>SUM(AP15:AP22)</f>
        <v>365817000000</v>
      </c>
      <c r="AQ23" s="49"/>
      <c r="AR23" s="1"/>
      <c r="AS23" s="47"/>
      <c r="AT23" s="48">
        <f>SUM(AT15:AT22)</f>
        <v>95359000000</v>
      </c>
      <c r="AU23" s="49"/>
      <c r="AV23" s="1"/>
      <c r="AW23" s="47"/>
      <c r="AX23" s="48">
        <f>SUM(AX15:AX22)</f>
        <v>95359000000</v>
      </c>
      <c r="AY23" s="49"/>
      <c r="AZ23" s="1"/>
      <c r="BA23" s="1"/>
      <c r="BB23" s="40"/>
      <c r="BC23" s="45"/>
      <c r="BD23" s="45"/>
      <c r="BE23" s="45"/>
      <c r="BF23" s="45"/>
      <c r="BG23" s="45"/>
      <c r="BH23" s="1"/>
      <c r="BI23" s="1"/>
      <c r="BJ23" s="1"/>
      <c r="BK23" s="1"/>
      <c r="BL23" s="1"/>
      <c r="BM23" s="1"/>
      <c r="BN23" s="1"/>
      <c r="BO23" s="1"/>
      <c r="BP23" s="1"/>
      <c r="BQ23" s="1"/>
      <c r="BR23" s="1"/>
      <c r="BS23" s="1"/>
      <c r="BT23" s="1"/>
      <c r="BU23" s="1"/>
      <c r="BV23" s="1"/>
      <c r="BW23" s="1"/>
      <c r="BX23" s="1"/>
      <c r="BY23" s="1"/>
      <c r="BZ23" s="1"/>
      <c r="CA23" s="1"/>
      <c r="CB23" s="1"/>
      <c r="CC23" s="1"/>
    </row>
    <row r="24" spans="1:81" ht="15" thickBot="1">
      <c r="A24" s="19"/>
      <c r="B24" s="198" t="str">
        <f ca="1"/>
        <v>2025-07-23</v>
      </c>
      <c r="C24" s="30">
        <f ca="1"/>
        <v>214.15</v>
      </c>
      <c r="D24" s="205">
        <f t="shared" ca="1" si="8"/>
        <v>209.37050000000005</v>
      </c>
      <c r="E24" s="30">
        <f t="shared" ca="1" si="2"/>
        <v>205.14116666666672</v>
      </c>
      <c r="F24" s="30">
        <f t="shared" ca="1" si="3"/>
        <v>213.16491666666667</v>
      </c>
      <c r="G24" s="206">
        <f t="shared" ca="1" si="4"/>
        <v>221.96231999999998</v>
      </c>
      <c r="H24" s="192" t="str">
        <f ca="1"/>
        <v>2025-07-23</v>
      </c>
      <c r="I24" s="193">
        <f ca="1"/>
        <v>46989301</v>
      </c>
      <c r="J24" s="19"/>
      <c r="L24" s="189" t="s">
        <v>3424</v>
      </c>
      <c r="M24" s="188">
        <f t="shared" ca="1" si="9"/>
        <v>39.770000000000003</v>
      </c>
      <c r="O24" s="192" t="str">
        <f ca="1"/>
        <v>2025-07-23</v>
      </c>
      <c r="P24" s="193">
        <f ca="1"/>
        <v>4.3899999999999997</v>
      </c>
      <c r="Q24" s="11"/>
      <c r="T24" s="189" t="s">
        <v>3424</v>
      </c>
      <c r="U24" s="188">
        <f t="shared" ca="1" si="11"/>
        <v>2.4</v>
      </c>
      <c r="W24" s="212" t="str">
        <v>2020-02-07</v>
      </c>
      <c r="X24" s="213">
        <v>0.77</v>
      </c>
      <c r="Y24" s="214">
        <v>0.1925</v>
      </c>
      <c r="Z24" s="11" t="str">
        <v>2020-02-13</v>
      </c>
      <c r="AA24" s="11" t="str">
        <v>2020-01-28</v>
      </c>
      <c r="AK24" s="1"/>
      <c r="AL24" s="1"/>
      <c r="AM24" s="1"/>
      <c r="AN24" s="1"/>
      <c r="AO24" s="1"/>
      <c r="AP24" s="1"/>
      <c r="AQ24" s="1"/>
      <c r="AR24" s="1"/>
      <c r="AS24" s="1"/>
      <c r="AT24" s="1"/>
      <c r="AU24" s="1"/>
      <c r="AV24" s="1"/>
      <c r="AW24" s="1"/>
      <c r="AX24" s="1"/>
      <c r="AY24" s="1"/>
      <c r="AZ24" s="1"/>
      <c r="BA24" s="1"/>
      <c r="BB24" s="40"/>
      <c r="BC24" s="45"/>
      <c r="BD24" s="45"/>
      <c r="BE24" s="45"/>
      <c r="BF24" s="45"/>
      <c r="BG24" s="45"/>
      <c r="BH24" s="1"/>
      <c r="BI24" s="1"/>
      <c r="BJ24" s="1"/>
      <c r="BK24" s="1"/>
      <c r="BL24" s="1"/>
      <c r="BM24" s="1"/>
      <c r="BN24" s="1"/>
      <c r="BO24" s="1"/>
      <c r="BP24" s="1"/>
      <c r="BQ24" s="1"/>
      <c r="BR24" s="1"/>
      <c r="BS24" s="1"/>
      <c r="BT24" s="1"/>
      <c r="BU24" s="1"/>
      <c r="BV24" s="1"/>
      <c r="BW24" s="1"/>
      <c r="BX24" s="1"/>
      <c r="BY24" s="1"/>
      <c r="BZ24" s="1"/>
      <c r="CA24" s="1"/>
      <c r="CB24" s="1"/>
      <c r="CC24" s="1"/>
    </row>
    <row r="25" spans="1:81" ht="15" thickBot="1">
      <c r="A25" s="19"/>
      <c r="B25" s="198" t="str">
        <f ca="1"/>
        <v>2025-07-22</v>
      </c>
      <c r="C25" s="30">
        <f ca="1"/>
        <v>214.4</v>
      </c>
      <c r="D25" s="205">
        <f t="shared" ca="1" si="8"/>
        <v>208.67799999999997</v>
      </c>
      <c r="E25" s="30">
        <f t="shared" ca="1" si="2"/>
        <v>205.06000000000003</v>
      </c>
      <c r="F25" s="30">
        <f t="shared" ca="1" si="3"/>
        <v>213.37283333333335</v>
      </c>
      <c r="G25" s="206">
        <f t="shared" ca="1" si="4"/>
        <v>222.00275999999997</v>
      </c>
      <c r="H25" s="192" t="str">
        <f ca="1"/>
        <v>2025-07-22</v>
      </c>
      <c r="I25" s="193">
        <f ca="1"/>
        <v>44917713</v>
      </c>
      <c r="J25" s="19"/>
      <c r="L25" s="189" t="s">
        <v>3450</v>
      </c>
      <c r="M25" s="188">
        <f t="shared" ca="1" si="9"/>
        <v>36.090000000000003</v>
      </c>
      <c r="O25" s="192" t="str">
        <f ca="1"/>
        <v>2025-07-22</v>
      </c>
      <c r="P25" s="193">
        <f ca="1"/>
        <v>4.34</v>
      </c>
      <c r="Q25" s="11"/>
      <c r="T25" s="189" t="s">
        <v>3450</v>
      </c>
      <c r="U25" s="188">
        <f t="shared" ca="1" si="11"/>
        <v>2.33</v>
      </c>
      <c r="W25" s="212" t="str">
        <v>2019-11-07</v>
      </c>
      <c r="X25" s="213">
        <v>0.77</v>
      </c>
      <c r="Y25" s="214">
        <v>0.1925</v>
      </c>
      <c r="Z25" s="11" t="str">
        <v>2019-11-14</v>
      </c>
      <c r="AA25" s="11" t="str">
        <v>2019-10-30</v>
      </c>
      <c r="AK25" s="12" t="s">
        <v>3396</v>
      </c>
      <c r="AL25" s="13">
        <v>2020</v>
      </c>
      <c r="AM25" s="52" t="s">
        <v>3397</v>
      </c>
      <c r="AN25" s="15"/>
      <c r="AO25" s="16" t="s">
        <v>3398</v>
      </c>
      <c r="AP25" s="17">
        <v>2020</v>
      </c>
      <c r="AQ25" s="18" t="s">
        <v>3399</v>
      </c>
      <c r="AR25" s="2"/>
      <c r="AS25" s="12" t="s">
        <v>3396</v>
      </c>
      <c r="AT25" s="13" t="s">
        <v>3451</v>
      </c>
      <c r="AU25" s="52" t="s">
        <v>3397</v>
      </c>
      <c r="AV25" s="15"/>
      <c r="AW25" s="16" t="s">
        <v>3398</v>
      </c>
      <c r="AX25" s="13" t="s">
        <v>3451</v>
      </c>
      <c r="AY25" s="18" t="s">
        <v>3399</v>
      </c>
      <c r="AZ25" s="2"/>
      <c r="BA25" s="2"/>
      <c r="BB25" s="40"/>
      <c r="BC25" s="45"/>
      <c r="BD25" s="45"/>
      <c r="BE25" s="45"/>
      <c r="BF25" s="45"/>
      <c r="BG25" s="45"/>
      <c r="BH25" s="2"/>
      <c r="BI25" s="2"/>
      <c r="BJ25" s="2"/>
      <c r="BK25" s="2"/>
      <c r="BL25" s="2"/>
      <c r="BM25" s="2"/>
      <c r="BN25" s="2"/>
      <c r="BO25" s="2"/>
      <c r="BP25" s="2"/>
      <c r="BQ25" s="2"/>
      <c r="BR25" s="2"/>
      <c r="BS25" s="2"/>
      <c r="BT25" s="2"/>
      <c r="BU25" s="2"/>
      <c r="BV25" s="2"/>
      <c r="BW25" s="2"/>
      <c r="BX25" s="2"/>
      <c r="BY25" s="2"/>
      <c r="BZ25" s="2"/>
      <c r="CA25" s="2"/>
      <c r="CB25" s="2"/>
      <c r="CC25" s="2"/>
    </row>
    <row r="26" spans="1:81" ht="14.5">
      <c r="A26" s="19"/>
      <c r="B26" s="198" t="str">
        <f ca="1"/>
        <v>2025-07-21</v>
      </c>
      <c r="C26" s="30">
        <f ca="1"/>
        <v>212.48</v>
      </c>
      <c r="D26" s="205">
        <f t="shared" ca="1" si="8"/>
        <v>208.03299999999999</v>
      </c>
      <c r="E26" s="30">
        <f t="shared" ca="1" si="2"/>
        <v>204.95950000000005</v>
      </c>
      <c r="F26" s="30">
        <f t="shared" ca="1" si="3"/>
        <v>213.56950000000003</v>
      </c>
      <c r="G26" s="206">
        <f t="shared" ca="1" si="4"/>
        <v>222.03799999999998</v>
      </c>
      <c r="H26" s="192" t="str">
        <f ca="1"/>
        <v>2025-07-21</v>
      </c>
      <c r="I26" s="193">
        <f ca="1"/>
        <v>51064253</v>
      </c>
      <c r="J26" s="19"/>
      <c r="L26" s="189" t="s">
        <v>3452</v>
      </c>
      <c r="M26" s="188">
        <f t="shared" ca="1" si="9"/>
        <v>33.590000000000003</v>
      </c>
      <c r="O26" s="192" t="str">
        <f ca="1"/>
        <v>2025-07-21</v>
      </c>
      <c r="P26" s="193">
        <f ca="1"/>
        <v>4.37</v>
      </c>
      <c r="Q26" s="11"/>
      <c r="T26" s="189" t="s">
        <v>3452</v>
      </c>
      <c r="U26" s="188">
        <f t="shared" ca="1" si="11"/>
        <v>2.2999999999999998</v>
      </c>
      <c r="W26" s="212" t="str">
        <v>2019-08-09</v>
      </c>
      <c r="X26" s="213">
        <v>0.77</v>
      </c>
      <c r="Y26" s="214">
        <v>0.1925</v>
      </c>
      <c r="Z26" s="11" t="str">
        <v>2019-08-15</v>
      </c>
      <c r="AA26" s="11" t="str">
        <v>2019-07-30</v>
      </c>
      <c r="AK26" s="25" t="str" cm="1">
        <f t="array" ref="AK26:AL31">_xldudf_WISE('YoY Ratios'!$A$1,$AK$1,AL25)</f>
        <v/>
      </c>
      <c r="AL26" s="26" t="str">
        <v>2020-09-26</v>
      </c>
      <c r="AM26" s="14"/>
      <c r="AN26" s="1"/>
      <c r="AO26" s="25" t="str" cm="1">
        <f t="array" ref="AO26:AP31">_xldudf_WISE('YoY Ratios'!$A$1,$AO$1,AP25)</f>
        <v/>
      </c>
      <c r="AP26" s="26" t="str">
        <v>2020-09-26</v>
      </c>
      <c r="AQ26" s="10"/>
      <c r="AR26" s="1"/>
      <c r="AS26" s="25" t="str" cm="1">
        <f t="array" ref="AS26:AT31">_xldudf_WISE('YoY Ratios'!$A$1,$AK$1,AT25)</f>
        <v/>
      </c>
      <c r="AT26" s="26" t="str">
        <v>2024-12-28</v>
      </c>
      <c r="AU26" s="14"/>
      <c r="AV26" s="1"/>
      <c r="AW26" s="25" t="str" cm="1">
        <f t="array" ref="AW26:AX31">_xldudf_WISE('YoY Ratios'!$A$1,$AO$1,AX25)</f>
        <v/>
      </c>
      <c r="AX26" s="26" t="str">
        <v>2024-12-28</v>
      </c>
      <c r="AY26" s="10"/>
      <c r="AZ26" s="1"/>
      <c r="BA26" s="1"/>
      <c r="BB26" s="40"/>
      <c r="BC26" s="45"/>
      <c r="BD26" s="45"/>
      <c r="BE26" s="45"/>
      <c r="BF26" s="45"/>
      <c r="BG26" s="45"/>
      <c r="BH26" s="1"/>
      <c r="BI26" s="1"/>
      <c r="BJ26" s="1"/>
      <c r="BK26" s="1"/>
      <c r="BL26" s="1"/>
      <c r="BM26" s="1"/>
      <c r="BN26" s="1"/>
      <c r="BO26" s="1"/>
      <c r="BP26" s="1"/>
      <c r="BQ26" s="1"/>
      <c r="BR26" s="1"/>
      <c r="BS26" s="1"/>
      <c r="BT26" s="1"/>
      <c r="BU26" s="1"/>
      <c r="BV26" s="1"/>
      <c r="BW26" s="1"/>
      <c r="BX26" s="1"/>
      <c r="BY26" s="1"/>
      <c r="BZ26" s="1"/>
      <c r="CA26" s="1"/>
      <c r="CB26" s="1"/>
      <c r="CC26" s="1"/>
    </row>
    <row r="27" spans="1:81" ht="14.5">
      <c r="A27" s="19"/>
      <c r="B27" s="198" t="str">
        <f ca="1"/>
        <v>2025-07-18</v>
      </c>
      <c r="C27" s="30">
        <f ca="1"/>
        <v>211.18</v>
      </c>
      <c r="D27" s="205">
        <f t="shared" ca="1" si="8"/>
        <v>207.459</v>
      </c>
      <c r="E27" s="30">
        <f t="shared" ca="1" si="2"/>
        <v>204.82816666666673</v>
      </c>
      <c r="F27" s="30">
        <f t="shared" ca="1" si="3"/>
        <v>213.71225000000004</v>
      </c>
      <c r="G27" s="206">
        <f t="shared" ca="1" si="4"/>
        <v>222.08231999999998</v>
      </c>
      <c r="H27" s="192" t="str">
        <f ca="1"/>
        <v>2025-07-18</v>
      </c>
      <c r="I27" s="193">
        <f ca="1"/>
        <v>48317144</v>
      </c>
      <c r="J27" s="19"/>
      <c r="L27" s="189" t="s">
        <v>3453</v>
      </c>
      <c r="M27" s="188">
        <f t="shared" ca="1" si="9"/>
        <v>33.369999999999997</v>
      </c>
      <c r="O27" s="192" t="str">
        <f ca="1"/>
        <v>2025-07-18</v>
      </c>
      <c r="P27" s="193">
        <f ca="1"/>
        <v>4.4320000000000004</v>
      </c>
      <c r="Q27" s="11"/>
      <c r="T27" s="189" t="s">
        <v>3453</v>
      </c>
      <c r="U27" s="188">
        <f t="shared" ca="1" si="11"/>
        <v>2.4</v>
      </c>
      <c r="W27" s="212" t="str">
        <v>2019-05-10</v>
      </c>
      <c r="X27" s="213">
        <v>0.77</v>
      </c>
      <c r="Y27" s="214">
        <v>0.1925</v>
      </c>
      <c r="Z27" s="11" t="str">
        <v>2019-05-16</v>
      </c>
      <c r="AA27" s="11" t="str">
        <v>2019-04-30</v>
      </c>
      <c r="AK27" s="34" t="str">
        <v>Mac</v>
      </c>
      <c r="AL27" s="7">
        <v>28622000000</v>
      </c>
      <c r="AM27" s="35">
        <f t="shared" ref="AM27:AM34" si="17">AL27/$AL$35</f>
        <v>0.10426388357648944</v>
      </c>
      <c r="AN27" s="1"/>
      <c r="AO27" s="34" t="str">
        <v>Americas Segment</v>
      </c>
      <c r="AP27" s="7">
        <v>124556000000</v>
      </c>
      <c r="AQ27" s="35">
        <f t="shared" ref="AQ27:AQ34" si="18">AP27/$AP$35</f>
        <v>0.45373112580369013</v>
      </c>
      <c r="AR27" s="36"/>
      <c r="AS27" s="34" t="str">
        <v>Mac</v>
      </c>
      <c r="AT27" s="7">
        <v>8987000000</v>
      </c>
      <c r="AU27" s="35">
        <f>AT27/$AT$35</f>
        <v>7.2300884955752209E-2</v>
      </c>
      <c r="AV27" s="1"/>
      <c r="AW27" s="34" t="str">
        <v>Americas Segment</v>
      </c>
      <c r="AX27" s="254">
        <v>52648000000</v>
      </c>
      <c r="AY27" s="35">
        <f>AX27/$AX$35</f>
        <v>0.42355591311343521</v>
      </c>
      <c r="AZ27" s="36"/>
      <c r="BA27" s="36"/>
      <c r="BB27" s="40"/>
      <c r="BC27" s="41"/>
      <c r="BD27" s="41"/>
      <c r="BE27" s="41"/>
      <c r="BF27" s="41"/>
      <c r="BG27" s="41"/>
      <c r="BH27" s="36"/>
      <c r="BI27" s="36"/>
      <c r="BJ27" s="36"/>
      <c r="BK27" s="36"/>
      <c r="BL27" s="36"/>
      <c r="BM27" s="36"/>
      <c r="BN27" s="36"/>
      <c r="BO27" s="36"/>
      <c r="BP27" s="36"/>
      <c r="BQ27" s="36"/>
      <c r="BR27" s="36"/>
      <c r="BS27" s="36"/>
      <c r="BT27" s="36"/>
      <c r="BU27" s="36"/>
      <c r="BV27" s="36"/>
      <c r="BW27" s="36"/>
      <c r="BX27" s="36"/>
      <c r="BY27" s="36"/>
      <c r="BZ27" s="36"/>
      <c r="CA27" s="36"/>
      <c r="CB27" s="36"/>
      <c r="CC27" s="36"/>
    </row>
    <row r="28" spans="1:81" ht="14.5">
      <c r="A28" s="19"/>
      <c r="B28" s="198" t="str">
        <f ca="1"/>
        <v>2025-07-17</v>
      </c>
      <c r="C28" s="30">
        <f ca="1"/>
        <v>210.02</v>
      </c>
      <c r="D28" s="205">
        <f t="shared" ca="1" si="8"/>
        <v>206.72900000000004</v>
      </c>
      <c r="E28" s="30">
        <f t="shared" ca="1" si="2"/>
        <v>204.63750000000007</v>
      </c>
      <c r="F28" s="30">
        <f t="shared" ca="1" si="3"/>
        <v>213.80691666666669</v>
      </c>
      <c r="G28" s="206">
        <f t="shared" ca="1" si="4"/>
        <v>222.13131999999996</v>
      </c>
      <c r="H28" s="192" t="str">
        <f ca="1"/>
        <v>2025-07-17</v>
      </c>
      <c r="I28" s="193">
        <f ca="1"/>
        <v>48068141</v>
      </c>
      <c r="J28" s="19"/>
      <c r="L28" s="189" t="s">
        <v>3427</v>
      </c>
      <c r="M28" s="188">
        <f t="shared" ca="1" si="9"/>
        <v>26.79</v>
      </c>
      <c r="O28" s="192" t="str">
        <f ca="1"/>
        <v>2025-07-17</v>
      </c>
      <c r="P28" s="193">
        <f ca="1"/>
        <v>4.46</v>
      </c>
      <c r="Q28" s="11"/>
      <c r="T28" s="189" t="s">
        <v>3427</v>
      </c>
      <c r="U28" s="188">
        <f t="shared" ca="1" si="11"/>
        <v>2.4500000000000002</v>
      </c>
      <c r="W28" s="212" t="str">
        <v>2019-02-08</v>
      </c>
      <c r="X28" s="213">
        <v>0.73</v>
      </c>
      <c r="Y28" s="214">
        <v>0.1825</v>
      </c>
      <c r="Z28" s="11" t="str">
        <v>2019-02-14</v>
      </c>
      <c r="AA28" s="11" t="str">
        <v>2019-01-29</v>
      </c>
      <c r="AK28" s="34" t="str">
        <v>Service</v>
      </c>
      <c r="AL28" s="7">
        <v>53768000000</v>
      </c>
      <c r="AM28" s="35">
        <f t="shared" si="17"/>
        <v>0.19586543540425841</v>
      </c>
      <c r="AN28" s="1"/>
      <c r="AO28" s="34" t="str">
        <v>Europe Segment</v>
      </c>
      <c r="AP28" s="7">
        <v>68640000000</v>
      </c>
      <c r="AQ28" s="35">
        <f t="shared" si="18"/>
        <v>0.25004098136713843</v>
      </c>
      <c r="AR28" s="36"/>
      <c r="AS28" s="34" t="str">
        <v>Service</v>
      </c>
      <c r="AT28" s="7">
        <v>26340000000</v>
      </c>
      <c r="AU28" s="35">
        <f t="shared" ref="AU28:AU34" si="19">AT28/$AT$35</f>
        <v>0.21190667739340305</v>
      </c>
      <c r="AV28" s="1"/>
      <c r="AW28" s="34" t="str">
        <v>Europe Segment</v>
      </c>
      <c r="AX28" s="254">
        <v>33861000000</v>
      </c>
      <c r="AY28" s="35">
        <f t="shared" ref="AY28:AY34" si="20">AX28/$AX$35</f>
        <v>0.27241351568785199</v>
      </c>
      <c r="AZ28" s="36"/>
      <c r="BA28" s="36"/>
      <c r="BB28" s="40"/>
      <c r="BC28" s="41"/>
      <c r="BD28" s="41"/>
      <c r="BE28" s="41"/>
      <c r="BF28" s="41"/>
      <c r="BG28" s="41"/>
      <c r="BH28" s="36"/>
      <c r="BI28" s="36"/>
      <c r="BJ28" s="36"/>
      <c r="BK28" s="36"/>
      <c r="BL28" s="36"/>
      <c r="BM28" s="36"/>
      <c r="BN28" s="36"/>
      <c r="BO28" s="36"/>
      <c r="BP28" s="36"/>
      <c r="BQ28" s="36"/>
      <c r="BR28" s="36"/>
      <c r="BS28" s="36"/>
      <c r="BT28" s="36"/>
      <c r="BU28" s="36"/>
      <c r="BV28" s="36"/>
      <c r="BW28" s="36"/>
      <c r="BX28" s="36"/>
      <c r="BY28" s="36"/>
      <c r="BZ28" s="36"/>
      <c r="CA28" s="36"/>
      <c r="CB28" s="36"/>
      <c r="CC28" s="36"/>
    </row>
    <row r="29" spans="1:81" ht="14.5">
      <c r="A29" s="19"/>
      <c r="B29" s="198" t="str">
        <f ca="1"/>
        <v>2025-07-16</v>
      </c>
      <c r="C29" s="30">
        <f ca="1"/>
        <v>210.16</v>
      </c>
      <c r="D29" s="205">
        <f t="shared" ca="1" si="8"/>
        <v>206.01</v>
      </c>
      <c r="E29" s="30">
        <f t="shared" ca="1" si="2"/>
        <v>204.35650000000001</v>
      </c>
      <c r="F29" s="30">
        <f t="shared" ca="1" si="3"/>
        <v>213.91850000000002</v>
      </c>
      <c r="G29" s="206">
        <f t="shared" ca="1" si="4"/>
        <v>222.20367999999996</v>
      </c>
      <c r="H29" s="192" t="str">
        <f ca="1"/>
        <v>2025-07-16</v>
      </c>
      <c r="I29" s="193">
        <f ca="1"/>
        <v>47148580</v>
      </c>
      <c r="J29" s="19"/>
      <c r="L29" s="189" t="s">
        <v>3454</v>
      </c>
      <c r="M29" s="188">
        <f t="shared" ca="1" si="9"/>
        <v>26.01</v>
      </c>
      <c r="O29" s="192" t="str">
        <f ca="1"/>
        <v>2025-07-16</v>
      </c>
      <c r="P29" s="193">
        <f ca="1"/>
        <v>4.45</v>
      </c>
      <c r="Q29" s="11"/>
      <c r="T29" s="189" t="s">
        <v>3454</v>
      </c>
      <c r="U29" s="188">
        <f t="shared" ca="1" si="11"/>
        <v>1.61</v>
      </c>
      <c r="W29" s="212" t="str">
        <v>2018-11-08</v>
      </c>
      <c r="X29" s="213">
        <v>0.73</v>
      </c>
      <c r="Y29" s="214">
        <v>0.1825</v>
      </c>
      <c r="Z29" s="11" t="str">
        <v>2018-11-15</v>
      </c>
      <c r="AA29" s="11" t="str">
        <v>2018-11-01</v>
      </c>
      <c r="AK29" s="34" t="str">
        <v>Wearables, Home and Accessories</v>
      </c>
      <c r="AL29" s="7">
        <v>30620000000</v>
      </c>
      <c r="AM29" s="35">
        <f t="shared" si="17"/>
        <v>0.11154217438027066</v>
      </c>
      <c r="AN29" s="1"/>
      <c r="AO29" s="34" t="str">
        <v>Greater China Segment</v>
      </c>
      <c r="AP29" s="7">
        <v>40308000000</v>
      </c>
      <c r="AQ29" s="35">
        <f t="shared" si="18"/>
        <v>0.14683350636577236</v>
      </c>
      <c r="AR29" s="36"/>
      <c r="AS29" s="34" t="str">
        <v>Wearables, Home and Accessories</v>
      </c>
      <c r="AT29" s="7">
        <v>11747000000</v>
      </c>
      <c r="AU29" s="35">
        <f t="shared" si="19"/>
        <v>9.4505229283990341E-2</v>
      </c>
      <c r="AV29" s="1"/>
      <c r="AW29" s="34" t="str">
        <v>Greater China Segment</v>
      </c>
      <c r="AX29" s="254">
        <v>18513000000</v>
      </c>
      <c r="AY29" s="35">
        <f t="shared" si="20"/>
        <v>0.14893805309734512</v>
      </c>
      <c r="AZ29" s="36"/>
      <c r="BA29" s="36"/>
      <c r="BB29" s="40"/>
      <c r="BC29" s="41"/>
      <c r="BD29" s="41"/>
      <c r="BE29" s="41"/>
      <c r="BF29" s="41"/>
      <c r="BG29" s="41"/>
      <c r="BH29" s="36"/>
      <c r="BI29" s="36"/>
      <c r="BJ29" s="36"/>
      <c r="BK29" s="36"/>
      <c r="BL29" s="36"/>
      <c r="BM29" s="36"/>
      <c r="BN29" s="36"/>
      <c r="BO29" s="36"/>
      <c r="BP29" s="36"/>
      <c r="BQ29" s="36"/>
      <c r="BR29" s="36"/>
      <c r="BS29" s="36"/>
      <c r="BT29" s="36"/>
      <c r="BU29" s="36"/>
      <c r="BV29" s="36"/>
      <c r="BW29" s="36"/>
      <c r="BX29" s="36"/>
      <c r="BY29" s="36"/>
      <c r="BZ29" s="36"/>
      <c r="CA29" s="36"/>
      <c r="CB29" s="36"/>
      <c r="CC29" s="36"/>
    </row>
    <row r="30" spans="1:81" ht="14.5">
      <c r="A30" s="19"/>
      <c r="B30" s="198" t="str">
        <f ca="1"/>
        <v>2025-07-15</v>
      </c>
      <c r="C30" s="30">
        <f ca="1"/>
        <v>209.11</v>
      </c>
      <c r="D30" s="205">
        <f t="shared" ca="1" si="8"/>
        <v>205.423</v>
      </c>
      <c r="E30" s="30">
        <f t="shared" ca="1" si="2"/>
        <v>204.13683333333336</v>
      </c>
      <c r="F30" s="30">
        <f t="shared" ca="1" si="3"/>
        <v>214.03033333333335</v>
      </c>
      <c r="G30" s="206">
        <f t="shared" ca="1" si="4"/>
        <v>222.29915999999994</v>
      </c>
      <c r="H30" s="192" t="str">
        <f ca="1"/>
        <v>2025-07-15</v>
      </c>
      <c r="I30" s="193">
        <f ca="1"/>
        <v>42071894</v>
      </c>
      <c r="J30" s="19"/>
      <c r="L30" s="189" t="s">
        <v>3455</v>
      </c>
      <c r="M30" s="188">
        <f t="shared" ca="1" si="9"/>
        <v>21.88</v>
      </c>
      <c r="O30" s="192" t="str">
        <f ca="1"/>
        <v>2025-07-15</v>
      </c>
      <c r="P30" s="193">
        <f ca="1"/>
        <v>4.49</v>
      </c>
      <c r="Q30" s="11"/>
      <c r="T30" s="189" t="s">
        <v>3455</v>
      </c>
      <c r="U30" s="188">
        <f t="shared" ca="1" si="11"/>
        <v>1.49</v>
      </c>
      <c r="W30" s="212" t="str">
        <v>2018-08-10</v>
      </c>
      <c r="X30" s="213">
        <v>0.73</v>
      </c>
      <c r="Y30" s="214">
        <v>0.1825</v>
      </c>
      <c r="Z30" s="11" t="str">
        <v>2018-08-16</v>
      </c>
      <c r="AA30" s="11" t="str">
        <v>2018-07-31</v>
      </c>
      <c r="AK30" s="34" t="str">
        <v>iPad</v>
      </c>
      <c r="AL30" s="7">
        <v>23724000000</v>
      </c>
      <c r="AM30" s="35">
        <f t="shared" si="17"/>
        <v>8.6421507021474234E-2</v>
      </c>
      <c r="AN30" s="1"/>
      <c r="AO30" s="34" t="str">
        <v>Japan Segment</v>
      </c>
      <c r="AP30" s="31">
        <v>21418000000</v>
      </c>
      <c r="AQ30" s="35">
        <f t="shared" si="18"/>
        <v>7.8021237455148176E-2</v>
      </c>
      <c r="AR30" s="36"/>
      <c r="AS30" s="34" t="str">
        <v>iPad</v>
      </c>
      <c r="AT30" s="7">
        <v>8088000000</v>
      </c>
      <c r="AU30" s="35">
        <f t="shared" si="19"/>
        <v>6.5068382944489134E-2</v>
      </c>
      <c r="AV30" s="1"/>
      <c r="AW30" s="34" t="str">
        <v>Japan Segment</v>
      </c>
      <c r="AX30" s="255">
        <v>8987000000</v>
      </c>
      <c r="AY30" s="35">
        <f t="shared" si="20"/>
        <v>7.2300884955752209E-2</v>
      </c>
      <c r="AZ30" s="36"/>
      <c r="BA30" s="36"/>
      <c r="BB30" s="40"/>
      <c r="BC30" s="41"/>
      <c r="BD30" s="41"/>
      <c r="BE30" s="41"/>
      <c r="BF30" s="41"/>
      <c r="BG30" s="41"/>
      <c r="BH30" s="36"/>
      <c r="BI30" s="36"/>
      <c r="BJ30" s="36"/>
      <c r="BK30" s="36"/>
      <c r="BL30" s="36"/>
      <c r="BM30" s="36"/>
      <c r="BN30" s="36"/>
      <c r="BO30" s="36"/>
      <c r="BP30" s="36"/>
      <c r="BQ30" s="36"/>
      <c r="BR30" s="36"/>
      <c r="BS30" s="36"/>
      <c r="BT30" s="36"/>
      <c r="BU30" s="36"/>
      <c r="BV30" s="36"/>
      <c r="BW30" s="36"/>
      <c r="BX30" s="36"/>
      <c r="BY30" s="36"/>
      <c r="BZ30" s="36"/>
      <c r="CA30" s="36"/>
      <c r="CB30" s="36"/>
      <c r="CC30" s="36"/>
    </row>
    <row r="31" spans="1:81" ht="14.5">
      <c r="A31" s="19"/>
      <c r="B31" s="198" t="str">
        <f ca="1"/>
        <v>2025-07-14</v>
      </c>
      <c r="C31" s="30">
        <f ca="1"/>
        <v>208.62</v>
      </c>
      <c r="D31" s="205">
        <f t="shared" ca="1" si="8"/>
        <v>204.79</v>
      </c>
      <c r="E31" s="30">
        <f t="shared" ca="1" si="2"/>
        <v>203.88950000000003</v>
      </c>
      <c r="F31" s="30">
        <f t="shared" ca="1" si="3"/>
        <v>214.14108333333337</v>
      </c>
      <c r="G31" s="206">
        <f t="shared" ca="1" si="4"/>
        <v>222.39715999999996</v>
      </c>
      <c r="H31" s="192" t="str">
        <f ca="1"/>
        <v>2025-07-14</v>
      </c>
      <c r="I31" s="193">
        <f ca="1"/>
        <v>37683849</v>
      </c>
      <c r="J31" s="19"/>
      <c r="L31" s="189" t="s">
        <v>3456</v>
      </c>
      <c r="M31" s="188">
        <f t="shared" ca="1" si="9"/>
        <v>24.79</v>
      </c>
      <c r="O31" s="192" t="str">
        <f ca="1"/>
        <v>2025-07-14</v>
      </c>
      <c r="P31" s="193">
        <f ca="1"/>
        <v>4.4269999999999996</v>
      </c>
      <c r="Q31" s="11"/>
      <c r="T31" s="189" t="s">
        <v>3456</v>
      </c>
      <c r="U31" s="188">
        <f t="shared" ca="1" si="11"/>
        <v>1.79</v>
      </c>
      <c r="W31" s="212" t="str">
        <v>2018-05-11</v>
      </c>
      <c r="X31" s="213">
        <v>0.73</v>
      </c>
      <c r="Y31" s="214">
        <v>0.1825</v>
      </c>
      <c r="Z31" s="11" t="str">
        <v>2018-05-17</v>
      </c>
      <c r="AA31" s="11" t="str">
        <v>2018-05-01</v>
      </c>
      <c r="AK31" s="34" t="str">
        <v>iPhone</v>
      </c>
      <c r="AL31" s="7">
        <v>137781000000</v>
      </c>
      <c r="AM31" s="35">
        <f t="shared" si="17"/>
        <v>0.50190699961750729</v>
      </c>
      <c r="AN31" s="1"/>
      <c r="AO31" s="34" t="str">
        <v>Rest of Asia Pacific Segment</v>
      </c>
      <c r="AP31" s="31">
        <v>19593000000</v>
      </c>
      <c r="AQ31" s="35">
        <f t="shared" si="18"/>
        <v>7.1373149008250911E-2</v>
      </c>
      <c r="AR31" s="1"/>
      <c r="AS31" s="34" t="str">
        <v>iPhone</v>
      </c>
      <c r="AT31" s="7">
        <v>69138000000</v>
      </c>
      <c r="AU31" s="35">
        <f t="shared" si="19"/>
        <v>0.55621882542236523</v>
      </c>
      <c r="AV31" s="1"/>
      <c r="AW31" s="34" t="str">
        <v>Rest of Asia Pacific Segment</v>
      </c>
      <c r="AX31" s="255">
        <v>10291000000</v>
      </c>
      <c r="AY31" s="35">
        <f t="shared" si="20"/>
        <v>8.279163314561544E-2</v>
      </c>
      <c r="AZ31" s="1"/>
      <c r="BA31" s="1"/>
      <c r="BB31" s="40"/>
      <c r="BC31" s="45"/>
      <c r="BD31" s="45"/>
      <c r="BE31" s="45"/>
      <c r="BF31" s="45"/>
      <c r="BG31" s="45"/>
      <c r="BH31" s="1"/>
      <c r="BI31" s="1"/>
      <c r="BJ31" s="1"/>
      <c r="BK31" s="1"/>
      <c r="BL31" s="1"/>
      <c r="BM31" s="1"/>
      <c r="BN31" s="1"/>
      <c r="BO31" s="1"/>
      <c r="BP31" s="1"/>
      <c r="BQ31" s="1"/>
      <c r="BR31" s="1"/>
      <c r="BS31" s="1"/>
      <c r="BT31" s="1"/>
      <c r="BU31" s="1"/>
      <c r="BV31" s="1"/>
      <c r="BW31" s="1"/>
      <c r="BX31" s="1"/>
      <c r="BY31" s="1"/>
      <c r="BZ31" s="1"/>
      <c r="CA31" s="1"/>
      <c r="CB31" s="1"/>
      <c r="CC31" s="1"/>
    </row>
    <row r="32" spans="1:81" ht="14.5">
      <c r="A32" s="19"/>
      <c r="B32" s="198" t="str">
        <f ca="1"/>
        <v>2025-07-11</v>
      </c>
      <c r="C32" s="30">
        <f ca="1"/>
        <v>211.16</v>
      </c>
      <c r="D32" s="205">
        <f t="shared" ca="1" si="8"/>
        <v>204.31899999999999</v>
      </c>
      <c r="E32" s="30">
        <f t="shared" ca="1" si="2"/>
        <v>203.78149999999999</v>
      </c>
      <c r="F32" s="30">
        <f t="shared" ca="1" si="3"/>
        <v>214.31700000000004</v>
      </c>
      <c r="G32" s="206">
        <f t="shared" ca="1" si="4"/>
        <v>222.48175999999995</v>
      </c>
      <c r="H32" s="192" t="str">
        <f ca="1"/>
        <v>2025-07-11</v>
      </c>
      <c r="I32" s="193">
        <f ca="1"/>
        <v>39765812</v>
      </c>
      <c r="J32" s="19"/>
      <c r="L32" s="189" t="s">
        <v>3430</v>
      </c>
      <c r="M32" s="188">
        <f t="shared" ca="1" si="9"/>
        <v>23.81</v>
      </c>
      <c r="O32" s="192" t="str">
        <f ca="1"/>
        <v>2025-07-11</v>
      </c>
      <c r="P32" s="193">
        <f ca="1"/>
        <v>4.42</v>
      </c>
      <c r="Q32" s="11"/>
      <c r="T32" s="189" t="s">
        <v>3430</v>
      </c>
      <c r="U32" s="188">
        <f t="shared" ca="1" si="11"/>
        <v>2.27</v>
      </c>
      <c r="W32" s="212" t="str">
        <v>2018-02-09</v>
      </c>
      <c r="X32" s="213">
        <v>0.63</v>
      </c>
      <c r="Y32" s="214">
        <v>0.1575</v>
      </c>
      <c r="Z32" s="11" t="str">
        <v>2018-02-15</v>
      </c>
      <c r="AA32" s="11" t="str">
        <v>2018-02-01</v>
      </c>
      <c r="AK32" s="34"/>
      <c r="AL32" s="46"/>
      <c r="AM32" s="35">
        <f t="shared" si="17"/>
        <v>0</v>
      </c>
      <c r="AN32" s="1"/>
      <c r="AO32" s="34"/>
      <c r="AP32" s="31"/>
      <c r="AQ32" s="35">
        <f t="shared" si="18"/>
        <v>0</v>
      </c>
      <c r="AR32" s="1"/>
      <c r="AS32" s="34"/>
      <c r="AT32" s="46"/>
      <c r="AU32" s="35">
        <f t="shared" si="19"/>
        <v>0</v>
      </c>
      <c r="AV32" s="1"/>
      <c r="AW32" s="34"/>
      <c r="AX32" s="31"/>
      <c r="AY32" s="35">
        <f t="shared" si="20"/>
        <v>0</v>
      </c>
      <c r="AZ32" s="1"/>
      <c r="BA32" s="1"/>
      <c r="BB32" s="40"/>
      <c r="BC32" s="45"/>
      <c r="BD32" s="45"/>
      <c r="BE32" s="45"/>
      <c r="BF32" s="45"/>
      <c r="BG32" s="45"/>
      <c r="BH32" s="1"/>
      <c r="BI32" s="1"/>
      <c r="BJ32" s="1"/>
      <c r="BK32" s="1"/>
      <c r="BL32" s="1"/>
      <c r="BM32" s="1"/>
      <c r="BN32" s="1"/>
      <c r="BO32" s="1"/>
      <c r="BP32" s="1"/>
      <c r="BQ32" s="1"/>
      <c r="BR32" s="1"/>
      <c r="BS32" s="1"/>
      <c r="BT32" s="1"/>
      <c r="BU32" s="1"/>
      <c r="BV32" s="1"/>
      <c r="BW32" s="1"/>
      <c r="BX32" s="1"/>
      <c r="BY32" s="1"/>
      <c r="BZ32" s="1"/>
      <c r="CA32" s="1"/>
      <c r="CB32" s="1"/>
      <c r="CC32" s="1"/>
    </row>
    <row r="33" spans="1:81" ht="14.5">
      <c r="A33" s="19"/>
      <c r="B33" s="198" t="str">
        <f ca="1"/>
        <v>2025-07-10</v>
      </c>
      <c r="C33" s="30">
        <f ca="1"/>
        <v>212.41</v>
      </c>
      <c r="D33" s="205">
        <f t="shared" ca="1" si="8"/>
        <v>203.7</v>
      </c>
      <c r="E33" s="30">
        <f t="shared" ca="1" si="2"/>
        <v>203.63749999999999</v>
      </c>
      <c r="F33" s="30">
        <f t="shared" ca="1" si="3"/>
        <v>214.45741666666669</v>
      </c>
      <c r="G33" s="206">
        <f t="shared" ca="1" si="4"/>
        <v>222.54435999999995</v>
      </c>
      <c r="H33" s="192" t="str">
        <f ca="1"/>
        <v>2025-07-10</v>
      </c>
      <c r="I33" s="193">
        <f ca="1"/>
        <v>44443635</v>
      </c>
      <c r="J33" s="19"/>
      <c r="L33" s="189" t="s">
        <v>3457</v>
      </c>
      <c r="M33" s="188">
        <f t="shared" ca="1" si="9"/>
        <v>24.85</v>
      </c>
      <c r="O33" s="192" t="str">
        <f ca="1"/>
        <v>2025-07-10</v>
      </c>
      <c r="P33" s="193">
        <f ca="1"/>
        <v>4.3499999999999996</v>
      </c>
      <c r="Q33" s="11"/>
      <c r="T33" s="189" t="s">
        <v>3457</v>
      </c>
      <c r="U33" s="188">
        <f t="shared" ca="1" si="11"/>
        <v>2.06</v>
      </c>
      <c r="W33" s="212" t="str">
        <v>2017-11-10</v>
      </c>
      <c r="X33" s="213">
        <v>0.63</v>
      </c>
      <c r="Y33" s="214">
        <v>0.1575</v>
      </c>
      <c r="Z33" s="11" t="str">
        <v>2017-11-16</v>
      </c>
      <c r="AA33" s="11" t="str">
        <v>2017-11-02</v>
      </c>
      <c r="AK33" s="34"/>
      <c r="AL33" s="46"/>
      <c r="AM33" s="35">
        <f t="shared" si="17"/>
        <v>0</v>
      </c>
      <c r="AN33" s="1"/>
      <c r="AO33" s="34"/>
      <c r="AP33" s="31"/>
      <c r="AQ33" s="35">
        <f t="shared" si="18"/>
        <v>0</v>
      </c>
      <c r="AR33" s="1"/>
      <c r="AS33" s="34"/>
      <c r="AT33" s="46"/>
      <c r="AU33" s="35">
        <f t="shared" si="19"/>
        <v>0</v>
      </c>
      <c r="AV33" s="1"/>
      <c r="AW33" s="34"/>
      <c r="AX33" s="31"/>
      <c r="AY33" s="35">
        <f t="shared" si="20"/>
        <v>0</v>
      </c>
      <c r="AZ33" s="1"/>
      <c r="BA33" s="1"/>
      <c r="BB33" s="40"/>
      <c r="BC33" s="45"/>
      <c r="BD33" s="45"/>
      <c r="BE33" s="45"/>
      <c r="BF33" s="45"/>
      <c r="BG33" s="45"/>
      <c r="BH33" s="1"/>
      <c r="BI33" s="1"/>
      <c r="BJ33" s="1"/>
      <c r="BK33" s="1"/>
      <c r="BL33" s="1"/>
      <c r="BM33" s="1"/>
      <c r="BN33" s="1"/>
      <c r="BO33" s="1"/>
      <c r="BP33" s="1"/>
      <c r="BQ33" s="1"/>
      <c r="BR33" s="1"/>
      <c r="BS33" s="1"/>
      <c r="BT33" s="1"/>
      <c r="BU33" s="1"/>
      <c r="BV33" s="1"/>
      <c r="BW33" s="1"/>
      <c r="BX33" s="1"/>
      <c r="BY33" s="1"/>
      <c r="BZ33" s="1"/>
      <c r="CA33" s="1"/>
      <c r="CB33" s="1"/>
      <c r="CC33" s="1"/>
    </row>
    <row r="34" spans="1:81" ht="14.5">
      <c r="A34" s="19"/>
      <c r="B34" s="198" t="str">
        <f ca="1"/>
        <v>2025-07-09</v>
      </c>
      <c r="C34" s="30">
        <f ca="1"/>
        <v>211.14</v>
      </c>
      <c r="D34" s="205">
        <f t="shared" ca="1" si="8"/>
        <v>203.21299999999999</v>
      </c>
      <c r="E34" s="30">
        <f t="shared" ca="1" si="2"/>
        <v>203.39983333333333</v>
      </c>
      <c r="F34" s="30">
        <f t="shared" ca="1" si="3"/>
        <v>214.6674166666667</v>
      </c>
      <c r="G34" s="206">
        <f t="shared" ca="1" si="4"/>
        <v>222.62351999999996</v>
      </c>
      <c r="H34" s="192" t="str">
        <f ca="1"/>
        <v>2025-07-09</v>
      </c>
      <c r="I34" s="193">
        <f ca="1"/>
        <v>48408519</v>
      </c>
      <c r="J34" s="19"/>
      <c r="L34" s="189" t="s">
        <v>3458</v>
      </c>
      <c r="M34" s="188">
        <f t="shared" ca="1" si="9"/>
        <v>28.13</v>
      </c>
      <c r="O34" s="192" t="str">
        <f ca="1"/>
        <v>2025-07-09</v>
      </c>
      <c r="P34" s="193">
        <f ca="1"/>
        <v>4.34</v>
      </c>
      <c r="Q34" s="11"/>
      <c r="T34" s="189" t="s">
        <v>3458</v>
      </c>
      <c r="U34" s="188">
        <f t="shared" ca="1" si="11"/>
        <v>2.34</v>
      </c>
      <c r="W34" s="212" t="str">
        <v>2017-08-10</v>
      </c>
      <c r="X34" s="213">
        <v>0.63</v>
      </c>
      <c r="Y34" s="214">
        <v>0.1575</v>
      </c>
      <c r="Z34" s="11" t="str">
        <v>2017-08-17</v>
      </c>
      <c r="AA34" s="11" t="str">
        <v>2017-08-01</v>
      </c>
      <c r="AK34" s="34"/>
      <c r="AL34" s="46"/>
      <c r="AM34" s="35">
        <f t="shared" si="17"/>
        <v>0</v>
      </c>
      <c r="AN34" s="1"/>
      <c r="AO34" s="34"/>
      <c r="AP34" s="31"/>
      <c r="AQ34" s="35">
        <f t="shared" si="18"/>
        <v>0</v>
      </c>
      <c r="AR34" s="1"/>
      <c r="AS34" s="34"/>
      <c r="AT34" s="46"/>
      <c r="AU34" s="35">
        <f t="shared" si="19"/>
        <v>0</v>
      </c>
      <c r="AV34" s="1"/>
      <c r="AW34" s="34"/>
      <c r="AX34" s="31"/>
      <c r="AY34" s="35">
        <f t="shared" si="20"/>
        <v>0</v>
      </c>
      <c r="AZ34" s="1"/>
      <c r="BA34" s="1"/>
      <c r="BB34" s="40"/>
      <c r="BC34" s="45"/>
      <c r="BD34" s="45"/>
      <c r="BE34" s="45"/>
      <c r="BF34" s="45"/>
      <c r="BG34" s="45"/>
      <c r="BH34" s="1"/>
      <c r="BI34" s="1"/>
      <c r="BJ34" s="1"/>
      <c r="BK34" s="1"/>
      <c r="BL34" s="1"/>
      <c r="BM34" s="1"/>
      <c r="BN34" s="1"/>
      <c r="BO34" s="1"/>
      <c r="BP34" s="1"/>
      <c r="BQ34" s="1"/>
      <c r="BR34" s="1"/>
      <c r="BS34" s="1"/>
      <c r="BT34" s="1"/>
      <c r="BU34" s="1"/>
      <c r="BV34" s="1"/>
      <c r="BW34" s="1"/>
      <c r="BX34" s="1"/>
      <c r="BY34" s="1"/>
      <c r="BZ34" s="1"/>
      <c r="CA34" s="1"/>
      <c r="CB34" s="1"/>
      <c r="CC34" s="1"/>
    </row>
    <row r="35" spans="1:81" ht="15" thickBot="1">
      <c r="A35" s="19"/>
      <c r="B35" s="198" t="str">
        <f ca="1"/>
        <v>2025-07-08</v>
      </c>
      <c r="C35" s="30">
        <f ca="1"/>
        <v>210.01</v>
      </c>
      <c r="D35" s="205">
        <f t="shared" ca="1" si="8"/>
        <v>202.7285</v>
      </c>
      <c r="E35" s="30">
        <f t="shared" ca="1" si="2"/>
        <v>203.05449999999999</v>
      </c>
      <c r="F35" s="30">
        <f t="shared" ca="1" si="3"/>
        <v>214.84975</v>
      </c>
      <c r="G35" s="206">
        <f t="shared" ca="1" si="4"/>
        <v>222.69059999999999</v>
      </c>
      <c r="H35" s="192" t="str">
        <f ca="1"/>
        <v>2025-07-08</v>
      </c>
      <c r="I35" s="193">
        <f ca="1"/>
        <v>42036884</v>
      </c>
      <c r="J35" s="19"/>
      <c r="L35" s="189" t="s">
        <v>3459</v>
      </c>
      <c r="M35" s="188">
        <f t="shared" ca="1" si="9"/>
        <v>27.79</v>
      </c>
      <c r="O35" s="192" t="str">
        <f ca="1"/>
        <v>2025-07-08</v>
      </c>
      <c r="P35" s="193">
        <f ca="1"/>
        <v>4.41</v>
      </c>
      <c r="Q35" s="11"/>
      <c r="T35" s="189" t="s">
        <v>3459</v>
      </c>
      <c r="U35" s="188">
        <f t="shared" ca="1" si="11"/>
        <v>1.93</v>
      </c>
      <c r="W35" s="212" t="str">
        <v>2017-05-11</v>
      </c>
      <c r="X35" s="213">
        <v>0.63</v>
      </c>
      <c r="Y35" s="214">
        <v>0.1575</v>
      </c>
      <c r="Z35" s="11" t="str">
        <v>2017-05-18</v>
      </c>
      <c r="AA35" s="11" t="str">
        <v>2017-05-03</v>
      </c>
      <c r="AK35" s="47"/>
      <c r="AL35" s="48">
        <f>SUM(AL27:AL34)</f>
        <v>274515000000</v>
      </c>
      <c r="AM35" s="49"/>
      <c r="AN35" s="1"/>
      <c r="AO35" s="47"/>
      <c r="AP35" s="48">
        <f>SUM(AP27:AP34)</f>
        <v>274515000000</v>
      </c>
      <c r="AQ35" s="49"/>
      <c r="AR35" s="1"/>
      <c r="AS35" s="47"/>
      <c r="AT35" s="48">
        <f>SUM(AT27:AT34)</f>
        <v>124300000000</v>
      </c>
      <c r="AU35" s="49"/>
      <c r="AV35" s="1"/>
      <c r="AW35" s="47"/>
      <c r="AX35" s="48">
        <f>SUM(AX27:AX34)</f>
        <v>124300000000</v>
      </c>
      <c r="AY35" s="49"/>
      <c r="AZ35" s="1"/>
      <c r="BA35" s="1"/>
      <c r="BB35" s="40"/>
      <c r="BC35" s="45"/>
      <c r="BD35" s="45"/>
      <c r="BE35" s="45"/>
      <c r="BF35" s="45"/>
      <c r="BG35" s="45"/>
      <c r="BH35" s="1"/>
      <c r="BI35" s="1"/>
      <c r="BJ35" s="1"/>
      <c r="BK35" s="1"/>
      <c r="BL35" s="1"/>
      <c r="BM35" s="1"/>
      <c r="BN35" s="1"/>
      <c r="BO35" s="1"/>
      <c r="BP35" s="1"/>
      <c r="BQ35" s="1"/>
      <c r="BR35" s="1"/>
      <c r="BS35" s="1"/>
      <c r="BT35" s="1"/>
      <c r="BU35" s="1"/>
      <c r="BV35" s="1"/>
      <c r="BW35" s="1"/>
      <c r="BX35" s="1"/>
      <c r="BY35" s="1"/>
      <c r="BZ35" s="1"/>
      <c r="CA35" s="1"/>
      <c r="CB35" s="1"/>
      <c r="CC35" s="1"/>
    </row>
    <row r="36" spans="1:81" ht="15" thickBot="1">
      <c r="A36" s="19"/>
      <c r="B36" s="198" t="str">
        <f ca="1"/>
        <v>2025-07-07</v>
      </c>
      <c r="C36" s="30">
        <f ca="1"/>
        <v>209.95</v>
      </c>
      <c r="D36" s="205">
        <f t="shared" ca="1" si="8"/>
        <v>202.42399999999998</v>
      </c>
      <c r="E36" s="30">
        <f t="shared" ca="1" si="2"/>
        <v>202.86849999999998</v>
      </c>
      <c r="F36" s="30">
        <f t="shared" ca="1" si="3"/>
        <v>215.05083333333334</v>
      </c>
      <c r="G36" s="206">
        <f t="shared" ca="1" si="4"/>
        <v>222.75879999999995</v>
      </c>
      <c r="H36" s="192" t="str">
        <f ca="1"/>
        <v>2025-07-07</v>
      </c>
      <c r="I36" s="193">
        <f ca="1"/>
        <v>49905104</v>
      </c>
      <c r="J36" s="19"/>
      <c r="L36" s="189" t="s">
        <v>3432</v>
      </c>
      <c r="M36" s="188">
        <f t="shared" ca="1" si="9"/>
        <v>24.55</v>
      </c>
      <c r="O36" s="192" t="str">
        <f ca="1"/>
        <v>2025-07-07</v>
      </c>
      <c r="P36" s="193">
        <f ca="1"/>
        <v>4.3899999999999997</v>
      </c>
      <c r="Q36" s="11"/>
      <c r="T36" s="189" t="s">
        <v>3432</v>
      </c>
      <c r="U36" s="188">
        <f t="shared" ca="1" si="11"/>
        <v>2.17</v>
      </c>
      <c r="W36" s="212" t="str">
        <v>2017-02-09</v>
      </c>
      <c r="X36" s="213">
        <v>0.56999999999999995</v>
      </c>
      <c r="Y36" s="214">
        <v>0.14249999999999999</v>
      </c>
      <c r="Z36" s="11" t="str">
        <v>2017-02-16</v>
      </c>
      <c r="AA36" s="11" t="str">
        <v>2017-01-31</v>
      </c>
      <c r="AK36" s="1"/>
      <c r="AL36" s="1"/>
      <c r="AM36" s="1"/>
      <c r="AN36" s="1"/>
      <c r="AO36" s="1"/>
      <c r="AP36" s="1"/>
      <c r="AQ36" s="1"/>
      <c r="AR36" s="1"/>
      <c r="AS36" s="1"/>
      <c r="AT36" s="1"/>
      <c r="AU36" s="1"/>
      <c r="AV36" s="1"/>
      <c r="AW36" s="1"/>
      <c r="AX36" s="1"/>
      <c r="AY36" s="1"/>
      <c r="AZ36" s="1"/>
      <c r="BA36" s="1"/>
      <c r="BB36" s="40"/>
      <c r="BC36" s="45"/>
      <c r="BD36" s="45"/>
      <c r="BE36" s="45"/>
      <c r="BF36" s="45"/>
      <c r="BG36" s="45"/>
      <c r="BH36" s="1"/>
      <c r="BI36" s="1"/>
      <c r="BJ36" s="1"/>
      <c r="BK36" s="1"/>
      <c r="BL36" s="1"/>
      <c r="BM36" s="1"/>
      <c r="BN36" s="1"/>
      <c r="BO36" s="1"/>
      <c r="BP36" s="1"/>
      <c r="BQ36" s="1"/>
      <c r="BR36" s="1"/>
      <c r="BS36" s="1"/>
      <c r="BT36" s="1"/>
      <c r="BU36" s="1"/>
      <c r="BV36" s="1"/>
      <c r="BW36" s="1"/>
      <c r="BX36" s="1"/>
      <c r="BY36" s="1"/>
      <c r="BZ36" s="1"/>
      <c r="CA36" s="1"/>
      <c r="CB36" s="1"/>
      <c r="CC36" s="1"/>
    </row>
    <row r="37" spans="1:81" ht="15" thickBot="1">
      <c r="A37" s="19"/>
      <c r="B37" s="198" t="str">
        <f ca="1"/>
        <v>2025-07-03</v>
      </c>
      <c r="C37" s="30">
        <f ca="1"/>
        <v>213.55</v>
      </c>
      <c r="D37" s="205">
        <f t="shared" ca="1" si="8"/>
        <v>201.958</v>
      </c>
      <c r="E37" s="30">
        <f t="shared" ca="1" si="2"/>
        <v>202.24299999999997</v>
      </c>
      <c r="F37" s="30">
        <f t="shared" ca="1" si="3"/>
        <v>215.27283333333332</v>
      </c>
      <c r="G37" s="206">
        <f t="shared" ca="1" si="4"/>
        <v>222.82131999999996</v>
      </c>
      <c r="H37" s="192" t="str">
        <f ca="1"/>
        <v>2025-07-03</v>
      </c>
      <c r="I37" s="193">
        <f ca="1"/>
        <v>34955836</v>
      </c>
      <c r="J37" s="19"/>
      <c r="L37" s="189" t="s">
        <v>3460</v>
      </c>
      <c r="M37" s="188">
        <f t="shared" ca="1" si="9"/>
        <v>22.32</v>
      </c>
      <c r="O37" s="192" t="str">
        <f ca="1"/>
        <v>2025-07-03</v>
      </c>
      <c r="P37" s="193">
        <f ca="1"/>
        <v>4.3499999999999996</v>
      </c>
      <c r="Q37" s="11"/>
      <c r="T37" s="189" t="s">
        <v>3460</v>
      </c>
      <c r="U37" s="188">
        <f t="shared" ca="1" si="11"/>
        <v>2.5099999999999998</v>
      </c>
      <c r="W37" s="212" t="str">
        <v>2016-11-03</v>
      </c>
      <c r="X37" s="213">
        <v>0.56999999999999995</v>
      </c>
      <c r="Y37" s="214">
        <v>0.14249999999999999</v>
      </c>
      <c r="Z37" s="11" t="str">
        <v>2016-11-10</v>
      </c>
      <c r="AA37" s="11" t="str">
        <v>2016-10-25</v>
      </c>
      <c r="AK37" s="12" t="s">
        <v>3396</v>
      </c>
      <c r="AL37" s="13">
        <v>2019</v>
      </c>
      <c r="AM37" s="52" t="s">
        <v>3397</v>
      </c>
      <c r="AN37" s="15"/>
      <c r="AO37" s="16" t="s">
        <v>3398</v>
      </c>
      <c r="AP37" s="17">
        <v>2019</v>
      </c>
      <c r="AQ37" s="18" t="s">
        <v>3399</v>
      </c>
      <c r="AR37" s="2"/>
      <c r="AS37" s="12" t="s">
        <v>3396</v>
      </c>
      <c r="AT37" s="13" t="s">
        <v>3461</v>
      </c>
      <c r="AU37" s="52" t="s">
        <v>3397</v>
      </c>
      <c r="AV37" s="15"/>
      <c r="AW37" s="16" t="s">
        <v>3398</v>
      </c>
      <c r="AX37" s="13" t="s">
        <v>3461</v>
      </c>
      <c r="AY37" s="18" t="s">
        <v>3399</v>
      </c>
      <c r="AZ37" s="2"/>
      <c r="BA37" s="2"/>
      <c r="BB37" s="40"/>
      <c r="BC37" s="45"/>
      <c r="BD37" s="45"/>
      <c r="BE37" s="45"/>
      <c r="BF37" s="45"/>
      <c r="BG37" s="45"/>
      <c r="BH37" s="2"/>
      <c r="BI37" s="2"/>
      <c r="BJ37" s="2"/>
      <c r="BK37" s="2"/>
      <c r="BL37" s="2"/>
      <c r="BM37" s="2"/>
      <c r="BN37" s="2"/>
      <c r="BO37" s="2"/>
      <c r="BP37" s="2"/>
      <c r="BQ37" s="2"/>
      <c r="BR37" s="2"/>
      <c r="BS37" s="2"/>
      <c r="BT37" s="2"/>
      <c r="BU37" s="2"/>
      <c r="BV37" s="2"/>
      <c r="BW37" s="2"/>
      <c r="BX37" s="2"/>
      <c r="BY37" s="2"/>
      <c r="BZ37" s="2"/>
      <c r="CA37" s="2"/>
      <c r="CB37" s="2"/>
      <c r="CC37" s="2"/>
    </row>
    <row r="38" spans="1:81" ht="14.5">
      <c r="A38" s="19"/>
      <c r="B38" s="198" t="str">
        <f ca="1"/>
        <v>2025-07-02</v>
      </c>
      <c r="C38" s="30">
        <f ca="1"/>
        <v>212.44</v>
      </c>
      <c r="D38" s="205">
        <f t="shared" ca="1" si="8"/>
        <v>201.42149999999998</v>
      </c>
      <c r="E38" s="30">
        <f t="shared" ca="1" si="2"/>
        <v>201.70816666666664</v>
      </c>
      <c r="F38" s="30">
        <f t="shared" ca="1" si="3"/>
        <v>215.51350000000002</v>
      </c>
      <c r="G38" s="206">
        <f t="shared" ca="1" si="4"/>
        <v>222.85035999999997</v>
      </c>
      <c r="H38" s="192" t="str">
        <f ca="1"/>
        <v>2025-07-02</v>
      </c>
      <c r="I38" s="193">
        <f ca="1"/>
        <v>67834447</v>
      </c>
      <c r="J38" s="19"/>
      <c r="L38" s="189" t="s">
        <v>3462</v>
      </c>
      <c r="M38" s="188">
        <f t="shared" ca="1" si="9"/>
        <v>20.48</v>
      </c>
      <c r="O38" s="192" t="str">
        <f ca="1"/>
        <v>2025-07-02</v>
      </c>
      <c r="P38" s="193">
        <f ca="1"/>
        <v>4.29</v>
      </c>
      <c r="Q38" s="11"/>
      <c r="T38" s="189" t="s">
        <v>3462</v>
      </c>
      <c r="U38" s="188">
        <f t="shared" ca="1" si="11"/>
        <v>2.52</v>
      </c>
      <c r="W38" s="212" t="str">
        <v>2016-08-04</v>
      </c>
      <c r="X38" s="213">
        <v>0.56999999999999995</v>
      </c>
      <c r="Y38" s="214">
        <v>0.14249999999999999</v>
      </c>
      <c r="Z38" s="11" t="str">
        <v>2016-08-11</v>
      </c>
      <c r="AA38" s="11" t="str">
        <v>2016-07-26</v>
      </c>
      <c r="AK38" s="25" t="str" cm="1">
        <f t="array" ref="AK38:AL43">_xldudf_WISE('YoY Ratios'!$A$1,$AK$1,AL37)</f>
        <v/>
      </c>
      <c r="AL38" s="26" t="str">
        <v>2019-09-28</v>
      </c>
      <c r="AM38" s="14"/>
      <c r="AN38" s="1"/>
      <c r="AO38" s="25" t="str" cm="1">
        <f t="array" ref="AO38:AP43">_xldudf_WISE('YoY Ratios'!$A$1,$AO$1,AP37)</f>
        <v/>
      </c>
      <c r="AP38" s="26" t="str">
        <v>2019-09-28</v>
      </c>
      <c r="AQ38" s="10"/>
      <c r="AR38" s="1"/>
      <c r="AS38" s="25" t="str" cm="1">
        <f t="array" ref="AS38:AT43">_xldudf_WISE('YoY Ratios'!$A$1,$AK$1,AT37)</f>
        <v/>
      </c>
      <c r="AT38" s="26" t="str">
        <v>2024-09-28</v>
      </c>
      <c r="AU38" s="14"/>
      <c r="AV38" s="1"/>
      <c r="AW38" s="25" t="str" cm="1">
        <f t="array" ref="AW38:AX43">_xldudf_WISE('YoY Ratios'!$A$1,$AO$1,AX37)</f>
        <v/>
      </c>
      <c r="AX38" s="26" t="str">
        <v>2024-09-28</v>
      </c>
      <c r="AY38" s="10"/>
      <c r="AZ38" s="1"/>
      <c r="BA38" s="1"/>
      <c r="BB38" s="40"/>
      <c r="BC38" s="45"/>
      <c r="BD38" s="45"/>
      <c r="BE38" s="45"/>
      <c r="BF38" s="45"/>
      <c r="BG38" s="45"/>
      <c r="BH38" s="1"/>
      <c r="BI38" s="1"/>
      <c r="BJ38" s="1"/>
      <c r="BK38" s="1"/>
      <c r="BL38" s="1"/>
      <c r="BM38" s="1"/>
      <c r="BN38" s="1"/>
      <c r="BO38" s="1"/>
      <c r="BP38" s="1"/>
      <c r="BQ38" s="1"/>
      <c r="BR38" s="1"/>
      <c r="BS38" s="1"/>
      <c r="BT38" s="1"/>
      <c r="BU38" s="1"/>
      <c r="BV38" s="1"/>
      <c r="BW38" s="1"/>
      <c r="BX38" s="1"/>
      <c r="BY38" s="1"/>
      <c r="BZ38" s="1"/>
      <c r="CA38" s="1"/>
      <c r="CB38" s="1"/>
      <c r="CC38" s="1"/>
    </row>
    <row r="39" spans="1:81" ht="14.5">
      <c r="A39" s="19"/>
      <c r="B39" s="198" t="str">
        <f ca="1"/>
        <v>2025-07-01</v>
      </c>
      <c r="C39" s="30">
        <f ca="1"/>
        <v>207.82</v>
      </c>
      <c r="D39" s="205">
        <f t="shared" ca="1" si="8"/>
        <v>200.96300000000002</v>
      </c>
      <c r="E39" s="30">
        <f t="shared" ca="1" si="2"/>
        <v>201.30716666666663</v>
      </c>
      <c r="F39" s="30">
        <f t="shared" ca="1" si="3"/>
        <v>215.75933333333336</v>
      </c>
      <c r="G39" s="206">
        <f t="shared" ca="1" si="4"/>
        <v>222.87871999999993</v>
      </c>
      <c r="H39" s="192" t="str">
        <f ca="1"/>
        <v>2025-07-01</v>
      </c>
      <c r="I39" s="193">
        <f ca="1"/>
        <v>78788867</v>
      </c>
      <c r="J39" s="19"/>
      <c r="L39" s="189" t="s">
        <v>3463</v>
      </c>
      <c r="M39" s="188">
        <f t="shared" ca="1" si="9"/>
        <v>16.809999999999999</v>
      </c>
      <c r="O39" s="192" t="str">
        <f ca="1"/>
        <v>2025-07-01</v>
      </c>
      <c r="P39" s="193">
        <f ca="1"/>
        <v>4.25</v>
      </c>
      <c r="Q39" s="11"/>
      <c r="T39" s="189" t="s">
        <v>3463</v>
      </c>
      <c r="U39" s="188">
        <f t="shared" ca="1" si="11"/>
        <v>2.72</v>
      </c>
      <c r="W39" s="212" t="str">
        <v>2016-05-05</v>
      </c>
      <c r="X39" s="213">
        <v>0.56999999999999995</v>
      </c>
      <c r="Y39" s="214">
        <v>0.14249999999999999</v>
      </c>
      <c r="Z39" s="11" t="str">
        <v>2016-05-12</v>
      </c>
      <c r="AA39" s="11" t="str">
        <v>2016-04-26</v>
      </c>
      <c r="AK39" s="34" t="str">
        <v>Mac</v>
      </c>
      <c r="AL39" s="7">
        <v>25740000000</v>
      </c>
      <c r="AM39" s="35">
        <f t="shared" ref="AM39:AM46" si="21">AL39/$AL$47</f>
        <v>9.8933790463305332E-2</v>
      </c>
      <c r="AN39" s="1"/>
      <c r="AO39" s="34" t="str">
        <v>Americas Segment</v>
      </c>
      <c r="AP39" s="7">
        <v>116914000000</v>
      </c>
      <c r="AQ39" s="35">
        <f t="shared" ref="AQ39:AQ46" si="22">AP39/$AP$47</f>
        <v>0.44936849954261376</v>
      </c>
      <c r="AR39" s="36"/>
      <c r="AS39" s="34" t="str">
        <v>Mac</v>
      </c>
      <c r="AT39" s="7">
        <v>7744000000</v>
      </c>
      <c r="AU39" s="35">
        <f>AT39/$AT$47</f>
        <v>8.1575898030127464E-2</v>
      </c>
      <c r="AV39" s="1"/>
      <c r="AW39" s="34" t="str">
        <v>Americas Segment</v>
      </c>
      <c r="AX39" s="254">
        <v>41664000000</v>
      </c>
      <c r="AY39" s="35">
        <f>AX39/$AX$47</f>
        <v>0.43889181502159486</v>
      </c>
      <c r="AZ39" s="36"/>
      <c r="BA39" s="36"/>
      <c r="BB39" s="40"/>
      <c r="BC39" s="41"/>
      <c r="BD39" s="41"/>
      <c r="BE39" s="41"/>
      <c r="BF39" s="41"/>
      <c r="BG39" s="41"/>
      <c r="BH39" s="36"/>
      <c r="BI39" s="36"/>
      <c r="BJ39" s="36"/>
      <c r="BK39" s="36"/>
      <c r="BL39" s="36"/>
      <c r="BM39" s="36"/>
      <c r="BN39" s="36"/>
      <c r="BO39" s="36"/>
      <c r="BP39" s="36"/>
      <c r="BQ39" s="36"/>
      <c r="BR39" s="36"/>
      <c r="BS39" s="36"/>
      <c r="BT39" s="36"/>
      <c r="BU39" s="36"/>
      <c r="BV39" s="36"/>
      <c r="BW39" s="36"/>
      <c r="BX39" s="36"/>
      <c r="BY39" s="36"/>
      <c r="BZ39" s="36"/>
      <c r="CA39" s="36"/>
      <c r="CB39" s="36"/>
      <c r="CC39" s="36"/>
    </row>
    <row r="40" spans="1:81" ht="14.5">
      <c r="A40" s="19"/>
      <c r="B40" s="198" t="str">
        <f ca="1"/>
        <v>2025-06-30</v>
      </c>
      <c r="C40" s="30">
        <f ca="1"/>
        <v>205.17</v>
      </c>
      <c r="D40" s="205">
        <f t="shared" ca="1" si="8"/>
        <v>200.65699999999998</v>
      </c>
      <c r="E40" s="30">
        <f t="shared" ca="1" si="2"/>
        <v>201.23</v>
      </c>
      <c r="F40" s="30">
        <f t="shared" ca="1" si="3"/>
        <v>216.06691666666666</v>
      </c>
      <c r="G40" s="206">
        <f t="shared" ca="1" si="4"/>
        <v>222.91151999999991</v>
      </c>
      <c r="H40" s="192" t="str">
        <f ca="1"/>
        <v>2025-06-30</v>
      </c>
      <c r="I40" s="193">
        <f ca="1"/>
        <v>91912816</v>
      </c>
      <c r="J40" s="19"/>
      <c r="L40" s="189" t="s">
        <v>3436</v>
      </c>
      <c r="M40" s="188">
        <f t="shared" ca="1" si="9"/>
        <v>17.46</v>
      </c>
      <c r="O40" s="192" t="str">
        <f ca="1"/>
        <v>2025-06-30</v>
      </c>
      <c r="P40" s="193">
        <f ca="1"/>
        <v>4.2300000000000004</v>
      </c>
      <c r="Q40" s="11"/>
      <c r="T40" s="189" t="s">
        <v>3436</v>
      </c>
      <c r="U40" s="188">
        <f t="shared" ca="1" si="11"/>
        <v>3.03</v>
      </c>
      <c r="W40" s="212" t="str">
        <v>2016-02-04</v>
      </c>
      <c r="X40" s="213">
        <v>0.52</v>
      </c>
      <c r="Y40" s="214">
        <v>0.13</v>
      </c>
      <c r="Z40" s="11" t="str">
        <v>2016-02-11</v>
      </c>
      <c r="AA40" s="11" t="str">
        <v>2016-01-26</v>
      </c>
      <c r="AK40" s="34" t="str">
        <v>Service</v>
      </c>
      <c r="AL40" s="7">
        <v>46291000000</v>
      </c>
      <c r="AM40" s="35">
        <f t="shared" si="21"/>
        <v>0.17792323598822327</v>
      </c>
      <c r="AN40" s="1"/>
      <c r="AO40" s="34" t="str">
        <v>Europe Segment</v>
      </c>
      <c r="AP40" s="7">
        <v>60288000000</v>
      </c>
      <c r="AQ40" s="35">
        <f t="shared" si="22"/>
        <v>0.23172184768654824</v>
      </c>
      <c r="AR40" s="36"/>
      <c r="AS40" s="34" t="str">
        <v>Service</v>
      </c>
      <c r="AT40" s="7">
        <v>24972000000</v>
      </c>
      <c r="AU40" s="35">
        <f t="shared" ref="AU40:AU46" si="23">AT40/$AT$47</f>
        <v>0.26305698936058147</v>
      </c>
      <c r="AV40" s="1"/>
      <c r="AW40" s="34" t="str">
        <v>Europe Segment</v>
      </c>
      <c r="AX40" s="254">
        <v>24924000000</v>
      </c>
      <c r="AY40" s="35">
        <f t="shared" ref="AY40:AY46" si="24">AX40/$AX$47</f>
        <v>0.26255135362898979</v>
      </c>
      <c r="AZ40" s="36"/>
      <c r="BA40" s="36"/>
      <c r="BB40" s="40"/>
      <c r="BC40" s="41"/>
      <c r="BD40" s="41"/>
      <c r="BE40" s="41"/>
      <c r="BF40" s="41"/>
      <c r="BG40" s="41"/>
      <c r="BH40" s="36"/>
      <c r="BI40" s="36"/>
      <c r="BJ40" s="36"/>
      <c r="BK40" s="36"/>
      <c r="BL40" s="36"/>
      <c r="BM40" s="36"/>
      <c r="BN40" s="36"/>
      <c r="BO40" s="36"/>
      <c r="BP40" s="36"/>
      <c r="BQ40" s="36"/>
      <c r="BR40" s="36"/>
      <c r="BS40" s="36"/>
      <c r="BT40" s="36"/>
      <c r="BU40" s="36"/>
      <c r="BV40" s="36"/>
      <c r="BW40" s="36"/>
      <c r="BX40" s="36"/>
      <c r="BY40" s="36"/>
      <c r="BZ40" s="36"/>
      <c r="CA40" s="36"/>
      <c r="CB40" s="36"/>
      <c r="CC40" s="36"/>
    </row>
    <row r="41" spans="1:81" ht="14.5">
      <c r="A41" s="19"/>
      <c r="B41" s="198" t="str">
        <f ca="1"/>
        <v>2025-06-27</v>
      </c>
      <c r="C41" s="30">
        <f ca="1"/>
        <v>201.08</v>
      </c>
      <c r="D41" s="205">
        <f t="shared" ca="1" si="8"/>
        <v>200.441</v>
      </c>
      <c r="E41" s="30">
        <f t="shared" ca="1" si="2"/>
        <v>201.54199999999997</v>
      </c>
      <c r="F41" s="30">
        <f t="shared" ca="1" si="3"/>
        <v>216.38291666666663</v>
      </c>
      <c r="G41" s="206">
        <f t="shared" ca="1" si="4"/>
        <v>222.93047999999993</v>
      </c>
      <c r="H41" s="192" t="str">
        <f ca="1"/>
        <v>2025-06-27</v>
      </c>
      <c r="I41" s="193">
        <f ca="1"/>
        <v>70534466</v>
      </c>
      <c r="J41" s="19"/>
      <c r="L41" s="189" t="s">
        <v>3464</v>
      </c>
      <c r="M41" s="188">
        <f t="shared" ca="1" si="9"/>
        <v>14.75</v>
      </c>
      <c r="O41" s="192" t="str">
        <f ca="1"/>
        <v>2025-06-27</v>
      </c>
      <c r="P41" s="193">
        <f ca="1"/>
        <v>4.28</v>
      </c>
      <c r="Q41" s="11"/>
      <c r="T41" s="189" t="s">
        <v>3464</v>
      </c>
      <c r="U41" s="188">
        <f t="shared" ca="1" si="11"/>
        <v>2.62</v>
      </c>
      <c r="W41" s="212" t="str">
        <v>2015-11-05</v>
      </c>
      <c r="X41" s="213">
        <v>0.52</v>
      </c>
      <c r="Y41" s="214">
        <v>0.13</v>
      </c>
      <c r="Z41" s="11" t="str">
        <v>2015-11-12</v>
      </c>
      <c r="AA41" s="11" t="str">
        <v>2015-10-27</v>
      </c>
      <c r="AK41" s="34" t="str">
        <v>Wearables, Home and Accessories</v>
      </c>
      <c r="AL41" s="7">
        <v>24482000000</v>
      </c>
      <c r="AM41" s="35">
        <f t="shared" si="21"/>
        <v>9.4098564806629412E-2</v>
      </c>
      <c r="AN41" s="1"/>
      <c r="AO41" s="34" t="str">
        <v>Greater China Segment</v>
      </c>
      <c r="AP41" s="7">
        <v>43678000000</v>
      </c>
      <c r="AQ41" s="35">
        <f t="shared" si="22"/>
        <v>0.16787995725937258</v>
      </c>
      <c r="AR41" s="36"/>
      <c r="AS41" s="34" t="str">
        <v>Wearables, Home and Accessories</v>
      </c>
      <c r="AT41" s="7">
        <v>9042000000</v>
      </c>
      <c r="AU41" s="35">
        <f t="shared" si="23"/>
        <v>9.5249130938586321E-2</v>
      </c>
      <c r="AV41" s="1"/>
      <c r="AW41" s="34" t="str">
        <v>Greater China Segment</v>
      </c>
      <c r="AX41" s="254">
        <v>15033000000</v>
      </c>
      <c r="AY41" s="35">
        <f t="shared" si="24"/>
        <v>0.15835879068787528</v>
      </c>
      <c r="AZ41" s="36"/>
      <c r="BA41" s="36"/>
      <c r="BB41" s="40"/>
      <c r="BC41" s="41"/>
      <c r="BD41" s="41"/>
      <c r="BE41" s="41"/>
      <c r="BF41" s="41"/>
      <c r="BG41" s="41"/>
      <c r="BH41" s="36"/>
      <c r="BI41" s="36"/>
      <c r="BJ41" s="36"/>
      <c r="BK41" s="36"/>
      <c r="BL41" s="36"/>
      <c r="BM41" s="36"/>
      <c r="BN41" s="36"/>
      <c r="BO41" s="36"/>
      <c r="BP41" s="36"/>
      <c r="BQ41" s="36"/>
      <c r="BR41" s="36"/>
      <c r="BS41" s="36"/>
      <c r="BT41" s="36"/>
      <c r="BU41" s="36"/>
      <c r="BV41" s="36"/>
      <c r="BW41" s="36"/>
      <c r="BX41" s="36"/>
      <c r="BY41" s="36"/>
      <c r="BZ41" s="36"/>
      <c r="CA41" s="36"/>
      <c r="CB41" s="36"/>
      <c r="CC41" s="36"/>
    </row>
    <row r="42" spans="1:81" ht="14.5">
      <c r="A42" s="19"/>
      <c r="B42" s="198" t="str">
        <f ca="1"/>
        <v>2025-06-26</v>
      </c>
      <c r="C42" s="30">
        <f ca="1"/>
        <v>201</v>
      </c>
      <c r="D42" s="205">
        <f t="shared" ca="1" si="8"/>
        <v>200.3845</v>
      </c>
      <c r="E42" s="30">
        <f t="shared" ca="1" si="2"/>
        <v>201.91049999999998</v>
      </c>
      <c r="F42" s="30">
        <f t="shared" ca="1" si="3"/>
        <v>216.73708333333332</v>
      </c>
      <c r="G42" s="206">
        <f t="shared" ca="1" si="4"/>
        <v>222.97967999999992</v>
      </c>
      <c r="H42" s="192" t="str">
        <f ca="1"/>
        <v>2025-06-26</v>
      </c>
      <c r="I42" s="193">
        <f ca="1"/>
        <v>50799121</v>
      </c>
      <c r="J42" s="19"/>
      <c r="L42" s="189" t="s">
        <v>3465</v>
      </c>
      <c r="M42" s="188">
        <f t="shared" ca="1" si="9"/>
        <v>12.19</v>
      </c>
      <c r="O42" s="192" t="str">
        <f ca="1"/>
        <v>2025-06-26</v>
      </c>
      <c r="P42" s="193">
        <f ca="1"/>
        <v>4.25</v>
      </c>
      <c r="Q42" s="11"/>
      <c r="T42" s="189" t="s">
        <v>3465</v>
      </c>
      <c r="U42" s="188">
        <f t="shared" ca="1" si="11"/>
        <v>2.48</v>
      </c>
      <c r="W42" s="212" t="str">
        <v>2015-08-06</v>
      </c>
      <c r="X42" s="213">
        <v>0.52</v>
      </c>
      <c r="Y42" s="214">
        <v>0.13</v>
      </c>
      <c r="Z42" s="11" t="str">
        <v>2015-08-13</v>
      </c>
      <c r="AA42" s="11" t="str">
        <v>2015-07-21</v>
      </c>
      <c r="AK42" s="34" t="str">
        <v>iPad</v>
      </c>
      <c r="AL42" s="7">
        <v>21280000000</v>
      </c>
      <c r="AM42" s="35">
        <f t="shared" si="21"/>
        <v>8.1791416513564003E-2</v>
      </c>
      <c r="AN42" s="1"/>
      <c r="AO42" s="34" t="str">
        <v>Japan Segment</v>
      </c>
      <c r="AP42" s="31">
        <v>21506000000</v>
      </c>
      <c r="AQ42" s="35">
        <f t="shared" si="22"/>
        <v>8.2660065955860312E-2</v>
      </c>
      <c r="AR42" s="36"/>
      <c r="AS42" s="34" t="str">
        <v>iPad</v>
      </c>
      <c r="AT42" s="7">
        <v>6950000000</v>
      </c>
      <c r="AU42" s="35">
        <f t="shared" si="23"/>
        <v>7.3211840303381445E-2</v>
      </c>
      <c r="AV42" s="1"/>
      <c r="AW42" s="34" t="str">
        <v>Japan Segment</v>
      </c>
      <c r="AX42" s="255">
        <v>5926000000</v>
      </c>
      <c r="AY42" s="35">
        <f t="shared" si="24"/>
        <v>6.2424944696091854E-2</v>
      </c>
      <c r="AZ42" s="36"/>
      <c r="BA42" s="36"/>
      <c r="BB42" s="40"/>
      <c r="BC42" s="41"/>
      <c r="BD42" s="41"/>
      <c r="BE42" s="41"/>
      <c r="BF42" s="41"/>
      <c r="BG42" s="41"/>
      <c r="BH42" s="36"/>
      <c r="BI42" s="36"/>
      <c r="BJ42" s="36"/>
      <c r="BK42" s="36"/>
      <c r="BL42" s="36"/>
      <c r="BM42" s="36"/>
      <c r="BN42" s="36"/>
      <c r="BO42" s="36"/>
      <c r="BP42" s="36"/>
      <c r="BQ42" s="36"/>
      <c r="BR42" s="36"/>
      <c r="BS42" s="36"/>
      <c r="BT42" s="36"/>
      <c r="BU42" s="36"/>
      <c r="BV42" s="36"/>
      <c r="BW42" s="36"/>
      <c r="BX42" s="36"/>
      <c r="BY42" s="36"/>
      <c r="BZ42" s="36"/>
      <c r="CA42" s="36"/>
      <c r="CB42" s="36"/>
      <c r="CC42" s="36"/>
    </row>
    <row r="43" spans="1:81" ht="14.5">
      <c r="A43" s="19"/>
      <c r="B43" s="198" t="str">
        <f ca="1"/>
        <v>2025-06-25</v>
      </c>
      <c r="C43" s="30">
        <f ca="1"/>
        <v>201.56</v>
      </c>
      <c r="D43" s="205">
        <f t="shared" ca="1" si="8"/>
        <v>200.35549999999998</v>
      </c>
      <c r="E43" s="30">
        <f t="shared" ca="1" si="2"/>
        <v>202.26266666666663</v>
      </c>
      <c r="F43" s="30">
        <f t="shared" ca="1" si="3"/>
        <v>217.14658333333333</v>
      </c>
      <c r="G43" s="206">
        <f t="shared" ca="1" si="4"/>
        <v>223.02583999999993</v>
      </c>
      <c r="H43" s="192" t="str">
        <f ca="1"/>
        <v>2025-06-25</v>
      </c>
      <c r="I43" s="193">
        <f ca="1"/>
        <v>39014815</v>
      </c>
      <c r="J43" s="19"/>
      <c r="L43" s="189" t="s">
        <v>3466</v>
      </c>
      <c r="M43" s="188">
        <f t="shared" ca="1" si="9"/>
        <v>13.52</v>
      </c>
      <c r="O43" s="192" t="str">
        <f ca="1"/>
        <v>2025-06-25</v>
      </c>
      <c r="P43" s="193">
        <f ca="1"/>
        <v>4.29</v>
      </c>
      <c r="Q43" s="11"/>
      <c r="T43" s="189" t="s">
        <v>3466</v>
      </c>
      <c r="U43" s="188">
        <f t="shared" ca="1" si="11"/>
        <v>1.85</v>
      </c>
      <c r="W43" s="212" t="str">
        <v>2015-05-07</v>
      </c>
      <c r="X43" s="213">
        <v>0.52</v>
      </c>
      <c r="Y43" s="214">
        <v>0.13</v>
      </c>
      <c r="Z43" s="11" t="str">
        <v>2015-05-14</v>
      </c>
      <c r="AA43" s="11" t="str">
        <v>2015-04-27</v>
      </c>
      <c r="AK43" s="34" t="str">
        <v>iPhone</v>
      </c>
      <c r="AL43" s="7">
        <v>142381000000</v>
      </c>
      <c r="AM43" s="35">
        <f t="shared" si="21"/>
        <v>0.54725299222827795</v>
      </c>
      <c r="AN43" s="1"/>
      <c r="AO43" s="34" t="str">
        <v>Rest of Asia Pacific Segment</v>
      </c>
      <c r="AP43" s="31">
        <v>17788000000</v>
      </c>
      <c r="AQ43" s="35">
        <f t="shared" si="22"/>
        <v>6.8369629555605091E-2</v>
      </c>
      <c r="AR43" s="36"/>
      <c r="AS43" s="34" t="str">
        <v>iPhone</v>
      </c>
      <c r="AT43" s="7">
        <v>46222000000</v>
      </c>
      <c r="AU43" s="35">
        <f t="shared" si="23"/>
        <v>0.4869061413673233</v>
      </c>
      <c r="AV43" s="1"/>
      <c r="AW43" s="34" t="str">
        <v>Rest of Asia Pacific Segment</v>
      </c>
      <c r="AX43" s="255">
        <v>7383000000</v>
      </c>
      <c r="AY43" s="35">
        <f t="shared" si="24"/>
        <v>7.7773095965448222E-2</v>
      </c>
      <c r="AZ43" s="36"/>
      <c r="BA43" s="36"/>
      <c r="BB43" s="40"/>
      <c r="BC43" s="41"/>
      <c r="BD43" s="41"/>
      <c r="BE43" s="41"/>
      <c r="BF43" s="41"/>
      <c r="BG43" s="41"/>
      <c r="BH43" s="36"/>
      <c r="BI43" s="36"/>
      <c r="BJ43" s="36"/>
      <c r="BK43" s="36"/>
      <c r="BL43" s="36"/>
      <c r="BM43" s="36"/>
      <c r="BN43" s="36"/>
      <c r="BO43" s="36"/>
      <c r="BP43" s="36"/>
      <c r="BQ43" s="36"/>
      <c r="BR43" s="36"/>
      <c r="BS43" s="36"/>
      <c r="BT43" s="36"/>
      <c r="BU43" s="36"/>
      <c r="BV43" s="36"/>
      <c r="BW43" s="36"/>
      <c r="BX43" s="36"/>
      <c r="BY43" s="36"/>
      <c r="BZ43" s="36"/>
      <c r="CA43" s="36"/>
      <c r="CB43" s="36"/>
      <c r="CC43" s="36"/>
    </row>
    <row r="44" spans="1:81" ht="14.5">
      <c r="A44" s="19"/>
      <c r="B44" s="198" t="str">
        <f ca="1"/>
        <v>2025-06-24</v>
      </c>
      <c r="C44" s="30">
        <f ca="1"/>
        <v>200.3</v>
      </c>
      <c r="D44" s="205">
        <f t="shared" ca="1" si="8"/>
        <v>200.28800000000001</v>
      </c>
      <c r="E44" s="30">
        <f t="shared" ca="1" si="2"/>
        <v>202.53499999999997</v>
      </c>
      <c r="F44" s="30">
        <f t="shared" ca="1" si="3"/>
        <v>217.56624999999997</v>
      </c>
      <c r="G44" s="206">
        <f t="shared" ca="1" si="4"/>
        <v>223.05307999999994</v>
      </c>
      <c r="H44" s="192" t="str">
        <f ca="1"/>
        <v>2025-06-24</v>
      </c>
      <c r="I44" s="193">
        <f ca="1"/>
        <v>53899923</v>
      </c>
      <c r="J44" s="19"/>
      <c r="L44" s="189" t="s">
        <v>3439</v>
      </c>
      <c r="M44" s="188">
        <f t="shared" ca="1" si="9"/>
        <v>16.16</v>
      </c>
      <c r="O44" s="192" t="str">
        <f ca="1"/>
        <v>2025-06-24</v>
      </c>
      <c r="P44" s="193">
        <f ca="1"/>
        <v>4.29</v>
      </c>
      <c r="Q44" s="11"/>
      <c r="T44" s="189" t="s">
        <v>3439</v>
      </c>
      <c r="U44" s="188">
        <f t="shared" ca="1" si="11"/>
        <v>1.76</v>
      </c>
      <c r="W44" s="212" t="str">
        <v>2015-02-05</v>
      </c>
      <c r="X44" s="213">
        <v>0.47</v>
      </c>
      <c r="Y44" s="214">
        <v>0.11749999999999999</v>
      </c>
      <c r="Z44" s="11" t="str">
        <v>2015-02-12</v>
      </c>
      <c r="AA44" s="11" t="str">
        <v>2015-01-27</v>
      </c>
      <c r="AK44" s="34"/>
      <c r="AL44" s="46"/>
      <c r="AM44" s="35">
        <f t="shared" si="21"/>
        <v>0</v>
      </c>
      <c r="AN44" s="1"/>
      <c r="AO44" s="34"/>
      <c r="AP44" s="31"/>
      <c r="AQ44" s="35">
        <f t="shared" si="22"/>
        <v>0</v>
      </c>
      <c r="AR44" s="1"/>
      <c r="AS44" s="34"/>
      <c r="AT44" s="46"/>
      <c r="AU44" s="35">
        <f t="shared" si="23"/>
        <v>0</v>
      </c>
      <c r="AV44" s="1"/>
      <c r="AW44" s="34"/>
      <c r="AX44" s="31"/>
      <c r="AY44" s="35">
        <f t="shared" si="24"/>
        <v>0</v>
      </c>
      <c r="AZ44" s="1"/>
      <c r="BA44" s="1"/>
      <c r="BB44" s="40"/>
      <c r="BC44" s="45"/>
      <c r="BD44" s="45"/>
      <c r="BE44" s="45"/>
      <c r="BF44" s="45"/>
      <c r="BG44" s="45"/>
      <c r="BH44" s="1"/>
      <c r="BI44" s="1"/>
      <c r="BJ44" s="1"/>
      <c r="BK44" s="1"/>
      <c r="BL44" s="1"/>
      <c r="BM44" s="1"/>
      <c r="BN44" s="1"/>
      <c r="BO44" s="1"/>
      <c r="BP44" s="1"/>
      <c r="BQ44" s="1"/>
      <c r="BR44" s="1"/>
      <c r="BS44" s="1"/>
      <c r="BT44" s="1"/>
      <c r="BU44" s="1"/>
      <c r="BV44" s="1"/>
      <c r="BW44" s="1"/>
      <c r="BX44" s="1"/>
      <c r="BY44" s="1"/>
      <c r="BZ44" s="1"/>
      <c r="CA44" s="1"/>
      <c r="CB44" s="1"/>
      <c r="CC44" s="1"/>
    </row>
    <row r="45" spans="1:81" ht="14.5">
      <c r="A45" s="19"/>
      <c r="B45" s="198" t="str">
        <f ca="1"/>
        <v>2025-06-23</v>
      </c>
      <c r="C45" s="30">
        <f ca="1"/>
        <v>201.5</v>
      </c>
      <c r="D45" s="205">
        <f t="shared" ca="1" si="8"/>
        <v>200.03649999999999</v>
      </c>
      <c r="E45" s="30">
        <f t="shared" ca="1" si="2"/>
        <v>202.92749999999995</v>
      </c>
      <c r="F45" s="30">
        <f t="shared" ca="1" si="3"/>
        <v>218.02466666666666</v>
      </c>
      <c r="G45" s="206">
        <f t="shared" ca="1" si="4"/>
        <v>223.08163999999996</v>
      </c>
      <c r="H45" s="192" t="str">
        <f ca="1"/>
        <v>2025-06-23</v>
      </c>
      <c r="I45" s="193">
        <f ca="1"/>
        <v>55481396</v>
      </c>
      <c r="J45" s="19"/>
      <c r="L45" s="189" t="s">
        <v>3467</v>
      </c>
      <c r="M45" s="188">
        <f t="shared" ca="1" si="9"/>
        <v>20.16</v>
      </c>
      <c r="O45" s="192" t="str">
        <f ca="1"/>
        <v>2025-06-23</v>
      </c>
      <c r="P45" s="193">
        <f ca="1"/>
        <v>4.32</v>
      </c>
      <c r="Q45" s="11"/>
      <c r="T45" s="189" t="s">
        <v>3467</v>
      </c>
      <c r="U45" s="188">
        <f t="shared" ca="1" si="11"/>
        <v>1.64</v>
      </c>
      <c r="W45" s="212" t="str">
        <v>2014-11-06</v>
      </c>
      <c r="X45" s="213">
        <v>0.47</v>
      </c>
      <c r="Y45" s="214">
        <v>0.11749999999999999</v>
      </c>
      <c r="Z45" s="11" t="str">
        <v>2014-11-13</v>
      </c>
      <c r="AA45" s="11" t="str">
        <v>2014-10-20</v>
      </c>
      <c r="AK45" s="34"/>
      <c r="AL45" s="46"/>
      <c r="AM45" s="35">
        <f t="shared" si="21"/>
        <v>0</v>
      </c>
      <c r="AN45" s="1"/>
      <c r="AO45" s="34"/>
      <c r="AP45" s="31"/>
      <c r="AQ45" s="35">
        <f t="shared" si="22"/>
        <v>0</v>
      </c>
      <c r="AR45" s="1"/>
      <c r="AS45" s="34"/>
      <c r="AT45" s="46"/>
      <c r="AU45" s="35">
        <f t="shared" si="23"/>
        <v>0</v>
      </c>
      <c r="AV45" s="1"/>
      <c r="AW45" s="34"/>
      <c r="AX45" s="31"/>
      <c r="AY45" s="35">
        <f t="shared" si="24"/>
        <v>0</v>
      </c>
      <c r="AZ45" s="1"/>
      <c r="BA45" s="1"/>
      <c r="BB45" s="40"/>
      <c r="BC45" s="45"/>
      <c r="BD45" s="45"/>
      <c r="BE45" s="45"/>
      <c r="BF45" s="45"/>
      <c r="BG45" s="45"/>
      <c r="BH45" s="1"/>
      <c r="BI45" s="1"/>
      <c r="BJ45" s="1"/>
      <c r="BK45" s="1"/>
      <c r="BL45" s="1"/>
      <c r="BM45" s="1"/>
      <c r="BN45" s="1"/>
      <c r="BO45" s="1"/>
      <c r="BP45" s="1"/>
      <c r="BQ45" s="1"/>
      <c r="BR45" s="1"/>
      <c r="BS45" s="1"/>
      <c r="BT45" s="1"/>
      <c r="BU45" s="1"/>
      <c r="BV45" s="1"/>
      <c r="BW45" s="1"/>
      <c r="BX45" s="1"/>
      <c r="BY45" s="1"/>
      <c r="BZ45" s="1"/>
      <c r="CA45" s="1"/>
      <c r="CB45" s="1"/>
      <c r="CC45" s="1"/>
    </row>
    <row r="46" spans="1:81" ht="14.5">
      <c r="A46" s="19"/>
      <c r="B46" s="198" t="str">
        <f ca="1"/>
        <v>2025-06-20</v>
      </c>
      <c r="C46" s="30">
        <f ca="1"/>
        <v>201</v>
      </c>
      <c r="D46" s="205">
        <f t="shared" ca="1" si="8"/>
        <v>200.02950000000001</v>
      </c>
      <c r="E46" s="30">
        <f t="shared" ca="1" si="2"/>
        <v>203.26133333333331</v>
      </c>
      <c r="F46" s="30">
        <f t="shared" ca="1" si="3"/>
        <v>218.50166666666667</v>
      </c>
      <c r="G46" s="206">
        <f t="shared" ca="1" si="4"/>
        <v>223.10279999999995</v>
      </c>
      <c r="H46" s="192" t="str">
        <f ca="1"/>
        <v>2025-06-20</v>
      </c>
      <c r="I46" s="193">
        <f ca="1"/>
        <v>96813542</v>
      </c>
      <c r="J46" s="19"/>
      <c r="L46" s="189" t="s">
        <v>3468</v>
      </c>
      <c r="M46" s="188">
        <f t="shared" ca="1" si="9"/>
        <v>17.57</v>
      </c>
      <c r="O46" s="192" t="str">
        <f ca="1"/>
        <v>2025-06-20</v>
      </c>
      <c r="P46" s="193">
        <f ca="1"/>
        <v>4.38</v>
      </c>
      <c r="Q46" s="11"/>
      <c r="T46" s="189" t="s">
        <v>3468</v>
      </c>
      <c r="U46" s="188">
        <f t="shared" ca="1" si="11"/>
        <v>1.66</v>
      </c>
      <c r="W46" s="212" t="str">
        <v>2014-08-07</v>
      </c>
      <c r="X46" s="213">
        <v>0.47</v>
      </c>
      <c r="Y46" s="214">
        <v>0.11749999999999999</v>
      </c>
      <c r="Z46" s="11" t="str">
        <v>2014-08-14</v>
      </c>
      <c r="AA46" s="11" t="str">
        <v>2014-07-22</v>
      </c>
      <c r="AK46" s="34"/>
      <c r="AL46" s="46"/>
      <c r="AM46" s="35">
        <f t="shared" si="21"/>
        <v>0</v>
      </c>
      <c r="AN46" s="1"/>
      <c r="AO46" s="34"/>
      <c r="AP46" s="31"/>
      <c r="AQ46" s="35">
        <f t="shared" si="22"/>
        <v>0</v>
      </c>
      <c r="AR46" s="1"/>
      <c r="AS46" s="34"/>
      <c r="AT46" s="46"/>
      <c r="AU46" s="35">
        <f t="shared" si="23"/>
        <v>0</v>
      </c>
      <c r="AV46" s="1"/>
      <c r="AW46" s="34"/>
      <c r="AX46" s="31"/>
      <c r="AY46" s="35">
        <f t="shared" si="24"/>
        <v>0</v>
      </c>
      <c r="AZ46" s="1"/>
      <c r="BA46" s="1"/>
      <c r="BB46" s="40"/>
      <c r="BC46" s="45"/>
      <c r="BD46" s="45"/>
      <c r="BE46" s="45"/>
      <c r="BF46" s="45"/>
      <c r="BG46" s="45"/>
      <c r="BH46" s="1"/>
      <c r="BI46" s="1"/>
      <c r="BJ46" s="1"/>
      <c r="BK46" s="1"/>
      <c r="BL46" s="1"/>
      <c r="BM46" s="1"/>
      <c r="BN46" s="1"/>
      <c r="BO46" s="1"/>
      <c r="BP46" s="1"/>
      <c r="BQ46" s="1"/>
      <c r="BR46" s="1"/>
      <c r="BS46" s="1"/>
      <c r="BT46" s="1"/>
      <c r="BU46" s="1"/>
      <c r="BV46" s="1"/>
      <c r="BW46" s="1"/>
      <c r="BX46" s="1"/>
      <c r="BY46" s="1"/>
      <c r="BZ46" s="1"/>
      <c r="CA46" s="1"/>
      <c r="CB46" s="1"/>
      <c r="CC46" s="1"/>
    </row>
    <row r="47" spans="1:81" ht="15" thickBot="1">
      <c r="A47" s="19"/>
      <c r="B47" s="198" t="str">
        <f ca="1"/>
        <v>2025-06-18</v>
      </c>
      <c r="C47" s="30">
        <f ca="1"/>
        <v>196.58</v>
      </c>
      <c r="D47" s="205">
        <f t="shared" ca="1" si="8"/>
        <v>200.084</v>
      </c>
      <c r="E47" s="30">
        <f t="shared" ca="1" si="2"/>
        <v>203.64049999999997</v>
      </c>
      <c r="F47" s="30">
        <f t="shared" ca="1" si="3"/>
        <v>218.976</v>
      </c>
      <c r="G47" s="206">
        <f t="shared" ca="1" si="4"/>
        <v>223.13471999999996</v>
      </c>
      <c r="H47" s="192" t="str">
        <f ca="1"/>
        <v>2025-06-18</v>
      </c>
      <c r="I47" s="193">
        <f ca="1"/>
        <v>44864157</v>
      </c>
      <c r="J47" s="19"/>
      <c r="L47" s="189" t="s">
        <v>3469</v>
      </c>
      <c r="M47" s="188">
        <f t="shared" ca="1" si="9"/>
        <v>18.04</v>
      </c>
      <c r="O47" s="192" t="str">
        <f ca="1"/>
        <v>2025-06-18</v>
      </c>
      <c r="P47" s="193">
        <f ca="1"/>
        <v>4.4000000000000004</v>
      </c>
      <c r="Q47" s="11"/>
      <c r="T47" s="189" t="s">
        <v>3469</v>
      </c>
      <c r="U47" s="188">
        <f t="shared" ca="1" si="11"/>
        <v>2.2200000000000002</v>
      </c>
      <c r="W47" s="212" t="str">
        <v>2014-05-08</v>
      </c>
      <c r="X47" s="213">
        <v>3.29</v>
      </c>
      <c r="Y47" s="214">
        <v>0.11749999999999999</v>
      </c>
      <c r="Z47" s="11" t="str">
        <v>2014-05-15</v>
      </c>
      <c r="AA47" s="11" t="str">
        <v>2014-04-23</v>
      </c>
      <c r="AK47" s="47"/>
      <c r="AL47" s="48">
        <f>SUM(AL39:AL46)</f>
        <v>260174000000</v>
      </c>
      <c r="AM47" s="49"/>
      <c r="AN47" s="1"/>
      <c r="AO47" s="47"/>
      <c r="AP47" s="48">
        <f>SUM(AP39:AP46)</f>
        <v>260174000000</v>
      </c>
      <c r="AQ47" s="49"/>
      <c r="AR47" s="1"/>
      <c r="AS47" s="47"/>
      <c r="AT47" s="48">
        <f>SUM(AT39:AT46)</f>
        <v>94930000000</v>
      </c>
      <c r="AU47" s="49"/>
      <c r="AV47" s="1"/>
      <c r="AW47" s="47"/>
      <c r="AX47" s="48">
        <f>SUM(AX39:AX46)</f>
        <v>94930000000</v>
      </c>
      <c r="AY47" s="49"/>
      <c r="AZ47" s="1"/>
      <c r="BA47" s="1"/>
      <c r="BB47" s="40"/>
      <c r="BC47" s="45"/>
      <c r="BD47" s="45"/>
      <c r="BE47" s="45"/>
      <c r="BF47" s="45"/>
      <c r="BG47" s="45"/>
      <c r="BH47" s="1"/>
      <c r="BI47" s="1"/>
      <c r="BJ47" s="1"/>
      <c r="BK47" s="1"/>
      <c r="BL47" s="1"/>
      <c r="BM47" s="1"/>
      <c r="BN47" s="1"/>
      <c r="BO47" s="1"/>
      <c r="BP47" s="1"/>
      <c r="BQ47" s="1"/>
      <c r="BR47" s="1"/>
      <c r="BS47" s="1"/>
      <c r="BT47" s="1"/>
      <c r="BU47" s="1"/>
      <c r="BV47" s="1"/>
      <c r="BW47" s="1"/>
      <c r="BX47" s="1"/>
      <c r="BY47" s="1"/>
      <c r="BZ47" s="1"/>
      <c r="CA47" s="1"/>
      <c r="CB47" s="1"/>
      <c r="CC47" s="1"/>
    </row>
    <row r="48" spans="1:81" ht="15" thickBot="1">
      <c r="A48" s="19"/>
      <c r="B48" s="198" t="str">
        <f ca="1"/>
        <v>2025-06-17</v>
      </c>
      <c r="C48" s="30">
        <f ca="1"/>
        <v>195.64</v>
      </c>
      <c r="D48" s="205">
        <f t="shared" ca="1" si="8"/>
        <v>200.59800000000001</v>
      </c>
      <c r="E48" s="30">
        <f t="shared" ca="1" si="2"/>
        <v>204.04300000000001</v>
      </c>
      <c r="F48" s="30">
        <f t="shared" ca="1" si="3"/>
        <v>219.46275000000003</v>
      </c>
      <c r="G48" s="206">
        <f t="shared" ca="1" si="4"/>
        <v>223.20267999999996</v>
      </c>
      <c r="H48" s="192" t="str">
        <f ca="1"/>
        <v>2025-06-17</v>
      </c>
      <c r="I48" s="193">
        <f ca="1"/>
        <v>38772936</v>
      </c>
      <c r="J48" s="19"/>
      <c r="L48" s="189" t="s">
        <v>3442</v>
      </c>
      <c r="M48" s="188">
        <f t="shared" ca="1" si="9"/>
        <v>12.19</v>
      </c>
      <c r="O48" s="192" t="str">
        <f ca="1"/>
        <v>2025-06-17</v>
      </c>
      <c r="P48" s="193">
        <f ca="1"/>
        <v>4.3899999999999997</v>
      </c>
      <c r="Q48" s="11"/>
      <c r="T48" s="189" t="s">
        <v>3442</v>
      </c>
      <c r="U48" s="188">
        <f t="shared" ca="1" si="11"/>
        <v>1.87</v>
      </c>
      <c r="W48" s="212" t="str">
        <v>2014-02-06</v>
      </c>
      <c r="X48" s="213">
        <v>3.05</v>
      </c>
      <c r="Y48" s="214">
        <v>0.10893</v>
      </c>
      <c r="Z48" s="11" t="str">
        <v>2014-02-13</v>
      </c>
      <c r="AA48" s="11" t="str">
        <v>2014-01-27</v>
      </c>
      <c r="AK48" s="1"/>
      <c r="AL48" s="1"/>
      <c r="AM48" s="1"/>
      <c r="AN48" s="1"/>
      <c r="AO48" s="1"/>
      <c r="AP48" s="1"/>
      <c r="AQ48" s="1"/>
      <c r="AR48" s="1"/>
      <c r="AS48" s="1"/>
      <c r="AT48" s="1"/>
      <c r="AU48" s="1"/>
      <c r="AV48" s="1"/>
      <c r="AW48" s="1"/>
      <c r="AX48" s="1"/>
      <c r="AY48" s="1"/>
      <c r="AZ48" s="1"/>
      <c r="BA48" s="1"/>
      <c r="BB48" s="40"/>
      <c r="BC48" s="45"/>
      <c r="BD48" s="45"/>
      <c r="BE48" s="45"/>
      <c r="BF48" s="45"/>
      <c r="BG48" s="45"/>
      <c r="BH48" s="1"/>
      <c r="BI48" s="1"/>
      <c r="BJ48" s="1"/>
      <c r="BK48" s="1"/>
      <c r="BL48" s="1"/>
      <c r="BM48" s="1"/>
      <c r="BN48" s="1"/>
      <c r="BO48" s="1"/>
      <c r="BP48" s="1"/>
      <c r="BQ48" s="1"/>
      <c r="BR48" s="1"/>
      <c r="BS48" s="1"/>
      <c r="BT48" s="1"/>
      <c r="BU48" s="1"/>
      <c r="BV48" s="1"/>
      <c r="BW48" s="1"/>
      <c r="BX48" s="1"/>
      <c r="BY48" s="1"/>
      <c r="BZ48" s="1"/>
      <c r="CA48" s="1"/>
      <c r="CB48" s="1"/>
      <c r="CC48" s="1"/>
    </row>
    <row r="49" spans="1:81" ht="15" thickBot="1">
      <c r="A49" s="19"/>
      <c r="B49" s="198" t="str">
        <f ca="1"/>
        <v>2025-06-16</v>
      </c>
      <c r="C49" s="30">
        <f ca="1"/>
        <v>198.42</v>
      </c>
      <c r="D49" s="205">
        <f t="shared" ca="1" si="8"/>
        <v>201.25500000000002</v>
      </c>
      <c r="E49" s="30">
        <f t="shared" ca="1" si="2"/>
        <v>204.42016666666666</v>
      </c>
      <c r="F49" s="30">
        <f t="shared" ca="1" si="3"/>
        <v>219.95083333333335</v>
      </c>
      <c r="G49" s="206">
        <f t="shared" ca="1" si="4"/>
        <v>223.28387999999998</v>
      </c>
      <c r="H49" s="192" t="str">
        <f ca="1"/>
        <v>2025-06-16</v>
      </c>
      <c r="I49" s="193">
        <f ca="1"/>
        <v>42837838</v>
      </c>
      <c r="J49" s="19"/>
      <c r="L49" s="189" t="s">
        <v>3470</v>
      </c>
      <c r="M49" s="188">
        <f t="shared" ca="1" si="9"/>
        <v>11.48</v>
      </c>
      <c r="O49" s="192" t="str">
        <f ca="1"/>
        <v>2025-06-16</v>
      </c>
      <c r="P49" s="193">
        <f ca="1"/>
        <v>4.45</v>
      </c>
      <c r="Q49" s="11"/>
      <c r="T49" s="189" t="s">
        <v>3470</v>
      </c>
      <c r="U49" s="188">
        <f t="shared" ca="1" si="11"/>
        <v>1.92</v>
      </c>
      <c r="W49" s="212" t="str">
        <v>2013-11-06</v>
      </c>
      <c r="X49" s="213">
        <v>3.05</v>
      </c>
      <c r="Y49" s="214">
        <v>0.10893</v>
      </c>
      <c r="Z49" s="11" t="str">
        <v>2013-11-14</v>
      </c>
      <c r="AA49" s="11" t="str">
        <v>2013-10-28</v>
      </c>
      <c r="AK49" s="12" t="s">
        <v>3396</v>
      </c>
      <c r="AL49" s="13">
        <v>2018</v>
      </c>
      <c r="AM49" s="52" t="s">
        <v>3397</v>
      </c>
      <c r="AN49" s="15"/>
      <c r="AO49" s="16" t="s">
        <v>3398</v>
      </c>
      <c r="AP49" s="17">
        <v>2018</v>
      </c>
      <c r="AQ49" s="18" t="s">
        <v>3399</v>
      </c>
      <c r="AR49" s="2"/>
      <c r="AS49" s="12" t="s">
        <v>3396</v>
      </c>
      <c r="AT49" s="13" t="s">
        <v>3471</v>
      </c>
      <c r="AU49" s="52" t="s">
        <v>3397</v>
      </c>
      <c r="AV49" s="15"/>
      <c r="AW49" s="16" t="s">
        <v>3398</v>
      </c>
      <c r="AX49" s="13" t="s">
        <v>3471</v>
      </c>
      <c r="AY49" s="18" t="s">
        <v>3399</v>
      </c>
      <c r="AZ49" s="2"/>
      <c r="BA49" s="2"/>
      <c r="BB49" s="40"/>
      <c r="BC49" s="45"/>
      <c r="BD49" s="45"/>
      <c r="BE49" s="45"/>
      <c r="BF49" s="45"/>
      <c r="BG49" s="45"/>
      <c r="BH49" s="2"/>
      <c r="BI49" s="2"/>
      <c r="BJ49" s="2"/>
      <c r="BK49" s="2"/>
      <c r="BL49" s="2"/>
      <c r="BM49" s="2"/>
      <c r="BN49" s="2"/>
      <c r="BO49" s="2"/>
      <c r="BP49" s="2"/>
      <c r="BQ49" s="2"/>
      <c r="BR49" s="2"/>
      <c r="BS49" s="2"/>
      <c r="BT49" s="2"/>
      <c r="BU49" s="2"/>
      <c r="BV49" s="2"/>
      <c r="BW49" s="2"/>
      <c r="BX49" s="2"/>
      <c r="BY49" s="2"/>
      <c r="BZ49" s="2"/>
      <c r="CA49" s="2"/>
      <c r="CB49" s="2"/>
      <c r="CC49" s="2"/>
    </row>
    <row r="50" spans="1:81" ht="14.5">
      <c r="A50" s="19"/>
      <c r="B50" s="198" t="str">
        <f ca="1"/>
        <v>2025-06-13</v>
      </c>
      <c r="C50" s="30">
        <f ca="1"/>
        <v>196.45</v>
      </c>
      <c r="D50" s="205">
        <f t="shared" ca="1" si="8"/>
        <v>201.8965</v>
      </c>
      <c r="E50" s="30">
        <f t="shared" ca="1" si="2"/>
        <v>204.6815</v>
      </c>
      <c r="F50" s="30">
        <f t="shared" ca="1" si="3"/>
        <v>220.37666666666667</v>
      </c>
      <c r="G50" s="206">
        <f t="shared" ca="1" si="4"/>
        <v>223.33731999999995</v>
      </c>
      <c r="H50" s="192" t="str">
        <f ca="1"/>
        <v>2025-06-13</v>
      </c>
      <c r="I50" s="193">
        <f ca="1"/>
        <v>50778564</v>
      </c>
      <c r="J50" s="19"/>
      <c r="L50" s="189" t="s">
        <v>3472</v>
      </c>
      <c r="M50" s="188">
        <f t="shared" ca="1" si="9"/>
        <v>10.1</v>
      </c>
      <c r="O50" s="192" t="str">
        <f ca="1"/>
        <v>2025-06-13</v>
      </c>
      <c r="P50" s="193">
        <f ca="1"/>
        <v>4.42</v>
      </c>
      <c r="Q50" s="11"/>
      <c r="T50" s="189" t="s">
        <v>3472</v>
      </c>
      <c r="U50" s="188">
        <f t="shared" ca="1" si="11"/>
        <v>3.16</v>
      </c>
      <c r="W50" s="212" t="str">
        <v>2013-08-08</v>
      </c>
      <c r="X50" s="213">
        <v>3.05</v>
      </c>
      <c r="Y50" s="214">
        <v>0.10893</v>
      </c>
      <c r="Z50" s="11" t="str">
        <v>2013-08-15</v>
      </c>
      <c r="AA50" s="11" t="str">
        <v>2013-07-23</v>
      </c>
      <c r="AK50" s="25" t="str" cm="1">
        <f t="array" ref="AK50:AL54">_xldudf_WISE('YoY Ratios'!$A$1,$AK$1,AL49)</f>
        <v/>
      </c>
      <c r="AL50" s="26" t="str">
        <v>2018-09-29</v>
      </c>
      <c r="AM50" s="14"/>
      <c r="AN50" s="1"/>
      <c r="AO50" s="25" t="str" cm="1">
        <f t="array" ref="AO50:AP55">_xldudf_WISE('YoY Ratios'!$A$1,$AO$1,AP49)</f>
        <v/>
      </c>
      <c r="AP50" s="26" t="str">
        <v>2018-09-29</v>
      </c>
      <c r="AQ50" s="10"/>
      <c r="AR50" s="1"/>
      <c r="AS50" s="25" t="str" cm="1">
        <f t="array" ref="AS50:AT55">_xldudf_WISE('YoY Ratios'!$A$1,$AK$1,AT49)</f>
        <v/>
      </c>
      <c r="AT50" s="26" t="str">
        <v>2024-06-29</v>
      </c>
      <c r="AU50" s="14"/>
      <c r="AV50" s="1"/>
      <c r="AW50" s="25" t="str" cm="1">
        <f t="array" ref="AW50:AX55">_xldudf_WISE('YoY Ratios'!$A$1,$AO$1,AX49)</f>
        <v/>
      </c>
      <c r="AX50" s="26" t="str">
        <v>2024-06-29</v>
      </c>
      <c r="AY50" s="10"/>
      <c r="AZ50" s="1"/>
      <c r="BA50" s="1"/>
      <c r="BB50" s="40"/>
      <c r="BC50" s="45"/>
      <c r="BD50" s="45"/>
      <c r="BE50" s="45"/>
      <c r="BF50" s="45"/>
      <c r="BG50" s="45"/>
      <c r="BH50" s="1"/>
      <c r="BI50" s="1"/>
      <c r="BJ50" s="1"/>
      <c r="BK50" s="1"/>
      <c r="BL50" s="1"/>
      <c r="BM50" s="1"/>
      <c r="BN50" s="1"/>
      <c r="BO50" s="1"/>
      <c r="BP50" s="1"/>
      <c r="BQ50" s="1"/>
      <c r="BR50" s="1"/>
      <c r="BS50" s="1"/>
      <c r="BT50" s="1"/>
      <c r="BU50" s="1"/>
      <c r="BV50" s="1"/>
      <c r="BW50" s="1"/>
      <c r="BX50" s="1"/>
      <c r="BY50" s="1"/>
      <c r="BZ50" s="1"/>
      <c r="CA50" s="1"/>
      <c r="CB50" s="1"/>
      <c r="CC50" s="1"/>
    </row>
    <row r="51" spans="1:81" ht="14.5">
      <c r="A51" s="19"/>
      <c r="B51" s="198" t="str">
        <f ca="1"/>
        <v>2025-06-12</v>
      </c>
      <c r="C51" s="30">
        <f ca="1"/>
        <v>199.2</v>
      </c>
      <c r="D51" s="205">
        <f t="shared" ca="1" si="8"/>
        <v>202.6465</v>
      </c>
      <c r="E51" s="30">
        <f t="shared" ca="1" si="2"/>
        <v>204.99466666666666</v>
      </c>
      <c r="F51" s="30">
        <f t="shared" ca="1" si="3"/>
        <v>220.8044166666667</v>
      </c>
      <c r="G51" s="206">
        <f t="shared" ca="1" si="4"/>
        <v>223.40559999999994</v>
      </c>
      <c r="H51" s="192" t="str">
        <f ca="1"/>
        <v>2025-06-12</v>
      </c>
      <c r="I51" s="193">
        <f ca="1"/>
        <v>42091422</v>
      </c>
      <c r="J51" s="19"/>
      <c r="L51" s="189" t="s">
        <v>3473</v>
      </c>
      <c r="M51" s="188">
        <f t="shared" ca="1" si="9"/>
        <v>10.49</v>
      </c>
      <c r="O51" s="192" t="str">
        <f ca="1"/>
        <v>2025-06-12</v>
      </c>
      <c r="P51" s="193">
        <f ca="1"/>
        <v>4.3600000000000003</v>
      </c>
      <c r="Q51" s="11"/>
      <c r="T51" s="189" t="s">
        <v>3473</v>
      </c>
      <c r="U51" s="188">
        <f t="shared" ca="1" si="11"/>
        <v>3.45</v>
      </c>
      <c r="W51" s="212" t="str">
        <v>2013-05-09</v>
      </c>
      <c r="X51" s="213">
        <v>3.05</v>
      </c>
      <c r="Y51" s="214">
        <v>0.10893</v>
      </c>
      <c r="Z51" s="11" t="str">
        <v>2013-05-16</v>
      </c>
      <c r="AA51" s="11" t="str">
        <v>2013-04-23</v>
      </c>
      <c r="AK51" s="34" t="str">
        <v>Mac</v>
      </c>
      <c r="AL51" s="7">
        <v>25484000000</v>
      </c>
      <c r="AM51" s="35">
        <f t="shared" ref="AM51:AM58" si="25">AL51/$AL$59</f>
        <v>0.10268436364222454</v>
      </c>
      <c r="AN51" s="1"/>
      <c r="AO51" s="34" t="str">
        <v>Americas Segment</v>
      </c>
      <c r="AP51" s="7">
        <v>112093000000</v>
      </c>
      <c r="AQ51" s="35">
        <f t="shared" ref="AQ51:AQ58" si="26">AP51/$AP$59</f>
        <v>0.42204484271164744</v>
      </c>
      <c r="AR51" s="36"/>
      <c r="AS51" s="34" t="str">
        <v>Mac</v>
      </c>
      <c r="AT51" s="7">
        <v>7009000000</v>
      </c>
      <c r="AU51" s="35">
        <f>AT51/$AT$59</f>
        <v>8.1711880807209397E-2</v>
      </c>
      <c r="AV51" s="1"/>
      <c r="AW51" s="34" t="str">
        <v>Americas Segment</v>
      </c>
      <c r="AX51" s="254">
        <v>37678000000</v>
      </c>
      <c r="AY51" s="35">
        <f>AX51/$AX$59</f>
        <v>0.43925527822143468</v>
      </c>
      <c r="AZ51" s="36"/>
      <c r="BA51" s="36"/>
      <c r="BB51" s="40"/>
      <c r="BC51" s="41"/>
      <c r="BD51" s="41"/>
      <c r="BE51" s="41"/>
      <c r="BF51" s="41"/>
      <c r="BG51" s="41"/>
      <c r="BH51" s="36"/>
      <c r="BI51" s="36"/>
      <c r="BJ51" s="36"/>
      <c r="BK51" s="36"/>
      <c r="BL51" s="36"/>
      <c r="BM51" s="36"/>
      <c r="BN51" s="36"/>
      <c r="BO51" s="36"/>
      <c r="BP51" s="36"/>
      <c r="BQ51" s="36"/>
      <c r="BR51" s="36"/>
      <c r="BS51" s="36"/>
      <c r="BT51" s="36"/>
      <c r="BU51" s="36"/>
      <c r="BV51" s="36"/>
      <c r="BW51" s="36"/>
      <c r="BX51" s="36"/>
      <c r="BY51" s="36"/>
      <c r="BZ51" s="36"/>
      <c r="CA51" s="36"/>
      <c r="CB51" s="36"/>
      <c r="CC51" s="36"/>
    </row>
    <row r="52" spans="1:81" ht="14.5">
      <c r="A52" s="19"/>
      <c r="B52" s="198" t="str">
        <f ca="1"/>
        <v>2025-06-11</v>
      </c>
      <c r="C52" s="30">
        <f ca="1"/>
        <v>198.78</v>
      </c>
      <c r="D52" s="205">
        <f t="shared" ca="1" si="8"/>
        <v>203.30300000000003</v>
      </c>
      <c r="E52" s="30">
        <f t="shared" ca="1" si="2"/>
        <v>205.21950000000001</v>
      </c>
      <c r="F52" s="30">
        <f t="shared" ca="1" si="3"/>
        <v>221.25441666666669</v>
      </c>
      <c r="G52" s="206">
        <f t="shared" ca="1" si="4"/>
        <v>223.45823999999993</v>
      </c>
      <c r="H52" s="192" t="str">
        <f ca="1"/>
        <v>2025-06-11</v>
      </c>
      <c r="I52" s="193">
        <f ca="1"/>
        <v>60989857</v>
      </c>
      <c r="J52" s="19"/>
      <c r="L52" s="189" t="s">
        <v>3443</v>
      </c>
      <c r="M52" s="188">
        <f t="shared" ca="1" si="9"/>
        <v>9.7100000000000009</v>
      </c>
      <c r="O52" s="192" t="str">
        <f ca="1"/>
        <v>2025-06-11</v>
      </c>
      <c r="P52" s="193">
        <f ca="1"/>
        <v>4.41</v>
      </c>
      <c r="Q52" s="11"/>
      <c r="T52" s="189" t="s">
        <v>3443</v>
      </c>
      <c r="U52" s="188">
        <f t="shared" ca="1" si="11"/>
        <v>3.31</v>
      </c>
      <c r="W52" s="212" t="str">
        <v>2013-02-07</v>
      </c>
      <c r="X52" s="213">
        <v>2.65</v>
      </c>
      <c r="Y52" s="214">
        <v>9.4642859999999995E-2</v>
      </c>
      <c r="Z52" s="11" t="str">
        <v>2013-02-14</v>
      </c>
      <c r="AA52" s="11" t="str">
        <v>2013-01-23</v>
      </c>
      <c r="AK52" s="34" t="str">
        <v>Service</v>
      </c>
      <c r="AL52" s="7">
        <v>37190000000</v>
      </c>
      <c r="AM52" s="35">
        <f t="shared" si="25"/>
        <v>0.1498521222670825</v>
      </c>
      <c r="AN52" s="1"/>
      <c r="AO52" s="34" t="str">
        <v>Europe Segment</v>
      </c>
      <c r="AP52" s="7">
        <v>62420000000</v>
      </c>
      <c r="AQ52" s="35">
        <f t="shared" si="26"/>
        <v>0.23501948455354957</v>
      </c>
      <c r="AR52" s="36"/>
      <c r="AS52" s="34" t="str">
        <v>Service</v>
      </c>
      <c r="AT52" s="7">
        <v>24213000000</v>
      </c>
      <c r="AU52" s="35">
        <f t="shared" ref="AU52:AU58" si="27">AT52/$AT$59</f>
        <v>0.28227846625552305</v>
      </c>
      <c r="AV52" s="1"/>
      <c r="AW52" s="34" t="str">
        <v>Europe Segment</v>
      </c>
      <c r="AX52" s="254">
        <v>21884000000</v>
      </c>
      <c r="AY52" s="35">
        <f t="shared" ref="AY52:AY58" si="28">AX52/$AX$59</f>
        <v>0.25512666565629483</v>
      </c>
      <c r="AZ52" s="36"/>
      <c r="BA52" s="36"/>
      <c r="BB52" s="40"/>
      <c r="BC52" s="41"/>
      <c r="BD52" s="41"/>
      <c r="BE52" s="41"/>
      <c r="BF52" s="41"/>
      <c r="BG52" s="41"/>
      <c r="BH52" s="36"/>
      <c r="BI52" s="36"/>
      <c r="BJ52" s="36"/>
      <c r="BK52" s="36"/>
      <c r="BL52" s="36"/>
      <c r="BM52" s="36"/>
      <c r="BN52" s="36"/>
      <c r="BO52" s="36"/>
      <c r="BP52" s="36"/>
      <c r="BQ52" s="36"/>
      <c r="BR52" s="36"/>
      <c r="BS52" s="36"/>
      <c r="BT52" s="36"/>
      <c r="BU52" s="36"/>
      <c r="BV52" s="36"/>
      <c r="BW52" s="36"/>
      <c r="BX52" s="36"/>
      <c r="BY52" s="36"/>
      <c r="BZ52" s="36"/>
      <c r="CA52" s="36"/>
      <c r="CB52" s="36"/>
      <c r="CC52" s="36"/>
    </row>
    <row r="53" spans="1:81" ht="14.5">
      <c r="A53" s="19"/>
      <c r="B53" s="198" t="str">
        <f ca="1"/>
        <v>2025-06-10</v>
      </c>
      <c r="C53" s="30">
        <f ca="1"/>
        <v>202.67</v>
      </c>
      <c r="D53" s="205">
        <f t="shared" ca="1" si="8"/>
        <v>204.01050000000001</v>
      </c>
      <c r="E53" s="30">
        <f t="shared" ca="1" si="2"/>
        <v>205.47316666666669</v>
      </c>
      <c r="F53" s="30">
        <f t="shared" ca="1" si="3"/>
        <v>221.68758333333335</v>
      </c>
      <c r="G53" s="206">
        <f t="shared" ca="1" si="4"/>
        <v>223.48895999999991</v>
      </c>
      <c r="H53" s="192" t="str">
        <f ca="1"/>
        <v>2025-06-10</v>
      </c>
      <c r="I53" s="193">
        <f ca="1"/>
        <v>54672608</v>
      </c>
      <c r="J53" s="19"/>
      <c r="L53" s="189" t="s">
        <v>3474</v>
      </c>
      <c r="M53" s="188">
        <f t="shared" ca="1" si="9"/>
        <v>8.5399999999999991</v>
      </c>
      <c r="O53" s="192" t="str">
        <f ca="1"/>
        <v>2025-06-10</v>
      </c>
      <c r="P53" s="193">
        <f ca="1"/>
        <v>4.47</v>
      </c>
      <c r="Q53" s="11"/>
      <c r="T53" s="189" t="s">
        <v>3474</v>
      </c>
      <c r="U53" s="188">
        <f t="shared" ca="1" si="11"/>
        <v>2.52</v>
      </c>
      <c r="W53" s="212" t="str">
        <v>2012-11-07</v>
      </c>
      <c r="X53" s="213">
        <v>2.65</v>
      </c>
      <c r="Y53" s="214">
        <v>9.4642859999999995E-2</v>
      </c>
      <c r="Z53" s="11" t="str">
        <v>2012-11-15</v>
      </c>
      <c r="AA53" s="11" t="str">
        <v>2012-10-25</v>
      </c>
      <c r="AK53" s="34" t="str">
        <v>iPad</v>
      </c>
      <c r="AL53" s="7">
        <v>18805000000</v>
      </c>
      <c r="AM53" s="35">
        <f t="shared" si="25"/>
        <v>7.5772227997646852E-2</v>
      </c>
      <c r="AN53" s="1"/>
      <c r="AO53" s="34" t="str">
        <v>Greater China Segment</v>
      </c>
      <c r="AP53" s="7">
        <v>51942000000</v>
      </c>
      <c r="AQ53" s="35">
        <f t="shared" si="26"/>
        <v>0.19556844067094636</v>
      </c>
      <c r="AR53" s="36"/>
      <c r="AS53" s="34" t="str">
        <v>Wearables, Home and Accessories</v>
      </c>
      <c r="AT53" s="7">
        <v>8097000000</v>
      </c>
      <c r="AU53" s="35">
        <f t="shared" si="27"/>
        <v>9.4395933641885352E-2</v>
      </c>
      <c r="AV53" s="1"/>
      <c r="AW53" s="34" t="str">
        <v>Greater China Segment</v>
      </c>
      <c r="AX53" s="254">
        <v>14728000000</v>
      </c>
      <c r="AY53" s="35">
        <f t="shared" si="28"/>
        <v>0.17170103873998857</v>
      </c>
      <c r="AZ53" s="36"/>
      <c r="BA53" s="36"/>
      <c r="BB53" s="40"/>
      <c r="BC53" s="41"/>
      <c r="BD53" s="41"/>
      <c r="BE53" s="41"/>
      <c r="BF53" s="41"/>
      <c r="BG53" s="41"/>
      <c r="BH53" s="36"/>
      <c r="BI53" s="36"/>
      <c r="BJ53" s="36"/>
      <c r="BK53" s="36"/>
      <c r="BL53" s="36"/>
      <c r="BM53" s="36"/>
      <c r="BN53" s="36"/>
      <c r="BO53" s="36"/>
      <c r="BP53" s="36"/>
      <c r="BQ53" s="36"/>
      <c r="BR53" s="36"/>
      <c r="BS53" s="36"/>
      <c r="BT53" s="36"/>
      <c r="BU53" s="36"/>
      <c r="BV53" s="36"/>
      <c r="BW53" s="36"/>
      <c r="BX53" s="36"/>
      <c r="BY53" s="36"/>
      <c r="BZ53" s="36"/>
      <c r="CA53" s="36"/>
      <c r="CB53" s="36"/>
      <c r="CC53" s="36"/>
    </row>
    <row r="54" spans="1:81" ht="14.5">
      <c r="A54" s="19"/>
      <c r="B54" s="198" t="str">
        <f ca="1"/>
        <v>2025-06-09</v>
      </c>
      <c r="C54" s="30">
        <f ca="1"/>
        <v>201.45</v>
      </c>
      <c r="D54" s="205">
        <f t="shared" ca="1" si="8"/>
        <v>204.41650000000001</v>
      </c>
      <c r="E54" s="30">
        <f t="shared" ca="1" si="2"/>
        <v>205.65350000000001</v>
      </c>
      <c r="F54" s="30">
        <f t="shared" ca="1" si="3"/>
        <v>222.06416666666667</v>
      </c>
      <c r="G54" s="206">
        <f t="shared" ca="1" si="4"/>
        <v>223.44815999999992</v>
      </c>
      <c r="H54" s="192" t="str">
        <f ca="1"/>
        <v>2025-06-09</v>
      </c>
      <c r="I54" s="193">
        <f ca="1"/>
        <v>72785093</v>
      </c>
      <c r="J54" s="19"/>
      <c r="L54" s="189" t="s">
        <v>3475</v>
      </c>
      <c r="M54" s="188">
        <f t="shared" ca="1" si="9"/>
        <v>7.57</v>
      </c>
      <c r="O54" s="192" t="str">
        <f ca="1"/>
        <v>2025-06-09</v>
      </c>
      <c r="P54" s="193">
        <f ca="1"/>
        <v>4.4800000000000004</v>
      </c>
      <c r="Q54" s="11"/>
      <c r="T54" s="189" t="s">
        <v>3475</v>
      </c>
      <c r="U54" s="188">
        <f t="shared" ca="1" si="11"/>
        <v>2.95</v>
      </c>
      <c r="W54" s="212" t="str">
        <v>2012-08-09</v>
      </c>
      <c r="X54" s="213">
        <v>2.65</v>
      </c>
      <c r="Y54" s="214">
        <v>9.4642859999999995E-2</v>
      </c>
      <c r="Z54" s="11" t="str">
        <v>2012-08-16</v>
      </c>
      <c r="AA54" s="11" t="str">
        <v>2012-07-24</v>
      </c>
      <c r="AK54" s="34" t="str">
        <v>iPhone</v>
      </c>
      <c r="AL54" s="7">
        <v>166699000000</v>
      </c>
      <c r="AM54" s="35">
        <f t="shared" si="25"/>
        <v>0.67169128609304607</v>
      </c>
      <c r="AN54" s="1"/>
      <c r="AO54" s="34" t="str">
        <v>Japan Segment</v>
      </c>
      <c r="AP54" s="31">
        <v>21733000000</v>
      </c>
      <c r="AQ54" s="35">
        <f t="shared" si="26"/>
        <v>8.1827594645983548E-2</v>
      </c>
      <c r="AR54" s="36"/>
      <c r="AS54" s="34" t="str">
        <v>iPad</v>
      </c>
      <c r="AT54" s="7">
        <v>7162000000</v>
      </c>
      <c r="AU54" s="35">
        <f t="shared" si="27"/>
        <v>8.34955757370857E-2</v>
      </c>
      <c r="AV54" s="1"/>
      <c r="AW54" s="34" t="str">
        <v>Japan Segment</v>
      </c>
      <c r="AX54" s="255">
        <v>5097000000</v>
      </c>
      <c r="AY54" s="35">
        <f t="shared" si="28"/>
        <v>5.9421523252153843E-2</v>
      </c>
      <c r="AZ54" s="36"/>
      <c r="BA54" s="36"/>
      <c r="BB54" s="40"/>
      <c r="BC54" s="41"/>
      <c r="BD54" s="41"/>
      <c r="BE54" s="41"/>
      <c r="BF54" s="41"/>
      <c r="BG54" s="41"/>
      <c r="BH54" s="36"/>
      <c r="BI54" s="36"/>
      <c r="BJ54" s="36"/>
      <c r="BK54" s="36"/>
      <c r="BL54" s="36"/>
      <c r="BM54" s="36"/>
      <c r="BN54" s="36"/>
      <c r="BO54" s="36"/>
      <c r="BP54" s="36"/>
      <c r="BQ54" s="36"/>
      <c r="BR54" s="36"/>
      <c r="BS54" s="36"/>
      <c r="BT54" s="36"/>
      <c r="BU54" s="36"/>
      <c r="BV54" s="36"/>
      <c r="BW54" s="36"/>
      <c r="BX54" s="36"/>
      <c r="BY54" s="36"/>
      <c r="BZ54" s="36"/>
      <c r="CA54" s="36"/>
      <c r="CB54" s="36"/>
      <c r="CC54" s="36"/>
    </row>
    <row r="55" spans="1:81" ht="15" thickBot="1">
      <c r="A55" s="19"/>
      <c r="B55" s="198" t="str">
        <f ca="1"/>
        <v>2025-06-06</v>
      </c>
      <c r="C55" s="30">
        <f ca="1"/>
        <v>203.92</v>
      </c>
      <c r="D55" s="205">
        <f t="shared" ca="1" si="8"/>
        <v>204.27050000000003</v>
      </c>
      <c r="E55" s="30">
        <f t="shared" ca="1" si="2"/>
        <v>205.79066666666668</v>
      </c>
      <c r="F55" s="30">
        <f t="shared" ca="1" si="3"/>
        <v>222.4495</v>
      </c>
      <c r="G55" s="206">
        <f t="shared" ca="1" si="4"/>
        <v>223.42727999999991</v>
      </c>
      <c r="H55" s="192" t="str">
        <f ca="1"/>
        <v>2025-06-06</v>
      </c>
      <c r="I55" s="193">
        <f ca="1"/>
        <v>46121557</v>
      </c>
      <c r="J55" s="19"/>
      <c r="L55" s="190" t="s">
        <v>3476</v>
      </c>
      <c r="M55" s="191">
        <f t="shared" ca="1" si="9"/>
        <v>7.07</v>
      </c>
      <c r="O55" s="192" t="str">
        <f ca="1"/>
        <v>2025-06-06</v>
      </c>
      <c r="P55" s="193">
        <f ca="1"/>
        <v>4.51</v>
      </c>
      <c r="Q55" s="11"/>
      <c r="T55" s="190" t="s">
        <v>3476</v>
      </c>
      <c r="U55" s="191">
        <f t="shared" ca="1" si="11"/>
        <v>3.83</v>
      </c>
      <c r="W55" s="212" t="str">
        <v>1995-11-21</v>
      </c>
      <c r="X55" s="213">
        <v>0.12</v>
      </c>
      <c r="Y55" s="214">
        <v>1.07143E-3</v>
      </c>
      <c r="Z55" s="11" t="str">
        <v>1995-12-15</v>
      </c>
      <c r="AA55" s="11" t="str">
        <v>1995-10-09</v>
      </c>
      <c r="AK55" s="34"/>
      <c r="AL55" s="7"/>
      <c r="AM55" s="35">
        <f t="shared" si="25"/>
        <v>0</v>
      </c>
      <c r="AN55" s="1"/>
      <c r="AO55" s="34" t="str">
        <v>Rest of Asia Pacific Segment</v>
      </c>
      <c r="AP55" s="31">
        <v>17407000000</v>
      </c>
      <c r="AQ55" s="35">
        <f t="shared" si="26"/>
        <v>6.5539637417873081E-2</v>
      </c>
      <c r="AR55" s="36"/>
      <c r="AS55" s="34" t="str">
        <v>iPhone</v>
      </c>
      <c r="AT55" s="7">
        <v>39296000000</v>
      </c>
      <c r="AU55" s="35">
        <f t="shared" si="27"/>
        <v>0.4581181435582965</v>
      </c>
      <c r="AV55" s="1"/>
      <c r="AW55" s="34" t="str">
        <v>Rest of Asia Pacific Segment</v>
      </c>
      <c r="AX55" s="255">
        <v>6390000000</v>
      </c>
      <c r="AY55" s="35">
        <f t="shared" si="28"/>
        <v>7.4495494130128126E-2</v>
      </c>
      <c r="AZ55" s="36"/>
      <c r="BA55" s="36"/>
      <c r="BB55" s="40"/>
      <c r="BC55" s="41"/>
      <c r="BD55" s="41"/>
      <c r="BE55" s="41"/>
      <c r="BF55" s="41"/>
      <c r="BG55" s="41"/>
      <c r="BH55" s="36"/>
      <c r="BI55" s="36"/>
      <c r="BJ55" s="36"/>
      <c r="BK55" s="36"/>
      <c r="BL55" s="36"/>
      <c r="BM55" s="36"/>
      <c r="BN55" s="36"/>
      <c r="BO55" s="36"/>
      <c r="BP55" s="36"/>
      <c r="BQ55" s="36"/>
      <c r="BR55" s="36"/>
      <c r="BS55" s="36"/>
      <c r="BT55" s="36"/>
      <c r="BU55" s="36"/>
      <c r="BV55" s="36"/>
      <c r="BW55" s="36"/>
      <c r="BX55" s="36"/>
      <c r="BY55" s="36"/>
      <c r="BZ55" s="36"/>
      <c r="CA55" s="36"/>
      <c r="CB55" s="36"/>
      <c r="CC55" s="36"/>
    </row>
    <row r="56" spans="1:81" ht="14.5">
      <c r="A56" s="19"/>
      <c r="B56" s="198" t="str">
        <f ca="1"/>
        <v>2025-06-05</v>
      </c>
      <c r="C56" s="30">
        <f ca="1"/>
        <v>200.63</v>
      </c>
      <c r="D56" s="205">
        <f t="shared" ca="1" si="8"/>
        <v>203.94900000000001</v>
      </c>
      <c r="E56" s="30">
        <f t="shared" ca="1" si="2"/>
        <v>206.00833333333333</v>
      </c>
      <c r="F56" s="30">
        <f t="shared" ca="1" si="3"/>
        <v>222.80200000000002</v>
      </c>
      <c r="G56" s="206">
        <f t="shared" ca="1" si="4"/>
        <v>223.38691999999995</v>
      </c>
      <c r="H56" s="192" t="str">
        <f ca="1"/>
        <v>2025-06-05</v>
      </c>
      <c r="I56" s="193">
        <f ca="1"/>
        <v>54741263</v>
      </c>
      <c r="J56" s="19"/>
      <c r="O56" s="192" t="str">
        <f ca="1"/>
        <v>2025-06-05</v>
      </c>
      <c r="P56" s="193">
        <f ca="1"/>
        <v>4.3940000000000001</v>
      </c>
      <c r="Q56" s="11"/>
      <c r="W56" s="212" t="str">
        <v>1995-08-16</v>
      </c>
      <c r="X56" s="213">
        <v>0.12</v>
      </c>
      <c r="Y56" s="214">
        <v>1.07143E-3</v>
      </c>
      <c r="Z56" s="11" t="str">
        <v>1995-09-08</v>
      </c>
      <c r="AA56" s="11" t="str">
        <v>1995-07-20</v>
      </c>
      <c r="AK56" s="34"/>
      <c r="AL56" s="46"/>
      <c r="AM56" s="35">
        <f t="shared" si="25"/>
        <v>0</v>
      </c>
      <c r="AN56" s="1"/>
      <c r="AO56" s="34"/>
      <c r="AP56" s="31"/>
      <c r="AQ56" s="35">
        <f t="shared" si="26"/>
        <v>0</v>
      </c>
      <c r="AR56" s="1"/>
      <c r="AS56" s="34"/>
      <c r="AT56" s="46"/>
      <c r="AU56" s="35">
        <f t="shared" si="27"/>
        <v>0</v>
      </c>
      <c r="AV56" s="1"/>
      <c r="AW56" s="34"/>
      <c r="AX56" s="31"/>
      <c r="AY56" s="35">
        <f t="shared" si="28"/>
        <v>0</v>
      </c>
      <c r="AZ56" s="1"/>
      <c r="BA56" s="1"/>
      <c r="BB56" s="40"/>
      <c r="BC56" s="45"/>
      <c r="BD56" s="45"/>
      <c r="BE56" s="45"/>
      <c r="BF56" s="45"/>
      <c r="BG56" s="45"/>
      <c r="BH56" s="1"/>
      <c r="BI56" s="1"/>
      <c r="BJ56" s="1"/>
      <c r="BK56" s="1"/>
      <c r="BL56" s="1"/>
      <c r="BM56" s="1"/>
      <c r="BN56" s="1"/>
      <c r="BO56" s="1"/>
      <c r="BP56" s="1"/>
      <c r="BQ56" s="1"/>
      <c r="BR56" s="1"/>
      <c r="BS56" s="1"/>
      <c r="BT56" s="1"/>
      <c r="BU56" s="1"/>
      <c r="BV56" s="1"/>
      <c r="BW56" s="1"/>
      <c r="BX56" s="1"/>
      <c r="BY56" s="1"/>
      <c r="BZ56" s="1"/>
      <c r="CA56" s="1"/>
      <c r="CB56" s="1"/>
      <c r="CC56" s="1"/>
    </row>
    <row r="57" spans="1:81" ht="14.5">
      <c r="A57" s="19"/>
      <c r="B57" s="198" t="str">
        <f ca="1"/>
        <v>2025-06-04</v>
      </c>
      <c r="C57" s="30">
        <f ca="1"/>
        <v>202.82</v>
      </c>
      <c r="D57" s="205">
        <f t="shared" ca="1" si="8"/>
        <v>203.72999999999996</v>
      </c>
      <c r="E57" s="30">
        <f t="shared" ca="1" si="2"/>
        <v>206.34516666666667</v>
      </c>
      <c r="F57" s="30">
        <f t="shared" ca="1" si="3"/>
        <v>223.19258333333337</v>
      </c>
      <c r="G57" s="206">
        <f t="shared" ca="1" si="4"/>
        <v>223.36523999999997</v>
      </c>
      <c r="H57" s="192" t="str">
        <f ca="1"/>
        <v>2025-06-04</v>
      </c>
      <c r="I57" s="193">
        <f ca="1"/>
        <v>43603985</v>
      </c>
      <c r="J57" s="19"/>
      <c r="O57" s="192" t="str">
        <f ca="1"/>
        <v>2025-06-04</v>
      </c>
      <c r="P57" s="193">
        <f ca="1"/>
        <v>4.3600000000000003</v>
      </c>
      <c r="Q57" s="11"/>
      <c r="W57" s="212" t="str">
        <v>1995-05-26</v>
      </c>
      <c r="X57" s="213">
        <v>0.12</v>
      </c>
      <c r="Y57" s="214">
        <v>1.07143E-3</v>
      </c>
      <c r="Z57" s="11" t="str">
        <v>1995-06-23</v>
      </c>
      <c r="AA57" s="11" t="str">
        <v>1995-05-02</v>
      </c>
      <c r="AK57" s="34"/>
      <c r="AL57" s="46"/>
      <c r="AM57" s="35">
        <f t="shared" si="25"/>
        <v>0</v>
      </c>
      <c r="AN57" s="1"/>
      <c r="AO57" s="34"/>
      <c r="AP57" s="31"/>
      <c r="AQ57" s="35">
        <f t="shared" si="26"/>
        <v>0</v>
      </c>
      <c r="AR57" s="1"/>
      <c r="AS57" s="34"/>
      <c r="AT57" s="46"/>
      <c r="AU57" s="35">
        <f t="shared" si="27"/>
        <v>0</v>
      </c>
      <c r="AV57" s="1"/>
      <c r="AW57" s="34"/>
      <c r="AX57" s="31"/>
      <c r="AY57" s="35">
        <f t="shared" si="28"/>
        <v>0</v>
      </c>
      <c r="AZ57" s="1"/>
      <c r="BA57" s="1"/>
      <c r="BB57" s="40"/>
      <c r="BC57" s="45"/>
      <c r="BD57" s="45"/>
      <c r="BE57" s="45"/>
      <c r="BF57" s="45"/>
      <c r="BG57" s="45"/>
      <c r="BH57" s="1"/>
      <c r="BI57" s="1"/>
      <c r="BJ57" s="1"/>
      <c r="BK57" s="1"/>
      <c r="BL57" s="1"/>
      <c r="BM57" s="1"/>
      <c r="BN57" s="1"/>
      <c r="BO57" s="1"/>
      <c r="BP57" s="1"/>
      <c r="BQ57" s="1"/>
      <c r="BR57" s="1"/>
      <c r="BS57" s="1"/>
      <c r="BT57" s="1"/>
      <c r="BU57" s="1"/>
      <c r="BV57" s="1"/>
      <c r="BW57" s="1"/>
      <c r="BX57" s="1"/>
      <c r="BY57" s="1"/>
      <c r="BZ57" s="1"/>
      <c r="CA57" s="1"/>
      <c r="CB57" s="1"/>
      <c r="CC57" s="1"/>
    </row>
    <row r="58" spans="1:81" ht="14.5">
      <c r="A58" s="19"/>
      <c r="B58" s="198" t="str">
        <f ca="1"/>
        <v>2025-06-03</v>
      </c>
      <c r="C58" s="30">
        <f ca="1"/>
        <v>203.27</v>
      </c>
      <c r="D58" s="205">
        <f t="shared" ca="1" si="8"/>
        <v>203.5145</v>
      </c>
      <c r="E58" s="30">
        <f t="shared" ca="1" si="2"/>
        <v>206.75616666666667</v>
      </c>
      <c r="F58" s="30">
        <f t="shared" ca="1" si="3"/>
        <v>223.55641666666671</v>
      </c>
      <c r="G58" s="206">
        <f t="shared" ca="1" si="4"/>
        <v>223.32875999999993</v>
      </c>
      <c r="H58" s="192" t="str">
        <f ca="1"/>
        <v>2025-06-03</v>
      </c>
      <c r="I58" s="193">
        <f ca="1"/>
        <v>43184092</v>
      </c>
      <c r="J58" s="19"/>
      <c r="O58" s="192" t="str">
        <f ca="1"/>
        <v>2025-06-03</v>
      </c>
      <c r="P58" s="193">
        <f ca="1"/>
        <v>4.46</v>
      </c>
      <c r="Q58" s="11"/>
      <c r="W58" s="212" t="str">
        <v>1995-02-13</v>
      </c>
      <c r="X58" s="213">
        <v>0.12</v>
      </c>
      <c r="Y58" s="214">
        <v>1.07143E-3</v>
      </c>
      <c r="Z58" s="11" t="str">
        <v>1995-03-10</v>
      </c>
      <c r="AA58" s="11" t="str">
        <v/>
      </c>
      <c r="AK58" s="34"/>
      <c r="AL58" s="46"/>
      <c r="AM58" s="35">
        <f t="shared" si="25"/>
        <v>0</v>
      </c>
      <c r="AN58" s="1"/>
      <c r="AO58" s="34"/>
      <c r="AP58" s="31"/>
      <c r="AQ58" s="35">
        <f t="shared" si="26"/>
        <v>0</v>
      </c>
      <c r="AR58" s="1"/>
      <c r="AS58" s="34"/>
      <c r="AT58" s="46"/>
      <c r="AU58" s="35">
        <f t="shared" si="27"/>
        <v>0</v>
      </c>
      <c r="AV58" s="1"/>
      <c r="AW58" s="34"/>
      <c r="AX58" s="31"/>
      <c r="AY58" s="35">
        <f t="shared" si="28"/>
        <v>0</v>
      </c>
      <c r="AZ58" s="1"/>
      <c r="BA58" s="1"/>
      <c r="BB58" s="40"/>
      <c r="BC58" s="45"/>
      <c r="BD58" s="45"/>
      <c r="BE58" s="45"/>
      <c r="BF58" s="45"/>
      <c r="BG58" s="45"/>
      <c r="BH58" s="1"/>
      <c r="BI58" s="1"/>
      <c r="BJ58" s="1"/>
      <c r="BK58" s="1"/>
      <c r="BL58" s="1"/>
      <c r="BM58" s="1"/>
      <c r="BN58" s="1"/>
      <c r="BO58" s="1"/>
      <c r="BP58" s="1"/>
      <c r="BQ58" s="1"/>
      <c r="BR58" s="1"/>
      <c r="BS58" s="1"/>
      <c r="BT58" s="1"/>
      <c r="BU58" s="1"/>
      <c r="BV58" s="1"/>
      <c r="BW58" s="1"/>
      <c r="BX58" s="1"/>
      <c r="BY58" s="1"/>
      <c r="BZ58" s="1"/>
      <c r="CA58" s="1"/>
      <c r="CB58" s="1"/>
      <c r="CC58" s="1"/>
    </row>
    <row r="59" spans="1:81" ht="15" thickBot="1">
      <c r="A59" s="19"/>
      <c r="B59" s="198" t="str">
        <f ca="1"/>
        <v>2025-06-02</v>
      </c>
      <c r="C59" s="30">
        <f ca="1"/>
        <v>201.7</v>
      </c>
      <c r="D59" s="205">
        <f t="shared" ca="1" si="8"/>
        <v>203.29549999999998</v>
      </c>
      <c r="E59" s="30">
        <f t="shared" ca="1" si="2"/>
        <v>207.35283333333334</v>
      </c>
      <c r="F59" s="30">
        <f t="shared" ca="1" si="3"/>
        <v>223.88391666666672</v>
      </c>
      <c r="G59" s="206">
        <f t="shared" ca="1" si="4"/>
        <v>223.28919999999994</v>
      </c>
      <c r="H59" s="192" t="str">
        <f ca="1"/>
        <v>2025-06-02</v>
      </c>
      <c r="I59" s="193">
        <f ca="1"/>
        <v>35314257</v>
      </c>
      <c r="J59" s="19"/>
      <c r="O59" s="192" t="str">
        <f ca="1"/>
        <v>2025-06-02</v>
      </c>
      <c r="P59" s="193">
        <f ca="1"/>
        <v>4.46</v>
      </c>
      <c r="Q59" s="11"/>
      <c r="W59" s="212" t="str">
        <v>1994-11-18</v>
      </c>
      <c r="X59" s="213">
        <v>0.12</v>
      </c>
      <c r="Y59" s="214">
        <v>1.07143E-3</v>
      </c>
      <c r="Z59" s="11" t="str">
        <v>1994-12-16</v>
      </c>
      <c r="AA59" s="11" t="str">
        <v/>
      </c>
      <c r="AK59" s="47"/>
      <c r="AL59" s="48">
        <f>SUM(AL51:AL58)</f>
        <v>248178000000</v>
      </c>
      <c r="AM59" s="49"/>
      <c r="AN59" s="1"/>
      <c r="AO59" s="47"/>
      <c r="AP59" s="48">
        <f>SUM(AP51:AP58)</f>
        <v>265595000000</v>
      </c>
      <c r="AQ59" s="49"/>
      <c r="AR59" s="1"/>
      <c r="AS59" s="47"/>
      <c r="AT59" s="48">
        <f>SUM(AT51:AT58)</f>
        <v>85777000000</v>
      </c>
      <c r="AU59" s="49"/>
      <c r="AV59" s="1"/>
      <c r="AW59" s="47"/>
      <c r="AX59" s="48">
        <f>SUM(AX51:AX58)</f>
        <v>85777000000</v>
      </c>
      <c r="AY59" s="49"/>
      <c r="AZ59" s="1"/>
      <c r="BA59" s="1"/>
      <c r="BB59" s="40"/>
      <c r="BC59" s="45"/>
      <c r="BD59" s="45"/>
      <c r="BE59" s="45"/>
      <c r="BF59" s="45"/>
      <c r="BG59" s="45"/>
      <c r="BH59" s="1"/>
      <c r="BI59" s="1"/>
      <c r="BJ59" s="1"/>
      <c r="BK59" s="1"/>
      <c r="BL59" s="1"/>
      <c r="BM59" s="1"/>
      <c r="BN59" s="1"/>
      <c r="BO59" s="1"/>
      <c r="BP59" s="1"/>
      <c r="BQ59" s="1"/>
      <c r="BR59" s="1"/>
      <c r="BS59" s="1"/>
      <c r="BT59" s="1"/>
      <c r="BU59" s="1"/>
      <c r="BV59" s="1"/>
      <c r="BW59" s="1"/>
      <c r="BX59" s="1"/>
      <c r="BY59" s="1"/>
      <c r="BZ59" s="1"/>
      <c r="CA59" s="1"/>
      <c r="CB59" s="1"/>
      <c r="CC59" s="1"/>
    </row>
    <row r="60" spans="1:81" ht="12.5">
      <c r="A60" s="19"/>
      <c r="B60" s="198" t="str">
        <f ca="1"/>
        <v>2025-05-30</v>
      </c>
      <c r="C60" s="30">
        <f ca="1"/>
        <v>200.85</v>
      </c>
      <c r="D60" s="205">
        <f t="shared" ca="1" si="8"/>
        <v>203.47799999999998</v>
      </c>
      <c r="E60" s="30">
        <f t="shared" ca="1" si="2"/>
        <v>207.91333333333333</v>
      </c>
      <c r="F60" s="30">
        <f t="shared" ca="1" si="3"/>
        <v>224.22616666666673</v>
      </c>
      <c r="G60" s="206">
        <f t="shared" ca="1" si="4"/>
        <v>223.24883999999994</v>
      </c>
      <c r="H60" s="192" t="str">
        <f ca="1"/>
        <v>2025-05-30</v>
      </c>
      <c r="I60" s="193">
        <f ca="1"/>
        <v>69799163</v>
      </c>
      <c r="J60" s="19"/>
      <c r="O60" s="192" t="str">
        <f ca="1"/>
        <v>2025-05-30</v>
      </c>
      <c r="P60" s="193">
        <f ca="1"/>
        <v>4.42</v>
      </c>
      <c r="Q60" s="11"/>
      <c r="W60" s="212" t="str">
        <v>1994-08-15</v>
      </c>
      <c r="X60" s="213">
        <v>0.12</v>
      </c>
      <c r="Y60" s="214">
        <v>1.07143E-3</v>
      </c>
      <c r="Z60" s="11" t="str">
        <v>1994-09-09</v>
      </c>
      <c r="AA60" s="11" t="str">
        <v/>
      </c>
      <c r="BB60" s="55"/>
      <c r="BC60" s="56"/>
      <c r="BD60" s="56"/>
      <c r="BE60" s="56"/>
      <c r="BF60" s="56"/>
      <c r="BG60" s="56"/>
    </row>
    <row r="61" spans="1:81" ht="12.5">
      <c r="A61" s="19"/>
      <c r="B61" s="198" t="str">
        <f ca="1"/>
        <v>2025-05-29</v>
      </c>
      <c r="C61" s="30">
        <f ca="1"/>
        <v>199.95</v>
      </c>
      <c r="D61" s="205">
        <f t="shared" ca="1" si="8"/>
        <v>204.10150000000002</v>
      </c>
      <c r="E61" s="30">
        <f t="shared" ca="1" si="2"/>
        <v>208.49483333333333</v>
      </c>
      <c r="F61" s="30">
        <f t="shared" ca="1" si="3"/>
        <v>224.57525000000004</v>
      </c>
      <c r="G61" s="206">
        <f t="shared" ca="1" si="4"/>
        <v>223.20803999999993</v>
      </c>
      <c r="H61" s="192" t="str">
        <f ca="1"/>
        <v>2025-05-29</v>
      </c>
      <c r="I61" s="193">
        <f ca="1"/>
        <v>51477938</v>
      </c>
      <c r="J61" s="19"/>
      <c r="O61" s="192" t="str">
        <f ca="1"/>
        <v>2025-05-29</v>
      </c>
      <c r="P61" s="193">
        <f ca="1"/>
        <v>4.42</v>
      </c>
      <c r="Q61" s="11"/>
      <c r="W61" s="212" t="str">
        <v>1994-05-27</v>
      </c>
      <c r="X61" s="213">
        <v>0.12</v>
      </c>
      <c r="Y61" s="214">
        <v>1.07143E-3</v>
      </c>
      <c r="Z61" s="11" t="str">
        <v>1994-06-24</v>
      </c>
      <c r="AA61" s="11" t="str">
        <v/>
      </c>
      <c r="BB61" s="55"/>
      <c r="BC61" s="56"/>
      <c r="BD61" s="56"/>
      <c r="BE61" s="56"/>
      <c r="BF61" s="56"/>
      <c r="BG61" s="56"/>
    </row>
    <row r="62" spans="1:81" ht="12.5">
      <c r="A62" s="19"/>
      <c r="B62" s="198" t="str">
        <f ca="1"/>
        <v>2025-05-28</v>
      </c>
      <c r="C62" s="30">
        <f ca="1"/>
        <v>200.42</v>
      </c>
      <c r="D62" s="205">
        <f t="shared" ca="1" si="8"/>
        <v>204.72900000000001</v>
      </c>
      <c r="E62" s="30">
        <f t="shared" ca="1" si="2"/>
        <v>209.09450000000001</v>
      </c>
      <c r="F62" s="30">
        <f t="shared" ca="1" si="3"/>
        <v>224.92883333333339</v>
      </c>
      <c r="G62" s="206">
        <f t="shared" ca="1" si="4"/>
        <v>223.16683999999992</v>
      </c>
      <c r="H62" s="192" t="str">
        <f ca="1"/>
        <v>2025-05-28</v>
      </c>
      <c r="I62" s="193">
        <f ca="1"/>
        <v>45339678</v>
      </c>
      <c r="J62" s="19"/>
      <c r="O62" s="192" t="str">
        <f ca="1"/>
        <v>2025-05-28</v>
      </c>
      <c r="P62" s="193">
        <f ca="1"/>
        <v>4.4800000000000004</v>
      </c>
      <c r="Q62" s="11"/>
      <c r="W62" s="212" t="str">
        <v>1994-02-07</v>
      </c>
      <c r="X62" s="213">
        <v>0.12</v>
      </c>
      <c r="Y62" s="214">
        <v>1.07143E-3</v>
      </c>
      <c r="Z62" s="11" t="str">
        <v>1994-03-04</v>
      </c>
      <c r="AA62" s="11" t="str">
        <v>1994-02-02</v>
      </c>
      <c r="BB62" s="55"/>
      <c r="BC62" s="56"/>
      <c r="BD62" s="56"/>
      <c r="BE62" s="56"/>
      <c r="BF62" s="56"/>
      <c r="BG62" s="56"/>
    </row>
    <row r="63" spans="1:81" ht="12.5">
      <c r="A63" s="19"/>
      <c r="B63" s="198" t="str">
        <f ca="1"/>
        <v>2025-05-27</v>
      </c>
      <c r="C63" s="30">
        <f ca="1"/>
        <v>200.21</v>
      </c>
      <c r="D63" s="205">
        <f t="shared" ca="1" si="8"/>
        <v>205.26849999999999</v>
      </c>
      <c r="E63" s="30">
        <f t="shared" ca="1" si="2"/>
        <v>209.72133333333338</v>
      </c>
      <c r="F63" s="30">
        <f t="shared" ca="1" si="3"/>
        <v>225.25308333333342</v>
      </c>
      <c r="G63" s="206">
        <f t="shared" ca="1" si="4"/>
        <v>223.12255999999994</v>
      </c>
      <c r="H63" s="192" t="str">
        <f ca="1"/>
        <v>2025-05-27</v>
      </c>
      <c r="I63" s="193">
        <f ca="1"/>
        <v>55702646</v>
      </c>
      <c r="J63" s="19"/>
      <c r="O63" s="192" t="str">
        <f ca="1"/>
        <v>2025-05-27</v>
      </c>
      <c r="P63" s="193">
        <f ca="1"/>
        <v>4.43</v>
      </c>
      <c r="Q63" s="11"/>
      <c r="W63" s="212" t="str">
        <v>1993-11-19</v>
      </c>
      <c r="X63" s="213">
        <v>0.12</v>
      </c>
      <c r="Y63" s="214">
        <v>1.07143E-3</v>
      </c>
      <c r="Z63" s="11" t="str">
        <v>1993-12-17</v>
      </c>
      <c r="AA63" s="11" t="str">
        <v/>
      </c>
      <c r="BB63" s="55"/>
      <c r="BC63" s="56"/>
      <c r="BD63" s="56"/>
      <c r="BE63" s="56"/>
      <c r="BF63" s="56"/>
      <c r="BG63" s="56"/>
    </row>
    <row r="64" spans="1:81" ht="12.5">
      <c r="A64" s="19"/>
      <c r="B64" s="198" t="str">
        <f ca="1"/>
        <v>2025-05-23</v>
      </c>
      <c r="C64" s="30">
        <f ca="1"/>
        <v>195.27</v>
      </c>
      <c r="D64" s="205">
        <f t="shared" ca="1" si="8"/>
        <v>205.76500000000001</v>
      </c>
      <c r="E64" s="30">
        <f t="shared" ca="1" si="2"/>
        <v>210.41516666666669</v>
      </c>
      <c r="F64" s="30">
        <f t="shared" ca="1" si="3"/>
        <v>225.56025000000008</v>
      </c>
      <c r="G64" s="206">
        <f t="shared" ca="1" si="4"/>
        <v>223.07907999999992</v>
      </c>
      <c r="H64" s="192" t="str">
        <f ca="1"/>
        <v>2025-05-23</v>
      </c>
      <c r="I64" s="193">
        <f ca="1"/>
        <v>77906074</v>
      </c>
      <c r="J64" s="19"/>
      <c r="O64" s="192" t="str">
        <f ca="1"/>
        <v>2025-05-23</v>
      </c>
      <c r="P64" s="193">
        <f ca="1"/>
        <v>4.51</v>
      </c>
      <c r="Q64" s="11"/>
      <c r="W64" s="212" t="str">
        <v>1993-08-16</v>
      </c>
      <c r="X64" s="213">
        <v>0.12</v>
      </c>
      <c r="Y64" s="214">
        <v>1.07143E-3</v>
      </c>
      <c r="Z64" s="11" t="str">
        <v>1993-09-10</v>
      </c>
      <c r="AA64" s="11" t="str">
        <v/>
      </c>
      <c r="BB64" s="55"/>
      <c r="BC64" s="56"/>
      <c r="BD64" s="56"/>
      <c r="BE64" s="56"/>
      <c r="BF64" s="56"/>
      <c r="BG64" s="56"/>
    </row>
    <row r="65" spans="1:59" ht="12.5">
      <c r="A65" s="19"/>
      <c r="B65" s="198" t="str">
        <f ca="1"/>
        <v>2025-05-22</v>
      </c>
      <c r="C65" s="30">
        <f ca="1"/>
        <v>201.36</v>
      </c>
      <c r="D65" s="205">
        <f t="shared" ca="1" si="8"/>
        <v>206.46550000000002</v>
      </c>
      <c r="E65" s="30">
        <f t="shared" ca="1" si="2"/>
        <v>211.11566666666667</v>
      </c>
      <c r="F65" s="30">
        <f t="shared" ca="1" si="3"/>
        <v>225.88858333333337</v>
      </c>
      <c r="G65" s="206">
        <f t="shared" ca="1" si="4"/>
        <v>223.04299999999992</v>
      </c>
      <c r="H65" s="192" t="str">
        <f ca="1"/>
        <v>2025-05-22</v>
      </c>
      <c r="I65" s="193">
        <f ca="1"/>
        <v>46536248</v>
      </c>
      <c r="J65" s="19"/>
      <c r="O65" s="192" t="str">
        <f ca="1"/>
        <v>2025-05-22</v>
      </c>
      <c r="P65" s="193">
        <f ca="1"/>
        <v>4.55</v>
      </c>
      <c r="Q65" s="11"/>
      <c r="W65" s="212" t="str">
        <v>1993-05-28</v>
      </c>
      <c r="X65" s="213">
        <v>0.12</v>
      </c>
      <c r="Y65" s="214">
        <v>1.07143E-3</v>
      </c>
      <c r="Z65" s="11" t="str">
        <v>1993-06-25</v>
      </c>
      <c r="AA65" s="11" t="str">
        <v/>
      </c>
      <c r="BB65" s="55"/>
      <c r="BC65" s="56"/>
      <c r="BD65" s="56"/>
      <c r="BE65" s="56"/>
      <c r="BF65" s="56"/>
      <c r="BG65" s="56"/>
    </row>
    <row r="66" spans="1:59" ht="12.5">
      <c r="A66" s="19"/>
      <c r="B66" s="198" t="str">
        <f ca="1"/>
        <v>2025-05-21</v>
      </c>
      <c r="C66" s="30">
        <f ca="1"/>
        <v>202.09</v>
      </c>
      <c r="D66" s="205">
        <f t="shared" ca="1" si="8"/>
        <v>206.81600000000003</v>
      </c>
      <c r="E66" s="30">
        <f t="shared" ca="1" si="2"/>
        <v>211.7656666666667</v>
      </c>
      <c r="F66" s="30">
        <f t="shared" ca="1" si="3"/>
        <v>226.16725000000005</v>
      </c>
      <c r="G66" s="206">
        <f t="shared" ca="1" si="4"/>
        <v>222.99859999999995</v>
      </c>
      <c r="H66" s="192" t="str">
        <f ca="1"/>
        <v>2025-05-21</v>
      </c>
      <c r="I66" s="193">
        <f ca="1"/>
        <v>58857268</v>
      </c>
      <c r="J66" s="19"/>
      <c r="O66" s="192" t="str">
        <f ca="1"/>
        <v>2025-05-21</v>
      </c>
      <c r="P66" s="193">
        <f ca="1"/>
        <v>4.5999999999999996</v>
      </c>
      <c r="Q66" s="11"/>
      <c r="W66" s="212" t="str">
        <v>1993-02-12</v>
      </c>
      <c r="X66" s="213">
        <v>0.12</v>
      </c>
      <c r="Y66" s="214">
        <v>1.07143E-3</v>
      </c>
      <c r="Z66" s="11" t="str">
        <v>1993-03-12</v>
      </c>
      <c r="AA66" s="11" t="str">
        <v/>
      </c>
      <c r="BB66" s="55"/>
      <c r="BC66" s="56"/>
      <c r="BD66" s="56"/>
      <c r="BE66" s="56"/>
      <c r="BF66" s="56"/>
      <c r="BG66" s="56"/>
    </row>
    <row r="67" spans="1:59" ht="12.5">
      <c r="A67" s="19"/>
      <c r="B67" s="198" t="str">
        <f ca="1"/>
        <v>2025-05-20</v>
      </c>
      <c r="C67" s="30">
        <f ca="1"/>
        <v>206.86</v>
      </c>
      <c r="D67" s="205">
        <f t="shared" ca="1" si="8"/>
        <v>206.94149999999999</v>
      </c>
      <c r="E67" s="30">
        <f t="shared" ca="1" si="2"/>
        <v>212.51483333333334</v>
      </c>
      <c r="F67" s="30">
        <f t="shared" ca="1" si="3"/>
        <v>226.42158333333339</v>
      </c>
      <c r="G67" s="206">
        <f t="shared" ca="1" si="4"/>
        <v>222.95707999999996</v>
      </c>
      <c r="H67" s="192" t="str">
        <f ca="1"/>
        <v>2025-05-20</v>
      </c>
      <c r="I67" s="193">
        <f ca="1"/>
        <v>42496635</v>
      </c>
      <c r="J67" s="19"/>
      <c r="O67" s="192" t="str">
        <f ca="1"/>
        <v>2025-05-20</v>
      </c>
      <c r="P67" s="193">
        <f ca="1"/>
        <v>4.4800000000000004</v>
      </c>
      <c r="Q67" s="11"/>
      <c r="W67" s="212" t="str">
        <v>1992-11-30</v>
      </c>
      <c r="X67" s="213">
        <v>0.12</v>
      </c>
      <c r="Y67" s="214">
        <v>1.07143E-3</v>
      </c>
      <c r="Z67" s="11" t="str">
        <v>1992-12-18</v>
      </c>
      <c r="AA67" s="11" t="str">
        <v>1992-11-23</v>
      </c>
      <c r="BB67" s="55"/>
      <c r="BC67" s="56"/>
      <c r="BD67" s="56"/>
      <c r="BE67" s="56"/>
      <c r="BF67" s="56"/>
      <c r="BG67" s="56"/>
    </row>
    <row r="68" spans="1:59" ht="12.5">
      <c r="A68" s="19"/>
      <c r="B68" s="198" t="str">
        <f ca="1"/>
        <v>2025-05-19</v>
      </c>
      <c r="C68" s="30">
        <f ca="1"/>
        <v>208.78</v>
      </c>
      <c r="D68" s="205">
        <f t="shared" ca="1" si="8"/>
        <v>206.5855</v>
      </c>
      <c r="E68" s="30">
        <f t="shared" ref="E68:E131" ca="1" si="29">AVERAGE(C68:C127)</f>
        <v>213.18550000000005</v>
      </c>
      <c r="F68" s="30">
        <f t="shared" ref="F68:F131" ca="1" si="30">AVERAGE(C68:C187)</f>
        <v>226.61125000000004</v>
      </c>
      <c r="G68" s="206">
        <f t="shared" ref="G68:G131" ca="1" si="31">AVERAGE(C68:C317)</f>
        <v>222.89123999999993</v>
      </c>
      <c r="H68" s="192" t="str">
        <f ca="1"/>
        <v>2025-05-19</v>
      </c>
      <c r="I68" s="193">
        <f ca="1"/>
        <v>45104929</v>
      </c>
      <c r="J68" s="19"/>
      <c r="O68" s="192" t="str">
        <f ca="1"/>
        <v>2025-05-19</v>
      </c>
      <c r="P68" s="193">
        <f ca="1"/>
        <v>4.47</v>
      </c>
      <c r="Q68" s="11"/>
      <c r="W68" s="212" t="str">
        <v>1992-08-17</v>
      </c>
      <c r="X68" s="213">
        <v>0.12</v>
      </c>
      <c r="Y68" s="214">
        <v>1.07143E-3</v>
      </c>
      <c r="Z68" s="11" t="str">
        <v>1992-09-11</v>
      </c>
      <c r="AA68" s="11" t="str">
        <v/>
      </c>
      <c r="BB68" s="55"/>
      <c r="BC68" s="56"/>
      <c r="BD68" s="56"/>
      <c r="BE68" s="56"/>
      <c r="BF68" s="56"/>
      <c r="BG68" s="56"/>
    </row>
    <row r="69" spans="1:59" ht="12.5">
      <c r="A69" s="19"/>
      <c r="B69" s="198" t="str">
        <f ca="1"/>
        <v>2025-05-16</v>
      </c>
      <c r="C69" s="30">
        <f ca="1"/>
        <v>211.25</v>
      </c>
      <c r="D69" s="205">
        <f t="shared" ref="D69:D132" ca="1" si="32">AVERAGE(C69:C88)</f>
        <v>205.80450000000002</v>
      </c>
      <c r="E69" s="30">
        <f t="shared" ca="1" si="29"/>
        <v>213.79833333333335</v>
      </c>
      <c r="F69" s="30">
        <f t="shared" ca="1" si="30"/>
        <v>226.77366666666668</v>
      </c>
      <c r="G69" s="206">
        <f t="shared" ca="1" si="31"/>
        <v>222.81303999999994</v>
      </c>
      <c r="H69" s="192" t="str">
        <f ca="1"/>
        <v>2025-05-16</v>
      </c>
      <c r="I69" s="193">
        <f ca="1"/>
        <v>53164417</v>
      </c>
      <c r="J69" s="19"/>
      <c r="O69" s="192" t="str">
        <f ca="1"/>
        <v>2025-05-16</v>
      </c>
      <c r="P69" s="193">
        <f ca="1"/>
        <v>4.4400000000000004</v>
      </c>
      <c r="Q69" s="11"/>
      <c r="W69" s="212" t="str">
        <v>1992-06-01</v>
      </c>
      <c r="X69" s="213">
        <v>0.12</v>
      </c>
      <c r="Y69" s="214">
        <v>1.07143E-3</v>
      </c>
      <c r="Z69" s="11" t="str">
        <v>1992-06-19</v>
      </c>
      <c r="AA69" s="11" t="str">
        <v/>
      </c>
      <c r="BB69" s="55"/>
      <c r="BC69" s="56"/>
      <c r="BD69" s="56"/>
      <c r="BE69" s="56"/>
      <c r="BF69" s="56"/>
      <c r="BG69" s="56"/>
    </row>
    <row r="70" spans="1:59" ht="12.5">
      <c r="A70" s="19"/>
      <c r="B70" s="198" t="str">
        <f ca="1"/>
        <v>2025-05-15</v>
      </c>
      <c r="C70" s="30">
        <f ca="1"/>
        <v>211.45</v>
      </c>
      <c r="D70" s="205">
        <f t="shared" ca="1" si="32"/>
        <v>205.09099999999998</v>
      </c>
      <c r="E70" s="30">
        <f t="shared" ca="1" si="29"/>
        <v>214.37466666666668</v>
      </c>
      <c r="F70" s="30">
        <f t="shared" ca="1" si="30"/>
        <v>226.91950000000003</v>
      </c>
      <c r="G70" s="206">
        <f t="shared" ca="1" si="31"/>
        <v>222.72483999999994</v>
      </c>
      <c r="H70" s="192" t="str">
        <f ca="1"/>
        <v>2025-05-15</v>
      </c>
      <c r="I70" s="193">
        <f ca="1"/>
        <v>43864052</v>
      </c>
      <c r="J70" s="19"/>
      <c r="O70" s="192" t="str">
        <f ca="1"/>
        <v>2025-05-15</v>
      </c>
      <c r="P70" s="193">
        <f ca="1"/>
        <v>4.45</v>
      </c>
      <c r="Q70" s="11"/>
      <c r="W70" s="212" t="str">
        <v>1992-02-14</v>
      </c>
      <c r="X70" s="213">
        <v>0.12</v>
      </c>
      <c r="Y70" s="214">
        <v>1.07143E-3</v>
      </c>
      <c r="Z70" s="11" t="str">
        <v>1992-03-13</v>
      </c>
      <c r="AA70" s="11" t="str">
        <v/>
      </c>
      <c r="BB70" s="55"/>
      <c r="BC70" s="56"/>
      <c r="BD70" s="56"/>
      <c r="BE70" s="56"/>
      <c r="BF70" s="56"/>
      <c r="BG70" s="56"/>
    </row>
    <row r="71" spans="1:59" ht="12.5">
      <c r="A71" s="19"/>
      <c r="B71" s="198" t="str">
        <f ca="1"/>
        <v>2025-05-14</v>
      </c>
      <c r="C71" s="30">
        <f ca="1"/>
        <v>212.33</v>
      </c>
      <c r="D71" s="205">
        <f t="shared" ca="1" si="32"/>
        <v>204.23199999999997</v>
      </c>
      <c r="E71" s="30">
        <f t="shared" ca="1" si="29"/>
        <v>214.9316666666667</v>
      </c>
      <c r="F71" s="30">
        <f t="shared" ca="1" si="30"/>
        <v>227.05766666666671</v>
      </c>
      <c r="G71" s="206">
        <f t="shared" ca="1" si="31"/>
        <v>222.63535999999996</v>
      </c>
      <c r="H71" s="192" t="str">
        <f ca="1"/>
        <v>2025-05-14</v>
      </c>
      <c r="I71" s="193">
        <f ca="1"/>
        <v>49117576</v>
      </c>
      <c r="J71" s="19"/>
      <c r="O71" s="192" t="str">
        <f ca="1"/>
        <v>2025-05-14</v>
      </c>
      <c r="P71" s="193">
        <f ca="1"/>
        <v>4.53</v>
      </c>
      <c r="Q71" s="11"/>
      <c r="W71" s="212" t="str">
        <v>1991-11-18</v>
      </c>
      <c r="X71" s="213">
        <v>0.12</v>
      </c>
      <c r="Y71" s="214">
        <v>1.07143E-3</v>
      </c>
      <c r="Z71" s="11" t="str">
        <v>1991-12-13</v>
      </c>
      <c r="AA71" s="11" t="str">
        <v/>
      </c>
      <c r="BB71" s="55"/>
      <c r="BC71" s="56"/>
      <c r="BD71" s="56"/>
      <c r="BE71" s="56"/>
      <c r="BF71" s="56"/>
      <c r="BG71" s="56"/>
    </row>
    <row r="72" spans="1:59" ht="12.5">
      <c r="A72" s="19"/>
      <c r="B72" s="198" t="str">
        <f ca="1"/>
        <v>2025-05-13</v>
      </c>
      <c r="C72" s="30">
        <f ca="1"/>
        <v>212.93</v>
      </c>
      <c r="D72" s="205">
        <f t="shared" ca="1" si="32"/>
        <v>203.72249999999997</v>
      </c>
      <c r="E72" s="30">
        <f t="shared" ca="1" si="29"/>
        <v>215.46733333333333</v>
      </c>
      <c r="F72" s="30">
        <f t="shared" ca="1" si="30"/>
        <v>227.18633333333335</v>
      </c>
      <c r="G72" s="206">
        <f t="shared" ca="1" si="31"/>
        <v>222.53323999999995</v>
      </c>
      <c r="H72" s="192" t="str">
        <f ca="1"/>
        <v>2025-05-13</v>
      </c>
      <c r="I72" s="193">
        <f ca="1"/>
        <v>51219572</v>
      </c>
      <c r="J72" s="19"/>
      <c r="O72" s="192" t="str">
        <f ca="1"/>
        <v>2025-05-13</v>
      </c>
      <c r="P72" s="193">
        <f ca="1"/>
        <v>4.5</v>
      </c>
      <c r="Q72" s="11"/>
      <c r="W72" s="212" t="str">
        <v>1991-08-19</v>
      </c>
      <c r="X72" s="213">
        <v>0.12</v>
      </c>
      <c r="Y72" s="214">
        <v>1.07143E-3</v>
      </c>
      <c r="Z72" s="11" t="str">
        <v>1991-09-13</v>
      </c>
      <c r="AA72" s="11" t="str">
        <v/>
      </c>
      <c r="BB72" s="55"/>
      <c r="BC72" s="56"/>
      <c r="BD72" s="56"/>
      <c r="BE72" s="56"/>
      <c r="BF72" s="56"/>
      <c r="BG72" s="56"/>
    </row>
    <row r="73" spans="1:59" ht="12.5">
      <c r="A73" s="19"/>
      <c r="B73" s="198" t="str">
        <f ca="1"/>
        <v>2025-05-12</v>
      </c>
      <c r="C73" s="30">
        <f ca="1"/>
        <v>210.79</v>
      </c>
      <c r="D73" s="205">
        <f t="shared" ca="1" si="32"/>
        <v>203.202</v>
      </c>
      <c r="E73" s="30">
        <f t="shared" ca="1" si="29"/>
        <v>215.99516666666668</v>
      </c>
      <c r="F73" s="30">
        <f t="shared" ca="1" si="30"/>
        <v>227.28483333333335</v>
      </c>
      <c r="G73" s="206">
        <f t="shared" ca="1" si="31"/>
        <v>222.42415999999997</v>
      </c>
      <c r="H73" s="192" t="str">
        <f ca="1"/>
        <v>2025-05-12</v>
      </c>
      <c r="I73" s="193">
        <f ca="1"/>
        <v>63194870</v>
      </c>
      <c r="J73" s="19"/>
      <c r="O73" s="192" t="str">
        <f ca="1"/>
        <v>2025-05-12</v>
      </c>
      <c r="P73" s="193">
        <f ca="1"/>
        <v>4.4569999999999999</v>
      </c>
      <c r="Q73" s="11"/>
      <c r="W73" s="212" t="str">
        <v>1991-05-20</v>
      </c>
      <c r="X73" s="213">
        <v>0.12</v>
      </c>
      <c r="Y73" s="214">
        <v>1.07143E-3</v>
      </c>
      <c r="Z73" s="11" t="str">
        <v>1991-06-14</v>
      </c>
      <c r="AA73" s="11" t="str">
        <v/>
      </c>
      <c r="BB73" s="55"/>
      <c r="BC73" s="56"/>
      <c r="BD73" s="56"/>
      <c r="BE73" s="56"/>
      <c r="BF73" s="56"/>
      <c r="BG73" s="56"/>
    </row>
    <row r="74" spans="1:59" ht="12.5">
      <c r="A74" s="19"/>
      <c r="B74" s="198" t="str">
        <f ca="1"/>
        <v>2025-05-09</v>
      </c>
      <c r="C74" s="30">
        <f ca="1"/>
        <v>198.53</v>
      </c>
      <c r="D74" s="205">
        <f t="shared" ca="1" si="32"/>
        <v>202.57</v>
      </c>
      <c r="E74" s="30">
        <f t="shared" ca="1" si="29"/>
        <v>216.50750000000002</v>
      </c>
      <c r="F74" s="30">
        <f t="shared" ca="1" si="30"/>
        <v>227.42800000000003</v>
      </c>
      <c r="G74" s="206">
        <f t="shared" ca="1" si="31"/>
        <v>222.31075999999999</v>
      </c>
      <c r="H74" s="192" t="str">
        <f ca="1"/>
        <v>2025-05-09</v>
      </c>
      <c r="I74" s="193">
        <f ca="1"/>
        <v>36453923</v>
      </c>
      <c r="J74" s="19"/>
      <c r="O74" s="192" t="str">
        <f ca="1"/>
        <v>2025-05-09</v>
      </c>
      <c r="P74" s="193">
        <f ca="1"/>
        <v>4.38</v>
      </c>
      <c r="Q74" s="11"/>
      <c r="W74" s="212" t="str">
        <v>1991-02-15</v>
      </c>
      <c r="X74" s="213">
        <v>0.12</v>
      </c>
      <c r="Y74" s="214">
        <v>1.07143E-3</v>
      </c>
      <c r="Z74" s="11" t="str">
        <v>1991-03-15</v>
      </c>
      <c r="AA74" s="11" t="str">
        <v/>
      </c>
      <c r="BB74" s="55"/>
      <c r="BC74" s="56"/>
      <c r="BD74" s="56"/>
      <c r="BE74" s="56"/>
      <c r="BF74" s="56"/>
      <c r="BG74" s="56"/>
    </row>
    <row r="75" spans="1:59" ht="12.5">
      <c r="A75" s="19"/>
      <c r="B75" s="198" t="str">
        <f ca="1"/>
        <v>2025-05-08</v>
      </c>
      <c r="C75" s="30">
        <f ca="1"/>
        <v>197.49</v>
      </c>
      <c r="D75" s="205">
        <f t="shared" ca="1" si="32"/>
        <v>202.16449999999998</v>
      </c>
      <c r="E75" s="30">
        <f t="shared" ca="1" si="29"/>
        <v>217.1465</v>
      </c>
      <c r="F75" s="30">
        <f t="shared" ca="1" si="30"/>
        <v>227.64750000000001</v>
      </c>
      <c r="G75" s="206">
        <f t="shared" ca="1" si="31"/>
        <v>222.25143999999995</v>
      </c>
      <c r="H75" s="192" t="str">
        <f ca="1"/>
        <v>2025-05-08</v>
      </c>
      <c r="I75" s="193">
        <f ca="1"/>
        <v>48463340</v>
      </c>
      <c r="J75" s="19"/>
      <c r="O75" s="192" t="str">
        <f ca="1"/>
        <v>2025-05-08</v>
      </c>
      <c r="P75" s="193">
        <f ca="1"/>
        <v>4.37</v>
      </c>
      <c r="Q75" s="11"/>
      <c r="W75" s="212" t="str">
        <v>1990-11-16</v>
      </c>
      <c r="X75" s="213">
        <v>0.12</v>
      </c>
      <c r="Y75" s="214">
        <v>1.07143E-3</v>
      </c>
      <c r="Z75" s="11" t="str">
        <v>1990-12-14</v>
      </c>
      <c r="AA75" s="11" t="str">
        <v>1990-11-08</v>
      </c>
      <c r="BB75" s="55"/>
      <c r="BC75" s="56"/>
      <c r="BD75" s="56"/>
      <c r="BE75" s="56"/>
      <c r="BF75" s="56"/>
      <c r="BG75" s="56"/>
    </row>
    <row r="76" spans="1:59" ht="12.5">
      <c r="A76" s="19"/>
      <c r="B76" s="198" t="str">
        <f ca="1"/>
        <v>2025-05-07</v>
      </c>
      <c r="C76" s="30">
        <f ca="1"/>
        <v>196.25</v>
      </c>
      <c r="D76" s="205">
        <f t="shared" ca="1" si="32"/>
        <v>202.23249999999999</v>
      </c>
      <c r="E76" s="30">
        <f t="shared" ca="1" si="29"/>
        <v>217.73200000000003</v>
      </c>
      <c r="F76" s="30">
        <f t="shared" ca="1" si="30"/>
        <v>227.86824999999999</v>
      </c>
      <c r="G76" s="206">
        <f t="shared" ca="1" si="31"/>
        <v>222.18899999999994</v>
      </c>
      <c r="H76" s="192" t="str">
        <f ca="1"/>
        <v>2025-05-07</v>
      </c>
      <c r="I76" s="193">
        <f ca="1"/>
        <v>65897896</v>
      </c>
      <c r="J76" s="19"/>
      <c r="O76" s="192" t="str">
        <f ca="1"/>
        <v>2025-05-07</v>
      </c>
      <c r="P76" s="193">
        <f ca="1"/>
        <v>4.2750000000000004</v>
      </c>
      <c r="Q76" s="11"/>
      <c r="W76" s="212" t="str">
        <v>1990-08-20</v>
      </c>
      <c r="X76" s="213">
        <v>0.11</v>
      </c>
      <c r="Y76" s="214">
        <v>9.8214285699999991E-4</v>
      </c>
      <c r="Z76" s="11" t="str">
        <v>1990-09-14</v>
      </c>
      <c r="AA76" s="11" t="str">
        <v>1990-07-23</v>
      </c>
      <c r="BB76" s="55"/>
      <c r="BC76" s="56"/>
      <c r="BD76" s="56"/>
      <c r="BE76" s="56"/>
      <c r="BF76" s="56"/>
      <c r="BG76" s="56"/>
    </row>
    <row r="77" spans="1:59" ht="12.5">
      <c r="A77" s="19"/>
      <c r="B77" s="198" t="str">
        <f ca="1"/>
        <v>2025-05-06</v>
      </c>
      <c r="C77" s="30">
        <f ca="1"/>
        <v>198.51</v>
      </c>
      <c r="D77" s="205">
        <f t="shared" ca="1" si="32"/>
        <v>201.041</v>
      </c>
      <c r="E77" s="30">
        <f t="shared" ca="1" si="29"/>
        <v>218.25533333333337</v>
      </c>
      <c r="F77" s="30">
        <f t="shared" ca="1" si="30"/>
        <v>228.09933333333331</v>
      </c>
      <c r="G77" s="206">
        <f t="shared" ca="1" si="31"/>
        <v>222.13015999999993</v>
      </c>
      <c r="H77" s="192" t="str">
        <f ca="1"/>
        <v>2025-05-06</v>
      </c>
      <c r="I77" s="193">
        <f ca="1"/>
        <v>49351577</v>
      </c>
      <c r="J77" s="19"/>
      <c r="O77" s="192" t="str">
        <f ca="1"/>
        <v>2025-05-06</v>
      </c>
      <c r="P77" s="193">
        <f ca="1"/>
        <v>4.3079999999999998</v>
      </c>
      <c r="Q77" s="11"/>
      <c r="W77" s="212" t="str">
        <v>1990-05-21</v>
      </c>
      <c r="X77" s="213">
        <v>0.11</v>
      </c>
      <c r="Y77" s="214">
        <v>9.8214285699999991E-4</v>
      </c>
      <c r="Z77" s="11" t="str">
        <v>1990-06-15</v>
      </c>
      <c r="AA77" s="11" t="str">
        <v>1990-04-09</v>
      </c>
      <c r="BB77" s="55"/>
      <c r="BC77" s="56"/>
      <c r="BD77" s="56"/>
      <c r="BE77" s="56"/>
      <c r="BF77" s="56"/>
      <c r="BG77" s="56"/>
    </row>
    <row r="78" spans="1:59" ht="12.5">
      <c r="A78" s="19"/>
      <c r="B78" s="198" t="str">
        <f ca="1"/>
        <v>2025-05-05</v>
      </c>
      <c r="C78" s="30">
        <f ca="1"/>
        <v>198.89</v>
      </c>
      <c r="D78" s="205">
        <f t="shared" ca="1" si="32"/>
        <v>200.18849999999998</v>
      </c>
      <c r="E78" s="30">
        <f t="shared" ca="1" si="29"/>
        <v>218.73650000000001</v>
      </c>
      <c r="F78" s="30">
        <f t="shared" ca="1" si="30"/>
        <v>228.33433333333332</v>
      </c>
      <c r="G78" s="206">
        <f t="shared" ca="1" si="31"/>
        <v>222.05955999999998</v>
      </c>
      <c r="H78" s="192" t="str">
        <f ca="1"/>
        <v>2025-05-05</v>
      </c>
      <c r="I78" s="193">
        <f ca="1"/>
        <v>65656288</v>
      </c>
      <c r="J78" s="19"/>
      <c r="O78" s="192" t="str">
        <f ca="1"/>
        <v>2025-05-05</v>
      </c>
      <c r="P78" s="193">
        <f ca="1"/>
        <v>4.34</v>
      </c>
      <c r="Q78" s="11"/>
      <c r="W78" s="212" t="str">
        <v>1990-02-16</v>
      </c>
      <c r="X78" s="213">
        <v>0.11</v>
      </c>
      <c r="Y78" s="214">
        <v>9.8214285699999991E-4</v>
      </c>
      <c r="Z78" s="11" t="str">
        <v>1990-03-15</v>
      </c>
      <c r="AA78" s="11" t="str">
        <v>1990-02-02</v>
      </c>
      <c r="BB78" s="55"/>
      <c r="BC78" s="56"/>
      <c r="BD78" s="56"/>
      <c r="BE78" s="56"/>
      <c r="BF78" s="56"/>
      <c r="BG78" s="56"/>
    </row>
    <row r="79" spans="1:59" ht="12.5">
      <c r="A79" s="19"/>
      <c r="B79" s="198" t="str">
        <f ca="1"/>
        <v>2025-05-02</v>
      </c>
      <c r="C79" s="30">
        <f ca="1"/>
        <v>205.35</v>
      </c>
      <c r="D79" s="205">
        <f t="shared" ca="1" si="32"/>
        <v>199.66300000000001</v>
      </c>
      <c r="E79" s="30">
        <f t="shared" ca="1" si="29"/>
        <v>219.30433333333335</v>
      </c>
      <c r="F79" s="30">
        <f t="shared" ca="1" si="30"/>
        <v>228.56841666666665</v>
      </c>
      <c r="G79" s="206">
        <f t="shared" ca="1" si="31"/>
        <v>221.99407999999997</v>
      </c>
      <c r="H79" s="192" t="str">
        <f ca="1"/>
        <v>2025-05-02</v>
      </c>
      <c r="I79" s="193">
        <f ca="1"/>
        <v>99547217</v>
      </c>
      <c r="J79" s="19"/>
      <c r="O79" s="192" t="str">
        <f ca="1"/>
        <v>2025-05-02</v>
      </c>
      <c r="P79" s="193">
        <f ca="1"/>
        <v>4.32</v>
      </c>
      <c r="Q79" s="11"/>
      <c r="W79" s="212" t="str">
        <v>1989-11-17</v>
      </c>
      <c r="X79" s="213">
        <v>0.1</v>
      </c>
      <c r="Y79" s="214">
        <v>9.8214285699999991E-4</v>
      </c>
      <c r="Z79" s="11" t="str">
        <v>1989-12-15</v>
      </c>
      <c r="AA79" s="11" t="str">
        <v>1989-11-10</v>
      </c>
      <c r="BB79" s="55"/>
      <c r="BC79" s="56"/>
      <c r="BD79" s="56"/>
      <c r="BE79" s="56"/>
      <c r="BF79" s="56"/>
      <c r="BG79" s="56"/>
    </row>
    <row r="80" spans="1:59" ht="12.5">
      <c r="A80" s="19"/>
      <c r="B80" s="198" t="str">
        <f ca="1"/>
        <v>2025-05-01</v>
      </c>
      <c r="C80" s="30">
        <f ca="1"/>
        <v>213.32</v>
      </c>
      <c r="D80" s="205">
        <f t="shared" ca="1" si="32"/>
        <v>199.55500000000001</v>
      </c>
      <c r="E80" s="30">
        <f t="shared" ca="1" si="29"/>
        <v>219.75200000000001</v>
      </c>
      <c r="F80" s="30">
        <f t="shared" ca="1" si="30"/>
        <v>228.70908333333333</v>
      </c>
      <c r="G80" s="206">
        <f t="shared" ca="1" si="31"/>
        <v>221.86155999999997</v>
      </c>
      <c r="H80" s="192" t="str">
        <f ca="1"/>
        <v>2025-05-01</v>
      </c>
      <c r="I80" s="193">
        <f ca="1"/>
        <v>51889203</v>
      </c>
      <c r="J80" s="19"/>
      <c r="O80" s="192" t="str">
        <f ca="1"/>
        <v>2025-05-01</v>
      </c>
      <c r="P80" s="193">
        <f ca="1"/>
        <v>4.2300000000000004</v>
      </c>
      <c r="Q80" s="11"/>
      <c r="W80" s="212" t="str">
        <v>1989-08-21</v>
      </c>
      <c r="X80" s="213">
        <v>0.1</v>
      </c>
      <c r="Y80" s="214">
        <v>8.9285714300000002E-4</v>
      </c>
      <c r="Z80" s="11" t="str">
        <v>1989-09-15</v>
      </c>
      <c r="AA80" s="11" t="str">
        <v>1989-07-28</v>
      </c>
      <c r="BB80" s="55"/>
      <c r="BC80" s="56"/>
      <c r="BD80" s="56"/>
      <c r="BE80" s="56"/>
      <c r="BF80" s="56"/>
      <c r="BG80" s="56"/>
    </row>
    <row r="81" spans="1:59" ht="12.5">
      <c r="A81" s="19"/>
      <c r="B81" s="198" t="str">
        <f ca="1"/>
        <v>2025-04-30</v>
      </c>
      <c r="C81" s="30">
        <f ca="1"/>
        <v>212.5</v>
      </c>
      <c r="D81" s="205">
        <f t="shared" ca="1" si="32"/>
        <v>200.08350000000002</v>
      </c>
      <c r="E81" s="30">
        <f t="shared" ca="1" si="29"/>
        <v>220.07233333333335</v>
      </c>
      <c r="F81" s="30">
        <f t="shared" ca="1" si="30"/>
        <v>228.78941666666663</v>
      </c>
      <c r="G81" s="206">
        <f t="shared" ca="1" si="31"/>
        <v>221.68227999999996</v>
      </c>
      <c r="H81" s="192" t="str">
        <f ca="1"/>
        <v>2025-04-30</v>
      </c>
      <c r="I81" s="193">
        <f ca="1"/>
        <v>50296791</v>
      </c>
      <c r="J81" s="19"/>
      <c r="O81" s="192" t="str">
        <f ca="1"/>
        <v>2025-04-30</v>
      </c>
      <c r="P81" s="193">
        <f ca="1"/>
        <v>4.18</v>
      </c>
      <c r="Q81" s="11"/>
      <c r="W81" s="212" t="str">
        <v>1989-05-22</v>
      </c>
      <c r="X81" s="213">
        <v>0.1</v>
      </c>
      <c r="Y81" s="214">
        <v>8.9285625000000001E-4</v>
      </c>
      <c r="Z81" s="11" t="str">
        <v>1989-06-15</v>
      </c>
      <c r="AA81" s="11" t="str">
        <v>1989-04-21</v>
      </c>
      <c r="BB81" s="55"/>
      <c r="BC81" s="56"/>
      <c r="BD81" s="56"/>
      <c r="BE81" s="56"/>
      <c r="BF81" s="56"/>
      <c r="BG81" s="56"/>
    </row>
    <row r="82" spans="1:59" ht="12.5">
      <c r="A82" s="19"/>
      <c r="B82" s="198" t="str">
        <f ca="1"/>
        <v>2025-04-29</v>
      </c>
      <c r="C82" s="30">
        <f ca="1"/>
        <v>211.21</v>
      </c>
      <c r="D82" s="205">
        <f t="shared" ca="1" si="32"/>
        <v>200.61799999999999</v>
      </c>
      <c r="E82" s="30">
        <f t="shared" ca="1" si="29"/>
        <v>220.32666666666668</v>
      </c>
      <c r="F82" s="30">
        <f t="shared" ca="1" si="30"/>
        <v>228.86458333333334</v>
      </c>
      <c r="G82" s="206">
        <f t="shared" ca="1" si="31"/>
        <v>221.51039999999998</v>
      </c>
      <c r="H82" s="192" t="str">
        <f ca="1"/>
        <v>2025-04-29</v>
      </c>
      <c r="I82" s="193">
        <f ca="1"/>
        <v>35292309</v>
      </c>
      <c r="J82" s="19"/>
      <c r="O82" s="192" t="str">
        <f ca="1"/>
        <v>2025-04-29</v>
      </c>
      <c r="P82" s="193">
        <f ca="1"/>
        <v>4.17</v>
      </c>
      <c r="Q82" s="11"/>
      <c r="W82" s="212" t="str">
        <v>1989-02-17</v>
      </c>
      <c r="X82" s="213">
        <v>0.1</v>
      </c>
      <c r="Y82" s="214">
        <v>8.9285625000000001E-4</v>
      </c>
      <c r="Z82" s="11" t="str">
        <v>1989-03-15</v>
      </c>
      <c r="AA82" s="11" t="str">
        <v>1989-02-03</v>
      </c>
      <c r="BB82" s="55"/>
      <c r="BC82" s="56"/>
      <c r="BD82" s="56"/>
      <c r="BE82" s="56"/>
      <c r="BF82" s="56"/>
      <c r="BG82" s="56"/>
    </row>
    <row r="83" spans="1:59" ht="12.5">
      <c r="A83" s="19"/>
      <c r="B83" s="198" t="str">
        <f ca="1"/>
        <v>2025-04-28</v>
      </c>
      <c r="C83" s="30">
        <f ca="1"/>
        <v>210.14</v>
      </c>
      <c r="D83" s="205">
        <f t="shared" ca="1" si="32"/>
        <v>201.16400000000004</v>
      </c>
      <c r="E83" s="30">
        <f t="shared" ca="1" si="29"/>
        <v>220.73550000000003</v>
      </c>
      <c r="F83" s="30">
        <f t="shared" ca="1" si="30"/>
        <v>228.95799999999997</v>
      </c>
      <c r="G83" s="206">
        <f t="shared" ca="1" si="31"/>
        <v>221.35627999999997</v>
      </c>
      <c r="H83" s="192" t="str">
        <f ca="1"/>
        <v>2025-04-28</v>
      </c>
      <c r="I83" s="193">
        <f ca="1"/>
        <v>37235797</v>
      </c>
      <c r="J83" s="19"/>
      <c r="O83" s="192" t="str">
        <f ca="1"/>
        <v>2025-04-28</v>
      </c>
      <c r="P83" s="193">
        <f ca="1"/>
        <v>4.22</v>
      </c>
      <c r="Q83" s="11"/>
      <c r="W83" s="212" t="str">
        <v>1988-11-21</v>
      </c>
      <c r="X83" s="213">
        <v>0.1</v>
      </c>
      <c r="Y83" s="214">
        <v>8.9285625000000001E-4</v>
      </c>
      <c r="Z83" s="11" t="str">
        <v>1988-12-15</v>
      </c>
      <c r="AA83" s="11" t="str">
        <v>1988-11-10</v>
      </c>
      <c r="BB83" s="55"/>
      <c r="BC83" s="56"/>
      <c r="BD83" s="56"/>
      <c r="BE83" s="56"/>
      <c r="BF83" s="56"/>
      <c r="BG83" s="56"/>
    </row>
    <row r="84" spans="1:59" ht="12.5">
      <c r="A84" s="19"/>
      <c r="B84" s="198" t="str">
        <f ca="1"/>
        <v>2025-04-25</v>
      </c>
      <c r="C84" s="30">
        <f ca="1"/>
        <v>209.28</v>
      </c>
      <c r="D84" s="205">
        <f t="shared" ca="1" si="32"/>
        <v>201.55200000000002</v>
      </c>
      <c r="E84" s="30">
        <f t="shared" ca="1" si="29"/>
        <v>221.18866666666665</v>
      </c>
      <c r="F84" s="30">
        <f t="shared" ca="1" si="30"/>
        <v>229.08524999999997</v>
      </c>
      <c r="G84" s="206">
        <f t="shared" ca="1" si="31"/>
        <v>221.18971999999997</v>
      </c>
      <c r="H84" s="192" t="str">
        <f ca="1"/>
        <v>2025-04-25</v>
      </c>
      <c r="I84" s="193">
        <f ca="1"/>
        <v>38123271</v>
      </c>
      <c r="J84" s="19"/>
      <c r="O84" s="192" t="str">
        <f ca="1"/>
        <v>2025-04-25</v>
      </c>
      <c r="P84" s="193">
        <f ca="1"/>
        <v>4.2699999999999996</v>
      </c>
      <c r="Q84" s="11"/>
      <c r="W84" s="212" t="str">
        <v>1988-08-15</v>
      </c>
      <c r="X84" s="213">
        <v>0.08</v>
      </c>
      <c r="Y84" s="214">
        <v>7.1428500000000005E-4</v>
      </c>
      <c r="Z84" s="11" t="str">
        <v>1988-09-15</v>
      </c>
      <c r="AA84" s="11" t="str">
        <v>1988-07-25</v>
      </c>
      <c r="BB84" s="55"/>
      <c r="BC84" s="56"/>
      <c r="BD84" s="56"/>
      <c r="BE84" s="56"/>
      <c r="BF84" s="56"/>
      <c r="BG84" s="56"/>
    </row>
    <row r="85" spans="1:59" ht="12.5">
      <c r="A85" s="19"/>
      <c r="B85" s="198" t="str">
        <f ca="1"/>
        <v>2025-04-24</v>
      </c>
      <c r="C85" s="30">
        <f ca="1"/>
        <v>208.37</v>
      </c>
      <c r="D85" s="205">
        <f t="shared" ca="1" si="32"/>
        <v>202.28050000000002</v>
      </c>
      <c r="E85" s="30">
        <f t="shared" ca="1" si="29"/>
        <v>221.68566666666666</v>
      </c>
      <c r="F85" s="30">
        <f t="shared" ca="1" si="30"/>
        <v>229.25449999999998</v>
      </c>
      <c r="G85" s="206">
        <f t="shared" ca="1" si="31"/>
        <v>221.02895999999996</v>
      </c>
      <c r="H85" s="192" t="str">
        <f ca="1"/>
        <v>2025-04-24</v>
      </c>
      <c r="I85" s="193">
        <f ca="1"/>
        <v>46821274</v>
      </c>
      <c r="J85" s="19"/>
      <c r="O85" s="192" t="str">
        <f ca="1"/>
        <v>2025-04-24</v>
      </c>
      <c r="P85" s="193">
        <f ca="1"/>
        <v>4.3</v>
      </c>
      <c r="Q85" s="11"/>
      <c r="W85" s="212" t="str">
        <v>1988-05-16</v>
      </c>
      <c r="X85" s="213">
        <v>0.08</v>
      </c>
      <c r="Y85" s="214">
        <v>7.1428500000000005E-4</v>
      </c>
      <c r="Z85" s="11" t="str">
        <v>1988-06-15</v>
      </c>
      <c r="AA85" s="11" t="str">
        <v>1988-04-29</v>
      </c>
      <c r="BB85" s="55"/>
      <c r="BC85" s="56"/>
      <c r="BD85" s="56"/>
      <c r="BE85" s="56"/>
      <c r="BF85" s="56"/>
      <c r="BG85" s="56"/>
    </row>
    <row r="86" spans="1:59" ht="12.5">
      <c r="A86" s="19"/>
      <c r="B86" s="198" t="str">
        <f ca="1"/>
        <v>2025-04-23</v>
      </c>
      <c r="C86" s="30">
        <f ca="1"/>
        <v>204.6</v>
      </c>
      <c r="D86" s="205">
        <f t="shared" ca="1" si="32"/>
        <v>202.93850000000003</v>
      </c>
      <c r="E86" s="30">
        <f t="shared" ca="1" si="29"/>
        <v>222.17950000000002</v>
      </c>
      <c r="F86" s="30">
        <f t="shared" ca="1" si="30"/>
        <v>229.46108333333331</v>
      </c>
      <c r="G86" s="206">
        <f t="shared" ca="1" si="31"/>
        <v>220.86840000000001</v>
      </c>
      <c r="H86" s="192" t="str">
        <f ca="1"/>
        <v>2025-04-23</v>
      </c>
      <c r="I86" s="193">
        <f ca="1"/>
        <v>51988230</v>
      </c>
      <c r="J86" s="19"/>
      <c r="O86" s="192" t="str">
        <f ca="1"/>
        <v>2025-04-23</v>
      </c>
      <c r="P86" s="193">
        <f ca="1"/>
        <v>4.3899999999999997</v>
      </c>
      <c r="Q86" s="11"/>
      <c r="W86" s="212" t="str">
        <v>1988-02-12</v>
      </c>
      <c r="X86" s="213">
        <v>0.08</v>
      </c>
      <c r="Y86" s="214">
        <v>7.1428500000000005E-4</v>
      </c>
      <c r="Z86" s="11" t="str">
        <v>1988-03-15</v>
      </c>
      <c r="AA86" s="11" t="str">
        <v>1988-01-29</v>
      </c>
      <c r="BB86" s="55"/>
      <c r="BC86" s="56"/>
      <c r="BD86" s="56"/>
      <c r="BE86" s="56"/>
      <c r="BF86" s="56"/>
      <c r="BG86" s="56"/>
    </row>
    <row r="87" spans="1:59" ht="12.5">
      <c r="A87" s="19"/>
      <c r="B87" s="198" t="str">
        <f ca="1"/>
        <v>2025-04-22</v>
      </c>
      <c r="C87" s="30">
        <f ca="1"/>
        <v>199.74</v>
      </c>
      <c r="D87" s="205">
        <f t="shared" ca="1" si="32"/>
        <v>203.89600000000002</v>
      </c>
      <c r="E87" s="30">
        <f t="shared" ca="1" si="29"/>
        <v>222.59633333333338</v>
      </c>
      <c r="F87" s="30">
        <f t="shared" ca="1" si="30"/>
        <v>229.69683333333333</v>
      </c>
      <c r="G87" s="206">
        <f t="shared" ca="1" si="31"/>
        <v>220.71448000000001</v>
      </c>
      <c r="H87" s="192" t="str">
        <f ca="1"/>
        <v>2025-04-22</v>
      </c>
      <c r="I87" s="193">
        <f ca="1"/>
        <v>51713650</v>
      </c>
      <c r="J87" s="19"/>
      <c r="O87" s="192" t="str">
        <f ca="1"/>
        <v>2025-04-22</v>
      </c>
      <c r="P87" s="193">
        <f ca="1"/>
        <v>4.3899999999999997</v>
      </c>
      <c r="Q87" s="11"/>
      <c r="W87" s="212" t="str">
        <v>1987-11-17</v>
      </c>
      <c r="X87" s="213">
        <v>0.08</v>
      </c>
      <c r="Y87" s="214">
        <v>7.1428500000000005E-4</v>
      </c>
      <c r="Z87" s="11" t="str">
        <v>1987-12-15</v>
      </c>
      <c r="AA87" s="11" t="str">
        <v>1987-11-13</v>
      </c>
      <c r="BB87" s="55"/>
      <c r="BC87" s="56"/>
      <c r="BD87" s="56"/>
      <c r="BE87" s="56"/>
      <c r="BF87" s="56"/>
      <c r="BG87" s="56"/>
    </row>
    <row r="88" spans="1:59" ht="12.5">
      <c r="A88" s="19"/>
      <c r="B88" s="198" t="str">
        <f ca="1"/>
        <v>2025-04-21</v>
      </c>
      <c r="C88" s="30">
        <f ca="1"/>
        <v>193.16</v>
      </c>
      <c r="D88" s="205">
        <f t="shared" ca="1" si="32"/>
        <v>204.94549999999998</v>
      </c>
      <c r="E88" s="30">
        <f t="shared" ca="1" si="29"/>
        <v>222.97633333333337</v>
      </c>
      <c r="F88" s="30">
        <f t="shared" ca="1" si="30"/>
        <v>229.95649999999998</v>
      </c>
      <c r="G88" s="206">
        <f t="shared" ca="1" si="31"/>
        <v>220.57575999999997</v>
      </c>
      <c r="H88" s="192" t="str">
        <f ca="1"/>
        <v>2025-04-21</v>
      </c>
      <c r="I88" s="193">
        <f ca="1"/>
        <v>45860324</v>
      </c>
      <c r="J88" s="19"/>
      <c r="O88" s="192" t="str">
        <f ca="1"/>
        <v>2025-04-21</v>
      </c>
      <c r="P88" s="193">
        <f ca="1"/>
        <v>4.41</v>
      </c>
      <c r="Q88" s="11"/>
      <c r="W88" s="212" t="str">
        <v>1987-08-10</v>
      </c>
      <c r="X88" s="213">
        <v>0.06</v>
      </c>
      <c r="Y88" s="214">
        <v>5.3571374999999998E-4</v>
      </c>
      <c r="Z88" s="11" t="str">
        <v>1987-09-15</v>
      </c>
      <c r="AA88" s="11" t="str">
        <v>1987-07-31</v>
      </c>
      <c r="BB88" s="55"/>
      <c r="BC88" s="56"/>
      <c r="BD88" s="56"/>
      <c r="BE88" s="56"/>
      <c r="BF88" s="56"/>
      <c r="BG88" s="56"/>
    </row>
    <row r="89" spans="1:59" ht="12.5">
      <c r="A89" s="19"/>
      <c r="B89" s="198" t="str">
        <f ca="1"/>
        <v>2025-04-17</v>
      </c>
      <c r="C89" s="30">
        <f ca="1"/>
        <v>196.98</v>
      </c>
      <c r="D89" s="205">
        <f t="shared" ca="1" si="32"/>
        <v>206.20100000000002</v>
      </c>
      <c r="E89" s="30">
        <f t="shared" ca="1" si="29"/>
        <v>223.48050000000003</v>
      </c>
      <c r="F89" s="30">
        <f t="shared" ca="1" si="30"/>
        <v>230.26400000000001</v>
      </c>
      <c r="G89" s="206">
        <f t="shared" ca="1" si="31"/>
        <v>220.45999999999998</v>
      </c>
      <c r="H89" s="192" t="str">
        <f ca="1"/>
        <v>2025-04-17</v>
      </c>
      <c r="I89" s="193">
        <f ca="1"/>
        <v>52142349</v>
      </c>
      <c r="J89" s="19"/>
      <c r="O89" s="192" t="str">
        <f ca="1"/>
        <v>2025-04-17</v>
      </c>
      <c r="P89" s="193">
        <f ca="1"/>
        <v>4.33</v>
      </c>
      <c r="Q89" s="11"/>
      <c r="W89" s="212" t="str">
        <v>1987-05-11</v>
      </c>
      <c r="X89" s="213">
        <v>0.12</v>
      </c>
      <c r="Y89" s="214">
        <v>5.3571374999999998E-4</v>
      </c>
      <c r="Z89" s="11" t="str">
        <v>1987-06-15</v>
      </c>
      <c r="AA89" s="11" t="str">
        <v>1987-04-22</v>
      </c>
      <c r="BB89" s="55"/>
      <c r="BC89" s="56"/>
      <c r="BD89" s="56"/>
      <c r="BE89" s="56"/>
      <c r="BF89" s="56"/>
      <c r="BG89" s="56"/>
    </row>
    <row r="90" spans="1:59" ht="12.5">
      <c r="A90" s="19"/>
      <c r="B90" s="198" t="str">
        <f ca="1"/>
        <v>2025-04-16</v>
      </c>
      <c r="C90" s="30">
        <f ca="1"/>
        <v>194.27</v>
      </c>
      <c r="D90" s="205">
        <f t="shared" ca="1" si="32"/>
        <v>207.05700000000002</v>
      </c>
      <c r="E90" s="30">
        <f t="shared" ca="1" si="29"/>
        <v>223.92383333333333</v>
      </c>
      <c r="F90" s="30">
        <f t="shared" ca="1" si="30"/>
        <v>230.54124999999996</v>
      </c>
      <c r="G90" s="206">
        <f t="shared" ca="1" si="31"/>
        <v>220.33707999999996</v>
      </c>
      <c r="H90" s="192" t="str">
        <f ca="1"/>
        <v>2025-04-16</v>
      </c>
      <c r="I90" s="193">
        <f ca="1"/>
        <v>58802034</v>
      </c>
      <c r="J90" s="19"/>
      <c r="O90" s="192" t="str">
        <f ca="1"/>
        <v>2025-04-16</v>
      </c>
      <c r="P90" s="193">
        <f ca="1"/>
        <v>4.28</v>
      </c>
      <c r="Q90" s="11"/>
      <c r="W90" s="212"/>
      <c r="X90" s="213"/>
      <c r="Y90" s="214"/>
      <c r="Z90" s="11"/>
      <c r="AA90" s="11"/>
      <c r="BB90" s="55"/>
      <c r="BC90" s="56"/>
      <c r="BD90" s="56"/>
      <c r="BE90" s="56"/>
      <c r="BF90" s="56"/>
      <c r="BG90" s="56"/>
    </row>
    <row r="91" spans="1:59" ht="12.5">
      <c r="A91" s="19"/>
      <c r="B91" s="198" t="str">
        <f ca="1"/>
        <v>2025-04-15</v>
      </c>
      <c r="C91" s="30">
        <f ca="1"/>
        <v>202.14</v>
      </c>
      <c r="D91" s="205">
        <f t="shared" ca="1" si="32"/>
        <v>208.10550000000003</v>
      </c>
      <c r="E91" s="30">
        <f t="shared" ca="1" si="29"/>
        <v>224.39266666666668</v>
      </c>
      <c r="F91" s="30">
        <f t="shared" ca="1" si="30"/>
        <v>230.8835</v>
      </c>
      <c r="G91" s="206">
        <f t="shared" ca="1" si="31"/>
        <v>220.22883999999996</v>
      </c>
      <c r="H91" s="192" t="str">
        <f ca="1"/>
        <v>2025-04-15</v>
      </c>
      <c r="I91" s="193">
        <f ca="1"/>
        <v>50304417</v>
      </c>
      <c r="J91" s="19"/>
      <c r="O91" s="192" t="str">
        <f ca="1"/>
        <v>2025-04-15</v>
      </c>
      <c r="P91" s="193">
        <f ca="1"/>
        <v>4.32</v>
      </c>
      <c r="Q91" s="11"/>
      <c r="W91" s="212"/>
      <c r="X91" s="213"/>
      <c r="Y91" s="214"/>
      <c r="Z91" s="11"/>
      <c r="AA91" s="11"/>
      <c r="BB91" s="55"/>
      <c r="BC91" s="56"/>
      <c r="BD91" s="56"/>
      <c r="BE91" s="56"/>
      <c r="BF91" s="56"/>
      <c r="BG91" s="56"/>
    </row>
    <row r="92" spans="1:59" ht="12.5">
      <c r="A92" s="19"/>
      <c r="B92" s="198" t="str">
        <f ca="1"/>
        <v>2025-04-14</v>
      </c>
      <c r="C92" s="30">
        <f ca="1"/>
        <v>202.52</v>
      </c>
      <c r="D92" s="205">
        <f t="shared" ca="1" si="32"/>
        <v>208.63299999999998</v>
      </c>
      <c r="E92" s="30">
        <f t="shared" ca="1" si="29"/>
        <v>224.85250000000002</v>
      </c>
      <c r="F92" s="30">
        <f t="shared" ca="1" si="30"/>
        <v>231.16533333333334</v>
      </c>
      <c r="G92" s="206">
        <f t="shared" ca="1" si="31"/>
        <v>220.09459999999999</v>
      </c>
      <c r="H92" s="192" t="str">
        <f ca="1"/>
        <v>2025-04-14</v>
      </c>
      <c r="I92" s="193">
        <f ca="1"/>
        <v>100846206</v>
      </c>
      <c r="J92" s="19"/>
      <c r="O92" s="192" t="str">
        <f ca="1"/>
        <v>2025-04-14</v>
      </c>
      <c r="P92" s="193">
        <f ca="1"/>
        <v>4.3600000000000003</v>
      </c>
      <c r="Q92" s="11"/>
      <c r="W92" s="212"/>
      <c r="X92" s="213"/>
      <c r="Y92" s="214"/>
      <c r="Z92" s="11"/>
      <c r="AA92" s="11"/>
      <c r="BB92" s="55"/>
      <c r="BC92" s="56"/>
      <c r="BD92" s="56"/>
      <c r="BE92" s="56"/>
      <c r="BF92" s="56"/>
      <c r="BG92" s="56"/>
    </row>
    <row r="93" spans="1:59" ht="12.5">
      <c r="A93" s="19"/>
      <c r="B93" s="198" t="str">
        <f ca="1"/>
        <v>2025-04-11</v>
      </c>
      <c r="C93" s="30">
        <f ca="1"/>
        <v>198.15</v>
      </c>
      <c r="D93" s="205">
        <f t="shared" ca="1" si="32"/>
        <v>209.20699999999997</v>
      </c>
      <c r="E93" s="30">
        <f t="shared" ca="1" si="29"/>
        <v>225.27733333333333</v>
      </c>
      <c r="F93" s="30">
        <f t="shared" ca="1" si="30"/>
        <v>231.43166666666664</v>
      </c>
      <c r="G93" s="206">
        <f t="shared" ca="1" si="31"/>
        <v>219.97203999999994</v>
      </c>
      <c r="H93" s="192" t="str">
        <f ca="1"/>
        <v>2025-04-11</v>
      </c>
      <c r="I93" s="193">
        <f ca="1"/>
        <v>86610688</v>
      </c>
      <c r="J93" s="19"/>
      <c r="O93" s="192" t="str">
        <f ca="1"/>
        <v>2025-04-11</v>
      </c>
      <c r="P93" s="193">
        <f ca="1"/>
        <v>4.49</v>
      </c>
      <c r="Q93" s="11"/>
      <c r="W93" s="212"/>
      <c r="X93" s="213"/>
      <c r="Y93" s="214"/>
      <c r="Z93" s="11"/>
      <c r="AA93" s="11"/>
      <c r="BB93" s="55"/>
      <c r="BC93" s="56"/>
      <c r="BD93" s="56"/>
      <c r="BE93" s="56"/>
      <c r="BF93" s="56"/>
      <c r="BG93" s="56"/>
    </row>
    <row r="94" spans="1:59" ht="13" thickBot="1">
      <c r="A94" s="19"/>
      <c r="B94" s="198" t="str">
        <f ca="1"/>
        <v>2025-04-10</v>
      </c>
      <c r="C94" s="30">
        <f ca="1"/>
        <v>190.42</v>
      </c>
      <c r="D94" s="205">
        <f t="shared" ca="1" si="32"/>
        <v>209.97400000000002</v>
      </c>
      <c r="E94" s="30">
        <f t="shared" ca="1" si="29"/>
        <v>225.93500000000003</v>
      </c>
      <c r="F94" s="30">
        <f t="shared" ca="1" si="30"/>
        <v>231.71074999999999</v>
      </c>
      <c r="G94" s="206">
        <f t="shared" ca="1" si="31"/>
        <v>219.88231999999996</v>
      </c>
      <c r="H94" s="192" t="str">
        <f ca="1"/>
        <v>2025-04-10</v>
      </c>
      <c r="I94" s="193">
        <f ca="1"/>
        <v>120787096</v>
      </c>
      <c r="J94" s="19"/>
      <c r="O94" s="192" t="str">
        <f ca="1"/>
        <v>2025-04-10</v>
      </c>
      <c r="P94" s="193">
        <f ca="1"/>
        <v>4.3899999999999997</v>
      </c>
      <c r="Q94" s="11"/>
      <c r="W94" s="215"/>
      <c r="X94" s="216"/>
      <c r="Y94" s="217"/>
      <c r="Z94" s="11"/>
      <c r="AA94" s="11"/>
      <c r="BB94" s="55"/>
      <c r="BC94" s="56"/>
      <c r="BD94" s="56"/>
      <c r="BE94" s="56"/>
      <c r="BF94" s="56"/>
      <c r="BG94" s="56"/>
    </row>
    <row r="95" spans="1:59" ht="12.5">
      <c r="A95" s="19"/>
      <c r="B95" s="198" t="str">
        <f ca="1"/>
        <v>2025-04-09</v>
      </c>
      <c r="C95" s="30">
        <f ca="1"/>
        <v>198.85</v>
      </c>
      <c r="D95" s="205">
        <f t="shared" ca="1" si="32"/>
        <v>210.93700000000004</v>
      </c>
      <c r="E95" s="30">
        <f t="shared" ca="1" si="29"/>
        <v>226.64500000000004</v>
      </c>
      <c r="F95" s="30">
        <f t="shared" ca="1" si="30"/>
        <v>232.05116666666663</v>
      </c>
      <c r="G95" s="206">
        <f t="shared" ca="1" si="31"/>
        <v>219.81752</v>
      </c>
      <c r="H95" s="192" t="str">
        <f ca="1"/>
        <v>2025-04-09</v>
      </c>
      <c r="I95" s="193">
        <f ca="1"/>
        <v>182183802</v>
      </c>
      <c r="J95" s="19"/>
      <c r="O95" s="192" t="str">
        <f ca="1"/>
        <v>2025-04-09</v>
      </c>
      <c r="P95" s="193">
        <f ca="1"/>
        <v>4.4000000000000004</v>
      </c>
      <c r="Q95" s="11"/>
      <c r="BB95" s="55"/>
      <c r="BC95" s="56"/>
      <c r="BD95" s="56"/>
      <c r="BE95" s="56"/>
      <c r="BF95" s="56"/>
      <c r="BG95" s="56"/>
    </row>
    <row r="96" spans="1:59" ht="12.5">
      <c r="A96" s="19"/>
      <c r="B96" s="198" t="str">
        <f ca="1"/>
        <v>2025-04-08</v>
      </c>
      <c r="C96" s="30">
        <f ca="1"/>
        <v>172.42</v>
      </c>
      <c r="D96" s="205">
        <f t="shared" ca="1" si="32"/>
        <v>211.84350000000001</v>
      </c>
      <c r="E96" s="30">
        <f t="shared" ca="1" si="29"/>
        <v>227.2331666666667</v>
      </c>
      <c r="F96" s="30">
        <f t="shared" ca="1" si="30"/>
        <v>232.3385833333333</v>
      </c>
      <c r="G96" s="206">
        <f t="shared" ca="1" si="31"/>
        <v>219.69007999999999</v>
      </c>
      <c r="H96" s="192" t="str">
        <f ca="1"/>
        <v>2025-04-08</v>
      </c>
      <c r="I96" s="193">
        <f ca="1"/>
        <v>119314792</v>
      </c>
      <c r="J96" s="19"/>
      <c r="O96" s="192" t="str">
        <f ca="1"/>
        <v>2025-04-08</v>
      </c>
      <c r="P96" s="193">
        <f ca="1"/>
        <v>4.26</v>
      </c>
      <c r="Q96" s="11"/>
      <c r="BB96" s="55"/>
      <c r="BC96" s="56"/>
      <c r="BD96" s="56"/>
      <c r="BE96" s="56"/>
      <c r="BF96" s="56"/>
      <c r="BG96" s="56"/>
    </row>
    <row r="97" spans="1:59" ht="12.5">
      <c r="A97" s="19"/>
      <c r="B97" s="198" t="str">
        <f ca="1"/>
        <v>2025-04-07</v>
      </c>
      <c r="C97" s="30">
        <f ca="1"/>
        <v>181.46</v>
      </c>
      <c r="D97" s="205">
        <f t="shared" ca="1" si="32"/>
        <v>214.2645</v>
      </c>
      <c r="E97" s="30">
        <f t="shared" ca="1" si="29"/>
        <v>228.30266666666668</v>
      </c>
      <c r="F97" s="30">
        <f t="shared" ca="1" si="30"/>
        <v>232.82499999999996</v>
      </c>
      <c r="G97" s="206">
        <f t="shared" ca="1" si="31"/>
        <v>219.67587999999998</v>
      </c>
      <c r="H97" s="192" t="str">
        <f ca="1"/>
        <v>2025-04-07</v>
      </c>
      <c r="I97" s="193">
        <f ca="1"/>
        <v>157350538</v>
      </c>
      <c r="J97" s="19"/>
      <c r="O97" s="192" t="str">
        <f ca="1"/>
        <v>2025-04-07</v>
      </c>
      <c r="P97" s="193">
        <f ca="1"/>
        <v>4.16</v>
      </c>
      <c r="Q97" s="11"/>
      <c r="BB97" s="55"/>
      <c r="BC97" s="56"/>
      <c r="BD97" s="56"/>
      <c r="BE97" s="56"/>
      <c r="BF97" s="56"/>
      <c r="BG97" s="56"/>
    </row>
    <row r="98" spans="1:59" ht="12.5">
      <c r="A98" s="19"/>
      <c r="B98" s="198" t="str">
        <f ca="1"/>
        <v>2025-04-04</v>
      </c>
      <c r="C98" s="30">
        <f ca="1"/>
        <v>188.38</v>
      </c>
      <c r="D98" s="205">
        <f t="shared" ca="1" si="32"/>
        <v>216.56549999999999</v>
      </c>
      <c r="E98" s="30">
        <f t="shared" ca="1" si="29"/>
        <v>229.31883333333334</v>
      </c>
      <c r="F98" s="30">
        <f t="shared" ca="1" si="30"/>
        <v>233.20491666666663</v>
      </c>
      <c r="G98" s="206">
        <f t="shared" ca="1" si="31"/>
        <v>219.62067999999999</v>
      </c>
      <c r="H98" s="192" t="str">
        <f ca="1"/>
        <v>2025-04-04</v>
      </c>
      <c r="I98" s="193">
        <f ca="1"/>
        <v>124921508</v>
      </c>
      <c r="J98" s="19"/>
      <c r="O98" s="192" t="str">
        <f ca="1"/>
        <v>2025-04-04</v>
      </c>
      <c r="P98" s="193">
        <f ca="1"/>
        <v>3.98</v>
      </c>
      <c r="Q98" s="11"/>
      <c r="BB98" s="55"/>
      <c r="BC98" s="56"/>
      <c r="BD98" s="56"/>
      <c r="BE98" s="56"/>
      <c r="BF98" s="56"/>
      <c r="BG98" s="56"/>
    </row>
    <row r="99" spans="1:59" ht="12.5">
      <c r="A99" s="19"/>
      <c r="B99" s="198" t="str">
        <f ca="1"/>
        <v>2025-04-03</v>
      </c>
      <c r="C99" s="30">
        <f ca="1"/>
        <v>203.19</v>
      </c>
      <c r="D99" s="205">
        <f t="shared" ca="1" si="32"/>
        <v>219.09999999999997</v>
      </c>
      <c r="E99" s="30">
        <f t="shared" ca="1" si="29"/>
        <v>230.2115</v>
      </c>
      <c r="F99" s="30">
        <f t="shared" ca="1" si="30"/>
        <v>233.53958333333327</v>
      </c>
      <c r="G99" s="206">
        <f t="shared" ca="1" si="31"/>
        <v>219.54227999999998</v>
      </c>
      <c r="H99" s="192" t="str">
        <f ca="1"/>
        <v>2025-04-03</v>
      </c>
      <c r="I99" s="193">
        <f ca="1"/>
        <v>102436963</v>
      </c>
      <c r="J99" s="19"/>
      <c r="O99" s="192" t="str">
        <f ca="1"/>
        <v>2025-04-03</v>
      </c>
      <c r="P99" s="193">
        <f ca="1"/>
        <v>4.05</v>
      </c>
      <c r="Q99" s="11"/>
      <c r="BB99" s="55"/>
      <c r="BC99" s="56"/>
      <c r="BD99" s="56"/>
      <c r="BE99" s="56"/>
      <c r="BF99" s="56"/>
      <c r="BG99" s="56"/>
    </row>
    <row r="100" spans="1:59" ht="12.5">
      <c r="A100" s="19"/>
      <c r="B100" s="198" t="str">
        <f ca="1"/>
        <v>2025-04-02</v>
      </c>
      <c r="C100" s="30">
        <f ca="1"/>
        <v>223.89</v>
      </c>
      <c r="D100" s="205">
        <f t="shared" ca="1" si="32"/>
        <v>220.70700000000002</v>
      </c>
      <c r="E100" s="30">
        <f t="shared" ca="1" si="29"/>
        <v>230.90383333333335</v>
      </c>
      <c r="F100" s="30">
        <f t="shared" ca="1" si="30"/>
        <v>233.755</v>
      </c>
      <c r="G100" s="206">
        <f t="shared" ca="1" si="31"/>
        <v>219.40164000000001</v>
      </c>
      <c r="H100" s="192" t="str">
        <f ca="1"/>
        <v>2025-04-02</v>
      </c>
      <c r="I100" s="193">
        <f ca="1"/>
        <v>32227033</v>
      </c>
      <c r="J100" s="19"/>
      <c r="O100" s="192" t="str">
        <f ca="1"/>
        <v>2025-04-02</v>
      </c>
      <c r="P100" s="193">
        <f ca="1"/>
        <v>4.2</v>
      </c>
      <c r="Q100" s="11"/>
      <c r="BB100" s="55"/>
      <c r="BC100" s="56"/>
      <c r="BD100" s="56"/>
      <c r="BE100" s="56"/>
      <c r="BF100" s="56"/>
      <c r="BG100" s="56"/>
    </row>
    <row r="101" spans="1:59" ht="12.5">
      <c r="A101" s="19"/>
      <c r="B101" s="198" t="str">
        <f ca="1"/>
        <v>2025-04-01</v>
      </c>
      <c r="C101" s="30">
        <f ca="1"/>
        <v>223.19</v>
      </c>
      <c r="D101" s="205">
        <f t="shared" ca="1" si="32"/>
        <v>221.29949999999999</v>
      </c>
      <c r="E101" s="30">
        <f t="shared" ca="1" si="29"/>
        <v>231.22383333333335</v>
      </c>
      <c r="F101" s="30">
        <f t="shared" ca="1" si="30"/>
        <v>233.76649999999998</v>
      </c>
      <c r="G101" s="206">
        <f t="shared" ca="1" si="31"/>
        <v>219.18147999999999</v>
      </c>
      <c r="H101" s="192" t="str">
        <f ca="1"/>
        <v>2025-04-01</v>
      </c>
      <c r="I101" s="193">
        <f ca="1"/>
        <v>35715179</v>
      </c>
      <c r="J101" s="19"/>
      <c r="O101" s="192" t="str">
        <f ca="1"/>
        <v>2025-04-01</v>
      </c>
      <c r="P101" s="193">
        <f ca="1"/>
        <v>4.16</v>
      </c>
      <c r="Q101" s="11"/>
      <c r="BB101" s="55"/>
      <c r="BC101" s="56"/>
      <c r="BD101" s="56"/>
      <c r="BE101" s="56"/>
      <c r="BF101" s="56"/>
      <c r="BG101" s="56"/>
    </row>
    <row r="102" spans="1:59" ht="12.5">
      <c r="A102" s="19"/>
      <c r="B102" s="198" t="str">
        <f ca="1"/>
        <v>2025-03-31</v>
      </c>
      <c r="C102" s="30">
        <f ca="1"/>
        <v>222.13</v>
      </c>
      <c r="D102" s="205">
        <f t="shared" ca="1" si="32"/>
        <v>221.93649999999997</v>
      </c>
      <c r="E102" s="30">
        <f t="shared" ca="1" si="29"/>
        <v>231.56366666666665</v>
      </c>
      <c r="F102" s="30">
        <f t="shared" ca="1" si="30"/>
        <v>233.74991666666665</v>
      </c>
      <c r="G102" s="206">
        <f t="shared" ca="1" si="31"/>
        <v>218.96092000000002</v>
      </c>
      <c r="H102" s="192" t="str">
        <f ca="1"/>
        <v>2025-03-31</v>
      </c>
      <c r="I102" s="193">
        <f ca="1"/>
        <v>65299321</v>
      </c>
      <c r="J102" s="19"/>
      <c r="O102" s="192" t="str">
        <f ca="1"/>
        <v>2025-03-31</v>
      </c>
      <c r="P102" s="193">
        <f ca="1"/>
        <v>4.25</v>
      </c>
      <c r="Q102" s="11"/>
      <c r="BB102" s="55"/>
      <c r="BC102" s="56"/>
      <c r="BD102" s="56"/>
      <c r="BE102" s="56"/>
      <c r="BF102" s="56"/>
      <c r="BG102" s="56"/>
    </row>
    <row r="103" spans="1:59" ht="12.5">
      <c r="A103" s="19"/>
      <c r="B103" s="198" t="str">
        <f ca="1"/>
        <v>2025-03-28</v>
      </c>
      <c r="C103" s="30">
        <f ca="1"/>
        <v>217.9</v>
      </c>
      <c r="D103" s="205">
        <f t="shared" ca="1" si="32"/>
        <v>222.73150000000001</v>
      </c>
      <c r="E103" s="30">
        <f t="shared" ca="1" si="29"/>
        <v>232.03050000000002</v>
      </c>
      <c r="F103" s="30">
        <f t="shared" ca="1" si="30"/>
        <v>233.78466666666665</v>
      </c>
      <c r="G103" s="206">
        <f t="shared" ca="1" si="31"/>
        <v>218.74932000000004</v>
      </c>
      <c r="H103" s="192" t="str">
        <f ca="1"/>
        <v>2025-03-28</v>
      </c>
      <c r="I103" s="193">
        <f ca="1"/>
        <v>39525987</v>
      </c>
      <c r="J103" s="19"/>
      <c r="O103" s="192" t="str">
        <f ca="1"/>
        <v>2025-03-28</v>
      </c>
      <c r="P103" s="193">
        <f ca="1"/>
        <v>4.26</v>
      </c>
      <c r="Q103" s="11"/>
      <c r="BB103" s="55"/>
      <c r="BC103" s="56"/>
      <c r="BD103" s="56"/>
      <c r="BE103" s="56"/>
      <c r="BF103" s="56"/>
      <c r="BG103" s="56"/>
    </row>
    <row r="104" spans="1:59" ht="12.5">
      <c r="A104" s="19"/>
      <c r="B104" s="198" t="str">
        <f ca="1"/>
        <v>2025-03-27</v>
      </c>
      <c r="C104" s="30">
        <f ca="1"/>
        <v>223.85</v>
      </c>
      <c r="D104" s="205">
        <f t="shared" ca="1" si="32"/>
        <v>223.92850000000004</v>
      </c>
      <c r="E104" s="30">
        <f t="shared" ca="1" si="29"/>
        <v>232.59750000000003</v>
      </c>
      <c r="F104" s="30">
        <f t="shared" ca="1" si="30"/>
        <v>233.84524999999999</v>
      </c>
      <c r="G104" s="206">
        <f t="shared" ca="1" si="31"/>
        <v>218.56040000000004</v>
      </c>
      <c r="H104" s="192" t="str">
        <f ca="1"/>
        <v>2025-03-27</v>
      </c>
      <c r="I104" s="193">
        <f ca="1"/>
        <v>36766639</v>
      </c>
      <c r="J104" s="19"/>
      <c r="O104" s="192" t="str">
        <f ca="1"/>
        <v>2025-03-27</v>
      </c>
      <c r="P104" s="193">
        <f ca="1"/>
        <v>4.37</v>
      </c>
      <c r="Q104" s="11"/>
      <c r="BB104" s="55"/>
      <c r="BC104" s="56"/>
      <c r="BD104" s="56"/>
      <c r="BE104" s="56"/>
      <c r="BF104" s="56"/>
      <c r="BG104" s="56"/>
    </row>
    <row r="105" spans="1:59" ht="12.5">
      <c r="A105" s="19"/>
      <c r="B105" s="198" t="str">
        <f ca="1"/>
        <v>2025-03-26</v>
      </c>
      <c r="C105" s="30">
        <f ca="1"/>
        <v>221.53</v>
      </c>
      <c r="D105" s="205">
        <f t="shared" ca="1" si="32"/>
        <v>224.60100000000003</v>
      </c>
      <c r="E105" s="30">
        <f t="shared" ca="1" si="29"/>
        <v>233.12183333333334</v>
      </c>
      <c r="F105" s="30">
        <f t="shared" ca="1" si="30"/>
        <v>233.8655</v>
      </c>
      <c r="G105" s="206">
        <f t="shared" ca="1" si="31"/>
        <v>218.35500000000005</v>
      </c>
      <c r="H105" s="192" t="str">
        <f ca="1"/>
        <v>2025-03-26</v>
      </c>
      <c r="I105" s="193">
        <f ca="1"/>
        <v>34163658</v>
      </c>
      <c r="J105" s="19"/>
      <c r="O105" s="192" t="str">
        <f ca="1"/>
        <v>2025-03-26</v>
      </c>
      <c r="P105" s="193">
        <f ca="1"/>
        <v>4.34</v>
      </c>
      <c r="Q105" s="11"/>
      <c r="BB105" s="55"/>
      <c r="BC105" s="56"/>
      <c r="BD105" s="56"/>
      <c r="BE105" s="56"/>
      <c r="BF105" s="56"/>
      <c r="BG105" s="56"/>
    </row>
    <row r="106" spans="1:59" ht="12.5">
      <c r="A106" s="19"/>
      <c r="B106" s="198" t="str">
        <f ca="1"/>
        <v>2025-03-25</v>
      </c>
      <c r="C106" s="30">
        <f ca="1"/>
        <v>223.75</v>
      </c>
      <c r="D106" s="205">
        <f t="shared" ca="1" si="32"/>
        <v>225.54250000000002</v>
      </c>
      <c r="E106" s="30">
        <f t="shared" ca="1" si="29"/>
        <v>233.74200000000002</v>
      </c>
      <c r="F106" s="30">
        <f t="shared" ca="1" si="30"/>
        <v>233.90033333333332</v>
      </c>
      <c r="G106" s="206">
        <f t="shared" ca="1" si="31"/>
        <v>218.14452000000006</v>
      </c>
      <c r="H106" s="192" t="str">
        <f ca="1"/>
        <v>2025-03-25</v>
      </c>
      <c r="I106" s="193">
        <f ca="1"/>
        <v>34372887</v>
      </c>
      <c r="J106" s="19"/>
      <c r="O106" s="192" t="str">
        <f ca="1"/>
        <v>2025-03-25</v>
      </c>
      <c r="P106" s="193">
        <f ca="1"/>
        <v>4.3099999999999996</v>
      </c>
      <c r="Q106" s="11"/>
      <c r="BB106" s="55"/>
      <c r="BC106" s="56"/>
      <c r="BD106" s="56"/>
      <c r="BE106" s="56"/>
      <c r="BF106" s="56"/>
      <c r="BG106" s="56"/>
    </row>
    <row r="107" spans="1:59" ht="12.5">
      <c r="A107" s="19"/>
      <c r="B107" s="198" t="str">
        <f ca="1"/>
        <v>2025-03-24</v>
      </c>
      <c r="C107" s="30">
        <f ca="1"/>
        <v>220.73</v>
      </c>
      <c r="D107" s="205">
        <f t="shared" ca="1" si="32"/>
        <v>226.70700000000002</v>
      </c>
      <c r="E107" s="30">
        <f t="shared" ca="1" si="29"/>
        <v>234.31150000000005</v>
      </c>
      <c r="F107" s="30">
        <f t="shared" ca="1" si="30"/>
        <v>233.97316666666669</v>
      </c>
      <c r="G107" s="206">
        <f t="shared" ca="1" si="31"/>
        <v>217.92972000000009</v>
      </c>
      <c r="H107" s="192" t="str">
        <f ca="1"/>
        <v>2025-03-24</v>
      </c>
      <c r="I107" s="193">
        <f ca="1"/>
        <v>44172627</v>
      </c>
      <c r="J107" s="19"/>
      <c r="O107" s="192" t="str">
        <f ca="1"/>
        <v>2025-03-24</v>
      </c>
      <c r="P107" s="193">
        <f ca="1"/>
        <v>4.33</v>
      </c>
      <c r="Q107" s="11"/>
      <c r="BB107" s="55"/>
      <c r="BC107" s="56"/>
      <c r="BD107" s="56"/>
      <c r="BE107" s="56"/>
      <c r="BF107" s="56"/>
      <c r="BG107" s="56"/>
    </row>
    <row r="108" spans="1:59" ht="12.5">
      <c r="A108" s="19"/>
      <c r="B108" s="198" t="str">
        <f ca="1"/>
        <v>2025-03-21</v>
      </c>
      <c r="C108" s="30">
        <f ca="1"/>
        <v>218.27</v>
      </c>
      <c r="D108" s="205">
        <f t="shared" ca="1" si="32"/>
        <v>228.02550000000005</v>
      </c>
      <c r="E108" s="30">
        <f t="shared" ca="1" si="29"/>
        <v>234.88250000000005</v>
      </c>
      <c r="F108" s="30">
        <f t="shared" ca="1" si="30"/>
        <v>234.02783333333338</v>
      </c>
      <c r="G108" s="206">
        <f t="shared" ca="1" si="31"/>
        <v>217.73268000000007</v>
      </c>
      <c r="H108" s="192" t="str">
        <f ca="1"/>
        <v>2025-03-21</v>
      </c>
      <c r="I108" s="193">
        <f ca="1"/>
        <v>93514424</v>
      </c>
      <c r="J108" s="19"/>
      <c r="O108" s="192" t="str">
        <f ca="1"/>
        <v>2025-03-21</v>
      </c>
      <c r="P108" s="193">
        <f ca="1"/>
        <v>4.25</v>
      </c>
      <c r="Q108" s="11"/>
      <c r="BB108" s="55"/>
      <c r="BC108" s="56"/>
      <c r="BD108" s="56"/>
      <c r="BE108" s="56"/>
      <c r="BF108" s="56"/>
      <c r="BG108" s="56"/>
    </row>
    <row r="109" spans="1:59" ht="12.5">
      <c r="A109" s="19"/>
      <c r="B109" s="198" t="str">
        <f ca="1"/>
        <v>2025-03-20</v>
      </c>
      <c r="C109" s="30">
        <f ca="1"/>
        <v>214.1</v>
      </c>
      <c r="D109" s="205">
        <f t="shared" ca="1" si="32"/>
        <v>229.38950000000006</v>
      </c>
      <c r="E109" s="30">
        <f t="shared" ca="1" si="29"/>
        <v>235.48149999999998</v>
      </c>
      <c r="F109" s="30">
        <f t="shared" ca="1" si="30"/>
        <v>234.10075000000001</v>
      </c>
      <c r="G109" s="206">
        <f t="shared" ca="1" si="31"/>
        <v>217.54184000000009</v>
      </c>
      <c r="H109" s="192" t="str">
        <f ca="1"/>
        <v>2025-03-20</v>
      </c>
      <c r="I109" s="193">
        <f ca="1"/>
        <v>48270264</v>
      </c>
      <c r="J109" s="19"/>
      <c r="O109" s="192" t="str">
        <f ca="1"/>
        <v>2025-03-20</v>
      </c>
      <c r="P109" s="193">
        <f ca="1"/>
        <v>4.2329999999999997</v>
      </c>
      <c r="Q109" s="11"/>
      <c r="BB109" s="55"/>
      <c r="BC109" s="56"/>
      <c r="BD109" s="56"/>
      <c r="BE109" s="56"/>
      <c r="BF109" s="56"/>
      <c r="BG109" s="56"/>
    </row>
    <row r="110" spans="1:59" ht="12.5">
      <c r="A110" s="19"/>
      <c r="B110" s="198" t="str">
        <f ca="1"/>
        <v>2025-03-19</v>
      </c>
      <c r="C110" s="30">
        <f ca="1"/>
        <v>215.24</v>
      </c>
      <c r="D110" s="205">
        <f t="shared" ca="1" si="32"/>
        <v>230.97600000000003</v>
      </c>
      <c r="E110" s="30">
        <f t="shared" ca="1" si="29"/>
        <v>236.07183333333336</v>
      </c>
      <c r="F110" s="30">
        <f t="shared" ca="1" si="30"/>
        <v>234.19883333333334</v>
      </c>
      <c r="G110" s="206">
        <f t="shared" ca="1" si="31"/>
        <v>217.39676000000006</v>
      </c>
      <c r="H110" s="192" t="str">
        <f ca="1"/>
        <v>2025-03-19</v>
      </c>
      <c r="I110" s="193">
        <f ca="1"/>
        <v>54237276</v>
      </c>
      <c r="J110" s="19"/>
      <c r="O110" s="192" t="str">
        <f ca="1"/>
        <v>2025-03-19</v>
      </c>
      <c r="P110" s="193">
        <f ca="1"/>
        <v>4.2560000000000002</v>
      </c>
      <c r="Q110" s="11"/>
      <c r="BB110" s="55"/>
      <c r="BC110" s="56"/>
      <c r="BD110" s="56"/>
      <c r="BE110" s="56"/>
      <c r="BF110" s="56"/>
      <c r="BG110" s="56"/>
    </row>
    <row r="111" spans="1:59" ht="12.5">
      <c r="A111" s="19"/>
      <c r="B111" s="198" t="str">
        <f ca="1"/>
        <v>2025-03-18</v>
      </c>
      <c r="C111" s="30">
        <f ca="1"/>
        <v>212.69</v>
      </c>
      <c r="D111" s="205">
        <f t="shared" ca="1" si="32"/>
        <v>232.45750000000004</v>
      </c>
      <c r="E111" s="30">
        <f t="shared" ca="1" si="29"/>
        <v>236.61416666666668</v>
      </c>
      <c r="F111" s="30">
        <f t="shared" ca="1" si="30"/>
        <v>234.29574999999997</v>
      </c>
      <c r="G111" s="206">
        <f t="shared" ca="1" si="31"/>
        <v>217.23680000000007</v>
      </c>
      <c r="H111" s="192" t="str">
        <f ca="1"/>
        <v>2025-03-18</v>
      </c>
      <c r="I111" s="193">
        <f ca="1"/>
        <v>41233888</v>
      </c>
      <c r="J111" s="19"/>
      <c r="O111" s="192" t="str">
        <f ca="1"/>
        <v>2025-03-18</v>
      </c>
      <c r="P111" s="193">
        <f ca="1"/>
        <v>4.2809999999999997</v>
      </c>
      <c r="Q111" s="11"/>
      <c r="BB111" s="55"/>
      <c r="BC111" s="56"/>
      <c r="BD111" s="56"/>
      <c r="BE111" s="56"/>
      <c r="BF111" s="56"/>
      <c r="BG111" s="56"/>
    </row>
    <row r="112" spans="1:59" ht="12.5">
      <c r="A112" s="19"/>
      <c r="B112" s="198" t="str">
        <f ca="1"/>
        <v>2025-03-17</v>
      </c>
      <c r="C112" s="30">
        <f ca="1"/>
        <v>214</v>
      </c>
      <c r="D112" s="205">
        <f t="shared" ca="1" si="32"/>
        <v>234.04650000000007</v>
      </c>
      <c r="E112" s="30">
        <f t="shared" ca="1" si="29"/>
        <v>237.28933333333336</v>
      </c>
      <c r="F112" s="30">
        <f t="shared" ca="1" si="30"/>
        <v>234.40641666666667</v>
      </c>
      <c r="G112" s="206">
        <f t="shared" ca="1" si="31"/>
        <v>217.07764000000009</v>
      </c>
      <c r="H112" s="192" t="str">
        <f ca="1"/>
        <v>2025-03-17</v>
      </c>
      <c r="I112" s="193">
        <f ca="1"/>
        <v>47841607</v>
      </c>
      <c r="J112" s="19"/>
      <c r="O112" s="192" t="str">
        <f ca="1"/>
        <v>2025-03-17</v>
      </c>
      <c r="P112" s="193">
        <f ca="1"/>
        <v>4.306</v>
      </c>
      <c r="Q112" s="11"/>
      <c r="BB112" s="55"/>
      <c r="BC112" s="56"/>
      <c r="BD112" s="56"/>
      <c r="BE112" s="56"/>
      <c r="BF112" s="56"/>
      <c r="BG112" s="56"/>
    </row>
    <row r="113" spans="1:59" ht="12.5">
      <c r="A113" s="19"/>
      <c r="B113" s="198" t="str">
        <f ca="1"/>
        <v>2025-03-14</v>
      </c>
      <c r="C113" s="30">
        <f ca="1"/>
        <v>213.49</v>
      </c>
      <c r="D113" s="205">
        <f t="shared" ca="1" si="32"/>
        <v>235.57650000000007</v>
      </c>
      <c r="E113" s="30">
        <f t="shared" ca="1" si="29"/>
        <v>237.90200000000002</v>
      </c>
      <c r="F113" s="30">
        <f t="shared" ca="1" si="30"/>
        <v>234.52058333333332</v>
      </c>
      <c r="G113" s="206">
        <f t="shared" ca="1" si="31"/>
        <v>216.90888000000007</v>
      </c>
      <c r="H113" s="192" t="str">
        <f ca="1"/>
        <v>2025-03-14</v>
      </c>
      <c r="I113" s="193">
        <f ca="1"/>
        <v>59518752</v>
      </c>
      <c r="J113" s="19"/>
      <c r="O113" s="192" t="str">
        <f ca="1"/>
        <v>2025-03-14</v>
      </c>
      <c r="P113" s="193">
        <f ca="1"/>
        <v>4.3079999999999998</v>
      </c>
      <c r="Q113" s="11"/>
      <c r="BB113" s="55"/>
      <c r="BC113" s="56"/>
      <c r="BD113" s="56"/>
      <c r="BE113" s="56"/>
      <c r="BF113" s="56"/>
      <c r="BG113" s="56"/>
    </row>
    <row r="114" spans="1:59" ht="12.5">
      <c r="A114" s="19"/>
      <c r="B114" s="198" t="str">
        <f ca="1"/>
        <v>2025-03-13</v>
      </c>
      <c r="C114" s="30">
        <f ca="1"/>
        <v>209.68</v>
      </c>
      <c r="D114" s="205">
        <f t="shared" ca="1" si="32"/>
        <v>236.97850000000003</v>
      </c>
      <c r="E114" s="30">
        <f t="shared" ca="1" si="29"/>
        <v>238.47483333333335</v>
      </c>
      <c r="F114" s="30">
        <f t="shared" ca="1" si="30"/>
        <v>234.64458333333329</v>
      </c>
      <c r="G114" s="206">
        <f t="shared" ca="1" si="31"/>
        <v>216.74368000000007</v>
      </c>
      <c r="H114" s="192" t="str">
        <f ca="1"/>
        <v>2025-03-13</v>
      </c>
      <c r="I114" s="193">
        <f ca="1"/>
        <v>60360141</v>
      </c>
      <c r="J114" s="19"/>
      <c r="O114" s="192" t="str">
        <f ca="1"/>
        <v>2025-03-13</v>
      </c>
      <c r="P114" s="193">
        <f ca="1"/>
        <v>4.274</v>
      </c>
      <c r="Q114" s="11"/>
      <c r="BB114" s="55"/>
      <c r="BC114" s="56"/>
      <c r="BD114" s="56"/>
      <c r="BE114" s="56"/>
      <c r="BF114" s="56"/>
      <c r="BG114" s="56"/>
    </row>
    <row r="115" spans="1:59" ht="12.5">
      <c r="A115" s="19"/>
      <c r="B115" s="198" t="str">
        <f ca="1"/>
        <v>2025-03-12</v>
      </c>
      <c r="C115" s="30">
        <f ca="1"/>
        <v>216.98</v>
      </c>
      <c r="D115" s="205">
        <f t="shared" ca="1" si="32"/>
        <v>238.33799999999997</v>
      </c>
      <c r="E115" s="30">
        <f t="shared" ca="1" si="29"/>
        <v>239.10833333333332</v>
      </c>
      <c r="F115" s="30">
        <f t="shared" ca="1" si="30"/>
        <v>234.73233333333326</v>
      </c>
      <c r="G115" s="206">
        <f t="shared" ca="1" si="31"/>
        <v>216.58628000000004</v>
      </c>
      <c r="H115" s="192" t="str">
        <f ca="1"/>
        <v>2025-03-12</v>
      </c>
      <c r="I115" s="193">
        <f ca="1"/>
        <v>62158691</v>
      </c>
      <c r="J115" s="19"/>
      <c r="O115" s="192" t="str">
        <f ca="1"/>
        <v>2025-03-12</v>
      </c>
      <c r="P115" s="193">
        <f ca="1"/>
        <v>4.3179999999999996</v>
      </c>
      <c r="Q115" s="11"/>
      <c r="BB115" s="55"/>
      <c r="BC115" s="56"/>
      <c r="BD115" s="56"/>
      <c r="BE115" s="56"/>
      <c r="BF115" s="56"/>
      <c r="BG115" s="56"/>
    </row>
    <row r="116" spans="1:59" ht="12.5">
      <c r="A116" s="19"/>
      <c r="B116" s="198" t="str">
        <f ca="1"/>
        <v>2025-03-11</v>
      </c>
      <c r="C116" s="30">
        <f ca="1"/>
        <v>220.84</v>
      </c>
      <c r="D116" s="205">
        <f t="shared" ca="1" si="32"/>
        <v>239.11999999999998</v>
      </c>
      <c r="E116" s="30">
        <f t="shared" ca="1" si="29"/>
        <v>239.59566666666666</v>
      </c>
      <c r="F116" s="30">
        <f t="shared" ca="1" si="30"/>
        <v>234.72674999999992</v>
      </c>
      <c r="G116" s="206">
        <f t="shared" ca="1" si="31"/>
        <v>216.40804000000003</v>
      </c>
      <c r="H116" s="192" t="str">
        <f ca="1"/>
        <v>2025-03-11</v>
      </c>
      <c r="I116" s="193">
        <f ca="1"/>
        <v>76137410</v>
      </c>
      <c r="J116" s="19"/>
      <c r="O116" s="192" t="str">
        <f ca="1"/>
        <v>2025-03-11</v>
      </c>
      <c r="P116" s="193">
        <f ca="1"/>
        <v>4.2880000000000003</v>
      </c>
      <c r="Q116" s="11"/>
      <c r="BB116" s="55"/>
      <c r="BC116" s="56"/>
      <c r="BD116" s="56"/>
      <c r="BE116" s="56"/>
      <c r="BF116" s="56"/>
      <c r="BG116" s="56"/>
    </row>
    <row r="117" spans="1:59" ht="12.5">
      <c r="A117" s="19"/>
      <c r="B117" s="198" t="str">
        <f ca="1"/>
        <v>2025-03-10</v>
      </c>
      <c r="C117" s="30">
        <f ca="1"/>
        <v>227.48</v>
      </c>
      <c r="D117" s="205">
        <f t="shared" ca="1" si="32"/>
        <v>239.46049999999997</v>
      </c>
      <c r="E117" s="30">
        <f t="shared" ca="1" si="29"/>
        <v>240.04</v>
      </c>
      <c r="F117" s="30">
        <f t="shared" ca="1" si="30"/>
        <v>234.6850833333333</v>
      </c>
      <c r="G117" s="206">
        <f t="shared" ca="1" si="31"/>
        <v>216.21244000000007</v>
      </c>
      <c r="H117" s="192" t="str">
        <f ca="1"/>
        <v>2025-03-10</v>
      </c>
      <c r="I117" s="193">
        <f ca="1"/>
        <v>72071200</v>
      </c>
      <c r="J117" s="19"/>
      <c r="O117" s="192" t="str">
        <f ca="1"/>
        <v>2025-03-10</v>
      </c>
      <c r="P117" s="193">
        <f ca="1"/>
        <v>4.2130000000000001</v>
      </c>
      <c r="Q117" s="11"/>
      <c r="BB117" s="55"/>
      <c r="BC117" s="56"/>
      <c r="BD117" s="56"/>
      <c r="BE117" s="56"/>
      <c r="BF117" s="56"/>
      <c r="BG117" s="56"/>
    </row>
    <row r="118" spans="1:59" ht="12.5">
      <c r="A118" s="19"/>
      <c r="B118" s="198" t="str">
        <f ca="1"/>
        <v>2025-03-07</v>
      </c>
      <c r="C118" s="30">
        <f ca="1"/>
        <v>239.07</v>
      </c>
      <c r="D118" s="205">
        <f t="shared" ca="1" si="32"/>
        <v>239.45549999999997</v>
      </c>
      <c r="E118" s="30">
        <f t="shared" ca="1" si="29"/>
        <v>240.35666666666665</v>
      </c>
      <c r="F118" s="30">
        <f t="shared" ca="1" si="30"/>
        <v>234.63949999999991</v>
      </c>
      <c r="G118" s="206">
        <f t="shared" ca="1" si="31"/>
        <v>215.98224000000002</v>
      </c>
      <c r="H118" s="192" t="str">
        <f ca="1"/>
        <v>2025-03-07</v>
      </c>
      <c r="I118" s="193">
        <f ca="1"/>
        <v>46273600</v>
      </c>
      <c r="J118" s="19"/>
      <c r="O118" s="192" t="str">
        <f ca="1"/>
        <v>2025-03-07</v>
      </c>
      <c r="P118" s="193">
        <f ca="1"/>
        <v>4.3170000000000002</v>
      </c>
      <c r="Q118" s="11"/>
      <c r="BB118" s="55"/>
      <c r="BC118" s="56"/>
      <c r="BD118" s="56"/>
      <c r="BE118" s="56"/>
      <c r="BF118" s="56"/>
      <c r="BG118" s="56"/>
    </row>
    <row r="119" spans="1:59" ht="12.5">
      <c r="A119" s="19"/>
      <c r="B119" s="198" t="str">
        <f ca="1"/>
        <v>2025-03-06</v>
      </c>
      <c r="C119" s="30">
        <f ca="1"/>
        <v>235.33</v>
      </c>
      <c r="D119" s="205">
        <f t="shared" ca="1" si="32"/>
        <v>239.14999999999995</v>
      </c>
      <c r="E119" s="30">
        <f t="shared" ca="1" si="29"/>
        <v>240.41499999999996</v>
      </c>
      <c r="F119" s="30">
        <f t="shared" ca="1" si="30"/>
        <v>234.49958333333325</v>
      </c>
      <c r="G119" s="206">
        <f t="shared" ca="1" si="31"/>
        <v>215.69880000000001</v>
      </c>
      <c r="H119" s="192" t="str">
        <f ca="1"/>
        <v>2025-03-06</v>
      </c>
      <c r="I119" s="193">
        <f ca="1"/>
        <v>45170419</v>
      </c>
      <c r="J119" s="19"/>
      <c r="O119" s="192" t="str">
        <f ca="1"/>
        <v>2025-03-06</v>
      </c>
      <c r="P119" s="193">
        <f ca="1"/>
        <v>4.2859999999999996</v>
      </c>
      <c r="Q119" s="11"/>
      <c r="BB119" s="55"/>
      <c r="BC119" s="56"/>
      <c r="BD119" s="56"/>
      <c r="BE119" s="56"/>
      <c r="BF119" s="56"/>
      <c r="BG119" s="56"/>
    </row>
    <row r="120" spans="1:59" ht="12.5">
      <c r="A120" s="19"/>
      <c r="B120" s="198" t="str">
        <f ca="1"/>
        <v>2025-03-05</v>
      </c>
      <c r="C120" s="30">
        <f ca="1"/>
        <v>235.74</v>
      </c>
      <c r="D120" s="205">
        <f t="shared" ca="1" si="32"/>
        <v>238.994</v>
      </c>
      <c r="E120" s="30">
        <f t="shared" ca="1" si="29"/>
        <v>240.53899999999996</v>
      </c>
      <c r="F120" s="30">
        <f t="shared" ca="1" si="30"/>
        <v>234.38991666666658</v>
      </c>
      <c r="G120" s="206">
        <f t="shared" ca="1" si="31"/>
        <v>215.4308</v>
      </c>
      <c r="H120" s="192" t="str">
        <f ca="1"/>
        <v>2025-03-05</v>
      </c>
      <c r="I120" s="193">
        <f ca="1"/>
        <v>47227643</v>
      </c>
      <c r="J120" s="19"/>
      <c r="O120" s="192" t="str">
        <f ca="1"/>
        <v>2025-03-05</v>
      </c>
      <c r="P120" s="193">
        <f ca="1"/>
        <v>4.2649999999999997</v>
      </c>
      <c r="Q120" s="11"/>
      <c r="BB120" s="55"/>
      <c r="BC120" s="56"/>
      <c r="BD120" s="56"/>
      <c r="BE120" s="56"/>
      <c r="BF120" s="56"/>
      <c r="BG120" s="56"/>
    </row>
    <row r="121" spans="1:59" ht="12.5">
      <c r="A121" s="19"/>
      <c r="B121" s="198" t="str">
        <f ca="1"/>
        <v>2025-03-04</v>
      </c>
      <c r="C121" s="30">
        <f ca="1"/>
        <v>235.93</v>
      </c>
      <c r="D121" s="205">
        <f t="shared" ca="1" si="32"/>
        <v>238.83399999999997</v>
      </c>
      <c r="E121" s="30">
        <f t="shared" ca="1" si="29"/>
        <v>240.65566666666663</v>
      </c>
      <c r="F121" s="30">
        <f t="shared" ca="1" si="30"/>
        <v>234.25566666666657</v>
      </c>
      <c r="G121" s="206">
        <f t="shared" ca="1" si="31"/>
        <v>215.16512000000003</v>
      </c>
      <c r="H121" s="192" t="str">
        <f ca="1"/>
        <v>2025-03-04</v>
      </c>
      <c r="I121" s="193">
        <f ca="1"/>
        <v>53798100</v>
      </c>
      <c r="J121" s="19"/>
      <c r="O121" s="192" t="str">
        <f ca="1"/>
        <v>2025-03-04</v>
      </c>
      <c r="P121" s="193">
        <f ca="1"/>
        <v>4.21</v>
      </c>
      <c r="Q121" s="11"/>
      <c r="BB121" s="55"/>
      <c r="BC121" s="56"/>
      <c r="BD121" s="56"/>
      <c r="BE121" s="56"/>
      <c r="BF121" s="56"/>
      <c r="BG121" s="56"/>
    </row>
    <row r="122" spans="1:59" ht="12.5">
      <c r="A122" s="19"/>
      <c r="B122" s="198" t="str">
        <f ca="1"/>
        <v>2025-03-03</v>
      </c>
      <c r="C122" s="30">
        <f ca="1"/>
        <v>238.03</v>
      </c>
      <c r="D122" s="205">
        <f t="shared" ca="1" si="32"/>
        <v>238.4255</v>
      </c>
      <c r="E122" s="30">
        <f t="shared" ca="1" si="29"/>
        <v>240.76316666666665</v>
      </c>
      <c r="F122" s="30">
        <f t="shared" ca="1" si="30"/>
        <v>234.12641666666659</v>
      </c>
      <c r="G122" s="206">
        <f t="shared" ca="1" si="31"/>
        <v>214.91852000000006</v>
      </c>
      <c r="H122" s="192" t="str">
        <f ca="1"/>
        <v>2025-03-03</v>
      </c>
      <c r="I122" s="193">
        <f ca="1"/>
        <v>47184000</v>
      </c>
      <c r="J122" s="19"/>
      <c r="O122" s="192" t="str">
        <f ca="1"/>
        <v>2025-03-03</v>
      </c>
      <c r="P122" s="193">
        <f ca="1"/>
        <v>4.18</v>
      </c>
      <c r="Q122" s="11"/>
      <c r="BB122" s="55"/>
      <c r="BC122" s="56"/>
      <c r="BD122" s="56"/>
      <c r="BE122" s="56"/>
      <c r="BF122" s="56"/>
      <c r="BG122" s="56"/>
    </row>
    <row r="123" spans="1:59" ht="12.5">
      <c r="A123" s="19"/>
      <c r="B123" s="198" t="str">
        <f ca="1"/>
        <v>2025-02-28</v>
      </c>
      <c r="C123" s="30">
        <f ca="1"/>
        <v>241.84</v>
      </c>
      <c r="D123" s="205">
        <f t="shared" ca="1" si="32"/>
        <v>238.31100000000001</v>
      </c>
      <c r="E123" s="30">
        <f t="shared" ca="1" si="29"/>
        <v>240.7848333333333</v>
      </c>
      <c r="F123" s="30">
        <f t="shared" ca="1" si="30"/>
        <v>233.97899999999993</v>
      </c>
      <c r="G123" s="206">
        <f t="shared" ca="1" si="31"/>
        <v>214.68168000000003</v>
      </c>
      <c r="H123" s="192" t="str">
        <f ca="1"/>
        <v>2025-02-28</v>
      </c>
      <c r="I123" s="193">
        <f ca="1"/>
        <v>56833400</v>
      </c>
      <c r="J123" s="19"/>
      <c r="O123" s="192" t="str">
        <f ca="1"/>
        <v>2025-02-28</v>
      </c>
      <c r="P123" s="193">
        <f ca="1"/>
        <v>4.2309999999999999</v>
      </c>
      <c r="Q123" s="11"/>
      <c r="BB123" s="55"/>
      <c r="BC123" s="56"/>
      <c r="BD123" s="56"/>
      <c r="BE123" s="56"/>
      <c r="BF123" s="56"/>
      <c r="BG123" s="56"/>
    </row>
    <row r="124" spans="1:59" ht="12.5">
      <c r="A124" s="19"/>
      <c r="B124" s="198" t="str">
        <f ca="1"/>
        <v>2025-02-27</v>
      </c>
      <c r="C124" s="30">
        <f ca="1"/>
        <v>237.3</v>
      </c>
      <c r="D124" s="205">
        <f t="shared" ca="1" si="32"/>
        <v>238.0855</v>
      </c>
      <c r="E124" s="30">
        <f t="shared" ca="1" si="29"/>
        <v>240.7053333333333</v>
      </c>
      <c r="F124" s="30">
        <f t="shared" ca="1" si="30"/>
        <v>233.81274999999994</v>
      </c>
      <c r="G124" s="206">
        <f t="shared" ca="1" si="31"/>
        <v>214.43392000000003</v>
      </c>
      <c r="H124" s="192" t="str">
        <f ca="1"/>
        <v>2025-02-27</v>
      </c>
      <c r="I124" s="193">
        <f ca="1"/>
        <v>41153639</v>
      </c>
      <c r="J124" s="19"/>
      <c r="O124" s="192" t="str">
        <f ca="1"/>
        <v>2025-02-27</v>
      </c>
      <c r="P124" s="193">
        <f ca="1"/>
        <v>4.2850000000000001</v>
      </c>
      <c r="Q124" s="11"/>
      <c r="BB124" s="55"/>
      <c r="BC124" s="56"/>
      <c r="BD124" s="56"/>
      <c r="BE124" s="56"/>
      <c r="BF124" s="56"/>
      <c r="BG124" s="56"/>
    </row>
    <row r="125" spans="1:59" ht="12.5">
      <c r="A125" s="19"/>
      <c r="B125" s="198" t="str">
        <f ca="1"/>
        <v>2025-02-26</v>
      </c>
      <c r="C125" s="30">
        <f ca="1"/>
        <v>240.36</v>
      </c>
      <c r="D125" s="205">
        <f t="shared" ca="1" si="32"/>
        <v>238.1755</v>
      </c>
      <c r="E125" s="30">
        <f t="shared" ca="1" si="29"/>
        <v>240.66149999999999</v>
      </c>
      <c r="F125" s="30">
        <f t="shared" ca="1" si="30"/>
        <v>233.67158333333327</v>
      </c>
      <c r="G125" s="206">
        <f t="shared" ca="1" si="31"/>
        <v>214.20700000000002</v>
      </c>
      <c r="H125" s="192" t="str">
        <f ca="1"/>
        <v>2025-02-26</v>
      </c>
      <c r="I125" s="193">
        <f ca="1"/>
        <v>44433600</v>
      </c>
      <c r="J125" s="19"/>
      <c r="O125" s="192" t="str">
        <f ca="1"/>
        <v>2025-02-26</v>
      </c>
      <c r="P125" s="193">
        <f ca="1"/>
        <v>4.2489999999999997</v>
      </c>
      <c r="Q125" s="11"/>
      <c r="BB125" s="55"/>
      <c r="BC125" s="56"/>
      <c r="BD125" s="56"/>
      <c r="BE125" s="56"/>
      <c r="BF125" s="56"/>
      <c r="BG125" s="56"/>
    </row>
    <row r="126" spans="1:59" ht="12.5">
      <c r="A126" s="19"/>
      <c r="B126" s="198" t="str">
        <f ca="1"/>
        <v>2025-02-25</v>
      </c>
      <c r="C126" s="30">
        <f ca="1"/>
        <v>247.04</v>
      </c>
      <c r="D126" s="205">
        <f t="shared" ca="1" si="32"/>
        <v>238.05750000000003</v>
      </c>
      <c r="E126" s="30">
        <f t="shared" ca="1" si="29"/>
        <v>240.56883333333329</v>
      </c>
      <c r="F126" s="30">
        <f t="shared" ca="1" si="30"/>
        <v>233.52091666666658</v>
      </c>
      <c r="G126" s="206">
        <f t="shared" ca="1" si="31"/>
        <v>213.97264000000001</v>
      </c>
      <c r="H126" s="192" t="str">
        <f ca="1"/>
        <v>2025-02-25</v>
      </c>
      <c r="I126" s="193">
        <f ca="1"/>
        <v>48013300</v>
      </c>
      <c r="J126" s="19"/>
      <c r="O126" s="192" t="str">
        <f ca="1"/>
        <v>2025-02-25</v>
      </c>
      <c r="P126" s="193">
        <f ca="1"/>
        <v>4.298</v>
      </c>
      <c r="Q126" s="11"/>
      <c r="BB126" s="55"/>
      <c r="BC126" s="56"/>
      <c r="BD126" s="56"/>
      <c r="BE126" s="56"/>
      <c r="BF126" s="56"/>
      <c r="BG126" s="56"/>
    </row>
    <row r="127" spans="1:59" ht="12.5">
      <c r="A127" s="19"/>
      <c r="B127" s="198" t="str">
        <f ca="1"/>
        <v>2025-02-24</v>
      </c>
      <c r="C127" s="30">
        <f ca="1"/>
        <v>247.1</v>
      </c>
      <c r="D127" s="205">
        <f t="shared" ca="1" si="32"/>
        <v>237.18599999999998</v>
      </c>
      <c r="E127" s="30">
        <f t="shared" ca="1" si="29"/>
        <v>240.32833333333329</v>
      </c>
      <c r="F127" s="30">
        <f t="shared" ca="1" si="30"/>
        <v>233.36641666666659</v>
      </c>
      <c r="G127" s="206">
        <f t="shared" ca="1" si="31"/>
        <v>213.70572000000001</v>
      </c>
      <c r="H127" s="192" t="str">
        <f ca="1"/>
        <v>2025-02-24</v>
      </c>
      <c r="I127" s="193">
        <f ca="1"/>
        <v>51326400</v>
      </c>
      <c r="J127" s="19"/>
      <c r="O127" s="192" t="str">
        <f ca="1"/>
        <v>2025-02-24</v>
      </c>
      <c r="P127" s="193">
        <f ca="1"/>
        <v>4.3929999999999998</v>
      </c>
      <c r="Q127" s="11"/>
      <c r="BB127" s="55"/>
      <c r="BC127" s="56"/>
      <c r="BD127" s="56"/>
      <c r="BE127" s="56"/>
      <c r="BF127" s="56"/>
      <c r="BG127" s="56"/>
    </row>
    <row r="128" spans="1:59" ht="12.5">
      <c r="A128" s="19"/>
      <c r="B128" s="198" t="str">
        <f ca="1"/>
        <v>2025-02-21</v>
      </c>
      <c r="C128" s="30">
        <f ca="1"/>
        <v>245.55</v>
      </c>
      <c r="D128" s="205">
        <f t="shared" ca="1" si="32"/>
        <v>235.958</v>
      </c>
      <c r="E128" s="30">
        <f t="shared" ca="1" si="29"/>
        <v>240.03699999999998</v>
      </c>
      <c r="F128" s="30">
        <f t="shared" ca="1" si="30"/>
        <v>233.21799999999993</v>
      </c>
      <c r="G128" s="206">
        <f t="shared" ca="1" si="31"/>
        <v>213.44396000000006</v>
      </c>
      <c r="H128" s="192" t="str">
        <f ca="1"/>
        <v>2025-02-21</v>
      </c>
      <c r="I128" s="193">
        <f ca="1"/>
        <v>53197431</v>
      </c>
      <c r="J128" s="19"/>
      <c r="O128" s="192" t="str">
        <f ca="1"/>
        <v>2025-02-21</v>
      </c>
      <c r="P128" s="193">
        <f ca="1"/>
        <v>4.42</v>
      </c>
      <c r="Q128" s="11"/>
      <c r="BB128" s="55"/>
      <c r="BC128" s="56"/>
      <c r="BD128" s="56"/>
      <c r="BE128" s="56"/>
      <c r="BF128" s="56"/>
      <c r="BG128" s="56"/>
    </row>
    <row r="129" spans="1:59" ht="12.5">
      <c r="A129" s="19"/>
      <c r="B129" s="198" t="str">
        <f ca="1"/>
        <v>2025-02-20</v>
      </c>
      <c r="C129" s="30">
        <f ca="1"/>
        <v>245.83</v>
      </c>
      <c r="D129" s="205">
        <f t="shared" ca="1" si="32"/>
        <v>234.85099999999997</v>
      </c>
      <c r="E129" s="30">
        <f t="shared" ca="1" si="29"/>
        <v>239.74899999999997</v>
      </c>
      <c r="F129" s="30">
        <f t="shared" ca="1" si="30"/>
        <v>233.05499999999995</v>
      </c>
      <c r="G129" s="206">
        <f t="shared" ca="1" si="31"/>
        <v>213.19576000000004</v>
      </c>
      <c r="H129" s="192" t="str">
        <f ca="1"/>
        <v>2025-02-20</v>
      </c>
      <c r="I129" s="193">
        <f ca="1"/>
        <v>32316907</v>
      </c>
      <c r="J129" s="19"/>
      <c r="O129" s="192" t="str">
        <f ca="1"/>
        <v>2025-02-20</v>
      </c>
      <c r="P129" s="193">
        <f ca="1"/>
        <v>4.5</v>
      </c>
      <c r="Q129" s="11"/>
      <c r="BB129" s="55"/>
      <c r="BC129" s="56"/>
      <c r="BD129" s="56"/>
      <c r="BE129" s="56"/>
      <c r="BF129" s="56"/>
      <c r="BG129" s="56"/>
    </row>
    <row r="130" spans="1:59" ht="12.5">
      <c r="A130" s="19"/>
      <c r="B130" s="198" t="str">
        <f ca="1"/>
        <v>2025-02-19</v>
      </c>
      <c r="C130" s="30">
        <f ca="1"/>
        <v>244.87</v>
      </c>
      <c r="D130" s="205">
        <f t="shared" ca="1" si="32"/>
        <v>233.73849999999999</v>
      </c>
      <c r="E130" s="30">
        <f t="shared" ca="1" si="29"/>
        <v>239.46433333333334</v>
      </c>
      <c r="F130" s="30">
        <f t="shared" ca="1" si="30"/>
        <v>232.90249999999997</v>
      </c>
      <c r="G130" s="206">
        <f t="shared" ca="1" si="31"/>
        <v>212.93828000000002</v>
      </c>
      <c r="H130" s="192" t="str">
        <f ca="1"/>
        <v>2025-02-19</v>
      </c>
      <c r="I130" s="193">
        <f ca="1"/>
        <v>32204215</v>
      </c>
      <c r="J130" s="19"/>
      <c r="O130" s="192" t="str">
        <f ca="1"/>
        <v>2025-02-19</v>
      </c>
      <c r="P130" s="193">
        <f ca="1"/>
        <v>4.5350000000000001</v>
      </c>
      <c r="Q130" s="11"/>
      <c r="BB130" s="55"/>
      <c r="BC130" s="56"/>
      <c r="BD130" s="56"/>
      <c r="BE130" s="56"/>
      <c r="BF130" s="56"/>
      <c r="BG130" s="56"/>
    </row>
    <row r="131" spans="1:59" ht="12.5">
      <c r="A131" s="19"/>
      <c r="B131" s="198" t="str">
        <f ca="1"/>
        <v>2025-02-18</v>
      </c>
      <c r="C131" s="30">
        <f ca="1"/>
        <v>244.47</v>
      </c>
      <c r="D131" s="205">
        <f t="shared" ca="1" si="32"/>
        <v>232.61499999999995</v>
      </c>
      <c r="E131" s="30">
        <f t="shared" ca="1" si="29"/>
        <v>239.18366666666671</v>
      </c>
      <c r="F131" s="30">
        <f t="shared" ca="1" si="30"/>
        <v>232.75091666666665</v>
      </c>
      <c r="G131" s="206">
        <f t="shared" ca="1" si="31"/>
        <v>212.68164000000002</v>
      </c>
      <c r="H131" s="192" t="str">
        <f ca="1"/>
        <v>2025-02-18</v>
      </c>
      <c r="I131" s="193">
        <f ca="1"/>
        <v>48822500</v>
      </c>
      <c r="J131" s="19"/>
      <c r="O131" s="192" t="str">
        <f ca="1"/>
        <v>2025-02-18</v>
      </c>
      <c r="P131" s="193">
        <f ca="1"/>
        <v>4.5439999999999996</v>
      </c>
      <c r="Q131" s="11"/>
      <c r="BB131" s="55"/>
      <c r="BC131" s="56"/>
      <c r="BD131" s="56"/>
      <c r="BE131" s="56"/>
      <c r="BF131" s="56"/>
      <c r="BG131" s="56"/>
    </row>
    <row r="132" spans="1:59" ht="12.5">
      <c r="A132" s="19"/>
      <c r="B132" s="198" t="str">
        <f ca="1"/>
        <v>2025-02-14</v>
      </c>
      <c r="C132" s="30">
        <f ca="1"/>
        <v>244.6</v>
      </c>
      <c r="D132" s="205">
        <f t="shared" ca="1" si="32"/>
        <v>231.87799999999993</v>
      </c>
      <c r="E132" s="30">
        <f t="shared" ref="E132:E195" ca="1" si="33">AVERAGE(C132:C191)</f>
        <v>238.90533333333335</v>
      </c>
      <c r="F132" s="30">
        <f t="shared" ref="F132:F195" ca="1" si="34">AVERAGE(C132:C251)</f>
        <v>232.59983333333327</v>
      </c>
      <c r="G132" s="206">
        <f t="shared" ref="G132:G195" ca="1" si="35">AVERAGE(C132:C381)</f>
        <v>212.42955999999998</v>
      </c>
      <c r="H132" s="192" t="str">
        <f ca="1"/>
        <v>2025-02-14</v>
      </c>
      <c r="I132" s="193">
        <f ca="1"/>
        <v>40896227</v>
      </c>
      <c r="J132" s="19"/>
      <c r="O132" s="192" t="str">
        <f ca="1"/>
        <v>2025-02-14</v>
      </c>
      <c r="P132" s="193">
        <f ca="1"/>
        <v>4.4720000000000004</v>
      </c>
      <c r="Q132" s="11"/>
      <c r="BB132" s="55"/>
      <c r="BC132" s="56"/>
      <c r="BD132" s="56"/>
      <c r="BE132" s="56"/>
      <c r="BF132" s="56"/>
      <c r="BG132" s="56"/>
    </row>
    <row r="133" spans="1:59" ht="12.5">
      <c r="A133" s="19"/>
      <c r="B133" s="198" t="str">
        <f ca="1"/>
        <v>2025-02-13</v>
      </c>
      <c r="C133" s="30">
        <f ca="1"/>
        <v>241.53</v>
      </c>
      <c r="D133" s="205">
        <f t="shared" ref="D133:D196" ca="1" si="36">AVERAGE(C133:C152)</f>
        <v>231.04849999999996</v>
      </c>
      <c r="E133" s="30">
        <f t="shared" ca="1" si="33"/>
        <v>238.57450000000006</v>
      </c>
      <c r="F133" s="30">
        <f t="shared" ca="1" si="34"/>
        <v>232.42849999999999</v>
      </c>
      <c r="G133" s="206">
        <f t="shared" ca="1" si="35"/>
        <v>212.18316000000002</v>
      </c>
      <c r="H133" s="192" t="str">
        <f ca="1"/>
        <v>2025-02-13</v>
      </c>
      <c r="I133" s="193">
        <f ca="1"/>
        <v>53614100</v>
      </c>
      <c r="J133" s="19"/>
      <c r="O133" s="192" t="str">
        <f ca="1"/>
        <v>2025-02-13</v>
      </c>
      <c r="P133" s="193">
        <f ca="1"/>
        <v>4.5250000000000004</v>
      </c>
      <c r="Q133" s="11"/>
      <c r="BB133" s="55"/>
      <c r="BC133" s="56"/>
      <c r="BD133" s="56"/>
      <c r="BE133" s="56"/>
      <c r="BF133" s="56"/>
      <c r="BG133" s="56"/>
    </row>
    <row r="134" spans="1:59" ht="12.5">
      <c r="A134" s="19"/>
      <c r="B134" s="198" t="str">
        <f ca="1"/>
        <v>2025-02-12</v>
      </c>
      <c r="C134" s="30">
        <f ca="1"/>
        <v>236.87</v>
      </c>
      <c r="D134" s="205">
        <f t="shared" ca="1" si="36"/>
        <v>230.85249999999996</v>
      </c>
      <c r="E134" s="30">
        <f t="shared" ca="1" si="33"/>
        <v>238.34850000000003</v>
      </c>
      <c r="F134" s="30">
        <f t="shared" ca="1" si="34"/>
        <v>232.29825</v>
      </c>
      <c r="G134" s="206">
        <f t="shared" ca="1" si="35"/>
        <v>211.95016000000001</v>
      </c>
      <c r="H134" s="192" t="str">
        <f ca="1"/>
        <v>2025-02-12</v>
      </c>
      <c r="I134" s="193">
        <f ca="1"/>
        <v>45243300</v>
      </c>
      <c r="J134" s="19"/>
      <c r="O134" s="192" t="str">
        <f ca="1"/>
        <v>2025-02-12</v>
      </c>
      <c r="P134" s="193">
        <f ca="1"/>
        <v>4.6369999999999996</v>
      </c>
      <c r="Q134" s="11"/>
      <c r="BB134" s="55"/>
      <c r="BC134" s="56"/>
      <c r="BD134" s="56"/>
      <c r="BE134" s="56"/>
      <c r="BF134" s="56"/>
      <c r="BG134" s="56"/>
    </row>
    <row r="135" spans="1:59" ht="12.5">
      <c r="A135" s="19"/>
      <c r="B135" s="198" t="str">
        <f ca="1"/>
        <v>2025-02-11</v>
      </c>
      <c r="C135" s="30">
        <f ca="1"/>
        <v>232.62</v>
      </c>
      <c r="D135" s="205">
        <f t="shared" ca="1" si="36"/>
        <v>230.66</v>
      </c>
      <c r="E135" s="30">
        <f t="shared" ca="1" si="33"/>
        <v>238.14850000000007</v>
      </c>
      <c r="F135" s="30">
        <f t="shared" ca="1" si="34"/>
        <v>232.20774999999998</v>
      </c>
      <c r="G135" s="206">
        <f t="shared" ca="1" si="35"/>
        <v>211.73935999999998</v>
      </c>
      <c r="H135" s="192" t="str">
        <f ca="1"/>
        <v>2025-02-11</v>
      </c>
      <c r="I135" s="193">
        <f ca="1"/>
        <v>53718400</v>
      </c>
      <c r="J135" s="19"/>
      <c r="O135" s="192" t="str">
        <f ca="1"/>
        <v>2025-02-11</v>
      </c>
      <c r="P135" s="193">
        <f ca="1"/>
        <v>4.5369999999999999</v>
      </c>
      <c r="Q135" s="11"/>
      <c r="BB135" s="55"/>
      <c r="BC135" s="56"/>
      <c r="BD135" s="56"/>
      <c r="BE135" s="56"/>
      <c r="BF135" s="56"/>
      <c r="BG135" s="56"/>
    </row>
    <row r="136" spans="1:59" ht="12.5">
      <c r="A136" s="19"/>
      <c r="B136" s="198" t="str">
        <f ca="1"/>
        <v>2025-02-10</v>
      </c>
      <c r="C136" s="30">
        <f ca="1"/>
        <v>227.65</v>
      </c>
      <c r="D136" s="205">
        <f t="shared" ca="1" si="36"/>
        <v>230.73600000000002</v>
      </c>
      <c r="E136" s="30">
        <f t="shared" ca="1" si="33"/>
        <v>238.00450000000004</v>
      </c>
      <c r="F136" s="30">
        <f t="shared" ca="1" si="34"/>
        <v>232.14749999999998</v>
      </c>
      <c r="G136" s="206">
        <f t="shared" ca="1" si="35"/>
        <v>211.55395999999996</v>
      </c>
      <c r="H136" s="192" t="str">
        <f ca="1"/>
        <v>2025-02-10</v>
      </c>
      <c r="I136" s="193">
        <f ca="1"/>
        <v>33115645</v>
      </c>
      <c r="J136" s="19"/>
      <c r="O136" s="192" t="str">
        <f ca="1"/>
        <v>2025-02-10</v>
      </c>
      <c r="P136" s="193">
        <f ca="1"/>
        <v>4.4930000000000003</v>
      </c>
      <c r="Q136" s="11"/>
      <c r="BB136" s="55"/>
      <c r="BC136" s="56"/>
      <c r="BD136" s="56"/>
      <c r="BE136" s="56"/>
      <c r="BF136" s="56"/>
      <c r="BG136" s="56"/>
    </row>
    <row r="137" spans="1:59" ht="12.5">
      <c r="A137" s="19"/>
      <c r="B137" s="198" t="str">
        <f ca="1"/>
        <v>2025-02-07</v>
      </c>
      <c r="C137" s="30">
        <f ca="1"/>
        <v>227.38</v>
      </c>
      <c r="D137" s="205">
        <f t="shared" ca="1" si="36"/>
        <v>231.18299999999999</v>
      </c>
      <c r="E137" s="30">
        <f t="shared" ca="1" si="33"/>
        <v>237.94333333333333</v>
      </c>
      <c r="F137" s="30">
        <f t="shared" ca="1" si="34"/>
        <v>232.12999999999997</v>
      </c>
      <c r="G137" s="206">
        <f t="shared" ca="1" si="35"/>
        <v>211.39519999999999</v>
      </c>
      <c r="H137" s="192" t="str">
        <f ca="1"/>
        <v>2025-02-07</v>
      </c>
      <c r="I137" s="193">
        <f ca="1"/>
        <v>39707224</v>
      </c>
      <c r="J137" s="19"/>
      <c r="O137" s="192" t="str">
        <f ca="1"/>
        <v>2025-02-07</v>
      </c>
      <c r="P137" s="193">
        <f ca="1"/>
        <v>4.4870000000000001</v>
      </c>
      <c r="Q137" s="11"/>
      <c r="BB137" s="55"/>
      <c r="BC137" s="56"/>
      <c r="BD137" s="56"/>
      <c r="BE137" s="56"/>
      <c r="BF137" s="56"/>
      <c r="BG137" s="56"/>
    </row>
    <row r="138" spans="1:59" ht="12.5">
      <c r="A138" s="19"/>
      <c r="B138" s="198" t="str">
        <f ca="1"/>
        <v>2025-02-06</v>
      </c>
      <c r="C138" s="30">
        <f ca="1"/>
        <v>232.96</v>
      </c>
      <c r="D138" s="205">
        <f t="shared" ca="1" si="36"/>
        <v>231.93550000000005</v>
      </c>
      <c r="E138" s="30">
        <f t="shared" ca="1" si="33"/>
        <v>237.93216666666666</v>
      </c>
      <c r="F138" s="30">
        <f t="shared" ca="1" si="34"/>
        <v>232.10374999999993</v>
      </c>
      <c r="G138" s="206">
        <f t="shared" ca="1" si="35"/>
        <v>211.23447999999996</v>
      </c>
      <c r="H138" s="192" t="str">
        <f ca="1"/>
        <v>2025-02-06</v>
      </c>
      <c r="I138" s="193">
        <f ca="1"/>
        <v>29925349</v>
      </c>
      <c r="J138" s="19"/>
      <c r="O138" s="192" t="str">
        <f ca="1"/>
        <v>2025-02-06</v>
      </c>
      <c r="P138" s="193">
        <f ca="1"/>
        <v>4.4400000000000004</v>
      </c>
      <c r="Q138" s="11"/>
      <c r="BB138" s="55"/>
      <c r="BC138" s="56"/>
      <c r="BD138" s="56"/>
      <c r="BE138" s="56"/>
      <c r="BF138" s="56"/>
      <c r="BG138" s="56"/>
    </row>
    <row r="139" spans="1:59" ht="12.5">
      <c r="A139" s="19"/>
      <c r="B139" s="198" t="str">
        <f ca="1"/>
        <v>2025-02-05</v>
      </c>
      <c r="C139" s="30">
        <f ca="1"/>
        <v>232.21</v>
      </c>
      <c r="D139" s="205">
        <f t="shared" ca="1" si="36"/>
        <v>232.38449999999997</v>
      </c>
      <c r="E139" s="30">
        <f t="shared" ca="1" si="33"/>
        <v>237.83249999999998</v>
      </c>
      <c r="F139" s="30">
        <f t="shared" ca="1" si="34"/>
        <v>232.00599999999991</v>
      </c>
      <c r="G139" s="206">
        <f t="shared" ca="1" si="35"/>
        <v>211.05575999999996</v>
      </c>
      <c r="H139" s="192" t="str">
        <f ca="1"/>
        <v>2025-02-05</v>
      </c>
      <c r="I139" s="193">
        <f ca="1"/>
        <v>39664989</v>
      </c>
      <c r="J139" s="19"/>
      <c r="O139" s="192" t="str">
        <f ca="1"/>
        <v>2025-02-05</v>
      </c>
      <c r="P139" s="193">
        <f ca="1"/>
        <v>4.4219999999999997</v>
      </c>
      <c r="Q139" s="11"/>
      <c r="BB139" s="55"/>
      <c r="BC139" s="56"/>
      <c r="BD139" s="56"/>
      <c r="BE139" s="56"/>
      <c r="BF139" s="56"/>
      <c r="BG139" s="56"/>
    </row>
    <row r="140" spans="1:59" ht="12.5">
      <c r="A140" s="19"/>
      <c r="B140" s="198" t="str">
        <f ca="1"/>
        <v>2025-02-04</v>
      </c>
      <c r="C140" s="30">
        <f ca="1"/>
        <v>232.54</v>
      </c>
      <c r="D140" s="205">
        <f t="shared" ca="1" si="36"/>
        <v>233.01049999999995</v>
      </c>
      <c r="E140" s="30">
        <f t="shared" ca="1" si="33"/>
        <v>237.66616666666661</v>
      </c>
      <c r="F140" s="30">
        <f t="shared" ca="1" si="34"/>
        <v>231.91074999999992</v>
      </c>
      <c r="G140" s="206">
        <f t="shared" ca="1" si="35"/>
        <v>210.87959999999995</v>
      </c>
      <c r="H140" s="192" t="str">
        <f ca="1"/>
        <v>2025-02-04</v>
      </c>
      <c r="I140" s="193">
        <f ca="1"/>
        <v>45067301</v>
      </c>
      <c r="J140" s="19"/>
      <c r="O140" s="192" t="str">
        <f ca="1"/>
        <v>2025-02-04</v>
      </c>
      <c r="P140" s="193">
        <f ca="1"/>
        <v>4.5129999999999999</v>
      </c>
      <c r="Q140" s="11"/>
      <c r="BB140" s="55"/>
      <c r="BC140" s="56"/>
      <c r="BD140" s="56"/>
      <c r="BE140" s="56"/>
      <c r="BF140" s="56"/>
      <c r="BG140" s="56"/>
    </row>
    <row r="141" spans="1:59" ht="12.5">
      <c r="A141" s="19"/>
      <c r="B141" s="198" t="str">
        <f ca="1"/>
        <v>2025-02-03</v>
      </c>
      <c r="C141" s="30">
        <f ca="1"/>
        <v>227.76</v>
      </c>
      <c r="D141" s="205">
        <f t="shared" ca="1" si="36"/>
        <v>233.53799999999995</v>
      </c>
      <c r="E141" s="30">
        <f t="shared" ca="1" si="33"/>
        <v>237.50649999999993</v>
      </c>
      <c r="F141" s="30">
        <f t="shared" ca="1" si="34"/>
        <v>231.78166666666655</v>
      </c>
      <c r="G141" s="206">
        <f t="shared" ca="1" si="35"/>
        <v>210.69567999999992</v>
      </c>
      <c r="H141" s="192" t="str">
        <f ca="1"/>
        <v>2025-02-03</v>
      </c>
      <c r="I141" s="193">
        <f ca="1"/>
        <v>73063301</v>
      </c>
      <c r="J141" s="19"/>
      <c r="O141" s="192" t="str">
        <f ca="1"/>
        <v>2025-02-03</v>
      </c>
      <c r="P141" s="193">
        <f ca="1"/>
        <v>4.5430000000000001</v>
      </c>
      <c r="Q141" s="11"/>
      <c r="BB141" s="55"/>
      <c r="BC141" s="56"/>
      <c r="BD141" s="56"/>
      <c r="BE141" s="56"/>
      <c r="BF141" s="56"/>
      <c r="BG141" s="56"/>
    </row>
    <row r="142" spans="1:59" ht="12.5">
      <c r="A142" s="19"/>
      <c r="B142" s="198" t="str">
        <f ca="1"/>
        <v>2025-01-31</v>
      </c>
      <c r="C142" s="30">
        <f ca="1"/>
        <v>235.74</v>
      </c>
      <c r="D142" s="205">
        <f t="shared" ca="1" si="36"/>
        <v>234.32900000000001</v>
      </c>
      <c r="E142" s="30">
        <f t="shared" ca="1" si="33"/>
        <v>237.40249999999997</v>
      </c>
      <c r="F142" s="30">
        <f t="shared" ca="1" si="34"/>
        <v>231.67966666666658</v>
      </c>
      <c r="G142" s="206">
        <f t="shared" ca="1" si="35"/>
        <v>210.52359999999996</v>
      </c>
      <c r="H142" s="192" t="str">
        <f ca="1"/>
        <v>2025-01-31</v>
      </c>
      <c r="I142" s="193">
        <f ca="1"/>
        <v>101075128</v>
      </c>
      <c r="J142" s="19"/>
      <c r="O142" s="192" t="str">
        <f ca="1"/>
        <v>2025-01-31</v>
      </c>
      <c r="P142" s="193">
        <f ca="1"/>
        <v>4.569</v>
      </c>
      <c r="Q142" s="11"/>
      <c r="BB142" s="55"/>
      <c r="BC142" s="56"/>
      <c r="BD142" s="56"/>
      <c r="BE142" s="56"/>
      <c r="BF142" s="56"/>
      <c r="BG142" s="56"/>
    </row>
    <row r="143" spans="1:59" ht="12.5">
      <c r="A143" s="19"/>
      <c r="B143" s="198" t="str">
        <f ca="1"/>
        <v>2025-01-30</v>
      </c>
      <c r="C143" s="30">
        <f ca="1"/>
        <v>237.33</v>
      </c>
      <c r="D143" s="205">
        <f t="shared" ca="1" si="36"/>
        <v>235.04900000000004</v>
      </c>
      <c r="E143" s="30">
        <f t="shared" ca="1" si="33"/>
        <v>237.18049999999997</v>
      </c>
      <c r="F143" s="30">
        <f t="shared" ca="1" si="34"/>
        <v>231.48683333333324</v>
      </c>
      <c r="G143" s="206">
        <f t="shared" ca="1" si="35"/>
        <v>210.32359999999994</v>
      </c>
      <c r="H143" s="192" t="str">
        <f ca="1"/>
        <v>2025-01-30</v>
      </c>
      <c r="I143" s="193">
        <f ca="1"/>
        <v>55658300</v>
      </c>
      <c r="J143" s="19"/>
      <c r="O143" s="192" t="str">
        <f ca="1"/>
        <v>2025-01-30</v>
      </c>
      <c r="P143" s="193">
        <f ca="1"/>
        <v>4.5119999999999996</v>
      </c>
      <c r="Q143" s="11"/>
      <c r="BB143" s="55"/>
      <c r="BC143" s="56"/>
      <c r="BD143" s="56"/>
      <c r="BE143" s="56"/>
      <c r="BF143" s="56"/>
      <c r="BG143" s="56"/>
    </row>
    <row r="144" spans="1:59" ht="12.5">
      <c r="A144" s="19"/>
      <c r="B144" s="198" t="str">
        <f ca="1"/>
        <v>2025-01-29</v>
      </c>
      <c r="C144" s="30">
        <f ca="1"/>
        <v>239.1</v>
      </c>
      <c r="D144" s="205">
        <f t="shared" ca="1" si="36"/>
        <v>235.77850000000004</v>
      </c>
      <c r="E144" s="30">
        <f t="shared" ca="1" si="33"/>
        <v>236.9818333333333</v>
      </c>
      <c r="F144" s="30">
        <f t="shared" ca="1" si="34"/>
        <v>231.2517499999999</v>
      </c>
      <c r="G144" s="206">
        <f t="shared" ca="1" si="35"/>
        <v>210.10747999999995</v>
      </c>
      <c r="H144" s="192" t="str">
        <f ca="1"/>
        <v>2025-01-29</v>
      </c>
      <c r="I144" s="193">
        <f ca="1"/>
        <v>45486100</v>
      </c>
      <c r="J144" s="19"/>
      <c r="O144" s="192" t="str">
        <f ca="1"/>
        <v>2025-01-29</v>
      </c>
      <c r="P144" s="193">
        <f ca="1"/>
        <v>4.5549999999999997</v>
      </c>
      <c r="Q144" s="11"/>
      <c r="BB144" s="55"/>
      <c r="BC144" s="56"/>
      <c r="BD144" s="56"/>
      <c r="BE144" s="56"/>
      <c r="BF144" s="56"/>
      <c r="BG144" s="56"/>
    </row>
    <row r="145" spans="1:59" ht="12.5">
      <c r="A145" s="19"/>
      <c r="B145" s="198" t="str">
        <f ca="1"/>
        <v>2025-01-28</v>
      </c>
      <c r="C145" s="30">
        <f ca="1"/>
        <v>238</v>
      </c>
      <c r="D145" s="205">
        <f t="shared" ca="1" si="36"/>
        <v>236.58900000000003</v>
      </c>
      <c r="E145" s="30">
        <f t="shared" ca="1" si="33"/>
        <v>236.8233333333333</v>
      </c>
      <c r="F145" s="30">
        <f t="shared" ca="1" si="34"/>
        <v>230.98041666666657</v>
      </c>
      <c r="G145" s="206">
        <f t="shared" ca="1" si="35"/>
        <v>209.89875999999995</v>
      </c>
      <c r="H145" s="192" t="str">
        <f ca="1"/>
        <v>2025-01-28</v>
      </c>
      <c r="I145" s="193">
        <f ca="1"/>
        <v>75707600</v>
      </c>
      <c r="J145" s="19"/>
      <c r="O145" s="192" t="str">
        <f ca="1"/>
        <v>2025-01-28</v>
      </c>
      <c r="P145" s="193">
        <f ca="1"/>
        <v>4.5510000000000002</v>
      </c>
      <c r="Q145" s="11"/>
      <c r="BB145" s="55"/>
      <c r="BC145" s="56"/>
      <c r="BD145" s="56"/>
      <c r="BE145" s="56"/>
      <c r="BF145" s="56"/>
      <c r="BG145" s="56"/>
    </row>
    <row r="146" spans="1:59" ht="12.5">
      <c r="A146" s="19"/>
      <c r="B146" s="198" t="str">
        <f ca="1"/>
        <v>2025-01-27</v>
      </c>
      <c r="C146" s="30">
        <f ca="1"/>
        <v>229.61</v>
      </c>
      <c r="D146" s="205">
        <f t="shared" ca="1" si="36"/>
        <v>237.62599999999998</v>
      </c>
      <c r="E146" s="30">
        <f t="shared" ca="1" si="33"/>
        <v>236.74266666666659</v>
      </c>
      <c r="F146" s="30">
        <f t="shared" ca="1" si="34"/>
        <v>230.73516666666652</v>
      </c>
      <c r="G146" s="206">
        <f t="shared" ca="1" si="35"/>
        <v>209.70911999999993</v>
      </c>
      <c r="H146" s="192" t="str">
        <f ca="1"/>
        <v>2025-01-27</v>
      </c>
      <c r="I146" s="193">
        <f ca="1"/>
        <v>94863418</v>
      </c>
      <c r="J146" s="19"/>
      <c r="O146" s="192" t="str">
        <f ca="1"/>
        <v>2025-01-27</v>
      </c>
      <c r="P146" s="193">
        <f ca="1"/>
        <v>4.5279999999999996</v>
      </c>
      <c r="Q146" s="11"/>
      <c r="BB146" s="55"/>
      <c r="BC146" s="56"/>
      <c r="BD146" s="56"/>
      <c r="BE146" s="56"/>
      <c r="BF146" s="56"/>
      <c r="BG146" s="56"/>
    </row>
    <row r="147" spans="1:59" ht="12.5">
      <c r="A147" s="19"/>
      <c r="B147" s="198" t="str">
        <f ca="1"/>
        <v>2025-01-24</v>
      </c>
      <c r="C147" s="30">
        <f ca="1"/>
        <v>222.54</v>
      </c>
      <c r="D147" s="205">
        <f t="shared" ca="1" si="36"/>
        <v>239.04149999999998</v>
      </c>
      <c r="E147" s="30">
        <f t="shared" ca="1" si="33"/>
        <v>236.79733333333328</v>
      </c>
      <c r="F147" s="30">
        <f t="shared" ca="1" si="34"/>
        <v>230.64774999999989</v>
      </c>
      <c r="G147" s="206">
        <f t="shared" ca="1" si="35"/>
        <v>209.55575999999996</v>
      </c>
      <c r="H147" s="192" t="str">
        <f ca="1"/>
        <v>2025-01-24</v>
      </c>
      <c r="I147" s="193">
        <f ca="1"/>
        <v>54697907</v>
      </c>
      <c r="J147" s="19"/>
      <c r="O147" s="192" t="str">
        <f ca="1"/>
        <v>2025-01-24</v>
      </c>
      <c r="P147" s="193">
        <f ca="1"/>
        <v>4.6260000000000003</v>
      </c>
      <c r="Q147" s="11"/>
      <c r="BB147" s="55"/>
      <c r="BC147" s="56"/>
      <c r="BD147" s="56"/>
      <c r="BE147" s="56"/>
      <c r="BF147" s="56"/>
      <c r="BG147" s="56"/>
    </row>
    <row r="148" spans="1:59" ht="12.5">
      <c r="A148" s="19"/>
      <c r="B148" s="198" t="str">
        <f ca="1"/>
        <v>2025-01-23</v>
      </c>
      <c r="C148" s="30">
        <f ca="1"/>
        <v>223.41</v>
      </c>
      <c r="D148" s="205">
        <f t="shared" ca="1" si="36"/>
        <v>240.66399999999999</v>
      </c>
      <c r="E148" s="30">
        <f t="shared" ca="1" si="33"/>
        <v>236.93666666666661</v>
      </c>
      <c r="F148" s="30">
        <f t="shared" ca="1" si="34"/>
        <v>230.60683333333324</v>
      </c>
      <c r="G148" s="206">
        <f t="shared" ca="1" si="35"/>
        <v>209.43763999999996</v>
      </c>
      <c r="H148" s="192" t="str">
        <f ca="1"/>
        <v>2025-01-23</v>
      </c>
      <c r="I148" s="193">
        <f ca="1"/>
        <v>60234800</v>
      </c>
      <c r="J148" s="19"/>
      <c r="O148" s="192" t="str">
        <f ca="1"/>
        <v>2025-01-23</v>
      </c>
      <c r="P148" s="193">
        <f ca="1"/>
        <v>4.6379999999999999</v>
      </c>
      <c r="Q148" s="11"/>
      <c r="BB148" s="55"/>
      <c r="BC148" s="56"/>
      <c r="BD148" s="56"/>
      <c r="BE148" s="56"/>
      <c r="BF148" s="56"/>
      <c r="BG148" s="56"/>
    </row>
    <row r="149" spans="1:59" ht="12.5">
      <c r="A149" s="19"/>
      <c r="B149" s="198" t="str">
        <f ca="1"/>
        <v>2025-01-22</v>
      </c>
      <c r="C149" s="30">
        <f ca="1"/>
        <v>223.58</v>
      </c>
      <c r="D149" s="205">
        <f t="shared" ca="1" si="36"/>
        <v>242.20400000000001</v>
      </c>
      <c r="E149" s="30">
        <f t="shared" ca="1" si="33"/>
        <v>237.04749999999996</v>
      </c>
      <c r="F149" s="30">
        <f t="shared" ca="1" si="34"/>
        <v>230.58958333333322</v>
      </c>
      <c r="G149" s="206">
        <f t="shared" ca="1" si="35"/>
        <v>209.31735999999992</v>
      </c>
      <c r="H149" s="192" t="str">
        <f ca="1"/>
        <v>2025-01-22</v>
      </c>
      <c r="I149" s="193">
        <f ca="1"/>
        <v>64126500</v>
      </c>
      <c r="J149" s="19"/>
      <c r="O149" s="192" t="str">
        <f ca="1"/>
        <v>2025-01-22</v>
      </c>
      <c r="P149" s="193">
        <f ca="1"/>
        <v>4.5990000000000002</v>
      </c>
      <c r="Q149" s="11"/>
      <c r="BB149" s="55"/>
      <c r="BC149" s="56"/>
      <c r="BD149" s="56"/>
      <c r="BE149" s="56"/>
      <c r="BF149" s="56"/>
      <c r="BG149" s="56"/>
    </row>
    <row r="150" spans="1:59" ht="12.5">
      <c r="A150" s="19"/>
      <c r="B150" s="198" t="str">
        <f ca="1"/>
        <v>2025-01-21</v>
      </c>
      <c r="C150" s="30">
        <f ca="1"/>
        <v>222.4</v>
      </c>
      <c r="D150" s="205">
        <f t="shared" ca="1" si="36"/>
        <v>243.50100000000003</v>
      </c>
      <c r="E150" s="30">
        <f t="shared" ca="1" si="33"/>
        <v>237.15866666666662</v>
      </c>
      <c r="F150" s="30">
        <f t="shared" ca="1" si="34"/>
        <v>230.54366666666655</v>
      </c>
      <c r="G150" s="206">
        <f t="shared" ca="1" si="35"/>
        <v>209.19911999999994</v>
      </c>
      <c r="H150" s="192" t="str">
        <f ca="1"/>
        <v>2025-01-21</v>
      </c>
      <c r="I150" s="193">
        <f ca="1"/>
        <v>98070429</v>
      </c>
      <c r="J150" s="19"/>
      <c r="O150" s="192" t="str">
        <f ca="1"/>
        <v>2025-01-21</v>
      </c>
      <c r="P150" s="193">
        <f ca="1"/>
        <v>4.5739999999999998</v>
      </c>
      <c r="Q150" s="11"/>
      <c r="BB150" s="55"/>
      <c r="BC150" s="56"/>
      <c r="BD150" s="56"/>
      <c r="BE150" s="56"/>
      <c r="BF150" s="56"/>
      <c r="BG150" s="56"/>
    </row>
    <row r="151" spans="1:59" ht="12.5">
      <c r="A151" s="19"/>
      <c r="B151" s="198" t="str">
        <f ca="1"/>
        <v>2025-01-17</v>
      </c>
      <c r="C151" s="30">
        <f ca="1"/>
        <v>229.73</v>
      </c>
      <c r="D151" s="205">
        <f t="shared" ca="1" si="36"/>
        <v>244.76999999999998</v>
      </c>
      <c r="E151" s="30">
        <f t="shared" ca="1" si="33"/>
        <v>237.37433333333325</v>
      </c>
      <c r="F151" s="30">
        <f t="shared" ca="1" si="34"/>
        <v>230.50291666666652</v>
      </c>
      <c r="G151" s="206">
        <f t="shared" ca="1" si="35"/>
        <v>209.08043999999995</v>
      </c>
      <c r="H151" s="192" t="str">
        <f ca="1"/>
        <v>2025-01-17</v>
      </c>
      <c r="I151" s="193">
        <f ca="1"/>
        <v>68488301</v>
      </c>
      <c r="J151" s="19"/>
      <c r="O151" s="192" t="str">
        <f ca="1"/>
        <v>2025-01-17</v>
      </c>
      <c r="P151" s="193">
        <f ca="1"/>
        <v>4.609</v>
      </c>
      <c r="Q151" s="11"/>
      <c r="BB151" s="55"/>
      <c r="BC151" s="56"/>
      <c r="BD151" s="56"/>
      <c r="BE151" s="56"/>
      <c r="BF151" s="56"/>
      <c r="BG151" s="56"/>
    </row>
    <row r="152" spans="1:59" ht="12.5">
      <c r="A152" s="19"/>
      <c r="B152" s="198" t="str">
        <f ca="1"/>
        <v>2025-01-16</v>
      </c>
      <c r="C152" s="30">
        <f ca="1"/>
        <v>228.01</v>
      </c>
      <c r="D152" s="205">
        <f t="shared" ca="1" si="36"/>
        <v>245.9435</v>
      </c>
      <c r="E152" s="30">
        <f t="shared" ca="1" si="33"/>
        <v>237.47816666666662</v>
      </c>
      <c r="F152" s="30">
        <f t="shared" ca="1" si="34"/>
        <v>230.39874999999986</v>
      </c>
      <c r="G152" s="206">
        <f t="shared" ca="1" si="35"/>
        <v>208.92319999999989</v>
      </c>
      <c r="H152" s="192" t="str">
        <f ca="1"/>
        <v>2025-01-16</v>
      </c>
      <c r="I152" s="193">
        <f ca="1"/>
        <v>71759100</v>
      </c>
      <c r="J152" s="19"/>
      <c r="O152" s="192" t="str">
        <f ca="1"/>
        <v>2025-01-16</v>
      </c>
      <c r="P152" s="193">
        <f ca="1"/>
        <v>4.6059999999999999</v>
      </c>
      <c r="Q152" s="11"/>
      <c r="BB152" s="55"/>
      <c r="BC152" s="56"/>
      <c r="BD152" s="56"/>
      <c r="BE152" s="56"/>
      <c r="BF152" s="56"/>
      <c r="BG152" s="56"/>
    </row>
    <row r="153" spans="1:59" ht="12.5">
      <c r="A153" s="19"/>
      <c r="B153" s="198" t="str">
        <f ca="1"/>
        <v>2025-01-15</v>
      </c>
      <c r="C153" s="30">
        <f ca="1"/>
        <v>237.61</v>
      </c>
      <c r="D153" s="205">
        <f t="shared" ca="1" si="36"/>
        <v>247.08099999999999</v>
      </c>
      <c r="E153" s="30">
        <f t="shared" ca="1" si="33"/>
        <v>237.58599999999993</v>
      </c>
      <c r="F153" s="30">
        <f t="shared" ca="1" si="34"/>
        <v>230.30499999999986</v>
      </c>
      <c r="G153" s="206">
        <f t="shared" ca="1" si="35"/>
        <v>208.7611599999999</v>
      </c>
      <c r="H153" s="192" t="str">
        <f ca="1"/>
        <v>2025-01-15</v>
      </c>
      <c r="I153" s="193">
        <f ca="1"/>
        <v>39832000</v>
      </c>
      <c r="J153" s="19"/>
      <c r="O153" s="192" t="str">
        <f ca="1"/>
        <v>2025-01-15</v>
      </c>
      <c r="P153" s="193">
        <f ca="1"/>
        <v>4.6529999999999996</v>
      </c>
      <c r="Q153" s="11"/>
      <c r="BB153" s="55"/>
      <c r="BC153" s="56"/>
      <c r="BD153" s="56"/>
      <c r="BE153" s="56"/>
      <c r="BF153" s="56"/>
      <c r="BG153" s="56"/>
    </row>
    <row r="154" spans="1:59" ht="12.5">
      <c r="A154" s="19"/>
      <c r="B154" s="198" t="str">
        <f ca="1"/>
        <v>2025-01-14</v>
      </c>
      <c r="C154" s="30">
        <f ca="1"/>
        <v>233.02</v>
      </c>
      <c r="D154" s="205">
        <f t="shared" ca="1" si="36"/>
        <v>247.59350000000001</v>
      </c>
      <c r="E154" s="30">
        <f t="shared" ca="1" si="33"/>
        <v>237.48649999999992</v>
      </c>
      <c r="F154" s="30">
        <f t="shared" ca="1" si="34"/>
        <v>230.13999999999987</v>
      </c>
      <c r="G154" s="206">
        <f t="shared" ca="1" si="35"/>
        <v>208.53707999999989</v>
      </c>
      <c r="H154" s="192" t="str">
        <f ca="1"/>
        <v>2025-01-14</v>
      </c>
      <c r="I154" s="193">
        <f ca="1"/>
        <v>39435300</v>
      </c>
      <c r="J154" s="19"/>
      <c r="O154" s="192" t="str">
        <f ca="1"/>
        <v>2025-01-14</v>
      </c>
      <c r="P154" s="193">
        <f ca="1"/>
        <v>4.7880000000000003</v>
      </c>
      <c r="Q154" s="11"/>
      <c r="BB154" s="55"/>
      <c r="BC154" s="56"/>
      <c r="BD154" s="56"/>
      <c r="BE154" s="56"/>
      <c r="BF154" s="56"/>
      <c r="BG154" s="56"/>
    </row>
    <row r="155" spans="1:59" ht="12.5">
      <c r="A155" s="19"/>
      <c r="B155" s="198" t="str">
        <f ca="1"/>
        <v>2025-01-13</v>
      </c>
      <c r="C155" s="30">
        <f ca="1"/>
        <v>234.14</v>
      </c>
      <c r="D155" s="205">
        <f t="shared" ca="1" si="36"/>
        <v>248.32699999999994</v>
      </c>
      <c r="E155" s="30">
        <f t="shared" ca="1" si="33"/>
        <v>237.45733333333322</v>
      </c>
      <c r="F155" s="30">
        <f t="shared" ca="1" si="34"/>
        <v>230.06699999999987</v>
      </c>
      <c r="G155" s="206">
        <f t="shared" ca="1" si="35"/>
        <v>208.33511999999988</v>
      </c>
      <c r="H155" s="192" t="str">
        <f ca="1"/>
        <v>2025-01-13</v>
      </c>
      <c r="I155" s="193">
        <f ca="1"/>
        <v>49630725</v>
      </c>
      <c r="J155" s="19"/>
      <c r="O155" s="192" t="str">
        <f ca="1"/>
        <v>2025-01-13</v>
      </c>
      <c r="P155" s="193">
        <f ca="1"/>
        <v>4.8029999999999999</v>
      </c>
      <c r="Q155" s="11"/>
      <c r="BB155" s="55"/>
      <c r="BC155" s="56"/>
      <c r="BD155" s="56"/>
      <c r="BE155" s="56"/>
      <c r="BF155" s="56"/>
      <c r="BG155" s="56"/>
    </row>
    <row r="156" spans="1:59" ht="12.5">
      <c r="A156" s="19"/>
      <c r="B156" s="198" t="str">
        <f ca="1"/>
        <v>2025-01-10</v>
      </c>
      <c r="C156" s="30">
        <f ca="1"/>
        <v>236.59</v>
      </c>
      <c r="D156" s="205">
        <f t="shared" ca="1" si="36"/>
        <v>248.93099999999998</v>
      </c>
      <c r="E156" s="30">
        <f t="shared" ca="1" si="33"/>
        <v>237.44399999999993</v>
      </c>
      <c r="F156" s="30">
        <f t="shared" ca="1" si="34"/>
        <v>229.97591666666656</v>
      </c>
      <c r="G156" s="206">
        <f t="shared" ca="1" si="35"/>
        <v>208.13779999999988</v>
      </c>
      <c r="H156" s="192" t="str">
        <f ca="1"/>
        <v>2025-01-10</v>
      </c>
      <c r="I156" s="193">
        <f ca="1"/>
        <v>61710900</v>
      </c>
      <c r="J156" s="19"/>
      <c r="O156" s="192" t="str">
        <f ca="1"/>
        <v>2025-01-10</v>
      </c>
      <c r="P156" s="193">
        <f ca="1"/>
        <v>4.7759999999999998</v>
      </c>
      <c r="Q156" s="11"/>
      <c r="BB156" s="55"/>
      <c r="BC156" s="56"/>
      <c r="BD156" s="56"/>
      <c r="BE156" s="56"/>
      <c r="BF156" s="56"/>
      <c r="BG156" s="56"/>
    </row>
    <row r="157" spans="1:59" ht="12.5">
      <c r="A157" s="19"/>
      <c r="B157" s="198" t="str">
        <f ca="1"/>
        <v>2025-01-08</v>
      </c>
      <c r="C157" s="30">
        <f ca="1"/>
        <v>242.43</v>
      </c>
      <c r="D157" s="205">
        <f t="shared" ca="1" si="36"/>
        <v>249.47649999999999</v>
      </c>
      <c r="E157" s="30">
        <f t="shared" ca="1" si="33"/>
        <v>237.34733333333324</v>
      </c>
      <c r="F157" s="30">
        <f t="shared" ca="1" si="34"/>
        <v>229.86733333333319</v>
      </c>
      <c r="G157" s="206">
        <f t="shared" ca="1" si="35"/>
        <v>207.92935999999986</v>
      </c>
      <c r="H157" s="192" t="str">
        <f ca="1"/>
        <v>2025-01-08</v>
      </c>
      <c r="I157" s="193">
        <f ca="1"/>
        <v>37628940</v>
      </c>
      <c r="J157" s="19"/>
      <c r="O157" s="192" t="str">
        <f ca="1"/>
        <v>2025-01-08</v>
      </c>
      <c r="P157" s="193">
        <f ca="1"/>
        <v>4.6929999999999996</v>
      </c>
      <c r="Q157" s="11"/>
      <c r="BB157" s="55"/>
      <c r="BC157" s="56"/>
      <c r="BD157" s="56"/>
      <c r="BE157" s="56"/>
      <c r="BF157" s="56"/>
      <c r="BG157" s="56"/>
    </row>
    <row r="158" spans="1:59" ht="12.5">
      <c r="A158" s="19"/>
      <c r="B158" s="198" t="str">
        <f ca="1"/>
        <v>2025-01-07</v>
      </c>
      <c r="C158" s="30">
        <f ca="1"/>
        <v>241.94</v>
      </c>
      <c r="D158" s="205">
        <f t="shared" ca="1" si="36"/>
        <v>249.679</v>
      </c>
      <c r="E158" s="30">
        <f t="shared" ca="1" si="33"/>
        <v>237.09099999999989</v>
      </c>
      <c r="F158" s="30">
        <f t="shared" ca="1" si="34"/>
        <v>229.70899999999986</v>
      </c>
      <c r="G158" s="206">
        <f t="shared" ca="1" si="35"/>
        <v>207.69995999999986</v>
      </c>
      <c r="H158" s="192" t="str">
        <f ca="1"/>
        <v>2025-01-07</v>
      </c>
      <c r="I158" s="193">
        <f ca="1"/>
        <v>40856000</v>
      </c>
      <c r="J158" s="19"/>
      <c r="O158" s="192" t="str">
        <f ca="1"/>
        <v>2025-01-07</v>
      </c>
      <c r="P158" s="193">
        <f ca="1"/>
        <v>4.6829999999999998</v>
      </c>
      <c r="Q158" s="11"/>
      <c r="BB158" s="55"/>
      <c r="BC158" s="56"/>
      <c r="BD158" s="56"/>
      <c r="BE158" s="56"/>
      <c r="BF158" s="56"/>
      <c r="BG158" s="56"/>
    </row>
    <row r="159" spans="1:59" ht="12.5">
      <c r="A159" s="19"/>
      <c r="B159" s="198" t="str">
        <f ca="1"/>
        <v>2025-01-06</v>
      </c>
      <c r="C159" s="30">
        <f ca="1"/>
        <v>244.73</v>
      </c>
      <c r="D159" s="205">
        <f t="shared" ca="1" si="36"/>
        <v>249.7105</v>
      </c>
      <c r="E159" s="30">
        <f t="shared" ca="1" si="33"/>
        <v>236.86766666666659</v>
      </c>
      <c r="F159" s="30">
        <f t="shared" ca="1" si="34"/>
        <v>229.59374999999989</v>
      </c>
      <c r="G159" s="206">
        <f t="shared" ca="1" si="35"/>
        <v>207.4683599999999</v>
      </c>
      <c r="H159" s="192" t="str">
        <f ca="1"/>
        <v>2025-01-06</v>
      </c>
      <c r="I159" s="193">
        <f ca="1"/>
        <v>45045600</v>
      </c>
      <c r="J159" s="19"/>
      <c r="O159" s="192" t="str">
        <f ca="1"/>
        <v>2025-01-06</v>
      </c>
      <c r="P159" s="193">
        <f ca="1"/>
        <v>4.6180000000000003</v>
      </c>
      <c r="Q159" s="11"/>
      <c r="BB159" s="55"/>
      <c r="BC159" s="56"/>
      <c r="BD159" s="56"/>
      <c r="BE159" s="56"/>
      <c r="BF159" s="56"/>
      <c r="BG159" s="56"/>
    </row>
    <row r="160" spans="1:59" ht="12.5">
      <c r="A160" s="19"/>
      <c r="B160" s="198" t="str">
        <f ca="1"/>
        <v>2025-01-03</v>
      </c>
      <c r="C160" s="30">
        <f ca="1"/>
        <v>243.09</v>
      </c>
      <c r="D160" s="205">
        <f t="shared" ca="1" si="36"/>
        <v>249.61250000000001</v>
      </c>
      <c r="E160" s="30">
        <f t="shared" ca="1" si="33"/>
        <v>236.60616666666661</v>
      </c>
      <c r="F160" s="30">
        <f t="shared" ca="1" si="34"/>
        <v>229.50458333333322</v>
      </c>
      <c r="G160" s="206">
        <f t="shared" ca="1" si="35"/>
        <v>207.22723999999988</v>
      </c>
      <c r="H160" s="192" t="str">
        <f ca="1"/>
        <v>2025-01-03</v>
      </c>
      <c r="I160" s="193">
        <f ca="1"/>
        <v>40244114</v>
      </c>
      <c r="J160" s="19"/>
      <c r="O160" s="192" t="str">
        <f ca="1"/>
        <v>2025-01-03</v>
      </c>
      <c r="P160" s="193">
        <f ca="1"/>
        <v>4.5960000000000001</v>
      </c>
      <c r="Q160" s="11"/>
      <c r="BB160" s="55"/>
      <c r="BC160" s="56"/>
      <c r="BD160" s="56"/>
      <c r="BE160" s="56"/>
      <c r="BF160" s="56"/>
      <c r="BG160" s="56"/>
    </row>
    <row r="161" spans="1:59" ht="12.5">
      <c r="A161" s="19"/>
      <c r="B161" s="198" t="str">
        <f ca="1"/>
        <v>2025-01-02</v>
      </c>
      <c r="C161" s="30">
        <f ca="1"/>
        <v>243.58</v>
      </c>
      <c r="D161" s="205">
        <f t="shared" ca="1" si="36"/>
        <v>249.59500000000003</v>
      </c>
      <c r="E161" s="30">
        <f t="shared" ca="1" si="33"/>
        <v>236.30916666666661</v>
      </c>
      <c r="F161" s="30">
        <f t="shared" ca="1" si="34"/>
        <v>229.42558333333324</v>
      </c>
      <c r="G161" s="206">
        <f t="shared" ca="1" si="35"/>
        <v>206.97527999999988</v>
      </c>
      <c r="H161" s="192" t="str">
        <f ca="1"/>
        <v>2025-01-02</v>
      </c>
      <c r="I161" s="193">
        <f ca="1"/>
        <v>55740731</v>
      </c>
      <c r="J161" s="19"/>
      <c r="O161" s="192" t="str">
        <f ca="1"/>
        <v>2025-01-02</v>
      </c>
      <c r="P161" s="193">
        <f ca="1"/>
        <v>4.5750000000000002</v>
      </c>
      <c r="Q161" s="11"/>
      <c r="BB161" s="55"/>
      <c r="BC161" s="56"/>
      <c r="BD161" s="56"/>
      <c r="BE161" s="56"/>
      <c r="BF161" s="56"/>
      <c r="BG161" s="56"/>
    </row>
    <row r="162" spans="1:59" ht="12.5">
      <c r="A162" s="19"/>
      <c r="B162" s="198" t="str">
        <f ca="1"/>
        <v>2024-12-31</v>
      </c>
      <c r="C162" s="30">
        <f ca="1"/>
        <v>250.14</v>
      </c>
      <c r="D162" s="205">
        <f t="shared" ca="1" si="36"/>
        <v>249.535</v>
      </c>
      <c r="E162" s="30">
        <f t="shared" ca="1" si="33"/>
        <v>235.93616666666665</v>
      </c>
      <c r="F162" s="30">
        <f t="shared" ca="1" si="34"/>
        <v>229.31049999999991</v>
      </c>
      <c r="G162" s="206">
        <f t="shared" ca="1" si="35"/>
        <v>206.72423999999987</v>
      </c>
      <c r="H162" s="192" t="str">
        <f ca="1"/>
        <v>2024-12-31</v>
      </c>
      <c r="I162" s="193">
        <f ca="1"/>
        <v>39480718</v>
      </c>
      <c r="J162" s="19"/>
      <c r="O162" s="192" t="str">
        <f ca="1"/>
        <v>2024-12-31</v>
      </c>
      <c r="P162" s="193">
        <f ca="1"/>
        <v>4.5730000000000004</v>
      </c>
      <c r="Q162" s="11"/>
      <c r="BB162" s="55"/>
      <c r="BC162" s="56"/>
      <c r="BD162" s="56"/>
      <c r="BE162" s="56"/>
      <c r="BF162" s="56"/>
      <c r="BG162" s="56"/>
    </row>
    <row r="163" spans="1:59" ht="12.5">
      <c r="A163" s="19"/>
      <c r="B163" s="198" t="str">
        <f ca="1"/>
        <v>2024-12-30</v>
      </c>
      <c r="C163" s="30">
        <f ca="1"/>
        <v>251.92</v>
      </c>
      <c r="D163" s="205">
        <f t="shared" ca="1" si="36"/>
        <v>248.99450000000002</v>
      </c>
      <c r="E163" s="30">
        <f t="shared" ca="1" si="33"/>
        <v>235.53883333333332</v>
      </c>
      <c r="F163" s="30">
        <f t="shared" ca="1" si="34"/>
        <v>229.11608333333325</v>
      </c>
      <c r="G163" s="206">
        <f t="shared" ca="1" si="35"/>
        <v>206.45627999999988</v>
      </c>
      <c r="H163" s="192" t="str">
        <f ca="1"/>
        <v>2024-12-30</v>
      </c>
      <c r="I163" s="193">
        <f ca="1"/>
        <v>35557542</v>
      </c>
      <c r="J163" s="19"/>
      <c r="O163" s="192" t="str">
        <f ca="1"/>
        <v>2024-12-30</v>
      </c>
      <c r="P163" s="193">
        <f ca="1"/>
        <v>4.5449999999999999</v>
      </c>
      <c r="Q163" s="11"/>
      <c r="BB163" s="55"/>
      <c r="BC163" s="56"/>
      <c r="BD163" s="56"/>
      <c r="BE163" s="56"/>
      <c r="BF163" s="56"/>
      <c r="BG163" s="56"/>
    </row>
    <row r="164" spans="1:59" ht="12.5">
      <c r="A164" s="19"/>
      <c r="B164" s="198" t="str">
        <f ca="1"/>
        <v>2024-12-27</v>
      </c>
      <c r="C164" s="30">
        <f ca="1"/>
        <v>255.31</v>
      </c>
      <c r="D164" s="205">
        <f t="shared" ca="1" si="36"/>
        <v>248.25200000000001</v>
      </c>
      <c r="E164" s="30">
        <f t="shared" ca="1" si="33"/>
        <v>235.09299999999996</v>
      </c>
      <c r="F164" s="30">
        <f t="shared" ca="1" si="34"/>
        <v>228.95174999999992</v>
      </c>
      <c r="G164" s="206">
        <f t="shared" ca="1" si="35"/>
        <v>206.18671999999992</v>
      </c>
      <c r="H164" s="192" t="str">
        <f ca="1"/>
        <v>2024-12-27</v>
      </c>
      <c r="I164" s="193">
        <f ca="1"/>
        <v>42355321</v>
      </c>
      <c r="J164" s="19"/>
      <c r="O164" s="192" t="str">
        <f ca="1"/>
        <v>2024-12-27</v>
      </c>
      <c r="P164" s="193">
        <f ca="1"/>
        <v>4.6189999999999998</v>
      </c>
      <c r="Q164" s="11"/>
      <c r="BB164" s="55"/>
      <c r="BC164" s="56"/>
      <c r="BD164" s="56"/>
      <c r="BE164" s="56"/>
      <c r="BF164" s="56"/>
      <c r="BG164" s="56"/>
    </row>
    <row r="165" spans="1:59" ht="12.5">
      <c r="A165" s="19"/>
      <c r="B165" s="198" t="str">
        <f ca="1"/>
        <v>2024-12-26</v>
      </c>
      <c r="C165" s="30">
        <f ca="1"/>
        <v>258.74</v>
      </c>
      <c r="D165" s="205">
        <f t="shared" ca="1" si="36"/>
        <v>247.21999999999997</v>
      </c>
      <c r="E165" s="30">
        <f t="shared" ca="1" si="33"/>
        <v>234.60916666666665</v>
      </c>
      <c r="F165" s="30">
        <f t="shared" ca="1" si="34"/>
        <v>228.72341666666659</v>
      </c>
      <c r="G165" s="206">
        <f t="shared" ca="1" si="35"/>
        <v>205.93099999999987</v>
      </c>
      <c r="H165" s="192" t="str">
        <f ca="1"/>
        <v>2024-12-26</v>
      </c>
      <c r="I165" s="193">
        <f ca="1"/>
        <v>27262983</v>
      </c>
      <c r="J165" s="19"/>
      <c r="O165" s="192" t="str">
        <f ca="1"/>
        <v>2024-12-26</v>
      </c>
      <c r="P165" s="193">
        <f ca="1"/>
        <v>4.5789999999999997</v>
      </c>
      <c r="Q165" s="11"/>
      <c r="BB165" s="55"/>
      <c r="BC165" s="56"/>
      <c r="BD165" s="56"/>
      <c r="BE165" s="56"/>
      <c r="BF165" s="56"/>
      <c r="BG165" s="56"/>
    </row>
    <row r="166" spans="1:59" ht="12.5">
      <c r="A166" s="19"/>
      <c r="B166" s="198" t="str">
        <f ca="1"/>
        <v>2024-12-24</v>
      </c>
      <c r="C166" s="30">
        <f ca="1"/>
        <v>257.92</v>
      </c>
      <c r="D166" s="205">
        <f t="shared" ca="1" si="36"/>
        <v>246.023</v>
      </c>
      <c r="E166" s="30">
        <f t="shared" ca="1" si="33"/>
        <v>234.05866666666665</v>
      </c>
      <c r="F166" s="30">
        <f t="shared" ca="1" si="34"/>
        <v>228.45941666666658</v>
      </c>
      <c r="G166" s="206">
        <f t="shared" ca="1" si="35"/>
        <v>205.66571999999988</v>
      </c>
      <c r="H166" s="192" t="str">
        <f ca="1"/>
        <v>2024-12-24</v>
      </c>
      <c r="I166" s="193">
        <f ca="1"/>
        <v>23234705</v>
      </c>
      <c r="J166" s="19"/>
      <c r="O166" s="192" t="str">
        <f ca="1"/>
        <v>2024-12-24</v>
      </c>
      <c r="P166" s="193">
        <f ca="1"/>
        <v>4.5910000000000002</v>
      </c>
      <c r="Q166" s="11"/>
      <c r="BB166" s="55"/>
      <c r="BC166" s="56"/>
      <c r="BD166" s="56"/>
      <c r="BE166" s="56"/>
      <c r="BF166" s="56"/>
      <c r="BG166" s="56"/>
    </row>
    <row r="167" spans="1:59" ht="12.5">
      <c r="A167" s="19"/>
      <c r="B167" s="198" t="str">
        <f ca="1"/>
        <v>2024-12-23</v>
      </c>
      <c r="C167" s="30">
        <f ca="1"/>
        <v>254.99</v>
      </c>
      <c r="D167" s="205">
        <f t="shared" ca="1" si="36"/>
        <v>244.75749999999999</v>
      </c>
      <c r="E167" s="30">
        <f t="shared" ca="1" si="33"/>
        <v>233.63483333333332</v>
      </c>
      <c r="F167" s="30">
        <f t="shared" ca="1" si="34"/>
        <v>228.18991666666662</v>
      </c>
      <c r="G167" s="206">
        <f t="shared" ca="1" si="35"/>
        <v>205.40203999999989</v>
      </c>
      <c r="H167" s="192" t="str">
        <f ca="1"/>
        <v>2024-12-23</v>
      </c>
      <c r="I167" s="193">
        <f ca="1"/>
        <v>40858800</v>
      </c>
      <c r="J167" s="19"/>
      <c r="O167" s="192" t="str">
        <f ca="1"/>
        <v>2024-12-23</v>
      </c>
      <c r="P167" s="193">
        <f ca="1"/>
        <v>4.5990000000000002</v>
      </c>
      <c r="Q167" s="11"/>
      <c r="BB167" s="55"/>
      <c r="BC167" s="56"/>
      <c r="BD167" s="56"/>
      <c r="BE167" s="56"/>
      <c r="BF167" s="56"/>
      <c r="BG167" s="56"/>
    </row>
    <row r="168" spans="1:59" ht="12.5">
      <c r="A168" s="19"/>
      <c r="B168" s="198" t="str">
        <f ca="1"/>
        <v>2024-12-20</v>
      </c>
      <c r="C168" s="30">
        <f ca="1"/>
        <v>254.21</v>
      </c>
      <c r="D168" s="205">
        <f t="shared" ca="1" si="36"/>
        <v>243.48899999999998</v>
      </c>
      <c r="E168" s="30">
        <f t="shared" ca="1" si="33"/>
        <v>233.17316666666665</v>
      </c>
      <c r="F168" s="30">
        <f t="shared" ca="1" si="34"/>
        <v>227.90508333333329</v>
      </c>
      <c r="G168" s="206">
        <f t="shared" ca="1" si="35"/>
        <v>205.1496799999999</v>
      </c>
      <c r="H168" s="192" t="str">
        <f ca="1"/>
        <v>2024-12-20</v>
      </c>
      <c r="I168" s="193">
        <f ca="1"/>
        <v>147495300</v>
      </c>
      <c r="J168" s="19"/>
      <c r="O168" s="192" t="str">
        <f ca="1"/>
        <v>2024-12-20</v>
      </c>
      <c r="P168" s="193">
        <f ca="1"/>
        <v>4.524</v>
      </c>
      <c r="Q168" s="11"/>
      <c r="BB168" s="55"/>
      <c r="BC168" s="56"/>
      <c r="BD168" s="56"/>
      <c r="BE168" s="56"/>
      <c r="BF168" s="56"/>
      <c r="BG168" s="56"/>
    </row>
    <row r="169" spans="1:59" ht="12.5">
      <c r="A169" s="19"/>
      <c r="B169" s="198" t="str">
        <f ca="1"/>
        <v>2024-12-19</v>
      </c>
      <c r="C169" s="30">
        <f ca="1"/>
        <v>249.52</v>
      </c>
      <c r="D169" s="205">
        <f t="shared" ca="1" si="36"/>
        <v>242.19200000000001</v>
      </c>
      <c r="E169" s="30">
        <f t="shared" ca="1" si="33"/>
        <v>232.72</v>
      </c>
      <c r="F169" s="30">
        <f t="shared" ca="1" si="34"/>
        <v>227.61608333333334</v>
      </c>
      <c r="G169" s="206">
        <f t="shared" ca="1" si="35"/>
        <v>204.90259999999995</v>
      </c>
      <c r="H169" s="192" t="str">
        <f ca="1"/>
        <v>2024-12-19</v>
      </c>
      <c r="I169" s="193">
        <f ca="1"/>
        <v>60882300</v>
      </c>
      <c r="J169" s="19"/>
      <c r="O169" s="192" t="str">
        <f ca="1"/>
        <v>2024-12-19</v>
      </c>
      <c r="P169" s="193">
        <f ca="1"/>
        <v>4.57</v>
      </c>
      <c r="Q169" s="11"/>
      <c r="BB169" s="55"/>
      <c r="BC169" s="56"/>
      <c r="BD169" s="56"/>
      <c r="BE169" s="56"/>
      <c r="BF169" s="56"/>
      <c r="BG169" s="56"/>
    </row>
    <row r="170" spans="1:59" ht="12.5">
      <c r="A170" s="19"/>
      <c r="B170" s="198" t="str">
        <f ca="1"/>
        <v>2024-12-18</v>
      </c>
      <c r="C170" s="30">
        <f ca="1"/>
        <v>247.78</v>
      </c>
      <c r="D170" s="205">
        <f t="shared" ca="1" si="36"/>
        <v>241.15350000000004</v>
      </c>
      <c r="E170" s="30">
        <f t="shared" ca="1" si="33"/>
        <v>232.32583333333335</v>
      </c>
      <c r="F170" s="30">
        <f t="shared" ca="1" si="34"/>
        <v>227.33691666666667</v>
      </c>
      <c r="G170" s="206">
        <f t="shared" ca="1" si="35"/>
        <v>204.67859999999993</v>
      </c>
      <c r="H170" s="192" t="str">
        <f ca="1"/>
        <v>2024-12-18</v>
      </c>
      <c r="I170" s="193">
        <f ca="1"/>
        <v>56774101</v>
      </c>
      <c r="J170" s="19"/>
      <c r="O170" s="192" t="str">
        <f ca="1"/>
        <v>2024-12-18</v>
      </c>
      <c r="P170" s="193">
        <f ca="1"/>
        <v>4.4939999999999998</v>
      </c>
      <c r="Q170" s="11"/>
      <c r="BB170" s="55"/>
      <c r="BC170" s="56"/>
      <c r="BD170" s="56"/>
      <c r="BE170" s="56"/>
      <c r="BF170" s="56"/>
      <c r="BG170" s="56"/>
    </row>
    <row r="171" spans="1:59" ht="12.5">
      <c r="A171" s="19"/>
      <c r="B171" s="198" t="str">
        <f ca="1"/>
        <v>2024-12-17</v>
      </c>
      <c r="C171" s="30">
        <f ca="1"/>
        <v>253.2</v>
      </c>
      <c r="D171" s="205">
        <f t="shared" ca="1" si="36"/>
        <v>240.16600000000003</v>
      </c>
      <c r="E171" s="30">
        <f t="shared" ca="1" si="33"/>
        <v>231.97733333333338</v>
      </c>
      <c r="F171" s="30">
        <f t="shared" ca="1" si="34"/>
        <v>227.02133333333333</v>
      </c>
      <c r="G171" s="206">
        <f t="shared" ca="1" si="35"/>
        <v>204.46215999999993</v>
      </c>
      <c r="H171" s="192" t="str">
        <f ca="1"/>
        <v>2024-12-17</v>
      </c>
      <c r="I171" s="193">
        <f ca="1"/>
        <v>51356400</v>
      </c>
      <c r="J171" s="19"/>
      <c r="O171" s="192" t="str">
        <f ca="1"/>
        <v>2024-12-17</v>
      </c>
      <c r="P171" s="193">
        <f ca="1"/>
        <v>4.3849999999999998</v>
      </c>
      <c r="Q171" s="11"/>
      <c r="BB171" s="55"/>
      <c r="BC171" s="56"/>
      <c r="BD171" s="56"/>
      <c r="BE171" s="56"/>
      <c r="BF171" s="56"/>
      <c r="BG171" s="56"/>
    </row>
    <row r="172" spans="1:59" ht="12.5">
      <c r="A172" s="19"/>
      <c r="B172" s="198" t="str">
        <f ca="1"/>
        <v>2024-12-16</v>
      </c>
      <c r="C172" s="30">
        <f ca="1"/>
        <v>250.76</v>
      </c>
      <c r="D172" s="205">
        <f t="shared" ca="1" si="36"/>
        <v>238.89450000000002</v>
      </c>
      <c r="E172" s="30">
        <f t="shared" ca="1" si="33"/>
        <v>231.52350000000004</v>
      </c>
      <c r="F172" s="30">
        <f t="shared" ca="1" si="34"/>
        <v>226.68950000000001</v>
      </c>
      <c r="G172" s="206">
        <f t="shared" ca="1" si="35"/>
        <v>204.2323999999999</v>
      </c>
      <c r="H172" s="192" t="str">
        <f ca="1"/>
        <v>2024-12-16</v>
      </c>
      <c r="I172" s="193">
        <f ca="1"/>
        <v>51694800</v>
      </c>
      <c r="J172" s="19"/>
      <c r="O172" s="192" t="str">
        <f ca="1"/>
        <v>2024-12-16</v>
      </c>
      <c r="P172" s="193">
        <f ca="1"/>
        <v>4.3970000000000002</v>
      </c>
      <c r="Q172" s="11"/>
      <c r="BB172" s="55"/>
      <c r="BC172" s="56"/>
      <c r="BD172" s="56"/>
      <c r="BE172" s="56"/>
      <c r="BF172" s="56"/>
      <c r="BG172" s="56"/>
    </row>
    <row r="173" spans="1:59" ht="12.5">
      <c r="A173" s="19"/>
      <c r="B173" s="198" t="str">
        <f ca="1"/>
        <v>2024-12-13</v>
      </c>
      <c r="C173" s="30">
        <f ca="1"/>
        <v>247.86</v>
      </c>
      <c r="D173" s="205">
        <f t="shared" ca="1" si="36"/>
        <v>237.59400000000005</v>
      </c>
      <c r="E173" s="30">
        <f t="shared" ca="1" si="33"/>
        <v>231.13916666666674</v>
      </c>
      <c r="F173" s="30">
        <f t="shared" ca="1" si="34"/>
        <v>226.37100000000004</v>
      </c>
      <c r="G173" s="206">
        <f t="shared" ca="1" si="35"/>
        <v>204.00823999999994</v>
      </c>
      <c r="H173" s="192" t="str">
        <f ca="1"/>
        <v>2024-12-13</v>
      </c>
      <c r="I173" s="193">
        <f ca="1"/>
        <v>33155300</v>
      </c>
      <c r="J173" s="19"/>
      <c r="O173" s="192" t="str">
        <f ca="1"/>
        <v>2024-12-13</v>
      </c>
      <c r="P173" s="193">
        <f ca="1"/>
        <v>4.399</v>
      </c>
      <c r="Q173" s="11"/>
      <c r="BB173" s="55"/>
      <c r="BC173" s="56"/>
      <c r="BD173" s="56"/>
      <c r="BE173" s="56"/>
      <c r="BF173" s="56"/>
      <c r="BG173" s="56"/>
    </row>
    <row r="174" spans="1:59" ht="12.5">
      <c r="A174" s="19"/>
      <c r="B174" s="198" t="str">
        <f ca="1"/>
        <v>2024-12-12</v>
      </c>
      <c r="C174" s="30">
        <f ca="1"/>
        <v>247.69</v>
      </c>
      <c r="D174" s="205">
        <f t="shared" ca="1" si="36"/>
        <v>236.59950000000003</v>
      </c>
      <c r="E174" s="30">
        <f t="shared" ca="1" si="33"/>
        <v>230.81433333333339</v>
      </c>
      <c r="F174" s="30">
        <f t="shared" ca="1" si="34"/>
        <v>226.04191666666668</v>
      </c>
      <c r="G174" s="206">
        <f t="shared" ca="1" si="35"/>
        <v>203.80235999999991</v>
      </c>
      <c r="H174" s="192" t="str">
        <f ca="1"/>
        <v>2024-12-12</v>
      </c>
      <c r="I174" s="193">
        <f ca="1"/>
        <v>32777532</v>
      </c>
      <c r="J174" s="19"/>
      <c r="O174" s="192" t="str">
        <f ca="1"/>
        <v>2024-12-12</v>
      </c>
      <c r="P174" s="193">
        <f ca="1"/>
        <v>4.3239999999999998</v>
      </c>
      <c r="Q174" s="11"/>
      <c r="BB174" s="55"/>
      <c r="BC174" s="56"/>
      <c r="BD174" s="56"/>
      <c r="BE174" s="56"/>
      <c r="BF174" s="56"/>
      <c r="BG174" s="56"/>
    </row>
    <row r="175" spans="1:59" ht="12.5">
      <c r="A175" s="19"/>
      <c r="B175" s="198" t="str">
        <f ca="1"/>
        <v>2024-12-11</v>
      </c>
      <c r="C175" s="30">
        <f ca="1"/>
        <v>246.22</v>
      </c>
      <c r="D175" s="205">
        <f t="shared" ca="1" si="36"/>
        <v>235.45850000000002</v>
      </c>
      <c r="E175" s="30">
        <f t="shared" ca="1" si="33"/>
        <v>230.35633333333337</v>
      </c>
      <c r="F175" s="30">
        <f t="shared" ca="1" si="34"/>
        <v>225.70650000000003</v>
      </c>
      <c r="G175" s="206">
        <f t="shared" ca="1" si="35"/>
        <v>203.59931999999989</v>
      </c>
      <c r="H175" s="192" t="str">
        <f ca="1"/>
        <v>2024-12-11</v>
      </c>
      <c r="I175" s="193">
        <f ca="1"/>
        <v>45205814</v>
      </c>
      <c r="J175" s="19"/>
      <c r="O175" s="192" t="str">
        <f ca="1"/>
        <v>2024-12-11</v>
      </c>
      <c r="P175" s="193">
        <f ca="1"/>
        <v>4.2709999999999999</v>
      </c>
      <c r="Q175" s="11"/>
      <c r="BB175" s="55"/>
      <c r="BC175" s="56"/>
      <c r="BD175" s="56"/>
      <c r="BE175" s="56"/>
      <c r="BF175" s="56"/>
      <c r="BG175" s="56"/>
    </row>
    <row r="176" spans="1:59" ht="12.5">
      <c r="A176" s="19"/>
      <c r="B176" s="198" t="str">
        <f ca="1"/>
        <v>2024-12-10</v>
      </c>
      <c r="C176" s="30">
        <f ca="1"/>
        <v>247.5</v>
      </c>
      <c r="D176" s="205">
        <f t="shared" ca="1" si="36"/>
        <v>234.34649999999996</v>
      </c>
      <c r="E176" s="30">
        <f t="shared" ca="1" si="33"/>
        <v>229.85783333333339</v>
      </c>
      <c r="F176" s="30">
        <f t="shared" ca="1" si="34"/>
        <v>225.37791666666669</v>
      </c>
      <c r="G176" s="206">
        <f t="shared" ca="1" si="35"/>
        <v>203.4015599999999</v>
      </c>
      <c r="H176" s="192" t="str">
        <f ca="1"/>
        <v>2024-12-10</v>
      </c>
      <c r="I176" s="193">
        <f ca="1"/>
        <v>36914806</v>
      </c>
      <c r="J176" s="19"/>
      <c r="O176" s="192" t="str">
        <f ca="1"/>
        <v>2024-12-10</v>
      </c>
      <c r="P176" s="193">
        <f ca="1"/>
        <v>4.2210000000000001</v>
      </c>
      <c r="Q176" s="11"/>
      <c r="BB176" s="55"/>
      <c r="BC176" s="56"/>
      <c r="BD176" s="56"/>
      <c r="BE176" s="56"/>
      <c r="BF176" s="56"/>
      <c r="BG176" s="56"/>
    </row>
    <row r="177" spans="1:59" ht="12.5">
      <c r="A177" s="19"/>
      <c r="B177" s="198" t="str">
        <f ca="1"/>
        <v>2024-12-09</v>
      </c>
      <c r="C177" s="30">
        <f ca="1"/>
        <v>246.48</v>
      </c>
      <c r="D177" s="205">
        <f t="shared" ca="1" si="36"/>
        <v>233.17049999999995</v>
      </c>
      <c r="E177" s="30">
        <f t="shared" ca="1" si="33"/>
        <v>229.33016666666671</v>
      </c>
      <c r="F177" s="30">
        <f t="shared" ca="1" si="34"/>
        <v>225.05691666666669</v>
      </c>
      <c r="G177" s="206">
        <f t="shared" ca="1" si="35"/>
        <v>203.18575999999993</v>
      </c>
      <c r="H177" s="192" t="str">
        <f ca="1"/>
        <v>2024-12-09</v>
      </c>
      <c r="I177" s="193">
        <f ca="1"/>
        <v>44649232</v>
      </c>
      <c r="J177" s="19"/>
      <c r="O177" s="192" t="str">
        <f ca="1"/>
        <v>2024-12-09</v>
      </c>
      <c r="P177" s="193">
        <f ca="1"/>
        <v>4.1989999999999998</v>
      </c>
      <c r="Q177" s="11"/>
      <c r="BB177" s="55"/>
      <c r="BC177" s="56"/>
      <c r="BD177" s="56"/>
      <c r="BE177" s="56"/>
      <c r="BF177" s="56"/>
      <c r="BG177" s="56"/>
    </row>
    <row r="178" spans="1:59" ht="12.5">
      <c r="A178" s="19"/>
      <c r="B178" s="198" t="str">
        <f ca="1"/>
        <v>2024-12-06</v>
      </c>
      <c r="C178" s="30">
        <f ca="1"/>
        <v>242.57</v>
      </c>
      <c r="D178" s="205">
        <f t="shared" ca="1" si="36"/>
        <v>232.18199999999996</v>
      </c>
      <c r="E178" s="30">
        <f t="shared" ca="1" si="33"/>
        <v>228.9223333333334</v>
      </c>
      <c r="F178" s="30">
        <f t="shared" ca="1" si="34"/>
        <v>224.78266666666667</v>
      </c>
      <c r="G178" s="206">
        <f t="shared" ca="1" si="35"/>
        <v>202.96795999999992</v>
      </c>
      <c r="H178" s="192" t="str">
        <f ca="1"/>
        <v>2024-12-06</v>
      </c>
      <c r="I178" s="193">
        <f ca="1"/>
        <v>36870619</v>
      </c>
      <c r="J178" s="19"/>
      <c r="O178" s="192" t="str">
        <f ca="1"/>
        <v>2024-12-06</v>
      </c>
      <c r="P178" s="193">
        <f ca="1"/>
        <v>4.1509999999999998</v>
      </c>
      <c r="Q178" s="11"/>
      <c r="BB178" s="55"/>
      <c r="BC178" s="56"/>
      <c r="BD178" s="56"/>
      <c r="BE178" s="56"/>
      <c r="BF178" s="56"/>
      <c r="BG178" s="56"/>
    </row>
    <row r="179" spans="1:59" ht="12.5">
      <c r="A179" s="19"/>
      <c r="B179" s="198" t="str">
        <f ca="1"/>
        <v>2024-12-05</v>
      </c>
      <c r="C179" s="30">
        <f ca="1"/>
        <v>242.77</v>
      </c>
      <c r="D179" s="205">
        <f t="shared" ca="1" si="36"/>
        <v>231.40249999999997</v>
      </c>
      <c r="E179" s="30">
        <f t="shared" ca="1" si="33"/>
        <v>228.58416666666673</v>
      </c>
      <c r="F179" s="30">
        <f t="shared" ca="1" si="34"/>
        <v>224.56075000000001</v>
      </c>
      <c r="G179" s="206">
        <f t="shared" ca="1" si="35"/>
        <v>202.77583999999993</v>
      </c>
      <c r="H179" s="192" t="str">
        <f ca="1"/>
        <v>2024-12-05</v>
      </c>
      <c r="I179" s="193">
        <f ca="1"/>
        <v>40033900</v>
      </c>
      <c r="J179" s="19"/>
      <c r="O179" s="192" t="str">
        <f ca="1"/>
        <v>2024-12-05</v>
      </c>
      <c r="P179" s="193">
        <f ca="1"/>
        <v>4.18</v>
      </c>
      <c r="Q179" s="11"/>
      <c r="BB179" s="55"/>
      <c r="BC179" s="56"/>
      <c r="BD179" s="56"/>
      <c r="BE179" s="56"/>
      <c r="BF179" s="56"/>
      <c r="BG179" s="56"/>
    </row>
    <row r="180" spans="1:59" ht="12.5">
      <c r="A180" s="19"/>
      <c r="B180" s="198" t="str">
        <f ca="1"/>
        <v>2024-12-04</v>
      </c>
      <c r="C180" s="30">
        <f ca="1"/>
        <v>242.74</v>
      </c>
      <c r="D180" s="205">
        <f t="shared" ca="1" si="36"/>
        <v>230.37549999999993</v>
      </c>
      <c r="E180" s="30">
        <f t="shared" ca="1" si="33"/>
        <v>228.2408333333334</v>
      </c>
      <c r="F180" s="30">
        <f t="shared" ca="1" si="34"/>
        <v>224.30249999999998</v>
      </c>
      <c r="G180" s="206">
        <f t="shared" ca="1" si="35"/>
        <v>202.57719999999995</v>
      </c>
      <c r="H180" s="192" t="str">
        <f ca="1"/>
        <v>2024-12-04</v>
      </c>
      <c r="I180" s="193">
        <f ca="1"/>
        <v>44383935</v>
      </c>
      <c r="J180" s="19"/>
      <c r="O180" s="192" t="str">
        <f ca="1"/>
        <v>2024-12-04</v>
      </c>
      <c r="P180" s="193">
        <f ca="1"/>
        <v>4.18</v>
      </c>
      <c r="Q180" s="11"/>
      <c r="BB180" s="55"/>
      <c r="BC180" s="56"/>
      <c r="BD180" s="56"/>
      <c r="BE180" s="56"/>
      <c r="BF180" s="56"/>
      <c r="BG180" s="56"/>
    </row>
    <row r="181" spans="1:59" ht="12.5">
      <c r="A181" s="19"/>
      <c r="B181" s="198" t="str">
        <f ca="1"/>
        <v>2024-12-03</v>
      </c>
      <c r="C181" s="30">
        <f ca="1"/>
        <v>242.38</v>
      </c>
      <c r="D181" s="205">
        <f t="shared" ca="1" si="36"/>
        <v>229.38649999999998</v>
      </c>
      <c r="E181" s="30">
        <f t="shared" ca="1" si="33"/>
        <v>227.85566666666676</v>
      </c>
      <c r="F181" s="30">
        <f t="shared" ca="1" si="34"/>
        <v>224.05900000000003</v>
      </c>
      <c r="G181" s="206">
        <f t="shared" ca="1" si="35"/>
        <v>202.37091999999993</v>
      </c>
      <c r="H181" s="192" t="str">
        <f ca="1"/>
        <v>2024-12-03</v>
      </c>
      <c r="I181" s="193">
        <f ca="1"/>
        <v>38861017</v>
      </c>
      <c r="J181" s="19"/>
      <c r="O181" s="192" t="str">
        <f ca="1"/>
        <v>2024-12-03</v>
      </c>
      <c r="P181" s="193">
        <f ca="1"/>
        <v>4.2229999999999999</v>
      </c>
      <c r="Q181" s="11"/>
      <c r="BB181" s="55"/>
      <c r="BC181" s="56"/>
      <c r="BD181" s="56"/>
      <c r="BE181" s="56"/>
      <c r="BF181" s="56"/>
      <c r="BG181" s="56"/>
    </row>
    <row r="182" spans="1:59" ht="12.5">
      <c r="A182" s="19"/>
      <c r="B182" s="198" t="str">
        <f ca="1"/>
        <v>2024-12-02</v>
      </c>
      <c r="C182" s="30">
        <f ca="1"/>
        <v>239.33</v>
      </c>
      <c r="D182" s="205">
        <f t="shared" ca="1" si="36"/>
        <v>228.34350000000001</v>
      </c>
      <c r="E182" s="30">
        <f t="shared" ca="1" si="33"/>
        <v>227.48966666666675</v>
      </c>
      <c r="F182" s="30">
        <f t="shared" ca="1" si="34"/>
        <v>223.80883333333335</v>
      </c>
      <c r="G182" s="206">
        <f t="shared" ca="1" si="35"/>
        <v>202.17047999999991</v>
      </c>
      <c r="H182" s="192" t="str">
        <f ca="1"/>
        <v>2024-12-02</v>
      </c>
      <c r="I182" s="193">
        <f ca="1"/>
        <v>48137103</v>
      </c>
      <c r="J182" s="19"/>
      <c r="O182" s="192" t="str">
        <f ca="1"/>
        <v>2024-12-02</v>
      </c>
      <c r="P182" s="193">
        <f ca="1"/>
        <v>4.1959999999999997</v>
      </c>
      <c r="Q182" s="11"/>
      <c r="BB182" s="55"/>
      <c r="BC182" s="56"/>
      <c r="BD182" s="56"/>
      <c r="BE182" s="56"/>
      <c r="BF182" s="56"/>
      <c r="BG182" s="56"/>
    </row>
    <row r="183" spans="1:59" ht="12.5">
      <c r="A183" s="19"/>
      <c r="B183" s="198" t="str">
        <f ca="1"/>
        <v>2024-11-29</v>
      </c>
      <c r="C183" s="30">
        <f ca="1"/>
        <v>237.07</v>
      </c>
      <c r="D183" s="205">
        <f t="shared" ca="1" si="36"/>
        <v>227.49799999999999</v>
      </c>
      <c r="E183" s="30">
        <f t="shared" ca="1" si="33"/>
        <v>227.17316666666676</v>
      </c>
      <c r="F183" s="30">
        <f t="shared" ca="1" si="34"/>
        <v>223.53491666666667</v>
      </c>
      <c r="G183" s="206">
        <f t="shared" ca="1" si="35"/>
        <v>201.96635999999995</v>
      </c>
      <c r="H183" s="192" t="str">
        <f ca="1"/>
        <v>2024-11-29</v>
      </c>
      <c r="I183" s="193">
        <f ca="1"/>
        <v>28481400</v>
      </c>
      <c r="J183" s="19"/>
      <c r="O183" s="192" t="str">
        <f ca="1"/>
        <v>2024-11-29</v>
      </c>
      <c r="P183" s="193">
        <f ca="1"/>
        <v>4.1779999999999999</v>
      </c>
      <c r="Q183" s="11"/>
      <c r="BB183" s="55"/>
      <c r="BC183" s="56"/>
      <c r="BD183" s="56"/>
      <c r="BE183" s="56"/>
      <c r="BF183" s="56"/>
      <c r="BG183" s="56"/>
    </row>
    <row r="184" spans="1:59" ht="12.5">
      <c r="A184" s="19"/>
      <c r="B184" s="198" t="str">
        <f ca="1"/>
        <v>2024-11-27</v>
      </c>
      <c r="C184" s="30">
        <f ca="1"/>
        <v>234.67</v>
      </c>
      <c r="D184" s="205">
        <f t="shared" ca="1" si="36"/>
        <v>226.91499999999996</v>
      </c>
      <c r="E184" s="30">
        <f t="shared" ca="1" si="33"/>
        <v>226.92016666666672</v>
      </c>
      <c r="F184" s="30">
        <f t="shared" ca="1" si="34"/>
        <v>223.16325000000003</v>
      </c>
      <c r="G184" s="206">
        <f t="shared" ca="1" si="35"/>
        <v>201.77847999999992</v>
      </c>
      <c r="H184" s="192" t="str">
        <f ca="1"/>
        <v>2024-11-27</v>
      </c>
      <c r="I184" s="193">
        <f ca="1"/>
        <v>33498439</v>
      </c>
      <c r="J184" s="19"/>
      <c r="O184" s="192" t="str">
        <f ca="1"/>
        <v>2024-11-27</v>
      </c>
      <c r="P184" s="193">
        <f ca="1"/>
        <v>4.242</v>
      </c>
      <c r="Q184" s="11"/>
      <c r="BB184" s="55"/>
      <c r="BC184" s="56"/>
      <c r="BD184" s="56"/>
      <c r="BE184" s="56"/>
      <c r="BF184" s="56"/>
      <c r="BG184" s="56"/>
    </row>
    <row r="185" spans="1:59" ht="12.5">
      <c r="A185" s="19"/>
      <c r="B185" s="198" t="str">
        <f ca="1"/>
        <v>2024-11-26</v>
      </c>
      <c r="C185" s="30">
        <f ca="1"/>
        <v>234.8</v>
      </c>
      <c r="D185" s="205">
        <f t="shared" ca="1" si="36"/>
        <v>226.661</v>
      </c>
      <c r="E185" s="30">
        <f t="shared" ca="1" si="33"/>
        <v>226.68166666666673</v>
      </c>
      <c r="F185" s="30">
        <f t="shared" ca="1" si="34"/>
        <v>222.84291666666667</v>
      </c>
      <c r="G185" s="206">
        <f t="shared" ca="1" si="35"/>
        <v>201.59507999999994</v>
      </c>
      <c r="H185" s="192" t="str">
        <f ca="1"/>
        <v>2024-11-26</v>
      </c>
      <c r="I185" s="193">
        <f ca="1"/>
        <v>45986200</v>
      </c>
      <c r="J185" s="19"/>
      <c r="O185" s="192" t="str">
        <f ca="1"/>
        <v>2024-11-26</v>
      </c>
      <c r="P185" s="193">
        <f ca="1"/>
        <v>4.3019999999999996</v>
      </c>
      <c r="Q185" s="11"/>
      <c r="BB185" s="55"/>
      <c r="BC185" s="56"/>
      <c r="BD185" s="56"/>
      <c r="BE185" s="56"/>
      <c r="BF185" s="56"/>
      <c r="BG185" s="56"/>
    </row>
    <row r="186" spans="1:59" ht="12.5">
      <c r="A186" s="19"/>
      <c r="B186" s="198" t="str">
        <f ca="1"/>
        <v>2024-11-25</v>
      </c>
      <c r="C186" s="30">
        <f ca="1"/>
        <v>232.61</v>
      </c>
      <c r="D186" s="205">
        <f t="shared" ca="1" si="36"/>
        <v>226.57900000000001</v>
      </c>
      <c r="E186" s="30">
        <f t="shared" ca="1" si="33"/>
        <v>226.47300000000007</v>
      </c>
      <c r="F186" s="30">
        <f t="shared" ca="1" si="34"/>
        <v>222.50150000000002</v>
      </c>
      <c r="G186" s="206">
        <f t="shared" ca="1" si="35"/>
        <v>201.40883999999994</v>
      </c>
      <c r="H186" s="192" t="str">
        <f ca="1"/>
        <v>2024-11-25</v>
      </c>
      <c r="I186" s="193">
        <f ca="1"/>
        <v>90152832</v>
      </c>
      <c r="J186" s="19"/>
      <c r="O186" s="192" t="str">
        <f ca="1"/>
        <v>2024-11-25</v>
      </c>
      <c r="P186" s="193">
        <f ca="1"/>
        <v>4.2649999999999997</v>
      </c>
      <c r="Q186" s="11"/>
      <c r="BB186" s="55"/>
      <c r="BC186" s="56"/>
      <c r="BD186" s="56"/>
      <c r="BE186" s="56"/>
      <c r="BF186" s="56"/>
      <c r="BG186" s="56"/>
    </row>
    <row r="187" spans="1:59" ht="12.5">
      <c r="A187" s="19"/>
      <c r="B187" s="198" t="str">
        <f ca="1"/>
        <v>2024-11-22</v>
      </c>
      <c r="C187" s="30">
        <f ca="1"/>
        <v>229.62</v>
      </c>
      <c r="D187" s="205">
        <f t="shared" ca="1" si="36"/>
        <v>226.59300000000002</v>
      </c>
      <c r="E187" s="30">
        <f t="shared" ca="1" si="33"/>
        <v>226.40450000000007</v>
      </c>
      <c r="F187" s="30">
        <f t="shared" ca="1" si="34"/>
        <v>222.18983333333335</v>
      </c>
      <c r="G187" s="206">
        <f t="shared" ca="1" si="35"/>
        <v>201.23543999999995</v>
      </c>
      <c r="H187" s="192" t="str">
        <f ca="1"/>
        <v>2024-11-22</v>
      </c>
      <c r="I187" s="193">
        <f ca="1"/>
        <v>38168300</v>
      </c>
      <c r="J187" s="19"/>
      <c r="O187" s="192" t="str">
        <f ca="1"/>
        <v>2024-11-22</v>
      </c>
      <c r="P187" s="193">
        <f ca="1"/>
        <v>4.41</v>
      </c>
      <c r="Q187" s="11"/>
      <c r="BB187" s="55"/>
      <c r="BC187" s="56"/>
      <c r="BD187" s="56"/>
      <c r="BE187" s="56"/>
      <c r="BF187" s="56"/>
      <c r="BG187" s="56"/>
    </row>
    <row r="188" spans="1:59" ht="12.5">
      <c r="A188" s="19"/>
      <c r="B188" s="198" t="str">
        <f ca="1"/>
        <v>2024-11-21</v>
      </c>
      <c r="C188" s="30">
        <f ca="1"/>
        <v>228.27</v>
      </c>
      <c r="D188" s="205">
        <f t="shared" ca="1" si="36"/>
        <v>226.65699999999998</v>
      </c>
      <c r="E188" s="30">
        <f t="shared" ca="1" si="33"/>
        <v>226.39900000000006</v>
      </c>
      <c r="F188" s="30">
        <f t="shared" ca="1" si="34"/>
        <v>221.89050000000003</v>
      </c>
      <c r="G188" s="206">
        <f t="shared" ca="1" si="35"/>
        <v>201.07159999999996</v>
      </c>
      <c r="H188" s="192" t="str">
        <f ca="1"/>
        <v>2024-11-21</v>
      </c>
      <c r="I188" s="193">
        <f ca="1"/>
        <v>42108327</v>
      </c>
      <c r="J188" s="19"/>
      <c r="O188" s="192" t="str">
        <f ca="1"/>
        <v>2024-11-21</v>
      </c>
      <c r="P188" s="193">
        <f ca="1"/>
        <v>4.4320000000000004</v>
      </c>
      <c r="Q188" s="11"/>
      <c r="BB188" s="55"/>
      <c r="BC188" s="56"/>
      <c r="BD188" s="56"/>
      <c r="BE188" s="56"/>
      <c r="BF188" s="56"/>
      <c r="BG188" s="56"/>
    </row>
    <row r="189" spans="1:59" ht="12.5">
      <c r="A189" s="19"/>
      <c r="B189" s="198" t="str">
        <f ca="1"/>
        <v>2024-11-20</v>
      </c>
      <c r="C189" s="30">
        <f ca="1"/>
        <v>228.75</v>
      </c>
      <c r="D189" s="205">
        <f t="shared" ca="1" si="36"/>
        <v>226.74650000000003</v>
      </c>
      <c r="E189" s="30">
        <f t="shared" ca="1" si="33"/>
        <v>226.36100000000008</v>
      </c>
      <c r="F189" s="30">
        <f t="shared" ca="1" si="34"/>
        <v>221.59975000000003</v>
      </c>
      <c r="G189" s="206">
        <f t="shared" ca="1" si="35"/>
        <v>200.91387999999995</v>
      </c>
      <c r="H189" s="192" t="str">
        <f ca="1"/>
        <v>2024-11-20</v>
      </c>
      <c r="I189" s="193">
        <f ca="1"/>
        <v>35169600</v>
      </c>
      <c r="J189" s="19"/>
      <c r="O189" s="192" t="str">
        <f ca="1"/>
        <v>2024-11-20</v>
      </c>
      <c r="P189" s="193">
        <f ca="1"/>
        <v>4.4059999999999997</v>
      </c>
      <c r="Q189" s="11"/>
      <c r="BB189" s="55"/>
      <c r="BC189" s="56"/>
      <c r="BD189" s="56"/>
      <c r="BE189" s="56"/>
      <c r="BF189" s="56"/>
      <c r="BG189" s="56"/>
    </row>
    <row r="190" spans="1:59" ht="12.5">
      <c r="A190" s="19"/>
      <c r="B190" s="198" t="str">
        <f ca="1"/>
        <v>2024-11-19</v>
      </c>
      <c r="C190" s="30">
        <f ca="1"/>
        <v>228.03</v>
      </c>
      <c r="D190" s="205">
        <f t="shared" ca="1" si="36"/>
        <v>226.82150000000001</v>
      </c>
      <c r="E190" s="30">
        <f t="shared" ca="1" si="33"/>
        <v>226.34066666666678</v>
      </c>
      <c r="F190" s="30">
        <f t="shared" ca="1" si="34"/>
        <v>221.29025000000007</v>
      </c>
      <c r="G190" s="206">
        <f t="shared" ca="1" si="35"/>
        <v>200.75955999999994</v>
      </c>
      <c r="H190" s="192" t="str">
        <f ca="1"/>
        <v>2024-11-19</v>
      </c>
      <c r="I190" s="193">
        <f ca="1"/>
        <v>36211800</v>
      </c>
      <c r="J190" s="19"/>
      <c r="O190" s="192" t="str">
        <f ca="1"/>
        <v>2024-11-19</v>
      </c>
      <c r="P190" s="193">
        <f ca="1"/>
        <v>4.3789999999999996</v>
      </c>
      <c r="Q190" s="11"/>
      <c r="BB190" s="55"/>
      <c r="BC190" s="56"/>
      <c r="BD190" s="56"/>
      <c r="BE190" s="56"/>
      <c r="BF190" s="56"/>
      <c r="BG190" s="56"/>
    </row>
    <row r="191" spans="1:59" ht="12.5">
      <c r="A191" s="19"/>
      <c r="B191" s="198" t="str">
        <f ca="1"/>
        <v>2024-11-18</v>
      </c>
      <c r="C191" s="30">
        <f ca="1"/>
        <v>227.77</v>
      </c>
      <c r="D191" s="205">
        <f t="shared" ca="1" si="36"/>
        <v>227.18699999999998</v>
      </c>
      <c r="E191" s="30">
        <f t="shared" ca="1" si="33"/>
        <v>226.31816666666677</v>
      </c>
      <c r="F191" s="30">
        <f t="shared" ca="1" si="34"/>
        <v>220.9787500000001</v>
      </c>
      <c r="G191" s="206">
        <f t="shared" ca="1" si="35"/>
        <v>200.60543999999999</v>
      </c>
      <c r="H191" s="192" t="str">
        <f ca="1"/>
        <v>2024-11-18</v>
      </c>
      <c r="I191" s="193">
        <f ca="1"/>
        <v>44686020</v>
      </c>
      <c r="J191" s="19"/>
      <c r="O191" s="192" t="str">
        <f ca="1"/>
        <v>2024-11-18</v>
      </c>
      <c r="P191" s="193">
        <f ca="1"/>
        <v>4.4139999999999997</v>
      </c>
      <c r="Q191" s="11"/>
      <c r="BB191" s="55"/>
      <c r="BC191" s="56"/>
      <c r="BD191" s="56"/>
      <c r="BE191" s="56"/>
      <c r="BF191" s="56"/>
      <c r="BG191" s="56"/>
    </row>
    <row r="192" spans="1:59" ht="12.5">
      <c r="A192" s="19"/>
      <c r="B192" s="198" t="str">
        <f ca="1"/>
        <v>2024-11-15</v>
      </c>
      <c r="C192" s="30">
        <f ca="1"/>
        <v>224.75</v>
      </c>
      <c r="D192" s="205">
        <f t="shared" ca="1" si="36"/>
        <v>227.59650000000002</v>
      </c>
      <c r="E192" s="30">
        <f t="shared" ca="1" si="33"/>
        <v>226.29433333333341</v>
      </c>
      <c r="F192" s="30">
        <f t="shared" ca="1" si="34"/>
        <v>220.66108333333344</v>
      </c>
      <c r="G192" s="206">
        <f t="shared" ca="1" si="35"/>
        <v>200.45559999999995</v>
      </c>
      <c r="H192" s="192" t="str">
        <f ca="1"/>
        <v>2024-11-15</v>
      </c>
      <c r="I192" s="193">
        <f ca="1"/>
        <v>47923700</v>
      </c>
      <c r="J192" s="19"/>
      <c r="O192" s="192" t="str">
        <f ca="1"/>
        <v>2024-11-15</v>
      </c>
      <c r="P192" s="193">
        <f ca="1"/>
        <v>4.4279999999999999</v>
      </c>
      <c r="Q192" s="11"/>
      <c r="BB192" s="55"/>
      <c r="BC192" s="56"/>
      <c r="BD192" s="56"/>
      <c r="BE192" s="56"/>
      <c r="BF192" s="56"/>
      <c r="BG192" s="56"/>
    </row>
    <row r="193" spans="1:59" ht="12.5">
      <c r="A193" s="19"/>
      <c r="B193" s="198" t="str">
        <f ca="1"/>
        <v>2024-11-14</v>
      </c>
      <c r="C193" s="30">
        <f ca="1"/>
        <v>227.97</v>
      </c>
      <c r="D193" s="205">
        <f t="shared" ca="1" si="36"/>
        <v>228.08299999999994</v>
      </c>
      <c r="E193" s="30">
        <f t="shared" ca="1" si="33"/>
        <v>226.28250000000008</v>
      </c>
      <c r="F193" s="30">
        <f t="shared" ca="1" si="34"/>
        <v>220.36608333333342</v>
      </c>
      <c r="G193" s="206">
        <f t="shared" ca="1" si="35"/>
        <v>200.31083999999993</v>
      </c>
      <c r="H193" s="192" t="str">
        <f ca="1"/>
        <v>2024-11-14</v>
      </c>
      <c r="I193" s="193">
        <f ca="1"/>
        <v>44923941</v>
      </c>
      <c r="J193" s="19"/>
      <c r="O193" s="192" t="str">
        <f ca="1"/>
        <v>2024-11-14</v>
      </c>
      <c r="P193" s="193">
        <f ca="1"/>
        <v>4.4180000000000001</v>
      </c>
      <c r="Q193" s="11"/>
      <c r="BB193" s="55"/>
      <c r="BC193" s="56"/>
      <c r="BD193" s="56"/>
      <c r="BE193" s="56"/>
      <c r="BF193" s="56"/>
      <c r="BG193" s="56"/>
    </row>
    <row r="194" spans="1:59" ht="12.5">
      <c r="A194" s="19"/>
      <c r="B194" s="198" t="str">
        <f ca="1"/>
        <v>2024-11-13</v>
      </c>
      <c r="C194" s="30">
        <f ca="1"/>
        <v>224.87</v>
      </c>
      <c r="D194" s="205">
        <f t="shared" ca="1" si="36"/>
        <v>228.26650000000001</v>
      </c>
      <c r="E194" s="30">
        <f t="shared" ca="1" si="33"/>
        <v>226.24800000000008</v>
      </c>
      <c r="F194" s="30">
        <f t="shared" ca="1" si="34"/>
        <v>220.04416666666674</v>
      </c>
      <c r="G194" s="206">
        <f t="shared" ca="1" si="35"/>
        <v>200.15327999999994</v>
      </c>
      <c r="H194" s="192" t="str">
        <f ca="1"/>
        <v>2024-11-13</v>
      </c>
      <c r="I194" s="193">
        <f ca="1"/>
        <v>48566217</v>
      </c>
      <c r="J194" s="19"/>
      <c r="O194" s="192" t="str">
        <f ca="1"/>
        <v>2024-11-13</v>
      </c>
      <c r="P194" s="193">
        <f ca="1"/>
        <v>4.4509999999999996</v>
      </c>
      <c r="Q194" s="11"/>
      <c r="BB194" s="55"/>
      <c r="BC194" s="56"/>
      <c r="BD194" s="56"/>
      <c r="BE194" s="56"/>
      <c r="BF194" s="56"/>
      <c r="BG194" s="56"/>
    </row>
    <row r="195" spans="1:59" ht="12.5">
      <c r="A195" s="19"/>
      <c r="B195" s="198" t="str">
        <f ca="1"/>
        <v>2024-11-12</v>
      </c>
      <c r="C195" s="30">
        <f ca="1"/>
        <v>223.98</v>
      </c>
      <c r="D195" s="205">
        <f t="shared" ca="1" si="36"/>
        <v>228.58650000000003</v>
      </c>
      <c r="E195" s="30">
        <f t="shared" ca="1" si="33"/>
        <v>226.26700000000008</v>
      </c>
      <c r="F195" s="30">
        <f t="shared" ca="1" si="34"/>
        <v>219.72233333333344</v>
      </c>
      <c r="G195" s="206">
        <f t="shared" ca="1" si="35"/>
        <v>200.00135999999992</v>
      </c>
      <c r="H195" s="192" t="str">
        <f ca="1"/>
        <v>2024-11-12</v>
      </c>
      <c r="I195" s="193">
        <f ca="1"/>
        <v>40398300</v>
      </c>
      <c r="J195" s="19"/>
      <c r="O195" s="192" t="str">
        <f ca="1"/>
        <v>2024-11-12</v>
      </c>
      <c r="P195" s="193">
        <f ca="1"/>
        <v>4.4320000000000004</v>
      </c>
      <c r="Q195" s="11"/>
      <c r="BB195" s="55"/>
      <c r="BC195" s="56"/>
      <c r="BD195" s="56"/>
      <c r="BE195" s="56"/>
      <c r="BF195" s="56"/>
      <c r="BG195" s="56"/>
    </row>
    <row r="196" spans="1:59" ht="12.5">
      <c r="A196" s="19"/>
      <c r="B196" s="198" t="str">
        <f ca="1"/>
        <v>2024-11-11</v>
      </c>
      <c r="C196" s="30">
        <f ca="1"/>
        <v>223.98</v>
      </c>
      <c r="D196" s="205">
        <f t="shared" ca="1" si="36"/>
        <v>229.05450000000005</v>
      </c>
      <c r="E196" s="30">
        <f t="shared" ref="E196:E259" ca="1" si="37">AVERAGE(C196:C255)</f>
        <v>226.29050000000007</v>
      </c>
      <c r="F196" s="30">
        <f t="shared" ref="F196:F259" ca="1" si="38">AVERAGE(C196:C315)</f>
        <v>219.44133333333338</v>
      </c>
      <c r="G196" s="206">
        <f t="shared" ref="G196:G259" ca="1" si="39">AVERAGE(C196:C445)</f>
        <v>199.85071999999988</v>
      </c>
      <c r="H196" s="192" t="str">
        <f ca="1"/>
        <v>2024-11-11</v>
      </c>
      <c r="I196" s="193">
        <f ca="1"/>
        <v>42005602</v>
      </c>
      <c r="J196" s="19"/>
      <c r="O196" s="192" t="str">
        <f ca="1"/>
        <v>2024-11-11</v>
      </c>
      <c r="P196" s="193">
        <f ca="1"/>
        <v>4.3079999999999998</v>
      </c>
      <c r="Q196" s="11"/>
      <c r="BB196" s="55"/>
      <c r="BC196" s="56"/>
      <c r="BD196" s="56"/>
      <c r="BE196" s="56"/>
      <c r="BF196" s="56"/>
      <c r="BG196" s="56"/>
    </row>
    <row r="197" spans="1:59" ht="12.5">
      <c r="A197" s="19"/>
      <c r="B197" s="198" t="str">
        <f ca="1"/>
        <v>2024-11-08</v>
      </c>
      <c r="C197" s="30">
        <f ca="1"/>
        <v>226.71</v>
      </c>
      <c r="D197" s="205">
        <f t="shared" ref="D197:D260" ca="1" si="40">AVERAGE(C197:C216)</f>
        <v>229.39500000000004</v>
      </c>
      <c r="E197" s="30">
        <f t="shared" ca="1" si="37"/>
        <v>226.31666666666672</v>
      </c>
      <c r="F197" s="30">
        <f t="shared" ca="1" si="38"/>
        <v>219.17241666666675</v>
      </c>
      <c r="G197" s="206">
        <f t="shared" ca="1" si="39"/>
        <v>199.6895999999999</v>
      </c>
      <c r="H197" s="192" t="str">
        <f ca="1"/>
        <v>2024-11-08</v>
      </c>
      <c r="I197" s="193">
        <f ca="1"/>
        <v>38328824</v>
      </c>
      <c r="J197" s="19"/>
      <c r="O197" s="192" t="str">
        <f ca="1"/>
        <v>2024-11-08</v>
      </c>
      <c r="P197" s="193">
        <f ca="1"/>
        <v>4.306</v>
      </c>
      <c r="Q197" s="11"/>
      <c r="BB197" s="55"/>
      <c r="BC197" s="56"/>
      <c r="BD197" s="56"/>
      <c r="BE197" s="56"/>
      <c r="BF197" s="56"/>
      <c r="BG197" s="56"/>
    </row>
    <row r="198" spans="1:59" ht="12.5">
      <c r="A198" s="19"/>
      <c r="B198" s="198" t="str">
        <f ca="1"/>
        <v>2024-11-07</v>
      </c>
      <c r="C198" s="30">
        <f ca="1"/>
        <v>226.98</v>
      </c>
      <c r="D198" s="205">
        <f t="shared" ca="1" si="40"/>
        <v>229.41199999999998</v>
      </c>
      <c r="E198" s="30">
        <f t="shared" ca="1" si="37"/>
        <v>226.27533333333335</v>
      </c>
      <c r="F198" s="30">
        <f t="shared" ca="1" si="38"/>
        <v>218.86983333333339</v>
      </c>
      <c r="G198" s="206">
        <f t="shared" ca="1" si="39"/>
        <v>199.52391999999986</v>
      </c>
      <c r="H198" s="192" t="str">
        <f ca="1"/>
        <v>2024-11-07</v>
      </c>
      <c r="I198" s="193">
        <f ca="1"/>
        <v>42137700</v>
      </c>
      <c r="J198" s="19"/>
      <c r="O198" s="192" t="str">
        <f ca="1"/>
        <v>2024-11-07</v>
      </c>
      <c r="P198" s="193">
        <f ca="1"/>
        <v>4.3410000000000002</v>
      </c>
      <c r="Q198" s="11"/>
      <c r="BB198" s="55"/>
      <c r="BC198" s="56"/>
      <c r="BD198" s="56"/>
      <c r="BE198" s="56"/>
      <c r="BF198" s="56"/>
      <c r="BG198" s="56"/>
    </row>
    <row r="199" spans="1:59" ht="12.5">
      <c r="A199" s="19"/>
      <c r="B199" s="198" t="str">
        <f ca="1"/>
        <v>2024-11-06</v>
      </c>
      <c r="C199" s="30">
        <f ca="1"/>
        <v>222.23</v>
      </c>
      <c r="D199" s="205">
        <f t="shared" ca="1" si="40"/>
        <v>229.49</v>
      </c>
      <c r="E199" s="30">
        <f t="shared" ca="1" si="37"/>
        <v>226.17950000000002</v>
      </c>
      <c r="F199" s="30">
        <f t="shared" ca="1" si="38"/>
        <v>218.55525000000006</v>
      </c>
      <c r="G199" s="206">
        <f t="shared" ca="1" si="39"/>
        <v>199.34031999999985</v>
      </c>
      <c r="H199" s="192" t="str">
        <f ca="1"/>
        <v>2024-11-06</v>
      </c>
      <c r="I199" s="193">
        <f ca="1"/>
        <v>54561121</v>
      </c>
      <c r="J199" s="19"/>
      <c r="O199" s="192" t="str">
        <f ca="1"/>
        <v>2024-11-06</v>
      </c>
      <c r="P199" s="193">
        <f ca="1"/>
        <v>4.4260000000000002</v>
      </c>
      <c r="Q199" s="11"/>
      <c r="BB199" s="55"/>
      <c r="BC199" s="56"/>
      <c r="BD199" s="56"/>
      <c r="BE199" s="56"/>
      <c r="BF199" s="56"/>
      <c r="BG199" s="56"/>
    </row>
    <row r="200" spans="1:59" ht="12.5">
      <c r="A200" s="19"/>
      <c r="B200" s="198" t="str">
        <f ca="1"/>
        <v>2024-11-05</v>
      </c>
      <c r="C200" s="30">
        <f ca="1"/>
        <v>222.96</v>
      </c>
      <c r="D200" s="205">
        <f t="shared" ca="1" si="40"/>
        <v>229.83049999999997</v>
      </c>
      <c r="E200" s="30">
        <f t="shared" ca="1" si="37"/>
        <v>226.15533333333335</v>
      </c>
      <c r="F200" s="30">
        <f t="shared" ca="1" si="38"/>
        <v>218.28000000000009</v>
      </c>
      <c r="G200" s="206">
        <f t="shared" ca="1" si="39"/>
        <v>199.17763999999985</v>
      </c>
      <c r="H200" s="192" t="str">
        <f ca="1"/>
        <v>2024-11-05</v>
      </c>
      <c r="I200" s="193">
        <f ca="1"/>
        <v>28111338</v>
      </c>
      <c r="J200" s="19"/>
      <c r="O200" s="192" t="str">
        <f ca="1"/>
        <v>2024-11-05</v>
      </c>
      <c r="P200" s="193">
        <f ca="1"/>
        <v>4.2889999999999997</v>
      </c>
      <c r="Q200" s="11"/>
      <c r="BB200" s="55"/>
      <c r="BC200" s="56"/>
      <c r="BD200" s="56"/>
      <c r="BE200" s="56"/>
      <c r="BF200" s="56"/>
      <c r="BG200" s="56"/>
    </row>
    <row r="201" spans="1:59" ht="12.5">
      <c r="A201" s="19"/>
      <c r="B201" s="198" t="str">
        <f ca="1"/>
        <v>2024-11-04</v>
      </c>
      <c r="C201" s="30">
        <f ca="1"/>
        <v>221.52</v>
      </c>
      <c r="D201" s="205">
        <f t="shared" ca="1" si="40"/>
        <v>229.94600000000005</v>
      </c>
      <c r="E201" s="30">
        <f t="shared" ca="1" si="37"/>
        <v>226.05683333333337</v>
      </c>
      <c r="F201" s="30">
        <f t="shared" ca="1" si="38"/>
        <v>217.99766666666676</v>
      </c>
      <c r="G201" s="206">
        <f t="shared" ca="1" si="39"/>
        <v>199.00779999999986</v>
      </c>
      <c r="H201" s="192" t="str">
        <f ca="1"/>
        <v>2024-11-04</v>
      </c>
      <c r="I201" s="193">
        <f ca="1"/>
        <v>44944500</v>
      </c>
      <c r="J201" s="19"/>
      <c r="O201" s="192" t="str">
        <f ca="1"/>
        <v>2024-11-04</v>
      </c>
      <c r="P201" s="193">
        <f ca="1"/>
        <v>4.3090000000000002</v>
      </c>
      <c r="Q201" s="11"/>
      <c r="BB201" s="55"/>
      <c r="BC201" s="56"/>
      <c r="BD201" s="56"/>
      <c r="BE201" s="56"/>
      <c r="BF201" s="56"/>
      <c r="BG201" s="56"/>
    </row>
    <row r="202" spans="1:59" ht="12.5">
      <c r="A202" s="19"/>
      <c r="B202" s="198" t="str">
        <f ca="1"/>
        <v>2024-11-01</v>
      </c>
      <c r="C202" s="30">
        <f ca="1"/>
        <v>222.42</v>
      </c>
      <c r="D202" s="205">
        <f t="shared" ca="1" si="40"/>
        <v>229.93</v>
      </c>
      <c r="E202" s="30">
        <f t="shared" ca="1" si="37"/>
        <v>225.95683333333335</v>
      </c>
      <c r="F202" s="30">
        <f t="shared" ca="1" si="38"/>
        <v>217.70833333333346</v>
      </c>
      <c r="G202" s="206">
        <f t="shared" ca="1" si="39"/>
        <v>198.83343999999988</v>
      </c>
      <c r="H202" s="192" t="str">
        <f ca="1"/>
        <v>2024-11-01</v>
      </c>
      <c r="I202" s="193">
        <f ca="1"/>
        <v>65276741</v>
      </c>
      <c r="J202" s="19"/>
      <c r="O202" s="192" t="str">
        <f ca="1"/>
        <v>2024-11-01</v>
      </c>
      <c r="P202" s="193">
        <f ca="1"/>
        <v>4.3609999999999998</v>
      </c>
      <c r="Q202" s="11"/>
      <c r="BB202" s="55"/>
      <c r="BC202" s="56"/>
      <c r="BD202" s="56"/>
      <c r="BE202" s="56"/>
      <c r="BF202" s="56"/>
      <c r="BG202" s="56"/>
    </row>
    <row r="203" spans="1:59" ht="12.5">
      <c r="A203" s="19"/>
      <c r="B203" s="198" t="str">
        <f ca="1"/>
        <v>2024-10-31</v>
      </c>
      <c r="C203" s="30">
        <f ca="1"/>
        <v>225.41</v>
      </c>
      <c r="D203" s="205">
        <f t="shared" ca="1" si="40"/>
        <v>230.12400000000002</v>
      </c>
      <c r="E203" s="30">
        <f t="shared" ca="1" si="37"/>
        <v>225.79316666666671</v>
      </c>
      <c r="F203" s="30">
        <f t="shared" ca="1" si="38"/>
        <v>217.4020000000001</v>
      </c>
      <c r="G203" s="206">
        <f t="shared" ca="1" si="39"/>
        <v>198.64519999999987</v>
      </c>
      <c r="H203" s="192" t="str">
        <f ca="1"/>
        <v>2024-10-31</v>
      </c>
      <c r="I203" s="193">
        <f ca="1"/>
        <v>64370100</v>
      </c>
      <c r="J203" s="19"/>
      <c r="O203" s="192" t="str">
        <f ca="1"/>
        <v>2024-10-31</v>
      </c>
      <c r="P203" s="193">
        <f ca="1"/>
        <v>4.2839999999999998</v>
      </c>
      <c r="Q203" s="11"/>
      <c r="BB203" s="55"/>
      <c r="BC203" s="56"/>
      <c r="BD203" s="56"/>
      <c r="BE203" s="56"/>
      <c r="BF203" s="56"/>
      <c r="BG203" s="56"/>
    </row>
    <row r="204" spans="1:59" ht="12.5">
      <c r="A204" s="19"/>
      <c r="B204" s="198" t="str">
        <f ca="1"/>
        <v>2024-10-30</v>
      </c>
      <c r="C204" s="30">
        <f ca="1"/>
        <v>229.59</v>
      </c>
      <c r="D204" s="205">
        <f t="shared" ca="1" si="40"/>
        <v>230.11199999999999</v>
      </c>
      <c r="E204" s="30">
        <f t="shared" ca="1" si="37"/>
        <v>225.52166666666668</v>
      </c>
      <c r="F204" s="30">
        <f t="shared" ca="1" si="38"/>
        <v>217.04391666666672</v>
      </c>
      <c r="G204" s="206">
        <f t="shared" ca="1" si="39"/>
        <v>198.44867999999988</v>
      </c>
      <c r="H204" s="192" t="str">
        <f ca="1"/>
        <v>2024-10-30</v>
      </c>
      <c r="I204" s="193">
        <f ca="1"/>
        <v>47070907</v>
      </c>
      <c r="J204" s="19"/>
      <c r="O204" s="192" t="str">
        <f ca="1"/>
        <v>2024-10-30</v>
      </c>
      <c r="P204" s="193">
        <f ca="1"/>
        <v>4.266</v>
      </c>
      <c r="Q204" s="11"/>
      <c r="BB204" s="55"/>
      <c r="BC204" s="56"/>
      <c r="BD204" s="56"/>
      <c r="BE204" s="56"/>
      <c r="BF204" s="56"/>
      <c r="BG204" s="56"/>
    </row>
    <row r="205" spans="1:59" ht="12.5">
      <c r="A205" s="19"/>
      <c r="B205" s="198" t="str">
        <f ca="1"/>
        <v>2024-10-29</v>
      </c>
      <c r="C205" s="30">
        <f ca="1"/>
        <v>233.16</v>
      </c>
      <c r="D205" s="205">
        <f t="shared" ca="1" si="40"/>
        <v>229.94649999999996</v>
      </c>
      <c r="E205" s="30">
        <f t="shared" ca="1" si="37"/>
        <v>225.13750000000007</v>
      </c>
      <c r="F205" s="30">
        <f t="shared" ca="1" si="38"/>
        <v>216.66150000000007</v>
      </c>
      <c r="G205" s="206">
        <f t="shared" ca="1" si="39"/>
        <v>198.22111999999984</v>
      </c>
      <c r="H205" s="192" t="str">
        <f ca="1"/>
        <v>2024-10-29</v>
      </c>
      <c r="I205" s="193">
        <f ca="1"/>
        <v>35417247</v>
      </c>
      <c r="J205" s="19"/>
      <c r="O205" s="192" t="str">
        <f ca="1"/>
        <v>2024-10-29</v>
      </c>
      <c r="P205" s="193">
        <f ca="1"/>
        <v>4.274</v>
      </c>
      <c r="Q205" s="11"/>
      <c r="BB205" s="55"/>
      <c r="BC205" s="56"/>
      <c r="BD205" s="56"/>
      <c r="BE205" s="56"/>
      <c r="BF205" s="56"/>
      <c r="BG205" s="56"/>
    </row>
    <row r="206" spans="1:59" ht="12.5">
      <c r="A206" s="19"/>
      <c r="B206" s="198" t="str">
        <f ca="1"/>
        <v>2024-10-28</v>
      </c>
      <c r="C206" s="30">
        <f ca="1"/>
        <v>232.89</v>
      </c>
      <c r="D206" s="205">
        <f t="shared" ca="1" si="40"/>
        <v>229.57399999999998</v>
      </c>
      <c r="E206" s="30">
        <f t="shared" ca="1" si="37"/>
        <v>224.72766666666672</v>
      </c>
      <c r="F206" s="30">
        <f t="shared" ca="1" si="38"/>
        <v>216.23416666666677</v>
      </c>
      <c r="G206" s="206">
        <f t="shared" ca="1" si="39"/>
        <v>197.96659999999986</v>
      </c>
      <c r="H206" s="192" t="str">
        <f ca="1"/>
        <v>2024-10-28</v>
      </c>
      <c r="I206" s="193">
        <f ca="1"/>
        <v>36087134</v>
      </c>
      <c r="J206" s="19"/>
      <c r="O206" s="192" t="str">
        <f ca="1"/>
        <v>2024-10-28</v>
      </c>
      <c r="P206" s="193">
        <f ca="1"/>
        <v>4.2779999999999996</v>
      </c>
      <c r="Q206" s="11"/>
      <c r="BB206" s="55"/>
      <c r="BC206" s="56"/>
      <c r="BD206" s="56"/>
      <c r="BE206" s="56"/>
      <c r="BF206" s="56"/>
      <c r="BG206" s="56"/>
    </row>
    <row r="207" spans="1:59" ht="12.5">
      <c r="A207" s="19"/>
      <c r="B207" s="198" t="str">
        <f ca="1"/>
        <v>2024-10-25</v>
      </c>
      <c r="C207" s="30">
        <f ca="1"/>
        <v>230.9</v>
      </c>
      <c r="D207" s="205">
        <f t="shared" ca="1" si="40"/>
        <v>229.554</v>
      </c>
      <c r="E207" s="30">
        <f t="shared" ca="1" si="37"/>
        <v>224.49816666666675</v>
      </c>
      <c r="F207" s="30">
        <f t="shared" ca="1" si="38"/>
        <v>215.80625000000012</v>
      </c>
      <c r="G207" s="206">
        <f t="shared" ca="1" si="39"/>
        <v>197.71123999999983</v>
      </c>
      <c r="H207" s="192" t="str">
        <f ca="1"/>
        <v>2024-10-25</v>
      </c>
      <c r="I207" s="193">
        <f ca="1"/>
        <v>38802304</v>
      </c>
      <c r="J207" s="19"/>
      <c r="O207" s="192" t="str">
        <f ca="1"/>
        <v>2024-10-25</v>
      </c>
      <c r="P207" s="193">
        <f ca="1"/>
        <v>4.2320000000000002</v>
      </c>
      <c r="Q207" s="11"/>
      <c r="BB207" s="55"/>
      <c r="BC207" s="56"/>
      <c r="BD207" s="56"/>
      <c r="BE207" s="56"/>
      <c r="BF207" s="56"/>
      <c r="BG207" s="56"/>
    </row>
    <row r="208" spans="1:59" ht="12.5">
      <c r="A208" s="19"/>
      <c r="B208" s="198" t="str">
        <f ca="1"/>
        <v>2024-10-24</v>
      </c>
      <c r="C208" s="30">
        <f ca="1"/>
        <v>230.06</v>
      </c>
      <c r="D208" s="205">
        <f t="shared" ca="1" si="40"/>
        <v>229.37350000000001</v>
      </c>
      <c r="E208" s="30">
        <f t="shared" ca="1" si="37"/>
        <v>224.27700000000007</v>
      </c>
      <c r="F208" s="30">
        <f t="shared" ca="1" si="38"/>
        <v>215.38925000000012</v>
      </c>
      <c r="G208" s="206">
        <f t="shared" ca="1" si="39"/>
        <v>197.45563999999987</v>
      </c>
      <c r="H208" s="192" t="str">
        <f ca="1"/>
        <v>2024-10-24</v>
      </c>
      <c r="I208" s="193">
        <f ca="1"/>
        <v>31109503</v>
      </c>
      <c r="J208" s="19"/>
      <c r="O208" s="192" t="str">
        <f ca="1"/>
        <v>2024-10-24</v>
      </c>
      <c r="P208" s="193">
        <f ca="1"/>
        <v>4.2</v>
      </c>
      <c r="Q208" s="11"/>
      <c r="BB208" s="55"/>
      <c r="BC208" s="56"/>
      <c r="BD208" s="56"/>
      <c r="BE208" s="56"/>
      <c r="BF208" s="56"/>
      <c r="BG208" s="56"/>
    </row>
    <row r="209" spans="1:59" ht="12.5">
      <c r="A209" s="19"/>
      <c r="B209" s="198" t="str">
        <f ca="1"/>
        <v>2024-10-23</v>
      </c>
      <c r="C209" s="30">
        <f ca="1"/>
        <v>230.25</v>
      </c>
      <c r="D209" s="205">
        <f t="shared" ca="1" si="40"/>
        <v>229.22150000000002</v>
      </c>
      <c r="E209" s="30">
        <f t="shared" ca="1" si="37"/>
        <v>224.13166666666672</v>
      </c>
      <c r="F209" s="30">
        <f t="shared" ca="1" si="38"/>
        <v>214.99308333333343</v>
      </c>
      <c r="G209" s="206">
        <f t="shared" ca="1" si="39"/>
        <v>197.19811999999985</v>
      </c>
      <c r="H209" s="192" t="str">
        <f ca="1"/>
        <v>2024-10-23</v>
      </c>
      <c r="I209" s="193">
        <f ca="1"/>
        <v>52287000</v>
      </c>
      <c r="J209" s="19"/>
      <c r="O209" s="192" t="str">
        <f ca="1"/>
        <v>2024-10-23</v>
      </c>
      <c r="P209" s="193">
        <f ca="1"/>
        <v>4.242</v>
      </c>
      <c r="Q209" s="11"/>
      <c r="BB209" s="55"/>
      <c r="BC209" s="56"/>
      <c r="BD209" s="56"/>
      <c r="BE209" s="56"/>
      <c r="BF209" s="56"/>
      <c r="BG209" s="56"/>
    </row>
    <row r="210" spans="1:59" ht="12.5">
      <c r="A210" s="19"/>
      <c r="B210" s="198" t="str">
        <f ca="1"/>
        <v>2024-10-22</v>
      </c>
      <c r="C210" s="30">
        <f ca="1"/>
        <v>235.34</v>
      </c>
      <c r="D210" s="205">
        <f t="shared" ca="1" si="40"/>
        <v>229.0025</v>
      </c>
      <c r="E210" s="30">
        <f t="shared" ca="1" si="37"/>
        <v>223.92866666666671</v>
      </c>
      <c r="F210" s="30">
        <f t="shared" ca="1" si="38"/>
        <v>214.50950000000012</v>
      </c>
      <c r="G210" s="206">
        <f t="shared" ca="1" si="39"/>
        <v>196.95655999999985</v>
      </c>
      <c r="H210" s="192" t="str">
        <f ca="1"/>
        <v>2024-10-22</v>
      </c>
      <c r="I210" s="193">
        <f ca="1"/>
        <v>38846600</v>
      </c>
      <c r="J210" s="19"/>
      <c r="O210" s="192" t="str">
        <f ca="1"/>
        <v>2024-10-22</v>
      </c>
      <c r="P210" s="193">
        <f ca="1"/>
        <v>4.2039999999999997</v>
      </c>
      <c r="Q210" s="11"/>
      <c r="BB210" s="55"/>
      <c r="BC210" s="56"/>
      <c r="BD210" s="56"/>
      <c r="BE210" s="56"/>
      <c r="BF210" s="56"/>
      <c r="BG210" s="56"/>
    </row>
    <row r="211" spans="1:59" ht="12.5">
      <c r="A211" s="19"/>
      <c r="B211" s="198" t="str">
        <f ca="1"/>
        <v>2024-10-21</v>
      </c>
      <c r="C211" s="30">
        <f ca="1"/>
        <v>235.96</v>
      </c>
      <c r="D211" s="205">
        <f t="shared" ca="1" si="40"/>
        <v>228.57900000000001</v>
      </c>
      <c r="E211" s="30">
        <f t="shared" ca="1" si="37"/>
        <v>223.63150000000005</v>
      </c>
      <c r="F211" s="30">
        <f t="shared" ca="1" si="38"/>
        <v>213.95250000000013</v>
      </c>
      <c r="G211" s="206">
        <f t="shared" ca="1" si="39"/>
        <v>196.70391999999987</v>
      </c>
      <c r="H211" s="192" t="str">
        <f ca="1"/>
        <v>2024-10-21</v>
      </c>
      <c r="I211" s="193">
        <f ca="1"/>
        <v>36254500</v>
      </c>
      <c r="J211" s="19"/>
      <c r="O211" s="192" t="str">
        <f ca="1"/>
        <v>2024-10-21</v>
      </c>
      <c r="P211" s="193">
        <f ca="1"/>
        <v>4.1820000000000004</v>
      </c>
      <c r="Q211" s="11"/>
      <c r="BB211" s="55"/>
      <c r="BC211" s="56"/>
      <c r="BD211" s="56"/>
      <c r="BE211" s="56"/>
      <c r="BF211" s="56"/>
      <c r="BG211" s="56"/>
    </row>
    <row r="212" spans="1:59" ht="12.5">
      <c r="A212" s="19"/>
      <c r="B212" s="198" t="str">
        <f ca="1"/>
        <v>2024-10-18</v>
      </c>
      <c r="C212" s="30">
        <f ca="1"/>
        <v>234.48</v>
      </c>
      <c r="D212" s="205">
        <f t="shared" ca="1" si="40"/>
        <v>228.07950000000005</v>
      </c>
      <c r="E212" s="30">
        <f t="shared" ca="1" si="37"/>
        <v>223.31933333333339</v>
      </c>
      <c r="F212" s="30">
        <f t="shared" ca="1" si="38"/>
        <v>213.39891666666679</v>
      </c>
      <c r="G212" s="206">
        <f t="shared" ca="1" si="39"/>
        <v>196.44703999999984</v>
      </c>
      <c r="H212" s="192" t="str">
        <f ca="1"/>
        <v>2024-10-18</v>
      </c>
      <c r="I212" s="193">
        <f ca="1"/>
        <v>46431500</v>
      </c>
      <c r="J212" s="19"/>
      <c r="O212" s="192" t="str">
        <f ca="1"/>
        <v>2024-10-18</v>
      </c>
      <c r="P212" s="193">
        <f ca="1"/>
        <v>4.0730000000000004</v>
      </c>
      <c r="Q212" s="11"/>
      <c r="BB212" s="55"/>
      <c r="BC212" s="56"/>
      <c r="BD212" s="56"/>
      <c r="BE212" s="56"/>
      <c r="BF212" s="56"/>
      <c r="BG212" s="56"/>
    </row>
    <row r="213" spans="1:59" ht="12.5">
      <c r="A213" s="19"/>
      <c r="B213" s="198" t="str">
        <f ca="1"/>
        <v>2024-10-17</v>
      </c>
      <c r="C213" s="30">
        <f ca="1"/>
        <v>231.64</v>
      </c>
      <c r="D213" s="205">
        <f t="shared" ca="1" si="40"/>
        <v>227.74050000000003</v>
      </c>
      <c r="E213" s="30">
        <f t="shared" ca="1" si="37"/>
        <v>223.02400000000003</v>
      </c>
      <c r="F213" s="30">
        <f t="shared" ca="1" si="38"/>
        <v>212.88391666666675</v>
      </c>
      <c r="G213" s="206">
        <f t="shared" ca="1" si="39"/>
        <v>196.19559999999987</v>
      </c>
      <c r="H213" s="192" t="str">
        <f ca="1"/>
        <v>2024-10-17</v>
      </c>
      <c r="I213" s="193">
        <f ca="1"/>
        <v>32993810</v>
      </c>
      <c r="J213" s="19"/>
      <c r="O213" s="192" t="str">
        <f ca="1"/>
        <v>2024-10-17</v>
      </c>
      <c r="P213" s="193">
        <f ca="1"/>
        <v>4.0960000000000001</v>
      </c>
      <c r="Q213" s="11"/>
      <c r="BB213" s="55"/>
      <c r="BC213" s="56"/>
      <c r="BD213" s="56"/>
      <c r="BE213" s="56"/>
      <c r="BF213" s="56"/>
      <c r="BG213" s="56"/>
    </row>
    <row r="214" spans="1:59" ht="12.5">
      <c r="A214" s="19"/>
      <c r="B214" s="198" t="str">
        <f ca="1"/>
        <v>2024-10-16</v>
      </c>
      <c r="C214" s="30">
        <f ca="1"/>
        <v>231.27</v>
      </c>
      <c r="D214" s="205">
        <f t="shared" ca="1" si="40"/>
        <v>227.577</v>
      </c>
      <c r="E214" s="30">
        <f t="shared" ca="1" si="37"/>
        <v>222.79350000000002</v>
      </c>
      <c r="F214" s="30">
        <f t="shared" ca="1" si="38"/>
        <v>212.35775000000007</v>
      </c>
      <c r="G214" s="206">
        <f t="shared" ca="1" si="39"/>
        <v>195.96575999999988</v>
      </c>
      <c r="H214" s="192" t="str">
        <f ca="1"/>
        <v>2024-10-16</v>
      </c>
      <c r="I214" s="193">
        <f ca="1"/>
        <v>34082240</v>
      </c>
      <c r="J214" s="19"/>
      <c r="O214" s="192" t="str">
        <f ca="1"/>
        <v>2024-10-16</v>
      </c>
      <c r="P214" s="193">
        <f ca="1"/>
        <v>4.016</v>
      </c>
      <c r="Q214" s="11"/>
      <c r="BB214" s="55"/>
      <c r="BC214" s="56"/>
      <c r="BD214" s="56"/>
      <c r="BE214" s="56"/>
      <c r="BF214" s="56"/>
      <c r="BG214" s="56"/>
    </row>
    <row r="215" spans="1:59" ht="12.5">
      <c r="A215" s="19"/>
      <c r="B215" s="198" t="str">
        <f ca="1"/>
        <v>2024-10-15</v>
      </c>
      <c r="C215" s="30">
        <f ca="1"/>
        <v>233.34</v>
      </c>
      <c r="D215" s="205">
        <f t="shared" ca="1" si="40"/>
        <v>227.02399999999997</v>
      </c>
      <c r="E215" s="30">
        <f t="shared" ca="1" si="37"/>
        <v>222.67666666666668</v>
      </c>
      <c r="F215" s="30">
        <f t="shared" ca="1" si="38"/>
        <v>211.83958333333339</v>
      </c>
      <c r="G215" s="206">
        <f t="shared" ca="1" si="39"/>
        <v>195.73891999999984</v>
      </c>
      <c r="H215" s="192" t="str">
        <f ca="1"/>
        <v>2024-10-15</v>
      </c>
      <c r="I215" s="193">
        <f ca="1"/>
        <v>64751400</v>
      </c>
      <c r="J215" s="19"/>
      <c r="O215" s="192" t="str">
        <f ca="1"/>
        <v>2024-10-15</v>
      </c>
      <c r="P215" s="193">
        <f ca="1"/>
        <v>4.0380000000000003</v>
      </c>
      <c r="Q215" s="11"/>
      <c r="BB215" s="55"/>
      <c r="BC215" s="56"/>
      <c r="BD215" s="56"/>
      <c r="BE215" s="56"/>
      <c r="BF215" s="56"/>
      <c r="BG215" s="56"/>
    </row>
    <row r="216" spans="1:59" ht="12.5">
      <c r="A216" s="19"/>
      <c r="B216" s="198" t="str">
        <f ca="1"/>
        <v>2024-10-14</v>
      </c>
      <c r="C216" s="30">
        <f ca="1"/>
        <v>230.79</v>
      </c>
      <c r="D216" s="205">
        <f t="shared" ca="1" si="40"/>
        <v>226.17249999999999</v>
      </c>
      <c r="E216" s="30">
        <f t="shared" ca="1" si="37"/>
        <v>222.50783333333331</v>
      </c>
      <c r="F216" s="30">
        <f t="shared" ca="1" si="38"/>
        <v>211.29700000000005</v>
      </c>
      <c r="G216" s="206">
        <f t="shared" ca="1" si="39"/>
        <v>195.50899999999984</v>
      </c>
      <c r="H216" s="192" t="str">
        <f ca="1"/>
        <v>2024-10-14</v>
      </c>
      <c r="I216" s="193">
        <f ca="1"/>
        <v>39882100</v>
      </c>
      <c r="J216" s="19"/>
      <c r="O216" s="192" t="str">
        <f ca="1"/>
        <v>2024-10-14</v>
      </c>
      <c r="P216" s="193">
        <f ca="1"/>
        <v>4.0979999999999999</v>
      </c>
      <c r="Q216" s="11"/>
      <c r="BB216" s="55"/>
      <c r="BC216" s="56"/>
      <c r="BD216" s="56"/>
      <c r="BE216" s="56"/>
      <c r="BF216" s="56"/>
      <c r="BG216" s="56"/>
    </row>
    <row r="217" spans="1:59" ht="12.5">
      <c r="A217" s="19"/>
      <c r="B217" s="198" t="str">
        <f ca="1"/>
        <v>2024-10-11</v>
      </c>
      <c r="C217" s="30">
        <f ca="1"/>
        <v>227.05</v>
      </c>
      <c r="D217" s="205">
        <f t="shared" ca="1" si="40"/>
        <v>225.42500000000001</v>
      </c>
      <c r="E217" s="30">
        <f t="shared" ca="1" si="37"/>
        <v>222.38733333333329</v>
      </c>
      <c r="F217" s="30">
        <f t="shared" ca="1" si="38"/>
        <v>210.75808333333336</v>
      </c>
      <c r="G217" s="206">
        <f t="shared" ca="1" si="39"/>
        <v>195.29551999999984</v>
      </c>
      <c r="H217" s="192" t="str">
        <f ca="1"/>
        <v>2024-10-11</v>
      </c>
      <c r="I217" s="193">
        <f ca="1"/>
        <v>31759200</v>
      </c>
      <c r="J217" s="19"/>
      <c r="O217" s="192" t="str">
        <f ca="1"/>
        <v>2024-10-11</v>
      </c>
      <c r="P217" s="193">
        <f ca="1"/>
        <v>4.0730000000000004</v>
      </c>
      <c r="Q217" s="11"/>
      <c r="BB217" s="55"/>
      <c r="BC217" s="56"/>
      <c r="BD217" s="56"/>
      <c r="BE217" s="56"/>
      <c r="BF217" s="56"/>
      <c r="BG217" s="56"/>
    </row>
    <row r="218" spans="1:59" ht="12.5">
      <c r="A218" s="19"/>
      <c r="B218" s="198" t="str">
        <f ca="1"/>
        <v>2024-10-10</v>
      </c>
      <c r="C218" s="30">
        <f ca="1"/>
        <v>228.54</v>
      </c>
      <c r="D218" s="205">
        <f t="shared" ca="1" si="40"/>
        <v>225.17299999999994</v>
      </c>
      <c r="E218" s="30">
        <f t="shared" ca="1" si="37"/>
        <v>222.32699999999994</v>
      </c>
      <c r="F218" s="30">
        <f t="shared" ca="1" si="38"/>
        <v>210.24150000000003</v>
      </c>
      <c r="G218" s="206">
        <f t="shared" ca="1" si="39"/>
        <v>195.09751999999983</v>
      </c>
      <c r="H218" s="192" t="str">
        <f ca="1"/>
        <v>2024-10-10</v>
      </c>
      <c r="I218" s="193">
        <f ca="1"/>
        <v>28183544</v>
      </c>
      <c r="J218" s="19"/>
      <c r="O218" s="192" t="str">
        <f ca="1"/>
        <v>2024-10-10</v>
      </c>
      <c r="P218" s="193">
        <f ca="1"/>
        <v>4.0960000000000001</v>
      </c>
      <c r="Q218" s="11"/>
      <c r="BB218" s="55"/>
      <c r="BC218" s="56"/>
      <c r="BD218" s="56"/>
      <c r="BE218" s="56"/>
      <c r="BF218" s="56"/>
      <c r="BG218" s="56"/>
    </row>
    <row r="219" spans="1:59" ht="12.5">
      <c r="A219" s="19"/>
      <c r="B219" s="198" t="str">
        <f ca="1"/>
        <v>2024-10-09</v>
      </c>
      <c r="C219" s="30">
        <f ca="1"/>
        <v>229.04</v>
      </c>
      <c r="D219" s="205">
        <f t="shared" ca="1" si="40"/>
        <v>224.85999999999996</v>
      </c>
      <c r="E219" s="30">
        <f t="shared" ca="1" si="37"/>
        <v>222.31983333333332</v>
      </c>
      <c r="F219" s="30">
        <f t="shared" ca="1" si="38"/>
        <v>209.70550000000003</v>
      </c>
      <c r="G219" s="206">
        <f t="shared" ca="1" si="39"/>
        <v>194.90095999999986</v>
      </c>
      <c r="H219" s="192" t="str">
        <f ca="1"/>
        <v>2024-10-09</v>
      </c>
      <c r="I219" s="193">
        <f ca="1"/>
        <v>33591100</v>
      </c>
      <c r="J219" s="19"/>
      <c r="O219" s="192" t="str">
        <f ca="1"/>
        <v>2024-10-09</v>
      </c>
      <c r="P219" s="193">
        <f ca="1"/>
        <v>4.0670000000000002</v>
      </c>
      <c r="Q219" s="11"/>
      <c r="BB219" s="55"/>
      <c r="BC219" s="56"/>
      <c r="BD219" s="56"/>
      <c r="BE219" s="56"/>
      <c r="BF219" s="56"/>
      <c r="BG219" s="56"/>
    </row>
    <row r="220" spans="1:59" ht="12.5">
      <c r="A220" s="19"/>
      <c r="B220" s="198" t="str">
        <f ca="1"/>
        <v>2024-10-08</v>
      </c>
      <c r="C220" s="30">
        <f ca="1"/>
        <v>225.27</v>
      </c>
      <c r="D220" s="205">
        <f t="shared" ca="1" si="40"/>
        <v>224.51649999999995</v>
      </c>
      <c r="E220" s="30">
        <f t="shared" ca="1" si="37"/>
        <v>222.40299999999999</v>
      </c>
      <c r="F220" s="30">
        <f t="shared" ca="1" si="38"/>
        <v>209.18225000000004</v>
      </c>
      <c r="G220" s="206">
        <f t="shared" ca="1" si="39"/>
        <v>194.69875999999985</v>
      </c>
      <c r="H220" s="192" t="str">
        <f ca="1"/>
        <v>2024-10-08</v>
      </c>
      <c r="I220" s="193">
        <f ca="1"/>
        <v>31855700</v>
      </c>
      <c r="J220" s="19"/>
      <c r="O220" s="192" t="str">
        <f ca="1"/>
        <v>2024-10-08</v>
      </c>
      <c r="P220" s="193">
        <f ca="1"/>
        <v>4.0330000000000004</v>
      </c>
      <c r="Q220" s="11"/>
      <c r="BB220" s="55"/>
      <c r="BC220" s="56"/>
      <c r="BD220" s="56"/>
      <c r="BE220" s="56"/>
      <c r="BF220" s="56"/>
      <c r="BG220" s="56"/>
    </row>
    <row r="221" spans="1:59" ht="12.5">
      <c r="A221" s="19"/>
      <c r="B221" s="198" t="str">
        <f ca="1"/>
        <v>2024-10-07</v>
      </c>
      <c r="C221" s="30">
        <f ca="1"/>
        <v>221.2</v>
      </c>
      <c r="D221" s="205">
        <f t="shared" ca="1" si="40"/>
        <v>224.23449999999997</v>
      </c>
      <c r="E221" s="30">
        <f t="shared" ca="1" si="37"/>
        <v>222.54200000000003</v>
      </c>
      <c r="F221" s="30">
        <f t="shared" ca="1" si="38"/>
        <v>208.69841666666673</v>
      </c>
      <c r="G221" s="206">
        <f t="shared" ca="1" si="39"/>
        <v>194.50603999999987</v>
      </c>
      <c r="H221" s="192" t="str">
        <f ca="1"/>
        <v>2024-10-07</v>
      </c>
      <c r="I221" s="193">
        <f ca="1"/>
        <v>39505400</v>
      </c>
      <c r="J221" s="19"/>
      <c r="O221" s="192" t="str">
        <f ca="1"/>
        <v>2024-10-07</v>
      </c>
      <c r="P221" s="193">
        <f ca="1"/>
        <v>4.0259999999999998</v>
      </c>
      <c r="Q221" s="11"/>
      <c r="BB221" s="55"/>
      <c r="BC221" s="56"/>
      <c r="BD221" s="56"/>
      <c r="BE221" s="56"/>
      <c r="BF221" s="56"/>
      <c r="BG221" s="56"/>
    </row>
    <row r="222" spans="1:59" ht="12.5">
      <c r="A222" s="19"/>
      <c r="B222" s="198" t="str">
        <f ca="1"/>
        <v>2024-10-04</v>
      </c>
      <c r="C222" s="30">
        <f ca="1"/>
        <v>226.3</v>
      </c>
      <c r="D222" s="205">
        <f t="shared" ca="1" si="40"/>
        <v>224.19549999999998</v>
      </c>
      <c r="E222" s="30">
        <f t="shared" ca="1" si="37"/>
        <v>222.68483333333336</v>
      </c>
      <c r="F222" s="30">
        <f t="shared" ca="1" si="38"/>
        <v>208.25991666666675</v>
      </c>
      <c r="G222" s="206">
        <f t="shared" ca="1" si="39"/>
        <v>194.33199999999988</v>
      </c>
      <c r="H222" s="192" t="str">
        <f ca="1"/>
        <v>2024-10-04</v>
      </c>
      <c r="I222" s="193">
        <f ca="1"/>
        <v>37345098</v>
      </c>
      <c r="J222" s="19"/>
      <c r="O222" s="192" t="str">
        <f ca="1"/>
        <v>2024-10-04</v>
      </c>
      <c r="P222" s="193">
        <f ca="1"/>
        <v>3.9809999999999999</v>
      </c>
      <c r="Q222" s="11"/>
      <c r="BB222" s="55"/>
      <c r="BC222" s="56"/>
      <c r="BD222" s="56"/>
      <c r="BE222" s="56"/>
      <c r="BF222" s="56"/>
      <c r="BG222" s="56"/>
    </row>
    <row r="223" spans="1:59" ht="12.5">
      <c r="A223" s="19"/>
      <c r="B223" s="198" t="str">
        <f ca="1"/>
        <v>2024-10-03</v>
      </c>
      <c r="C223" s="30">
        <f ca="1"/>
        <v>225.17</v>
      </c>
      <c r="D223" s="205">
        <f t="shared" ca="1" si="40"/>
        <v>223.89749999999998</v>
      </c>
      <c r="E223" s="30">
        <f t="shared" ca="1" si="37"/>
        <v>222.69333333333333</v>
      </c>
      <c r="F223" s="30">
        <f t="shared" ca="1" si="38"/>
        <v>207.80641666666676</v>
      </c>
      <c r="G223" s="206">
        <f t="shared" ca="1" si="39"/>
        <v>194.13159999999985</v>
      </c>
      <c r="H223" s="192" t="str">
        <f ca="1"/>
        <v>2024-10-03</v>
      </c>
      <c r="I223" s="193">
        <f ca="1"/>
        <v>34044200</v>
      </c>
      <c r="J223" s="19"/>
      <c r="O223" s="192" t="str">
        <f ca="1"/>
        <v>2024-10-03</v>
      </c>
      <c r="P223" s="193">
        <f ca="1"/>
        <v>3.85</v>
      </c>
      <c r="Q223" s="11"/>
      <c r="BB223" s="55"/>
      <c r="BC223" s="56"/>
      <c r="BD223" s="56"/>
      <c r="BE223" s="56"/>
      <c r="BF223" s="56"/>
      <c r="BG223" s="56"/>
    </row>
    <row r="224" spans="1:59" ht="12.5">
      <c r="A224" s="19"/>
      <c r="B224" s="198" t="str">
        <f ca="1"/>
        <v>2024-10-02</v>
      </c>
      <c r="C224" s="30">
        <f ca="1"/>
        <v>226.28</v>
      </c>
      <c r="D224" s="205">
        <f t="shared" ca="1" si="40"/>
        <v>223.73349999999999</v>
      </c>
      <c r="E224" s="30">
        <f t="shared" ca="1" si="37"/>
        <v>222.81050000000002</v>
      </c>
      <c r="F224" s="30">
        <f t="shared" ca="1" si="38"/>
        <v>207.39433333333346</v>
      </c>
      <c r="G224" s="206">
        <f t="shared" ca="1" si="39"/>
        <v>193.92547999999991</v>
      </c>
      <c r="H224" s="192" t="str">
        <f ca="1"/>
        <v>2024-10-02</v>
      </c>
      <c r="I224" s="193">
        <f ca="1"/>
        <v>32880605</v>
      </c>
      <c r="J224" s="19"/>
      <c r="O224" s="192" t="str">
        <f ca="1"/>
        <v>2024-10-02</v>
      </c>
      <c r="P224" s="193">
        <f ca="1"/>
        <v>3.7850000000000001</v>
      </c>
      <c r="Q224" s="11"/>
      <c r="BB224" s="55"/>
      <c r="BC224" s="56"/>
      <c r="BD224" s="56"/>
      <c r="BE224" s="56"/>
      <c r="BF224" s="56"/>
      <c r="BG224" s="56"/>
    </row>
    <row r="225" spans="1:59" ht="12.5">
      <c r="A225" s="19"/>
      <c r="B225" s="198" t="str">
        <f ca="1"/>
        <v>2024-10-01</v>
      </c>
      <c r="C225" s="30">
        <f ca="1"/>
        <v>225.71</v>
      </c>
      <c r="D225" s="205">
        <f t="shared" ca="1" si="40"/>
        <v>223.4375</v>
      </c>
      <c r="E225" s="30">
        <f t="shared" ca="1" si="37"/>
        <v>222.83766666666671</v>
      </c>
      <c r="F225" s="30">
        <f t="shared" ca="1" si="38"/>
        <v>206.96050000000014</v>
      </c>
      <c r="G225" s="206">
        <f t="shared" ca="1" si="39"/>
        <v>193.70995999999991</v>
      </c>
      <c r="H225" s="192" t="str">
        <f ca="1"/>
        <v>2024-10-01</v>
      </c>
      <c r="I225" s="193">
        <f ca="1"/>
        <v>63285048</v>
      </c>
      <c r="J225" s="19"/>
      <c r="O225" s="192" t="str">
        <f ca="1"/>
        <v>2024-10-01</v>
      </c>
      <c r="P225" s="193">
        <f ca="1"/>
        <v>3.7429999999999999</v>
      </c>
      <c r="Q225" s="11"/>
      <c r="BB225" s="55"/>
      <c r="BC225" s="56"/>
      <c r="BD225" s="56"/>
      <c r="BE225" s="56"/>
      <c r="BF225" s="56"/>
      <c r="BG225" s="56"/>
    </row>
    <row r="226" spans="1:59" ht="12.5">
      <c r="A226" s="19"/>
      <c r="B226" s="198" t="str">
        <f ca="1"/>
        <v>2024-09-30</v>
      </c>
      <c r="C226" s="30">
        <f ca="1"/>
        <v>232.49</v>
      </c>
      <c r="D226" s="205">
        <f t="shared" ca="1" si="40"/>
        <v>223.26599999999999</v>
      </c>
      <c r="E226" s="30">
        <f t="shared" ca="1" si="37"/>
        <v>222.86016666666669</v>
      </c>
      <c r="F226" s="30">
        <f t="shared" ca="1" si="38"/>
        <v>206.47116666666682</v>
      </c>
      <c r="G226" s="206">
        <f t="shared" ca="1" si="39"/>
        <v>193.4917199999999</v>
      </c>
      <c r="H226" s="192" t="str">
        <f ca="1"/>
        <v>2024-09-30</v>
      </c>
      <c r="I226" s="193">
        <f ca="1"/>
        <v>54793391</v>
      </c>
      <c r="J226" s="19"/>
      <c r="O226" s="192" t="str">
        <f ca="1"/>
        <v>2024-09-30</v>
      </c>
      <c r="P226" s="193">
        <f ca="1"/>
        <v>3.802</v>
      </c>
      <c r="Q226" s="11"/>
      <c r="BB226" s="55"/>
      <c r="BC226" s="56"/>
      <c r="BD226" s="56"/>
      <c r="BE226" s="56"/>
      <c r="BF226" s="56"/>
      <c r="BG226" s="56"/>
    </row>
    <row r="227" spans="1:59" ht="12.5">
      <c r="A227" s="19"/>
      <c r="B227" s="198" t="str">
        <f ca="1"/>
        <v>2024-09-27</v>
      </c>
      <c r="C227" s="30">
        <f ca="1"/>
        <v>227.29</v>
      </c>
      <c r="D227" s="205">
        <f t="shared" ca="1" si="40"/>
        <v>223.06650000000005</v>
      </c>
      <c r="E227" s="30">
        <f t="shared" ca="1" si="37"/>
        <v>222.74500000000003</v>
      </c>
      <c r="F227" s="30">
        <f t="shared" ca="1" si="38"/>
        <v>205.94100000000017</v>
      </c>
      <c r="G227" s="206">
        <f t="shared" ca="1" si="39"/>
        <v>193.25171999999995</v>
      </c>
      <c r="H227" s="192" t="str">
        <f ca="1"/>
        <v>2024-09-27</v>
      </c>
      <c r="I227" s="193">
        <f ca="1"/>
        <v>34026000</v>
      </c>
      <c r="J227" s="19"/>
      <c r="O227" s="192" t="str">
        <f ca="1"/>
        <v>2024-09-27</v>
      </c>
      <c r="P227" s="193">
        <f ca="1"/>
        <v>3.7490000000000001</v>
      </c>
      <c r="Q227" s="11"/>
      <c r="BB227" s="55"/>
      <c r="BC227" s="56"/>
      <c r="BD227" s="56"/>
      <c r="BE227" s="56"/>
      <c r="BF227" s="56"/>
      <c r="BG227" s="56"/>
    </row>
    <row r="228" spans="1:59" ht="12.5">
      <c r="A228" s="19"/>
      <c r="B228" s="198" t="str">
        <f ca="1"/>
        <v>2024-09-26</v>
      </c>
      <c r="C228" s="30">
        <f ca="1"/>
        <v>227.02</v>
      </c>
      <c r="D228" s="205">
        <f t="shared" ca="1" si="40"/>
        <v>223.16650000000004</v>
      </c>
      <c r="E228" s="30">
        <f t="shared" ca="1" si="37"/>
        <v>222.63700000000003</v>
      </c>
      <c r="F228" s="30">
        <f t="shared" ca="1" si="38"/>
        <v>205.44408333333348</v>
      </c>
      <c r="G228" s="206">
        <f t="shared" ca="1" si="39"/>
        <v>193.02239999999995</v>
      </c>
      <c r="H228" s="192" t="str">
        <f ca="1"/>
        <v>2024-09-26</v>
      </c>
      <c r="I228" s="193">
        <f ca="1"/>
        <v>36636707</v>
      </c>
      <c r="J228" s="19"/>
      <c r="O228" s="192" t="str">
        <f ca="1"/>
        <v>2024-09-26</v>
      </c>
      <c r="P228" s="193">
        <f ca="1"/>
        <v>3.7909999999999999</v>
      </c>
      <c r="Q228" s="11"/>
      <c r="BB228" s="55"/>
      <c r="BC228" s="56"/>
      <c r="BD228" s="56"/>
      <c r="BE228" s="56"/>
      <c r="BF228" s="56"/>
      <c r="BG228" s="56"/>
    </row>
    <row r="229" spans="1:59" ht="12.5">
      <c r="A229" s="19"/>
      <c r="B229" s="198" t="str">
        <f ca="1"/>
        <v>2024-09-25</v>
      </c>
      <c r="C229" s="30">
        <f ca="1"/>
        <v>225.87</v>
      </c>
      <c r="D229" s="205">
        <f t="shared" ca="1" si="40"/>
        <v>223.11500000000007</v>
      </c>
      <c r="E229" s="30">
        <f t="shared" ca="1" si="37"/>
        <v>222.5121666666667</v>
      </c>
      <c r="F229" s="30">
        <f t="shared" ca="1" si="38"/>
        <v>204.95875000000015</v>
      </c>
      <c r="G229" s="206">
        <f t="shared" ca="1" si="39"/>
        <v>192.7921199999999</v>
      </c>
      <c r="H229" s="192" t="str">
        <f ca="1"/>
        <v>2024-09-25</v>
      </c>
      <c r="I229" s="193">
        <f ca="1"/>
        <v>42308715</v>
      </c>
      <c r="J229" s="19"/>
      <c r="O229" s="192" t="str">
        <f ca="1"/>
        <v>2024-09-25</v>
      </c>
      <c r="P229" s="193">
        <f ca="1"/>
        <v>3.7810000000000001</v>
      </c>
      <c r="Q229" s="11"/>
      <c r="BB229" s="55"/>
      <c r="BC229" s="56"/>
      <c r="BD229" s="56"/>
      <c r="BE229" s="56"/>
      <c r="BF229" s="56"/>
      <c r="BG229" s="56"/>
    </row>
    <row r="230" spans="1:59" ht="12.5">
      <c r="A230" s="19"/>
      <c r="B230" s="198" t="str">
        <f ca="1"/>
        <v>2024-09-24</v>
      </c>
      <c r="C230" s="30">
        <f ca="1"/>
        <v>226.87</v>
      </c>
      <c r="D230" s="205">
        <f t="shared" ca="1" si="40"/>
        <v>223.19800000000001</v>
      </c>
      <c r="E230" s="30">
        <f t="shared" ca="1" si="37"/>
        <v>222.34800000000001</v>
      </c>
      <c r="F230" s="30">
        <f t="shared" ca="1" si="38"/>
        <v>204.47675000000012</v>
      </c>
      <c r="G230" s="206">
        <f t="shared" ca="1" si="39"/>
        <v>192.56539999999993</v>
      </c>
      <c r="H230" s="192" t="str">
        <f ca="1"/>
        <v>2024-09-24</v>
      </c>
      <c r="I230" s="193">
        <f ca="1"/>
        <v>43556100</v>
      </c>
      <c r="J230" s="19"/>
      <c r="O230" s="192" t="str">
        <f ca="1"/>
        <v>2024-09-24</v>
      </c>
      <c r="P230" s="193">
        <f ca="1"/>
        <v>3.7360000000000002</v>
      </c>
      <c r="Q230" s="11"/>
      <c r="BB230" s="55"/>
      <c r="BC230" s="56"/>
      <c r="BD230" s="56"/>
      <c r="BE230" s="56"/>
      <c r="BF230" s="56"/>
      <c r="BG230" s="56"/>
    </row>
    <row r="231" spans="1:59" ht="12.5">
      <c r="A231" s="19"/>
      <c r="B231" s="198" t="str">
        <f ca="1"/>
        <v>2024-09-23</v>
      </c>
      <c r="C231" s="30">
        <f ca="1"/>
        <v>225.97</v>
      </c>
      <c r="D231" s="205">
        <f t="shared" ca="1" si="40"/>
        <v>223.18850000000003</v>
      </c>
      <c r="E231" s="30">
        <f t="shared" ca="1" si="37"/>
        <v>222.06533333333334</v>
      </c>
      <c r="F231" s="30">
        <f t="shared" ca="1" si="38"/>
        <v>203.99325000000007</v>
      </c>
      <c r="G231" s="206">
        <f t="shared" ca="1" si="39"/>
        <v>192.34075999999993</v>
      </c>
      <c r="H231" s="192" t="str">
        <f ca="1"/>
        <v>2024-09-23</v>
      </c>
      <c r="I231" s="193">
        <f ca="1"/>
        <v>54146023</v>
      </c>
      <c r="J231" s="19"/>
      <c r="O231" s="192" t="str">
        <f ca="1"/>
        <v>2024-09-23</v>
      </c>
      <c r="P231" s="193">
        <f ca="1"/>
        <v>3.7389999999999999</v>
      </c>
      <c r="Q231" s="11"/>
      <c r="BB231" s="55"/>
      <c r="BC231" s="56"/>
      <c r="BD231" s="56"/>
      <c r="BE231" s="56"/>
      <c r="BF231" s="56"/>
      <c r="BG231" s="56"/>
    </row>
    <row r="232" spans="1:59" ht="12.5">
      <c r="A232" s="19"/>
      <c r="B232" s="198" t="str">
        <f ca="1"/>
        <v>2024-09-20</v>
      </c>
      <c r="C232" s="30">
        <f ca="1"/>
        <v>227.7</v>
      </c>
      <c r="D232" s="205">
        <f t="shared" ca="1" si="40"/>
        <v>223.20700000000002</v>
      </c>
      <c r="E232" s="30">
        <f t="shared" ca="1" si="37"/>
        <v>221.85550000000001</v>
      </c>
      <c r="F232" s="30">
        <f t="shared" ca="1" si="38"/>
        <v>203.51058333333341</v>
      </c>
      <c r="G232" s="206">
        <f t="shared" ca="1" si="39"/>
        <v>192.13607999999994</v>
      </c>
      <c r="H232" s="192" t="str">
        <f ca="1"/>
        <v>2024-09-20</v>
      </c>
      <c r="I232" s="193">
        <f ca="1"/>
        <v>318679900</v>
      </c>
      <c r="J232" s="19"/>
      <c r="O232" s="192" t="str">
        <f ca="1"/>
        <v>2024-09-20</v>
      </c>
      <c r="P232" s="193">
        <f ca="1"/>
        <v>3.7280000000000002</v>
      </c>
      <c r="Q232" s="11"/>
      <c r="BB232" s="55"/>
      <c r="BC232" s="56"/>
      <c r="BD232" s="56"/>
      <c r="BE232" s="56"/>
      <c r="BF232" s="56"/>
      <c r="BG232" s="56"/>
    </row>
    <row r="233" spans="1:59" ht="12.5">
      <c r="A233" s="19"/>
      <c r="B233" s="198" t="str">
        <f ca="1"/>
        <v>2024-09-19</v>
      </c>
      <c r="C233" s="30">
        <f ca="1"/>
        <v>228.37</v>
      </c>
      <c r="D233" s="205">
        <f t="shared" ca="1" si="40"/>
        <v>223.02400000000003</v>
      </c>
      <c r="E233" s="30">
        <f t="shared" ca="1" si="37"/>
        <v>221.60283333333334</v>
      </c>
      <c r="F233" s="30">
        <f t="shared" ca="1" si="38"/>
        <v>203.0233333333334</v>
      </c>
      <c r="G233" s="206">
        <f t="shared" ca="1" si="39"/>
        <v>191.91935999999993</v>
      </c>
      <c r="H233" s="192" t="str">
        <f ca="1"/>
        <v>2024-09-19</v>
      </c>
      <c r="I233" s="193">
        <f ca="1"/>
        <v>66781315</v>
      </c>
      <c r="J233" s="19"/>
      <c r="O233" s="192" t="str">
        <f ca="1"/>
        <v>2024-09-19</v>
      </c>
      <c r="P233" s="193">
        <f ca="1"/>
        <v>3.74</v>
      </c>
      <c r="Q233" s="11"/>
      <c r="BB233" s="55"/>
      <c r="BC233" s="56"/>
      <c r="BD233" s="56"/>
      <c r="BE233" s="56"/>
      <c r="BF233" s="56"/>
      <c r="BG233" s="56"/>
    </row>
    <row r="234" spans="1:59" ht="12.5">
      <c r="A234" s="19"/>
      <c r="B234" s="198" t="str">
        <f ca="1"/>
        <v>2024-09-18</v>
      </c>
      <c r="C234" s="30">
        <f ca="1"/>
        <v>220.21</v>
      </c>
      <c r="D234" s="205">
        <f t="shared" ca="1" si="40"/>
        <v>222.90050000000002</v>
      </c>
      <c r="E234" s="30">
        <f t="shared" ca="1" si="37"/>
        <v>221.26950000000002</v>
      </c>
      <c r="F234" s="30">
        <f t="shared" ca="1" si="38"/>
        <v>202.54250000000005</v>
      </c>
      <c r="G234" s="206">
        <f t="shared" ca="1" si="39"/>
        <v>191.69651999999994</v>
      </c>
      <c r="H234" s="192" t="str">
        <f ca="1"/>
        <v>2024-09-18</v>
      </c>
      <c r="I234" s="193">
        <f ca="1"/>
        <v>59894928</v>
      </c>
      <c r="J234" s="19"/>
      <c r="O234" s="192" t="str">
        <f ca="1"/>
        <v>2024-09-18</v>
      </c>
      <c r="P234" s="193">
        <f ca="1"/>
        <v>3.6850000000000001</v>
      </c>
      <c r="Q234" s="11"/>
      <c r="BB234" s="55"/>
      <c r="BC234" s="56"/>
      <c r="BD234" s="56"/>
      <c r="BE234" s="56"/>
      <c r="BF234" s="56"/>
      <c r="BG234" s="56"/>
    </row>
    <row r="235" spans="1:59" ht="12.5">
      <c r="A235" s="19"/>
      <c r="B235" s="198" t="str">
        <f ca="1"/>
        <v>2024-09-17</v>
      </c>
      <c r="C235" s="30">
        <f ca="1"/>
        <v>216.31</v>
      </c>
      <c r="D235" s="205">
        <f t="shared" ca="1" si="40"/>
        <v>223.19050000000001</v>
      </c>
      <c r="E235" s="30">
        <f t="shared" ca="1" si="37"/>
        <v>221.0566666666667</v>
      </c>
      <c r="F235" s="30">
        <f t="shared" ca="1" si="38"/>
        <v>202.14491666666669</v>
      </c>
      <c r="G235" s="206">
        <f t="shared" ca="1" si="39"/>
        <v>191.51251999999994</v>
      </c>
      <c r="H235" s="192" t="str">
        <f ca="1"/>
        <v>2024-09-17</v>
      </c>
      <c r="I235" s="193">
        <f ca="1"/>
        <v>45519339</v>
      </c>
      <c r="J235" s="19"/>
      <c r="O235" s="192" t="str">
        <f ca="1"/>
        <v>2024-09-17</v>
      </c>
      <c r="P235" s="193">
        <f ca="1"/>
        <v>3.6419999999999999</v>
      </c>
      <c r="Q235" s="11"/>
      <c r="BB235" s="55"/>
      <c r="BC235" s="56"/>
      <c r="BD235" s="56"/>
      <c r="BE235" s="56"/>
      <c r="BF235" s="56"/>
      <c r="BG235" s="56"/>
    </row>
    <row r="236" spans="1:59" ht="12.5">
      <c r="A236" s="19"/>
      <c r="B236" s="198" t="str">
        <f ca="1"/>
        <v>2024-09-16</v>
      </c>
      <c r="C236" s="30">
        <f ca="1"/>
        <v>215.84</v>
      </c>
      <c r="D236" s="205">
        <f t="shared" ca="1" si="40"/>
        <v>223.64450000000002</v>
      </c>
      <c r="E236" s="30">
        <f t="shared" ca="1" si="37"/>
        <v>220.89800000000005</v>
      </c>
      <c r="F236" s="30">
        <f t="shared" ca="1" si="38"/>
        <v>201.74991666666668</v>
      </c>
      <c r="G236" s="206">
        <f t="shared" ca="1" si="39"/>
        <v>191.35835999999989</v>
      </c>
      <c r="H236" s="192" t="str">
        <f ca="1"/>
        <v>2024-09-16</v>
      </c>
      <c r="I236" s="193">
        <f ca="1"/>
        <v>59357427</v>
      </c>
      <c r="J236" s="19"/>
      <c r="O236" s="192" t="str">
        <f ca="1"/>
        <v>2024-09-16</v>
      </c>
      <c r="P236" s="193">
        <f ca="1"/>
        <v>3.621</v>
      </c>
      <c r="Q236" s="11"/>
      <c r="BB236" s="55"/>
      <c r="BC236" s="56"/>
      <c r="BD236" s="56"/>
      <c r="BE236" s="56"/>
      <c r="BF236" s="56"/>
      <c r="BG236" s="56"/>
    </row>
    <row r="237" spans="1:59" ht="12.5">
      <c r="A237" s="19"/>
      <c r="B237" s="198" t="str">
        <f ca="1"/>
        <v>2024-09-13</v>
      </c>
      <c r="C237" s="30">
        <f ca="1"/>
        <v>222.01</v>
      </c>
      <c r="D237" s="205">
        <f t="shared" ca="1" si="40"/>
        <v>224.13000000000002</v>
      </c>
      <c r="E237" s="30">
        <f t="shared" ca="1" si="37"/>
        <v>220.7836666666667</v>
      </c>
      <c r="F237" s="30">
        <f t="shared" ca="1" si="38"/>
        <v>201.36833333333334</v>
      </c>
      <c r="G237" s="206">
        <f t="shared" ca="1" si="39"/>
        <v>191.20171999999991</v>
      </c>
      <c r="H237" s="192" t="str">
        <f ca="1"/>
        <v>2024-09-13</v>
      </c>
      <c r="I237" s="193">
        <f ca="1"/>
        <v>36766619</v>
      </c>
      <c r="J237" s="19"/>
      <c r="O237" s="192" t="str">
        <f ca="1"/>
        <v>2024-09-13</v>
      </c>
      <c r="P237" s="193">
        <f ca="1"/>
        <v>3.65</v>
      </c>
      <c r="Q237" s="11"/>
      <c r="BB237" s="55"/>
      <c r="BC237" s="56"/>
      <c r="BD237" s="56"/>
      <c r="BE237" s="56"/>
      <c r="BF237" s="56"/>
      <c r="BG237" s="56"/>
    </row>
    <row r="238" spans="1:59" ht="12.5">
      <c r="A238" s="19"/>
      <c r="B238" s="198" t="str">
        <f ca="1"/>
        <v>2024-09-12</v>
      </c>
      <c r="C238" s="30">
        <f ca="1"/>
        <v>222.28</v>
      </c>
      <c r="D238" s="205">
        <f t="shared" ca="1" si="40"/>
        <v>224.24099999999999</v>
      </c>
      <c r="E238" s="30">
        <f t="shared" ca="1" si="37"/>
        <v>220.64300000000006</v>
      </c>
      <c r="F238" s="30">
        <f t="shared" ca="1" si="38"/>
        <v>200.9471666666667</v>
      </c>
      <c r="G238" s="206">
        <f t="shared" ca="1" si="39"/>
        <v>191.00863999999993</v>
      </c>
      <c r="H238" s="192" t="str">
        <f ca="1"/>
        <v>2024-09-12</v>
      </c>
      <c r="I238" s="193">
        <f ca="1"/>
        <v>37498225</v>
      </c>
      <c r="J238" s="19"/>
      <c r="O238" s="192" t="str">
        <f ca="1"/>
        <v>2024-09-12</v>
      </c>
      <c r="P238" s="193">
        <f ca="1"/>
        <v>3.68</v>
      </c>
      <c r="Q238" s="11"/>
      <c r="BB238" s="55"/>
      <c r="BC238" s="56"/>
      <c r="BD238" s="56"/>
      <c r="BE238" s="56"/>
      <c r="BF238" s="56"/>
      <c r="BG238" s="56"/>
    </row>
    <row r="239" spans="1:59" ht="12.5">
      <c r="A239" s="19"/>
      <c r="B239" s="198" t="str">
        <f ca="1"/>
        <v>2024-09-11</v>
      </c>
      <c r="C239" s="30">
        <f ca="1"/>
        <v>222.17</v>
      </c>
      <c r="D239" s="205">
        <f t="shared" ca="1" si="40"/>
        <v>224.18849999999998</v>
      </c>
      <c r="E239" s="30">
        <f t="shared" ca="1" si="37"/>
        <v>220.53733333333341</v>
      </c>
      <c r="F239" s="30">
        <f t="shared" ca="1" si="38"/>
        <v>200.51616666666675</v>
      </c>
      <c r="G239" s="206">
        <f t="shared" ca="1" si="39"/>
        <v>190.81735999999992</v>
      </c>
      <c r="H239" s="192" t="str">
        <f ca="1"/>
        <v>2024-09-11</v>
      </c>
      <c r="I239" s="193">
        <f ca="1"/>
        <v>44587100</v>
      </c>
      <c r="J239" s="19"/>
      <c r="O239" s="192" t="str">
        <f ca="1"/>
        <v>2024-09-11</v>
      </c>
      <c r="P239" s="193">
        <f ca="1"/>
        <v>3.653</v>
      </c>
      <c r="Q239" s="11"/>
      <c r="BB239" s="55"/>
      <c r="BC239" s="56"/>
      <c r="BD239" s="56"/>
      <c r="BE239" s="56"/>
      <c r="BF239" s="56"/>
      <c r="BG239" s="56"/>
    </row>
    <row r="240" spans="1:59" ht="12.5">
      <c r="A240" s="19"/>
      <c r="B240" s="198" t="str">
        <f ca="1"/>
        <v>2024-09-10</v>
      </c>
      <c r="C240" s="30">
        <f ca="1"/>
        <v>219.63</v>
      </c>
      <c r="D240" s="205">
        <f t="shared" ca="1" si="40"/>
        <v>224.11899999999997</v>
      </c>
      <c r="E240" s="30">
        <f t="shared" ca="1" si="37"/>
        <v>220.36416666666676</v>
      </c>
      <c r="F240" s="30">
        <f t="shared" ca="1" si="38"/>
        <v>200.14666666666679</v>
      </c>
      <c r="G240" s="206">
        <f t="shared" ca="1" si="39"/>
        <v>190.62043999999995</v>
      </c>
      <c r="H240" s="192" t="str">
        <f ca="1"/>
        <v>2024-09-10</v>
      </c>
      <c r="I240" s="193">
        <f ca="1"/>
        <v>51591033</v>
      </c>
      <c r="J240" s="19"/>
      <c r="O240" s="192" t="str">
        <f ca="1"/>
        <v>2024-09-10</v>
      </c>
      <c r="P240" s="193">
        <f ca="1"/>
        <v>3.6459999999999999</v>
      </c>
      <c r="Q240" s="11"/>
      <c r="BB240" s="55"/>
      <c r="BC240" s="56"/>
      <c r="BD240" s="56"/>
      <c r="BE240" s="56"/>
      <c r="BF240" s="56"/>
      <c r="BG240" s="56"/>
    </row>
    <row r="241" spans="1:59" ht="12.5">
      <c r="A241" s="19"/>
      <c r="B241" s="198" t="str">
        <f ca="1"/>
        <v>2024-09-09</v>
      </c>
      <c r="C241" s="30">
        <f ca="1"/>
        <v>220.42</v>
      </c>
      <c r="D241" s="205">
        <f t="shared" ca="1" si="40"/>
        <v>223.99</v>
      </c>
      <c r="E241" s="30">
        <f t="shared" ca="1" si="37"/>
        <v>220.26233333333346</v>
      </c>
      <c r="F241" s="30">
        <f t="shared" ca="1" si="38"/>
        <v>199.77683333333343</v>
      </c>
      <c r="G241" s="206">
        <f t="shared" ca="1" si="39"/>
        <v>190.44199999999995</v>
      </c>
      <c r="H241" s="192" t="str">
        <f ca="1"/>
        <v>2024-09-09</v>
      </c>
      <c r="I241" s="193">
        <f ca="1"/>
        <v>67180000</v>
      </c>
      <c r="J241" s="19"/>
      <c r="O241" s="192" t="str">
        <f ca="1"/>
        <v>2024-09-09</v>
      </c>
      <c r="P241" s="193">
        <f ca="1"/>
        <v>3.6970000000000001</v>
      </c>
      <c r="Q241" s="11"/>
      <c r="BB241" s="55"/>
      <c r="BC241" s="56"/>
      <c r="BD241" s="56"/>
      <c r="BE241" s="56"/>
      <c r="BF241" s="56"/>
      <c r="BG241" s="56"/>
    </row>
    <row r="242" spans="1:59" ht="12.5">
      <c r="A242" s="19"/>
      <c r="B242" s="198" t="str">
        <f ca="1"/>
        <v>2024-09-06</v>
      </c>
      <c r="C242" s="30">
        <f ca="1"/>
        <v>220.34</v>
      </c>
      <c r="D242" s="205">
        <f t="shared" ca="1" si="40"/>
        <v>223.74500000000003</v>
      </c>
      <c r="E242" s="30">
        <f t="shared" ca="1" si="37"/>
        <v>220.1280000000001</v>
      </c>
      <c r="F242" s="30">
        <f t="shared" ca="1" si="38"/>
        <v>199.38083333333344</v>
      </c>
      <c r="G242" s="206">
        <f t="shared" ca="1" si="39"/>
        <v>190.27251999999996</v>
      </c>
      <c r="H242" s="192" t="str">
        <f ca="1"/>
        <v>2024-09-06</v>
      </c>
      <c r="I242" s="193">
        <f ca="1"/>
        <v>48423011</v>
      </c>
      <c r="J242" s="19"/>
      <c r="O242" s="192" t="str">
        <f ca="1"/>
        <v>2024-09-06</v>
      </c>
      <c r="P242" s="193">
        <f ca="1"/>
        <v>3.71</v>
      </c>
      <c r="Q242" s="11"/>
      <c r="BB242" s="55"/>
      <c r="BC242" s="56"/>
      <c r="BD242" s="56"/>
      <c r="BE242" s="56"/>
      <c r="BF242" s="56"/>
      <c r="BG242" s="56"/>
    </row>
    <row r="243" spans="1:59" ht="12.5">
      <c r="A243" s="19"/>
      <c r="B243" s="198" t="str">
        <f ca="1"/>
        <v>2024-09-05</v>
      </c>
      <c r="C243" s="30">
        <f ca="1"/>
        <v>221.89</v>
      </c>
      <c r="D243" s="205">
        <f t="shared" ca="1" si="40"/>
        <v>223.35800000000009</v>
      </c>
      <c r="E243" s="30">
        <f t="shared" ca="1" si="37"/>
        <v>219.89666666666679</v>
      </c>
      <c r="F243" s="30">
        <f t="shared" ca="1" si="38"/>
        <v>198.97641666666678</v>
      </c>
      <c r="G243" s="206">
        <f t="shared" ca="1" si="39"/>
        <v>190.09867999999994</v>
      </c>
      <c r="H243" s="192" t="str">
        <f ca="1"/>
        <v>2024-09-05</v>
      </c>
      <c r="I243" s="193">
        <f ca="1"/>
        <v>36615400</v>
      </c>
      <c r="J243" s="19"/>
      <c r="O243" s="192" t="str">
        <f ca="1"/>
        <v>2024-09-05</v>
      </c>
      <c r="P243" s="193">
        <f ca="1"/>
        <v>3.7309999999999999</v>
      </c>
      <c r="Q243" s="11"/>
      <c r="BB243" s="55"/>
      <c r="BC243" s="56"/>
      <c r="BD243" s="56"/>
      <c r="BE243" s="56"/>
      <c r="BF243" s="56"/>
      <c r="BG243" s="56"/>
    </row>
    <row r="244" spans="1:59" ht="12.5">
      <c r="A244" s="19"/>
      <c r="B244" s="198" t="str">
        <f ca="1"/>
        <v>2024-09-04</v>
      </c>
      <c r="C244" s="30">
        <f ca="1"/>
        <v>220.36</v>
      </c>
      <c r="D244" s="205">
        <f t="shared" ca="1" si="40"/>
        <v>222.71950000000001</v>
      </c>
      <c r="E244" s="30">
        <f t="shared" ca="1" si="37"/>
        <v>219.40633333333338</v>
      </c>
      <c r="F244" s="30">
        <f t="shared" ca="1" si="38"/>
        <v>198.56225000000006</v>
      </c>
      <c r="G244" s="206">
        <f t="shared" ca="1" si="39"/>
        <v>189.91619999999989</v>
      </c>
      <c r="H244" s="192" t="str">
        <f ca="1"/>
        <v>2024-09-04</v>
      </c>
      <c r="I244" s="193">
        <f ca="1"/>
        <v>43840200</v>
      </c>
      <c r="J244" s="19"/>
      <c r="O244" s="192" t="str">
        <f ca="1"/>
        <v>2024-09-04</v>
      </c>
      <c r="P244" s="193">
        <f ca="1"/>
        <v>3.7679999999999998</v>
      </c>
      <c r="Q244" s="11"/>
      <c r="BB244" s="55"/>
      <c r="BC244" s="56"/>
      <c r="BD244" s="56"/>
      <c r="BE244" s="56"/>
      <c r="BF244" s="56"/>
      <c r="BG244" s="56"/>
    </row>
    <row r="245" spans="1:59" ht="12.5">
      <c r="A245" s="19"/>
      <c r="B245" s="198" t="str">
        <f ca="1"/>
        <v>2024-09-03</v>
      </c>
      <c r="C245" s="30">
        <f ca="1"/>
        <v>222.28</v>
      </c>
      <c r="D245" s="205">
        <f t="shared" ca="1" si="40"/>
        <v>222.02850000000004</v>
      </c>
      <c r="E245" s="30">
        <f t="shared" ca="1" si="37"/>
        <v>219.00416666666669</v>
      </c>
      <c r="F245" s="30">
        <f t="shared" ca="1" si="38"/>
        <v>198.14533333333341</v>
      </c>
      <c r="G245" s="206">
        <f t="shared" ca="1" si="39"/>
        <v>189.76107999999994</v>
      </c>
      <c r="H245" s="192" t="str">
        <f ca="1"/>
        <v>2024-09-03</v>
      </c>
      <c r="I245" s="193">
        <f ca="1"/>
        <v>50190600</v>
      </c>
      <c r="J245" s="19"/>
      <c r="O245" s="192" t="str">
        <f ca="1"/>
        <v>2024-09-03</v>
      </c>
      <c r="P245" s="193">
        <f ca="1"/>
        <v>3.8439999999999999</v>
      </c>
      <c r="Q245" s="11"/>
      <c r="BB245" s="55"/>
      <c r="BC245" s="56"/>
      <c r="BD245" s="56"/>
      <c r="BE245" s="56"/>
      <c r="BF245" s="56"/>
      <c r="BG245" s="56"/>
    </row>
    <row r="246" spans="1:59" ht="12.5">
      <c r="A246" s="19"/>
      <c r="B246" s="198" t="str">
        <f ca="1"/>
        <v>2024-08-30</v>
      </c>
      <c r="C246" s="30">
        <f ca="1"/>
        <v>228.5</v>
      </c>
      <c r="D246" s="205">
        <f t="shared" ca="1" si="40"/>
        <v>221.34300000000002</v>
      </c>
      <c r="E246" s="30">
        <f t="shared" ca="1" si="37"/>
        <v>218.53000000000006</v>
      </c>
      <c r="F246" s="30">
        <f t="shared" ca="1" si="38"/>
        <v>197.7298333333334</v>
      </c>
      <c r="G246" s="206">
        <f t="shared" ca="1" si="39"/>
        <v>189.62523999999993</v>
      </c>
      <c r="H246" s="192" t="str">
        <f ca="1"/>
        <v>2024-08-30</v>
      </c>
      <c r="I246" s="193">
        <f ca="1"/>
        <v>52990800</v>
      </c>
      <c r="J246" s="19"/>
      <c r="O246" s="192" t="str">
        <f ca="1"/>
        <v>2024-08-30</v>
      </c>
      <c r="P246" s="193">
        <f ca="1"/>
        <v>3.911</v>
      </c>
      <c r="Q246" s="11"/>
      <c r="BB246" s="55"/>
      <c r="BC246" s="56"/>
      <c r="BD246" s="56"/>
      <c r="BE246" s="56"/>
      <c r="BF246" s="56"/>
      <c r="BG246" s="56"/>
    </row>
    <row r="247" spans="1:59" ht="12.5">
      <c r="A247" s="19"/>
      <c r="B247" s="198" t="str">
        <f ca="1"/>
        <v>2024-08-29</v>
      </c>
      <c r="C247" s="30">
        <f ca="1"/>
        <v>229.29</v>
      </c>
      <c r="D247" s="205">
        <f t="shared" ca="1" si="40"/>
        <v>220.87400000000002</v>
      </c>
      <c r="E247" s="30">
        <f t="shared" ca="1" si="37"/>
        <v>217.97516666666669</v>
      </c>
      <c r="F247" s="30">
        <f t="shared" ca="1" si="38"/>
        <v>197.25850000000005</v>
      </c>
      <c r="G247" s="206">
        <f t="shared" ca="1" si="39"/>
        <v>189.46355999999994</v>
      </c>
      <c r="H247" s="192" t="str">
        <f ca="1"/>
        <v>2024-08-29</v>
      </c>
      <c r="I247" s="193">
        <f ca="1"/>
        <v>51906300</v>
      </c>
      <c r="J247" s="19"/>
      <c r="O247" s="192" t="str">
        <f ca="1"/>
        <v>2024-08-29</v>
      </c>
      <c r="P247" s="193">
        <f ca="1"/>
        <v>3.867</v>
      </c>
      <c r="Q247" s="11"/>
      <c r="BB247" s="55"/>
      <c r="BC247" s="56"/>
      <c r="BD247" s="56"/>
      <c r="BE247" s="56"/>
      <c r="BF247" s="56"/>
      <c r="BG247" s="56"/>
    </row>
    <row r="248" spans="1:59" ht="12.5">
      <c r="A248" s="19"/>
      <c r="B248" s="198" t="str">
        <f ca="1"/>
        <v>2024-08-28</v>
      </c>
      <c r="C248" s="30">
        <f ca="1"/>
        <v>225.99</v>
      </c>
      <c r="D248" s="205">
        <f t="shared" ca="1" si="40"/>
        <v>220.29100000000003</v>
      </c>
      <c r="E248" s="30">
        <f t="shared" ca="1" si="37"/>
        <v>217.38200000000006</v>
      </c>
      <c r="F248" s="30">
        <f t="shared" ca="1" si="38"/>
        <v>196.76383333333339</v>
      </c>
      <c r="G248" s="206">
        <f t="shared" ca="1" si="39"/>
        <v>189.29239999999993</v>
      </c>
      <c r="H248" s="192" t="str">
        <f ca="1"/>
        <v>2024-08-28</v>
      </c>
      <c r="I248" s="193">
        <f ca="1"/>
        <v>38052200</v>
      </c>
      <c r="J248" s="19"/>
      <c r="O248" s="192" t="str">
        <f ca="1"/>
        <v>2024-08-28</v>
      </c>
      <c r="P248" s="193">
        <f ca="1"/>
        <v>3.8410000000000002</v>
      </c>
      <c r="Q248" s="11"/>
      <c r="BB248" s="55"/>
      <c r="BC248" s="56"/>
      <c r="BD248" s="56"/>
      <c r="BE248" s="56"/>
      <c r="BF248" s="56"/>
      <c r="BG248" s="56"/>
    </row>
    <row r="249" spans="1:59" ht="12.5">
      <c r="A249" s="19"/>
      <c r="B249" s="198" t="str">
        <f ca="1"/>
        <v>2024-08-27</v>
      </c>
      <c r="C249" s="30">
        <f ca="1"/>
        <v>227.53</v>
      </c>
      <c r="D249" s="205">
        <f t="shared" ca="1" si="40"/>
        <v>220.05850000000001</v>
      </c>
      <c r="E249" s="30">
        <f t="shared" ca="1" si="37"/>
        <v>216.83850000000001</v>
      </c>
      <c r="F249" s="30">
        <f t="shared" ca="1" si="38"/>
        <v>196.28233333333338</v>
      </c>
      <c r="G249" s="206">
        <f t="shared" ca="1" si="39"/>
        <v>189.1335599999999</v>
      </c>
      <c r="H249" s="192" t="str">
        <f ca="1"/>
        <v>2024-08-27</v>
      </c>
      <c r="I249" s="193">
        <f ca="1"/>
        <v>35934600</v>
      </c>
      <c r="J249" s="19"/>
      <c r="O249" s="192" t="str">
        <f ca="1"/>
        <v>2024-08-27</v>
      </c>
      <c r="P249" s="193">
        <f ca="1"/>
        <v>3.8330000000000002</v>
      </c>
      <c r="Q249" s="11"/>
      <c r="BB249" s="55"/>
      <c r="BC249" s="56"/>
      <c r="BD249" s="56"/>
      <c r="BE249" s="56"/>
      <c r="BF249" s="56"/>
      <c r="BG249" s="56"/>
    </row>
    <row r="250" spans="1:59" ht="12.5">
      <c r="A250" s="19"/>
      <c r="B250" s="198" t="str">
        <f ca="1"/>
        <v>2024-08-26</v>
      </c>
      <c r="C250" s="30">
        <f ca="1"/>
        <v>226.68</v>
      </c>
      <c r="D250" s="205">
        <f t="shared" ca="1" si="40"/>
        <v>219.58549999999997</v>
      </c>
      <c r="E250" s="30">
        <f t="shared" ca="1" si="37"/>
        <v>216.23983333333339</v>
      </c>
      <c r="F250" s="30">
        <f t="shared" ca="1" si="38"/>
        <v>195.78900000000007</v>
      </c>
      <c r="G250" s="206">
        <f t="shared" ca="1" si="39"/>
        <v>188.95455999999993</v>
      </c>
      <c r="H250" s="192" t="str">
        <f ca="1"/>
        <v>2024-08-26</v>
      </c>
      <c r="I250" s="193">
        <f ca="1"/>
        <v>30602208</v>
      </c>
      <c r="J250" s="19"/>
      <c r="O250" s="192" t="str">
        <f ca="1"/>
        <v>2024-08-26</v>
      </c>
      <c r="P250" s="193">
        <f ca="1"/>
        <v>3.8180000000000001</v>
      </c>
      <c r="Q250" s="11"/>
      <c r="BB250" s="55"/>
      <c r="BC250" s="56"/>
      <c r="BD250" s="56"/>
      <c r="BE250" s="56"/>
      <c r="BF250" s="56"/>
      <c r="BG250" s="56"/>
    </row>
    <row r="251" spans="1:59" ht="12.5">
      <c r="A251" s="19"/>
      <c r="B251" s="198" t="str">
        <f ca="1"/>
        <v>2024-08-23</v>
      </c>
      <c r="C251" s="30">
        <f ca="1"/>
        <v>226.34</v>
      </c>
      <c r="D251" s="205">
        <f t="shared" ca="1" si="40"/>
        <v>219.12700000000001</v>
      </c>
      <c r="E251" s="30">
        <f t="shared" ca="1" si="37"/>
        <v>215.63933333333338</v>
      </c>
      <c r="F251" s="30">
        <f t="shared" ca="1" si="38"/>
        <v>195.31100000000006</v>
      </c>
      <c r="G251" s="206">
        <f t="shared" ca="1" si="39"/>
        <v>188.76335999999989</v>
      </c>
      <c r="H251" s="192" t="str">
        <f ca="1"/>
        <v>2024-08-23</v>
      </c>
      <c r="I251" s="193">
        <f ca="1"/>
        <v>38677300</v>
      </c>
      <c r="J251" s="19"/>
      <c r="O251" s="192" t="str">
        <f ca="1"/>
        <v>2024-08-23</v>
      </c>
      <c r="P251" s="193">
        <f ca="1"/>
        <v>3.8069999999999999</v>
      </c>
      <c r="Q251" s="11"/>
      <c r="BB251" s="55"/>
      <c r="BC251" s="56"/>
      <c r="BD251" s="56"/>
      <c r="BE251" s="56"/>
      <c r="BF251" s="56"/>
      <c r="BG251" s="56"/>
    </row>
    <row r="252" spans="1:59" ht="12.5">
      <c r="A252" s="19"/>
      <c r="B252" s="198" t="str">
        <f ca="1"/>
        <v>2024-08-22</v>
      </c>
      <c r="C252" s="30">
        <f ca="1"/>
        <v>224.04</v>
      </c>
      <c r="D252" s="205">
        <f t="shared" ca="1" si="40"/>
        <v>218.67150000000001</v>
      </c>
      <c r="E252" s="30">
        <f t="shared" ca="1" si="37"/>
        <v>215.0278333333334</v>
      </c>
      <c r="F252" s="30">
        <f t="shared" ca="1" si="38"/>
        <v>194.87716666666671</v>
      </c>
      <c r="G252" s="206">
        <f t="shared" ca="1" si="39"/>
        <v>188.56723999999988</v>
      </c>
      <c r="H252" s="192" t="str">
        <f ca="1"/>
        <v>2024-08-22</v>
      </c>
      <c r="I252" s="193">
        <f ca="1"/>
        <v>43695321</v>
      </c>
      <c r="J252" s="19"/>
      <c r="O252" s="192" t="str">
        <f ca="1"/>
        <v>2024-08-22</v>
      </c>
      <c r="P252" s="193">
        <f ca="1"/>
        <v>3.8620000000000001</v>
      </c>
      <c r="Q252" s="11"/>
      <c r="BB252" s="55"/>
      <c r="BC252" s="56"/>
      <c r="BD252" s="56"/>
      <c r="BE252" s="56"/>
      <c r="BF252" s="56"/>
      <c r="BG252" s="56"/>
    </row>
    <row r="253" spans="1:59" ht="12.5">
      <c r="A253" s="19"/>
      <c r="B253" s="198" t="str">
        <f ca="1"/>
        <v>2024-08-21</v>
      </c>
      <c r="C253" s="30">
        <f ca="1"/>
        <v>225.9</v>
      </c>
      <c r="D253" s="205">
        <f t="shared" ca="1" si="40"/>
        <v>218.30749999999998</v>
      </c>
      <c r="E253" s="30">
        <f t="shared" ca="1" si="37"/>
        <v>214.4496666666667</v>
      </c>
      <c r="F253" s="30">
        <f t="shared" ca="1" si="38"/>
        <v>194.50033333333337</v>
      </c>
      <c r="G253" s="206">
        <f t="shared" ca="1" si="39"/>
        <v>188.37147999999991</v>
      </c>
      <c r="H253" s="192" t="str">
        <f ca="1"/>
        <v>2024-08-21</v>
      </c>
      <c r="I253" s="193">
        <f ca="1"/>
        <v>34765500</v>
      </c>
      <c r="J253" s="19"/>
      <c r="O253" s="192" t="str">
        <f ca="1"/>
        <v>2024-08-21</v>
      </c>
      <c r="P253" s="193">
        <f ca="1"/>
        <v>3.778</v>
      </c>
      <c r="Q253" s="11"/>
      <c r="BB253" s="55"/>
      <c r="BC253" s="56"/>
      <c r="BD253" s="56"/>
      <c r="BE253" s="56"/>
      <c r="BF253" s="56"/>
      <c r="BG253" s="56"/>
    </row>
    <row r="254" spans="1:59" ht="12.5">
      <c r="A254" s="19"/>
      <c r="B254" s="198" t="str">
        <f ca="1"/>
        <v>2024-08-20</v>
      </c>
      <c r="C254" s="30">
        <f ca="1"/>
        <v>226.01</v>
      </c>
      <c r="D254" s="205">
        <f t="shared" ca="1" si="40"/>
        <v>217.90300000000002</v>
      </c>
      <c r="E254" s="30">
        <f t="shared" ca="1" si="37"/>
        <v>213.8403333333334</v>
      </c>
      <c r="F254" s="30">
        <f t="shared" ca="1" si="38"/>
        <v>194.11700000000008</v>
      </c>
      <c r="G254" s="206">
        <f t="shared" ca="1" si="39"/>
        <v>188.1870799999999</v>
      </c>
      <c r="H254" s="192" t="str">
        <f ca="1"/>
        <v>2024-08-20</v>
      </c>
      <c r="I254" s="193">
        <f ca="1"/>
        <v>30299033</v>
      </c>
      <c r="J254" s="19"/>
      <c r="O254" s="192" t="str">
        <f ca="1"/>
        <v>2024-08-20</v>
      </c>
      <c r="P254" s="193">
        <f ca="1"/>
        <v>3.8180000000000001</v>
      </c>
      <c r="Q254" s="11"/>
      <c r="BB254" s="55"/>
      <c r="BC254" s="56"/>
      <c r="BD254" s="56"/>
      <c r="BE254" s="56"/>
      <c r="BF254" s="56"/>
      <c r="BG254" s="56"/>
    </row>
    <row r="255" spans="1:59" ht="12.5">
      <c r="A255" s="19"/>
      <c r="B255" s="198" t="str">
        <f ca="1"/>
        <v>2024-08-19</v>
      </c>
      <c r="C255" s="30">
        <f ca="1"/>
        <v>225.39</v>
      </c>
      <c r="D255" s="205">
        <f t="shared" ca="1" si="40"/>
        <v>217.81550000000001</v>
      </c>
      <c r="E255" s="30">
        <f t="shared" ca="1" si="37"/>
        <v>213.17766666666674</v>
      </c>
      <c r="F255" s="30">
        <f t="shared" ca="1" si="38"/>
        <v>193.73833333333337</v>
      </c>
      <c r="G255" s="206">
        <f t="shared" ca="1" si="39"/>
        <v>187.9867999999999</v>
      </c>
      <c r="H255" s="192" t="str">
        <f ca="1"/>
        <v>2024-08-19</v>
      </c>
      <c r="I255" s="193">
        <f ca="1"/>
        <v>40687813</v>
      </c>
      <c r="J255" s="19"/>
      <c r="O255" s="192" t="str">
        <f ca="1"/>
        <v>2024-08-19</v>
      </c>
      <c r="P255" s="193">
        <f ca="1"/>
        <v>3.867</v>
      </c>
      <c r="Q255" s="11"/>
      <c r="BB255" s="55"/>
      <c r="BC255" s="56"/>
      <c r="BD255" s="56"/>
      <c r="BE255" s="56"/>
      <c r="BF255" s="56"/>
      <c r="BG255" s="56"/>
    </row>
    <row r="256" spans="1:59" ht="12.5">
      <c r="A256" s="19"/>
      <c r="B256" s="198" t="str">
        <f ca="1"/>
        <v>2024-08-16</v>
      </c>
      <c r="C256" s="30">
        <f ca="1"/>
        <v>225.55</v>
      </c>
      <c r="D256" s="205">
        <f t="shared" ca="1" si="40"/>
        <v>217.70650000000001</v>
      </c>
      <c r="E256" s="30">
        <f t="shared" ca="1" si="37"/>
        <v>212.59216666666671</v>
      </c>
      <c r="F256" s="30">
        <f t="shared" ca="1" si="38"/>
        <v>193.37483333333338</v>
      </c>
      <c r="G256" s="206">
        <f t="shared" ca="1" si="39"/>
        <v>187.78347999999988</v>
      </c>
      <c r="H256" s="192" t="str">
        <f ca="1"/>
        <v>2024-08-16</v>
      </c>
      <c r="I256" s="193">
        <f ca="1"/>
        <v>44340240</v>
      </c>
      <c r="J256" s="19"/>
      <c r="O256" s="192" t="str">
        <f ca="1"/>
        <v>2024-08-16</v>
      </c>
      <c r="P256" s="193">
        <f ca="1"/>
        <v>3.8919999999999999</v>
      </c>
      <c r="Q256" s="11"/>
      <c r="BB256" s="55"/>
      <c r="BC256" s="56"/>
      <c r="BD256" s="56"/>
      <c r="BE256" s="56"/>
      <c r="BF256" s="56"/>
      <c r="BG256" s="56"/>
    </row>
    <row r="257" spans="1:59" ht="12.5">
      <c r="A257" s="19"/>
      <c r="B257" s="198" t="str">
        <f ca="1"/>
        <v>2024-08-15</v>
      </c>
      <c r="C257" s="30">
        <f ca="1"/>
        <v>224.23</v>
      </c>
      <c r="D257" s="205">
        <f t="shared" ca="1" si="40"/>
        <v>217.60700000000003</v>
      </c>
      <c r="E257" s="30">
        <f t="shared" ca="1" si="37"/>
        <v>212.02816666666666</v>
      </c>
      <c r="F257" s="30">
        <f t="shared" ca="1" si="38"/>
        <v>192.9978333333334</v>
      </c>
      <c r="G257" s="206">
        <f t="shared" ca="1" si="39"/>
        <v>187.57415999999989</v>
      </c>
      <c r="H257" s="192" t="str">
        <f ca="1"/>
        <v>2024-08-15</v>
      </c>
      <c r="I257" s="193">
        <f ca="1"/>
        <v>46414013</v>
      </c>
      <c r="J257" s="19"/>
      <c r="O257" s="192" t="str">
        <f ca="1"/>
        <v>2024-08-15</v>
      </c>
      <c r="P257" s="193">
        <f ca="1"/>
        <v>3.9260000000000002</v>
      </c>
      <c r="Q257" s="11"/>
      <c r="BB257" s="55"/>
      <c r="BC257" s="56"/>
      <c r="BD257" s="56"/>
      <c r="BE257" s="56"/>
      <c r="BF257" s="56"/>
      <c r="BG257" s="56"/>
    </row>
    <row r="258" spans="1:59" ht="12.5">
      <c r="A258" s="19"/>
      <c r="B258" s="198" t="str">
        <f ca="1"/>
        <v>2024-08-14</v>
      </c>
      <c r="C258" s="30">
        <f ca="1"/>
        <v>221.23</v>
      </c>
      <c r="D258" s="205">
        <f t="shared" ca="1" si="40"/>
        <v>217.56700000000001</v>
      </c>
      <c r="E258" s="30">
        <f t="shared" ca="1" si="37"/>
        <v>211.46433333333331</v>
      </c>
      <c r="F258" s="30">
        <f t="shared" ca="1" si="38"/>
        <v>192.64308333333338</v>
      </c>
      <c r="G258" s="206">
        <f t="shared" ca="1" si="39"/>
        <v>187.36815999999988</v>
      </c>
      <c r="H258" s="192" t="str">
        <f ca="1"/>
        <v>2024-08-14</v>
      </c>
      <c r="I258" s="193">
        <f ca="1"/>
        <v>41960600</v>
      </c>
      <c r="J258" s="19"/>
      <c r="O258" s="192" t="str">
        <f ca="1"/>
        <v>2024-08-14</v>
      </c>
      <c r="P258" s="193">
        <f ca="1"/>
        <v>3.82</v>
      </c>
      <c r="Q258" s="11"/>
      <c r="BB258" s="55"/>
      <c r="BC258" s="56"/>
      <c r="BD258" s="56"/>
      <c r="BE258" s="56"/>
      <c r="BF258" s="56"/>
      <c r="BG258" s="56"/>
    </row>
    <row r="259" spans="1:59" ht="12.5">
      <c r="A259" s="19"/>
      <c r="B259" s="198" t="str">
        <f ca="1"/>
        <v>2024-08-13</v>
      </c>
      <c r="C259" s="30">
        <f ca="1"/>
        <v>220.78</v>
      </c>
      <c r="D259" s="205">
        <f t="shared" ca="1" si="40"/>
        <v>217.91099999999997</v>
      </c>
      <c r="E259" s="30">
        <f t="shared" ca="1" si="37"/>
        <v>210.93099999999995</v>
      </c>
      <c r="F259" s="30">
        <f t="shared" ca="1" si="38"/>
        <v>192.32866666666669</v>
      </c>
      <c r="G259" s="206">
        <f t="shared" ca="1" si="39"/>
        <v>187.18439999999987</v>
      </c>
      <c r="H259" s="192" t="str">
        <f ca="1"/>
        <v>2024-08-13</v>
      </c>
      <c r="I259" s="193">
        <f ca="1"/>
        <v>44155331</v>
      </c>
      <c r="J259" s="19"/>
      <c r="O259" s="192" t="str">
        <f ca="1"/>
        <v>2024-08-13</v>
      </c>
      <c r="P259" s="193">
        <f ca="1"/>
        <v>3.8519999999999999</v>
      </c>
      <c r="Q259" s="11"/>
      <c r="BB259" s="55"/>
      <c r="BC259" s="56"/>
      <c r="BD259" s="56"/>
      <c r="BE259" s="56"/>
      <c r="BF259" s="56"/>
      <c r="BG259" s="56"/>
    </row>
    <row r="260" spans="1:59" ht="12.5">
      <c r="A260" s="19"/>
      <c r="B260" s="198" t="str">
        <f ca="1"/>
        <v>2024-08-12</v>
      </c>
      <c r="C260" s="30">
        <f ca="1"/>
        <v>217.05</v>
      </c>
      <c r="D260" s="205">
        <f t="shared" ca="1" si="40"/>
        <v>218.57349999999991</v>
      </c>
      <c r="E260" s="30">
        <f t="shared" ref="E260:E323" ca="1" si="41">AVERAGE(C260:C319)</f>
        <v>210.40466666666663</v>
      </c>
      <c r="F260" s="30">
        <f t="shared" ref="F260:F323" ca="1" si="42">AVERAGE(C260:C379)</f>
        <v>192.001</v>
      </c>
      <c r="G260" s="206">
        <f t="shared" ref="G260:G323" ca="1" si="43">AVERAGE(C260:C509)</f>
        <v>187.00591999999989</v>
      </c>
      <c r="H260" s="192" t="str">
        <f ca="1"/>
        <v>2024-08-12</v>
      </c>
      <c r="I260" s="193">
        <f ca="1"/>
        <v>38028100</v>
      </c>
      <c r="J260" s="19"/>
      <c r="O260" s="192" t="str">
        <f ca="1"/>
        <v>2024-08-12</v>
      </c>
      <c r="P260" s="193">
        <f ca="1"/>
        <v>3.9089999999999998</v>
      </c>
      <c r="Q260" s="11"/>
      <c r="BB260" s="55"/>
      <c r="BC260" s="56"/>
      <c r="BD260" s="56"/>
      <c r="BE260" s="56"/>
      <c r="BF260" s="56"/>
      <c r="BG260" s="56"/>
    </row>
    <row r="261" spans="1:59" ht="12.5">
      <c r="A261" s="19"/>
      <c r="B261" s="198" t="str">
        <f ca="1"/>
        <v>2024-08-09</v>
      </c>
      <c r="C261" s="30">
        <f ca="1"/>
        <v>215.52</v>
      </c>
      <c r="D261" s="205">
        <f t="shared" ref="D261:D324" ca="1" si="44">AVERAGE(C261:C280)</f>
        <v>219.40149999999994</v>
      </c>
      <c r="E261" s="30">
        <f t="shared" ca="1" si="41"/>
        <v>209.93849999999995</v>
      </c>
      <c r="F261" s="30">
        <f t="shared" ca="1" si="42"/>
        <v>191.69816666666665</v>
      </c>
      <c r="G261" s="206">
        <f t="shared" ca="1" si="43"/>
        <v>186.8503199999999</v>
      </c>
      <c r="H261" s="192" t="str">
        <f ca="1"/>
        <v>2024-08-09</v>
      </c>
      <c r="I261" s="193">
        <f ca="1"/>
        <v>42201646</v>
      </c>
      <c r="J261" s="19"/>
      <c r="O261" s="192" t="str">
        <f ca="1"/>
        <v>2024-08-09</v>
      </c>
      <c r="P261" s="193">
        <f ca="1"/>
        <v>3.9420000000000002</v>
      </c>
      <c r="Q261" s="11"/>
      <c r="BB261" s="55"/>
      <c r="BC261" s="56"/>
      <c r="BD261" s="56"/>
      <c r="BE261" s="56"/>
      <c r="BF261" s="56"/>
      <c r="BG261" s="56"/>
    </row>
    <row r="262" spans="1:59" ht="12.5">
      <c r="A262" s="19"/>
      <c r="B262" s="198" t="str">
        <f ca="1"/>
        <v>2024-08-08</v>
      </c>
      <c r="C262" s="30">
        <f ca="1"/>
        <v>212.6</v>
      </c>
      <c r="D262" s="205">
        <f t="shared" ca="1" si="44"/>
        <v>220.11399999999998</v>
      </c>
      <c r="E262" s="30">
        <f t="shared" ca="1" si="41"/>
        <v>209.45983333333328</v>
      </c>
      <c r="F262" s="30">
        <f t="shared" ca="1" si="42"/>
        <v>191.41424999999995</v>
      </c>
      <c r="G262" s="206">
        <f t="shared" ca="1" si="43"/>
        <v>186.69423999999987</v>
      </c>
      <c r="H262" s="192" t="str">
        <f ca="1"/>
        <v>2024-08-08</v>
      </c>
      <c r="I262" s="193">
        <f ca="1"/>
        <v>47161149</v>
      </c>
      <c r="J262" s="19"/>
      <c r="O262" s="192" t="str">
        <f ca="1"/>
        <v>2024-08-08</v>
      </c>
      <c r="P262" s="193">
        <f ca="1"/>
        <v>3.9969999999999999</v>
      </c>
      <c r="Q262" s="11"/>
      <c r="BB262" s="55"/>
      <c r="BC262" s="56"/>
      <c r="BD262" s="56"/>
      <c r="BE262" s="56"/>
      <c r="BF262" s="56"/>
      <c r="BG262" s="56"/>
    </row>
    <row r="263" spans="1:59" ht="12.5">
      <c r="A263" s="19"/>
      <c r="B263" s="198" t="str">
        <f ca="1"/>
        <v>2024-08-07</v>
      </c>
      <c r="C263" s="30">
        <f ca="1"/>
        <v>209.12</v>
      </c>
      <c r="D263" s="205">
        <f t="shared" ca="1" si="44"/>
        <v>220.82450000000003</v>
      </c>
      <c r="E263" s="30">
        <f t="shared" ca="1" si="41"/>
        <v>209.01083333333327</v>
      </c>
      <c r="F263" s="30">
        <f t="shared" ca="1" si="42"/>
        <v>191.16758333333328</v>
      </c>
      <c r="G263" s="206">
        <f t="shared" ca="1" si="43"/>
        <v>186.54959999999988</v>
      </c>
      <c r="H263" s="192" t="str">
        <f ca="1"/>
        <v>2024-08-07</v>
      </c>
      <c r="I263" s="193">
        <f ca="1"/>
        <v>63516417</v>
      </c>
      <c r="J263" s="19"/>
      <c r="O263" s="192" t="str">
        <f ca="1"/>
        <v>2024-08-07</v>
      </c>
      <c r="P263" s="193">
        <f ca="1"/>
        <v>3.968</v>
      </c>
      <c r="Q263" s="11"/>
      <c r="BB263" s="55"/>
      <c r="BC263" s="56"/>
      <c r="BD263" s="56"/>
      <c r="BE263" s="56"/>
      <c r="BF263" s="56"/>
      <c r="BG263" s="56"/>
    </row>
    <row r="264" spans="1:59" ht="12.5">
      <c r="A264" s="19"/>
      <c r="B264" s="198" t="str">
        <f ca="1"/>
        <v>2024-08-06</v>
      </c>
      <c r="C264" s="30">
        <f ca="1"/>
        <v>206.54</v>
      </c>
      <c r="D264" s="205">
        <f t="shared" ca="1" si="44"/>
        <v>221.97850000000003</v>
      </c>
      <c r="E264" s="30">
        <f t="shared" ca="1" si="41"/>
        <v>208.56616666666659</v>
      </c>
      <c r="F264" s="30">
        <f t="shared" ca="1" si="42"/>
        <v>190.95224999999991</v>
      </c>
      <c r="G264" s="206">
        <f t="shared" ca="1" si="43"/>
        <v>186.4197199999999</v>
      </c>
      <c r="H264" s="192" t="str">
        <f ca="1"/>
        <v>2024-08-06</v>
      </c>
      <c r="I264" s="193">
        <f ca="1"/>
        <v>69660500</v>
      </c>
      <c r="J264" s="19"/>
      <c r="O264" s="192" t="str">
        <f ca="1"/>
        <v>2024-08-06</v>
      </c>
      <c r="P264" s="193">
        <f ca="1"/>
        <v>3.8879999999999999</v>
      </c>
      <c r="Q264" s="11"/>
      <c r="BB264" s="55"/>
      <c r="BC264" s="56"/>
      <c r="BD264" s="56"/>
      <c r="BE264" s="56"/>
      <c r="BF264" s="56"/>
      <c r="BG264" s="56"/>
    </row>
    <row r="265" spans="1:59" ht="12.5">
      <c r="A265" s="19"/>
      <c r="B265" s="198" t="str">
        <f ca="1"/>
        <v>2024-08-05</v>
      </c>
      <c r="C265" s="30">
        <f ca="1"/>
        <v>208.57</v>
      </c>
      <c r="D265" s="205">
        <f t="shared" ca="1" si="44"/>
        <v>223.04700000000003</v>
      </c>
      <c r="E265" s="30">
        <f t="shared" ca="1" si="41"/>
        <v>208.18549999999996</v>
      </c>
      <c r="F265" s="30">
        <f t="shared" ca="1" si="42"/>
        <v>190.76583333333326</v>
      </c>
      <c r="G265" s="206">
        <f t="shared" ca="1" si="43"/>
        <v>186.30655999999988</v>
      </c>
      <c r="H265" s="192" t="str">
        <f ca="1"/>
        <v>2024-08-05</v>
      </c>
      <c r="I265" s="193">
        <f ca="1"/>
        <v>119548600</v>
      </c>
      <c r="J265" s="19"/>
      <c r="O265" s="192" t="str">
        <f ca="1"/>
        <v>2024-08-05</v>
      </c>
      <c r="P265" s="193">
        <f ca="1"/>
        <v>3.7850000000000001</v>
      </c>
      <c r="Q265" s="11"/>
      <c r="BB265" s="55"/>
      <c r="BC265" s="56"/>
      <c r="BD265" s="56"/>
      <c r="BE265" s="56"/>
      <c r="BF265" s="56"/>
      <c r="BG265" s="56"/>
    </row>
    <row r="266" spans="1:59" ht="12.5">
      <c r="A266" s="19"/>
      <c r="B266" s="198" t="str">
        <f ca="1"/>
        <v>2024-08-02</v>
      </c>
      <c r="C266" s="30">
        <f ca="1"/>
        <v>219.12</v>
      </c>
      <c r="D266" s="205">
        <f t="shared" ca="1" si="44"/>
        <v>223.97150000000002</v>
      </c>
      <c r="E266" s="30">
        <f t="shared" ca="1" si="41"/>
        <v>207.74066666666661</v>
      </c>
      <c r="F266" s="30">
        <f t="shared" ca="1" si="42"/>
        <v>190.57999999999993</v>
      </c>
      <c r="G266" s="206">
        <f t="shared" ca="1" si="43"/>
        <v>186.18151999999986</v>
      </c>
      <c r="H266" s="192" t="str">
        <f ca="1"/>
        <v>2024-08-02</v>
      </c>
      <c r="I266" s="193">
        <f ca="1"/>
        <v>105568600</v>
      </c>
      <c r="J266" s="19"/>
      <c r="O266" s="192" t="str">
        <f ca="1"/>
        <v>2024-08-02</v>
      </c>
      <c r="P266" s="193">
        <f ca="1"/>
        <v>3.7919999999999998</v>
      </c>
      <c r="Q266" s="11"/>
      <c r="BB266" s="55"/>
      <c r="BC266" s="56"/>
      <c r="BD266" s="56"/>
      <c r="BE266" s="56"/>
      <c r="BF266" s="56"/>
      <c r="BG266" s="56"/>
    </row>
    <row r="267" spans="1:59" ht="12.5">
      <c r="A267" s="19"/>
      <c r="B267" s="198" t="str">
        <f ca="1"/>
        <v>2024-08-01</v>
      </c>
      <c r="C267" s="30">
        <f ca="1"/>
        <v>217.63</v>
      </c>
      <c r="D267" s="205">
        <f t="shared" ca="1" si="44"/>
        <v>224.29450000000003</v>
      </c>
      <c r="E267" s="30">
        <f t="shared" ca="1" si="41"/>
        <v>207.11433333333332</v>
      </c>
      <c r="F267" s="30">
        <f t="shared" ca="1" si="42"/>
        <v>190.32033333333328</v>
      </c>
      <c r="G267" s="206">
        <f t="shared" ca="1" si="43"/>
        <v>186.0267199999999</v>
      </c>
      <c r="H267" s="192" t="str">
        <f ca="1"/>
        <v>2024-08-01</v>
      </c>
      <c r="I267" s="193">
        <f ca="1"/>
        <v>62501000</v>
      </c>
      <c r="J267" s="19"/>
      <c r="O267" s="192" t="str">
        <f ca="1"/>
        <v>2024-08-01</v>
      </c>
      <c r="P267" s="193">
        <f ca="1"/>
        <v>3.976</v>
      </c>
      <c r="Q267" s="11"/>
      <c r="BB267" s="55"/>
      <c r="BC267" s="56"/>
      <c r="BD267" s="56"/>
      <c r="BE267" s="56"/>
      <c r="BF267" s="56"/>
      <c r="BG267" s="56"/>
    </row>
    <row r="268" spans="1:59" ht="12.5">
      <c r="A268" s="19"/>
      <c r="B268" s="198" t="str">
        <f ca="1"/>
        <v>2024-07-31</v>
      </c>
      <c r="C268" s="30">
        <f ca="1"/>
        <v>221.34</v>
      </c>
      <c r="D268" s="205">
        <f t="shared" ca="1" si="44"/>
        <v>224.45350000000002</v>
      </c>
      <c r="E268" s="30">
        <f t="shared" ca="1" si="41"/>
        <v>206.50149999999996</v>
      </c>
      <c r="F268" s="30">
        <f t="shared" ca="1" si="42"/>
        <v>190.06674999999998</v>
      </c>
      <c r="G268" s="206">
        <f t="shared" ca="1" si="43"/>
        <v>185.91427999999988</v>
      </c>
      <c r="H268" s="192" t="str">
        <f ca="1"/>
        <v>2024-07-31</v>
      </c>
      <c r="I268" s="193">
        <f ca="1"/>
        <v>50036300</v>
      </c>
      <c r="J268" s="19"/>
      <c r="O268" s="192" t="str">
        <f ca="1"/>
        <v>2024-07-31</v>
      </c>
      <c r="P268" s="193">
        <f ca="1"/>
        <v>4.109</v>
      </c>
      <c r="Q268" s="11"/>
      <c r="BB268" s="55"/>
      <c r="BC268" s="56"/>
      <c r="BD268" s="56"/>
      <c r="BE268" s="56"/>
      <c r="BF268" s="56"/>
      <c r="BG268" s="56"/>
    </row>
    <row r="269" spans="1:59" ht="12.5">
      <c r="A269" s="19"/>
      <c r="B269" s="198" t="str">
        <f ca="1"/>
        <v>2024-07-30</v>
      </c>
      <c r="C269" s="30">
        <f ca="1"/>
        <v>218.07</v>
      </c>
      <c r="D269" s="205">
        <f t="shared" ca="1" si="44"/>
        <v>224.36299999999997</v>
      </c>
      <c r="E269" s="30">
        <f t="shared" ca="1" si="41"/>
        <v>205.85449999999997</v>
      </c>
      <c r="F269" s="30">
        <f t="shared" ca="1" si="42"/>
        <v>189.79124999999996</v>
      </c>
      <c r="G269" s="206">
        <f t="shared" ca="1" si="43"/>
        <v>185.79259999999988</v>
      </c>
      <c r="H269" s="192" t="str">
        <f ca="1"/>
        <v>2024-07-30</v>
      </c>
      <c r="I269" s="193">
        <f ca="1"/>
        <v>41643840</v>
      </c>
      <c r="O269" s="192" t="str">
        <f ca="1"/>
        <v>2024-07-30</v>
      </c>
      <c r="P269" s="193">
        <f ca="1"/>
        <v>4.1429999999999998</v>
      </c>
      <c r="Q269" s="11"/>
      <c r="BB269" s="55"/>
      <c r="BC269" s="56"/>
      <c r="BD269" s="56"/>
      <c r="BE269" s="56"/>
      <c r="BF269" s="56"/>
      <c r="BG269" s="56"/>
    </row>
    <row r="270" spans="1:59" ht="12.5">
      <c r="A270" s="19"/>
      <c r="B270" s="198" t="str">
        <f ca="1"/>
        <v>2024-07-29</v>
      </c>
      <c r="C270" s="30">
        <f ca="1"/>
        <v>217.51</v>
      </c>
      <c r="D270" s="205">
        <f t="shared" ca="1" si="44"/>
        <v>224.26050000000001</v>
      </c>
      <c r="E270" s="30">
        <f t="shared" ca="1" si="41"/>
        <v>205.09033333333329</v>
      </c>
      <c r="F270" s="30">
        <f t="shared" ca="1" si="42"/>
        <v>189.5420833333333</v>
      </c>
      <c r="G270" s="206">
        <f t="shared" ca="1" si="43"/>
        <v>185.69599999999988</v>
      </c>
      <c r="H270" s="192" t="str">
        <f ca="1"/>
        <v>2024-07-29</v>
      </c>
      <c r="I270" s="193">
        <f ca="1"/>
        <v>36311800</v>
      </c>
      <c r="O270" s="192" t="str">
        <f ca="1"/>
        <v>2024-07-29</v>
      </c>
      <c r="P270" s="193">
        <f ca="1"/>
        <v>4.1779999999999999</v>
      </c>
      <c r="Q270" s="11"/>
      <c r="BB270" s="55"/>
      <c r="BC270" s="56"/>
      <c r="BD270" s="56"/>
      <c r="BE270" s="56"/>
      <c r="BF270" s="56"/>
      <c r="BG270" s="56"/>
    </row>
    <row r="271" spans="1:59" ht="12.5">
      <c r="A271" s="19"/>
      <c r="B271" s="198" t="str">
        <f ca="1"/>
        <v>2024-07-26</v>
      </c>
      <c r="C271" s="30">
        <f ca="1"/>
        <v>217.23</v>
      </c>
      <c r="D271" s="205">
        <f t="shared" ca="1" si="44"/>
        <v>223.88049999999998</v>
      </c>
      <c r="E271" s="30">
        <f t="shared" ca="1" si="41"/>
        <v>204.27349999999996</v>
      </c>
      <c r="F271" s="30">
        <f t="shared" ca="1" si="42"/>
        <v>189.28416666666666</v>
      </c>
      <c r="G271" s="206">
        <f t="shared" ca="1" si="43"/>
        <v>185.6049999999999</v>
      </c>
      <c r="H271" s="192" t="str">
        <f ca="1"/>
        <v>2024-07-26</v>
      </c>
      <c r="I271" s="193">
        <f ca="1"/>
        <v>41601345</v>
      </c>
      <c r="O271" s="192" t="str">
        <f ca="1"/>
        <v>2024-07-26</v>
      </c>
      <c r="P271" s="193">
        <f ca="1"/>
        <v>4.2</v>
      </c>
      <c r="Q271" s="11"/>
      <c r="BB271" s="55"/>
      <c r="BC271" s="56"/>
      <c r="BD271" s="56"/>
      <c r="BE271" s="56"/>
      <c r="BF271" s="56"/>
      <c r="BG271" s="56"/>
    </row>
    <row r="272" spans="1:59" ht="12.5">
      <c r="A272" s="19"/>
      <c r="B272" s="198" t="str">
        <f ca="1"/>
        <v>2024-07-25</v>
      </c>
      <c r="C272" s="30">
        <f ca="1"/>
        <v>216.76</v>
      </c>
      <c r="D272" s="205">
        <f t="shared" ca="1" si="44"/>
        <v>223.68799999999996</v>
      </c>
      <c r="E272" s="30">
        <f t="shared" ca="1" si="41"/>
        <v>203.47849999999997</v>
      </c>
      <c r="F272" s="30">
        <f t="shared" ca="1" si="42"/>
        <v>189.01341666666664</v>
      </c>
      <c r="G272" s="206">
        <f t="shared" ca="1" si="43"/>
        <v>185.51263999999989</v>
      </c>
      <c r="H272" s="192" t="str">
        <f ca="1"/>
        <v>2024-07-25</v>
      </c>
      <c r="I272" s="193">
        <f ca="1"/>
        <v>51391200</v>
      </c>
      <c r="O272" s="192" t="str">
        <f ca="1"/>
        <v>2024-07-25</v>
      </c>
      <c r="P272" s="193">
        <f ca="1"/>
        <v>4.2560000000000002</v>
      </c>
      <c r="Q272" s="11"/>
      <c r="BB272" s="55"/>
      <c r="BC272" s="56"/>
      <c r="BD272" s="56"/>
      <c r="BE272" s="56"/>
      <c r="BF272" s="56"/>
      <c r="BG272" s="56"/>
    </row>
    <row r="273" spans="1:59" ht="12.5">
      <c r="A273" s="19"/>
      <c r="B273" s="198" t="str">
        <f ca="1"/>
        <v>2024-07-24</v>
      </c>
      <c r="C273" s="30">
        <f ca="1"/>
        <v>217.81</v>
      </c>
      <c r="D273" s="205">
        <f t="shared" ca="1" si="44"/>
        <v>223.47699999999995</v>
      </c>
      <c r="E273" s="30">
        <f t="shared" ca="1" si="41"/>
        <v>202.7438333333333</v>
      </c>
      <c r="F273" s="30">
        <f t="shared" ca="1" si="42"/>
        <v>188.75491666666665</v>
      </c>
      <c r="G273" s="206">
        <f t="shared" ca="1" si="43"/>
        <v>185.41183999999987</v>
      </c>
      <c r="H273" s="192" t="str">
        <f ca="1"/>
        <v>2024-07-24</v>
      </c>
      <c r="I273" s="193">
        <f ca="1"/>
        <v>61777600</v>
      </c>
      <c r="O273" s="192" t="str">
        <f ca="1"/>
        <v>2024-07-24</v>
      </c>
      <c r="P273" s="193">
        <f ca="1"/>
        <v>4.2859999999999996</v>
      </c>
      <c r="Q273" s="11"/>
      <c r="BB273" s="55"/>
      <c r="BC273" s="56"/>
      <c r="BD273" s="56"/>
      <c r="BE273" s="56"/>
      <c r="BF273" s="56"/>
      <c r="BG273" s="56"/>
    </row>
    <row r="274" spans="1:59" ht="12.5">
      <c r="A274" s="19"/>
      <c r="B274" s="198" t="str">
        <f ca="1"/>
        <v>2024-07-23</v>
      </c>
      <c r="C274" s="30">
        <f ca="1"/>
        <v>224.26</v>
      </c>
      <c r="D274" s="205">
        <f t="shared" ca="1" si="44"/>
        <v>223.00499999999997</v>
      </c>
      <c r="E274" s="30">
        <f t="shared" ca="1" si="41"/>
        <v>201.92199999999997</v>
      </c>
      <c r="F274" s="30">
        <f t="shared" ca="1" si="42"/>
        <v>188.4673333333333</v>
      </c>
      <c r="G274" s="206">
        <f t="shared" ca="1" si="43"/>
        <v>185.31187999999989</v>
      </c>
      <c r="H274" s="192" t="str">
        <f ca="1"/>
        <v>2024-07-23</v>
      </c>
      <c r="I274" s="193">
        <f ca="1"/>
        <v>39960300</v>
      </c>
      <c r="O274" s="192" t="str">
        <f ca="1"/>
        <v>2024-07-23</v>
      </c>
      <c r="P274" s="193">
        <f ca="1"/>
        <v>4.2389999999999999</v>
      </c>
      <c r="Q274" s="11"/>
      <c r="BB274" s="55"/>
      <c r="BC274" s="56"/>
      <c r="BD274" s="56"/>
      <c r="BE274" s="56"/>
      <c r="BF274" s="56"/>
      <c r="BG274" s="56"/>
    </row>
    <row r="275" spans="1:59" ht="12.5">
      <c r="A275" s="19"/>
      <c r="B275" s="198" t="str">
        <f ca="1"/>
        <v>2024-07-22</v>
      </c>
      <c r="C275" s="30">
        <f ca="1"/>
        <v>223.21</v>
      </c>
      <c r="D275" s="205">
        <f t="shared" ca="1" si="44"/>
        <v>222.16399999999999</v>
      </c>
      <c r="E275" s="30">
        <f t="shared" ca="1" si="41"/>
        <v>201.00249999999997</v>
      </c>
      <c r="F275" s="30">
        <f t="shared" ca="1" si="42"/>
        <v>188.15616666666659</v>
      </c>
      <c r="G275" s="206">
        <f t="shared" ca="1" si="43"/>
        <v>185.18263999999988</v>
      </c>
      <c r="H275" s="192" t="str">
        <f ca="1"/>
        <v>2024-07-22</v>
      </c>
      <c r="I275" s="193">
        <f ca="1"/>
        <v>48201835</v>
      </c>
      <c r="O275" s="192" t="str">
        <f ca="1"/>
        <v>2024-07-22</v>
      </c>
      <c r="P275" s="193">
        <f ca="1"/>
        <v>4.26</v>
      </c>
      <c r="Q275" s="11"/>
      <c r="BB275" s="55"/>
      <c r="BC275" s="56"/>
      <c r="BD275" s="56"/>
      <c r="BE275" s="56"/>
      <c r="BF275" s="56"/>
      <c r="BG275" s="56"/>
    </row>
    <row r="276" spans="1:59" ht="12.5">
      <c r="A276" s="19"/>
      <c r="B276" s="198" t="str">
        <f ca="1"/>
        <v>2024-07-19</v>
      </c>
      <c r="C276" s="30">
        <f ca="1"/>
        <v>223.56</v>
      </c>
      <c r="D276" s="205">
        <f t="shared" ca="1" si="44"/>
        <v>221.34299999999999</v>
      </c>
      <c r="E276" s="30">
        <f t="shared" ca="1" si="41"/>
        <v>200.08616666666663</v>
      </c>
      <c r="F276" s="30">
        <f t="shared" ca="1" si="42"/>
        <v>187.88433333333327</v>
      </c>
      <c r="G276" s="206">
        <f t="shared" ca="1" si="43"/>
        <v>185.05415999999985</v>
      </c>
      <c r="H276" s="192" t="str">
        <f ca="1"/>
        <v>2024-07-19</v>
      </c>
      <c r="I276" s="193">
        <f ca="1"/>
        <v>49151500</v>
      </c>
      <c r="O276" s="192" t="str">
        <f ca="1"/>
        <v>2024-07-19</v>
      </c>
      <c r="P276" s="193">
        <f ca="1"/>
        <v>4.2389999999999999</v>
      </c>
      <c r="Q276" s="11"/>
      <c r="BB276" s="55"/>
      <c r="BC276" s="56"/>
      <c r="BD276" s="56"/>
      <c r="BE276" s="56"/>
      <c r="BF276" s="56"/>
      <c r="BG276" s="56"/>
    </row>
    <row r="277" spans="1:59" ht="12.5">
      <c r="A277" s="19"/>
      <c r="B277" s="198" t="str">
        <f ca="1"/>
        <v>2024-07-18</v>
      </c>
      <c r="C277" s="30">
        <f ca="1"/>
        <v>223.43</v>
      </c>
      <c r="D277" s="205">
        <f t="shared" ca="1" si="44"/>
        <v>220.61399999999998</v>
      </c>
      <c r="E277" s="30">
        <f t="shared" ca="1" si="41"/>
        <v>199.12883333333332</v>
      </c>
      <c r="F277" s="30">
        <f t="shared" ca="1" si="42"/>
        <v>187.61524999999992</v>
      </c>
      <c r="G277" s="206">
        <f t="shared" ca="1" si="43"/>
        <v>184.92107999999988</v>
      </c>
      <c r="H277" s="192" t="str">
        <f ca="1"/>
        <v>2024-07-18</v>
      </c>
      <c r="I277" s="193">
        <f ca="1"/>
        <v>66034600</v>
      </c>
      <c r="O277" s="192" t="str">
        <f ca="1"/>
        <v>2024-07-18</v>
      </c>
      <c r="P277" s="193">
        <f ca="1"/>
        <v>4.1890000000000001</v>
      </c>
      <c r="Q277" s="11"/>
      <c r="BB277" s="55"/>
      <c r="BC277" s="56"/>
      <c r="BD277" s="56"/>
      <c r="BE277" s="56"/>
      <c r="BF277" s="56"/>
      <c r="BG277" s="56"/>
    </row>
    <row r="278" spans="1:59" ht="12.5">
      <c r="A278" s="19"/>
      <c r="B278" s="198" t="str">
        <f ca="1"/>
        <v>2024-07-17</v>
      </c>
      <c r="C278" s="30">
        <f ca="1"/>
        <v>228.11</v>
      </c>
      <c r="D278" s="205">
        <f t="shared" ca="1" si="44"/>
        <v>220.12099999999995</v>
      </c>
      <c r="E278" s="30">
        <f t="shared" ca="1" si="41"/>
        <v>198.15600000000001</v>
      </c>
      <c r="F278" s="30">
        <f t="shared" ca="1" si="42"/>
        <v>187.36174999999992</v>
      </c>
      <c r="G278" s="206">
        <f t="shared" ca="1" si="43"/>
        <v>184.79323999999988</v>
      </c>
      <c r="H278" s="192" t="str">
        <f ca="1"/>
        <v>2024-07-17</v>
      </c>
      <c r="I278" s="193">
        <f ca="1"/>
        <v>57345900</v>
      </c>
      <c r="O278" s="192" t="str">
        <f ca="1"/>
        <v>2024-07-17</v>
      </c>
      <c r="P278" s="193">
        <f ca="1"/>
        <v>4.1459999999999999</v>
      </c>
      <c r="Q278" s="11"/>
      <c r="BB278" s="55"/>
      <c r="BC278" s="56"/>
      <c r="BD278" s="56"/>
      <c r="BE278" s="56"/>
      <c r="BF278" s="56"/>
      <c r="BG278" s="56"/>
    </row>
    <row r="279" spans="1:59" ht="12.5">
      <c r="A279" s="19"/>
      <c r="B279" s="198" t="str">
        <f ca="1"/>
        <v>2024-07-16</v>
      </c>
      <c r="C279" s="30">
        <f ca="1"/>
        <v>234.03</v>
      </c>
      <c r="D279" s="205">
        <f t="shared" ca="1" si="44"/>
        <v>219.51249999999999</v>
      </c>
      <c r="E279" s="30">
        <f t="shared" ca="1" si="41"/>
        <v>197.09116666666668</v>
      </c>
      <c r="F279" s="30">
        <f t="shared" ca="1" si="42"/>
        <v>187.07199999999995</v>
      </c>
      <c r="G279" s="206">
        <f t="shared" ca="1" si="43"/>
        <v>184.65447999999989</v>
      </c>
      <c r="H279" s="192" t="str">
        <f ca="1"/>
        <v>2024-07-16</v>
      </c>
      <c r="I279" s="193">
        <f ca="1"/>
        <v>43234300</v>
      </c>
      <c r="O279" s="192" t="str">
        <f ca="1"/>
        <v>2024-07-16</v>
      </c>
      <c r="P279" s="193">
        <f ca="1"/>
        <v>4.1669999999999998</v>
      </c>
      <c r="Q279" s="11"/>
      <c r="BB279" s="55"/>
      <c r="BC279" s="56"/>
      <c r="BD279" s="56"/>
      <c r="BE279" s="56"/>
      <c r="BF279" s="56"/>
      <c r="BG279" s="56"/>
    </row>
    <row r="280" spans="1:59" ht="12.5">
      <c r="A280" s="19"/>
      <c r="B280" s="198" t="str">
        <f ca="1"/>
        <v>2024-07-15</v>
      </c>
      <c r="C280" s="30">
        <f ca="1"/>
        <v>233.61</v>
      </c>
      <c r="D280" s="205">
        <f t="shared" ca="1" si="44"/>
        <v>218.4</v>
      </c>
      <c r="E280" s="30">
        <f t="shared" ca="1" si="41"/>
        <v>195.9615</v>
      </c>
      <c r="F280" s="30">
        <f t="shared" ca="1" si="42"/>
        <v>186.73858333333328</v>
      </c>
      <c r="G280" s="206">
        <f t="shared" ca="1" si="43"/>
        <v>184.4865999999999</v>
      </c>
      <c r="H280" s="192" t="str">
        <f ca="1"/>
        <v>2024-07-15</v>
      </c>
      <c r="I280" s="193">
        <f ca="1"/>
        <v>62631300</v>
      </c>
      <c r="O280" s="192" t="str">
        <f ca="1"/>
        <v>2024-07-15</v>
      </c>
      <c r="P280" s="193">
        <f ca="1"/>
        <v>4.2290000000000001</v>
      </c>
      <c r="Q280" s="11"/>
      <c r="BB280" s="55"/>
      <c r="BC280" s="56"/>
      <c r="BD280" s="56"/>
      <c r="BE280" s="56"/>
      <c r="BF280" s="56"/>
      <c r="BG280" s="56"/>
    </row>
    <row r="281" spans="1:59" ht="12.5">
      <c r="A281" s="19"/>
      <c r="B281" s="198" t="str">
        <f ca="1"/>
        <v>2024-07-12</v>
      </c>
      <c r="C281" s="30">
        <f ca="1"/>
        <v>229.77</v>
      </c>
      <c r="D281" s="205">
        <f t="shared" ca="1" si="44"/>
        <v>217.39550000000003</v>
      </c>
      <c r="E281" s="30">
        <f t="shared" ca="1" si="41"/>
        <v>194.85483333333332</v>
      </c>
      <c r="F281" s="30">
        <f t="shared" ca="1" si="42"/>
        <v>186.39791666666662</v>
      </c>
      <c r="G281" s="206">
        <f t="shared" ca="1" si="43"/>
        <v>184.32143999999988</v>
      </c>
      <c r="H281" s="192" t="str">
        <f ca="1"/>
        <v>2024-07-12</v>
      </c>
      <c r="I281" s="193">
        <f ca="1"/>
        <v>53046527</v>
      </c>
      <c r="O281" s="192" t="str">
        <f ca="1"/>
        <v>2024-07-12</v>
      </c>
      <c r="P281" s="193">
        <f ca="1"/>
        <v>4.1890000000000001</v>
      </c>
      <c r="Q281" s="11"/>
      <c r="BB281" s="55"/>
      <c r="BC281" s="56"/>
      <c r="BD281" s="56"/>
      <c r="BE281" s="56"/>
      <c r="BF281" s="56"/>
      <c r="BG281" s="56"/>
    </row>
    <row r="282" spans="1:59" ht="12.5">
      <c r="A282" s="19"/>
      <c r="B282" s="198" t="str">
        <f ca="1"/>
        <v>2024-07-11</v>
      </c>
      <c r="C282" s="30">
        <f ca="1"/>
        <v>226.81</v>
      </c>
      <c r="D282" s="205">
        <f t="shared" ca="1" si="44"/>
        <v>216.52500000000001</v>
      </c>
      <c r="E282" s="30">
        <f t="shared" ca="1" si="41"/>
        <v>193.83500000000001</v>
      </c>
      <c r="F282" s="30">
        <f t="shared" ca="1" si="42"/>
        <v>186.06999999999991</v>
      </c>
      <c r="G282" s="206">
        <f t="shared" ca="1" si="43"/>
        <v>184.15855999999988</v>
      </c>
      <c r="H282" s="192" t="str">
        <f ca="1"/>
        <v>2024-07-11</v>
      </c>
      <c r="I282" s="193">
        <f ca="1"/>
        <v>64710617</v>
      </c>
      <c r="O282" s="192" t="str">
        <f ca="1"/>
        <v>2024-07-11</v>
      </c>
      <c r="P282" s="193">
        <f ca="1"/>
        <v>4.1929999999999996</v>
      </c>
      <c r="Q282" s="11"/>
      <c r="BB282" s="55"/>
      <c r="BC282" s="56"/>
      <c r="BD282" s="56"/>
      <c r="BE282" s="56"/>
      <c r="BF282" s="56"/>
      <c r="BG282" s="56"/>
    </row>
    <row r="283" spans="1:59" ht="12.5">
      <c r="A283" s="19"/>
      <c r="B283" s="198" t="str">
        <f ca="1"/>
        <v>2024-07-10</v>
      </c>
      <c r="C283" s="30">
        <f ca="1"/>
        <v>232.2</v>
      </c>
      <c r="D283" s="205">
        <f t="shared" ca="1" si="44"/>
        <v>215.50750000000002</v>
      </c>
      <c r="E283" s="30">
        <f t="shared" ca="1" si="41"/>
        <v>192.91949999999997</v>
      </c>
      <c r="F283" s="30">
        <f t="shared" ca="1" si="42"/>
        <v>185.74241666666657</v>
      </c>
      <c r="G283" s="206">
        <f t="shared" ca="1" si="43"/>
        <v>184.00691999999987</v>
      </c>
      <c r="H283" s="192" t="str">
        <f ca="1"/>
        <v>2024-07-10</v>
      </c>
      <c r="I283" s="193">
        <f ca="1"/>
        <v>62627700</v>
      </c>
      <c r="O283" s="192" t="str">
        <f ca="1"/>
        <v>2024-07-10</v>
      </c>
      <c r="P283" s="193">
        <f ca="1"/>
        <v>4.28</v>
      </c>
      <c r="Q283" s="11"/>
      <c r="BB283" s="55"/>
      <c r="BC283" s="56"/>
      <c r="BD283" s="56"/>
      <c r="BE283" s="56"/>
      <c r="BF283" s="56"/>
      <c r="BG283" s="56"/>
    </row>
    <row r="284" spans="1:59" ht="12.5">
      <c r="A284" s="19"/>
      <c r="B284" s="198" t="str">
        <f ca="1"/>
        <v>2024-07-09</v>
      </c>
      <c r="C284" s="30">
        <f ca="1"/>
        <v>227.91</v>
      </c>
      <c r="D284" s="205">
        <f t="shared" ca="1" si="44"/>
        <v>213.52100000000004</v>
      </c>
      <c r="E284" s="30">
        <f t="shared" ca="1" si="41"/>
        <v>191.97816666666662</v>
      </c>
      <c r="F284" s="30">
        <f t="shared" ca="1" si="42"/>
        <v>185.3206666666666</v>
      </c>
      <c r="G284" s="206">
        <f t="shared" ca="1" si="43"/>
        <v>183.83067999999989</v>
      </c>
      <c r="H284" s="192" t="str">
        <f ca="1"/>
        <v>2024-07-09</v>
      </c>
      <c r="I284" s="193">
        <f ca="1"/>
        <v>48169822</v>
      </c>
      <c r="O284" s="192" t="str">
        <f ca="1"/>
        <v>2024-07-09</v>
      </c>
      <c r="P284" s="193">
        <f ca="1"/>
        <v>4.3</v>
      </c>
      <c r="Q284" s="11"/>
      <c r="BB284" s="55"/>
      <c r="BC284" s="56"/>
      <c r="BD284" s="56"/>
      <c r="BE284" s="56"/>
      <c r="BF284" s="56"/>
      <c r="BG284" s="56"/>
    </row>
    <row r="285" spans="1:59" ht="12.5">
      <c r="A285" s="19"/>
      <c r="B285" s="198" t="str">
        <f ca="1"/>
        <v>2024-07-08</v>
      </c>
      <c r="C285" s="30">
        <f ca="1"/>
        <v>227.06</v>
      </c>
      <c r="D285" s="205">
        <f t="shared" ca="1" si="44"/>
        <v>211.93699999999998</v>
      </c>
      <c r="E285" s="30">
        <f t="shared" ca="1" si="41"/>
        <v>191.08333333333329</v>
      </c>
      <c r="F285" s="30">
        <f t="shared" ca="1" si="42"/>
        <v>184.94249999999991</v>
      </c>
      <c r="G285" s="206">
        <f t="shared" ca="1" si="43"/>
        <v>183.6648799999999</v>
      </c>
      <c r="H285" s="192" t="str">
        <f ca="1"/>
        <v>2024-07-08</v>
      </c>
      <c r="I285" s="193">
        <f ca="1"/>
        <v>59085900</v>
      </c>
      <c r="O285" s="192" t="str">
        <f ca="1"/>
        <v>2024-07-08</v>
      </c>
      <c r="P285" s="193">
        <f ca="1"/>
        <v>4.2690000000000001</v>
      </c>
      <c r="Q285" s="11"/>
      <c r="BB285" s="55"/>
      <c r="BC285" s="56"/>
      <c r="BD285" s="56"/>
      <c r="BE285" s="56"/>
      <c r="BF285" s="56"/>
      <c r="BG285" s="56"/>
    </row>
    <row r="286" spans="1:59" ht="12.5">
      <c r="A286" s="19"/>
      <c r="B286" s="198" t="str">
        <f ca="1"/>
        <v>2024-07-05</v>
      </c>
      <c r="C286" s="30">
        <f ca="1"/>
        <v>225.58</v>
      </c>
      <c r="D286" s="205">
        <f t="shared" ca="1" si="44"/>
        <v>210.27550000000002</v>
      </c>
      <c r="E286" s="30">
        <f t="shared" ca="1" si="41"/>
        <v>190.08216666666658</v>
      </c>
      <c r="F286" s="30">
        <f t="shared" ca="1" si="42"/>
        <v>184.59041666666656</v>
      </c>
      <c r="G286" s="206">
        <f t="shared" ca="1" si="43"/>
        <v>183.50459999999987</v>
      </c>
      <c r="H286" s="192" t="str">
        <f ca="1"/>
        <v>2024-07-05</v>
      </c>
      <c r="I286" s="193">
        <f ca="1"/>
        <v>60412408</v>
      </c>
      <c r="O286" s="192" t="str">
        <f ca="1"/>
        <v>2024-07-05</v>
      </c>
      <c r="P286" s="193">
        <f ca="1"/>
        <v>4.2720000000000002</v>
      </c>
      <c r="Q286" s="11"/>
      <c r="BB286" s="55"/>
      <c r="BC286" s="56"/>
      <c r="BD286" s="56"/>
      <c r="BE286" s="56"/>
      <c r="BF286" s="56"/>
      <c r="BG286" s="56"/>
    </row>
    <row r="287" spans="1:59" ht="12.5">
      <c r="A287" s="19"/>
      <c r="B287" s="198" t="str">
        <f ca="1"/>
        <v>2024-07-03</v>
      </c>
      <c r="C287" s="30">
        <f ca="1"/>
        <v>220.81</v>
      </c>
      <c r="D287" s="205">
        <f t="shared" ca="1" si="44"/>
        <v>208.75700000000001</v>
      </c>
      <c r="E287" s="30">
        <f t="shared" ca="1" si="41"/>
        <v>189.13699999999992</v>
      </c>
      <c r="F287" s="30">
        <f t="shared" ca="1" si="42"/>
        <v>184.24791666666655</v>
      </c>
      <c r="G287" s="206">
        <f t="shared" ca="1" si="43"/>
        <v>183.35843999999986</v>
      </c>
      <c r="H287" s="192" t="str">
        <f ca="1"/>
        <v>2024-07-03</v>
      </c>
      <c r="I287" s="193">
        <f ca="1"/>
        <v>37369801</v>
      </c>
      <c r="O287" s="192" t="str">
        <f ca="1"/>
        <v>2024-07-03</v>
      </c>
      <c r="P287" s="193">
        <f ca="1"/>
        <v>4.3550000000000004</v>
      </c>
      <c r="Q287" s="11"/>
      <c r="BB287" s="55"/>
      <c r="BC287" s="56"/>
      <c r="BD287" s="56"/>
      <c r="BE287" s="56"/>
      <c r="BF287" s="56"/>
      <c r="BG287" s="56"/>
    </row>
    <row r="288" spans="1:59" ht="12.5">
      <c r="A288" s="19"/>
      <c r="B288" s="198" t="str">
        <f ca="1"/>
        <v>2024-07-02</v>
      </c>
      <c r="C288" s="30">
        <f ca="1"/>
        <v>219.53</v>
      </c>
      <c r="D288" s="205">
        <f t="shared" ca="1" si="44"/>
        <v>207.40150000000003</v>
      </c>
      <c r="E288" s="30">
        <f t="shared" ca="1" si="41"/>
        <v>188.25116666666659</v>
      </c>
      <c r="F288" s="30">
        <f t="shared" ca="1" si="42"/>
        <v>183.95016666666658</v>
      </c>
      <c r="G288" s="206">
        <f t="shared" ca="1" si="43"/>
        <v>183.23583999999988</v>
      </c>
      <c r="H288" s="192" t="str">
        <f ca="1"/>
        <v>2024-07-02</v>
      </c>
      <c r="I288" s="193">
        <f ca="1"/>
        <v>58046200</v>
      </c>
      <c r="O288" s="192" t="str">
        <f ca="1"/>
        <v>2024-07-02</v>
      </c>
      <c r="P288" s="193">
        <f ca="1"/>
        <v>4.4359999999999999</v>
      </c>
      <c r="Q288" s="11"/>
      <c r="BB288" s="55"/>
      <c r="BC288" s="56"/>
      <c r="BD288" s="56"/>
      <c r="BE288" s="56"/>
      <c r="BF288" s="56"/>
      <c r="BG288" s="56"/>
    </row>
    <row r="289" spans="1:59" ht="12.5">
      <c r="A289" s="19"/>
      <c r="B289" s="198" t="str">
        <f ca="1"/>
        <v>2024-07-01</v>
      </c>
      <c r="C289" s="30">
        <f ca="1"/>
        <v>216.02</v>
      </c>
      <c r="D289" s="205">
        <f t="shared" ca="1" si="44"/>
        <v>206.09399999999997</v>
      </c>
      <c r="E289" s="30">
        <f t="shared" ca="1" si="41"/>
        <v>187.40533333333326</v>
      </c>
      <c r="F289" s="30">
        <f t="shared" ca="1" si="42"/>
        <v>183.65441666666658</v>
      </c>
      <c r="G289" s="206">
        <f t="shared" ca="1" si="43"/>
        <v>183.1164399999999</v>
      </c>
      <c r="H289" s="192" t="str">
        <f ca="1"/>
        <v>2024-07-01</v>
      </c>
      <c r="I289" s="193">
        <f ca="1"/>
        <v>60402929</v>
      </c>
      <c r="O289" s="192" t="str">
        <f ca="1"/>
        <v>2024-07-01</v>
      </c>
      <c r="P289" s="193">
        <f ca="1"/>
        <v>4.4790000000000001</v>
      </c>
      <c r="Q289" s="11"/>
      <c r="BB289" s="55"/>
      <c r="BC289" s="56"/>
      <c r="BD289" s="56"/>
      <c r="BE289" s="56"/>
      <c r="BF289" s="56"/>
      <c r="BG289" s="56"/>
    </row>
    <row r="290" spans="1:59" ht="12.5">
      <c r="A290" s="19"/>
      <c r="B290" s="198" t="str">
        <f ca="1"/>
        <v>2024-06-28</v>
      </c>
      <c r="C290" s="30">
        <f ca="1"/>
        <v>209.91</v>
      </c>
      <c r="D290" s="205">
        <f t="shared" ca="1" si="44"/>
        <v>204.87349999999998</v>
      </c>
      <c r="E290" s="30">
        <f t="shared" ca="1" si="41"/>
        <v>186.60549999999995</v>
      </c>
      <c r="F290" s="30">
        <f t="shared" ca="1" si="42"/>
        <v>183.39133333333322</v>
      </c>
      <c r="G290" s="206">
        <f t="shared" ca="1" si="43"/>
        <v>183.01555999999988</v>
      </c>
      <c r="H290" s="192" t="str">
        <f ca="1"/>
        <v>2024-06-28</v>
      </c>
      <c r="I290" s="193">
        <f ca="1"/>
        <v>82542718</v>
      </c>
      <c r="O290" s="192" t="str">
        <f ca="1"/>
        <v>2024-06-28</v>
      </c>
      <c r="P290" s="193">
        <f ca="1"/>
        <v>4.343</v>
      </c>
      <c r="Q290" s="11"/>
      <c r="BB290" s="55"/>
      <c r="BC290" s="56"/>
      <c r="BD290" s="56"/>
      <c r="BE290" s="56"/>
      <c r="BF290" s="56"/>
      <c r="BG290" s="56"/>
    </row>
    <row r="291" spans="1:59" ht="12.5">
      <c r="A291" s="19"/>
      <c r="B291" s="198" t="str">
        <f ca="1"/>
        <v>2024-06-27</v>
      </c>
      <c r="C291" s="30">
        <f ca="1"/>
        <v>213.38</v>
      </c>
      <c r="D291" s="205">
        <f t="shared" ca="1" si="44"/>
        <v>203.91050000000001</v>
      </c>
      <c r="E291" s="30">
        <f t="shared" ca="1" si="41"/>
        <v>185.92116666666661</v>
      </c>
      <c r="F291" s="30">
        <f t="shared" ca="1" si="42"/>
        <v>183.14291666666657</v>
      </c>
      <c r="G291" s="206">
        <f t="shared" ca="1" si="43"/>
        <v>182.94511999999992</v>
      </c>
      <c r="H291" s="192" t="str">
        <f ca="1"/>
        <v>2024-06-27</v>
      </c>
      <c r="I291" s="193">
        <f ca="1"/>
        <v>49772707</v>
      </c>
      <c r="O291" s="192" t="str">
        <f ca="1"/>
        <v>2024-06-27</v>
      </c>
      <c r="P291" s="193">
        <f ca="1"/>
        <v>4.2880000000000003</v>
      </c>
      <c r="Q291" s="11"/>
      <c r="BB291" s="55"/>
      <c r="BC291" s="56"/>
      <c r="BD291" s="56"/>
      <c r="BE291" s="56"/>
      <c r="BF291" s="56"/>
      <c r="BG291" s="56"/>
    </row>
    <row r="292" spans="1:59" ht="12.5">
      <c r="A292" s="19"/>
      <c r="B292" s="198" t="str">
        <f ca="1"/>
        <v>2024-06-26</v>
      </c>
      <c r="C292" s="30">
        <f ca="1"/>
        <v>212.54</v>
      </c>
      <c r="D292" s="205">
        <f t="shared" ca="1" si="44"/>
        <v>202.72399999999999</v>
      </c>
      <c r="E292" s="30">
        <f t="shared" ca="1" si="41"/>
        <v>185.16566666666662</v>
      </c>
      <c r="F292" s="30">
        <f t="shared" ca="1" si="42"/>
        <v>182.87158333333323</v>
      </c>
      <c r="G292" s="206">
        <f t="shared" ca="1" si="43"/>
        <v>182.8434399999999</v>
      </c>
      <c r="H292" s="192" t="str">
        <f ca="1"/>
        <v>2024-06-26</v>
      </c>
      <c r="I292" s="193">
        <f ca="1"/>
        <v>66213200</v>
      </c>
      <c r="O292" s="192" t="str">
        <f ca="1"/>
        <v>2024-06-26</v>
      </c>
      <c r="P292" s="193">
        <f ca="1"/>
        <v>4.3159999999999998</v>
      </c>
      <c r="Q292" s="11"/>
      <c r="BB292" s="55"/>
      <c r="BC292" s="56"/>
      <c r="BD292" s="56"/>
      <c r="BE292" s="56"/>
      <c r="BF292" s="56"/>
      <c r="BG292" s="56"/>
    </row>
    <row r="293" spans="1:59" ht="12.5">
      <c r="A293" s="19"/>
      <c r="B293" s="198" t="str">
        <f ca="1"/>
        <v>2024-06-25</v>
      </c>
      <c r="C293" s="30">
        <f ca="1"/>
        <v>208.37</v>
      </c>
      <c r="D293" s="205">
        <f t="shared" ca="1" si="44"/>
        <v>201.56450000000001</v>
      </c>
      <c r="E293" s="30">
        <f t="shared" ca="1" si="41"/>
        <v>184.44383333333329</v>
      </c>
      <c r="F293" s="30">
        <f t="shared" ca="1" si="42"/>
        <v>182.62666666666658</v>
      </c>
      <c r="G293" s="206">
        <f t="shared" ca="1" si="43"/>
        <v>182.74375999999992</v>
      </c>
      <c r="H293" s="192" t="str">
        <f ca="1"/>
        <v>2024-06-25</v>
      </c>
      <c r="I293" s="193">
        <f ca="1"/>
        <v>56713900</v>
      </c>
      <c r="O293" s="192" t="str">
        <f ca="1"/>
        <v>2024-06-25</v>
      </c>
      <c r="P293" s="193">
        <f ca="1"/>
        <v>4.2380000000000004</v>
      </c>
      <c r="Q293" s="11"/>
      <c r="BB293" s="55"/>
      <c r="BC293" s="56"/>
      <c r="BD293" s="56"/>
      <c r="BE293" s="56"/>
      <c r="BF293" s="56"/>
      <c r="BG293" s="56"/>
    </row>
    <row r="294" spans="1:59" ht="12.5">
      <c r="A294" s="19"/>
      <c r="B294" s="198" t="str">
        <f ca="1"/>
        <v>2024-06-24</v>
      </c>
      <c r="C294" s="30">
        <f ca="1"/>
        <v>207.44</v>
      </c>
      <c r="D294" s="205">
        <f t="shared" ca="1" si="44"/>
        <v>200.613</v>
      </c>
      <c r="E294" s="30">
        <f t="shared" ca="1" si="41"/>
        <v>183.81549999999996</v>
      </c>
      <c r="F294" s="30">
        <f t="shared" ca="1" si="42"/>
        <v>182.42799999999991</v>
      </c>
      <c r="G294" s="206">
        <f t="shared" ca="1" si="43"/>
        <v>182.65603999999996</v>
      </c>
      <c r="H294" s="192" t="str">
        <f ca="1"/>
        <v>2024-06-24</v>
      </c>
      <c r="I294" s="193">
        <f ca="1"/>
        <v>80727006</v>
      </c>
      <c r="O294" s="192" t="str">
        <f ca="1"/>
        <v>2024-06-24</v>
      </c>
      <c r="P294" s="193">
        <f ca="1"/>
        <v>4.2480000000000002</v>
      </c>
      <c r="Q294" s="11"/>
      <c r="BB294" s="55"/>
      <c r="BC294" s="56"/>
      <c r="BD294" s="56"/>
      <c r="BE294" s="56"/>
      <c r="BF294" s="56"/>
      <c r="BG294" s="56"/>
    </row>
    <row r="295" spans="1:59" ht="12.5">
      <c r="A295" s="19"/>
      <c r="B295" s="198" t="str">
        <f ca="1"/>
        <v>2024-06-21</v>
      </c>
      <c r="C295" s="30">
        <f ca="1"/>
        <v>206.79</v>
      </c>
      <c r="D295" s="205">
        <f t="shared" ca="1" si="44"/>
        <v>199.55350000000001</v>
      </c>
      <c r="E295" s="30">
        <f t="shared" ca="1" si="41"/>
        <v>183.23316666666659</v>
      </c>
      <c r="F295" s="30">
        <f t="shared" ca="1" si="42"/>
        <v>182.2941666666666</v>
      </c>
      <c r="G295" s="206">
        <f t="shared" ca="1" si="43"/>
        <v>182.56095999999994</v>
      </c>
      <c r="H295" s="192" t="str">
        <f ca="1"/>
        <v>2024-06-21</v>
      </c>
      <c r="I295" s="193">
        <f ca="1"/>
        <v>246421400</v>
      </c>
      <c r="O295" s="192" t="str">
        <f ca="1"/>
        <v>2024-06-21</v>
      </c>
      <c r="P295" s="193">
        <f ca="1"/>
        <v>4.2569999999999997</v>
      </c>
      <c r="Q295" s="11"/>
      <c r="BB295" s="55"/>
      <c r="BC295" s="56"/>
      <c r="BD295" s="56"/>
      <c r="BE295" s="56"/>
      <c r="BF295" s="56"/>
      <c r="BG295" s="56"/>
    </row>
    <row r="296" spans="1:59" ht="12.5">
      <c r="A296" s="19"/>
      <c r="B296" s="198" t="str">
        <f ca="1"/>
        <v>2024-06-20</v>
      </c>
      <c r="C296" s="30">
        <f ca="1"/>
        <v>208.98</v>
      </c>
      <c r="D296" s="205">
        <f t="shared" ca="1" si="44"/>
        <v>198.72700000000003</v>
      </c>
      <c r="E296" s="30">
        <f t="shared" ca="1" si="41"/>
        <v>182.60183333333327</v>
      </c>
      <c r="F296" s="30">
        <f t="shared" ca="1" si="42"/>
        <v>182.17441666666662</v>
      </c>
      <c r="G296" s="206">
        <f t="shared" ca="1" si="43"/>
        <v>182.47407999999996</v>
      </c>
      <c r="H296" s="192" t="str">
        <f ca="1"/>
        <v>2024-06-20</v>
      </c>
      <c r="I296" s="193">
        <f ca="1"/>
        <v>86172500</v>
      </c>
      <c r="O296" s="192" t="str">
        <f ca="1"/>
        <v>2024-06-20</v>
      </c>
      <c r="P296" s="193">
        <f ca="1"/>
        <v>4.2539999999999996</v>
      </c>
      <c r="Q296" s="11"/>
      <c r="BB296" s="55"/>
      <c r="BC296" s="56"/>
      <c r="BD296" s="56"/>
      <c r="BE296" s="56"/>
      <c r="BF296" s="56"/>
      <c r="BG296" s="56"/>
    </row>
    <row r="297" spans="1:59" ht="12.5">
      <c r="A297" s="19"/>
      <c r="B297" s="198" t="str">
        <f ca="1"/>
        <v>2024-06-18</v>
      </c>
      <c r="C297" s="30">
        <f ca="1"/>
        <v>213.57</v>
      </c>
      <c r="D297" s="205">
        <f t="shared" ca="1" si="44"/>
        <v>197.86350000000002</v>
      </c>
      <c r="E297" s="30">
        <f t="shared" ca="1" si="41"/>
        <v>181.95299999999995</v>
      </c>
      <c r="F297" s="30">
        <f t="shared" ca="1" si="42"/>
        <v>182.03291666666658</v>
      </c>
      <c r="G297" s="206">
        <f t="shared" ca="1" si="43"/>
        <v>182.37971999999993</v>
      </c>
      <c r="H297" s="192" t="str">
        <f ca="1"/>
        <v>2024-06-18</v>
      </c>
      <c r="I297" s="193">
        <f ca="1"/>
        <v>79943300</v>
      </c>
      <c r="O297" s="192" t="str">
        <f ca="1"/>
        <v>2024-06-18</v>
      </c>
      <c r="P297" s="193">
        <f ca="1"/>
        <v>4.2169999999999996</v>
      </c>
      <c r="Q297" s="11"/>
      <c r="BB297" s="55"/>
      <c r="BC297" s="56"/>
      <c r="BD297" s="56"/>
      <c r="BE297" s="56"/>
      <c r="BF297" s="56"/>
      <c r="BG297" s="56"/>
    </row>
    <row r="298" spans="1:59" ht="12.5">
      <c r="A298" s="19"/>
      <c r="B298" s="198" t="str">
        <f ca="1"/>
        <v>2024-06-17</v>
      </c>
      <c r="C298" s="30">
        <f ca="1"/>
        <v>215.94</v>
      </c>
      <c r="D298" s="205">
        <f t="shared" ca="1" si="44"/>
        <v>196.70500000000004</v>
      </c>
      <c r="E298" s="30">
        <f t="shared" ca="1" si="41"/>
        <v>181.25133333333329</v>
      </c>
      <c r="F298" s="30">
        <f t="shared" ca="1" si="42"/>
        <v>181.85233333333329</v>
      </c>
      <c r="G298" s="206">
        <f t="shared" ca="1" si="43"/>
        <v>182.25495999999995</v>
      </c>
      <c r="H298" s="192" t="str">
        <f ca="1"/>
        <v>2024-06-17</v>
      </c>
      <c r="I298" s="193">
        <f ca="1"/>
        <v>93728300</v>
      </c>
      <c r="O298" s="192" t="str">
        <f ca="1"/>
        <v>2024-06-17</v>
      </c>
      <c r="P298" s="193">
        <f ca="1"/>
        <v>4.2789999999999999</v>
      </c>
      <c r="Q298" s="11"/>
      <c r="BB298" s="55"/>
      <c r="BC298" s="56"/>
      <c r="BD298" s="56"/>
      <c r="BE298" s="56"/>
      <c r="BF298" s="56"/>
      <c r="BG298" s="56"/>
    </row>
    <row r="299" spans="1:59" ht="12.5">
      <c r="A299" s="19"/>
      <c r="B299" s="198" t="str">
        <f ca="1"/>
        <v>2024-06-14</v>
      </c>
      <c r="C299" s="30">
        <f ca="1"/>
        <v>211.78</v>
      </c>
      <c r="D299" s="205">
        <f t="shared" ca="1" si="44"/>
        <v>195.36950000000002</v>
      </c>
      <c r="E299" s="30">
        <f t="shared" ca="1" si="41"/>
        <v>180.49499999999998</v>
      </c>
      <c r="F299" s="30">
        <f t="shared" ca="1" si="42"/>
        <v>181.65649999999999</v>
      </c>
      <c r="G299" s="206">
        <f t="shared" ca="1" si="43"/>
        <v>182.12487999999996</v>
      </c>
      <c r="H299" s="192" t="str">
        <f ca="1"/>
        <v>2024-06-14</v>
      </c>
      <c r="I299" s="193">
        <f ca="1"/>
        <v>70122748</v>
      </c>
      <c r="O299" s="192" t="str">
        <f ca="1"/>
        <v>2024-06-14</v>
      </c>
      <c r="P299" s="193">
        <f ca="1"/>
        <v>4.2130000000000001</v>
      </c>
      <c r="Q299" s="11"/>
      <c r="BB299" s="55"/>
      <c r="BC299" s="56"/>
      <c r="BD299" s="56"/>
      <c r="BE299" s="56"/>
      <c r="BF299" s="56"/>
      <c r="BG299" s="56"/>
    </row>
    <row r="300" spans="1:59" ht="12.5">
      <c r="A300" s="19"/>
      <c r="B300" s="198" t="str">
        <f ca="1"/>
        <v>2024-06-13</v>
      </c>
      <c r="C300" s="30">
        <f ca="1"/>
        <v>213.52</v>
      </c>
      <c r="D300" s="205">
        <f t="shared" ca="1" si="44"/>
        <v>194.24050000000003</v>
      </c>
      <c r="E300" s="30">
        <f t="shared" ca="1" si="41"/>
        <v>179.92916666666667</v>
      </c>
      <c r="F300" s="30">
        <f t="shared" ca="1" si="42"/>
        <v>181.50433333333331</v>
      </c>
      <c r="G300" s="206">
        <f t="shared" ca="1" si="43"/>
        <v>182.01107999999999</v>
      </c>
      <c r="H300" s="192" t="str">
        <f ca="1"/>
        <v>2024-06-13</v>
      </c>
      <c r="I300" s="193">
        <f ca="1"/>
        <v>97862729</v>
      </c>
      <c r="O300" s="192" t="str">
        <f ca="1"/>
        <v>2024-06-13</v>
      </c>
      <c r="P300" s="193">
        <f ca="1"/>
        <v>4.2380000000000004</v>
      </c>
      <c r="Q300" s="11"/>
      <c r="BB300" s="55"/>
      <c r="BC300" s="56"/>
      <c r="BD300" s="56"/>
      <c r="BE300" s="56"/>
      <c r="BF300" s="56"/>
      <c r="BG300" s="56"/>
    </row>
    <row r="301" spans="1:59" ht="12.5">
      <c r="A301" s="19"/>
      <c r="B301" s="198" t="str">
        <f ca="1"/>
        <v>2024-06-12</v>
      </c>
      <c r="C301" s="30">
        <f ca="1"/>
        <v>212.36</v>
      </c>
      <c r="D301" s="205">
        <f t="shared" ca="1" si="44"/>
        <v>193.01850000000005</v>
      </c>
      <c r="E301" s="30">
        <f t="shared" ca="1" si="41"/>
        <v>179.29133333333337</v>
      </c>
      <c r="F301" s="30">
        <f t="shared" ca="1" si="42"/>
        <v>181.33891666666662</v>
      </c>
      <c r="G301" s="206">
        <f t="shared" ca="1" si="43"/>
        <v>181.89463999999998</v>
      </c>
      <c r="H301" s="192" t="str">
        <f ca="1"/>
        <v>2024-06-12</v>
      </c>
      <c r="I301" s="193">
        <f ca="1"/>
        <v>198134300</v>
      </c>
      <c r="O301" s="192" t="str">
        <f ca="1"/>
        <v>2024-06-12</v>
      </c>
      <c r="P301" s="193">
        <f ca="1"/>
        <v>4.2949999999999999</v>
      </c>
      <c r="Q301" s="11"/>
      <c r="BB301" s="55"/>
      <c r="BC301" s="56"/>
      <c r="BD301" s="56"/>
      <c r="BE301" s="56"/>
      <c r="BF301" s="56"/>
      <c r="BG301" s="56"/>
    </row>
    <row r="302" spans="1:59" ht="12.5">
      <c r="A302" s="19"/>
      <c r="B302" s="198" t="str">
        <f ca="1"/>
        <v>2024-06-11</v>
      </c>
      <c r="C302" s="30">
        <f ca="1"/>
        <v>206.46</v>
      </c>
      <c r="D302" s="205">
        <f t="shared" ca="1" si="44"/>
        <v>191.74050000000003</v>
      </c>
      <c r="E302" s="30">
        <f t="shared" ca="1" si="41"/>
        <v>178.63366666666664</v>
      </c>
      <c r="F302" s="30">
        <f t="shared" ca="1" si="42"/>
        <v>181.20058333333327</v>
      </c>
      <c r="G302" s="206">
        <f t="shared" ca="1" si="43"/>
        <v>181.77467999999999</v>
      </c>
      <c r="H302" s="192" t="str">
        <f ca="1"/>
        <v>2024-06-11</v>
      </c>
      <c r="I302" s="193">
        <f ca="1"/>
        <v>172373300</v>
      </c>
      <c r="O302" s="192" t="str">
        <f ca="1"/>
        <v>2024-06-11</v>
      </c>
      <c r="P302" s="193">
        <f ca="1"/>
        <v>4.4039999999999999</v>
      </c>
      <c r="Q302" s="11"/>
      <c r="BB302" s="55"/>
      <c r="BC302" s="56"/>
      <c r="BD302" s="56"/>
      <c r="BE302" s="56"/>
      <c r="BF302" s="56"/>
      <c r="BG302" s="56"/>
    </row>
    <row r="303" spans="1:59" ht="12.5">
      <c r="A303" s="19"/>
      <c r="B303" s="198" t="str">
        <f ca="1"/>
        <v>2024-06-10</v>
      </c>
      <c r="C303" s="30">
        <f ca="1"/>
        <v>192.47</v>
      </c>
      <c r="D303" s="205">
        <f t="shared" ca="1" si="44"/>
        <v>190.70050000000001</v>
      </c>
      <c r="E303" s="30">
        <f t="shared" ca="1" si="41"/>
        <v>178.05616666666666</v>
      </c>
      <c r="F303" s="30">
        <f t="shared" ca="1" si="42"/>
        <v>181.10274999999996</v>
      </c>
      <c r="G303" s="206">
        <f t="shared" ca="1" si="43"/>
        <v>181.67576</v>
      </c>
      <c r="H303" s="192" t="str">
        <f ca="1"/>
        <v>2024-06-10</v>
      </c>
      <c r="I303" s="193">
        <f ca="1"/>
        <v>97262100</v>
      </c>
      <c r="O303" s="192" t="str">
        <f ca="1"/>
        <v>2024-06-10</v>
      </c>
      <c r="P303" s="193">
        <f ca="1"/>
        <v>4.4690000000000003</v>
      </c>
      <c r="Q303" s="11"/>
      <c r="BB303" s="55"/>
      <c r="BC303" s="56"/>
      <c r="BD303" s="56"/>
      <c r="BE303" s="56"/>
      <c r="BF303" s="56"/>
      <c r="BG303" s="56"/>
    </row>
    <row r="304" spans="1:59" ht="12.5">
      <c r="A304" s="19"/>
      <c r="B304" s="198" t="str">
        <f ca="1"/>
        <v>2024-06-07</v>
      </c>
      <c r="C304" s="30">
        <f ca="1"/>
        <v>196.23</v>
      </c>
      <c r="D304" s="205">
        <f t="shared" ca="1" si="44"/>
        <v>190.19900000000001</v>
      </c>
      <c r="E304" s="30">
        <f t="shared" ca="1" si="41"/>
        <v>177.7181666666666</v>
      </c>
      <c r="F304" s="30">
        <f t="shared" ca="1" si="42"/>
        <v>181.13541666666657</v>
      </c>
      <c r="G304" s="206">
        <f t="shared" ca="1" si="43"/>
        <v>181.63471999999996</v>
      </c>
      <c r="H304" s="192" t="str">
        <f ca="1"/>
        <v>2024-06-07</v>
      </c>
      <c r="I304" s="193">
        <f ca="1"/>
        <v>53103912</v>
      </c>
      <c r="O304" s="192" t="str">
        <f ca="1"/>
        <v>2024-06-07</v>
      </c>
      <c r="P304" s="193">
        <f ca="1"/>
        <v>4.43</v>
      </c>
      <c r="Q304" s="11"/>
      <c r="BB304" s="55"/>
      <c r="BC304" s="56"/>
      <c r="BD304" s="56"/>
      <c r="BE304" s="56"/>
      <c r="BF304" s="56"/>
      <c r="BG304" s="56"/>
    </row>
    <row r="305" spans="1:59" ht="12.5">
      <c r="A305" s="19"/>
      <c r="B305" s="198" t="str">
        <f ca="1"/>
        <v>2024-06-06</v>
      </c>
      <c r="C305" s="30">
        <f ca="1"/>
        <v>193.83</v>
      </c>
      <c r="D305" s="205">
        <f t="shared" ca="1" si="44"/>
        <v>189.57249999999999</v>
      </c>
      <c r="E305" s="30">
        <f t="shared" ca="1" si="41"/>
        <v>177.28649999999996</v>
      </c>
      <c r="F305" s="30">
        <f t="shared" ca="1" si="42"/>
        <v>181.14124999999993</v>
      </c>
      <c r="G305" s="206">
        <f t="shared" ca="1" si="43"/>
        <v>181.56739999999999</v>
      </c>
      <c r="H305" s="192" t="str">
        <f ca="1"/>
        <v>2024-06-06</v>
      </c>
      <c r="I305" s="193">
        <f ca="1"/>
        <v>41181800</v>
      </c>
      <c r="O305" s="192" t="str">
        <f ca="1"/>
        <v>2024-06-06</v>
      </c>
      <c r="P305" s="193">
        <f ca="1"/>
        <v>4.2809999999999997</v>
      </c>
      <c r="Q305" s="11"/>
      <c r="BB305" s="55"/>
      <c r="BC305" s="56"/>
      <c r="BD305" s="56"/>
      <c r="BE305" s="56"/>
      <c r="BF305" s="56"/>
      <c r="BG305" s="56"/>
    </row>
    <row r="306" spans="1:59" ht="12.5">
      <c r="A306" s="19"/>
      <c r="B306" s="198" t="str">
        <f ca="1"/>
        <v>2024-06-05</v>
      </c>
      <c r="C306" s="30">
        <f ca="1"/>
        <v>195.21</v>
      </c>
      <c r="D306" s="205">
        <f t="shared" ca="1" si="44"/>
        <v>188.97499999999997</v>
      </c>
      <c r="E306" s="30">
        <f t="shared" ca="1" si="41"/>
        <v>176.92966666666661</v>
      </c>
      <c r="F306" s="30">
        <f t="shared" ca="1" si="42"/>
        <v>181.16583333333327</v>
      </c>
      <c r="G306" s="206">
        <f t="shared" ca="1" si="43"/>
        <v>181.50812000000002</v>
      </c>
      <c r="H306" s="192" t="str">
        <f ca="1"/>
        <v>2024-06-05</v>
      </c>
      <c r="I306" s="193">
        <f ca="1"/>
        <v>54156800</v>
      </c>
      <c r="O306" s="192" t="str">
        <f ca="1"/>
        <v>2024-06-05</v>
      </c>
      <c r="P306" s="193">
        <f ca="1"/>
        <v>4.2889999999999997</v>
      </c>
      <c r="Q306" s="11"/>
      <c r="BB306" s="55"/>
      <c r="BC306" s="56"/>
      <c r="BD306" s="56"/>
      <c r="BE306" s="56"/>
      <c r="BF306" s="56"/>
      <c r="BG306" s="56"/>
    </row>
    <row r="307" spans="1:59" ht="12.5">
      <c r="A307" s="19"/>
      <c r="B307" s="198" t="str">
        <f ca="1"/>
        <v>2024-06-04</v>
      </c>
      <c r="C307" s="30">
        <f ca="1"/>
        <v>193.7</v>
      </c>
      <c r="D307" s="205">
        <f t="shared" ca="1" si="44"/>
        <v>188.29149999999998</v>
      </c>
      <c r="E307" s="30">
        <f t="shared" ca="1" si="41"/>
        <v>176.5418333333333</v>
      </c>
      <c r="F307" s="30">
        <f t="shared" ca="1" si="42"/>
        <v>181.15199999999993</v>
      </c>
      <c r="G307" s="206">
        <f t="shared" ca="1" si="43"/>
        <v>181.43244000000004</v>
      </c>
      <c r="H307" s="192" t="str">
        <f ca="1"/>
        <v>2024-06-04</v>
      </c>
      <c r="I307" s="193">
        <f ca="1"/>
        <v>47471445</v>
      </c>
      <c r="O307" s="192" t="str">
        <f ca="1"/>
        <v>2024-06-04</v>
      </c>
      <c r="P307" s="193">
        <f ca="1"/>
        <v>4.3360000000000003</v>
      </c>
      <c r="Q307" s="11"/>
      <c r="BB307" s="55"/>
      <c r="BC307" s="56"/>
      <c r="BD307" s="56"/>
      <c r="BE307" s="56"/>
      <c r="BF307" s="56"/>
      <c r="BG307" s="56"/>
    </row>
    <row r="308" spans="1:59" ht="12.5">
      <c r="A308" s="19"/>
      <c r="B308" s="198" t="str">
        <f ca="1"/>
        <v>2024-06-03</v>
      </c>
      <c r="C308" s="30">
        <f ca="1"/>
        <v>193.38</v>
      </c>
      <c r="D308" s="205">
        <f t="shared" ca="1" si="44"/>
        <v>187.64949999999999</v>
      </c>
      <c r="E308" s="30">
        <f t="shared" ca="1" si="41"/>
        <v>176.14566666666664</v>
      </c>
      <c r="F308" s="30">
        <f t="shared" ca="1" si="42"/>
        <v>181.13808333333324</v>
      </c>
      <c r="G308" s="206">
        <f t="shared" ca="1" si="43"/>
        <v>181.36832000000001</v>
      </c>
      <c r="H308" s="192" t="str">
        <f ca="1"/>
        <v>2024-06-03</v>
      </c>
      <c r="I308" s="193">
        <f ca="1"/>
        <v>50080539</v>
      </c>
      <c r="O308" s="192" t="str">
        <f ca="1"/>
        <v>2024-06-03</v>
      </c>
      <c r="P308" s="193">
        <f ca="1"/>
        <v>4.4020000000000001</v>
      </c>
      <c r="Q308" s="11"/>
      <c r="BB308" s="55"/>
      <c r="BC308" s="56"/>
      <c r="BD308" s="56"/>
      <c r="BE308" s="56"/>
      <c r="BF308" s="56"/>
      <c r="BG308" s="56"/>
    </row>
    <row r="309" spans="1:59" ht="12.5">
      <c r="A309" s="19"/>
      <c r="B309" s="198" t="str">
        <f ca="1"/>
        <v>2024-05-31</v>
      </c>
      <c r="C309" s="30">
        <f ca="1"/>
        <v>191.61</v>
      </c>
      <c r="D309" s="205">
        <f t="shared" ca="1" si="44"/>
        <v>187.10650000000001</v>
      </c>
      <c r="E309" s="30">
        <f t="shared" ca="1" si="41"/>
        <v>175.72616666666664</v>
      </c>
      <c r="F309" s="30">
        <f t="shared" ca="1" si="42"/>
        <v>181.14774999999995</v>
      </c>
      <c r="G309" s="206">
        <f t="shared" ca="1" si="43"/>
        <v>181.30692000000002</v>
      </c>
      <c r="H309" s="192" t="str">
        <f ca="1"/>
        <v>2024-05-31</v>
      </c>
      <c r="I309" s="193">
        <f ca="1"/>
        <v>75158300</v>
      </c>
      <c r="O309" s="192" t="str">
        <f ca="1"/>
        <v>2024-05-31</v>
      </c>
      <c r="P309" s="193">
        <f ca="1"/>
        <v>4.5140000000000002</v>
      </c>
      <c r="Q309" s="11"/>
      <c r="BB309" s="55"/>
      <c r="BC309" s="56"/>
      <c r="BD309" s="56"/>
      <c r="BE309" s="56"/>
      <c r="BF309" s="56"/>
      <c r="BG309" s="56"/>
    </row>
    <row r="310" spans="1:59" ht="12.5">
      <c r="A310" s="19"/>
      <c r="B310" s="198" t="str">
        <f ca="1"/>
        <v>2024-05-30</v>
      </c>
      <c r="C310" s="30">
        <f ca="1"/>
        <v>190.65</v>
      </c>
      <c r="D310" s="205">
        <f t="shared" ca="1" si="44"/>
        <v>186.137</v>
      </c>
      <c r="E310" s="30">
        <f t="shared" ca="1" si="41"/>
        <v>175.33816666666664</v>
      </c>
      <c r="F310" s="30">
        <f t="shared" ca="1" si="42"/>
        <v>181.16024999999996</v>
      </c>
      <c r="G310" s="206">
        <f t="shared" ca="1" si="43"/>
        <v>181.25804000000005</v>
      </c>
      <c r="H310" s="192" t="str">
        <f ca="1"/>
        <v>2024-05-30</v>
      </c>
      <c r="I310" s="193">
        <f ca="1"/>
        <v>49947941</v>
      </c>
      <c r="O310" s="192" t="str">
        <f ca="1"/>
        <v>2024-05-30</v>
      </c>
      <c r="P310" s="193">
        <f ca="1"/>
        <v>4.5540000000000003</v>
      </c>
      <c r="Q310" s="11"/>
      <c r="BB310" s="55"/>
      <c r="BC310" s="56"/>
      <c r="BD310" s="56"/>
      <c r="BE310" s="56"/>
      <c r="BF310" s="56"/>
      <c r="BG310" s="56"/>
    </row>
    <row r="311" spans="1:59" ht="12.5">
      <c r="A311" s="19"/>
      <c r="B311" s="198" t="str">
        <f ca="1"/>
        <v>2024-05-29</v>
      </c>
      <c r="C311" s="30">
        <f ca="1"/>
        <v>189.65</v>
      </c>
      <c r="D311" s="205">
        <f t="shared" ca="1" si="44"/>
        <v>185.02949999999998</v>
      </c>
      <c r="E311" s="30">
        <f t="shared" ca="1" si="41"/>
        <v>174.98266666666663</v>
      </c>
      <c r="F311" s="30">
        <f t="shared" ca="1" si="42"/>
        <v>181.16458333333327</v>
      </c>
      <c r="G311" s="206">
        <f t="shared" ca="1" si="43"/>
        <v>181.20960000000002</v>
      </c>
      <c r="H311" s="192" t="str">
        <f ca="1"/>
        <v>2024-05-29</v>
      </c>
      <c r="I311" s="193">
        <f ca="1"/>
        <v>53068016</v>
      </c>
      <c r="O311" s="192" t="str">
        <f ca="1"/>
        <v>2024-05-29</v>
      </c>
      <c r="P311" s="193">
        <f ca="1"/>
        <v>4.6239999999999997</v>
      </c>
      <c r="Q311" s="11"/>
      <c r="BB311" s="55"/>
      <c r="BC311" s="56"/>
      <c r="BD311" s="56"/>
      <c r="BE311" s="56"/>
      <c r="BF311" s="56"/>
      <c r="BG311" s="56"/>
    </row>
    <row r="312" spans="1:59" ht="12.5">
      <c r="A312" s="19"/>
      <c r="B312" s="198" t="str">
        <f ca="1"/>
        <v>2024-05-28</v>
      </c>
      <c r="C312" s="30">
        <f ca="1"/>
        <v>189.35</v>
      </c>
      <c r="D312" s="205">
        <f t="shared" ca="1" si="44"/>
        <v>184.02350000000001</v>
      </c>
      <c r="E312" s="30">
        <f t="shared" ca="1" si="41"/>
        <v>174.72650000000002</v>
      </c>
      <c r="F312" s="30">
        <f t="shared" ca="1" si="42"/>
        <v>181.18641666666662</v>
      </c>
      <c r="G312" s="206">
        <f t="shared" ca="1" si="43"/>
        <v>181.15388000000007</v>
      </c>
      <c r="H312" s="192" t="str">
        <f ca="1"/>
        <v>2024-05-28</v>
      </c>
      <c r="I312" s="193">
        <f ca="1"/>
        <v>52280100</v>
      </c>
      <c r="O312" s="192" t="str">
        <f ca="1"/>
        <v>2024-05-28</v>
      </c>
      <c r="P312" s="193">
        <f ca="1"/>
        <v>4.5419999999999998</v>
      </c>
      <c r="Q312" s="11"/>
      <c r="BB312" s="55"/>
      <c r="BC312" s="56"/>
      <c r="BD312" s="56"/>
      <c r="BE312" s="56"/>
      <c r="BF312" s="56"/>
      <c r="BG312" s="56"/>
    </row>
    <row r="313" spans="1:59" ht="12.5">
      <c r="A313" s="19"/>
      <c r="B313" s="198" t="str">
        <f ca="1"/>
        <v>2024-05-24</v>
      </c>
      <c r="C313" s="30">
        <f ca="1"/>
        <v>189.34</v>
      </c>
      <c r="D313" s="205">
        <f t="shared" ca="1" si="44"/>
        <v>183.19</v>
      </c>
      <c r="E313" s="30">
        <f t="shared" ca="1" si="41"/>
        <v>174.55100000000002</v>
      </c>
      <c r="F313" s="30">
        <f t="shared" ca="1" si="42"/>
        <v>181.17766666666662</v>
      </c>
      <c r="G313" s="206">
        <f t="shared" ca="1" si="43"/>
        <v>181.09956000000005</v>
      </c>
      <c r="H313" s="192" t="str">
        <f ca="1"/>
        <v>2024-05-24</v>
      </c>
      <c r="I313" s="193">
        <f ca="1"/>
        <v>36326975</v>
      </c>
      <c r="O313" s="192" t="str">
        <f ca="1"/>
        <v>2024-05-24</v>
      </c>
      <c r="P313" s="193">
        <f ca="1"/>
        <v>4.4669999999999996</v>
      </c>
      <c r="Q313" s="11"/>
      <c r="BB313" s="55"/>
      <c r="BC313" s="56"/>
      <c r="BD313" s="56"/>
      <c r="BE313" s="56"/>
      <c r="BF313" s="56"/>
      <c r="BG313" s="56"/>
    </row>
    <row r="314" spans="1:59" ht="12.5">
      <c r="A314" s="19"/>
      <c r="B314" s="198" t="str">
        <f ca="1"/>
        <v>2024-05-23</v>
      </c>
      <c r="C314" s="30">
        <f ca="1"/>
        <v>186.25</v>
      </c>
      <c r="D314" s="205">
        <f t="shared" ca="1" si="44"/>
        <v>182.148</v>
      </c>
      <c r="E314" s="30">
        <f t="shared" ca="1" si="41"/>
        <v>174.39366666666669</v>
      </c>
      <c r="F314" s="30">
        <f t="shared" ca="1" si="42"/>
        <v>181.18399999999994</v>
      </c>
      <c r="G314" s="206">
        <f t="shared" ca="1" si="43"/>
        <v>181.03788000000003</v>
      </c>
      <c r="H314" s="192" t="str">
        <f ca="1"/>
        <v>2024-05-23</v>
      </c>
      <c r="I314" s="193">
        <f ca="1"/>
        <v>51005924</v>
      </c>
      <c r="O314" s="192" t="str">
        <f ca="1"/>
        <v>2024-05-23</v>
      </c>
      <c r="P314" s="193">
        <f ca="1"/>
        <v>4.4749999999999996</v>
      </c>
      <c r="Q314" s="11"/>
      <c r="BB314" s="55"/>
      <c r="BC314" s="56"/>
      <c r="BD314" s="56"/>
      <c r="BE314" s="56"/>
      <c r="BF314" s="56"/>
      <c r="BG314" s="56"/>
    </row>
    <row r="315" spans="1:59" ht="12.5">
      <c r="A315" s="19"/>
      <c r="B315" s="198" t="str">
        <f ca="1"/>
        <v>2024-05-22</v>
      </c>
      <c r="C315" s="30">
        <f ca="1"/>
        <v>190.26</v>
      </c>
      <c r="D315" s="205">
        <f t="shared" ca="1" si="44"/>
        <v>181.29000000000002</v>
      </c>
      <c r="E315" s="30">
        <f t="shared" ca="1" si="41"/>
        <v>174.29900000000001</v>
      </c>
      <c r="F315" s="30">
        <f t="shared" ca="1" si="42"/>
        <v>181.20541666666662</v>
      </c>
      <c r="G315" s="206">
        <f t="shared" ca="1" si="43"/>
        <v>180.97888000000006</v>
      </c>
      <c r="H315" s="192" t="str">
        <f ca="1"/>
        <v>2024-05-22</v>
      </c>
      <c r="I315" s="193">
        <f ca="1"/>
        <v>34648547</v>
      </c>
      <c r="O315" s="192" t="str">
        <f ca="1"/>
        <v>2024-05-22</v>
      </c>
      <c r="P315" s="193">
        <f ca="1"/>
        <v>4.4340000000000002</v>
      </c>
      <c r="Q315" s="11"/>
      <c r="BB315" s="55"/>
      <c r="BC315" s="56"/>
      <c r="BD315" s="56"/>
      <c r="BE315" s="56"/>
      <c r="BF315" s="56"/>
      <c r="BG315" s="56"/>
    </row>
    <row r="316" spans="1:59" ht="12.5">
      <c r="A316" s="19"/>
      <c r="B316" s="198" t="str">
        <f ca="1"/>
        <v>2024-05-21</v>
      </c>
      <c r="C316" s="30">
        <f ca="1"/>
        <v>191.71</v>
      </c>
      <c r="D316" s="205">
        <f t="shared" ca="1" si="44"/>
        <v>180.18850000000003</v>
      </c>
      <c r="E316" s="30">
        <f t="shared" ca="1" si="41"/>
        <v>174.1575</v>
      </c>
      <c r="F316" s="30">
        <f t="shared" ca="1" si="42"/>
        <v>181.18858333333327</v>
      </c>
      <c r="G316" s="206">
        <f t="shared" ca="1" si="43"/>
        <v>180.89928000000006</v>
      </c>
      <c r="H316" s="192" t="str">
        <f ca="1"/>
        <v>2024-05-21</v>
      </c>
      <c r="I316" s="193">
        <f ca="1"/>
        <v>42309401</v>
      </c>
      <c r="O316" s="192" t="str">
        <f ca="1"/>
        <v>2024-05-21</v>
      </c>
      <c r="P316" s="193">
        <f ca="1"/>
        <v>4.4139999999999997</v>
      </c>
      <c r="Q316" s="11"/>
      <c r="BB316" s="55"/>
      <c r="BC316" s="56"/>
      <c r="BD316" s="56"/>
      <c r="BE316" s="56"/>
      <c r="BF316" s="56"/>
      <c r="BG316" s="56"/>
    </row>
    <row r="317" spans="1:59" ht="12.5">
      <c r="A317" s="19"/>
      <c r="B317" s="198" t="str">
        <f ca="1"/>
        <v>2024-05-20</v>
      </c>
      <c r="C317" s="30">
        <f ca="1"/>
        <v>190.4</v>
      </c>
      <c r="D317" s="205">
        <f t="shared" ca="1" si="44"/>
        <v>178.90900000000002</v>
      </c>
      <c r="E317" s="30">
        <f t="shared" ca="1" si="41"/>
        <v>173.9675</v>
      </c>
      <c r="F317" s="30">
        <f t="shared" ca="1" si="42"/>
        <v>181.16816666666656</v>
      </c>
      <c r="G317" s="206">
        <f t="shared" ca="1" si="43"/>
        <v>180.81276000000003</v>
      </c>
      <c r="H317" s="192" t="str">
        <f ca="1"/>
        <v>2024-05-20</v>
      </c>
      <c r="I317" s="193">
        <f ca="1"/>
        <v>44361300</v>
      </c>
      <c r="O317" s="192" t="str">
        <f ca="1"/>
        <v>2024-05-20</v>
      </c>
      <c r="P317" s="193">
        <f ca="1"/>
        <v>4.4370000000000003</v>
      </c>
      <c r="Q317" s="11"/>
      <c r="BB317" s="55"/>
      <c r="BC317" s="56"/>
      <c r="BD317" s="56"/>
      <c r="BE317" s="56"/>
      <c r="BF317" s="56"/>
      <c r="BG317" s="56"/>
    </row>
    <row r="318" spans="1:59" ht="12.5">
      <c r="A318" s="19"/>
      <c r="B318" s="198" t="str">
        <f ca="1"/>
        <v>2024-05-17</v>
      </c>
      <c r="C318" s="30">
        <f ca="1"/>
        <v>189.23</v>
      </c>
      <c r="D318" s="205">
        <f t="shared" ca="1" si="44"/>
        <v>177.642</v>
      </c>
      <c r="E318" s="30">
        <f t="shared" ca="1" si="41"/>
        <v>173.8218333333333</v>
      </c>
      <c r="F318" s="30">
        <f t="shared" ca="1" si="42"/>
        <v>181.15366666666657</v>
      </c>
      <c r="G318" s="206">
        <f t="shared" ca="1" si="43"/>
        <v>180.74196000000003</v>
      </c>
      <c r="H318" s="192" t="str">
        <f ca="1"/>
        <v>2024-05-17</v>
      </c>
      <c r="I318" s="193">
        <f ca="1"/>
        <v>41282925</v>
      </c>
      <c r="O318" s="192" t="str">
        <f ca="1"/>
        <v>2024-05-17</v>
      </c>
      <c r="P318" s="193">
        <f ca="1"/>
        <v>4.42</v>
      </c>
      <c r="Q318" s="11"/>
      <c r="BB318" s="55"/>
      <c r="BC318" s="56"/>
      <c r="BD318" s="56"/>
      <c r="BE318" s="56"/>
      <c r="BF318" s="56"/>
      <c r="BG318" s="56"/>
    </row>
    <row r="319" spans="1:59" ht="12.5">
      <c r="A319" s="19"/>
      <c r="B319" s="198" t="str">
        <f ca="1"/>
        <v>2024-05-16</v>
      </c>
      <c r="C319" s="30">
        <f ca="1"/>
        <v>189.2</v>
      </c>
      <c r="D319" s="205">
        <f t="shared" ca="1" si="44"/>
        <v>176.39149999999998</v>
      </c>
      <c r="E319" s="30">
        <f t="shared" ca="1" si="41"/>
        <v>173.72633333333332</v>
      </c>
      <c r="F319" s="30">
        <f t="shared" ca="1" si="42"/>
        <v>181.15041666666659</v>
      </c>
      <c r="G319" s="206">
        <f t="shared" ca="1" si="43"/>
        <v>180.67964000000006</v>
      </c>
      <c r="H319" s="192" t="str">
        <f ca="1"/>
        <v>2024-05-16</v>
      </c>
      <c r="I319" s="193">
        <f ca="1"/>
        <v>52845230</v>
      </c>
      <c r="O319" s="192" t="str">
        <f ca="1"/>
        <v>2024-05-16</v>
      </c>
      <c r="P319" s="193">
        <f ca="1"/>
        <v>4.3769999999999998</v>
      </c>
      <c r="Q319" s="11"/>
      <c r="BB319" s="55"/>
      <c r="BC319" s="56"/>
      <c r="BD319" s="56"/>
      <c r="BE319" s="56"/>
      <c r="BF319" s="56"/>
      <c r="BG319" s="56"/>
    </row>
    <row r="320" spans="1:59" ht="12.5">
      <c r="A320" s="19"/>
      <c r="B320" s="198" t="str">
        <f ca="1"/>
        <v>2024-05-15</v>
      </c>
      <c r="C320" s="30">
        <f ca="1"/>
        <v>189.08</v>
      </c>
      <c r="D320" s="205">
        <f t="shared" ca="1" si="44"/>
        <v>175.24399999999997</v>
      </c>
      <c r="E320" s="30">
        <f t="shared" ca="1" si="41"/>
        <v>173.59733333333327</v>
      </c>
      <c r="F320" s="30">
        <f t="shared" ca="1" si="42"/>
        <v>181.15849999999992</v>
      </c>
      <c r="G320" s="206">
        <f t="shared" ca="1" si="43"/>
        <v>180.61700000000008</v>
      </c>
      <c r="H320" s="192" t="str">
        <f ca="1"/>
        <v>2024-05-15</v>
      </c>
      <c r="I320" s="193">
        <f ca="1"/>
        <v>70400000</v>
      </c>
      <c r="O320" s="192" t="str">
        <f ca="1"/>
        <v>2024-05-15</v>
      </c>
      <c r="P320" s="193">
        <f ca="1"/>
        <v>4.3559999999999999</v>
      </c>
      <c r="Q320" s="11"/>
      <c r="BB320" s="55"/>
      <c r="BC320" s="56"/>
      <c r="BD320" s="56"/>
      <c r="BE320" s="56"/>
      <c r="BF320" s="56"/>
      <c r="BG320" s="56"/>
    </row>
    <row r="321" spans="1:59" ht="12.5">
      <c r="A321" s="19"/>
      <c r="B321" s="198" t="str">
        <f ca="1"/>
        <v>2024-05-14</v>
      </c>
      <c r="C321" s="30">
        <f ca="1"/>
        <v>186.8</v>
      </c>
      <c r="D321" s="205">
        <f t="shared" ca="1" si="44"/>
        <v>174.15049999999999</v>
      </c>
      <c r="E321" s="30">
        <f t="shared" ca="1" si="41"/>
        <v>173.45783333333327</v>
      </c>
      <c r="F321" s="30">
        <f t="shared" ca="1" si="42"/>
        <v>181.16199999999989</v>
      </c>
      <c r="G321" s="206">
        <f t="shared" ca="1" si="43"/>
        <v>180.54548000000003</v>
      </c>
      <c r="H321" s="192" t="str">
        <f ca="1"/>
        <v>2024-05-14</v>
      </c>
      <c r="I321" s="193">
        <f ca="1"/>
        <v>52393619</v>
      </c>
      <c r="O321" s="192" t="str">
        <f ca="1"/>
        <v>2024-05-14</v>
      </c>
      <c r="P321" s="193">
        <f ca="1"/>
        <v>4.4450000000000003</v>
      </c>
      <c r="Q321" s="11"/>
      <c r="BB321" s="55"/>
      <c r="BC321" s="56"/>
      <c r="BD321" s="56"/>
      <c r="BE321" s="56"/>
      <c r="BF321" s="56"/>
      <c r="BG321" s="56"/>
    </row>
    <row r="322" spans="1:59" ht="12.5">
      <c r="A322" s="19"/>
      <c r="B322" s="198" t="str">
        <f ca="1"/>
        <v>2024-05-13</v>
      </c>
      <c r="C322" s="30">
        <f ca="1"/>
        <v>185.66</v>
      </c>
      <c r="D322" s="205">
        <f t="shared" ca="1" si="44"/>
        <v>173.23949999999996</v>
      </c>
      <c r="E322" s="30">
        <f t="shared" ca="1" si="41"/>
        <v>173.36866666666663</v>
      </c>
      <c r="F322" s="30">
        <f t="shared" ca="1" si="42"/>
        <v>181.19124999999991</v>
      </c>
      <c r="G322" s="206">
        <f t="shared" ca="1" si="43"/>
        <v>180.48064000000002</v>
      </c>
      <c r="H322" s="192" t="str">
        <f ca="1"/>
        <v>2024-05-13</v>
      </c>
      <c r="I322" s="193">
        <f ca="1"/>
        <v>72044809</v>
      </c>
      <c r="O322" s="192" t="str">
        <f ca="1"/>
        <v>2024-05-13</v>
      </c>
      <c r="P322" s="193">
        <f ca="1"/>
        <v>4.4809999999999999</v>
      </c>
      <c r="Q322" s="11"/>
      <c r="BB322" s="55"/>
      <c r="BC322" s="56"/>
      <c r="BD322" s="56"/>
      <c r="BE322" s="56"/>
      <c r="BF322" s="56"/>
      <c r="BG322" s="56"/>
    </row>
    <row r="323" spans="1:59" ht="12.5">
      <c r="A323" s="19"/>
      <c r="B323" s="198" t="str">
        <f ca="1"/>
        <v>2024-05-10</v>
      </c>
      <c r="C323" s="30">
        <f ca="1"/>
        <v>182.44</v>
      </c>
      <c r="D323" s="205">
        <f t="shared" ca="1" si="44"/>
        <v>172.5505</v>
      </c>
      <c r="E323" s="30">
        <f t="shared" ca="1" si="41"/>
        <v>173.3243333333333</v>
      </c>
      <c r="F323" s="30">
        <f t="shared" ca="1" si="42"/>
        <v>181.21541666666658</v>
      </c>
      <c r="G323" s="206">
        <f t="shared" ca="1" si="43"/>
        <v>180.42036000000002</v>
      </c>
      <c r="H323" s="192" t="str">
        <f ca="1"/>
        <v>2024-05-10</v>
      </c>
      <c r="I323" s="193">
        <f ca="1"/>
        <v>50759500</v>
      </c>
      <c r="O323" s="192" t="str">
        <f ca="1"/>
        <v>2024-05-10</v>
      </c>
      <c r="P323" s="193">
        <f ca="1"/>
        <v>4.5039999999999996</v>
      </c>
      <c r="Q323" s="11"/>
      <c r="BB323" s="55"/>
      <c r="BC323" s="56"/>
      <c r="BD323" s="56"/>
      <c r="BE323" s="56"/>
      <c r="BF323" s="56"/>
      <c r="BG323" s="56"/>
    </row>
    <row r="324" spans="1:59" ht="12.5">
      <c r="A324" s="19"/>
      <c r="B324" s="198" t="str">
        <f ca="1"/>
        <v>2024-05-09</v>
      </c>
      <c r="C324" s="30">
        <f ca="1"/>
        <v>183.7</v>
      </c>
      <c r="D324" s="205">
        <f t="shared" ca="1" si="44"/>
        <v>172.21449999999999</v>
      </c>
      <c r="E324" s="30">
        <f t="shared" ref="E324:E387" ca="1" si="45">AVERAGE(C324:C383)</f>
        <v>173.33833333333328</v>
      </c>
      <c r="F324" s="30">
        <f t="shared" ref="F324:F387" ca="1" si="46">AVERAGE(C324:C443)</f>
        <v>181.26658333333327</v>
      </c>
      <c r="G324" s="206">
        <f t="shared" ref="G324:G387" ca="1" si="47">AVERAGE(C324:C573)</f>
        <v>180.37492</v>
      </c>
      <c r="H324" s="192" t="str">
        <f ca="1"/>
        <v>2024-05-09</v>
      </c>
      <c r="I324" s="193">
        <f ca="1"/>
        <v>48983000</v>
      </c>
      <c r="O324" s="192" t="str">
        <f ca="1"/>
        <v>2024-05-09</v>
      </c>
      <c r="P324" s="193">
        <f ca="1"/>
        <v>4.4489999999999998</v>
      </c>
      <c r="Q324" s="11"/>
      <c r="BB324" s="55"/>
      <c r="BC324" s="56"/>
      <c r="BD324" s="56"/>
      <c r="BE324" s="56"/>
      <c r="BF324" s="56"/>
      <c r="BG324" s="56"/>
    </row>
    <row r="325" spans="1:59" ht="12.5">
      <c r="A325" s="19"/>
      <c r="B325" s="198" t="str">
        <f ca="1"/>
        <v>2024-05-08</v>
      </c>
      <c r="C325" s="30">
        <f ca="1"/>
        <v>181.88</v>
      </c>
      <c r="D325" s="205">
        <f t="shared" ref="D325:D388" ca="1" si="48">AVERAGE(C325:C344)</f>
        <v>171.74049999999997</v>
      </c>
      <c r="E325" s="30">
        <f t="shared" ca="1" si="45"/>
        <v>173.34616666666662</v>
      </c>
      <c r="F325" s="30">
        <f t="shared" ca="1" si="46"/>
        <v>181.29316666666662</v>
      </c>
      <c r="G325" s="206">
        <f t="shared" ca="1" si="47"/>
        <v>180.32820000000001</v>
      </c>
      <c r="H325" s="192" t="str">
        <f ca="1"/>
        <v>2024-05-08</v>
      </c>
      <c r="I325" s="193">
        <f ca="1"/>
        <v>45057100</v>
      </c>
      <c r="O325" s="192" t="str">
        <f ca="1"/>
        <v>2024-05-08</v>
      </c>
      <c r="P325" s="193">
        <f ca="1"/>
        <v>4.492</v>
      </c>
      <c r="Q325" s="11"/>
      <c r="BB325" s="55"/>
      <c r="BC325" s="56"/>
      <c r="BD325" s="56"/>
      <c r="BE325" s="56"/>
      <c r="BF325" s="56"/>
      <c r="BG325" s="56"/>
    </row>
    <row r="326" spans="1:59" ht="12.5">
      <c r="A326" s="19"/>
      <c r="B326" s="198" t="str">
        <f ca="1"/>
        <v>2024-05-07</v>
      </c>
      <c r="C326" s="30">
        <f ca="1"/>
        <v>181.54</v>
      </c>
      <c r="D326" s="205">
        <f t="shared" ca="1" si="48"/>
        <v>170.99599999999995</v>
      </c>
      <c r="E326" s="30">
        <f t="shared" ca="1" si="45"/>
        <v>173.4193333333333</v>
      </c>
      <c r="F326" s="30">
        <f t="shared" ca="1" si="46"/>
        <v>181.3301666666666</v>
      </c>
      <c r="G326" s="206">
        <f t="shared" ca="1" si="47"/>
        <v>180.28796</v>
      </c>
      <c r="H326" s="192" t="str">
        <f ca="1"/>
        <v>2024-05-07</v>
      </c>
      <c r="I326" s="193">
        <f ca="1"/>
        <v>77305800</v>
      </c>
      <c r="O326" s="192" t="str">
        <f ca="1"/>
        <v>2024-05-07</v>
      </c>
      <c r="P326" s="193">
        <f ca="1"/>
        <v>4.4630000000000001</v>
      </c>
      <c r="Q326" s="11"/>
      <c r="BB326" s="55"/>
      <c r="BC326" s="56"/>
      <c r="BD326" s="56"/>
      <c r="BE326" s="56"/>
      <c r="BF326" s="56"/>
      <c r="BG326" s="56"/>
    </row>
    <row r="327" spans="1:59" ht="12.5">
      <c r="A327" s="19"/>
      <c r="B327" s="198" t="str">
        <f ca="1"/>
        <v>2024-05-06</v>
      </c>
      <c r="C327" s="30">
        <f ca="1"/>
        <v>180.86</v>
      </c>
      <c r="D327" s="205">
        <f t="shared" ca="1" si="48"/>
        <v>170.36249999999995</v>
      </c>
      <c r="E327" s="30">
        <f t="shared" ca="1" si="45"/>
        <v>173.52633333333327</v>
      </c>
      <c r="F327" s="30">
        <f t="shared" ca="1" si="46"/>
        <v>181.3481666666666</v>
      </c>
      <c r="G327" s="206">
        <f t="shared" ca="1" si="47"/>
        <v>180.24203999999997</v>
      </c>
      <c r="H327" s="192" t="str">
        <f ca="1"/>
        <v>2024-05-06</v>
      </c>
      <c r="I327" s="193">
        <f ca="1"/>
        <v>78569700</v>
      </c>
      <c r="O327" s="192" t="str">
        <f ca="1"/>
        <v>2024-05-06</v>
      </c>
      <c r="P327" s="193">
        <f ca="1"/>
        <v>4.4889999999999999</v>
      </c>
      <c r="Q327" s="11"/>
      <c r="BB327" s="55"/>
      <c r="BC327" s="56"/>
      <c r="BD327" s="56"/>
      <c r="BE327" s="56"/>
      <c r="BF327" s="56"/>
      <c r="BG327" s="56"/>
    </row>
    <row r="328" spans="1:59" ht="12.5">
      <c r="A328" s="19"/>
      <c r="B328" s="198" t="str">
        <f ca="1"/>
        <v>2024-05-03</v>
      </c>
      <c r="C328" s="30">
        <f ca="1"/>
        <v>182.52</v>
      </c>
      <c r="D328" s="205">
        <f t="shared" ca="1" si="48"/>
        <v>169.70249999999996</v>
      </c>
      <c r="E328" s="30">
        <f t="shared" ca="1" si="45"/>
        <v>173.63199999999998</v>
      </c>
      <c r="F328" s="30">
        <f t="shared" ca="1" si="46"/>
        <v>181.38508333333328</v>
      </c>
      <c r="G328" s="206">
        <f t="shared" ca="1" si="47"/>
        <v>180.20567999999997</v>
      </c>
      <c r="H328" s="192" t="str">
        <f ca="1"/>
        <v>2024-05-03</v>
      </c>
      <c r="I328" s="193">
        <f ca="1"/>
        <v>163224109</v>
      </c>
      <c r="O328" s="192" t="str">
        <f ca="1"/>
        <v>2024-05-03</v>
      </c>
      <c r="P328" s="193">
        <f ca="1"/>
        <v>4.5</v>
      </c>
      <c r="Q328" s="11"/>
      <c r="BB328" s="55"/>
      <c r="BC328" s="56"/>
      <c r="BD328" s="56"/>
      <c r="BE328" s="56"/>
      <c r="BF328" s="56"/>
      <c r="BG328" s="56"/>
    </row>
    <row r="329" spans="1:59" ht="12.5">
      <c r="A329" s="19"/>
      <c r="B329" s="198" t="str">
        <f ca="1"/>
        <v>2024-05-02</v>
      </c>
      <c r="C329" s="30">
        <f ca="1"/>
        <v>172.22</v>
      </c>
      <c r="D329" s="205">
        <f t="shared" ca="1" si="48"/>
        <v>169.0155</v>
      </c>
      <c r="E329" s="30">
        <f t="shared" ca="1" si="45"/>
        <v>173.72800000000001</v>
      </c>
      <c r="F329" s="30">
        <f t="shared" ca="1" si="46"/>
        <v>181.37308333333334</v>
      </c>
      <c r="G329" s="206">
        <f t="shared" ca="1" si="47"/>
        <v>180.16295999999997</v>
      </c>
      <c r="H329" s="192" t="str">
        <f ca="1"/>
        <v>2024-05-02</v>
      </c>
      <c r="I329" s="193">
        <f ca="1"/>
        <v>94214915</v>
      </c>
      <c r="O329" s="192" t="str">
        <f ca="1"/>
        <v>2024-05-02</v>
      </c>
      <c r="P329" s="193">
        <f ca="1"/>
        <v>4.5709999999999997</v>
      </c>
      <c r="Q329" s="11"/>
      <c r="BB329" s="55"/>
      <c r="BC329" s="56"/>
      <c r="BD329" s="56"/>
      <c r="BE329" s="56"/>
      <c r="BF329" s="56"/>
      <c r="BG329" s="56"/>
    </row>
    <row r="330" spans="1:59" ht="12.5">
      <c r="A330" s="19"/>
      <c r="B330" s="198" t="str">
        <f ca="1"/>
        <v>2024-05-01</v>
      </c>
      <c r="C330" s="30">
        <f ca="1"/>
        <v>168.5</v>
      </c>
      <c r="D330" s="205">
        <f t="shared" ca="1" si="48"/>
        <v>168.80599999999998</v>
      </c>
      <c r="E330" s="30">
        <f t="shared" ca="1" si="45"/>
        <v>173.99383333333336</v>
      </c>
      <c r="F330" s="30">
        <f t="shared" ca="1" si="46"/>
        <v>181.4509166666667</v>
      </c>
      <c r="G330" s="206">
        <f t="shared" ca="1" si="47"/>
        <v>180.13059999999996</v>
      </c>
      <c r="H330" s="192" t="str">
        <f ca="1"/>
        <v>2024-05-01</v>
      </c>
      <c r="I330" s="193">
        <f ca="1"/>
        <v>50383147</v>
      </c>
      <c r="O330" s="192" t="str">
        <f ca="1"/>
        <v>2024-05-01</v>
      </c>
      <c r="P330" s="193">
        <f ca="1"/>
        <v>4.5949999999999998</v>
      </c>
      <c r="Q330" s="11"/>
      <c r="BB330" s="55"/>
      <c r="BC330" s="56"/>
      <c r="BD330" s="56"/>
      <c r="BE330" s="56"/>
      <c r="BF330" s="56"/>
      <c r="BG330" s="56"/>
    </row>
    <row r="331" spans="1:59" ht="12.5">
      <c r="A331" s="19"/>
      <c r="B331" s="198" t="str">
        <f ca="1"/>
        <v>2024-04-30</v>
      </c>
      <c r="C331" s="30">
        <f ca="1"/>
        <v>169.53</v>
      </c>
      <c r="D331" s="205">
        <f t="shared" ca="1" si="48"/>
        <v>168.8235</v>
      </c>
      <c r="E331" s="30">
        <f t="shared" ca="1" si="45"/>
        <v>174.29483333333334</v>
      </c>
      <c r="F331" s="30">
        <f t="shared" ca="1" si="46"/>
        <v>181.55091666666669</v>
      </c>
      <c r="G331" s="206">
        <f t="shared" ca="1" si="47"/>
        <v>180.11971999999994</v>
      </c>
      <c r="H331" s="192" t="str">
        <f ca="1"/>
        <v>2024-04-30</v>
      </c>
      <c r="I331" s="193">
        <f ca="1"/>
        <v>65934800</v>
      </c>
      <c r="O331" s="192" t="str">
        <f ca="1"/>
        <v>2024-04-30</v>
      </c>
      <c r="P331" s="193">
        <f ca="1"/>
        <v>4.6859999999999999</v>
      </c>
      <c r="Q331" s="11"/>
      <c r="BB331" s="55"/>
      <c r="BC331" s="56"/>
      <c r="BD331" s="56"/>
      <c r="BE331" s="56"/>
      <c r="BF331" s="56"/>
      <c r="BG331" s="56"/>
    </row>
    <row r="332" spans="1:59" ht="12.5">
      <c r="A332" s="19"/>
      <c r="B332" s="198" t="str">
        <f ca="1"/>
        <v>2024-04-29</v>
      </c>
      <c r="C332" s="30">
        <f ca="1"/>
        <v>172.68</v>
      </c>
      <c r="D332" s="205">
        <f t="shared" ca="1" si="48"/>
        <v>168.74950000000001</v>
      </c>
      <c r="E332" s="30">
        <f t="shared" ca="1" si="45"/>
        <v>174.54833333333332</v>
      </c>
      <c r="F332" s="30">
        <f t="shared" ca="1" si="46"/>
        <v>181.62091666666669</v>
      </c>
      <c r="G332" s="206">
        <f t="shared" ca="1" si="47"/>
        <v>180.10903999999991</v>
      </c>
      <c r="H332" s="192" t="str">
        <f ca="1"/>
        <v>2024-04-29</v>
      </c>
      <c r="I332" s="193">
        <f ca="1"/>
        <v>68169419</v>
      </c>
      <c r="O332" s="192" t="str">
        <f ca="1"/>
        <v>2024-04-29</v>
      </c>
      <c r="P332" s="193">
        <f ca="1"/>
        <v>4.6139999999999999</v>
      </c>
      <c r="Q332" s="11"/>
      <c r="BB332" s="55"/>
      <c r="BC332" s="56"/>
      <c r="BD332" s="56"/>
      <c r="BE332" s="56"/>
      <c r="BF332" s="56"/>
      <c r="BG332" s="56"/>
    </row>
    <row r="333" spans="1:59" ht="12.5">
      <c r="A333" s="19"/>
      <c r="B333" s="198" t="str">
        <f ca="1"/>
        <v>2024-04-26</v>
      </c>
      <c r="C333" s="30">
        <f ca="1"/>
        <v>168.5</v>
      </c>
      <c r="D333" s="205">
        <f t="shared" ca="1" si="48"/>
        <v>168.577</v>
      </c>
      <c r="E333" s="30">
        <f t="shared" ca="1" si="45"/>
        <v>174.76600000000002</v>
      </c>
      <c r="F333" s="30">
        <f t="shared" ca="1" si="46"/>
        <v>181.64325000000002</v>
      </c>
      <c r="G333" s="206">
        <f t="shared" ca="1" si="47"/>
        <v>180.08991999999995</v>
      </c>
      <c r="H333" s="192" t="str">
        <f ca="1"/>
        <v>2024-04-26</v>
      </c>
      <c r="I333" s="193">
        <f ca="1"/>
        <v>44838400</v>
      </c>
      <c r="O333" s="192" t="str">
        <f ca="1"/>
        <v>2024-04-26</v>
      </c>
      <c r="P333" s="193">
        <f ca="1"/>
        <v>4.6689999999999996</v>
      </c>
      <c r="Q333" s="11"/>
      <c r="BB333" s="55"/>
      <c r="BC333" s="56"/>
      <c r="BD333" s="56"/>
      <c r="BE333" s="56"/>
      <c r="BF333" s="56"/>
      <c r="BG333" s="56"/>
    </row>
    <row r="334" spans="1:59" ht="12.5">
      <c r="A334" s="19"/>
      <c r="B334" s="198" t="str">
        <f ca="1"/>
        <v>2024-04-25</v>
      </c>
      <c r="C334" s="30">
        <f ca="1"/>
        <v>169.09</v>
      </c>
      <c r="D334" s="205">
        <f t="shared" ca="1" si="48"/>
        <v>168.68550000000002</v>
      </c>
      <c r="E334" s="30">
        <f t="shared" ca="1" si="45"/>
        <v>175.01266666666666</v>
      </c>
      <c r="F334" s="30">
        <f t="shared" ca="1" si="46"/>
        <v>181.70808333333338</v>
      </c>
      <c r="G334" s="206">
        <f t="shared" ca="1" si="47"/>
        <v>180.08787999999998</v>
      </c>
      <c r="H334" s="192" t="str">
        <f ca="1"/>
        <v>2024-04-25</v>
      </c>
      <c r="I334" s="193">
        <f ca="1"/>
        <v>50558329</v>
      </c>
      <c r="O334" s="192" t="str">
        <f ca="1"/>
        <v>2024-04-25</v>
      </c>
      <c r="P334" s="193">
        <f ca="1"/>
        <v>4.7060000000000004</v>
      </c>
      <c r="Q334" s="11"/>
      <c r="BB334" s="55"/>
      <c r="BC334" s="56"/>
      <c r="BD334" s="56"/>
      <c r="BE334" s="56"/>
      <c r="BF334" s="56"/>
      <c r="BG334" s="56"/>
    </row>
    <row r="335" spans="1:59" ht="12.5">
      <c r="A335" s="19"/>
      <c r="B335" s="198" t="str">
        <f ca="1"/>
        <v>2024-04-24</v>
      </c>
      <c r="C335" s="30">
        <f ca="1"/>
        <v>168.23</v>
      </c>
      <c r="D335" s="205">
        <f t="shared" ca="1" si="48"/>
        <v>168.85600000000005</v>
      </c>
      <c r="E335" s="30">
        <f t="shared" ca="1" si="45"/>
        <v>175.30983333333333</v>
      </c>
      <c r="F335" s="30">
        <f t="shared" ca="1" si="46"/>
        <v>181.7381666666667</v>
      </c>
      <c r="G335" s="206">
        <f t="shared" ca="1" si="47"/>
        <v>180.07843999999997</v>
      </c>
      <c r="H335" s="192" t="str">
        <f ca="1"/>
        <v>2024-04-24</v>
      </c>
      <c r="I335" s="193">
        <f ca="1"/>
        <v>48251835</v>
      </c>
      <c r="O335" s="192" t="str">
        <f ca="1"/>
        <v>2024-04-24</v>
      </c>
      <c r="P335" s="193">
        <f ca="1"/>
        <v>4.6520000000000001</v>
      </c>
      <c r="Q335" s="11"/>
      <c r="BB335" s="55"/>
      <c r="BC335" s="56"/>
      <c r="BD335" s="56"/>
      <c r="BE335" s="56"/>
      <c r="BF335" s="56"/>
      <c r="BG335" s="56"/>
    </row>
    <row r="336" spans="1:59" ht="12.5">
      <c r="A336" s="19"/>
      <c r="B336" s="198" t="str">
        <f ca="1"/>
        <v>2024-04-23</v>
      </c>
      <c r="C336" s="30">
        <f ca="1"/>
        <v>166.12</v>
      </c>
      <c r="D336" s="205">
        <f t="shared" ca="1" si="48"/>
        <v>168.89000000000004</v>
      </c>
      <c r="E336" s="30">
        <f t="shared" ca="1" si="45"/>
        <v>175.68249999999998</v>
      </c>
      <c r="F336" s="30">
        <f t="shared" ca="1" si="46"/>
        <v>181.74900000000005</v>
      </c>
      <c r="G336" s="206">
        <f t="shared" ca="1" si="47"/>
        <v>180.05403999999999</v>
      </c>
      <c r="H336" s="192" t="str">
        <f ca="1"/>
        <v>2024-04-23</v>
      </c>
      <c r="I336" s="193">
        <f ca="1"/>
        <v>49537800</v>
      </c>
      <c r="O336" s="192" t="str">
        <f ca="1"/>
        <v>2024-04-23</v>
      </c>
      <c r="P336" s="193">
        <f ca="1"/>
        <v>4.5979999999999999</v>
      </c>
      <c r="Q336" s="11"/>
      <c r="BB336" s="55"/>
      <c r="BC336" s="56"/>
      <c r="BD336" s="56"/>
      <c r="BE336" s="56"/>
      <c r="BF336" s="56"/>
      <c r="BG336" s="56"/>
    </row>
    <row r="337" spans="1:59" ht="12.5">
      <c r="A337" s="19"/>
      <c r="B337" s="198" t="str">
        <f ca="1"/>
        <v>2024-04-22</v>
      </c>
      <c r="C337" s="30">
        <f ca="1"/>
        <v>165.06</v>
      </c>
      <c r="D337" s="205">
        <f t="shared" ca="1" si="48"/>
        <v>169.08650000000003</v>
      </c>
      <c r="E337" s="30">
        <f t="shared" ca="1" si="45"/>
        <v>176.10166666666663</v>
      </c>
      <c r="F337" s="30">
        <f t="shared" ca="1" si="46"/>
        <v>181.77341666666669</v>
      </c>
      <c r="G337" s="206">
        <f t="shared" ca="1" si="47"/>
        <v>180.03807999999995</v>
      </c>
      <c r="H337" s="192" t="str">
        <f ca="1"/>
        <v>2024-04-22</v>
      </c>
      <c r="I337" s="193">
        <f ca="1"/>
        <v>48116443</v>
      </c>
      <c r="O337" s="192" t="str">
        <f ca="1"/>
        <v>2024-04-22</v>
      </c>
      <c r="P337" s="193">
        <f ca="1"/>
        <v>4.6230000000000002</v>
      </c>
      <c r="Q337" s="11"/>
      <c r="BB337" s="55"/>
      <c r="BC337" s="56"/>
      <c r="BD337" s="56"/>
      <c r="BE337" s="56"/>
      <c r="BF337" s="56"/>
      <c r="BG337" s="56"/>
    </row>
    <row r="338" spans="1:59" ht="12.5">
      <c r="A338" s="19"/>
      <c r="B338" s="198" t="str">
        <f ca="1"/>
        <v>2024-04-19</v>
      </c>
      <c r="C338" s="30">
        <f ca="1"/>
        <v>164.22</v>
      </c>
      <c r="D338" s="205">
        <f t="shared" ca="1" si="48"/>
        <v>169.40700000000001</v>
      </c>
      <c r="E338" s="30">
        <f t="shared" ca="1" si="45"/>
        <v>176.5675</v>
      </c>
      <c r="F338" s="30">
        <f t="shared" ca="1" si="46"/>
        <v>181.78958333333335</v>
      </c>
      <c r="G338" s="206">
        <f t="shared" ca="1" si="47"/>
        <v>180.03255999999996</v>
      </c>
      <c r="H338" s="192" t="str">
        <f ca="1"/>
        <v>2024-04-19</v>
      </c>
      <c r="I338" s="193">
        <f ca="1"/>
        <v>68149377</v>
      </c>
      <c r="O338" s="192" t="str">
        <f ca="1"/>
        <v>2024-04-19</v>
      </c>
      <c r="P338" s="193">
        <f ca="1"/>
        <v>4.6150000000000002</v>
      </c>
      <c r="Q338" s="11"/>
      <c r="BB338" s="55"/>
      <c r="BC338" s="56"/>
      <c r="BD338" s="56"/>
      <c r="BE338" s="56"/>
      <c r="BF338" s="56"/>
      <c r="BG338" s="56"/>
    </row>
    <row r="339" spans="1:59" ht="12.5">
      <c r="A339" s="19"/>
      <c r="B339" s="198" t="str">
        <f ca="1"/>
        <v>2024-04-18</v>
      </c>
      <c r="C339" s="30">
        <f ca="1"/>
        <v>166.25</v>
      </c>
      <c r="D339" s="205">
        <f t="shared" ca="1" si="48"/>
        <v>169.72399999999999</v>
      </c>
      <c r="E339" s="30">
        <f t="shared" ca="1" si="45"/>
        <v>177.05283333333333</v>
      </c>
      <c r="F339" s="30">
        <f t="shared" ca="1" si="46"/>
        <v>181.80175000000003</v>
      </c>
      <c r="G339" s="206">
        <f t="shared" ca="1" si="47"/>
        <v>180.02915999999996</v>
      </c>
      <c r="H339" s="192" t="str">
        <f ca="1"/>
        <v>2024-04-18</v>
      </c>
      <c r="I339" s="193">
        <f ca="1"/>
        <v>43122903</v>
      </c>
      <c r="O339" s="192" t="str">
        <f ca="1"/>
        <v>2024-04-18</v>
      </c>
      <c r="P339" s="193">
        <f ca="1"/>
        <v>4.6470000000000002</v>
      </c>
      <c r="Q339" s="11"/>
      <c r="BB339" s="55"/>
      <c r="BC339" s="56"/>
      <c r="BD339" s="56"/>
      <c r="BE339" s="56"/>
      <c r="BF339" s="56"/>
      <c r="BG339" s="56"/>
    </row>
    <row r="340" spans="1:59" ht="12.5">
      <c r="A340" s="19"/>
      <c r="B340" s="198" t="str">
        <f ca="1"/>
        <v>2024-04-17</v>
      </c>
      <c r="C340" s="30">
        <f ca="1"/>
        <v>167.21</v>
      </c>
      <c r="D340" s="205">
        <f t="shared" ca="1" si="48"/>
        <v>170.30299999999997</v>
      </c>
      <c r="E340" s="30">
        <f t="shared" ca="1" si="45"/>
        <v>177.51566666666665</v>
      </c>
      <c r="F340" s="30">
        <f t="shared" ca="1" si="46"/>
        <v>181.83183333333335</v>
      </c>
      <c r="G340" s="206">
        <f t="shared" ca="1" si="47"/>
        <v>180.02411999999995</v>
      </c>
      <c r="H340" s="192" t="str">
        <f ca="1"/>
        <v>2024-04-17</v>
      </c>
      <c r="I340" s="193">
        <f ca="1"/>
        <v>50901210</v>
      </c>
      <c r="O340" s="192" t="str">
        <f ca="1"/>
        <v>2024-04-17</v>
      </c>
      <c r="P340" s="193">
        <f ca="1"/>
        <v>4.585</v>
      </c>
      <c r="Q340" s="11"/>
      <c r="BB340" s="55"/>
      <c r="BC340" s="56"/>
      <c r="BD340" s="56"/>
      <c r="BE340" s="56"/>
      <c r="BF340" s="56"/>
      <c r="BG340" s="56"/>
    </row>
    <row r="341" spans="1:59" ht="12.5">
      <c r="A341" s="19"/>
      <c r="B341" s="198" t="str">
        <f ca="1"/>
        <v>2024-04-16</v>
      </c>
      <c r="C341" s="30">
        <f ca="1"/>
        <v>168.58</v>
      </c>
      <c r="D341" s="205">
        <f t="shared" ca="1" si="48"/>
        <v>170.70499999999998</v>
      </c>
      <c r="E341" s="30">
        <f t="shared" ca="1" si="45"/>
        <v>177.94099999999997</v>
      </c>
      <c r="F341" s="30">
        <f t="shared" ca="1" si="46"/>
        <v>181.87325000000004</v>
      </c>
      <c r="G341" s="206">
        <f t="shared" ca="1" si="47"/>
        <v>180.01911999999996</v>
      </c>
      <c r="H341" s="192" t="str">
        <f ca="1"/>
        <v>2024-04-16</v>
      </c>
      <c r="I341" s="193">
        <f ca="1"/>
        <v>73711235</v>
      </c>
      <c r="O341" s="192" t="str">
        <f ca="1"/>
        <v>2024-04-16</v>
      </c>
      <c r="P341" s="193">
        <f ca="1"/>
        <v>4.6589999999999998</v>
      </c>
      <c r="Q341" s="11"/>
      <c r="BB341" s="55"/>
      <c r="BC341" s="56"/>
      <c r="BD341" s="56"/>
      <c r="BE341" s="56"/>
      <c r="BF341" s="56"/>
      <c r="BG341" s="56"/>
    </row>
    <row r="342" spans="1:59" ht="12.5">
      <c r="A342" s="19"/>
      <c r="B342" s="198" t="str">
        <f ca="1"/>
        <v>2024-04-15</v>
      </c>
      <c r="C342" s="30">
        <f ca="1"/>
        <v>171.88</v>
      </c>
      <c r="D342" s="205">
        <f t="shared" ca="1" si="48"/>
        <v>170.92099999999999</v>
      </c>
      <c r="E342" s="30">
        <f t="shared" ca="1" si="45"/>
        <v>178.30499999999995</v>
      </c>
      <c r="F342" s="30">
        <f t="shared" ca="1" si="46"/>
        <v>181.89958333333337</v>
      </c>
      <c r="G342" s="206">
        <f t="shared" ca="1" si="47"/>
        <v>180.00403999999995</v>
      </c>
      <c r="H342" s="192" t="str">
        <f ca="1"/>
        <v>2024-04-15</v>
      </c>
      <c r="I342" s="193">
        <f ca="1"/>
        <v>73531800</v>
      </c>
      <c r="O342" s="192" t="str">
        <f ca="1"/>
        <v>2024-04-15</v>
      </c>
      <c r="P342" s="193">
        <f ca="1"/>
        <v>4.6280000000000001</v>
      </c>
      <c r="Q342" s="11"/>
      <c r="BB342" s="55"/>
      <c r="BC342" s="56"/>
      <c r="BD342" s="56"/>
      <c r="BE342" s="56"/>
      <c r="BF342" s="56"/>
      <c r="BG342" s="56"/>
    </row>
    <row r="343" spans="1:59" ht="12.5">
      <c r="A343" s="19"/>
      <c r="B343" s="198" t="str">
        <f ca="1"/>
        <v>2024-04-12</v>
      </c>
      <c r="C343" s="30">
        <f ca="1"/>
        <v>175.72</v>
      </c>
      <c r="D343" s="205">
        <f t="shared" ca="1" si="48"/>
        <v>170.91749999999999</v>
      </c>
      <c r="E343" s="30">
        <f t="shared" ca="1" si="45"/>
        <v>178.56533333333331</v>
      </c>
      <c r="F343" s="30">
        <f t="shared" ca="1" si="46"/>
        <v>181.89741666666671</v>
      </c>
      <c r="G343" s="206">
        <f t="shared" ca="1" si="47"/>
        <v>179.97083999999998</v>
      </c>
      <c r="H343" s="192" t="str">
        <f ca="1"/>
        <v>2024-04-12</v>
      </c>
      <c r="I343" s="193">
        <f ca="1"/>
        <v>101670886</v>
      </c>
      <c r="O343" s="192" t="str">
        <f ca="1"/>
        <v>2024-04-12</v>
      </c>
      <c r="P343" s="193">
        <f ca="1"/>
        <v>4.4989999999999997</v>
      </c>
      <c r="Q343" s="11"/>
      <c r="BB343" s="55"/>
      <c r="BC343" s="56"/>
      <c r="BD343" s="56"/>
      <c r="BE343" s="56"/>
      <c r="BF343" s="56"/>
      <c r="BG343" s="56"/>
    </row>
    <row r="344" spans="1:59" ht="12.5">
      <c r="A344" s="19"/>
      <c r="B344" s="198" t="str">
        <f ca="1"/>
        <v>2024-04-11</v>
      </c>
      <c r="C344" s="30">
        <f ca="1"/>
        <v>174.22</v>
      </c>
      <c r="D344" s="205">
        <f t="shared" ca="1" si="48"/>
        <v>170.74099999999999</v>
      </c>
      <c r="E344" s="30">
        <f t="shared" ca="1" si="45"/>
        <v>178.66316666666665</v>
      </c>
      <c r="F344" s="30">
        <f t="shared" ca="1" si="46"/>
        <v>181.88458333333341</v>
      </c>
      <c r="G344" s="206">
        <f t="shared" ca="1" si="47"/>
        <v>179.92219999999998</v>
      </c>
      <c r="H344" s="192" t="str">
        <f ca="1"/>
        <v>2024-04-11</v>
      </c>
      <c r="I344" s="193">
        <f ca="1"/>
        <v>91070300</v>
      </c>
      <c r="O344" s="192" t="str">
        <f ca="1"/>
        <v>2024-04-11</v>
      </c>
      <c r="P344" s="193">
        <f ca="1"/>
        <v>4.5759999999999996</v>
      </c>
      <c r="Q344" s="11"/>
      <c r="BB344" s="55"/>
      <c r="BC344" s="56"/>
      <c r="BD344" s="56"/>
      <c r="BE344" s="56"/>
      <c r="BF344" s="56"/>
      <c r="BG344" s="56"/>
    </row>
    <row r="345" spans="1:59" ht="12.5">
      <c r="A345" s="19"/>
      <c r="B345" s="198" t="str">
        <f ca="1"/>
        <v>2024-04-10</v>
      </c>
      <c r="C345" s="30">
        <f ca="1"/>
        <v>166.99</v>
      </c>
      <c r="D345" s="205">
        <f t="shared" ca="1" si="48"/>
        <v>170.54649999999998</v>
      </c>
      <c r="E345" s="30">
        <f t="shared" ca="1" si="45"/>
        <v>178.80166666666668</v>
      </c>
      <c r="F345" s="30">
        <f t="shared" ca="1" si="46"/>
        <v>181.88741666666678</v>
      </c>
      <c r="G345" s="206">
        <f t="shared" ca="1" si="47"/>
        <v>179.88096000000002</v>
      </c>
      <c r="H345" s="192" t="str">
        <f ca="1"/>
        <v>2024-04-10</v>
      </c>
      <c r="I345" s="193">
        <f ca="1"/>
        <v>49709336</v>
      </c>
      <c r="O345" s="192" t="str">
        <f ca="1"/>
        <v>2024-04-10</v>
      </c>
      <c r="P345" s="193">
        <f ca="1"/>
        <v>4.5599999999999996</v>
      </c>
      <c r="Q345" s="11"/>
      <c r="BB345" s="55"/>
      <c r="BC345" s="56"/>
      <c r="BD345" s="56"/>
      <c r="BE345" s="56"/>
      <c r="BF345" s="56"/>
      <c r="BG345" s="56"/>
    </row>
    <row r="346" spans="1:59" ht="12.5">
      <c r="A346" s="19"/>
      <c r="B346" s="198" t="str">
        <f ca="1"/>
        <v>2024-04-09</v>
      </c>
      <c r="C346" s="30">
        <f ca="1"/>
        <v>168.87</v>
      </c>
      <c r="D346" s="205">
        <f t="shared" ca="1" si="48"/>
        <v>170.81800000000001</v>
      </c>
      <c r="E346" s="30">
        <f t="shared" ca="1" si="45"/>
        <v>179.09866666666667</v>
      </c>
      <c r="F346" s="30">
        <f t="shared" ca="1" si="46"/>
        <v>181.96133333333344</v>
      </c>
      <c r="G346" s="206">
        <f t="shared" ca="1" si="47"/>
        <v>179.84700000000001</v>
      </c>
      <c r="H346" s="192" t="str">
        <f ca="1"/>
        <v>2024-04-09</v>
      </c>
      <c r="I346" s="193">
        <f ca="1"/>
        <v>42451209</v>
      </c>
      <c r="O346" s="192" t="str">
        <f ca="1"/>
        <v>2024-04-09</v>
      </c>
      <c r="P346" s="193">
        <f ca="1"/>
        <v>4.3659999999999997</v>
      </c>
      <c r="Q346" s="11"/>
      <c r="BB346" s="55"/>
      <c r="BC346" s="56"/>
      <c r="BD346" s="56"/>
      <c r="BE346" s="56"/>
      <c r="BF346" s="56"/>
      <c r="BG346" s="56"/>
    </row>
    <row r="347" spans="1:59" ht="12.5">
      <c r="A347" s="19"/>
      <c r="B347" s="198" t="str">
        <f ca="1"/>
        <v>2024-04-08</v>
      </c>
      <c r="C347" s="30">
        <f ca="1"/>
        <v>167.66</v>
      </c>
      <c r="D347" s="205">
        <f t="shared" ca="1" si="48"/>
        <v>170.97150000000002</v>
      </c>
      <c r="E347" s="30">
        <f t="shared" ca="1" si="45"/>
        <v>179.35883333333334</v>
      </c>
      <c r="F347" s="30">
        <f t="shared" ca="1" si="46"/>
        <v>182.03258333333343</v>
      </c>
      <c r="G347" s="206">
        <f t="shared" ca="1" si="47"/>
        <v>179.80828000000002</v>
      </c>
      <c r="H347" s="192" t="str">
        <f ca="1"/>
        <v>2024-04-08</v>
      </c>
      <c r="I347" s="193">
        <f ca="1"/>
        <v>37425513</v>
      </c>
      <c r="O347" s="192" t="str">
        <f ca="1"/>
        <v>2024-04-08</v>
      </c>
      <c r="P347" s="193">
        <f ca="1"/>
        <v>4.4240000000000004</v>
      </c>
      <c r="Q347" s="11"/>
      <c r="BB347" s="55"/>
      <c r="BC347" s="56"/>
      <c r="BD347" s="56"/>
      <c r="BE347" s="56"/>
      <c r="BF347" s="56"/>
      <c r="BG347" s="56"/>
    </row>
    <row r="348" spans="1:59" ht="12.5">
      <c r="A348" s="19"/>
      <c r="B348" s="198" t="str">
        <f ca="1"/>
        <v>2024-04-05</v>
      </c>
      <c r="C348" s="30">
        <f ca="1"/>
        <v>168.78</v>
      </c>
      <c r="D348" s="205">
        <f t="shared" ca="1" si="48"/>
        <v>171.08500000000001</v>
      </c>
      <c r="E348" s="30">
        <f t="shared" ca="1" si="45"/>
        <v>179.64916666666667</v>
      </c>
      <c r="F348" s="30">
        <f t="shared" ca="1" si="46"/>
        <v>182.11500000000009</v>
      </c>
      <c r="G348" s="206">
        <f t="shared" ca="1" si="47"/>
        <v>179.77928000000006</v>
      </c>
      <c r="H348" s="192" t="str">
        <f ca="1"/>
        <v>2024-04-05</v>
      </c>
      <c r="I348" s="193">
        <f ca="1"/>
        <v>42104826</v>
      </c>
      <c r="O348" s="192" t="str">
        <f ca="1"/>
        <v>2024-04-05</v>
      </c>
      <c r="P348" s="193">
        <f ca="1"/>
        <v>4.3780000000000001</v>
      </c>
      <c r="Q348" s="11"/>
      <c r="BB348" s="55"/>
      <c r="BC348" s="56"/>
      <c r="BD348" s="56"/>
      <c r="BE348" s="56"/>
      <c r="BF348" s="56"/>
      <c r="BG348" s="56"/>
    </row>
    <row r="349" spans="1:59" ht="12.5">
      <c r="A349" s="19"/>
      <c r="B349" s="198" t="str">
        <f ca="1"/>
        <v>2024-04-04</v>
      </c>
      <c r="C349" s="30">
        <f ca="1"/>
        <v>168.03</v>
      </c>
      <c r="D349" s="205">
        <f t="shared" ca="1" si="48"/>
        <v>171.05649999999997</v>
      </c>
      <c r="E349" s="30">
        <f t="shared" ca="1" si="45"/>
        <v>179.90350000000001</v>
      </c>
      <c r="F349" s="30">
        <f t="shared" ca="1" si="46"/>
        <v>182.20350000000008</v>
      </c>
      <c r="G349" s="206">
        <f t="shared" ca="1" si="47"/>
        <v>179.75624000000002</v>
      </c>
      <c r="H349" s="192" t="str">
        <f ca="1"/>
        <v>2024-04-04</v>
      </c>
      <c r="I349" s="193">
        <f ca="1"/>
        <v>53704400</v>
      </c>
      <c r="O349" s="192" t="str">
        <f ca="1"/>
        <v>2024-04-04</v>
      </c>
      <c r="P349" s="193">
        <f ca="1"/>
        <v>4.3090000000000002</v>
      </c>
      <c r="Q349" s="11"/>
      <c r="BB349" s="55"/>
      <c r="BC349" s="56"/>
      <c r="BD349" s="56"/>
      <c r="BE349" s="56"/>
      <c r="BF349" s="56"/>
      <c r="BG349" s="56"/>
    </row>
    <row r="350" spans="1:59" ht="12.5">
      <c r="A350" s="19"/>
      <c r="B350" s="198" t="str">
        <f ca="1"/>
        <v>2024-04-03</v>
      </c>
      <c r="C350" s="30">
        <f ca="1"/>
        <v>168.85</v>
      </c>
      <c r="D350" s="205">
        <f t="shared" ca="1" si="48"/>
        <v>171.07149999999999</v>
      </c>
      <c r="E350" s="30">
        <f t="shared" ca="1" si="45"/>
        <v>180.17716666666672</v>
      </c>
      <c r="F350" s="30">
        <f t="shared" ca="1" si="46"/>
        <v>182.29066666666679</v>
      </c>
      <c r="G350" s="206">
        <f t="shared" ca="1" si="47"/>
        <v>179.73264000000003</v>
      </c>
      <c r="H350" s="192" t="str">
        <f ca="1"/>
        <v>2024-04-03</v>
      </c>
      <c r="I350" s="193">
        <f ca="1"/>
        <v>47691715</v>
      </c>
      <c r="O350" s="192" t="str">
        <f ca="1"/>
        <v>2024-04-03</v>
      </c>
      <c r="P350" s="193">
        <f ca="1"/>
        <v>4.3550000000000004</v>
      </c>
      <c r="Q350" s="11"/>
      <c r="BB350" s="55"/>
      <c r="BC350" s="56"/>
      <c r="BD350" s="56"/>
      <c r="BE350" s="56"/>
      <c r="BF350" s="56"/>
      <c r="BG350" s="56"/>
    </row>
    <row r="351" spans="1:59" ht="12.5">
      <c r="A351" s="19"/>
      <c r="B351" s="198" t="str">
        <f ca="1"/>
        <v>2024-04-02</v>
      </c>
      <c r="C351" s="30">
        <f ca="1"/>
        <v>168.05</v>
      </c>
      <c r="D351" s="205">
        <f t="shared" ca="1" si="48"/>
        <v>171.095</v>
      </c>
      <c r="E351" s="30">
        <f t="shared" ca="1" si="45"/>
        <v>180.36466666666672</v>
      </c>
      <c r="F351" s="30">
        <f t="shared" ca="1" si="46"/>
        <v>182.35933333333347</v>
      </c>
      <c r="G351" s="206">
        <f t="shared" ca="1" si="47"/>
        <v>179.71316000000007</v>
      </c>
      <c r="H351" s="192" t="str">
        <f ca="1"/>
        <v>2024-04-02</v>
      </c>
      <c r="I351" s="193">
        <f ca="1"/>
        <v>49329500</v>
      </c>
      <c r="O351" s="192" t="str">
        <f ca="1"/>
        <v>2024-04-02</v>
      </c>
      <c r="P351" s="193">
        <f ca="1"/>
        <v>4.3650000000000002</v>
      </c>
      <c r="Q351" s="11"/>
      <c r="BB351" s="55"/>
      <c r="BC351" s="56"/>
      <c r="BD351" s="56"/>
      <c r="BE351" s="56"/>
      <c r="BF351" s="56"/>
      <c r="BG351" s="56"/>
    </row>
    <row r="352" spans="1:59" ht="12.5">
      <c r="A352" s="19"/>
      <c r="B352" s="198" t="str">
        <f ca="1"/>
        <v>2024-04-01</v>
      </c>
      <c r="C352" s="30">
        <f ca="1"/>
        <v>169.23</v>
      </c>
      <c r="D352" s="205">
        <f t="shared" ca="1" si="48"/>
        <v>171.40649999999999</v>
      </c>
      <c r="E352" s="30">
        <f t="shared" ca="1" si="45"/>
        <v>180.57750000000004</v>
      </c>
      <c r="F352" s="30">
        <f t="shared" ca="1" si="46"/>
        <v>182.43966666666677</v>
      </c>
      <c r="G352" s="206">
        <f t="shared" ca="1" si="47"/>
        <v>179.69900000000004</v>
      </c>
      <c r="H352" s="192" t="str">
        <f ca="1"/>
        <v>2024-04-01</v>
      </c>
      <c r="I352" s="193">
        <f ca="1"/>
        <v>46240500</v>
      </c>
      <c r="O352" s="192" t="str">
        <f ca="1"/>
        <v>2024-04-01</v>
      </c>
      <c r="P352" s="193">
        <f ca="1"/>
        <v>4.3289999999999997</v>
      </c>
      <c r="Q352" s="11"/>
      <c r="BB352" s="55"/>
      <c r="BC352" s="56"/>
      <c r="BD352" s="56"/>
      <c r="BE352" s="56"/>
      <c r="BF352" s="56"/>
      <c r="BG352" s="56"/>
    </row>
    <row r="353" spans="1:59" ht="12.5">
      <c r="A353" s="19"/>
      <c r="B353" s="198" t="str">
        <f ca="1"/>
        <v>2024-03-28</v>
      </c>
      <c r="C353" s="30">
        <f ca="1"/>
        <v>170.67</v>
      </c>
      <c r="D353" s="205">
        <f t="shared" ca="1" si="48"/>
        <v>171.88600000000002</v>
      </c>
      <c r="E353" s="30">
        <f t="shared" ca="1" si="45"/>
        <v>180.80950000000001</v>
      </c>
      <c r="F353" s="30">
        <f t="shared" ca="1" si="46"/>
        <v>182.49775000000011</v>
      </c>
      <c r="G353" s="206">
        <f t="shared" ca="1" si="47"/>
        <v>179.67508000000004</v>
      </c>
      <c r="H353" s="192" t="str">
        <f ca="1"/>
        <v>2024-03-28</v>
      </c>
      <c r="I353" s="193">
        <f ca="1"/>
        <v>65672700</v>
      </c>
      <c r="O353" s="192" t="str">
        <f ca="1"/>
        <v>2024-03-28</v>
      </c>
      <c r="P353" s="193">
        <f ca="1"/>
        <v>4.2060000000000004</v>
      </c>
      <c r="Q353" s="11"/>
      <c r="BB353" s="55"/>
      <c r="BC353" s="56"/>
      <c r="BD353" s="56"/>
      <c r="BE353" s="56"/>
      <c r="BF353" s="56"/>
      <c r="BG353" s="56"/>
    </row>
    <row r="354" spans="1:59" ht="12.5">
      <c r="A354" s="19"/>
      <c r="B354" s="198" t="str">
        <f ca="1"/>
        <v>2024-03-27</v>
      </c>
      <c r="C354" s="30">
        <f ca="1"/>
        <v>172.5</v>
      </c>
      <c r="D354" s="205">
        <f t="shared" ca="1" si="48"/>
        <v>172.34750000000003</v>
      </c>
      <c r="E354" s="30">
        <f t="shared" ca="1" si="45"/>
        <v>181.04050000000004</v>
      </c>
      <c r="F354" s="30">
        <f t="shared" ca="1" si="46"/>
        <v>182.52250000000009</v>
      </c>
      <c r="G354" s="206">
        <f t="shared" ca="1" si="47"/>
        <v>179.63536000000005</v>
      </c>
      <c r="H354" s="192" t="str">
        <f ca="1"/>
        <v>2024-03-27</v>
      </c>
      <c r="I354" s="193">
        <f ca="1"/>
        <v>60273300</v>
      </c>
      <c r="O354" s="192" t="str">
        <f ca="1"/>
        <v>2024-03-27</v>
      </c>
      <c r="P354" s="193">
        <f ca="1"/>
        <v>4.1959999999999997</v>
      </c>
      <c r="Q354" s="11"/>
      <c r="BB354" s="55"/>
      <c r="BC354" s="56"/>
      <c r="BD354" s="56"/>
      <c r="BE354" s="56"/>
      <c r="BF354" s="56"/>
      <c r="BG354" s="56"/>
    </row>
    <row r="355" spans="1:59" ht="12.5">
      <c r="A355" s="19"/>
      <c r="B355" s="198" t="str">
        <f ca="1"/>
        <v>2024-03-26</v>
      </c>
      <c r="C355" s="30">
        <f ca="1"/>
        <v>168.91</v>
      </c>
      <c r="D355" s="205">
        <f t="shared" ca="1" si="48"/>
        <v>172.75100000000003</v>
      </c>
      <c r="E355" s="30">
        <f t="shared" ca="1" si="45"/>
        <v>181.35516666666672</v>
      </c>
      <c r="F355" s="30">
        <f t="shared" ca="1" si="46"/>
        <v>182.52166666666679</v>
      </c>
      <c r="G355" s="206">
        <f t="shared" ca="1" si="47"/>
        <v>179.58200000000005</v>
      </c>
      <c r="H355" s="192" t="str">
        <f ca="1"/>
        <v>2024-03-26</v>
      </c>
      <c r="I355" s="193">
        <f ca="1"/>
        <v>57388449</v>
      </c>
      <c r="O355" s="192" t="str">
        <f ca="1"/>
        <v>2024-03-26</v>
      </c>
      <c r="P355" s="193">
        <f ca="1"/>
        <v>4.234</v>
      </c>
      <c r="Q355" s="11"/>
      <c r="BB355" s="55"/>
      <c r="BC355" s="56"/>
      <c r="BD355" s="56"/>
      <c r="BE355" s="56"/>
      <c r="BF355" s="56"/>
      <c r="BG355" s="56"/>
    </row>
    <row r="356" spans="1:59" ht="12.5">
      <c r="A356" s="19"/>
      <c r="B356" s="198" t="str">
        <f ca="1"/>
        <v>2024-03-25</v>
      </c>
      <c r="C356" s="30">
        <f ca="1"/>
        <v>170.05</v>
      </c>
      <c r="D356" s="205">
        <f t="shared" ca="1" si="48"/>
        <v>173.39400000000003</v>
      </c>
      <c r="E356" s="30">
        <f t="shared" ca="1" si="45"/>
        <v>181.74700000000001</v>
      </c>
      <c r="F356" s="30">
        <f t="shared" ca="1" si="46"/>
        <v>182.54033333333342</v>
      </c>
      <c r="G356" s="206">
        <f t="shared" ca="1" si="47"/>
        <v>179.53068000000005</v>
      </c>
      <c r="H356" s="192" t="str">
        <f ca="1"/>
        <v>2024-03-25</v>
      </c>
      <c r="I356" s="193">
        <f ca="1"/>
        <v>54288328</v>
      </c>
      <c r="O356" s="192" t="str">
        <f ca="1"/>
        <v>2024-03-25</v>
      </c>
      <c r="P356" s="193">
        <f ca="1"/>
        <v>4.2530000000000001</v>
      </c>
      <c r="Q356" s="11"/>
      <c r="BB356" s="55"/>
      <c r="BC356" s="56"/>
      <c r="BD356" s="56"/>
      <c r="BE356" s="56"/>
      <c r="BF356" s="56"/>
      <c r="BG356" s="56"/>
    </row>
    <row r="357" spans="1:59" ht="12.5">
      <c r="A357" s="19"/>
      <c r="B357" s="198" t="str">
        <f ca="1"/>
        <v>2024-03-22</v>
      </c>
      <c r="C357" s="30">
        <f ca="1"/>
        <v>171.47</v>
      </c>
      <c r="D357" s="205">
        <f t="shared" ca="1" si="48"/>
        <v>173.90700000000004</v>
      </c>
      <c r="E357" s="30">
        <f t="shared" ca="1" si="45"/>
        <v>182.11283333333338</v>
      </c>
      <c r="F357" s="30">
        <f t="shared" ca="1" si="46"/>
        <v>182.56066666666678</v>
      </c>
      <c r="G357" s="206">
        <f t="shared" ca="1" si="47"/>
        <v>179.47728000000004</v>
      </c>
      <c r="H357" s="192" t="str">
        <f ca="1"/>
        <v>2024-03-22</v>
      </c>
      <c r="I357" s="193">
        <f ca="1"/>
        <v>71160138</v>
      </c>
      <c r="O357" s="192" t="str">
        <f ca="1"/>
        <v>2024-03-22</v>
      </c>
      <c r="P357" s="193">
        <f ca="1"/>
        <v>4.218</v>
      </c>
      <c r="Q357" s="11"/>
      <c r="BB357" s="55"/>
      <c r="BC357" s="56"/>
      <c r="BD357" s="56"/>
      <c r="BE357" s="56"/>
      <c r="BF357" s="56"/>
      <c r="BG357" s="56"/>
    </row>
    <row r="358" spans="1:59" ht="12.5">
      <c r="A358" s="19"/>
      <c r="B358" s="198" t="str">
        <f ca="1"/>
        <v>2024-03-21</v>
      </c>
      <c r="C358" s="30">
        <f ca="1"/>
        <v>170.56</v>
      </c>
      <c r="D358" s="205">
        <f t="shared" ca="1" si="48"/>
        <v>174.41650000000004</v>
      </c>
      <c r="E358" s="30">
        <f t="shared" ca="1" si="45"/>
        <v>182.45333333333338</v>
      </c>
      <c r="F358" s="30">
        <f t="shared" ca="1" si="46"/>
        <v>182.54808333333344</v>
      </c>
      <c r="G358" s="206">
        <f t="shared" ca="1" si="47"/>
        <v>179.42600000000002</v>
      </c>
      <c r="H358" s="192" t="str">
        <f ca="1"/>
        <v>2024-03-21</v>
      </c>
      <c r="I358" s="193">
        <f ca="1"/>
        <v>106181300</v>
      </c>
      <c r="O358" s="192" t="str">
        <f ca="1"/>
        <v>2024-03-21</v>
      </c>
      <c r="P358" s="193">
        <f ca="1"/>
        <v>4.2709999999999999</v>
      </c>
      <c r="Q358" s="11"/>
      <c r="BB358" s="55"/>
      <c r="BC358" s="56"/>
      <c r="BD358" s="56"/>
      <c r="BE358" s="56"/>
      <c r="BF358" s="56"/>
      <c r="BG358" s="56"/>
    </row>
    <row r="359" spans="1:59" ht="12.5">
      <c r="A359" s="19"/>
      <c r="B359" s="198" t="str">
        <f ca="1"/>
        <v>2024-03-20</v>
      </c>
      <c r="C359" s="30">
        <f ca="1"/>
        <v>177.83</v>
      </c>
      <c r="D359" s="205">
        <f t="shared" ca="1" si="48"/>
        <v>175.06350000000003</v>
      </c>
      <c r="E359" s="30">
        <f t="shared" ca="1" si="45"/>
        <v>182.81800000000004</v>
      </c>
      <c r="F359" s="30">
        <f t="shared" ca="1" si="46"/>
        <v>182.53883333333343</v>
      </c>
      <c r="G359" s="206">
        <f t="shared" ca="1" si="47"/>
        <v>179.37312</v>
      </c>
      <c r="H359" s="192" t="str">
        <f ca="1"/>
        <v>2024-03-20</v>
      </c>
      <c r="I359" s="193">
        <f ca="1"/>
        <v>53423102</v>
      </c>
      <c r="O359" s="192" t="str">
        <f ca="1"/>
        <v>2024-03-20</v>
      </c>
      <c r="P359" s="193">
        <f ca="1"/>
        <v>4.2729999999999997</v>
      </c>
      <c r="Q359" s="11"/>
      <c r="BB359" s="55"/>
      <c r="BC359" s="56"/>
      <c r="BD359" s="56"/>
      <c r="BE359" s="56"/>
      <c r="BF359" s="56"/>
      <c r="BG359" s="56"/>
    </row>
    <row r="360" spans="1:59" ht="12.5">
      <c r="A360" s="19"/>
      <c r="B360" s="198" t="str">
        <f ca="1"/>
        <v>2024-03-19</v>
      </c>
      <c r="C360" s="30">
        <f ca="1"/>
        <v>175.25</v>
      </c>
      <c r="D360" s="205">
        <f t="shared" ca="1" si="48"/>
        <v>175.24500000000003</v>
      </c>
      <c r="E360" s="30">
        <f t="shared" ca="1" si="45"/>
        <v>183.07950000000002</v>
      </c>
      <c r="F360" s="30">
        <f t="shared" ca="1" si="46"/>
        <v>182.46683333333343</v>
      </c>
      <c r="G360" s="206">
        <f t="shared" ca="1" si="47"/>
        <v>179.28680000000003</v>
      </c>
      <c r="H360" s="192" t="str">
        <f ca="1"/>
        <v>2024-03-19</v>
      </c>
      <c r="I360" s="193">
        <f ca="1"/>
        <v>55215244</v>
      </c>
      <c r="O360" s="192" t="str">
        <f ca="1"/>
        <v>2024-03-19</v>
      </c>
      <c r="P360" s="193">
        <f ca="1"/>
        <v>4.2969999999999997</v>
      </c>
      <c r="Q360" s="11"/>
      <c r="BB360" s="55"/>
      <c r="BC360" s="56"/>
      <c r="BD360" s="56"/>
      <c r="BE360" s="56"/>
      <c r="BF360" s="56"/>
      <c r="BG360" s="56"/>
    </row>
    <row r="361" spans="1:59" ht="12.5">
      <c r="A361" s="19"/>
      <c r="B361" s="198" t="str">
        <f ca="1"/>
        <v>2024-03-18</v>
      </c>
      <c r="C361" s="30">
        <f ca="1"/>
        <v>172.9</v>
      </c>
      <c r="D361" s="205">
        <f t="shared" ca="1" si="48"/>
        <v>175.518</v>
      </c>
      <c r="E361" s="30">
        <f t="shared" ca="1" si="45"/>
        <v>183.38650000000007</v>
      </c>
      <c r="F361" s="30">
        <f t="shared" ca="1" si="46"/>
        <v>182.42900000000009</v>
      </c>
      <c r="G361" s="206">
        <f t="shared" ca="1" si="47"/>
        <v>179.21655999999999</v>
      </c>
      <c r="H361" s="192" t="str">
        <f ca="1"/>
        <v>2024-03-18</v>
      </c>
      <c r="I361" s="193">
        <f ca="1"/>
        <v>75604200</v>
      </c>
      <c r="O361" s="192" t="str">
        <f ca="1"/>
        <v>2024-03-18</v>
      </c>
      <c r="P361" s="193">
        <f ca="1"/>
        <v>4.34</v>
      </c>
      <c r="Q361" s="11"/>
      <c r="BB361" s="55"/>
      <c r="BC361" s="56"/>
      <c r="BD361" s="56"/>
      <c r="BE361" s="56"/>
      <c r="BF361" s="56"/>
      <c r="BG361" s="56"/>
    </row>
    <row r="362" spans="1:59" ht="12.5">
      <c r="A362" s="19"/>
      <c r="B362" s="198" t="str">
        <f ca="1"/>
        <v>2024-03-15</v>
      </c>
      <c r="C362" s="30">
        <f ca="1"/>
        <v>171.81</v>
      </c>
      <c r="D362" s="205">
        <f t="shared" ca="1" si="48"/>
        <v>175.94549999999998</v>
      </c>
      <c r="E362" s="30">
        <f t="shared" ca="1" si="45"/>
        <v>183.76750000000004</v>
      </c>
      <c r="F362" s="30">
        <f t="shared" ca="1" si="46"/>
        <v>182.44483333333338</v>
      </c>
      <c r="G362" s="206">
        <f t="shared" ca="1" si="47"/>
        <v>179.14828</v>
      </c>
      <c r="H362" s="192" t="str">
        <f ca="1"/>
        <v>2024-03-15</v>
      </c>
      <c r="I362" s="193">
        <f ca="1"/>
        <v>121752699</v>
      </c>
      <c r="O362" s="192" t="str">
        <f ca="1"/>
        <v>2024-03-15</v>
      </c>
      <c r="P362" s="193">
        <f ca="1"/>
        <v>4.3040000000000003</v>
      </c>
      <c r="Q362" s="11"/>
      <c r="BB362" s="55"/>
      <c r="BC362" s="56"/>
      <c r="BD362" s="56"/>
      <c r="BE362" s="56"/>
      <c r="BF362" s="56"/>
      <c r="BG362" s="56"/>
    </row>
    <row r="363" spans="1:59" ht="12.5">
      <c r="A363" s="19"/>
      <c r="B363" s="198" t="str">
        <f ca="1"/>
        <v>2024-03-14</v>
      </c>
      <c r="C363" s="30">
        <f ca="1"/>
        <v>172.19</v>
      </c>
      <c r="D363" s="205">
        <f t="shared" ca="1" si="48"/>
        <v>176.50499999999997</v>
      </c>
      <c r="E363" s="30">
        <f t="shared" ca="1" si="45"/>
        <v>184.14933333333337</v>
      </c>
      <c r="F363" s="30">
        <f t="shared" ca="1" si="46"/>
        <v>182.45908333333338</v>
      </c>
      <c r="G363" s="206">
        <f t="shared" ca="1" si="47"/>
        <v>179.07483999999997</v>
      </c>
      <c r="H363" s="192" t="str">
        <f ca="1"/>
        <v>2024-03-14</v>
      </c>
      <c r="I363" s="193">
        <f ca="1"/>
        <v>72913507</v>
      </c>
      <c r="O363" s="192" t="str">
        <f ca="1"/>
        <v>2024-03-14</v>
      </c>
      <c r="P363" s="193">
        <f ca="1"/>
        <v>4.298</v>
      </c>
      <c r="Q363" s="11"/>
      <c r="BB363" s="55"/>
      <c r="BC363" s="56"/>
      <c r="BD363" s="56"/>
      <c r="BE363" s="56"/>
      <c r="BF363" s="56"/>
      <c r="BG363" s="56"/>
    </row>
    <row r="364" spans="1:59" ht="12.5">
      <c r="A364" s="19"/>
      <c r="B364" s="198" t="str">
        <f ca="1"/>
        <v>2024-03-13</v>
      </c>
      <c r="C364" s="30">
        <f ca="1"/>
        <v>170.33</v>
      </c>
      <c r="D364" s="205">
        <f t="shared" ca="1" si="48"/>
        <v>177.05950000000001</v>
      </c>
      <c r="E364" s="30">
        <f t="shared" ca="1" si="45"/>
        <v>184.55266666666668</v>
      </c>
      <c r="F364" s="30">
        <f t="shared" ca="1" si="46"/>
        <v>182.46300000000005</v>
      </c>
      <c r="G364" s="206">
        <f t="shared" ca="1" si="47"/>
        <v>179.00323999999995</v>
      </c>
      <c r="H364" s="192" t="str">
        <f ca="1"/>
        <v>2024-03-13</v>
      </c>
      <c r="I364" s="193">
        <f ca="1"/>
        <v>52488700</v>
      </c>
      <c r="O364" s="192" t="str">
        <f ca="1"/>
        <v>2024-03-13</v>
      </c>
      <c r="P364" s="193">
        <f ca="1"/>
        <v>4.1920000000000002</v>
      </c>
      <c r="Q364" s="11"/>
      <c r="BB364" s="55"/>
      <c r="BC364" s="56"/>
      <c r="BD364" s="56"/>
      <c r="BE364" s="56"/>
      <c r="BF364" s="56"/>
      <c r="BG364" s="56"/>
    </row>
    <row r="365" spans="1:59" ht="12.5">
      <c r="A365" s="19"/>
      <c r="B365" s="198" t="str">
        <f ca="1"/>
        <v>2024-03-12</v>
      </c>
      <c r="C365" s="30">
        <f ca="1"/>
        <v>172.42</v>
      </c>
      <c r="D365" s="205">
        <f t="shared" ca="1" si="48"/>
        <v>177.75150000000002</v>
      </c>
      <c r="E365" s="30">
        <f t="shared" ca="1" si="45"/>
        <v>184.99600000000001</v>
      </c>
      <c r="F365" s="30">
        <f t="shared" ca="1" si="46"/>
        <v>182.49533333333338</v>
      </c>
      <c r="G365" s="206">
        <f t="shared" ca="1" si="47"/>
        <v>178.92775999999995</v>
      </c>
      <c r="H365" s="192" t="str">
        <f ca="1"/>
        <v>2024-03-12</v>
      </c>
      <c r="I365" s="193">
        <f ca="1"/>
        <v>59825400</v>
      </c>
      <c r="O365" s="192" t="str">
        <f ca="1"/>
        <v>2024-03-12</v>
      </c>
      <c r="P365" s="193">
        <f ca="1"/>
        <v>4.1550000000000002</v>
      </c>
      <c r="Q365" s="11"/>
      <c r="BB365" s="55"/>
      <c r="BC365" s="56"/>
      <c r="BD365" s="56"/>
      <c r="BE365" s="56"/>
      <c r="BF365" s="56"/>
      <c r="BG365" s="56"/>
    </row>
    <row r="366" spans="1:59" ht="12.5">
      <c r="A366" s="19"/>
      <c r="B366" s="198" t="str">
        <f ca="1"/>
        <v>2024-03-11</v>
      </c>
      <c r="C366" s="30">
        <f ca="1"/>
        <v>171.94</v>
      </c>
      <c r="D366" s="205">
        <f t="shared" ca="1" si="48"/>
        <v>178.44400000000002</v>
      </c>
      <c r="E366" s="30">
        <f t="shared" ca="1" si="45"/>
        <v>185.40200000000002</v>
      </c>
      <c r="F366" s="30">
        <f t="shared" ca="1" si="46"/>
        <v>182.5399166666667</v>
      </c>
      <c r="G366" s="206">
        <f t="shared" ca="1" si="47"/>
        <v>178.84235999999996</v>
      </c>
      <c r="H366" s="192" t="str">
        <f ca="1"/>
        <v>2024-03-11</v>
      </c>
      <c r="I366" s="193">
        <f ca="1"/>
        <v>60139500</v>
      </c>
      <c r="O366" s="192" t="str">
        <f ca="1"/>
        <v>2024-03-11</v>
      </c>
      <c r="P366" s="193">
        <f ca="1"/>
        <v>4.1040000000000001</v>
      </c>
      <c r="Q366" s="11"/>
      <c r="BB366" s="55"/>
      <c r="BC366" s="56"/>
      <c r="BD366" s="56"/>
      <c r="BE366" s="56"/>
      <c r="BF366" s="56"/>
      <c r="BG366" s="56"/>
    </row>
    <row r="367" spans="1:59" ht="12.5">
      <c r="A367" s="19"/>
      <c r="B367" s="198" t="str">
        <f ca="1"/>
        <v>2024-03-08</v>
      </c>
      <c r="C367" s="30">
        <f ca="1"/>
        <v>169.93</v>
      </c>
      <c r="D367" s="205">
        <f t="shared" ca="1" si="48"/>
        <v>179.245</v>
      </c>
      <c r="E367" s="30">
        <f t="shared" ca="1" si="45"/>
        <v>185.7621666666667</v>
      </c>
      <c r="F367" s="30">
        <f t="shared" ca="1" si="46"/>
        <v>182.57941666666676</v>
      </c>
      <c r="G367" s="206">
        <f t="shared" ca="1" si="47"/>
        <v>178.75047999999998</v>
      </c>
      <c r="H367" s="192" t="str">
        <f ca="1"/>
        <v>2024-03-08</v>
      </c>
      <c r="I367" s="193">
        <f ca="1"/>
        <v>76267041</v>
      </c>
      <c r="O367" s="192" t="str">
        <f ca="1"/>
        <v>2024-03-08</v>
      </c>
      <c r="P367" s="193">
        <f ca="1"/>
        <v>4.0890000000000004</v>
      </c>
      <c r="Q367" s="11"/>
      <c r="BB367" s="55"/>
      <c r="BC367" s="56"/>
      <c r="BD367" s="56"/>
      <c r="BE367" s="56"/>
      <c r="BF367" s="56"/>
      <c r="BG367" s="56"/>
    </row>
    <row r="368" spans="1:59" ht="12.5">
      <c r="A368" s="19"/>
      <c r="B368" s="198" t="str">
        <f ca="1"/>
        <v>2024-03-07</v>
      </c>
      <c r="C368" s="30">
        <f ca="1"/>
        <v>168.21</v>
      </c>
      <c r="D368" s="205">
        <f t="shared" ca="1" si="48"/>
        <v>180.10849999999999</v>
      </c>
      <c r="E368" s="30">
        <f t="shared" ca="1" si="45"/>
        <v>186.13050000000004</v>
      </c>
      <c r="F368" s="30">
        <f t="shared" ca="1" si="46"/>
        <v>182.61116666666675</v>
      </c>
      <c r="G368" s="206">
        <f t="shared" ca="1" si="47"/>
        <v>178.65883999999997</v>
      </c>
      <c r="H368" s="192" t="str">
        <f ca="1"/>
        <v>2024-03-07</v>
      </c>
      <c r="I368" s="193">
        <f ca="1"/>
        <v>71765100</v>
      </c>
      <c r="O368" s="192" t="str">
        <f ca="1"/>
        <v>2024-03-07</v>
      </c>
      <c r="P368" s="193">
        <f ca="1"/>
        <v>4.0919999999999996</v>
      </c>
      <c r="Q368" s="11"/>
      <c r="BB368" s="55"/>
      <c r="BC368" s="56"/>
      <c r="BD368" s="56"/>
      <c r="BE368" s="56"/>
      <c r="BF368" s="56"/>
      <c r="BG368" s="56"/>
    </row>
    <row r="369" spans="1:59" ht="12.5">
      <c r="A369" s="19"/>
      <c r="B369" s="198" t="str">
        <f ca="1"/>
        <v>2024-03-06</v>
      </c>
      <c r="C369" s="30">
        <f ca="1"/>
        <v>168.33</v>
      </c>
      <c r="D369" s="205">
        <f t="shared" ca="1" si="48"/>
        <v>181.11200000000002</v>
      </c>
      <c r="E369" s="30">
        <f t="shared" ca="1" si="45"/>
        <v>186.56933333333336</v>
      </c>
      <c r="F369" s="30">
        <f t="shared" ca="1" si="46"/>
        <v>182.66325000000009</v>
      </c>
      <c r="G369" s="206">
        <f t="shared" ca="1" si="47"/>
        <v>178.58235999999997</v>
      </c>
      <c r="H369" s="192" t="str">
        <f ca="1"/>
        <v>2024-03-06</v>
      </c>
      <c r="I369" s="193">
        <f ca="1"/>
        <v>68587707</v>
      </c>
      <c r="O369" s="192" t="str">
        <f ca="1"/>
        <v>2024-03-06</v>
      </c>
      <c r="P369" s="193">
        <f ca="1"/>
        <v>4.1040000000000001</v>
      </c>
      <c r="Q369" s="11"/>
      <c r="BB369" s="55"/>
      <c r="BC369" s="56"/>
      <c r="BD369" s="56"/>
      <c r="BE369" s="56"/>
      <c r="BF369" s="56"/>
      <c r="BG369" s="56"/>
    </row>
    <row r="370" spans="1:59" ht="12.5">
      <c r="A370" s="19"/>
      <c r="B370" s="198" t="str">
        <f ca="1"/>
        <v>2024-03-05</v>
      </c>
      <c r="C370" s="30">
        <f ca="1"/>
        <v>169.32</v>
      </c>
      <c r="D370" s="205">
        <f t="shared" ca="1" si="48"/>
        <v>182.10400000000001</v>
      </c>
      <c r="E370" s="30">
        <f t="shared" ca="1" si="45"/>
        <v>186.98233333333337</v>
      </c>
      <c r="F370" s="30">
        <f t="shared" ca="1" si="46"/>
        <v>182.70166666666674</v>
      </c>
      <c r="G370" s="206">
        <f t="shared" ca="1" si="47"/>
        <v>178.51439999999994</v>
      </c>
      <c r="H370" s="192" t="str">
        <f ca="1"/>
        <v>2024-03-05</v>
      </c>
      <c r="I370" s="193">
        <f ca="1"/>
        <v>95132400</v>
      </c>
      <c r="O370" s="192" t="str">
        <f ca="1"/>
        <v>2024-03-05</v>
      </c>
      <c r="P370" s="193">
        <f ca="1"/>
        <v>4.1369999999999996</v>
      </c>
      <c r="Q370" s="11"/>
      <c r="BB370" s="55"/>
      <c r="BC370" s="56"/>
      <c r="BD370" s="56"/>
      <c r="BE370" s="56"/>
      <c r="BF370" s="56"/>
      <c r="BG370" s="56"/>
    </row>
    <row r="371" spans="1:59" ht="12.5">
      <c r="A371" s="19"/>
      <c r="B371" s="198" t="str">
        <f ca="1"/>
        <v>2024-03-04</v>
      </c>
      <c r="C371" s="30">
        <f ca="1"/>
        <v>174.28</v>
      </c>
      <c r="D371" s="205">
        <f t="shared" ca="1" si="48"/>
        <v>182.96600000000004</v>
      </c>
      <c r="E371" s="30">
        <f t="shared" ca="1" si="45"/>
        <v>187.34650000000005</v>
      </c>
      <c r="F371" s="30">
        <f t="shared" ca="1" si="46"/>
        <v>182.74916666666675</v>
      </c>
      <c r="G371" s="206">
        <f t="shared" ca="1" si="47"/>
        <v>178.43747999999994</v>
      </c>
      <c r="H371" s="192" t="str">
        <f ca="1"/>
        <v>2024-03-04</v>
      </c>
      <c r="I371" s="193">
        <f ca="1"/>
        <v>81510101</v>
      </c>
      <c r="O371" s="192" t="str">
        <f ca="1"/>
        <v>2024-03-04</v>
      </c>
      <c r="P371" s="193">
        <f ca="1"/>
        <v>4.2190000000000003</v>
      </c>
      <c r="Q371" s="11"/>
      <c r="BB371" s="55"/>
      <c r="BC371" s="56"/>
      <c r="BD371" s="56"/>
      <c r="BE371" s="56"/>
      <c r="BF371" s="56"/>
      <c r="BG371" s="56"/>
    </row>
    <row r="372" spans="1:59" ht="12.5">
      <c r="A372" s="19"/>
      <c r="B372" s="198" t="str">
        <f ca="1"/>
        <v>2024-03-01</v>
      </c>
      <c r="C372" s="30">
        <f ca="1"/>
        <v>178.82</v>
      </c>
      <c r="D372" s="205">
        <f t="shared" ca="1" si="48"/>
        <v>183.48900000000003</v>
      </c>
      <c r="E372" s="30">
        <f t="shared" ca="1" si="45"/>
        <v>187.64633333333339</v>
      </c>
      <c r="F372" s="30">
        <f t="shared" ca="1" si="46"/>
        <v>182.78058333333337</v>
      </c>
      <c r="G372" s="206">
        <f t="shared" ca="1" si="47"/>
        <v>178.3495199999999</v>
      </c>
      <c r="H372" s="192" t="str">
        <f ca="1"/>
        <v>2024-03-01</v>
      </c>
      <c r="I372" s="193">
        <f ca="1"/>
        <v>73563082</v>
      </c>
      <c r="O372" s="192" t="str">
        <f ca="1"/>
        <v>2024-03-01</v>
      </c>
      <c r="P372" s="193">
        <f ca="1"/>
        <v>4.18</v>
      </c>
      <c r="Q372" s="11"/>
      <c r="BB372" s="55"/>
      <c r="BC372" s="56"/>
      <c r="BD372" s="56"/>
      <c r="BE372" s="56"/>
      <c r="BF372" s="56"/>
      <c r="BG372" s="56"/>
    </row>
    <row r="373" spans="1:59" ht="12.5">
      <c r="A373" s="19"/>
      <c r="B373" s="198" t="str">
        <f ca="1"/>
        <v>2024-02-29</v>
      </c>
      <c r="C373" s="30">
        <f ca="1"/>
        <v>179.9</v>
      </c>
      <c r="D373" s="205">
        <f t="shared" ca="1" si="48"/>
        <v>183.83499999999998</v>
      </c>
      <c r="E373" s="30">
        <f t="shared" ca="1" si="45"/>
        <v>187.80433333333337</v>
      </c>
      <c r="F373" s="30">
        <f t="shared" ca="1" si="46"/>
        <v>182.76441666666673</v>
      </c>
      <c r="G373" s="206">
        <f t="shared" ca="1" si="47"/>
        <v>178.2323199999999</v>
      </c>
      <c r="H373" s="192" t="str">
        <f ca="1"/>
        <v>2024-02-29</v>
      </c>
      <c r="I373" s="193">
        <f ca="1"/>
        <v>136682600</v>
      </c>
      <c r="O373" s="192" t="str">
        <f ca="1"/>
        <v>2024-02-29</v>
      </c>
      <c r="P373" s="193">
        <f ca="1"/>
        <v>4.2519999999999998</v>
      </c>
      <c r="Q373" s="11"/>
      <c r="BB373" s="55"/>
      <c r="BC373" s="56"/>
      <c r="BD373" s="56"/>
      <c r="BE373" s="56"/>
      <c r="BF373" s="56"/>
      <c r="BG373" s="56"/>
    </row>
    <row r="374" spans="1:59" ht="12.5">
      <c r="A374" s="19"/>
      <c r="B374" s="198" t="str">
        <f ca="1"/>
        <v>2024-02-28</v>
      </c>
      <c r="C374" s="30">
        <f ca="1"/>
        <v>180.57</v>
      </c>
      <c r="D374" s="205">
        <f t="shared" ca="1" si="48"/>
        <v>184.00500000000002</v>
      </c>
      <c r="E374" s="30">
        <f t="shared" ca="1" si="45"/>
        <v>187.97433333333339</v>
      </c>
      <c r="F374" s="30">
        <f t="shared" ca="1" si="46"/>
        <v>182.73416666666674</v>
      </c>
      <c r="G374" s="206">
        <f t="shared" ca="1" si="47"/>
        <v>178.09051999999988</v>
      </c>
      <c r="H374" s="192" t="str">
        <f ca="1"/>
        <v>2024-02-28</v>
      </c>
      <c r="I374" s="193">
        <f ca="1"/>
        <v>48953939</v>
      </c>
      <c r="O374" s="192" t="str">
        <f ca="1"/>
        <v>2024-02-28</v>
      </c>
      <c r="P374" s="193">
        <f ca="1"/>
        <v>4.274</v>
      </c>
      <c r="Q374" s="11"/>
      <c r="BB374" s="55"/>
      <c r="BC374" s="56"/>
      <c r="BD374" s="56"/>
      <c r="BE374" s="56"/>
      <c r="BF374" s="56"/>
      <c r="BG374" s="56"/>
    </row>
    <row r="375" spans="1:59" ht="12.5">
      <c r="A375" s="19"/>
      <c r="B375" s="198" t="str">
        <f ca="1"/>
        <v>2024-02-27</v>
      </c>
      <c r="C375" s="30">
        <f ca="1"/>
        <v>181.77</v>
      </c>
      <c r="D375" s="205">
        <f t="shared" ca="1" si="48"/>
        <v>184.32249999999999</v>
      </c>
      <c r="E375" s="30">
        <f t="shared" ca="1" si="45"/>
        <v>188.11183333333335</v>
      </c>
      <c r="F375" s="30">
        <f t="shared" ca="1" si="46"/>
        <v>182.74258333333339</v>
      </c>
      <c r="G375" s="206">
        <f t="shared" ca="1" si="47"/>
        <v>177.94367999999986</v>
      </c>
      <c r="H375" s="192" t="str">
        <f ca="1"/>
        <v>2024-02-27</v>
      </c>
      <c r="I375" s="193">
        <f ca="1"/>
        <v>54318900</v>
      </c>
      <c r="O375" s="192" t="str">
        <f ca="1"/>
        <v>2024-02-27</v>
      </c>
      <c r="P375" s="193">
        <f ca="1"/>
        <v>4.3150000000000004</v>
      </c>
      <c r="Q375" s="11"/>
      <c r="BB375" s="55"/>
      <c r="BC375" s="56"/>
      <c r="BD375" s="56"/>
      <c r="BE375" s="56"/>
      <c r="BF375" s="56"/>
      <c r="BG375" s="56"/>
    </row>
    <row r="376" spans="1:59" ht="12.5">
      <c r="A376" s="19"/>
      <c r="B376" s="198" t="str">
        <f ca="1"/>
        <v>2024-02-26</v>
      </c>
      <c r="C376" s="30">
        <f ca="1"/>
        <v>180.31</v>
      </c>
      <c r="D376" s="205">
        <f t="shared" ca="1" si="48"/>
        <v>184.76350000000002</v>
      </c>
      <c r="E376" s="30">
        <f t="shared" ca="1" si="45"/>
        <v>188.21966666666668</v>
      </c>
      <c r="F376" s="30">
        <f t="shared" ca="1" si="46"/>
        <v>182.79716666666673</v>
      </c>
      <c r="G376" s="206">
        <f t="shared" ca="1" si="47"/>
        <v>177.80035999999984</v>
      </c>
      <c r="H376" s="192" t="str">
        <f ca="1"/>
        <v>2024-02-26</v>
      </c>
      <c r="I376" s="193">
        <f ca="1"/>
        <v>40867421</v>
      </c>
      <c r="O376" s="192" t="str">
        <f ca="1"/>
        <v>2024-02-26</v>
      </c>
      <c r="P376" s="193">
        <f ca="1"/>
        <v>4.2990000000000004</v>
      </c>
      <c r="Q376" s="11"/>
      <c r="BB376" s="55"/>
      <c r="BC376" s="56"/>
      <c r="BD376" s="56"/>
      <c r="BE376" s="56"/>
      <c r="BF376" s="56"/>
      <c r="BG376" s="56"/>
    </row>
    <row r="377" spans="1:59" ht="12.5">
      <c r="A377" s="19"/>
      <c r="B377" s="198" t="str">
        <f ca="1"/>
        <v>2024-02-23</v>
      </c>
      <c r="C377" s="30">
        <f ca="1"/>
        <v>181.66</v>
      </c>
      <c r="D377" s="205">
        <f t="shared" ca="1" si="48"/>
        <v>185.3115</v>
      </c>
      <c r="E377" s="30">
        <f t="shared" ca="1" si="45"/>
        <v>188.36883333333333</v>
      </c>
      <c r="F377" s="30">
        <f t="shared" ca="1" si="46"/>
        <v>182.86191666666673</v>
      </c>
      <c r="G377" s="206">
        <f t="shared" ca="1" si="47"/>
        <v>177.66487999999987</v>
      </c>
      <c r="H377" s="192" t="str">
        <f ca="1"/>
        <v>2024-02-23</v>
      </c>
      <c r="I377" s="193">
        <f ca="1"/>
        <v>45119700</v>
      </c>
      <c r="O377" s="192" t="str">
        <f ca="1"/>
        <v>2024-02-23</v>
      </c>
      <c r="P377" s="193">
        <f ca="1"/>
        <v>4.26</v>
      </c>
      <c r="Q377" s="11"/>
      <c r="BB377" s="55"/>
      <c r="BC377" s="56"/>
      <c r="BD377" s="56"/>
      <c r="BE377" s="56"/>
      <c r="BF377" s="56"/>
      <c r="BG377" s="56"/>
    </row>
    <row r="378" spans="1:59" ht="12.5">
      <c r="A378" s="19"/>
      <c r="B378" s="198" t="str">
        <f ca="1"/>
        <v>2024-02-22</v>
      </c>
      <c r="C378" s="30">
        <f ca="1"/>
        <v>183.5</v>
      </c>
      <c r="D378" s="205">
        <f t="shared" ca="1" si="48"/>
        <v>185.87899999999999</v>
      </c>
      <c r="E378" s="30">
        <f t="shared" ca="1" si="45"/>
        <v>188.48549999999997</v>
      </c>
      <c r="F378" s="30">
        <f t="shared" ca="1" si="46"/>
        <v>182.90225000000007</v>
      </c>
      <c r="G378" s="206">
        <f t="shared" ca="1" si="47"/>
        <v>177.51923999999985</v>
      </c>
      <c r="H378" s="192" t="str">
        <f ca="1"/>
        <v>2024-02-22</v>
      </c>
      <c r="I378" s="193">
        <f ca="1"/>
        <v>52292208</v>
      </c>
      <c r="O378" s="192" t="str">
        <f ca="1"/>
        <v>2024-02-22</v>
      </c>
      <c r="P378" s="193">
        <f ca="1"/>
        <v>4.327</v>
      </c>
      <c r="Q378" s="11"/>
      <c r="BB378" s="55"/>
      <c r="BC378" s="56"/>
      <c r="BD378" s="56"/>
      <c r="BE378" s="56"/>
      <c r="BF378" s="56"/>
      <c r="BG378" s="56"/>
    </row>
    <row r="379" spans="1:59" ht="12.5">
      <c r="A379" s="19"/>
      <c r="B379" s="198" t="str">
        <f ca="1"/>
        <v>2024-02-21</v>
      </c>
      <c r="C379" s="30">
        <f ca="1"/>
        <v>181.46</v>
      </c>
      <c r="D379" s="205">
        <f t="shared" ca="1" si="48"/>
        <v>186.37100000000001</v>
      </c>
      <c r="E379" s="30">
        <f t="shared" ca="1" si="45"/>
        <v>188.57450000000003</v>
      </c>
      <c r="F379" s="30">
        <f t="shared" ca="1" si="46"/>
        <v>182.92541666666676</v>
      </c>
      <c r="G379" s="206">
        <f t="shared" ca="1" si="47"/>
        <v>177.37687999999989</v>
      </c>
      <c r="H379" s="192" t="str">
        <f ca="1"/>
        <v>2024-02-21</v>
      </c>
      <c r="I379" s="193">
        <f ca="1"/>
        <v>41529700</v>
      </c>
      <c r="O379" s="192" t="str">
        <f ca="1"/>
        <v>2024-02-21</v>
      </c>
      <c r="P379" s="193">
        <f ca="1"/>
        <v>4.3250000000000002</v>
      </c>
      <c r="Q379" s="11"/>
      <c r="BB379" s="55"/>
      <c r="BC379" s="56"/>
      <c r="BD379" s="56"/>
      <c r="BE379" s="56"/>
      <c r="BF379" s="56"/>
      <c r="BG379" s="56"/>
    </row>
    <row r="380" spans="1:59" ht="12.5">
      <c r="A380" s="19"/>
      <c r="B380" s="198" t="str">
        <f ca="1"/>
        <v>2024-02-20</v>
      </c>
      <c r="C380" s="30">
        <f ca="1"/>
        <v>180.71</v>
      </c>
      <c r="D380" s="205">
        <f t="shared" ca="1" si="48"/>
        <v>186.999</v>
      </c>
      <c r="E380" s="30">
        <f t="shared" ca="1" si="45"/>
        <v>188.71966666666671</v>
      </c>
      <c r="F380" s="30">
        <f t="shared" ca="1" si="46"/>
        <v>182.93641666666676</v>
      </c>
      <c r="G380" s="206">
        <f t="shared" ca="1" si="47"/>
        <v>177.2407199999999</v>
      </c>
      <c r="H380" s="192" t="str">
        <f ca="1"/>
        <v>2024-02-20</v>
      </c>
      <c r="I380" s="193">
        <f ca="1"/>
        <v>53665600</v>
      </c>
      <c r="O380" s="192" t="str">
        <f ca="1"/>
        <v>2024-02-20</v>
      </c>
      <c r="P380" s="193">
        <f ca="1"/>
        <v>4.2750000000000004</v>
      </c>
      <c r="Q380" s="11"/>
      <c r="BB380" s="55"/>
      <c r="BC380" s="56"/>
      <c r="BD380" s="56"/>
      <c r="BE380" s="56"/>
      <c r="BF380" s="56"/>
      <c r="BG380" s="56"/>
    </row>
    <row r="381" spans="1:59" ht="12.5">
      <c r="A381" s="19"/>
      <c r="B381" s="198" t="str">
        <f ca="1"/>
        <v>2024-02-16</v>
      </c>
      <c r="C381" s="30">
        <f ca="1"/>
        <v>181.45</v>
      </c>
      <c r="D381" s="205">
        <f t="shared" ca="1" si="48"/>
        <v>187.6</v>
      </c>
      <c r="E381" s="30">
        <f t="shared" ca="1" si="45"/>
        <v>188.86616666666669</v>
      </c>
      <c r="F381" s="30">
        <f t="shared" ca="1" si="46"/>
        <v>182.92116666666672</v>
      </c>
      <c r="G381" s="206">
        <f t="shared" ca="1" si="47"/>
        <v>177.10587999999987</v>
      </c>
      <c r="H381" s="192" t="str">
        <f ca="1"/>
        <v>2024-02-16</v>
      </c>
      <c r="I381" s="193">
        <f ca="1"/>
        <v>49752465</v>
      </c>
      <c r="O381" s="192" t="str">
        <f ca="1"/>
        <v>2024-02-16</v>
      </c>
      <c r="P381" s="193">
        <f ca="1"/>
        <v>4.2949999999999999</v>
      </c>
      <c r="Q381" s="11"/>
      <c r="BB381" s="55"/>
      <c r="BC381" s="56"/>
      <c r="BD381" s="56"/>
      <c r="BE381" s="56"/>
      <c r="BF381" s="56"/>
      <c r="BG381" s="56"/>
    </row>
    <row r="382" spans="1:59" ht="12.5">
      <c r="A382" s="19"/>
      <c r="B382" s="198" t="str">
        <f ca="1"/>
        <v>2024-02-15</v>
      </c>
      <c r="C382" s="30">
        <f ca="1"/>
        <v>183</v>
      </c>
      <c r="D382" s="205">
        <f t="shared" ca="1" si="48"/>
        <v>188.04850000000002</v>
      </c>
      <c r="E382" s="30">
        <f t="shared" ca="1" si="45"/>
        <v>189.01383333333337</v>
      </c>
      <c r="F382" s="30">
        <f t="shared" ca="1" si="46"/>
        <v>182.88666666666674</v>
      </c>
      <c r="G382" s="206">
        <f t="shared" ca="1" si="47"/>
        <v>176.98419999999984</v>
      </c>
      <c r="H382" s="192" t="str">
        <f ca="1"/>
        <v>2024-02-15</v>
      </c>
      <c r="I382" s="193">
        <f ca="1"/>
        <v>65434500</v>
      </c>
      <c r="O382" s="192" t="str">
        <f ca="1"/>
        <v>2024-02-15</v>
      </c>
      <c r="P382" s="193">
        <f ca="1"/>
        <v>4.24</v>
      </c>
      <c r="Q382" s="11"/>
      <c r="BB382" s="55"/>
      <c r="BC382" s="56"/>
      <c r="BD382" s="56"/>
      <c r="BE382" s="56"/>
      <c r="BF382" s="56"/>
      <c r="BG382" s="56"/>
    </row>
    <row r="383" spans="1:59" ht="12.5">
      <c r="A383" s="19"/>
      <c r="B383" s="198" t="str">
        <f ca="1"/>
        <v>2024-02-14</v>
      </c>
      <c r="C383" s="30">
        <f ca="1"/>
        <v>183.28</v>
      </c>
      <c r="D383" s="205">
        <f t="shared" ca="1" si="48"/>
        <v>188.27350000000001</v>
      </c>
      <c r="E383" s="30">
        <f t="shared" ca="1" si="45"/>
        <v>189.10650000000001</v>
      </c>
      <c r="F383" s="30">
        <f t="shared" ca="1" si="46"/>
        <v>182.82083333333338</v>
      </c>
      <c r="G383" s="206">
        <f t="shared" ca="1" si="47"/>
        <v>176.86091999999985</v>
      </c>
      <c r="H383" s="192" t="str">
        <f ca="1"/>
        <v>2024-02-14</v>
      </c>
      <c r="I383" s="193">
        <f ca="1"/>
        <v>54630517</v>
      </c>
      <c r="O383" s="192" t="str">
        <f ca="1"/>
        <v>2024-02-14</v>
      </c>
      <c r="P383" s="193">
        <f ca="1"/>
        <v>4.2670000000000003</v>
      </c>
      <c r="Q383" s="11"/>
      <c r="BB383" s="55"/>
      <c r="BC383" s="56"/>
      <c r="BD383" s="56"/>
      <c r="BE383" s="56"/>
      <c r="BF383" s="56"/>
      <c r="BG383" s="56"/>
    </row>
    <row r="384" spans="1:59" ht="12.5">
      <c r="A384" s="19"/>
      <c r="B384" s="198" t="str">
        <f ca="1"/>
        <v>2024-02-13</v>
      </c>
      <c r="C384" s="30">
        <f ca="1"/>
        <v>184.17</v>
      </c>
      <c r="D384" s="205">
        <f t="shared" ca="1" si="48"/>
        <v>188.18900000000002</v>
      </c>
      <c r="E384" s="30">
        <f t="shared" ca="1" si="45"/>
        <v>189.19483333333335</v>
      </c>
      <c r="F384" s="30">
        <f t="shared" ca="1" si="46"/>
        <v>182.79183333333339</v>
      </c>
      <c r="G384" s="206">
        <f t="shared" ca="1" si="47"/>
        <v>176.74291999999986</v>
      </c>
      <c r="H384" s="192" t="str">
        <f ca="1"/>
        <v>2024-02-13</v>
      </c>
      <c r="I384" s="193">
        <f ca="1"/>
        <v>56529529</v>
      </c>
      <c r="O384" s="192" t="str">
        <f ca="1"/>
        <v>2024-02-13</v>
      </c>
      <c r="P384" s="193">
        <f ca="1"/>
        <v>4.3159999999999998</v>
      </c>
      <c r="Q384" s="11"/>
      <c r="BB384" s="55"/>
      <c r="BC384" s="56"/>
      <c r="BD384" s="56"/>
      <c r="BE384" s="56"/>
      <c r="BF384" s="56"/>
      <c r="BG384" s="56"/>
    </row>
    <row r="385" spans="1:59" ht="12.5">
      <c r="A385" s="19"/>
      <c r="B385" s="198" t="str">
        <f ca="1"/>
        <v>2024-02-12</v>
      </c>
      <c r="C385" s="30">
        <f ca="1"/>
        <v>186.27</v>
      </c>
      <c r="D385" s="205">
        <f t="shared" ca="1" si="48"/>
        <v>188.10700000000003</v>
      </c>
      <c r="E385" s="30">
        <f t="shared" ca="1" si="45"/>
        <v>189.24016666666665</v>
      </c>
      <c r="F385" s="30">
        <f t="shared" ca="1" si="46"/>
        <v>182.72325000000006</v>
      </c>
      <c r="G385" s="206">
        <f t="shared" ca="1" si="47"/>
        <v>176.61291999999986</v>
      </c>
      <c r="H385" s="192" t="str">
        <f ca="1"/>
        <v>2024-02-12</v>
      </c>
      <c r="I385" s="193">
        <f ca="1"/>
        <v>41781934</v>
      </c>
      <c r="O385" s="192" t="str">
        <f ca="1"/>
        <v>2024-02-12</v>
      </c>
      <c r="P385" s="193">
        <f ca="1"/>
        <v>4.1719999999999997</v>
      </c>
      <c r="Q385" s="11"/>
      <c r="BB385" s="55"/>
      <c r="BC385" s="56"/>
      <c r="BD385" s="56"/>
      <c r="BE385" s="56"/>
      <c r="BF385" s="56"/>
      <c r="BG385" s="56"/>
    </row>
    <row r="386" spans="1:59" ht="12.5">
      <c r="A386" s="19"/>
      <c r="B386" s="198" t="str">
        <f ca="1"/>
        <v>2024-02-09</v>
      </c>
      <c r="C386" s="30">
        <f ca="1"/>
        <v>187.96</v>
      </c>
      <c r="D386" s="205">
        <f t="shared" ca="1" si="48"/>
        <v>188.03400000000002</v>
      </c>
      <c r="E386" s="30">
        <f t="shared" ca="1" si="45"/>
        <v>189.24099999999999</v>
      </c>
      <c r="F386" s="30">
        <f t="shared" ca="1" si="46"/>
        <v>182.62566666666672</v>
      </c>
      <c r="G386" s="206">
        <f t="shared" ca="1" si="47"/>
        <v>176.47707999999983</v>
      </c>
      <c r="H386" s="192" t="str">
        <f ca="1"/>
        <v>2024-02-09</v>
      </c>
      <c r="I386" s="193">
        <f ca="1"/>
        <v>45155216</v>
      </c>
      <c r="O386" s="192" t="str">
        <f ca="1"/>
        <v>2024-02-09</v>
      </c>
      <c r="P386" s="193">
        <f ca="1"/>
        <v>4.1870000000000003</v>
      </c>
      <c r="Q386" s="11"/>
      <c r="BB386" s="55"/>
      <c r="BC386" s="56"/>
      <c r="BD386" s="56"/>
      <c r="BE386" s="56"/>
      <c r="BF386" s="56"/>
      <c r="BG386" s="56"/>
    </row>
    <row r="387" spans="1:59" ht="12.5">
      <c r="A387" s="19"/>
      <c r="B387" s="198" t="str">
        <f ca="1"/>
        <v>2024-02-08</v>
      </c>
      <c r="C387" s="30">
        <f ca="1"/>
        <v>187.2</v>
      </c>
      <c r="D387" s="205">
        <f t="shared" ca="1" si="48"/>
        <v>187.86</v>
      </c>
      <c r="E387" s="30">
        <f t="shared" ca="1" si="45"/>
        <v>189.17</v>
      </c>
      <c r="F387" s="30">
        <f t="shared" ca="1" si="46"/>
        <v>182.50283333333337</v>
      </c>
      <c r="G387" s="206">
        <f t="shared" ca="1" si="47"/>
        <v>176.32323999999983</v>
      </c>
      <c r="H387" s="192" t="str">
        <f ca="1"/>
        <v>2024-02-08</v>
      </c>
      <c r="I387" s="193">
        <f ca="1"/>
        <v>40962046</v>
      </c>
      <c r="O387" s="192" t="str">
        <f ca="1"/>
        <v>2024-02-08</v>
      </c>
      <c r="P387" s="193">
        <f ca="1"/>
        <v>4.17</v>
      </c>
      <c r="Q387" s="11"/>
      <c r="BB387" s="55"/>
      <c r="BC387" s="56"/>
      <c r="BD387" s="56"/>
      <c r="BE387" s="56"/>
      <c r="BF387" s="56"/>
      <c r="BG387" s="56"/>
    </row>
    <row r="388" spans="1:59" ht="12.5">
      <c r="A388" s="19"/>
      <c r="B388" s="198" t="str">
        <f ca="1"/>
        <v>2024-02-07</v>
      </c>
      <c r="C388" s="30">
        <f ca="1"/>
        <v>188.28</v>
      </c>
      <c r="D388" s="205">
        <f t="shared" ca="1" si="48"/>
        <v>187.75400000000002</v>
      </c>
      <c r="E388" s="30">
        <f t="shared" ref="E388:E451" ca="1" si="49">AVERAGE(C388:C447)</f>
        <v>189.13816666666665</v>
      </c>
      <c r="F388" s="30">
        <f t="shared" ref="F388:F451" ca="1" si="50">AVERAGE(C388:C507)</f>
        <v>182.38225000000003</v>
      </c>
      <c r="G388" s="206">
        <f t="shared" ref="G388:G451" ca="1" si="51">AVERAGE(C388:C637)</f>
        <v>176.17099999999982</v>
      </c>
      <c r="H388" s="192" t="str">
        <f ca="1"/>
        <v>2024-02-07</v>
      </c>
      <c r="I388" s="193">
        <f ca="1"/>
        <v>53439000</v>
      </c>
      <c r="O388" s="192" t="str">
        <f ca="1"/>
        <v>2024-02-07</v>
      </c>
      <c r="P388" s="193">
        <f ca="1"/>
        <v>4.1100000000000003</v>
      </c>
      <c r="Q388" s="11"/>
      <c r="BB388" s="55"/>
      <c r="BC388" s="56"/>
      <c r="BD388" s="56"/>
      <c r="BE388" s="56"/>
      <c r="BF388" s="56"/>
      <c r="BG388" s="56"/>
    </row>
    <row r="389" spans="1:59" ht="12.5">
      <c r="A389" s="19"/>
      <c r="B389" s="198" t="str">
        <f ca="1"/>
        <v>2024-02-06</v>
      </c>
      <c r="C389" s="30">
        <f ca="1"/>
        <v>188.17</v>
      </c>
      <c r="D389" s="205">
        <f t="shared" ref="D389:D452" ca="1" si="52">AVERAGE(C389:C408)</f>
        <v>187.542</v>
      </c>
      <c r="E389" s="30">
        <f t="shared" ca="1" si="49"/>
        <v>189.01816666666667</v>
      </c>
      <c r="F389" s="30">
        <f t="shared" ca="1" si="50"/>
        <v>182.27400000000003</v>
      </c>
      <c r="G389" s="206">
        <f t="shared" ca="1" si="51"/>
        <v>176.01855999999981</v>
      </c>
      <c r="H389" s="192" t="str">
        <f ca="1"/>
        <v>2024-02-06</v>
      </c>
      <c r="I389" s="193">
        <f ca="1"/>
        <v>43490800</v>
      </c>
      <c r="O389" s="192" t="str">
        <f ca="1"/>
        <v>2024-02-06</v>
      </c>
      <c r="P389" s="193">
        <f ca="1"/>
        <v>4.09</v>
      </c>
      <c r="Q389" s="11"/>
      <c r="BB389" s="55"/>
      <c r="BC389" s="56"/>
      <c r="BD389" s="56"/>
      <c r="BE389" s="56"/>
      <c r="BF389" s="56"/>
      <c r="BG389" s="56"/>
    </row>
    <row r="390" spans="1:59" ht="12.5">
      <c r="A390" s="19"/>
      <c r="B390" s="198" t="str">
        <f ca="1"/>
        <v>2024-02-05</v>
      </c>
      <c r="C390" s="30">
        <f ca="1"/>
        <v>186.56</v>
      </c>
      <c r="D390" s="205">
        <f t="shared" ca="1" si="52"/>
        <v>187.35599999999999</v>
      </c>
      <c r="E390" s="30">
        <f t="shared" ca="1" si="49"/>
        <v>188.90799999999999</v>
      </c>
      <c r="F390" s="30">
        <f t="shared" ca="1" si="50"/>
        <v>182.17391666666668</v>
      </c>
      <c r="G390" s="206">
        <f t="shared" ca="1" si="51"/>
        <v>175.87735999999984</v>
      </c>
      <c r="H390" s="192" t="str">
        <f ca="1"/>
        <v>2024-02-05</v>
      </c>
      <c r="I390" s="193">
        <f ca="1"/>
        <v>69668820</v>
      </c>
      <c r="O390" s="192" t="str">
        <f ca="1"/>
        <v>2024-02-05</v>
      </c>
      <c r="P390" s="193">
        <f ca="1"/>
        <v>4.1639999999999997</v>
      </c>
      <c r="Q390" s="11"/>
      <c r="BB390" s="55"/>
      <c r="BC390" s="56"/>
      <c r="BD390" s="56"/>
      <c r="BE390" s="56"/>
      <c r="BF390" s="56"/>
      <c r="BG390" s="56"/>
    </row>
    <row r="391" spans="1:59" ht="12.5">
      <c r="A391" s="19"/>
      <c r="B391" s="198" t="str">
        <f ca="1"/>
        <v>2024-02-02</v>
      </c>
      <c r="C391" s="30">
        <f ca="1"/>
        <v>184.74</v>
      </c>
      <c r="D391" s="205">
        <f t="shared" ca="1" si="52"/>
        <v>187.03299999999999</v>
      </c>
      <c r="E391" s="30">
        <f t="shared" ca="1" si="49"/>
        <v>188.80699999999999</v>
      </c>
      <c r="F391" s="30">
        <f t="shared" ca="1" si="50"/>
        <v>182.1038333333334</v>
      </c>
      <c r="G391" s="206">
        <f t="shared" ca="1" si="51"/>
        <v>175.73107999999985</v>
      </c>
      <c r="H391" s="192" t="str">
        <f ca="1"/>
        <v>2024-02-02</v>
      </c>
      <c r="I391" s="193">
        <f ca="1"/>
        <v>102551680</v>
      </c>
      <c r="O391" s="192" t="str">
        <f ca="1"/>
        <v>2024-02-02</v>
      </c>
      <c r="P391" s="193">
        <f ca="1"/>
        <v>4.0330000000000004</v>
      </c>
      <c r="Q391" s="11"/>
      <c r="BB391" s="55"/>
      <c r="BC391" s="56"/>
      <c r="BD391" s="56"/>
      <c r="BE391" s="56"/>
      <c r="BF391" s="56"/>
      <c r="BG391" s="56"/>
    </row>
    <row r="392" spans="1:59" ht="12.5">
      <c r="A392" s="19"/>
      <c r="B392" s="198" t="str">
        <f ca="1"/>
        <v>2024-02-01</v>
      </c>
      <c r="C392" s="30">
        <f ca="1"/>
        <v>185.74</v>
      </c>
      <c r="D392" s="205">
        <f t="shared" ca="1" si="52"/>
        <v>186.83700000000002</v>
      </c>
      <c r="E392" s="30">
        <f t="shared" ca="1" si="49"/>
        <v>188.6935</v>
      </c>
      <c r="F392" s="30">
        <f t="shared" ca="1" si="50"/>
        <v>182.03516666666673</v>
      </c>
      <c r="G392" s="206">
        <f t="shared" ca="1" si="51"/>
        <v>175.60299999999989</v>
      </c>
      <c r="H392" s="192" t="str">
        <f ca="1"/>
        <v>2024-02-01</v>
      </c>
      <c r="I392" s="193">
        <f ca="1"/>
        <v>64885408</v>
      </c>
      <c r="O392" s="192" t="str">
        <f ca="1"/>
        <v>2024-02-01</v>
      </c>
      <c r="P392" s="193">
        <f ca="1"/>
        <v>3.863</v>
      </c>
      <c r="Q392" s="11"/>
      <c r="BB392" s="55"/>
      <c r="BC392" s="56"/>
      <c r="BD392" s="56"/>
      <c r="BE392" s="56"/>
      <c r="BF392" s="56"/>
      <c r="BG392" s="56"/>
    </row>
    <row r="393" spans="1:59" ht="12.5">
      <c r="A393" s="19"/>
      <c r="B393" s="198" t="str">
        <f ca="1"/>
        <v>2024-01-31</v>
      </c>
      <c r="C393" s="30">
        <f ca="1"/>
        <v>183.3</v>
      </c>
      <c r="D393" s="205">
        <f t="shared" ca="1" si="52"/>
        <v>186.70750000000001</v>
      </c>
      <c r="E393" s="30">
        <f t="shared" ca="1" si="49"/>
        <v>188.52050000000003</v>
      </c>
      <c r="F393" s="30">
        <f t="shared" ca="1" si="50"/>
        <v>181.95766666666671</v>
      </c>
      <c r="G393" s="206">
        <f t="shared" ca="1" si="51"/>
        <v>175.45639999999989</v>
      </c>
      <c r="H393" s="192" t="str">
        <f ca="1"/>
        <v>2024-01-31</v>
      </c>
      <c r="I393" s="193">
        <f ca="1"/>
        <v>55467803</v>
      </c>
      <c r="O393" s="192" t="str">
        <f ca="1"/>
        <v>2024-01-31</v>
      </c>
      <c r="P393" s="193">
        <f ca="1"/>
        <v>3.9670000000000001</v>
      </c>
      <c r="Q393" s="11"/>
      <c r="BB393" s="55"/>
      <c r="BC393" s="56"/>
      <c r="BD393" s="56"/>
      <c r="BE393" s="56"/>
      <c r="BF393" s="56"/>
      <c r="BG393" s="56"/>
    </row>
    <row r="394" spans="1:59" ht="12.5">
      <c r="A394" s="19"/>
      <c r="B394" s="198" t="str">
        <f ca="1"/>
        <v>2024-01-30</v>
      </c>
      <c r="C394" s="30">
        <f ca="1"/>
        <v>186.92</v>
      </c>
      <c r="D394" s="205">
        <f t="shared" ca="1" si="52"/>
        <v>186.76900000000001</v>
      </c>
      <c r="E394" s="30">
        <f t="shared" ca="1" si="49"/>
        <v>188.40350000000004</v>
      </c>
      <c r="F394" s="30">
        <f t="shared" ca="1" si="50"/>
        <v>181.90225000000007</v>
      </c>
      <c r="G394" s="206">
        <f t="shared" ca="1" si="51"/>
        <v>175.29823999999988</v>
      </c>
      <c r="H394" s="192" t="str">
        <f ca="1"/>
        <v>2024-01-30</v>
      </c>
      <c r="I394" s="193">
        <f ca="1"/>
        <v>55859400</v>
      </c>
      <c r="O394" s="192" t="str">
        <f ca="1"/>
        <v>2024-01-30</v>
      </c>
      <c r="P394" s="193">
        <f ca="1"/>
        <v>4.0590000000000002</v>
      </c>
      <c r="Q394" s="11"/>
      <c r="BB394" s="55"/>
      <c r="BC394" s="56"/>
      <c r="BD394" s="56"/>
      <c r="BE394" s="56"/>
      <c r="BF394" s="56"/>
      <c r="BG394" s="56"/>
    </row>
    <row r="395" spans="1:59" ht="12.5">
      <c r="A395" s="19"/>
      <c r="B395" s="198" t="str">
        <f ca="1"/>
        <v>2024-01-29</v>
      </c>
      <c r="C395" s="30">
        <f ca="1"/>
        <v>190.59</v>
      </c>
      <c r="D395" s="205">
        <f t="shared" ca="1" si="52"/>
        <v>186.99200000000002</v>
      </c>
      <c r="E395" s="30">
        <f t="shared" ca="1" si="49"/>
        <v>188.16650000000001</v>
      </c>
      <c r="F395" s="30">
        <f t="shared" ca="1" si="50"/>
        <v>181.83000000000004</v>
      </c>
      <c r="G395" s="206">
        <f t="shared" ca="1" si="51"/>
        <v>175.12107999999986</v>
      </c>
      <c r="H395" s="192" t="str">
        <f ca="1"/>
        <v>2024-01-29</v>
      </c>
      <c r="I395" s="193">
        <f ca="1"/>
        <v>47145622</v>
      </c>
      <c r="O395" s="192" t="str">
        <f ca="1"/>
        <v>2024-01-29</v>
      </c>
      <c r="P395" s="193">
        <f ca="1"/>
        <v>4.0910000000000002</v>
      </c>
      <c r="Q395" s="11"/>
      <c r="BB395" s="55"/>
      <c r="BC395" s="56"/>
      <c r="BD395" s="56"/>
      <c r="BE395" s="56"/>
      <c r="BF395" s="56"/>
      <c r="BG395" s="56"/>
    </row>
    <row r="396" spans="1:59" ht="12.5">
      <c r="A396" s="19"/>
      <c r="B396" s="198" t="str">
        <f ca="1"/>
        <v>2024-01-26</v>
      </c>
      <c r="C396" s="30">
        <f ca="1"/>
        <v>191.27</v>
      </c>
      <c r="D396" s="205">
        <f t="shared" ca="1" si="52"/>
        <v>187.08350000000002</v>
      </c>
      <c r="E396" s="30">
        <f t="shared" ca="1" si="49"/>
        <v>187.81550000000004</v>
      </c>
      <c r="F396" s="30">
        <f t="shared" ca="1" si="50"/>
        <v>181.7193333333334</v>
      </c>
      <c r="G396" s="206">
        <f t="shared" ca="1" si="51"/>
        <v>174.92415999999989</v>
      </c>
      <c r="H396" s="192" t="str">
        <f ca="1"/>
        <v>2024-01-26</v>
      </c>
      <c r="I396" s="193">
        <f ca="1"/>
        <v>44594011</v>
      </c>
      <c r="O396" s="192" t="str">
        <f ca="1"/>
        <v>2024-01-26</v>
      </c>
      <c r="P396" s="193">
        <f ca="1"/>
        <v>4.16</v>
      </c>
      <c r="Q396" s="11"/>
      <c r="BB396" s="55"/>
      <c r="BC396" s="56"/>
      <c r="BD396" s="56"/>
      <c r="BE396" s="56"/>
      <c r="BF396" s="56"/>
      <c r="BG396" s="56"/>
    </row>
    <row r="397" spans="1:59" ht="12.5">
      <c r="A397" s="19"/>
      <c r="B397" s="198" t="str">
        <f ca="1"/>
        <v>2024-01-25</v>
      </c>
      <c r="C397" s="30">
        <f ca="1"/>
        <v>193.01</v>
      </c>
      <c r="D397" s="205">
        <f t="shared" ca="1" si="52"/>
        <v>187.12</v>
      </c>
      <c r="E397" s="30">
        <f t="shared" ca="1" si="49"/>
        <v>187.44516666666672</v>
      </c>
      <c r="F397" s="30">
        <f t="shared" ca="1" si="50"/>
        <v>181.6289166666667</v>
      </c>
      <c r="G397" s="206">
        <f t="shared" ca="1" si="51"/>
        <v>174.7360799999999</v>
      </c>
      <c r="H397" s="192" t="str">
        <f ca="1"/>
        <v>2024-01-25</v>
      </c>
      <c r="I397" s="193">
        <f ca="1"/>
        <v>54822126</v>
      </c>
      <c r="O397" s="192" t="str">
        <f ca="1"/>
        <v>2024-01-25</v>
      </c>
      <c r="P397" s="193">
        <f ca="1"/>
        <v>4.1319999999999997</v>
      </c>
      <c r="Q397" s="11"/>
      <c r="BB397" s="55"/>
      <c r="BC397" s="56"/>
      <c r="BD397" s="56"/>
      <c r="BE397" s="56"/>
      <c r="BF397" s="56"/>
      <c r="BG397" s="56"/>
    </row>
    <row r="398" spans="1:59" ht="12.5">
      <c r="A398" s="19"/>
      <c r="B398" s="198" t="str">
        <f ca="1"/>
        <v>2024-01-24</v>
      </c>
      <c r="C398" s="30">
        <f ca="1"/>
        <v>193.34</v>
      </c>
      <c r="D398" s="205">
        <f t="shared" ca="1" si="52"/>
        <v>187.06450000000001</v>
      </c>
      <c r="E398" s="30">
        <f t="shared" ca="1" si="49"/>
        <v>187.01166666666674</v>
      </c>
      <c r="F398" s="30">
        <f t="shared" ca="1" si="50"/>
        <v>181.59983333333338</v>
      </c>
      <c r="G398" s="206">
        <f t="shared" ca="1" si="51"/>
        <v>174.53327999999991</v>
      </c>
      <c r="H398" s="192" t="str">
        <f ca="1"/>
        <v>2024-01-24</v>
      </c>
      <c r="I398" s="193">
        <f ca="1"/>
        <v>53631316</v>
      </c>
      <c r="O398" s="192" t="str">
        <f ca="1"/>
        <v>2024-01-24</v>
      </c>
      <c r="P398" s="193">
        <f ca="1"/>
        <v>4.1779999999999999</v>
      </c>
      <c r="Q398" s="11"/>
      <c r="BB398" s="55"/>
      <c r="BC398" s="56"/>
      <c r="BD398" s="56"/>
      <c r="BE398" s="56"/>
      <c r="BF398" s="56"/>
      <c r="BG398" s="56"/>
    </row>
    <row r="399" spans="1:59" ht="12.5">
      <c r="A399" s="19"/>
      <c r="B399" s="198" t="str">
        <f ca="1"/>
        <v>2024-01-23</v>
      </c>
      <c r="C399" s="30">
        <f ca="1"/>
        <v>194.02</v>
      </c>
      <c r="D399" s="205">
        <f t="shared" ca="1" si="52"/>
        <v>187.01950000000002</v>
      </c>
      <c r="E399" s="30">
        <f t="shared" ca="1" si="49"/>
        <v>186.55066666666673</v>
      </c>
      <c r="F399" s="30">
        <f t="shared" ca="1" si="50"/>
        <v>181.5796666666667</v>
      </c>
      <c r="G399" s="206">
        <f t="shared" ca="1" si="51"/>
        <v>174.32083999999995</v>
      </c>
      <c r="H399" s="192" t="str">
        <f ca="1"/>
        <v>2024-01-23</v>
      </c>
      <c r="I399" s="193">
        <f ca="1"/>
        <v>42355600</v>
      </c>
      <c r="O399" s="192" t="str">
        <f ca="1"/>
        <v>2024-01-23</v>
      </c>
      <c r="P399" s="193">
        <f ca="1"/>
        <v>4.1420000000000003</v>
      </c>
      <c r="Q399" s="11"/>
      <c r="BB399" s="55"/>
      <c r="BC399" s="56"/>
      <c r="BD399" s="56"/>
      <c r="BE399" s="56"/>
      <c r="BF399" s="56"/>
      <c r="BG399" s="56"/>
    </row>
    <row r="400" spans="1:59" ht="12.5">
      <c r="A400" s="19"/>
      <c r="B400" s="198" t="str">
        <f ca="1"/>
        <v>2024-01-22</v>
      </c>
      <c r="C400" s="30">
        <f ca="1"/>
        <v>192.73</v>
      </c>
      <c r="D400" s="205">
        <f t="shared" ca="1" si="52"/>
        <v>186.99450000000002</v>
      </c>
      <c r="E400" s="30">
        <f t="shared" ca="1" si="49"/>
        <v>186.14800000000011</v>
      </c>
      <c r="F400" s="30">
        <f t="shared" ca="1" si="50"/>
        <v>181.57883333333339</v>
      </c>
      <c r="G400" s="206">
        <f t="shared" ca="1" si="51"/>
        <v>174.10831999999999</v>
      </c>
      <c r="H400" s="192" t="str">
        <f ca="1"/>
        <v>2024-01-22</v>
      </c>
      <c r="I400" s="193">
        <f ca="1"/>
        <v>60133900</v>
      </c>
      <c r="O400" s="192" t="str">
        <f ca="1"/>
        <v>2024-01-22</v>
      </c>
      <c r="P400" s="193">
        <f ca="1"/>
        <v>4.0940000000000003</v>
      </c>
      <c r="Q400" s="11"/>
      <c r="BB400" s="55"/>
      <c r="BC400" s="56"/>
      <c r="BD400" s="56"/>
      <c r="BE400" s="56"/>
      <c r="BF400" s="56"/>
      <c r="BG400" s="56"/>
    </row>
    <row r="401" spans="1:59" ht="12.5">
      <c r="A401" s="19"/>
      <c r="B401" s="198" t="str">
        <f ca="1"/>
        <v>2024-01-19</v>
      </c>
      <c r="C401" s="30">
        <f ca="1"/>
        <v>190.42</v>
      </c>
      <c r="D401" s="205">
        <f t="shared" ca="1" si="52"/>
        <v>187.04150000000001</v>
      </c>
      <c r="E401" s="30">
        <f t="shared" ca="1" si="49"/>
        <v>185.80550000000008</v>
      </c>
      <c r="F401" s="30">
        <f t="shared" ca="1" si="50"/>
        <v>181.59575000000004</v>
      </c>
      <c r="G401" s="206">
        <f t="shared" ca="1" si="51"/>
        <v>173.89535999999995</v>
      </c>
      <c r="H401" s="192" t="str">
        <f ca="1"/>
        <v>2024-01-19</v>
      </c>
      <c r="I401" s="193">
        <f ca="1"/>
        <v>68902985</v>
      </c>
      <c r="O401" s="192" t="str">
        <f ca="1"/>
        <v>2024-01-19</v>
      </c>
      <c r="P401" s="193">
        <f ca="1"/>
        <v>4.1459999999999999</v>
      </c>
      <c r="Q401" s="11"/>
      <c r="BB401" s="55"/>
      <c r="BC401" s="56"/>
      <c r="BD401" s="56"/>
      <c r="BE401" s="56"/>
      <c r="BF401" s="56"/>
      <c r="BG401" s="56"/>
    </row>
    <row r="402" spans="1:59" ht="12.5">
      <c r="A402" s="19"/>
      <c r="B402" s="198" t="str">
        <f ca="1"/>
        <v>2024-01-18</v>
      </c>
      <c r="C402" s="30">
        <f ca="1"/>
        <v>187.5</v>
      </c>
      <c r="D402" s="205">
        <f t="shared" ca="1" si="52"/>
        <v>187.30850000000001</v>
      </c>
      <c r="E402" s="30">
        <f t="shared" ca="1" si="49"/>
        <v>185.49416666666676</v>
      </c>
      <c r="F402" s="30">
        <f t="shared" ca="1" si="50"/>
        <v>181.62675000000002</v>
      </c>
      <c r="G402" s="206">
        <f t="shared" ca="1" si="51"/>
        <v>173.67883999999995</v>
      </c>
      <c r="H402" s="192" t="str">
        <f ca="1"/>
        <v>2024-01-18</v>
      </c>
      <c r="I402" s="193">
        <f ca="1"/>
        <v>78005800</v>
      </c>
      <c r="O402" s="192" t="str">
        <f ca="1"/>
        <v>2024-01-18</v>
      </c>
      <c r="P402" s="193">
        <f ca="1"/>
        <v>4.1440000000000001</v>
      </c>
      <c r="Q402" s="11"/>
      <c r="BB402" s="55"/>
      <c r="BC402" s="56"/>
      <c r="BD402" s="56"/>
      <c r="BE402" s="56"/>
      <c r="BF402" s="56"/>
      <c r="BG402" s="56"/>
    </row>
    <row r="403" spans="1:59" ht="12.5">
      <c r="A403" s="19"/>
      <c r="B403" s="198" t="str">
        <f ca="1"/>
        <v>2024-01-17</v>
      </c>
      <c r="C403" s="30">
        <f ca="1"/>
        <v>181.59</v>
      </c>
      <c r="D403" s="205">
        <f t="shared" ca="1" si="52"/>
        <v>187.6695</v>
      </c>
      <c r="E403" s="30">
        <f t="shared" ca="1" si="49"/>
        <v>185.22950000000009</v>
      </c>
      <c r="F403" s="30">
        <f t="shared" ca="1" si="50"/>
        <v>181.66058333333334</v>
      </c>
      <c r="G403" s="206">
        <f t="shared" ca="1" si="51"/>
        <v>173.46371999999994</v>
      </c>
      <c r="H403" s="192" t="str">
        <f ca="1"/>
        <v>2024-01-17</v>
      </c>
      <c r="I403" s="193">
        <f ca="1"/>
        <v>47317433</v>
      </c>
      <c r="O403" s="192" t="str">
        <f ca="1"/>
        <v>2024-01-17</v>
      </c>
      <c r="P403" s="193">
        <f ca="1"/>
        <v>4.1059999999999999</v>
      </c>
      <c r="Q403" s="11"/>
      <c r="BB403" s="55"/>
      <c r="BC403" s="56"/>
      <c r="BD403" s="56"/>
      <c r="BE403" s="56"/>
      <c r="BF403" s="56"/>
      <c r="BG403" s="56"/>
    </row>
    <row r="404" spans="1:59" ht="12.5">
      <c r="A404" s="19"/>
      <c r="B404" s="198" t="str">
        <f ca="1"/>
        <v>2024-01-16</v>
      </c>
      <c r="C404" s="30">
        <f ca="1"/>
        <v>182.53</v>
      </c>
      <c r="D404" s="205">
        <f t="shared" ca="1" si="52"/>
        <v>188.40949999999998</v>
      </c>
      <c r="E404" s="30">
        <f t="shared" ca="1" si="49"/>
        <v>185.10600000000008</v>
      </c>
      <c r="F404" s="30">
        <f t="shared" ca="1" si="50"/>
        <v>181.75416666666666</v>
      </c>
      <c r="G404" s="206">
        <f t="shared" ca="1" si="51"/>
        <v>173.27199999999996</v>
      </c>
      <c r="H404" s="192" t="str">
        <f ca="1"/>
        <v>2024-01-16</v>
      </c>
      <c r="I404" s="193">
        <f ca="1"/>
        <v>65603041</v>
      </c>
      <c r="O404" s="192" t="str">
        <f ca="1"/>
        <v>2024-01-16</v>
      </c>
      <c r="P404" s="193">
        <f ca="1"/>
        <v>4.0659999999999998</v>
      </c>
      <c r="Q404" s="11"/>
      <c r="BB404" s="55"/>
      <c r="BC404" s="56"/>
      <c r="BD404" s="56"/>
      <c r="BE404" s="56"/>
      <c r="BF404" s="56"/>
      <c r="BG404" s="56"/>
    </row>
    <row r="405" spans="1:59" ht="12.5">
      <c r="A405" s="19"/>
      <c r="B405" s="198" t="str">
        <f ca="1"/>
        <v>2024-01-12</v>
      </c>
      <c r="C405" s="30">
        <f ca="1"/>
        <v>184.81</v>
      </c>
      <c r="D405" s="205">
        <f t="shared" ca="1" si="52"/>
        <v>189.12949999999998</v>
      </c>
      <c r="E405" s="30">
        <f t="shared" ca="1" si="49"/>
        <v>184.97316666666674</v>
      </c>
      <c r="F405" s="30">
        <f t="shared" ca="1" si="50"/>
        <v>181.83266666666668</v>
      </c>
      <c r="G405" s="206">
        <f t="shared" ca="1" si="51"/>
        <v>173.07939999999996</v>
      </c>
      <c r="H405" s="192" t="str">
        <f ca="1"/>
        <v>2024-01-12</v>
      </c>
      <c r="I405" s="193">
        <f ca="1"/>
        <v>40477782</v>
      </c>
      <c r="O405" s="192" t="str">
        <f ca="1"/>
        <v>2024-01-12</v>
      </c>
      <c r="P405" s="193">
        <f ca="1"/>
        <v>3.95</v>
      </c>
      <c r="Q405" s="11"/>
      <c r="BB405" s="55"/>
      <c r="BC405" s="56"/>
      <c r="BD405" s="56"/>
      <c r="BE405" s="56"/>
      <c r="BF405" s="56"/>
      <c r="BG405" s="56"/>
    </row>
    <row r="406" spans="1:59" ht="12.5">
      <c r="A406" s="19"/>
      <c r="B406" s="198" t="str">
        <f ca="1"/>
        <v>2024-01-11</v>
      </c>
      <c r="C406" s="30">
        <f ca="1"/>
        <v>184.48</v>
      </c>
      <c r="D406" s="205">
        <f t="shared" ca="1" si="52"/>
        <v>189.72800000000001</v>
      </c>
      <c r="E406" s="30">
        <f t="shared" ca="1" si="49"/>
        <v>184.8240000000001</v>
      </c>
      <c r="F406" s="30">
        <f t="shared" ca="1" si="50"/>
        <v>181.88500000000002</v>
      </c>
      <c r="G406" s="206">
        <f t="shared" ca="1" si="51"/>
        <v>172.87299999999996</v>
      </c>
      <c r="H406" s="192" t="str">
        <f ca="1"/>
        <v>2024-01-11</v>
      </c>
      <c r="I406" s="193">
        <f ca="1"/>
        <v>49128408</v>
      </c>
      <c r="O406" s="192" t="str">
        <f ca="1"/>
        <v>2024-01-11</v>
      </c>
      <c r="P406" s="193">
        <f ca="1"/>
        <v>3.9769999999999999</v>
      </c>
      <c r="Q406" s="11"/>
      <c r="BB406" s="55"/>
      <c r="BC406" s="56"/>
      <c r="BD406" s="56"/>
      <c r="BE406" s="56"/>
      <c r="BF406" s="56"/>
      <c r="BG406" s="56"/>
    </row>
    <row r="407" spans="1:59" ht="12.5">
      <c r="A407" s="19"/>
      <c r="B407" s="198" t="str">
        <f ca="1"/>
        <v>2024-01-10</v>
      </c>
      <c r="C407" s="30">
        <f ca="1"/>
        <v>185.08</v>
      </c>
      <c r="D407" s="205">
        <f t="shared" ca="1" si="52"/>
        <v>190.1815</v>
      </c>
      <c r="E407" s="30">
        <f t="shared" ca="1" si="49"/>
        <v>184.70633333333345</v>
      </c>
      <c r="F407" s="30">
        <f t="shared" ca="1" si="50"/>
        <v>181.93341666666669</v>
      </c>
      <c r="G407" s="206">
        <f t="shared" ca="1" si="51"/>
        <v>172.66259999999994</v>
      </c>
      <c r="H407" s="192" t="str">
        <f ca="1"/>
        <v>2024-01-10</v>
      </c>
      <c r="I407" s="193">
        <f ca="1"/>
        <v>46792908</v>
      </c>
      <c r="O407" s="192" t="str">
        <f ca="1"/>
        <v>2024-01-10</v>
      </c>
      <c r="P407" s="193">
        <f ca="1"/>
        <v>4.03</v>
      </c>
      <c r="Q407" s="11"/>
      <c r="BB407" s="55"/>
      <c r="BC407" s="56"/>
      <c r="BD407" s="56"/>
      <c r="BE407" s="56"/>
      <c r="BF407" s="56"/>
      <c r="BG407" s="56"/>
    </row>
    <row r="408" spans="1:59" ht="12.5">
      <c r="A408" s="19"/>
      <c r="B408" s="198" t="str">
        <f ca="1"/>
        <v>2024-01-09</v>
      </c>
      <c r="C408" s="30">
        <f ca="1"/>
        <v>184.04</v>
      </c>
      <c r="D408" s="205">
        <f t="shared" ca="1" si="52"/>
        <v>190.52900000000002</v>
      </c>
      <c r="E408" s="30">
        <f t="shared" ca="1" si="49"/>
        <v>184.58083333333343</v>
      </c>
      <c r="F408" s="30">
        <f t="shared" ca="1" si="50"/>
        <v>181.98666666666668</v>
      </c>
      <c r="G408" s="206">
        <f t="shared" ca="1" si="51"/>
        <v>172.45011999999994</v>
      </c>
      <c r="H408" s="192" t="str">
        <f ca="1"/>
        <v>2024-01-09</v>
      </c>
      <c r="I408" s="193">
        <f ca="1"/>
        <v>42841809</v>
      </c>
      <c r="O408" s="192" t="str">
        <f ca="1"/>
        <v>2024-01-09</v>
      </c>
      <c r="P408" s="193">
        <f ca="1"/>
        <v>4.0190000000000001</v>
      </c>
      <c r="Q408" s="11"/>
      <c r="BB408" s="55"/>
      <c r="BC408" s="56"/>
      <c r="BD408" s="56"/>
      <c r="BE408" s="56"/>
      <c r="BF408" s="56"/>
      <c r="BG408" s="56"/>
    </row>
    <row r="409" spans="1:59" ht="12.5">
      <c r="A409" s="19"/>
      <c r="B409" s="198" t="str">
        <f ca="1"/>
        <v>2024-01-08</v>
      </c>
      <c r="C409" s="30">
        <f ca="1"/>
        <v>184.45</v>
      </c>
      <c r="D409" s="205">
        <f t="shared" ca="1" si="52"/>
        <v>191.05400000000003</v>
      </c>
      <c r="E409" s="30">
        <f t="shared" ca="1" si="49"/>
        <v>184.50350000000009</v>
      </c>
      <c r="F409" s="30">
        <f t="shared" ca="1" si="50"/>
        <v>182.06483333333335</v>
      </c>
      <c r="G409" s="206">
        <f t="shared" ca="1" si="51"/>
        <v>172.23087999999998</v>
      </c>
      <c r="H409" s="192" t="str">
        <f ca="1"/>
        <v>2024-01-08</v>
      </c>
      <c r="I409" s="193">
        <f ca="1"/>
        <v>59144500</v>
      </c>
      <c r="O409" s="192" t="str">
        <f ca="1"/>
        <v>2024-01-08</v>
      </c>
      <c r="P409" s="193">
        <f ca="1"/>
        <v>4.0019999999999998</v>
      </c>
      <c r="Q409" s="11"/>
      <c r="BB409" s="55"/>
      <c r="BC409" s="56"/>
      <c r="BD409" s="56"/>
      <c r="BE409" s="56"/>
      <c r="BF409" s="56"/>
      <c r="BG409" s="56"/>
    </row>
    <row r="410" spans="1:59" ht="12.5">
      <c r="A410" s="19"/>
      <c r="B410" s="198" t="str">
        <f ca="1"/>
        <v>2024-01-05</v>
      </c>
      <c r="C410" s="30">
        <f ca="1"/>
        <v>180.1</v>
      </c>
      <c r="D410" s="205">
        <f t="shared" ca="1" si="52"/>
        <v>191.48699999999999</v>
      </c>
      <c r="E410" s="30">
        <f t="shared" ca="1" si="49"/>
        <v>184.40416666666673</v>
      </c>
      <c r="F410" s="30">
        <f t="shared" ca="1" si="50"/>
        <v>182.12825000000004</v>
      </c>
      <c r="G410" s="206">
        <f t="shared" ca="1" si="51"/>
        <v>172.00767999999999</v>
      </c>
      <c r="H410" s="192" t="str">
        <f ca="1"/>
        <v>2024-01-05</v>
      </c>
      <c r="I410" s="193">
        <f ca="1"/>
        <v>62379661</v>
      </c>
      <c r="O410" s="192" t="str">
        <f ca="1"/>
        <v>2024-01-05</v>
      </c>
      <c r="P410" s="193">
        <f ca="1"/>
        <v>4.0419999999999998</v>
      </c>
      <c r="Q410" s="11"/>
      <c r="BB410" s="55"/>
      <c r="BC410" s="56"/>
      <c r="BD410" s="56"/>
      <c r="BE410" s="56"/>
      <c r="BF410" s="56"/>
      <c r="BG410" s="56"/>
    </row>
    <row r="411" spans="1:59" ht="12.5">
      <c r="A411" s="19"/>
      <c r="B411" s="198" t="str">
        <f ca="1"/>
        <v>2024-01-04</v>
      </c>
      <c r="C411" s="30">
        <f ca="1"/>
        <v>180.82</v>
      </c>
      <c r="D411" s="205">
        <f t="shared" ca="1" si="52"/>
        <v>192.04050000000001</v>
      </c>
      <c r="E411" s="30">
        <f t="shared" ca="1" si="49"/>
        <v>184.35400000000001</v>
      </c>
      <c r="F411" s="30">
        <f t="shared" ca="1" si="50"/>
        <v>182.23008333333331</v>
      </c>
      <c r="G411" s="206">
        <f t="shared" ca="1" si="51"/>
        <v>171.79979999999995</v>
      </c>
      <c r="H411" s="192" t="str">
        <f ca="1"/>
        <v>2024-01-04</v>
      </c>
      <c r="I411" s="193">
        <f ca="1"/>
        <v>71983600</v>
      </c>
      <c r="O411" s="192" t="str">
        <f ca="1"/>
        <v>2024-01-04</v>
      </c>
      <c r="P411" s="193">
        <f ca="1"/>
        <v>3.9910000000000001</v>
      </c>
      <c r="Q411" s="11"/>
      <c r="BB411" s="55"/>
      <c r="BC411" s="56"/>
      <c r="BD411" s="56"/>
      <c r="BE411" s="56"/>
      <c r="BF411" s="56"/>
      <c r="BG411" s="56"/>
    </row>
    <row r="412" spans="1:59" ht="12.5">
      <c r="A412" s="19"/>
      <c r="B412" s="198" t="str">
        <f ca="1"/>
        <v>2024-01-03</v>
      </c>
      <c r="C412" s="30">
        <f ca="1"/>
        <v>183.15</v>
      </c>
      <c r="D412" s="205">
        <f t="shared" ca="1" si="52"/>
        <v>192.613</v>
      </c>
      <c r="E412" s="30">
        <f t="shared" ca="1" si="49"/>
        <v>184.30183333333338</v>
      </c>
      <c r="F412" s="30">
        <f t="shared" ca="1" si="50"/>
        <v>182.29866666666663</v>
      </c>
      <c r="G412" s="206">
        <f t="shared" ca="1" si="51"/>
        <v>171.57083999999998</v>
      </c>
      <c r="H412" s="192" t="str">
        <f ca="1"/>
        <v>2024-01-03</v>
      </c>
      <c r="I412" s="193">
        <f ca="1"/>
        <v>58414500</v>
      </c>
      <c r="O412" s="192" t="str">
        <f ca="1"/>
        <v>2024-01-03</v>
      </c>
      <c r="P412" s="193">
        <f ca="1"/>
        <v>3.907</v>
      </c>
      <c r="Q412" s="11"/>
      <c r="BB412" s="55"/>
      <c r="BC412" s="56"/>
      <c r="BD412" s="56"/>
      <c r="BE412" s="56"/>
      <c r="BF412" s="56"/>
      <c r="BG412" s="56"/>
    </row>
    <row r="413" spans="1:59" ht="12.5">
      <c r="A413" s="19"/>
      <c r="B413" s="198" t="str">
        <f ca="1"/>
        <v>2024-01-02</v>
      </c>
      <c r="C413" s="30">
        <f ca="1"/>
        <v>184.53</v>
      </c>
      <c r="D413" s="205">
        <f t="shared" ca="1" si="52"/>
        <v>192.87050000000005</v>
      </c>
      <c r="E413" s="30">
        <f t="shared" ca="1" si="49"/>
        <v>184.18600000000006</v>
      </c>
      <c r="F413" s="30">
        <f t="shared" ca="1" si="50"/>
        <v>182.34658333333334</v>
      </c>
      <c r="G413" s="206">
        <f t="shared" ca="1" si="51"/>
        <v>171.33788000000001</v>
      </c>
      <c r="H413" s="192" t="str">
        <f ca="1"/>
        <v>2024-01-02</v>
      </c>
      <c r="I413" s="193">
        <f ca="1"/>
        <v>82488700</v>
      </c>
      <c r="O413" s="192" t="str">
        <f ca="1"/>
        <v>2024-01-02</v>
      </c>
      <c r="P413" s="193">
        <f ca="1"/>
        <v>3.9460000000000002</v>
      </c>
      <c r="Q413" s="11"/>
      <c r="BB413" s="55"/>
      <c r="BC413" s="56"/>
      <c r="BD413" s="56"/>
      <c r="BE413" s="56"/>
      <c r="BF413" s="56"/>
      <c r="BG413" s="56"/>
    </row>
    <row r="414" spans="1:59" ht="12.5">
      <c r="A414" s="19"/>
      <c r="B414" s="198" t="str">
        <f ca="1"/>
        <v>2023-12-29</v>
      </c>
      <c r="C414" s="30">
        <f ca="1"/>
        <v>191.38</v>
      </c>
      <c r="D414" s="205">
        <f t="shared" ca="1" si="52"/>
        <v>193.14900000000003</v>
      </c>
      <c r="E414" s="30">
        <f t="shared" ca="1" si="49"/>
        <v>184.00450000000004</v>
      </c>
      <c r="F414" s="30">
        <f t="shared" ca="1" si="50"/>
        <v>182.37666666666667</v>
      </c>
      <c r="G414" s="206">
        <f t="shared" ca="1" si="51"/>
        <v>171.09427999999997</v>
      </c>
      <c r="H414" s="192" t="str">
        <f ca="1"/>
        <v>2023-12-29</v>
      </c>
      <c r="I414" s="193">
        <f ca="1"/>
        <v>42672148</v>
      </c>
      <c r="O414" s="192" t="str">
        <f ca="1"/>
        <v>2023-12-29</v>
      </c>
      <c r="P414" s="193">
        <f ca="1"/>
        <v>3.8660000000000001</v>
      </c>
      <c r="Q414" s="11"/>
      <c r="BB414" s="55"/>
      <c r="BC414" s="56"/>
      <c r="BD414" s="56"/>
      <c r="BE414" s="56"/>
      <c r="BF414" s="56"/>
      <c r="BG414" s="56"/>
    </row>
    <row r="415" spans="1:59" ht="12.5">
      <c r="A415" s="19"/>
      <c r="B415" s="198" t="str">
        <f ca="1"/>
        <v>2023-12-28</v>
      </c>
      <c r="C415" s="30">
        <f ca="1"/>
        <v>192.42</v>
      </c>
      <c r="D415" s="205">
        <f t="shared" ca="1" si="52"/>
        <v>193.02100000000004</v>
      </c>
      <c r="E415" s="30">
        <f t="shared" ca="1" si="49"/>
        <v>183.68816666666672</v>
      </c>
      <c r="F415" s="30">
        <f t="shared" ca="1" si="50"/>
        <v>182.33566666666667</v>
      </c>
      <c r="G415" s="206">
        <f t="shared" ca="1" si="51"/>
        <v>170.84251999999995</v>
      </c>
      <c r="H415" s="192" t="str">
        <f ca="1"/>
        <v>2023-12-28</v>
      </c>
      <c r="I415" s="193">
        <f ca="1"/>
        <v>34049900</v>
      </c>
      <c r="O415" s="192" t="str">
        <f ca="1"/>
        <v>2023-12-28</v>
      </c>
      <c r="P415" s="193">
        <f ca="1"/>
        <v>3.85</v>
      </c>
      <c r="Q415" s="11"/>
      <c r="BB415" s="55"/>
      <c r="BC415" s="56"/>
      <c r="BD415" s="56"/>
      <c r="BE415" s="56"/>
      <c r="BF415" s="56"/>
      <c r="BG415" s="56"/>
    </row>
    <row r="416" spans="1:59" ht="12.5">
      <c r="A416" s="19"/>
      <c r="B416" s="198" t="str">
        <f ca="1"/>
        <v>2023-12-27</v>
      </c>
      <c r="C416" s="30">
        <f ca="1"/>
        <v>192</v>
      </c>
      <c r="D416" s="205">
        <f t="shared" ca="1" si="52"/>
        <v>192.81200000000004</v>
      </c>
      <c r="E416" s="30">
        <f t="shared" ca="1" si="49"/>
        <v>183.33366666666672</v>
      </c>
      <c r="F416" s="30">
        <f t="shared" ca="1" si="50"/>
        <v>182.29041666666666</v>
      </c>
      <c r="G416" s="206">
        <f t="shared" ca="1" si="51"/>
        <v>170.58531999999997</v>
      </c>
      <c r="H416" s="192" t="str">
        <f ca="1"/>
        <v>2023-12-27</v>
      </c>
      <c r="I416" s="193">
        <f ca="1"/>
        <v>48087700</v>
      </c>
      <c r="O416" s="192" t="str">
        <f ca="1"/>
        <v>2023-12-27</v>
      </c>
      <c r="P416" s="193">
        <f ca="1"/>
        <v>3.7890000000000001</v>
      </c>
      <c r="Q416" s="11"/>
      <c r="BB416" s="55"/>
      <c r="BC416" s="56"/>
      <c r="BD416" s="56"/>
      <c r="BE416" s="56"/>
      <c r="BF416" s="56"/>
      <c r="BG416" s="56"/>
    </row>
    <row r="417" spans="1:59" ht="12.5">
      <c r="A417" s="19"/>
      <c r="B417" s="198" t="str">
        <f ca="1"/>
        <v>2023-12-26</v>
      </c>
      <c r="C417" s="30">
        <f ca="1"/>
        <v>191.9</v>
      </c>
      <c r="D417" s="205">
        <f t="shared" ca="1" si="52"/>
        <v>192.67500000000004</v>
      </c>
      <c r="E417" s="30">
        <f t="shared" ca="1" si="49"/>
        <v>183.00850000000003</v>
      </c>
      <c r="F417" s="30">
        <f t="shared" ca="1" si="50"/>
        <v>182.26575</v>
      </c>
      <c r="G417" s="206">
        <f t="shared" ca="1" si="51"/>
        <v>170.31567999999996</v>
      </c>
      <c r="H417" s="192" t="str">
        <f ca="1"/>
        <v>2023-12-26</v>
      </c>
      <c r="I417" s="193">
        <f ca="1"/>
        <v>28919310</v>
      </c>
      <c r="O417" s="192" t="str">
        <f ca="1"/>
        <v>2023-12-26</v>
      </c>
      <c r="P417" s="193">
        <f ca="1"/>
        <v>3.8860000000000001</v>
      </c>
      <c r="Q417" s="11"/>
      <c r="BB417" s="55"/>
      <c r="BC417" s="56"/>
      <c r="BD417" s="56"/>
      <c r="BE417" s="56"/>
      <c r="BF417" s="56"/>
      <c r="BG417" s="56"/>
    </row>
    <row r="418" spans="1:59" ht="12.5">
      <c r="A418" s="19"/>
      <c r="B418" s="198" t="str">
        <f ca="1"/>
        <v>2023-12-22</v>
      </c>
      <c r="C418" s="30">
        <f ca="1"/>
        <v>192.44</v>
      </c>
      <c r="D418" s="205">
        <f t="shared" ca="1" si="52"/>
        <v>192.51300000000001</v>
      </c>
      <c r="E418" s="30">
        <f t="shared" ca="1" si="49"/>
        <v>182.64283333333333</v>
      </c>
      <c r="F418" s="30">
        <f t="shared" ca="1" si="50"/>
        <v>182.25124999999997</v>
      </c>
      <c r="G418" s="206">
        <f t="shared" ca="1" si="51"/>
        <v>170.06223999999997</v>
      </c>
      <c r="H418" s="192" t="str">
        <f ca="1"/>
        <v>2023-12-22</v>
      </c>
      <c r="I418" s="193">
        <f ca="1"/>
        <v>37149570</v>
      </c>
      <c r="O418" s="192" t="str">
        <f ca="1"/>
        <v>2023-12-22</v>
      </c>
      <c r="P418" s="193">
        <f ca="1"/>
        <v>3.9009999999999998</v>
      </c>
      <c r="Q418" s="11"/>
      <c r="BB418" s="55"/>
      <c r="BC418" s="56"/>
      <c r="BD418" s="56"/>
      <c r="BE418" s="56"/>
      <c r="BF418" s="56"/>
      <c r="BG418" s="56"/>
    </row>
    <row r="419" spans="1:59" ht="12.5">
      <c r="A419" s="19"/>
      <c r="B419" s="198" t="str">
        <f ca="1"/>
        <v>2023-12-21</v>
      </c>
      <c r="C419" s="30">
        <f ca="1"/>
        <v>193.52</v>
      </c>
      <c r="D419" s="205">
        <f t="shared" ca="1" si="52"/>
        <v>192.33300000000003</v>
      </c>
      <c r="E419" s="30">
        <f t="shared" ca="1" si="49"/>
        <v>182.25966666666667</v>
      </c>
      <c r="F419" s="30">
        <f t="shared" ca="1" si="50"/>
        <v>182.22825</v>
      </c>
      <c r="G419" s="206">
        <f t="shared" ca="1" si="51"/>
        <v>169.81383999999994</v>
      </c>
      <c r="H419" s="192" t="str">
        <f ca="1"/>
        <v>2023-12-21</v>
      </c>
      <c r="I419" s="193">
        <f ca="1"/>
        <v>46482549</v>
      </c>
      <c r="O419" s="192" t="str">
        <f ca="1"/>
        <v>2023-12-21</v>
      </c>
      <c r="P419" s="193">
        <f ca="1"/>
        <v>3.8940000000000001</v>
      </c>
      <c r="Q419" s="11"/>
      <c r="BB419" s="55"/>
      <c r="BC419" s="56"/>
      <c r="BD419" s="56"/>
      <c r="BE419" s="56"/>
      <c r="BF419" s="56"/>
      <c r="BG419" s="56"/>
    </row>
    <row r="420" spans="1:59" ht="12.5">
      <c r="A420" s="19"/>
      <c r="B420" s="198" t="str">
        <f ca="1"/>
        <v>2023-12-20</v>
      </c>
      <c r="C420" s="30">
        <f ca="1"/>
        <v>193.67</v>
      </c>
      <c r="D420" s="205">
        <f t="shared" ca="1" si="52"/>
        <v>192.16550000000001</v>
      </c>
      <c r="E420" s="30">
        <f t="shared" ca="1" si="49"/>
        <v>181.85416666666666</v>
      </c>
      <c r="F420" s="30">
        <f t="shared" ca="1" si="50"/>
        <v>182.20558333333329</v>
      </c>
      <c r="G420" s="206">
        <f t="shared" ca="1" si="51"/>
        <v>169.56259999999992</v>
      </c>
      <c r="H420" s="192" t="str">
        <f ca="1"/>
        <v>2023-12-20</v>
      </c>
      <c r="I420" s="193">
        <f ca="1"/>
        <v>52242815</v>
      </c>
      <c r="O420" s="192" t="str">
        <f ca="1"/>
        <v>2023-12-20</v>
      </c>
      <c r="P420" s="193">
        <f ca="1"/>
        <v>3.8769999999999998</v>
      </c>
      <c r="Q420" s="11"/>
      <c r="BB420" s="55"/>
      <c r="BC420" s="56"/>
      <c r="BD420" s="56"/>
      <c r="BE420" s="56"/>
      <c r="BF420" s="56"/>
      <c r="BG420" s="56"/>
    </row>
    <row r="421" spans="1:59" ht="12.5">
      <c r="A421" s="19"/>
      <c r="B421" s="198" t="str">
        <f ca="1"/>
        <v>2023-12-19</v>
      </c>
      <c r="C421" s="30">
        <f ca="1"/>
        <v>195.76</v>
      </c>
      <c r="D421" s="205">
        <f t="shared" ca="1" si="52"/>
        <v>191.95700000000002</v>
      </c>
      <c r="E421" s="30">
        <f t="shared" ca="1" si="49"/>
        <v>181.47149999999999</v>
      </c>
      <c r="F421" s="30">
        <f t="shared" ca="1" si="50"/>
        <v>182.1941666666666</v>
      </c>
      <c r="G421" s="206">
        <f t="shared" ca="1" si="51"/>
        <v>169.32347999999993</v>
      </c>
      <c r="H421" s="192" t="str">
        <f ca="1"/>
        <v>2023-12-19</v>
      </c>
      <c r="I421" s="193">
        <f ca="1"/>
        <v>40714100</v>
      </c>
      <c r="O421" s="192" t="str">
        <f ca="1"/>
        <v>2023-12-19</v>
      </c>
      <c r="P421" s="193">
        <f ca="1"/>
        <v>3.9220000000000002</v>
      </c>
      <c r="Q421" s="11"/>
      <c r="BB421" s="55"/>
      <c r="BC421" s="56"/>
      <c r="BD421" s="56"/>
      <c r="BE421" s="56"/>
      <c r="BF421" s="56"/>
      <c r="BG421" s="56"/>
    </row>
    <row r="422" spans="1:59" ht="12.5">
      <c r="A422" s="19"/>
      <c r="B422" s="198" t="str">
        <f ca="1"/>
        <v>2023-12-18</v>
      </c>
      <c r="C422" s="30">
        <f ca="1"/>
        <v>194.72</v>
      </c>
      <c r="D422" s="205">
        <f t="shared" ca="1" si="52"/>
        <v>191.68450000000001</v>
      </c>
      <c r="E422" s="30">
        <f t="shared" ca="1" si="49"/>
        <v>181.1221666666666</v>
      </c>
      <c r="F422" s="30">
        <f t="shared" ca="1" si="50"/>
        <v>182.12916666666661</v>
      </c>
      <c r="G422" s="206">
        <f t="shared" ca="1" si="51"/>
        <v>169.06355999999991</v>
      </c>
      <c r="H422" s="192" t="str">
        <f ca="1"/>
        <v>2023-12-18</v>
      </c>
      <c r="I422" s="193">
        <f ca="1"/>
        <v>55751900</v>
      </c>
      <c r="O422" s="192" t="str">
        <f ca="1"/>
        <v>2023-12-18</v>
      </c>
      <c r="P422" s="193">
        <f ca="1"/>
        <v>3.9540000000000002</v>
      </c>
      <c r="Q422" s="11"/>
      <c r="BB422" s="55"/>
      <c r="BC422" s="56"/>
      <c r="BD422" s="56"/>
      <c r="BE422" s="56"/>
      <c r="BF422" s="56"/>
      <c r="BG422" s="56"/>
    </row>
    <row r="423" spans="1:59" ht="12.5">
      <c r="A423" s="19"/>
      <c r="B423" s="198" t="str">
        <f ca="1"/>
        <v>2023-12-15</v>
      </c>
      <c r="C423" s="30">
        <f ca="1"/>
        <v>196.39</v>
      </c>
      <c r="D423" s="205">
        <f t="shared" ca="1" si="52"/>
        <v>191.37650000000002</v>
      </c>
      <c r="E423" s="30">
        <f t="shared" ca="1" si="49"/>
        <v>180.76883333333333</v>
      </c>
      <c r="F423" s="30">
        <f t="shared" ca="1" si="50"/>
        <v>182.06999999999991</v>
      </c>
      <c r="G423" s="206">
        <f t="shared" ca="1" si="51"/>
        <v>168.8080799999999</v>
      </c>
      <c r="H423" s="192" t="str">
        <f ca="1"/>
        <v>2023-12-15</v>
      </c>
      <c r="I423" s="193">
        <f ca="1"/>
        <v>128538401</v>
      </c>
      <c r="O423" s="192" t="str">
        <f ca="1"/>
        <v>2023-12-15</v>
      </c>
      <c r="P423" s="193">
        <f ca="1"/>
        <v>3.9279999999999999</v>
      </c>
      <c r="Q423" s="11"/>
      <c r="BB423" s="55"/>
      <c r="BC423" s="56"/>
      <c r="BD423" s="56"/>
      <c r="BE423" s="56"/>
      <c r="BF423" s="56"/>
      <c r="BG423" s="56"/>
    </row>
    <row r="424" spans="1:59" ht="12.5">
      <c r="A424" s="19"/>
      <c r="B424" s="198" t="str">
        <f ca="1"/>
        <v>2023-12-14</v>
      </c>
      <c r="C424" s="30">
        <f ca="1"/>
        <v>196.93</v>
      </c>
      <c r="D424" s="205">
        <f t="shared" ca="1" si="52"/>
        <v>190.98600000000002</v>
      </c>
      <c r="E424" s="30">
        <f t="shared" ca="1" si="49"/>
        <v>180.37333333333333</v>
      </c>
      <c r="F424" s="30">
        <f t="shared" ca="1" si="50"/>
        <v>181.98708333333326</v>
      </c>
      <c r="G424" s="206">
        <f t="shared" ca="1" si="51"/>
        <v>168.55435999999992</v>
      </c>
      <c r="H424" s="192" t="str">
        <f ca="1"/>
        <v>2023-12-14</v>
      </c>
      <c r="I424" s="193">
        <f ca="1"/>
        <v>66831600</v>
      </c>
      <c r="O424" s="192" t="str">
        <f ca="1"/>
        <v>2023-12-14</v>
      </c>
      <c r="P424" s="193">
        <f ca="1"/>
        <v>3.93</v>
      </c>
      <c r="Q424" s="11"/>
      <c r="BB424" s="55"/>
      <c r="BC424" s="56"/>
      <c r="BD424" s="56"/>
      <c r="BE424" s="56"/>
      <c r="BF424" s="56"/>
      <c r="BG424" s="56"/>
    </row>
    <row r="425" spans="1:59" ht="12.5">
      <c r="A425" s="19"/>
      <c r="B425" s="198" t="str">
        <f ca="1"/>
        <v>2023-12-13</v>
      </c>
      <c r="C425" s="30">
        <f ca="1"/>
        <v>196.78</v>
      </c>
      <c r="D425" s="205">
        <f t="shared" ca="1" si="52"/>
        <v>190.48399999999998</v>
      </c>
      <c r="E425" s="30">
        <f t="shared" ca="1" si="49"/>
        <v>179.99466666666663</v>
      </c>
      <c r="F425" s="30">
        <f t="shared" ca="1" si="50"/>
        <v>181.87658333333323</v>
      </c>
      <c r="G425" s="206">
        <f t="shared" ca="1" si="51"/>
        <v>168.30635999999993</v>
      </c>
      <c r="H425" s="192" t="str">
        <f ca="1"/>
        <v>2023-12-13</v>
      </c>
      <c r="I425" s="193">
        <f ca="1"/>
        <v>70404200</v>
      </c>
      <c r="O425" s="192" t="str">
        <f ca="1"/>
        <v>2023-12-13</v>
      </c>
      <c r="P425" s="193">
        <f ca="1"/>
        <v>4.0330000000000004</v>
      </c>
      <c r="Q425" s="11"/>
      <c r="BB425" s="55"/>
      <c r="BC425" s="56"/>
      <c r="BD425" s="56"/>
      <c r="BE425" s="56"/>
      <c r="BF425" s="56"/>
      <c r="BG425" s="56"/>
    </row>
    <row r="426" spans="1:59" ht="12.5">
      <c r="A426" s="19"/>
      <c r="B426" s="198" t="str">
        <f ca="1"/>
        <v>2023-12-12</v>
      </c>
      <c r="C426" s="30">
        <f ca="1"/>
        <v>193.55</v>
      </c>
      <c r="D426" s="205">
        <f t="shared" ca="1" si="52"/>
        <v>189.96099999999998</v>
      </c>
      <c r="E426" s="30">
        <f t="shared" ca="1" si="49"/>
        <v>179.6778333333333</v>
      </c>
      <c r="F426" s="30">
        <f t="shared" ca="1" si="50"/>
        <v>181.77899999999991</v>
      </c>
      <c r="G426" s="206">
        <f t="shared" ca="1" si="51"/>
        <v>168.08547999999993</v>
      </c>
      <c r="H426" s="192" t="str">
        <f ca="1"/>
        <v>2023-12-12</v>
      </c>
      <c r="I426" s="193">
        <f ca="1"/>
        <v>52696900</v>
      </c>
      <c r="O426" s="192" t="str">
        <f ca="1"/>
        <v>2023-12-12</v>
      </c>
      <c r="P426" s="193">
        <f ca="1"/>
        <v>4.2060000000000004</v>
      </c>
      <c r="Q426" s="11"/>
      <c r="BB426" s="55"/>
      <c r="BC426" s="56"/>
      <c r="BD426" s="56"/>
      <c r="BE426" s="56"/>
      <c r="BF426" s="56"/>
      <c r="BG426" s="56"/>
    </row>
    <row r="427" spans="1:59" ht="12.5">
      <c r="A427" s="19"/>
      <c r="B427" s="198" t="str">
        <f ca="1"/>
        <v>2023-12-11</v>
      </c>
      <c r="C427" s="30">
        <f ca="1"/>
        <v>192.03</v>
      </c>
      <c r="D427" s="205">
        <f t="shared" ca="1" si="52"/>
        <v>189.46850000000001</v>
      </c>
      <c r="E427" s="30">
        <f t="shared" ca="1" si="49"/>
        <v>179.39666666666662</v>
      </c>
      <c r="F427" s="30">
        <f t="shared" ca="1" si="50"/>
        <v>181.7109999999999</v>
      </c>
      <c r="G427" s="206">
        <f t="shared" ca="1" si="51"/>
        <v>167.88647999999992</v>
      </c>
      <c r="H427" s="192" t="str">
        <f ca="1"/>
        <v>2023-12-11</v>
      </c>
      <c r="I427" s="193">
        <f ca="1"/>
        <v>60943700</v>
      </c>
      <c r="O427" s="192" t="str">
        <f ca="1"/>
        <v>2023-12-11</v>
      </c>
      <c r="P427" s="193">
        <f ca="1"/>
        <v>4.2389999999999999</v>
      </c>
      <c r="Q427" s="11"/>
      <c r="BB427" s="55"/>
      <c r="BC427" s="56"/>
      <c r="BD427" s="56"/>
      <c r="BE427" s="56"/>
      <c r="BF427" s="56"/>
      <c r="BG427" s="56"/>
    </row>
    <row r="428" spans="1:59" ht="12.5">
      <c r="A428" s="19"/>
      <c r="B428" s="198" t="str">
        <f ca="1"/>
        <v>2023-12-08</v>
      </c>
      <c r="C428" s="30">
        <f ca="1"/>
        <v>194.54</v>
      </c>
      <c r="D428" s="205">
        <f t="shared" ca="1" si="52"/>
        <v>189.13149999999999</v>
      </c>
      <c r="E428" s="30">
        <f t="shared" ca="1" si="49"/>
        <v>179.09183333333328</v>
      </c>
      <c r="F428" s="30">
        <f t="shared" ca="1" si="50"/>
        <v>181.63058333333325</v>
      </c>
      <c r="G428" s="206">
        <f t="shared" ca="1" si="51"/>
        <v>167.68967999999992</v>
      </c>
      <c r="H428" s="192" t="str">
        <f ca="1"/>
        <v>2023-12-08</v>
      </c>
      <c r="I428" s="193">
        <f ca="1"/>
        <v>53406358</v>
      </c>
      <c r="O428" s="192" t="str">
        <f ca="1"/>
        <v>2023-12-08</v>
      </c>
      <c r="P428" s="193">
        <f ca="1"/>
        <v>4.2450000000000001</v>
      </c>
      <c r="Q428" s="11"/>
      <c r="BB428" s="55"/>
      <c r="BC428" s="56"/>
      <c r="BD428" s="56"/>
      <c r="BE428" s="56"/>
      <c r="BF428" s="56"/>
      <c r="BG428" s="56"/>
    </row>
    <row r="429" spans="1:59" ht="12.5">
      <c r="A429" s="19"/>
      <c r="B429" s="198" t="str">
        <f ca="1"/>
        <v>2023-12-07</v>
      </c>
      <c r="C429" s="30">
        <f ca="1"/>
        <v>193.11</v>
      </c>
      <c r="D429" s="205">
        <f t="shared" ca="1" si="52"/>
        <v>188.45849999999999</v>
      </c>
      <c r="E429" s="30">
        <f t="shared" ca="1" si="49"/>
        <v>178.75716666666662</v>
      </c>
      <c r="F429" s="30">
        <f t="shared" ca="1" si="50"/>
        <v>181.5379166666666</v>
      </c>
      <c r="G429" s="206">
        <f t="shared" ca="1" si="51"/>
        <v>167.47363999999996</v>
      </c>
      <c r="H429" s="192" t="str">
        <f ca="1"/>
        <v>2023-12-07</v>
      </c>
      <c r="I429" s="193">
        <f ca="1"/>
        <v>47477700</v>
      </c>
      <c r="O429" s="192" t="str">
        <f ca="1"/>
        <v>2023-12-07</v>
      </c>
      <c r="P429" s="193">
        <f ca="1"/>
        <v>4.1289999999999996</v>
      </c>
      <c r="Q429" s="11"/>
      <c r="BB429" s="55"/>
      <c r="BC429" s="56"/>
      <c r="BD429" s="56"/>
      <c r="BE429" s="56"/>
      <c r="BF429" s="56"/>
      <c r="BG429" s="56"/>
    </row>
    <row r="430" spans="1:59" ht="12.5">
      <c r="A430" s="19"/>
      <c r="B430" s="198" t="str">
        <f ca="1"/>
        <v>2023-12-06</v>
      </c>
      <c r="C430" s="30">
        <f ca="1"/>
        <v>191.17</v>
      </c>
      <c r="D430" s="205">
        <f t="shared" ca="1" si="52"/>
        <v>187.88099999999997</v>
      </c>
      <c r="E430" s="30">
        <f t="shared" ca="1" si="49"/>
        <v>178.42099999999994</v>
      </c>
      <c r="F430" s="30">
        <f t="shared" ca="1" si="50"/>
        <v>181.4564166666666</v>
      </c>
      <c r="G430" s="206">
        <f t="shared" ca="1" si="51"/>
        <v>167.26523999999995</v>
      </c>
      <c r="H430" s="192" t="str">
        <f ca="1"/>
        <v>2023-12-06</v>
      </c>
      <c r="I430" s="193">
        <f ca="1"/>
        <v>41089737</v>
      </c>
      <c r="O430" s="192" t="str">
        <f ca="1"/>
        <v>2023-12-06</v>
      </c>
      <c r="P430" s="193">
        <f ca="1"/>
        <v>4.1210000000000004</v>
      </c>
      <c r="Q430" s="11"/>
      <c r="BB430" s="55"/>
      <c r="BC430" s="56"/>
      <c r="BD430" s="56"/>
      <c r="BE430" s="56"/>
      <c r="BF430" s="56"/>
      <c r="BG430" s="56"/>
    </row>
    <row r="431" spans="1:59" ht="12.5">
      <c r="A431" s="19"/>
      <c r="B431" s="198" t="str">
        <f ca="1"/>
        <v>2023-12-05</v>
      </c>
      <c r="C431" s="30">
        <f ca="1"/>
        <v>192.27</v>
      </c>
      <c r="D431" s="205">
        <f t="shared" ca="1" si="52"/>
        <v>187.3475</v>
      </c>
      <c r="E431" s="30">
        <f t="shared" ca="1" si="49"/>
        <v>178.15183333333329</v>
      </c>
      <c r="F431" s="30">
        <f t="shared" ca="1" si="50"/>
        <v>181.40008333333327</v>
      </c>
      <c r="G431" s="206">
        <f t="shared" ca="1" si="51"/>
        <v>167.05783999999994</v>
      </c>
      <c r="H431" s="192" t="str">
        <f ca="1"/>
        <v>2023-12-05</v>
      </c>
      <c r="I431" s="193">
        <f ca="1"/>
        <v>66628400</v>
      </c>
      <c r="O431" s="192" t="str">
        <f ca="1"/>
        <v>2023-12-05</v>
      </c>
      <c r="P431" s="193">
        <f ca="1"/>
        <v>4.1710000000000003</v>
      </c>
      <c r="Q431" s="11"/>
      <c r="BB431" s="55"/>
      <c r="BC431" s="56"/>
      <c r="BD431" s="56"/>
      <c r="BE431" s="56"/>
      <c r="BF431" s="56"/>
      <c r="BG431" s="56"/>
    </row>
    <row r="432" spans="1:59" ht="12.5">
      <c r="A432" s="19"/>
      <c r="B432" s="198" t="str">
        <f ca="1"/>
        <v>2023-12-04</v>
      </c>
      <c r="C432" s="30">
        <f ca="1"/>
        <v>188.3</v>
      </c>
      <c r="D432" s="205">
        <f t="shared" ca="1" si="52"/>
        <v>186.63049999999998</v>
      </c>
      <c r="E432" s="30">
        <f t="shared" ca="1" si="49"/>
        <v>177.91483333333329</v>
      </c>
      <c r="F432" s="30">
        <f t="shared" ca="1" si="50"/>
        <v>181.31758333333329</v>
      </c>
      <c r="G432" s="206">
        <f t="shared" ca="1" si="51"/>
        <v>166.85383999999996</v>
      </c>
      <c r="H432" s="192" t="str">
        <f ca="1"/>
        <v>2023-12-04</v>
      </c>
      <c r="I432" s="193">
        <f ca="1"/>
        <v>43389519</v>
      </c>
      <c r="O432" s="192" t="str">
        <f ca="1"/>
        <v>2023-12-04</v>
      </c>
      <c r="P432" s="193">
        <f ca="1"/>
        <v>4.2880000000000003</v>
      </c>
      <c r="Q432" s="11"/>
      <c r="BB432" s="55"/>
      <c r="BC432" s="56"/>
      <c r="BD432" s="56"/>
      <c r="BE432" s="56"/>
      <c r="BF432" s="56"/>
      <c r="BG432" s="56"/>
    </row>
    <row r="433" spans="1:59" ht="12.5">
      <c r="A433" s="19"/>
      <c r="B433" s="198" t="str">
        <f ca="1"/>
        <v>2023-12-01</v>
      </c>
      <c r="C433" s="30">
        <f ca="1"/>
        <v>190.1</v>
      </c>
      <c r="D433" s="205">
        <f t="shared" ca="1" si="52"/>
        <v>185.98349999999999</v>
      </c>
      <c r="E433" s="30">
        <f t="shared" ca="1" si="49"/>
        <v>177.72449999999992</v>
      </c>
      <c r="F433" s="30">
        <f t="shared" ca="1" si="50"/>
        <v>181.26283333333325</v>
      </c>
      <c r="G433" s="206">
        <f t="shared" ca="1" si="51"/>
        <v>166.68039999999999</v>
      </c>
      <c r="H433" s="192" t="str">
        <f ca="1"/>
        <v>2023-12-01</v>
      </c>
      <c r="I433" s="193">
        <f ca="1"/>
        <v>45704823</v>
      </c>
      <c r="O433" s="192" t="str">
        <f ca="1"/>
        <v>2023-12-01</v>
      </c>
      <c r="P433" s="193">
        <f ca="1"/>
        <v>4.226</v>
      </c>
      <c r="Q433" s="11"/>
      <c r="BB433" s="55"/>
      <c r="BC433" s="56"/>
      <c r="BD433" s="56"/>
      <c r="BE433" s="56"/>
      <c r="BF433" s="56"/>
      <c r="BG433" s="56"/>
    </row>
    <row r="434" spans="1:59" ht="12.5">
      <c r="A434" s="19"/>
      <c r="B434" s="198" t="str">
        <f ca="1"/>
        <v>2023-11-30</v>
      </c>
      <c r="C434" s="30">
        <f ca="1"/>
        <v>188.82</v>
      </c>
      <c r="D434" s="205">
        <f t="shared" ca="1" si="52"/>
        <v>185.29249999999999</v>
      </c>
      <c r="E434" s="30">
        <f t="shared" ca="1" si="49"/>
        <v>177.49399999999994</v>
      </c>
      <c r="F434" s="30">
        <f t="shared" ca="1" si="50"/>
        <v>181.19708333333321</v>
      </c>
      <c r="G434" s="206">
        <f t="shared" ca="1" si="51"/>
        <v>166.50443999999999</v>
      </c>
      <c r="H434" s="192" t="str">
        <f ca="1"/>
        <v>2023-11-30</v>
      </c>
      <c r="I434" s="193">
        <f ca="1"/>
        <v>48794400</v>
      </c>
      <c r="O434" s="192" t="str">
        <f ca="1"/>
        <v>2023-11-30</v>
      </c>
      <c r="P434" s="193">
        <f ca="1"/>
        <v>4.3520000000000003</v>
      </c>
      <c r="Q434" s="11"/>
      <c r="BB434" s="55"/>
      <c r="BC434" s="56"/>
      <c r="BD434" s="56"/>
      <c r="BE434" s="56"/>
      <c r="BF434" s="56"/>
      <c r="BG434" s="56"/>
    </row>
    <row r="435" spans="1:59" ht="12.5">
      <c r="A435" s="19"/>
      <c r="B435" s="198" t="str">
        <f ca="1"/>
        <v>2023-11-29</v>
      </c>
      <c r="C435" s="30">
        <f ca="1"/>
        <v>188.24</v>
      </c>
      <c r="D435" s="205">
        <f t="shared" ca="1" si="52"/>
        <v>184.48649999999998</v>
      </c>
      <c r="E435" s="30">
        <f t="shared" ca="1" si="49"/>
        <v>177.37333333333328</v>
      </c>
      <c r="F435" s="30">
        <f t="shared" ca="1" si="50"/>
        <v>181.11858333333325</v>
      </c>
      <c r="G435" s="206">
        <f t="shared" ca="1" si="51"/>
        <v>166.3356</v>
      </c>
      <c r="H435" s="192" t="str">
        <f ca="1"/>
        <v>2023-11-29</v>
      </c>
      <c r="I435" s="193">
        <f ca="1"/>
        <v>43014224</v>
      </c>
      <c r="O435" s="192" t="str">
        <f ca="1"/>
        <v>2023-11-29</v>
      </c>
      <c r="P435" s="193">
        <f ca="1"/>
        <v>4.2709999999999999</v>
      </c>
      <c r="Q435" s="11"/>
      <c r="BB435" s="55"/>
      <c r="BC435" s="56"/>
      <c r="BD435" s="56"/>
      <c r="BE435" s="56"/>
      <c r="BF435" s="56"/>
      <c r="BG435" s="56"/>
    </row>
    <row r="436" spans="1:59" ht="12.5">
      <c r="A436" s="19"/>
      <c r="B436" s="198" t="str">
        <f ca="1"/>
        <v>2023-11-28</v>
      </c>
      <c r="C436" s="30">
        <f ca="1"/>
        <v>189.26</v>
      </c>
      <c r="D436" s="205">
        <f t="shared" ca="1" si="52"/>
        <v>183.55099999999999</v>
      </c>
      <c r="E436" s="30">
        <f t="shared" ca="1" si="49"/>
        <v>177.3746666666666</v>
      </c>
      <c r="F436" s="30">
        <f t="shared" ca="1" si="50"/>
        <v>181.04166666666657</v>
      </c>
      <c r="G436" s="206">
        <f t="shared" ca="1" si="51"/>
        <v>166.16796000000005</v>
      </c>
      <c r="H436" s="192" t="str">
        <f ca="1"/>
        <v>2023-11-28</v>
      </c>
      <c r="I436" s="193">
        <f ca="1"/>
        <v>38415419</v>
      </c>
      <c r="O436" s="192" t="str">
        <f ca="1"/>
        <v>2023-11-28</v>
      </c>
      <c r="P436" s="193">
        <f ca="1"/>
        <v>4.3360000000000003</v>
      </c>
      <c r="Q436" s="11"/>
      <c r="BB436" s="55"/>
      <c r="BC436" s="56"/>
      <c r="BD436" s="56"/>
      <c r="BE436" s="56"/>
      <c r="BF436" s="56"/>
      <c r="BG436" s="56"/>
    </row>
    <row r="437" spans="1:59" ht="12.5">
      <c r="A437" s="19"/>
      <c r="B437" s="198" t="str">
        <f ca="1"/>
        <v>2023-11-27</v>
      </c>
      <c r="C437" s="30">
        <f ca="1"/>
        <v>188.66</v>
      </c>
      <c r="D437" s="205">
        <f t="shared" ca="1" si="52"/>
        <v>182.54050000000001</v>
      </c>
      <c r="E437" s="30">
        <f t="shared" ca="1" si="49"/>
        <v>177.35499999999996</v>
      </c>
      <c r="F437" s="30">
        <f t="shared" ca="1" si="50"/>
        <v>180.93358333333327</v>
      </c>
      <c r="G437" s="206">
        <f t="shared" ca="1" si="51"/>
        <v>165.96912000000006</v>
      </c>
      <c r="H437" s="192" t="str">
        <f ca="1"/>
        <v>2023-11-27</v>
      </c>
      <c r="I437" s="193">
        <f ca="1"/>
        <v>40552609</v>
      </c>
      <c r="O437" s="192" t="str">
        <f ca="1"/>
        <v>2023-11-27</v>
      </c>
      <c r="P437" s="193">
        <f ca="1"/>
        <v>4.3890000000000002</v>
      </c>
      <c r="Q437" s="11"/>
      <c r="BB437" s="55"/>
      <c r="BC437" s="56"/>
      <c r="BD437" s="56"/>
      <c r="BE437" s="56"/>
      <c r="BF437" s="56"/>
      <c r="BG437" s="56"/>
    </row>
    <row r="438" spans="1:59" ht="12.5">
      <c r="A438" s="19"/>
      <c r="B438" s="198" t="str">
        <f ca="1"/>
        <v>2023-11-24</v>
      </c>
      <c r="C438" s="30">
        <f ca="1"/>
        <v>188.84</v>
      </c>
      <c r="D438" s="205">
        <f t="shared" ca="1" si="52"/>
        <v>181.45750000000001</v>
      </c>
      <c r="E438" s="30">
        <f t="shared" ca="1" si="49"/>
        <v>177.31899999999996</v>
      </c>
      <c r="F438" s="30">
        <f t="shared" ca="1" si="50"/>
        <v>180.84199999999993</v>
      </c>
      <c r="G438" s="206">
        <f t="shared" ca="1" si="51"/>
        <v>165.78472000000005</v>
      </c>
      <c r="H438" s="192" t="str">
        <f ca="1"/>
        <v>2023-11-24</v>
      </c>
      <c r="I438" s="193">
        <f ca="1"/>
        <v>24048344</v>
      </c>
      <c r="O438" s="192" t="str">
        <f ca="1"/>
        <v>2023-11-24</v>
      </c>
      <c r="P438" s="193">
        <f ca="1"/>
        <v>4.4720000000000004</v>
      </c>
      <c r="Q438" s="11"/>
      <c r="BB438" s="55"/>
      <c r="BC438" s="56"/>
      <c r="BD438" s="56"/>
      <c r="BE438" s="56"/>
      <c r="BF438" s="56"/>
      <c r="BG438" s="56"/>
    </row>
    <row r="439" spans="1:59" ht="12.5">
      <c r="A439" s="19"/>
      <c r="B439" s="198" t="str">
        <f ca="1"/>
        <v>2023-11-22</v>
      </c>
      <c r="C439" s="30">
        <f ca="1"/>
        <v>190.17</v>
      </c>
      <c r="D439" s="205">
        <f t="shared" ca="1" si="52"/>
        <v>180.29950000000002</v>
      </c>
      <c r="E439" s="30">
        <f t="shared" ca="1" si="49"/>
        <v>177.2763333333333</v>
      </c>
      <c r="F439" s="30">
        <f t="shared" ca="1" si="50"/>
        <v>180.75191666666657</v>
      </c>
      <c r="G439" s="206">
        <f t="shared" ca="1" si="51"/>
        <v>165.61500000000004</v>
      </c>
      <c r="H439" s="192" t="str">
        <f ca="1"/>
        <v>2023-11-22</v>
      </c>
      <c r="I439" s="193">
        <f ca="1"/>
        <v>39630011</v>
      </c>
      <c r="O439" s="192" t="str">
        <f ca="1"/>
        <v>2023-11-22</v>
      </c>
      <c r="P439" s="193">
        <f ca="1"/>
        <v>4.4160000000000004</v>
      </c>
      <c r="Q439" s="11"/>
      <c r="BB439" s="55"/>
      <c r="BC439" s="56"/>
      <c r="BD439" s="56"/>
      <c r="BE439" s="56"/>
      <c r="BF439" s="56"/>
      <c r="BG439" s="56"/>
    </row>
    <row r="440" spans="1:59" ht="12.5">
      <c r="A440" s="19"/>
      <c r="B440" s="198" t="str">
        <f ca="1"/>
        <v>2023-11-21</v>
      </c>
      <c r="C440" s="30">
        <f ca="1"/>
        <v>189.5</v>
      </c>
      <c r="D440" s="205">
        <f t="shared" ca="1" si="52"/>
        <v>179.28400000000002</v>
      </c>
      <c r="E440" s="30">
        <f t="shared" ca="1" si="49"/>
        <v>177.15316666666664</v>
      </c>
      <c r="F440" s="30">
        <f t="shared" ca="1" si="50"/>
        <v>180.66208333333321</v>
      </c>
      <c r="G440" s="206">
        <f t="shared" ca="1" si="51"/>
        <v>165.45164000000005</v>
      </c>
      <c r="H440" s="192" t="str">
        <f ca="1"/>
        <v>2023-11-21</v>
      </c>
      <c r="I440" s="193">
        <f ca="1"/>
        <v>38134500</v>
      </c>
      <c r="O440" s="192" t="str">
        <f ca="1"/>
        <v>2023-11-21</v>
      </c>
      <c r="P440" s="193">
        <f ca="1"/>
        <v>4.4180000000000001</v>
      </c>
      <c r="Q440" s="11"/>
      <c r="BB440" s="55"/>
      <c r="BC440" s="56"/>
      <c r="BD440" s="56"/>
      <c r="BE440" s="56"/>
      <c r="BF440" s="56"/>
      <c r="BG440" s="56"/>
    </row>
    <row r="441" spans="1:59" ht="12.5">
      <c r="A441" s="19"/>
      <c r="B441" s="198" t="str">
        <f ca="1"/>
        <v>2023-11-20</v>
      </c>
      <c r="C441" s="30">
        <f ca="1"/>
        <v>190.31</v>
      </c>
      <c r="D441" s="205">
        <f t="shared" ca="1" si="52"/>
        <v>178.41800000000001</v>
      </c>
      <c r="E441" s="30">
        <f t="shared" ca="1" si="49"/>
        <v>176.97616666666664</v>
      </c>
      <c r="F441" s="30">
        <f t="shared" ca="1" si="50"/>
        <v>180.57074999999989</v>
      </c>
      <c r="G441" s="206">
        <f t="shared" ca="1" si="51"/>
        <v>165.28744000000003</v>
      </c>
      <c r="H441" s="192" t="str">
        <f ca="1"/>
        <v>2023-11-20</v>
      </c>
      <c r="I441" s="193">
        <f ca="1"/>
        <v>46538614</v>
      </c>
      <c r="O441" s="192" t="str">
        <f ca="1"/>
        <v>2023-11-20</v>
      </c>
      <c r="P441" s="193">
        <f ca="1"/>
        <v>4.4219999999999997</v>
      </c>
      <c r="Q441" s="11"/>
      <c r="BB441" s="55"/>
      <c r="BC441" s="56"/>
      <c r="BD441" s="56"/>
      <c r="BE441" s="56"/>
      <c r="BF441" s="56"/>
      <c r="BG441" s="56"/>
    </row>
    <row r="442" spans="1:59" ht="12.5">
      <c r="A442" s="19"/>
      <c r="B442" s="198" t="str">
        <f ca="1"/>
        <v>2023-11-17</v>
      </c>
      <c r="C442" s="30">
        <f ca="1"/>
        <v>188.56</v>
      </c>
      <c r="D442" s="205">
        <f t="shared" ca="1" si="52"/>
        <v>177.48949999999999</v>
      </c>
      <c r="E442" s="30">
        <f t="shared" ca="1" si="49"/>
        <v>176.75949999999997</v>
      </c>
      <c r="F442" s="30">
        <f t="shared" ca="1" si="50"/>
        <v>180.44916666666657</v>
      </c>
      <c r="G442" s="206">
        <f t="shared" ca="1" si="51"/>
        <v>165.11144000000002</v>
      </c>
      <c r="H442" s="192" t="str">
        <f ca="1"/>
        <v>2023-11-17</v>
      </c>
      <c r="I442" s="193">
        <f ca="1"/>
        <v>50941404</v>
      </c>
      <c r="O442" s="192" t="str">
        <f ca="1"/>
        <v>2023-11-17</v>
      </c>
      <c r="P442" s="193">
        <f ca="1"/>
        <v>4.4409999999999998</v>
      </c>
      <c r="Q442" s="11"/>
      <c r="BB442" s="55"/>
      <c r="BC442" s="56"/>
      <c r="BD442" s="56"/>
      <c r="BE442" s="56"/>
      <c r="BF442" s="56"/>
      <c r="BG442" s="56"/>
    </row>
    <row r="443" spans="1:59" ht="12.5">
      <c r="A443" s="19"/>
      <c r="B443" s="198" t="str">
        <f ca="1"/>
        <v>2023-11-16</v>
      </c>
      <c r="C443" s="30">
        <f ca="1"/>
        <v>188.58</v>
      </c>
      <c r="D443" s="205">
        <f t="shared" ca="1" si="52"/>
        <v>176.64250000000001</v>
      </c>
      <c r="E443" s="30">
        <f t="shared" ca="1" si="49"/>
        <v>176.53516666666664</v>
      </c>
      <c r="F443" s="30">
        <f t="shared" ca="1" si="50"/>
        <v>180.34258333333324</v>
      </c>
      <c r="G443" s="206">
        <f t="shared" ca="1" si="51"/>
        <v>164.95540000000003</v>
      </c>
      <c r="H443" s="192" t="str">
        <f ca="1"/>
        <v>2023-11-16</v>
      </c>
      <c r="I443" s="193">
        <f ca="1"/>
        <v>54412915</v>
      </c>
      <c r="O443" s="192" t="str">
        <f ca="1"/>
        <v>2023-11-16</v>
      </c>
      <c r="P443" s="193">
        <f ca="1"/>
        <v>4.4450000000000003</v>
      </c>
      <c r="Q443" s="11"/>
      <c r="BB443" s="55"/>
      <c r="BC443" s="56"/>
      <c r="BD443" s="56"/>
      <c r="BE443" s="56"/>
      <c r="BF443" s="56"/>
      <c r="BG443" s="56"/>
    </row>
    <row r="444" spans="1:59" ht="12.5">
      <c r="A444" s="19"/>
      <c r="B444" s="198" t="str">
        <f ca="1"/>
        <v>2023-11-15</v>
      </c>
      <c r="C444" s="30">
        <f ca="1"/>
        <v>186.89</v>
      </c>
      <c r="D444" s="205">
        <f t="shared" ca="1" si="52"/>
        <v>175.92250000000001</v>
      </c>
      <c r="E444" s="30">
        <f t="shared" ca="1" si="49"/>
        <v>176.38883333333328</v>
      </c>
      <c r="F444" s="30">
        <f t="shared" ca="1" si="50"/>
        <v>180.22041666666652</v>
      </c>
      <c r="G444" s="206">
        <f t="shared" ca="1" si="51"/>
        <v>164.79704000000001</v>
      </c>
      <c r="H444" s="192" t="str">
        <f ca="1"/>
        <v>2023-11-15</v>
      </c>
      <c r="I444" s="193">
        <f ca="1"/>
        <v>53790500</v>
      </c>
      <c r="O444" s="192" t="str">
        <f ca="1"/>
        <v>2023-11-15</v>
      </c>
      <c r="P444" s="193">
        <f ca="1"/>
        <v>4.5350000000000001</v>
      </c>
      <c r="Q444" s="11"/>
      <c r="BB444" s="55"/>
      <c r="BC444" s="56"/>
      <c r="BD444" s="56"/>
      <c r="BE444" s="56"/>
      <c r="BF444" s="56"/>
      <c r="BG444" s="56"/>
    </row>
    <row r="445" spans="1:59" ht="12.5">
      <c r="A445" s="19"/>
      <c r="B445" s="198" t="str">
        <f ca="1"/>
        <v>2023-11-14</v>
      </c>
      <c r="C445" s="30">
        <f ca="1"/>
        <v>186.32</v>
      </c>
      <c r="D445" s="205">
        <f t="shared" ca="1" si="52"/>
        <v>175.30599999999998</v>
      </c>
      <c r="E445" s="30">
        <f t="shared" ca="1" si="49"/>
        <v>176.20633333333333</v>
      </c>
      <c r="F445" s="30">
        <f t="shared" ca="1" si="50"/>
        <v>180.09216666666651</v>
      </c>
      <c r="G445" s="206">
        <f t="shared" ca="1" si="51"/>
        <v>164.63780000000003</v>
      </c>
      <c r="H445" s="192" t="str">
        <f ca="1"/>
        <v>2023-11-14</v>
      </c>
      <c r="I445" s="193">
        <f ca="1"/>
        <v>60108400</v>
      </c>
      <c r="O445" s="192" t="str">
        <f ca="1"/>
        <v>2023-11-14</v>
      </c>
      <c r="P445" s="193">
        <f ca="1"/>
        <v>4.4409999999999998</v>
      </c>
      <c r="Q445" s="11"/>
      <c r="BB445" s="55"/>
      <c r="BC445" s="56"/>
      <c r="BD445" s="56"/>
      <c r="BE445" s="56"/>
      <c r="BF445" s="56"/>
      <c r="BG445" s="56"/>
    </row>
    <row r="446" spans="1:59" ht="12.5">
      <c r="A446" s="19"/>
      <c r="B446" s="198" t="str">
        <f ca="1"/>
        <v>2023-11-13</v>
      </c>
      <c r="C446" s="30">
        <f ca="1"/>
        <v>183.7</v>
      </c>
      <c r="D446" s="205">
        <f t="shared" ca="1" si="52"/>
        <v>174.78299999999996</v>
      </c>
      <c r="E446" s="30">
        <f t="shared" ca="1" si="49"/>
        <v>176.01033333333331</v>
      </c>
      <c r="F446" s="30">
        <f t="shared" ca="1" si="50"/>
        <v>179.95916666666656</v>
      </c>
      <c r="G446" s="206">
        <f t="shared" ca="1" si="51"/>
        <v>164.48580000000004</v>
      </c>
      <c r="H446" s="192" t="str">
        <f ca="1"/>
        <v>2023-11-13</v>
      </c>
      <c r="I446" s="193">
        <f ca="1"/>
        <v>43627519</v>
      </c>
      <c r="O446" s="192" t="str">
        <f ca="1"/>
        <v>2023-11-13</v>
      </c>
      <c r="P446" s="193">
        <f ca="1"/>
        <v>4.6319999999999997</v>
      </c>
      <c r="Q446" s="11"/>
      <c r="BB446" s="55"/>
      <c r="BC446" s="56"/>
      <c r="BD446" s="56"/>
      <c r="BE446" s="56"/>
      <c r="BF446" s="56"/>
      <c r="BG446" s="56"/>
    </row>
    <row r="447" spans="1:59" ht="12.5">
      <c r="A447" s="19"/>
      <c r="B447" s="198" t="str">
        <f ca="1"/>
        <v>2023-11-10</v>
      </c>
      <c r="C447" s="30">
        <f ca="1"/>
        <v>185.29</v>
      </c>
      <c r="D447" s="205">
        <f t="shared" ca="1" si="52"/>
        <v>174.46899999999999</v>
      </c>
      <c r="E447" s="30">
        <f t="shared" ca="1" si="49"/>
        <v>175.83566666666664</v>
      </c>
      <c r="F447" s="30">
        <f t="shared" ca="1" si="50"/>
        <v>179.84566666666655</v>
      </c>
      <c r="G447" s="206">
        <f t="shared" ca="1" si="51"/>
        <v>164.33732000000003</v>
      </c>
      <c r="H447" s="192" t="str">
        <f ca="1"/>
        <v>2023-11-10</v>
      </c>
      <c r="I447" s="193">
        <f ca="1"/>
        <v>66177922</v>
      </c>
      <c r="O447" s="192" t="str">
        <f ca="1"/>
        <v>2023-11-10</v>
      </c>
      <c r="P447" s="193">
        <f ca="1"/>
        <v>4.6280000000000001</v>
      </c>
      <c r="Q447" s="11"/>
      <c r="BB447" s="55"/>
      <c r="BC447" s="56"/>
      <c r="BD447" s="56"/>
      <c r="BE447" s="56"/>
      <c r="BF447" s="56"/>
      <c r="BG447" s="56"/>
    </row>
    <row r="448" spans="1:59" ht="12.5">
      <c r="A448" s="19"/>
      <c r="B448" s="198" t="str">
        <f ca="1"/>
        <v>2023-11-09</v>
      </c>
      <c r="C448" s="30">
        <f ca="1"/>
        <v>181.08</v>
      </c>
      <c r="D448" s="205">
        <f t="shared" ca="1" si="52"/>
        <v>174.08199999999999</v>
      </c>
      <c r="E448" s="30">
        <f t="shared" ca="1" si="49"/>
        <v>175.62633333333329</v>
      </c>
      <c r="F448" s="30">
        <f t="shared" ca="1" si="50"/>
        <v>179.74074999999991</v>
      </c>
      <c r="G448" s="206">
        <f t="shared" ca="1" si="51"/>
        <v>164.18808000000004</v>
      </c>
      <c r="H448" s="192" t="str">
        <f ca="1"/>
        <v>2023-11-09</v>
      </c>
      <c r="I448" s="193">
        <f ca="1"/>
        <v>53763540</v>
      </c>
      <c r="O448" s="192" t="str">
        <f ca="1"/>
        <v>2023-11-09</v>
      </c>
      <c r="P448" s="193">
        <f ca="1"/>
        <v>4.63</v>
      </c>
      <c r="Q448" s="11"/>
      <c r="BB448" s="55"/>
      <c r="BC448" s="56"/>
      <c r="BD448" s="56"/>
      <c r="BE448" s="56"/>
      <c r="BF448" s="56"/>
      <c r="BG448" s="56"/>
    </row>
    <row r="449" spans="1:59" ht="12.5">
      <c r="A449" s="19"/>
      <c r="B449" s="198" t="str">
        <f ca="1"/>
        <v>2023-11-08</v>
      </c>
      <c r="C449" s="30">
        <f ca="1"/>
        <v>181.56</v>
      </c>
      <c r="D449" s="205">
        <f t="shared" ca="1" si="52"/>
        <v>173.99799999999999</v>
      </c>
      <c r="E449" s="30">
        <f t="shared" ca="1" si="49"/>
        <v>175.52983333333336</v>
      </c>
      <c r="F449" s="30">
        <f t="shared" ca="1" si="50"/>
        <v>179.67883333333327</v>
      </c>
      <c r="G449" s="206">
        <f t="shared" ca="1" si="51"/>
        <v>164.04448000000005</v>
      </c>
      <c r="H449" s="192" t="str">
        <f ca="1"/>
        <v>2023-11-08</v>
      </c>
      <c r="I449" s="193">
        <f ca="1"/>
        <v>49340300</v>
      </c>
      <c r="O449" s="192" t="str">
        <f ca="1"/>
        <v>2023-11-08</v>
      </c>
      <c r="P449" s="193">
        <f ca="1"/>
        <v>4.5229999999999997</v>
      </c>
      <c r="Q449" s="11"/>
      <c r="BB449" s="55"/>
      <c r="BC449" s="56"/>
      <c r="BD449" s="56"/>
      <c r="BE449" s="56"/>
      <c r="BF449" s="56"/>
      <c r="BG449" s="56"/>
    </row>
    <row r="450" spans="1:59" ht="12.5">
      <c r="A450" s="19"/>
      <c r="B450" s="198" t="str">
        <f ca="1"/>
        <v>2023-11-07</v>
      </c>
      <c r="C450" s="30">
        <f ca="1"/>
        <v>180.5</v>
      </c>
      <c r="D450" s="205">
        <f t="shared" ca="1" si="52"/>
        <v>173.84450000000001</v>
      </c>
      <c r="E450" s="30">
        <f t="shared" ca="1" si="49"/>
        <v>175.43983333333333</v>
      </c>
      <c r="F450" s="30">
        <f t="shared" ca="1" si="50"/>
        <v>179.61199999999994</v>
      </c>
      <c r="G450" s="206">
        <f t="shared" ca="1" si="51"/>
        <v>163.85152000000005</v>
      </c>
      <c r="H450" s="192" t="str">
        <f ca="1"/>
        <v>2023-11-07</v>
      </c>
      <c r="I450" s="193">
        <f ca="1"/>
        <v>70530000</v>
      </c>
      <c r="O450" s="192" t="str">
        <f ca="1"/>
        <v>2023-11-07</v>
      </c>
      <c r="P450" s="193">
        <f ca="1"/>
        <v>4.5709999999999997</v>
      </c>
      <c r="Q450" s="11"/>
      <c r="BB450" s="55"/>
      <c r="BC450" s="56"/>
      <c r="BD450" s="56"/>
      <c r="BE450" s="56"/>
      <c r="BF450" s="56"/>
      <c r="BG450" s="56"/>
    </row>
    <row r="451" spans="1:59" ht="12.5">
      <c r="A451" s="19"/>
      <c r="B451" s="198" t="str">
        <f ca="1"/>
        <v>2023-11-06</v>
      </c>
      <c r="C451" s="30">
        <f ca="1"/>
        <v>177.93</v>
      </c>
      <c r="D451" s="205">
        <f t="shared" ca="1" si="52"/>
        <v>173.67400000000004</v>
      </c>
      <c r="E451" s="30">
        <f t="shared" ca="1" si="49"/>
        <v>175.40066666666664</v>
      </c>
      <c r="F451" s="30">
        <f t="shared" ca="1" si="50"/>
        <v>179.53449999999992</v>
      </c>
      <c r="G451" s="206">
        <f t="shared" ca="1" si="51"/>
        <v>163.68112000000005</v>
      </c>
      <c r="H451" s="192" t="str">
        <f ca="1"/>
        <v>2023-11-06</v>
      </c>
      <c r="I451" s="193">
        <f ca="1"/>
        <v>63841310</v>
      </c>
      <c r="O451" s="192" t="str">
        <f ca="1"/>
        <v>2023-11-06</v>
      </c>
      <c r="P451" s="193">
        <f ca="1"/>
        <v>4.6619999999999999</v>
      </c>
      <c r="Q451" s="11"/>
      <c r="BB451" s="55"/>
      <c r="BC451" s="56"/>
      <c r="BD451" s="56"/>
      <c r="BE451" s="56"/>
      <c r="BF451" s="56"/>
      <c r="BG451" s="56"/>
    </row>
    <row r="452" spans="1:59" ht="12.5">
      <c r="A452" s="19"/>
      <c r="B452" s="198" t="str">
        <f ca="1"/>
        <v>2023-11-03</v>
      </c>
      <c r="C452" s="30">
        <f ca="1"/>
        <v>175.36</v>
      </c>
      <c r="D452" s="205">
        <f t="shared" ca="1" si="52"/>
        <v>173.66200000000001</v>
      </c>
      <c r="E452" s="30">
        <f t="shared" ref="E452:E515" ca="1" si="53">AVERAGE(C452:C511)</f>
        <v>175.37683333333331</v>
      </c>
      <c r="F452" s="30">
        <f t="shared" ref="F452:F515" ca="1" si="54">AVERAGE(C452:C571)</f>
        <v>179.4733333333333</v>
      </c>
      <c r="G452" s="206">
        <f t="shared" ref="G452:G515" ca="1" si="55">AVERAGE(C452:C701)</f>
        <v>163.51868000000007</v>
      </c>
      <c r="H452" s="192" t="str">
        <f ca="1"/>
        <v>2023-11-03</v>
      </c>
      <c r="I452" s="193">
        <f ca="1"/>
        <v>79829246</v>
      </c>
      <c r="O452" s="192" t="str">
        <f ca="1"/>
        <v>2023-11-03</v>
      </c>
      <c r="P452" s="193">
        <f ca="1"/>
        <v>4.5579999999999998</v>
      </c>
      <c r="Q452" s="11"/>
      <c r="BB452" s="55"/>
      <c r="BC452" s="56"/>
      <c r="BD452" s="56"/>
      <c r="BE452" s="56"/>
      <c r="BF452" s="56"/>
      <c r="BG452" s="56"/>
    </row>
    <row r="453" spans="1:59" ht="12.5">
      <c r="A453" s="19"/>
      <c r="B453" s="198" t="str">
        <f ca="1"/>
        <v>2023-11-02</v>
      </c>
      <c r="C453" s="30">
        <f ca="1"/>
        <v>176.28</v>
      </c>
      <c r="D453" s="205">
        <f t="shared" ref="D453:D516" ca="1" si="56">AVERAGE(C453:C472)</f>
        <v>173.70400000000001</v>
      </c>
      <c r="E453" s="30">
        <f t="shared" ca="1" si="53"/>
        <v>175.39483333333331</v>
      </c>
      <c r="F453" s="30">
        <f t="shared" ca="1" si="54"/>
        <v>179.4335833333333</v>
      </c>
      <c r="G453" s="206">
        <f t="shared" ca="1" si="55"/>
        <v>163.36440000000007</v>
      </c>
      <c r="H453" s="192" t="str">
        <f ca="1"/>
        <v>2023-11-02</v>
      </c>
      <c r="I453" s="193">
        <f ca="1"/>
        <v>77334800</v>
      </c>
      <c r="O453" s="192" t="str">
        <f ca="1"/>
        <v>2023-11-02</v>
      </c>
      <c r="P453" s="193">
        <f ca="1"/>
        <v>4.6689999999999996</v>
      </c>
      <c r="Q453" s="11"/>
      <c r="BB453" s="55"/>
      <c r="BC453" s="56"/>
      <c r="BD453" s="56"/>
      <c r="BE453" s="56"/>
      <c r="BF453" s="56"/>
      <c r="BG453" s="56"/>
    </row>
    <row r="454" spans="1:59" ht="12.5">
      <c r="A454" s="19"/>
      <c r="B454" s="198" t="str">
        <f ca="1"/>
        <v>2023-11-01</v>
      </c>
      <c r="C454" s="30">
        <f ca="1"/>
        <v>172.7</v>
      </c>
      <c r="D454" s="205">
        <f t="shared" ca="1" si="56"/>
        <v>173.57200000000003</v>
      </c>
      <c r="E454" s="30">
        <f t="shared" ca="1" si="53"/>
        <v>175.40099999999998</v>
      </c>
      <c r="F454" s="30">
        <f t="shared" ca="1" si="54"/>
        <v>179.39024999999998</v>
      </c>
      <c r="G454" s="206">
        <f t="shared" ca="1" si="55"/>
        <v>163.20752000000007</v>
      </c>
      <c r="H454" s="192" t="str">
        <f ca="1"/>
        <v>2023-11-01</v>
      </c>
      <c r="I454" s="193">
        <f ca="1"/>
        <v>56934906</v>
      </c>
      <c r="O454" s="192" t="str">
        <f ca="1"/>
        <v>2023-11-01</v>
      </c>
      <c r="P454" s="193">
        <f ca="1"/>
        <v>4.7889999999999997</v>
      </c>
      <c r="Q454" s="11"/>
      <c r="BB454" s="55"/>
      <c r="BC454" s="56"/>
      <c r="BD454" s="56"/>
      <c r="BE454" s="56"/>
      <c r="BF454" s="56"/>
      <c r="BG454" s="56"/>
    </row>
    <row r="455" spans="1:59" ht="12.5">
      <c r="A455" s="19"/>
      <c r="B455" s="198" t="str">
        <f ca="1"/>
        <v>2023-10-31</v>
      </c>
      <c r="C455" s="30">
        <f ca="1"/>
        <v>169.53</v>
      </c>
      <c r="D455" s="205">
        <f t="shared" ca="1" si="56"/>
        <v>173.55699999999999</v>
      </c>
      <c r="E455" s="30">
        <f t="shared" ca="1" si="53"/>
        <v>175.49349999999998</v>
      </c>
      <c r="F455" s="30">
        <f t="shared" ca="1" si="54"/>
        <v>179.38458333333335</v>
      </c>
      <c r="G455" s="206">
        <f t="shared" ca="1" si="55"/>
        <v>163.08924000000007</v>
      </c>
      <c r="H455" s="192" t="str">
        <f ca="1"/>
        <v>2023-10-31</v>
      </c>
      <c r="I455" s="193">
        <f ca="1"/>
        <v>44846017</v>
      </c>
      <c r="O455" s="192" t="str">
        <f ca="1"/>
        <v>2023-10-31</v>
      </c>
      <c r="P455" s="193">
        <f ca="1"/>
        <v>4.875</v>
      </c>
      <c r="Q455" s="11"/>
      <c r="BB455" s="55"/>
      <c r="BC455" s="56"/>
      <c r="BD455" s="56"/>
      <c r="BE455" s="56"/>
      <c r="BF455" s="56"/>
      <c r="BG455" s="56"/>
    </row>
    <row r="456" spans="1:59" ht="12.5">
      <c r="A456" s="19"/>
      <c r="B456" s="198" t="str">
        <f ca="1"/>
        <v>2023-10-30</v>
      </c>
      <c r="C456" s="30">
        <f ca="1"/>
        <v>169.05</v>
      </c>
      <c r="D456" s="205">
        <f t="shared" ca="1" si="56"/>
        <v>173.63800000000001</v>
      </c>
      <c r="E456" s="30">
        <f t="shared" ca="1" si="53"/>
        <v>175.62316666666666</v>
      </c>
      <c r="F456" s="30">
        <f t="shared" ca="1" si="54"/>
        <v>179.40366666666668</v>
      </c>
      <c r="G456" s="206">
        <f t="shared" ca="1" si="55"/>
        <v>163.00580000000008</v>
      </c>
      <c r="H456" s="192" t="str">
        <f ca="1"/>
        <v>2023-10-30</v>
      </c>
      <c r="I456" s="193">
        <f ca="1"/>
        <v>51131000</v>
      </c>
      <c r="O456" s="192" t="str">
        <f ca="1"/>
        <v>2023-10-30</v>
      </c>
      <c r="P456" s="193">
        <f ca="1"/>
        <v>4.875</v>
      </c>
      <c r="Q456" s="11"/>
      <c r="BB456" s="55"/>
      <c r="BC456" s="56"/>
      <c r="BD456" s="56"/>
      <c r="BE456" s="56"/>
      <c r="BF456" s="56"/>
      <c r="BG456" s="56"/>
    </row>
    <row r="457" spans="1:59" ht="12.5">
      <c r="A457" s="19"/>
      <c r="B457" s="198" t="str">
        <f ca="1"/>
        <v>2023-10-27</v>
      </c>
      <c r="C457" s="30">
        <f ca="1"/>
        <v>167</v>
      </c>
      <c r="D457" s="205">
        <f t="shared" ca="1" si="56"/>
        <v>173.81</v>
      </c>
      <c r="E457" s="30">
        <f t="shared" ca="1" si="53"/>
        <v>175.81266666666667</v>
      </c>
      <c r="F457" s="30">
        <f t="shared" ca="1" si="54"/>
        <v>179.41208333333333</v>
      </c>
      <c r="G457" s="206">
        <f t="shared" ca="1" si="55"/>
        <v>162.93492000000006</v>
      </c>
      <c r="H457" s="192" t="str">
        <f ca="1"/>
        <v>2023-10-27</v>
      </c>
      <c r="I457" s="193">
        <f ca="1"/>
        <v>58499129</v>
      </c>
      <c r="O457" s="192" t="str">
        <f ca="1"/>
        <v>2023-10-27</v>
      </c>
      <c r="P457" s="193">
        <f ca="1"/>
        <v>4.8449999999999998</v>
      </c>
      <c r="Q457" s="11"/>
      <c r="BB457" s="55"/>
      <c r="BC457" s="56"/>
      <c r="BD457" s="56"/>
      <c r="BE457" s="56"/>
      <c r="BF457" s="56"/>
      <c r="BG457" s="56"/>
    </row>
    <row r="458" spans="1:59" ht="12.5">
      <c r="A458" s="19"/>
      <c r="B458" s="198" t="str">
        <f ca="1"/>
        <v>2023-10-26</v>
      </c>
      <c r="C458" s="30">
        <f ca="1"/>
        <v>165.68</v>
      </c>
      <c r="D458" s="205">
        <f t="shared" ca="1" si="56"/>
        <v>173.958</v>
      </c>
      <c r="E458" s="30">
        <f t="shared" ca="1" si="53"/>
        <v>176.18800000000002</v>
      </c>
      <c r="F458" s="30">
        <f t="shared" ca="1" si="54"/>
        <v>179.45183333333335</v>
      </c>
      <c r="G458" s="206">
        <f t="shared" ca="1" si="55"/>
        <v>162.88172000000006</v>
      </c>
      <c r="H458" s="192" t="str">
        <f ca="1"/>
        <v>2023-10-26</v>
      </c>
      <c r="I458" s="193">
        <f ca="1"/>
        <v>70625300</v>
      </c>
      <c r="O458" s="192" t="str">
        <f ca="1"/>
        <v>2023-10-26</v>
      </c>
      <c r="P458" s="193">
        <f ca="1"/>
        <v>4.8449999999999998</v>
      </c>
      <c r="Q458" s="11"/>
      <c r="BB458" s="55"/>
      <c r="BC458" s="56"/>
      <c r="BD458" s="56"/>
      <c r="BE458" s="56"/>
      <c r="BF458" s="56"/>
      <c r="BG458" s="56"/>
    </row>
    <row r="459" spans="1:59" ht="12.5">
      <c r="A459" s="19"/>
      <c r="B459" s="198" t="str">
        <f ca="1"/>
        <v>2023-10-25</v>
      </c>
      <c r="C459" s="30">
        <f ca="1"/>
        <v>169.86</v>
      </c>
      <c r="D459" s="205">
        <f t="shared" ca="1" si="56"/>
        <v>174.1465</v>
      </c>
      <c r="E459" s="30">
        <f t="shared" ca="1" si="53"/>
        <v>176.60866666666666</v>
      </c>
      <c r="F459" s="30">
        <f t="shared" ca="1" si="54"/>
        <v>179.50316666666669</v>
      </c>
      <c r="G459" s="206">
        <f t="shared" ca="1" si="55"/>
        <v>162.79060000000007</v>
      </c>
      <c r="H459" s="192" t="str">
        <f ca="1"/>
        <v>2023-10-25</v>
      </c>
      <c r="I459" s="193">
        <f ca="1"/>
        <v>57157000</v>
      </c>
      <c r="O459" s="192" t="str">
        <f ca="1"/>
        <v>2023-10-25</v>
      </c>
      <c r="P459" s="193">
        <f ca="1"/>
        <v>4.9530000000000003</v>
      </c>
      <c r="Q459" s="11"/>
      <c r="BB459" s="55"/>
      <c r="BC459" s="56"/>
      <c r="BD459" s="56"/>
      <c r="BE459" s="56"/>
      <c r="BF459" s="56"/>
      <c r="BG459" s="56"/>
    </row>
    <row r="460" spans="1:59" ht="12.5">
      <c r="A460" s="19"/>
      <c r="B460" s="198" t="str">
        <f ca="1"/>
        <v>2023-10-24</v>
      </c>
      <c r="C460" s="30">
        <f ca="1"/>
        <v>172.18</v>
      </c>
      <c r="D460" s="205">
        <f t="shared" ca="1" si="56"/>
        <v>174.113</v>
      </c>
      <c r="E460" s="30">
        <f t="shared" ca="1" si="53"/>
        <v>177.0096666666667</v>
      </c>
      <c r="F460" s="30">
        <f t="shared" ca="1" si="54"/>
        <v>179.45541666666671</v>
      </c>
      <c r="G460" s="206">
        <f t="shared" ca="1" si="55"/>
        <v>162.70072000000008</v>
      </c>
      <c r="H460" s="192" t="str">
        <f ca="1"/>
        <v>2023-10-24</v>
      </c>
      <c r="I460" s="193">
        <f ca="1"/>
        <v>43816644</v>
      </c>
      <c r="O460" s="192" t="str">
        <f ca="1"/>
        <v>2023-10-24</v>
      </c>
      <c r="P460" s="193">
        <f ca="1"/>
        <v>4.84</v>
      </c>
      <c r="Q460" s="11"/>
      <c r="BB460" s="55"/>
      <c r="BC460" s="56"/>
      <c r="BD460" s="56"/>
      <c r="BE460" s="56"/>
      <c r="BF460" s="56"/>
      <c r="BG460" s="56"/>
    </row>
    <row r="461" spans="1:59" ht="12.5">
      <c r="A461" s="19"/>
      <c r="B461" s="198" t="str">
        <f ca="1"/>
        <v>2023-10-23</v>
      </c>
      <c r="C461" s="30">
        <f ca="1"/>
        <v>171.74</v>
      </c>
      <c r="D461" s="205">
        <f t="shared" ca="1" si="56"/>
        <v>174.03949999999998</v>
      </c>
      <c r="E461" s="30">
        <f t="shared" ca="1" si="53"/>
        <v>177.38600000000002</v>
      </c>
      <c r="F461" s="30">
        <f t="shared" ca="1" si="54"/>
        <v>179.40208333333337</v>
      </c>
      <c r="G461" s="206">
        <f t="shared" ca="1" si="55"/>
        <v>162.61336000000009</v>
      </c>
      <c r="H461" s="192" t="str">
        <f ca="1"/>
        <v>2023-10-23</v>
      </c>
      <c r="I461" s="193">
        <f ca="1"/>
        <v>55980109</v>
      </c>
      <c r="O461" s="192" t="str">
        <f ca="1"/>
        <v>2023-10-23</v>
      </c>
      <c r="P461" s="193">
        <f ca="1"/>
        <v>4.8380000000000001</v>
      </c>
      <c r="Q461" s="11"/>
      <c r="BB461" s="55"/>
      <c r="BC461" s="56"/>
      <c r="BD461" s="56"/>
      <c r="BE461" s="56"/>
      <c r="BF461" s="56"/>
      <c r="BG461" s="56"/>
    </row>
    <row r="462" spans="1:59" ht="12.5">
      <c r="A462" s="19"/>
      <c r="B462" s="198" t="str">
        <f ca="1"/>
        <v>2023-10-20</v>
      </c>
      <c r="C462" s="30">
        <f ca="1"/>
        <v>171.62</v>
      </c>
      <c r="D462" s="205">
        <f t="shared" ca="1" si="56"/>
        <v>174.19250000000005</v>
      </c>
      <c r="E462" s="30">
        <f t="shared" ca="1" si="53"/>
        <v>177.75933333333336</v>
      </c>
      <c r="F462" s="30">
        <f t="shared" ca="1" si="54"/>
        <v>179.36141666666671</v>
      </c>
      <c r="G462" s="206">
        <f t="shared" ca="1" si="55"/>
        <v>162.51636000000008</v>
      </c>
      <c r="H462" s="192" t="str">
        <f ca="1"/>
        <v>2023-10-20</v>
      </c>
      <c r="I462" s="193">
        <f ca="1"/>
        <v>64244028</v>
      </c>
      <c r="O462" s="192" t="str">
        <f ca="1"/>
        <v>2023-10-20</v>
      </c>
      <c r="P462" s="193">
        <f ca="1"/>
        <v>4.9240000000000004</v>
      </c>
      <c r="Q462" s="11"/>
      <c r="BB462" s="55"/>
      <c r="BC462" s="56"/>
      <c r="BD462" s="56"/>
      <c r="BE462" s="56"/>
      <c r="BF462" s="56"/>
      <c r="BG462" s="56"/>
    </row>
    <row r="463" spans="1:59" ht="12.5">
      <c r="A463" s="19"/>
      <c r="B463" s="198" t="str">
        <f ca="1"/>
        <v>2023-10-19</v>
      </c>
      <c r="C463" s="30">
        <f ca="1"/>
        <v>174.18</v>
      </c>
      <c r="D463" s="205">
        <f t="shared" ca="1" si="56"/>
        <v>174.28749999999999</v>
      </c>
      <c r="E463" s="30">
        <f t="shared" ca="1" si="53"/>
        <v>178.09166666666667</v>
      </c>
      <c r="F463" s="30">
        <f t="shared" ca="1" si="54"/>
        <v>179.33041666666671</v>
      </c>
      <c r="G463" s="206">
        <f t="shared" ca="1" si="55"/>
        <v>162.41124000000005</v>
      </c>
      <c r="H463" s="192" t="str">
        <f ca="1"/>
        <v>2023-10-19</v>
      </c>
      <c r="I463" s="193">
        <f ca="1"/>
        <v>59302900</v>
      </c>
      <c r="O463" s="192" t="str">
        <f ca="1"/>
        <v>2023-10-19</v>
      </c>
      <c r="P463" s="193">
        <f ca="1"/>
        <v>4.9880000000000004</v>
      </c>
      <c r="Q463" s="11"/>
      <c r="BB463" s="55"/>
      <c r="BC463" s="56"/>
      <c r="BD463" s="56"/>
      <c r="BE463" s="56"/>
      <c r="BF463" s="56"/>
      <c r="BG463" s="56"/>
    </row>
    <row r="464" spans="1:59" ht="12.5">
      <c r="A464" s="19"/>
      <c r="B464" s="198" t="str">
        <f ca="1"/>
        <v>2023-10-18</v>
      </c>
      <c r="C464" s="30">
        <f ca="1"/>
        <v>174.56</v>
      </c>
      <c r="D464" s="205">
        <f t="shared" ca="1" si="56"/>
        <v>174.21150000000003</v>
      </c>
      <c r="E464" s="30">
        <f t="shared" ca="1" si="53"/>
        <v>178.40233333333333</v>
      </c>
      <c r="F464" s="30">
        <f t="shared" ca="1" si="54"/>
        <v>179.27883333333338</v>
      </c>
      <c r="G464" s="206">
        <f t="shared" ca="1" si="55"/>
        <v>162.28056000000007</v>
      </c>
      <c r="H464" s="192" t="str">
        <f ca="1"/>
        <v>2023-10-18</v>
      </c>
      <c r="I464" s="193">
        <f ca="1"/>
        <v>54764400</v>
      </c>
      <c r="O464" s="192" t="str">
        <f ca="1"/>
        <v>2023-10-18</v>
      </c>
      <c r="P464" s="193">
        <f ca="1"/>
        <v>4.9039999999999999</v>
      </c>
      <c r="Q464" s="11"/>
      <c r="BB464" s="55"/>
      <c r="BC464" s="56"/>
      <c r="BD464" s="56"/>
      <c r="BE464" s="56"/>
      <c r="BF464" s="56"/>
      <c r="BG464" s="56"/>
    </row>
    <row r="465" spans="1:59" ht="12.5">
      <c r="A465" s="19"/>
      <c r="B465" s="198" t="str">
        <f ca="1"/>
        <v>2023-10-17</v>
      </c>
      <c r="C465" s="30">
        <f ca="1"/>
        <v>175.86</v>
      </c>
      <c r="D465" s="205">
        <f t="shared" ca="1" si="56"/>
        <v>174.19400000000002</v>
      </c>
      <c r="E465" s="30">
        <f t="shared" ca="1" si="53"/>
        <v>178.69216666666665</v>
      </c>
      <c r="F465" s="30">
        <f t="shared" ca="1" si="54"/>
        <v>179.21358333333336</v>
      </c>
      <c r="G465" s="206">
        <f t="shared" ca="1" si="55"/>
        <v>162.15020000000004</v>
      </c>
      <c r="H465" s="192" t="str">
        <f ca="1"/>
        <v>2023-10-17</v>
      </c>
      <c r="I465" s="193">
        <f ca="1"/>
        <v>57549400</v>
      </c>
      <c r="O465" s="192" t="str">
        <f ca="1"/>
        <v>2023-10-17</v>
      </c>
      <c r="P465" s="193">
        <f ca="1"/>
        <v>4.8470000000000004</v>
      </c>
      <c r="Q465" s="11"/>
      <c r="BB465" s="55"/>
      <c r="BC465" s="56"/>
      <c r="BD465" s="56"/>
      <c r="BE465" s="56"/>
      <c r="BF465" s="56"/>
      <c r="BG465" s="56"/>
    </row>
    <row r="466" spans="1:59" ht="12.5">
      <c r="A466" s="19"/>
      <c r="B466" s="198" t="str">
        <f ca="1"/>
        <v>2023-10-16</v>
      </c>
      <c r="C466" s="30">
        <f ca="1"/>
        <v>177.42</v>
      </c>
      <c r="D466" s="205">
        <f t="shared" ca="1" si="56"/>
        <v>174.2895</v>
      </c>
      <c r="E466" s="30">
        <f t="shared" ca="1" si="53"/>
        <v>178.946</v>
      </c>
      <c r="F466" s="30">
        <f t="shared" ca="1" si="54"/>
        <v>179.09916666666672</v>
      </c>
      <c r="G466" s="206">
        <f t="shared" ca="1" si="55"/>
        <v>162.01420000000007</v>
      </c>
      <c r="H466" s="192" t="str">
        <f ca="1"/>
        <v>2023-10-16</v>
      </c>
      <c r="I466" s="193">
        <f ca="1"/>
        <v>52517000</v>
      </c>
      <c r="O466" s="192" t="str">
        <f ca="1"/>
        <v>2023-10-16</v>
      </c>
      <c r="P466" s="193">
        <f ca="1"/>
        <v>4.7119999999999997</v>
      </c>
      <c r="Q466" s="11"/>
      <c r="BB466" s="55"/>
      <c r="BC466" s="56"/>
      <c r="BD466" s="56"/>
      <c r="BE466" s="56"/>
      <c r="BF466" s="56"/>
      <c r="BG466" s="56"/>
    </row>
    <row r="467" spans="1:59" ht="12.5">
      <c r="A467" s="19"/>
      <c r="B467" s="198" t="str">
        <f ca="1"/>
        <v>2023-10-13</v>
      </c>
      <c r="C467" s="30">
        <f ca="1"/>
        <v>177.55</v>
      </c>
      <c r="D467" s="205">
        <f t="shared" ca="1" si="56"/>
        <v>174.2525</v>
      </c>
      <c r="E467" s="30">
        <f t="shared" ca="1" si="53"/>
        <v>179.16050000000001</v>
      </c>
      <c r="F467" s="30">
        <f t="shared" ca="1" si="54"/>
        <v>178.97175000000007</v>
      </c>
      <c r="G467" s="206">
        <f t="shared" ca="1" si="55"/>
        <v>161.86668000000009</v>
      </c>
      <c r="H467" s="192" t="str">
        <f ca="1"/>
        <v>2023-10-13</v>
      </c>
      <c r="I467" s="193">
        <f ca="1"/>
        <v>51456082</v>
      </c>
      <c r="O467" s="192" t="str">
        <f ca="1"/>
        <v>2023-10-13</v>
      </c>
      <c r="P467" s="193">
        <f ca="1"/>
        <v>4.6289999999999996</v>
      </c>
      <c r="Q467" s="11"/>
      <c r="BB467" s="55"/>
      <c r="BC467" s="56"/>
      <c r="BD467" s="56"/>
      <c r="BE467" s="56"/>
      <c r="BF467" s="56"/>
      <c r="BG467" s="56"/>
    </row>
    <row r="468" spans="1:59" ht="12.5">
      <c r="A468" s="19"/>
      <c r="B468" s="198" t="str">
        <f ca="1"/>
        <v>2023-10-12</v>
      </c>
      <c r="C468" s="30">
        <f ca="1"/>
        <v>179.4</v>
      </c>
      <c r="D468" s="205">
        <f t="shared" ca="1" si="56"/>
        <v>174.06200000000004</v>
      </c>
      <c r="E468" s="30">
        <f t="shared" ca="1" si="53"/>
        <v>179.39250000000001</v>
      </c>
      <c r="F468" s="30">
        <f t="shared" ca="1" si="54"/>
        <v>178.85616666666678</v>
      </c>
      <c r="G468" s="206">
        <f t="shared" ca="1" si="55"/>
        <v>161.70272000000008</v>
      </c>
      <c r="H468" s="192" t="str">
        <f ca="1"/>
        <v>2023-10-12</v>
      </c>
      <c r="I468" s="193">
        <f ca="1"/>
        <v>56743119</v>
      </c>
      <c r="O468" s="192" t="str">
        <f ca="1"/>
        <v>2023-10-12</v>
      </c>
      <c r="P468" s="193">
        <f ca="1"/>
        <v>4.7119999999999997</v>
      </c>
      <c r="Q468" s="11"/>
      <c r="BB468" s="55"/>
      <c r="BC468" s="56"/>
      <c r="BD468" s="56"/>
      <c r="BE468" s="56"/>
      <c r="BF468" s="56"/>
      <c r="BG468" s="56"/>
    </row>
    <row r="469" spans="1:59" ht="12.5">
      <c r="A469" s="19"/>
      <c r="B469" s="198" t="str">
        <f ca="1"/>
        <v>2023-10-11</v>
      </c>
      <c r="C469" s="30">
        <f ca="1"/>
        <v>178.49</v>
      </c>
      <c r="D469" s="205">
        <f t="shared" ca="1" si="56"/>
        <v>173.815</v>
      </c>
      <c r="E469" s="30">
        <f t="shared" ca="1" si="53"/>
        <v>179.62616666666665</v>
      </c>
      <c r="F469" s="30">
        <f t="shared" ca="1" si="54"/>
        <v>178.7225833333334</v>
      </c>
      <c r="G469" s="206">
        <f t="shared" ca="1" si="55"/>
        <v>161.54956000000004</v>
      </c>
      <c r="H469" s="192" t="str">
        <f ca="1"/>
        <v>2023-10-11</v>
      </c>
      <c r="I469" s="193">
        <f ca="1"/>
        <v>47551100</v>
      </c>
      <c r="O469" s="192" t="str">
        <f ca="1"/>
        <v>2023-10-11</v>
      </c>
      <c r="P469" s="193">
        <f ca="1"/>
        <v>4.5949999999999998</v>
      </c>
      <c r="Q469" s="11"/>
      <c r="BB469" s="55"/>
      <c r="BC469" s="56"/>
      <c r="BD469" s="56"/>
      <c r="BE469" s="56"/>
      <c r="BF469" s="56"/>
      <c r="BG469" s="56"/>
    </row>
    <row r="470" spans="1:59" ht="12.5">
      <c r="A470" s="19"/>
      <c r="B470" s="198" t="str">
        <f ca="1"/>
        <v>2023-10-10</v>
      </c>
      <c r="C470" s="30">
        <f ca="1"/>
        <v>177.09</v>
      </c>
      <c r="D470" s="205">
        <f t="shared" ca="1" si="56"/>
        <v>173.53750000000002</v>
      </c>
      <c r="E470" s="30">
        <f t="shared" ca="1" si="53"/>
        <v>179.85233333333332</v>
      </c>
      <c r="F470" s="30">
        <f t="shared" ca="1" si="54"/>
        <v>178.61008333333342</v>
      </c>
      <c r="G470" s="206">
        <f t="shared" ca="1" si="55"/>
        <v>161.38168000000005</v>
      </c>
      <c r="H470" s="192" t="str">
        <f ca="1"/>
        <v>2023-10-10</v>
      </c>
      <c r="I470" s="193">
        <f ca="1"/>
        <v>43698019</v>
      </c>
      <c r="O470" s="192" t="str">
        <f ca="1"/>
        <v>2023-10-10</v>
      </c>
      <c r="P470" s="193">
        <f ca="1"/>
        <v>4.6550000000000002</v>
      </c>
      <c r="Q470" s="11"/>
      <c r="BB470" s="55"/>
      <c r="BC470" s="56"/>
      <c r="BD470" s="56"/>
      <c r="BE470" s="56"/>
      <c r="BF470" s="56"/>
      <c r="BG470" s="56"/>
    </row>
    <row r="471" spans="1:59" ht="12.5">
      <c r="A471" s="19"/>
      <c r="B471" s="198" t="str">
        <f ca="1"/>
        <v>2023-10-09</v>
      </c>
      <c r="C471" s="30">
        <f ca="1"/>
        <v>177.69</v>
      </c>
      <c r="D471" s="205">
        <f t="shared" ca="1" si="56"/>
        <v>173.43400000000003</v>
      </c>
      <c r="E471" s="30">
        <f t="shared" ca="1" si="53"/>
        <v>180.10616666666664</v>
      </c>
      <c r="F471" s="30">
        <f t="shared" ca="1" si="54"/>
        <v>178.5173333333334</v>
      </c>
      <c r="G471" s="206">
        <f t="shared" ca="1" si="55"/>
        <v>161.22196000000005</v>
      </c>
      <c r="H471" s="192" t="str">
        <f ca="1"/>
        <v>2023-10-09</v>
      </c>
      <c r="I471" s="193">
        <f ca="1"/>
        <v>42390800</v>
      </c>
      <c r="O471" s="192" t="str">
        <f ca="1"/>
        <v>2023-10-09</v>
      </c>
      <c r="P471" s="193">
        <f ca="1"/>
        <v>4.7969999999999997</v>
      </c>
      <c r="Q471" s="11"/>
      <c r="BB471" s="55"/>
      <c r="BC471" s="56"/>
      <c r="BD471" s="56"/>
      <c r="BE471" s="56"/>
      <c r="BF471" s="56"/>
      <c r="BG471" s="56"/>
    </row>
    <row r="472" spans="1:59" ht="12.5">
      <c r="A472" s="19"/>
      <c r="B472" s="198" t="str">
        <f ca="1"/>
        <v>2023-10-06</v>
      </c>
      <c r="C472" s="30">
        <f ca="1"/>
        <v>176.2</v>
      </c>
      <c r="D472" s="205">
        <f t="shared" ca="1" si="56"/>
        <v>173.452</v>
      </c>
      <c r="E472" s="30">
        <f t="shared" ca="1" si="53"/>
        <v>180.29549999999998</v>
      </c>
      <c r="F472" s="30">
        <f t="shared" ca="1" si="54"/>
        <v>178.41000000000005</v>
      </c>
      <c r="G472" s="206">
        <f t="shared" ca="1" si="55"/>
        <v>161.06552000000008</v>
      </c>
      <c r="H472" s="192" t="str">
        <f ca="1"/>
        <v>2023-10-06</v>
      </c>
      <c r="I472" s="193">
        <f ca="1"/>
        <v>57266675</v>
      </c>
      <c r="O472" s="192" t="str">
        <f ca="1"/>
        <v>2023-10-06</v>
      </c>
      <c r="P472" s="193">
        <f ca="1"/>
        <v>4.78</v>
      </c>
      <c r="Q472" s="11"/>
      <c r="BB472" s="55"/>
      <c r="BC472" s="56"/>
      <c r="BD472" s="56"/>
      <c r="BE472" s="56"/>
      <c r="BF472" s="56"/>
      <c r="BG472" s="56"/>
    </row>
    <row r="473" spans="1:59" ht="12.5">
      <c r="A473" s="19"/>
      <c r="B473" s="198" t="str">
        <f ca="1"/>
        <v>2023-10-05</v>
      </c>
      <c r="C473" s="30">
        <f ca="1"/>
        <v>173.64</v>
      </c>
      <c r="D473" s="205">
        <f t="shared" ca="1" si="56"/>
        <v>173.48600000000002</v>
      </c>
      <c r="E473" s="30">
        <f t="shared" ca="1" si="53"/>
        <v>180.50716666666665</v>
      </c>
      <c r="F473" s="30">
        <f t="shared" ca="1" si="54"/>
        <v>178.30483333333345</v>
      </c>
      <c r="G473" s="206">
        <f t="shared" ca="1" si="55"/>
        <v>160.9137200000001</v>
      </c>
      <c r="H473" s="192" t="str">
        <f ca="1"/>
        <v>2023-10-05</v>
      </c>
      <c r="I473" s="193">
        <f ca="1"/>
        <v>48527918</v>
      </c>
      <c r="O473" s="192" t="str">
        <f ca="1"/>
        <v>2023-10-05</v>
      </c>
      <c r="P473" s="193">
        <f ca="1"/>
        <v>4.72</v>
      </c>
      <c r="Q473" s="11"/>
      <c r="BB473" s="55"/>
      <c r="BC473" s="56"/>
      <c r="BD473" s="56"/>
      <c r="BE473" s="56"/>
      <c r="BF473" s="56"/>
      <c r="BG473" s="56"/>
    </row>
    <row r="474" spans="1:59" ht="12.5">
      <c r="A474" s="19"/>
      <c r="B474" s="198" t="str">
        <f ca="1"/>
        <v>2023-10-04</v>
      </c>
      <c r="C474" s="30">
        <f ca="1"/>
        <v>172.4</v>
      </c>
      <c r="D474" s="205">
        <f t="shared" ca="1" si="56"/>
        <v>173.61750000000004</v>
      </c>
      <c r="E474" s="30">
        <f t="shared" ca="1" si="53"/>
        <v>180.74883333333329</v>
      </c>
      <c r="F474" s="30">
        <f t="shared" ca="1" si="54"/>
        <v>178.22083333333347</v>
      </c>
      <c r="G474" s="206">
        <f t="shared" ca="1" si="55"/>
        <v>160.79324000000011</v>
      </c>
      <c r="H474" s="192" t="str">
        <f ca="1"/>
        <v>2023-10-04</v>
      </c>
      <c r="I474" s="193">
        <f ca="1"/>
        <v>53020300</v>
      </c>
      <c r="O474" s="192" t="str">
        <f ca="1"/>
        <v>2023-10-04</v>
      </c>
      <c r="P474" s="193">
        <f ca="1"/>
        <v>4.74</v>
      </c>
      <c r="Q474" s="11"/>
      <c r="BB474" s="55"/>
      <c r="BC474" s="56"/>
      <c r="BD474" s="56"/>
      <c r="BE474" s="56"/>
      <c r="BF474" s="56"/>
      <c r="BG474" s="56"/>
    </row>
    <row r="475" spans="1:59" ht="12.5">
      <c r="A475" s="19"/>
      <c r="B475" s="198" t="str">
        <f ca="1"/>
        <v>2023-10-03</v>
      </c>
      <c r="C475" s="30">
        <f ca="1"/>
        <v>171.15</v>
      </c>
      <c r="D475" s="205">
        <f t="shared" ca="1" si="56"/>
        <v>174.07650000000001</v>
      </c>
      <c r="E475" s="30">
        <f t="shared" ca="1" si="53"/>
        <v>180.98316666666662</v>
      </c>
      <c r="F475" s="30">
        <f t="shared" ca="1" si="54"/>
        <v>178.15008333333347</v>
      </c>
      <c r="G475" s="206">
        <f t="shared" ca="1" si="55"/>
        <v>160.6815600000001</v>
      </c>
      <c r="H475" s="192" t="str">
        <f ca="1"/>
        <v>2023-10-03</v>
      </c>
      <c r="I475" s="193">
        <f ca="1"/>
        <v>49594613</v>
      </c>
      <c r="O475" s="192" t="str">
        <f ca="1"/>
        <v>2023-10-03</v>
      </c>
      <c r="P475" s="193">
        <f ca="1"/>
        <v>4.8</v>
      </c>
      <c r="Q475" s="11"/>
      <c r="BB475" s="55"/>
      <c r="BC475" s="56"/>
      <c r="BD475" s="56"/>
      <c r="BE475" s="56"/>
      <c r="BF475" s="56"/>
      <c r="BG475" s="56"/>
    </row>
    <row r="476" spans="1:59" ht="12.5">
      <c r="A476" s="19"/>
      <c r="B476" s="198" t="str">
        <f ca="1"/>
        <v>2023-10-02</v>
      </c>
      <c r="C476" s="30">
        <f ca="1"/>
        <v>172.49</v>
      </c>
      <c r="D476" s="205">
        <f t="shared" ca="1" si="56"/>
        <v>174.93500000000003</v>
      </c>
      <c r="E476" s="30">
        <f t="shared" ca="1" si="53"/>
        <v>181.24716666666663</v>
      </c>
      <c r="F476" s="30">
        <f t="shared" ca="1" si="54"/>
        <v>178.04466666666679</v>
      </c>
      <c r="G476" s="206">
        <f t="shared" ca="1" si="55"/>
        <v>160.57368000000008</v>
      </c>
      <c r="H476" s="192" t="str">
        <f ca="1"/>
        <v>2023-10-02</v>
      </c>
      <c r="I476" s="193">
        <f ca="1"/>
        <v>52164535</v>
      </c>
      <c r="O476" s="192" t="str">
        <f ca="1"/>
        <v>2023-10-02</v>
      </c>
      <c r="P476" s="193">
        <f ca="1"/>
        <v>4.68</v>
      </c>
      <c r="Q476" s="11"/>
      <c r="BB476" s="55"/>
      <c r="BC476" s="56"/>
      <c r="BD476" s="56"/>
      <c r="BE476" s="56"/>
      <c r="BF476" s="56"/>
      <c r="BG476" s="56"/>
    </row>
    <row r="477" spans="1:59" ht="12.5">
      <c r="A477" s="19"/>
      <c r="B477" s="198" t="str">
        <f ca="1"/>
        <v>2023-09-29</v>
      </c>
      <c r="C477" s="30">
        <f ca="1"/>
        <v>169.96</v>
      </c>
      <c r="D477" s="205">
        <f t="shared" ca="1" si="56"/>
        <v>175.71450000000002</v>
      </c>
      <c r="E477" s="30">
        <f t="shared" ca="1" si="53"/>
        <v>181.523</v>
      </c>
      <c r="F477" s="30">
        <f t="shared" ca="1" si="54"/>
        <v>177.93383333333344</v>
      </c>
      <c r="G477" s="206">
        <f t="shared" ca="1" si="55"/>
        <v>160.4460400000001</v>
      </c>
      <c r="H477" s="192" t="str">
        <f ca="1"/>
        <v>2023-09-29</v>
      </c>
      <c r="I477" s="193">
        <f ca="1"/>
        <v>51861083</v>
      </c>
      <c r="O477" s="192" t="str">
        <f ca="1"/>
        <v>2023-09-29</v>
      </c>
      <c r="P477" s="193">
        <f ca="1"/>
        <v>4.57</v>
      </c>
      <c r="Q477" s="11"/>
      <c r="BB477" s="55"/>
      <c r="BC477" s="56"/>
      <c r="BD477" s="56"/>
      <c r="BE477" s="56"/>
      <c r="BF477" s="56"/>
      <c r="BG477" s="56"/>
    </row>
    <row r="478" spans="1:59" ht="12.5">
      <c r="A478" s="19"/>
      <c r="B478" s="198" t="str">
        <f ca="1"/>
        <v>2023-09-28</v>
      </c>
      <c r="C478" s="30">
        <f ca="1"/>
        <v>169.45</v>
      </c>
      <c r="D478" s="205">
        <f t="shared" ca="1" si="56"/>
        <v>176.54150000000001</v>
      </c>
      <c r="E478" s="30">
        <f t="shared" ca="1" si="53"/>
        <v>181.85966666666667</v>
      </c>
      <c r="F478" s="30">
        <f t="shared" ca="1" si="54"/>
        <v>177.85425000000012</v>
      </c>
      <c r="G478" s="206">
        <f t="shared" ca="1" si="55"/>
        <v>160.31176000000011</v>
      </c>
      <c r="H478" s="192" t="str">
        <f ca="1"/>
        <v>2023-09-28</v>
      </c>
      <c r="I478" s="193">
        <f ca="1"/>
        <v>56294419</v>
      </c>
      <c r="O478" s="192" t="str">
        <f ca="1"/>
        <v>2023-09-28</v>
      </c>
      <c r="P478" s="193">
        <f ca="1"/>
        <v>4.5999999999999996</v>
      </c>
      <c r="Q478" s="11"/>
      <c r="BB478" s="55"/>
      <c r="BC478" s="56"/>
      <c r="BD478" s="56"/>
      <c r="BE478" s="56"/>
      <c r="BF478" s="56"/>
      <c r="BG478" s="56"/>
    </row>
    <row r="479" spans="1:59" ht="12.5">
      <c r="A479" s="19"/>
      <c r="B479" s="198" t="str">
        <f ca="1"/>
        <v>2023-09-27</v>
      </c>
      <c r="C479" s="30">
        <f ca="1"/>
        <v>169.19</v>
      </c>
      <c r="D479" s="205">
        <f t="shared" ca="1" si="56"/>
        <v>177.38300000000004</v>
      </c>
      <c r="E479" s="30">
        <f t="shared" ca="1" si="53"/>
        <v>182.19683333333333</v>
      </c>
      <c r="F479" s="30">
        <f t="shared" ca="1" si="54"/>
        <v>177.80066666666679</v>
      </c>
      <c r="G479" s="206">
        <f t="shared" ca="1" si="55"/>
        <v>160.1964000000001</v>
      </c>
      <c r="H479" s="192" t="str">
        <f ca="1"/>
        <v>2023-09-27</v>
      </c>
      <c r="I479" s="193">
        <f ca="1"/>
        <v>66921808</v>
      </c>
      <c r="O479" s="192" t="str">
        <f ca="1"/>
        <v>2023-09-27</v>
      </c>
      <c r="P479" s="193">
        <f ca="1"/>
        <v>4.63</v>
      </c>
      <c r="Q479" s="11"/>
      <c r="BB479" s="55"/>
      <c r="BC479" s="56"/>
      <c r="BD479" s="56"/>
      <c r="BE479" s="56"/>
      <c r="BF479" s="56"/>
      <c r="BG479" s="56"/>
    </row>
    <row r="480" spans="1:59" ht="12.5">
      <c r="A480" s="19"/>
      <c r="B480" s="198" t="str">
        <f ca="1"/>
        <v>2023-09-26</v>
      </c>
      <c r="C480" s="30">
        <f ca="1"/>
        <v>170.71</v>
      </c>
      <c r="D480" s="205">
        <f t="shared" ca="1" si="56"/>
        <v>178.06250000000006</v>
      </c>
      <c r="E480" s="30">
        <f t="shared" ca="1" si="53"/>
        <v>182.55699999999996</v>
      </c>
      <c r="F480" s="30">
        <f t="shared" ca="1" si="54"/>
        <v>177.74183333333343</v>
      </c>
      <c r="G480" s="206">
        <f t="shared" ca="1" si="55"/>
        <v>160.11112000000008</v>
      </c>
      <c r="H480" s="192" t="str">
        <f ca="1"/>
        <v>2023-09-26</v>
      </c>
      <c r="I480" s="193">
        <f ca="1"/>
        <v>64588945</v>
      </c>
      <c r="O480" s="192" t="str">
        <f ca="1"/>
        <v>2023-09-26</v>
      </c>
      <c r="P480" s="193">
        <f ca="1"/>
        <v>4.5599999999999996</v>
      </c>
      <c r="Q480" s="11"/>
      <c r="BB480" s="55"/>
      <c r="BC480" s="56"/>
      <c r="BD480" s="56"/>
      <c r="BE480" s="56"/>
      <c r="BF480" s="56"/>
      <c r="BG480" s="56"/>
    </row>
    <row r="481" spans="1:59" ht="12.5">
      <c r="A481" s="19"/>
      <c r="B481" s="198" t="str">
        <f ca="1"/>
        <v>2023-09-25</v>
      </c>
      <c r="C481" s="30">
        <f ca="1"/>
        <v>174.8</v>
      </c>
      <c r="D481" s="205">
        <f t="shared" ca="1" si="56"/>
        <v>178.47100000000003</v>
      </c>
      <c r="E481" s="30">
        <f t="shared" ca="1" si="53"/>
        <v>182.91683333333327</v>
      </c>
      <c r="F481" s="30">
        <f t="shared" ca="1" si="54"/>
        <v>177.6857500000001</v>
      </c>
      <c r="G481" s="206">
        <f t="shared" ca="1" si="55"/>
        <v>160.02736000000007</v>
      </c>
      <c r="H481" s="192" t="str">
        <f ca="1"/>
        <v>2023-09-25</v>
      </c>
      <c r="I481" s="193">
        <f ca="1"/>
        <v>46172740</v>
      </c>
      <c r="O481" s="192" t="str">
        <f ca="1"/>
        <v>2023-09-25</v>
      </c>
      <c r="P481" s="193">
        <f ca="1"/>
        <v>4.54</v>
      </c>
      <c r="Q481" s="11"/>
      <c r="BB481" s="55"/>
      <c r="BC481" s="56"/>
      <c r="BD481" s="56"/>
      <c r="BE481" s="56"/>
      <c r="BF481" s="56"/>
      <c r="BG481" s="56"/>
    </row>
    <row r="482" spans="1:59" ht="12.5">
      <c r="A482" s="19"/>
      <c r="B482" s="198" t="str">
        <f ca="1"/>
        <v>2023-09-22</v>
      </c>
      <c r="C482" s="30">
        <f ca="1"/>
        <v>173.52</v>
      </c>
      <c r="D482" s="205">
        <f t="shared" ca="1" si="56"/>
        <v>178.59650000000002</v>
      </c>
      <c r="E482" s="30">
        <f t="shared" ca="1" si="53"/>
        <v>183.13616666666661</v>
      </c>
      <c r="F482" s="30">
        <f t="shared" ca="1" si="54"/>
        <v>177.60000000000008</v>
      </c>
      <c r="G482" s="206">
        <f t="shared" ca="1" si="55"/>
        <v>159.9233200000001</v>
      </c>
      <c r="H482" s="192" t="str">
        <f ca="1"/>
        <v>2023-09-22</v>
      </c>
      <c r="I482" s="193">
        <f ca="1"/>
        <v>56725400</v>
      </c>
      <c r="O482" s="192" t="str">
        <f ca="1"/>
        <v>2023-09-22</v>
      </c>
      <c r="P482" s="193">
        <f ca="1"/>
        <v>4.4400000000000004</v>
      </c>
      <c r="Q482" s="11"/>
      <c r="BB482" s="55"/>
      <c r="BC482" s="56"/>
      <c r="BD482" s="56"/>
      <c r="BE482" s="56"/>
      <c r="BF482" s="56"/>
      <c r="BG482" s="56"/>
    </row>
    <row r="483" spans="1:59" ht="12.5">
      <c r="A483" s="19"/>
      <c r="B483" s="198" t="str">
        <f ca="1"/>
        <v>2023-09-21</v>
      </c>
      <c r="C483" s="30">
        <f ca="1"/>
        <v>172.66</v>
      </c>
      <c r="D483" s="205">
        <f t="shared" ca="1" si="56"/>
        <v>178.6755</v>
      </c>
      <c r="E483" s="30">
        <f t="shared" ca="1" si="53"/>
        <v>183.37116666666662</v>
      </c>
      <c r="F483" s="30">
        <f t="shared" ca="1" si="54"/>
        <v>177.51441666666676</v>
      </c>
      <c r="G483" s="206">
        <f t="shared" ca="1" si="55"/>
        <v>159.82304000000008</v>
      </c>
      <c r="H483" s="192" t="str">
        <f ca="1"/>
        <v>2023-09-21</v>
      </c>
      <c r="I483" s="193">
        <f ca="1"/>
        <v>63149116</v>
      </c>
      <c r="O483" s="192" t="str">
        <f ca="1"/>
        <v>2023-09-21</v>
      </c>
      <c r="P483" s="193">
        <f ca="1"/>
        <v>4.4800000000000004</v>
      </c>
      <c r="Q483" s="11"/>
      <c r="BB483" s="55"/>
      <c r="BC483" s="56"/>
      <c r="BD483" s="56"/>
      <c r="BE483" s="56"/>
      <c r="BF483" s="56"/>
      <c r="BG483" s="56"/>
    </row>
    <row r="484" spans="1:59" ht="12.5">
      <c r="A484" s="19"/>
      <c r="B484" s="198" t="str">
        <f ca="1"/>
        <v>2023-09-20</v>
      </c>
      <c r="C484" s="30">
        <f ca="1"/>
        <v>174.21</v>
      </c>
      <c r="D484" s="205">
        <f t="shared" ca="1" si="56"/>
        <v>179.03250000000003</v>
      </c>
      <c r="E484" s="30">
        <f t="shared" ca="1" si="53"/>
        <v>183.6008333333333</v>
      </c>
      <c r="F484" s="30">
        <f t="shared" ca="1" si="54"/>
        <v>177.4150833333334</v>
      </c>
      <c r="G484" s="206">
        <f t="shared" ca="1" si="55"/>
        <v>159.73532000000006</v>
      </c>
      <c r="H484" s="192" t="str">
        <f ca="1"/>
        <v>2023-09-20</v>
      </c>
      <c r="I484" s="193">
        <f ca="1"/>
        <v>58436200</v>
      </c>
      <c r="O484" s="192" t="str">
        <f ca="1"/>
        <v>2023-09-20</v>
      </c>
      <c r="P484" s="193">
        <f ca="1"/>
        <v>4.3499999999999996</v>
      </c>
      <c r="Q484" s="11"/>
      <c r="BB484" s="55"/>
      <c r="BC484" s="56"/>
      <c r="BD484" s="56"/>
      <c r="BE484" s="56"/>
      <c r="BF484" s="56"/>
      <c r="BG484" s="56"/>
    </row>
    <row r="485" spans="1:59" ht="12.5">
      <c r="A485" s="19"/>
      <c r="B485" s="198" t="str">
        <f ca="1"/>
        <v>2023-09-19</v>
      </c>
      <c r="C485" s="30">
        <f ca="1"/>
        <v>177.77</v>
      </c>
      <c r="D485" s="205">
        <f t="shared" ca="1" si="56"/>
        <v>179.11900000000003</v>
      </c>
      <c r="E485" s="30">
        <f t="shared" ca="1" si="53"/>
        <v>183.75849999999997</v>
      </c>
      <c r="F485" s="30">
        <f t="shared" ca="1" si="54"/>
        <v>177.28966666666676</v>
      </c>
      <c r="G485" s="206">
        <f t="shared" ca="1" si="55"/>
        <v>159.64528000000007</v>
      </c>
      <c r="H485" s="192" t="str">
        <f ca="1"/>
        <v>2023-09-19</v>
      </c>
      <c r="I485" s="193">
        <f ca="1"/>
        <v>51826941</v>
      </c>
      <c r="O485" s="192" t="str">
        <f ca="1"/>
        <v>2023-09-19</v>
      </c>
      <c r="P485" s="193">
        <f ca="1"/>
        <v>4.37</v>
      </c>
      <c r="Q485" s="11"/>
      <c r="BB485" s="55"/>
      <c r="BC485" s="56"/>
      <c r="BD485" s="56"/>
      <c r="BE485" s="56"/>
      <c r="BF485" s="56"/>
      <c r="BG485" s="56"/>
    </row>
    <row r="486" spans="1:59" ht="12.5">
      <c r="A486" s="19"/>
      <c r="B486" s="198" t="str">
        <f ca="1"/>
        <v>2023-09-18</v>
      </c>
      <c r="C486" s="30">
        <f ca="1"/>
        <v>176.68</v>
      </c>
      <c r="D486" s="205">
        <f t="shared" ca="1" si="56"/>
        <v>178.95850000000002</v>
      </c>
      <c r="E486" s="30">
        <f t="shared" ca="1" si="53"/>
        <v>183.88016666666664</v>
      </c>
      <c r="F486" s="30">
        <f t="shared" ca="1" si="54"/>
        <v>177.10891666666674</v>
      </c>
      <c r="G486" s="206">
        <f t="shared" ca="1" si="55"/>
        <v>159.55356000000003</v>
      </c>
      <c r="H486" s="192" t="str">
        <f ca="1"/>
        <v>2023-09-18</v>
      </c>
      <c r="I486" s="193">
        <f ca="1"/>
        <v>67257600</v>
      </c>
      <c r="O486" s="192" t="str">
        <f ca="1"/>
        <v>2023-09-18</v>
      </c>
      <c r="P486" s="193">
        <f ca="1"/>
        <v>4.32</v>
      </c>
      <c r="Q486" s="11"/>
      <c r="BB486" s="55"/>
      <c r="BC486" s="56"/>
      <c r="BD486" s="56"/>
      <c r="BE486" s="56"/>
      <c r="BF486" s="56"/>
      <c r="BG486" s="56"/>
    </row>
    <row r="487" spans="1:59" ht="12.5">
      <c r="A487" s="19"/>
      <c r="B487" s="198" t="str">
        <f ca="1"/>
        <v>2023-09-15</v>
      </c>
      <c r="C487" s="30">
        <f ca="1"/>
        <v>173.74</v>
      </c>
      <c r="D487" s="205">
        <f t="shared" ca="1" si="56"/>
        <v>178.78550000000001</v>
      </c>
      <c r="E487" s="30">
        <f t="shared" ca="1" si="53"/>
        <v>184.02533333333332</v>
      </c>
      <c r="F487" s="30">
        <f t="shared" ca="1" si="54"/>
        <v>176.94241666666676</v>
      </c>
      <c r="G487" s="206">
        <f t="shared" ca="1" si="55"/>
        <v>159.45664000000002</v>
      </c>
      <c r="H487" s="192" t="str">
        <f ca="1"/>
        <v>2023-09-15</v>
      </c>
      <c r="I487" s="193">
        <f ca="1"/>
        <v>109259461</v>
      </c>
      <c r="O487" s="192" t="str">
        <f ca="1"/>
        <v>2023-09-15</v>
      </c>
      <c r="P487" s="193">
        <f ca="1"/>
        <v>4.32</v>
      </c>
      <c r="Q487" s="11"/>
      <c r="BB487" s="55"/>
      <c r="BC487" s="56"/>
      <c r="BD487" s="56"/>
      <c r="BE487" s="56"/>
      <c r="BF487" s="56"/>
      <c r="BG487" s="56"/>
    </row>
    <row r="488" spans="1:59" ht="12.5">
      <c r="A488" s="19"/>
      <c r="B488" s="198" t="str">
        <f ca="1"/>
        <v>2023-09-14</v>
      </c>
      <c r="C488" s="30">
        <f ca="1"/>
        <v>174.46</v>
      </c>
      <c r="D488" s="205">
        <f t="shared" ca="1" si="56"/>
        <v>178.73499999999999</v>
      </c>
      <c r="E488" s="30">
        <f t="shared" ca="1" si="53"/>
        <v>184.1693333333333</v>
      </c>
      <c r="F488" s="30">
        <f t="shared" ca="1" si="54"/>
        <v>176.81666666666678</v>
      </c>
      <c r="G488" s="206">
        <f t="shared" ca="1" si="55"/>
        <v>159.35656000000003</v>
      </c>
      <c r="H488" s="192" t="str">
        <f ca="1"/>
        <v>2023-09-14</v>
      </c>
      <c r="I488" s="193">
        <f ca="1"/>
        <v>60895800</v>
      </c>
      <c r="O488" s="192" t="str">
        <f ca="1"/>
        <v>2023-09-14</v>
      </c>
      <c r="P488" s="193">
        <f ca="1"/>
        <v>4.29</v>
      </c>
      <c r="Q488" s="11"/>
      <c r="BB488" s="55"/>
      <c r="BC488" s="56"/>
      <c r="BD488" s="56"/>
      <c r="BE488" s="56"/>
      <c r="BF488" s="56"/>
      <c r="BG488" s="56"/>
    </row>
    <row r="489" spans="1:59" ht="12.5">
      <c r="A489" s="19"/>
      <c r="B489" s="198" t="str">
        <f ca="1"/>
        <v>2023-09-13</v>
      </c>
      <c r="C489" s="30">
        <f ca="1"/>
        <v>172.94</v>
      </c>
      <c r="D489" s="205">
        <f t="shared" ca="1" si="56"/>
        <v>178.7765</v>
      </c>
      <c r="E489" s="30">
        <f t="shared" ca="1" si="53"/>
        <v>184.31866666666664</v>
      </c>
      <c r="F489" s="30">
        <f t="shared" ca="1" si="54"/>
        <v>176.67400000000012</v>
      </c>
      <c r="G489" s="206">
        <f t="shared" ca="1" si="55"/>
        <v>159.26020000000005</v>
      </c>
      <c r="H489" s="192" t="str">
        <f ca="1"/>
        <v>2023-09-13</v>
      </c>
      <c r="I489" s="193">
        <f ca="1"/>
        <v>84267928</v>
      </c>
      <c r="O489" s="192" t="str">
        <f ca="1"/>
        <v>2023-09-13</v>
      </c>
      <c r="P489" s="193">
        <f ca="1"/>
        <v>4.25</v>
      </c>
      <c r="Q489" s="11"/>
      <c r="BB489" s="55"/>
      <c r="BC489" s="56"/>
      <c r="BD489" s="56"/>
      <c r="BE489" s="56"/>
      <c r="BF489" s="56"/>
      <c r="BG489" s="56"/>
    </row>
    <row r="490" spans="1:59" ht="12.5">
      <c r="A490" s="19"/>
      <c r="B490" s="198" t="str">
        <f ca="1"/>
        <v>2023-09-12</v>
      </c>
      <c r="C490" s="30">
        <f ca="1"/>
        <v>175.02</v>
      </c>
      <c r="D490" s="205">
        <f t="shared" ca="1" si="56"/>
        <v>178.93749999999997</v>
      </c>
      <c r="E490" s="30">
        <f t="shared" ca="1" si="53"/>
        <v>184.49183333333332</v>
      </c>
      <c r="F490" s="30">
        <f t="shared" ca="1" si="54"/>
        <v>176.53491666666679</v>
      </c>
      <c r="G490" s="206">
        <f t="shared" ca="1" si="55"/>
        <v>159.18152000000003</v>
      </c>
      <c r="H490" s="192" t="str">
        <f ca="1"/>
        <v>2023-09-12</v>
      </c>
      <c r="I490" s="193">
        <f ca="1"/>
        <v>90370200</v>
      </c>
      <c r="O490" s="192" t="str">
        <f ca="1"/>
        <v>2023-09-12</v>
      </c>
      <c r="P490" s="193">
        <f ca="1"/>
        <v>4.26</v>
      </c>
      <c r="Q490" s="11"/>
      <c r="BB490" s="55"/>
      <c r="BC490" s="56"/>
      <c r="BD490" s="56"/>
      <c r="BE490" s="56"/>
      <c r="BF490" s="56"/>
      <c r="BG490" s="56"/>
    </row>
    <row r="491" spans="1:59" ht="12.5">
      <c r="A491" s="19"/>
      <c r="B491" s="198" t="str">
        <f ca="1"/>
        <v>2023-09-11</v>
      </c>
      <c r="C491" s="30">
        <f ca="1"/>
        <v>178.05</v>
      </c>
      <c r="D491" s="205">
        <f t="shared" ca="1" si="56"/>
        <v>179.09399999999999</v>
      </c>
      <c r="E491" s="30">
        <f t="shared" ca="1" si="53"/>
        <v>184.64833333333334</v>
      </c>
      <c r="F491" s="30">
        <f t="shared" ca="1" si="54"/>
        <v>176.39050000000012</v>
      </c>
      <c r="G491" s="206">
        <f t="shared" ca="1" si="55"/>
        <v>159.08872000000005</v>
      </c>
      <c r="H491" s="192" t="str">
        <f ca="1"/>
        <v>2023-09-11</v>
      </c>
      <c r="I491" s="193">
        <f ca="1"/>
        <v>58953100</v>
      </c>
      <c r="O491" s="192" t="str">
        <f ca="1"/>
        <v>2023-09-11</v>
      </c>
      <c r="P491" s="193">
        <f ca="1"/>
        <v>4.29</v>
      </c>
      <c r="Q491" s="11"/>
      <c r="BB491" s="55"/>
      <c r="BC491" s="56"/>
      <c r="BD491" s="56"/>
      <c r="BE491" s="56"/>
      <c r="BF491" s="56"/>
      <c r="BG491" s="56"/>
    </row>
    <row r="492" spans="1:59" ht="12.5">
      <c r="A492" s="19"/>
      <c r="B492" s="198" t="str">
        <f ca="1"/>
        <v>2023-09-08</v>
      </c>
      <c r="C492" s="30">
        <f ca="1"/>
        <v>176.88</v>
      </c>
      <c r="D492" s="205">
        <f t="shared" ca="1" si="56"/>
        <v>179.01650000000001</v>
      </c>
      <c r="E492" s="30">
        <f t="shared" ca="1" si="53"/>
        <v>184.72033333333334</v>
      </c>
      <c r="F492" s="30">
        <f t="shared" ca="1" si="54"/>
        <v>176.20533333333347</v>
      </c>
      <c r="G492" s="206">
        <f t="shared" ca="1" si="55"/>
        <v>159.02164000000005</v>
      </c>
      <c r="H492" s="192" t="str">
        <f ca="1"/>
        <v>2023-09-08</v>
      </c>
      <c r="I492" s="193">
        <f ca="1"/>
        <v>65602066</v>
      </c>
      <c r="O492" s="192" t="str">
        <f ca="1"/>
        <v>2023-09-08</v>
      </c>
      <c r="P492" s="193">
        <f ca="1"/>
        <v>4.26</v>
      </c>
      <c r="Q492" s="11"/>
      <c r="BB492" s="55"/>
      <c r="BC492" s="56"/>
      <c r="BD492" s="56"/>
      <c r="BE492" s="56"/>
      <c r="BF492" s="56"/>
      <c r="BG492" s="56"/>
    </row>
    <row r="493" spans="1:59" ht="12.5">
      <c r="A493" s="19"/>
      <c r="B493" s="198" t="str">
        <f ca="1"/>
        <v>2023-09-07</v>
      </c>
      <c r="C493" s="30">
        <f ca="1"/>
        <v>176.27</v>
      </c>
      <c r="D493" s="205">
        <f t="shared" ca="1" si="56"/>
        <v>178.99449999999996</v>
      </c>
      <c r="E493" s="30">
        <f t="shared" ca="1" si="53"/>
        <v>184.80116666666666</v>
      </c>
      <c r="F493" s="30">
        <f t="shared" ca="1" si="54"/>
        <v>176.01008333333345</v>
      </c>
      <c r="G493" s="206">
        <f t="shared" ca="1" si="55"/>
        <v>158.93532000000008</v>
      </c>
      <c r="H493" s="192" t="str">
        <f ca="1"/>
        <v>2023-09-07</v>
      </c>
      <c r="I493" s="193">
        <f ca="1"/>
        <v>112488803</v>
      </c>
      <c r="O493" s="192" t="str">
        <f ca="1"/>
        <v>2023-09-07</v>
      </c>
      <c r="P493" s="193">
        <f ca="1"/>
        <v>4.26</v>
      </c>
      <c r="Q493" s="11"/>
      <c r="BB493" s="55"/>
      <c r="BC493" s="56"/>
      <c r="BD493" s="56"/>
      <c r="BE493" s="56"/>
      <c r="BF493" s="56"/>
      <c r="BG493" s="56"/>
    </row>
    <row r="494" spans="1:59" ht="12.5">
      <c r="A494" s="19"/>
      <c r="B494" s="198" t="str">
        <f ca="1"/>
        <v>2023-09-06</v>
      </c>
      <c r="C494" s="30">
        <f ca="1"/>
        <v>181.58</v>
      </c>
      <c r="D494" s="205">
        <f t="shared" ca="1" si="56"/>
        <v>179.01349999999999</v>
      </c>
      <c r="E494" s="30">
        <f t="shared" ca="1" si="53"/>
        <v>184.90016666666665</v>
      </c>
      <c r="F494" s="30">
        <f t="shared" ca="1" si="54"/>
        <v>175.82691666666679</v>
      </c>
      <c r="G494" s="206">
        <f t="shared" ca="1" si="55"/>
        <v>158.83996000000005</v>
      </c>
      <c r="H494" s="192" t="str">
        <f ca="1"/>
        <v>2023-09-06</v>
      </c>
      <c r="I494" s="193">
        <f ca="1"/>
        <v>81755816</v>
      </c>
      <c r="O494" s="192" t="str">
        <f ca="1"/>
        <v>2023-09-06</v>
      </c>
      <c r="P494" s="193">
        <f ca="1"/>
        <v>4.29</v>
      </c>
      <c r="Q494" s="11"/>
      <c r="BB494" s="55"/>
      <c r="BC494" s="56"/>
      <c r="BD494" s="56"/>
      <c r="BE494" s="56"/>
      <c r="BF494" s="56"/>
      <c r="BG494" s="56"/>
    </row>
    <row r="495" spans="1:59" ht="12.5">
      <c r="A495" s="19"/>
      <c r="B495" s="198" t="str">
        <f ca="1"/>
        <v>2023-09-05</v>
      </c>
      <c r="C495" s="30">
        <f ca="1"/>
        <v>188.32</v>
      </c>
      <c r="D495" s="205">
        <f t="shared" ca="1" si="56"/>
        <v>178.84699999999998</v>
      </c>
      <c r="E495" s="30">
        <f t="shared" ca="1" si="53"/>
        <v>184.8638333333333</v>
      </c>
      <c r="F495" s="30">
        <f t="shared" ca="1" si="54"/>
        <v>175.57591666666676</v>
      </c>
      <c r="G495" s="206">
        <f t="shared" ca="1" si="55"/>
        <v>158.72928000000005</v>
      </c>
      <c r="H495" s="192" t="str">
        <f ca="1"/>
        <v>2023-09-05</v>
      </c>
      <c r="I495" s="193">
        <f ca="1"/>
        <v>45280027</v>
      </c>
      <c r="O495" s="192" t="str">
        <f ca="1"/>
        <v>2023-09-05</v>
      </c>
      <c r="P495" s="193">
        <f ca="1"/>
        <v>4.2699999999999996</v>
      </c>
      <c r="Q495" s="11"/>
      <c r="BB495" s="55"/>
      <c r="BC495" s="56"/>
      <c r="BD495" s="56"/>
      <c r="BE495" s="56"/>
      <c r="BF495" s="56"/>
      <c r="BG495" s="56"/>
    </row>
    <row r="496" spans="1:59" ht="12.5">
      <c r="A496" s="19"/>
      <c r="B496" s="198" t="str">
        <f ca="1"/>
        <v>2023-09-01</v>
      </c>
      <c r="C496" s="30">
        <f ca="1"/>
        <v>188.08</v>
      </c>
      <c r="D496" s="205">
        <f t="shared" ca="1" si="56"/>
        <v>178.29649999999998</v>
      </c>
      <c r="E496" s="30">
        <f t="shared" ca="1" si="53"/>
        <v>184.70866666666663</v>
      </c>
      <c r="F496" s="30">
        <f t="shared" ca="1" si="54"/>
        <v>175.26550000000009</v>
      </c>
      <c r="G496" s="206">
        <f t="shared" ca="1" si="55"/>
        <v>158.58600000000004</v>
      </c>
      <c r="H496" s="192" t="str">
        <f ca="1"/>
        <v>2023-09-01</v>
      </c>
      <c r="I496" s="193">
        <f ca="1"/>
        <v>45766503</v>
      </c>
      <c r="O496" s="192" t="str">
        <f ca="1"/>
        <v>2023-09-01</v>
      </c>
      <c r="P496" s="193">
        <f ca="1"/>
        <v>4.17</v>
      </c>
      <c r="Q496" s="11"/>
      <c r="BB496" s="55"/>
      <c r="BC496" s="56"/>
      <c r="BD496" s="56"/>
      <c r="BE496" s="56"/>
      <c r="BF496" s="56"/>
      <c r="BG496" s="56"/>
    </row>
    <row r="497" spans="1:59" ht="12.5">
      <c r="A497" s="19"/>
      <c r="B497" s="198" t="str">
        <f ca="1"/>
        <v>2023-08-31</v>
      </c>
      <c r="C497" s="30">
        <f ca="1"/>
        <v>186.5</v>
      </c>
      <c r="D497" s="205">
        <f t="shared" ca="1" si="56"/>
        <v>177.9135</v>
      </c>
      <c r="E497" s="30">
        <f t="shared" ca="1" si="53"/>
        <v>184.5121666666667</v>
      </c>
      <c r="F497" s="30">
        <f t="shared" ca="1" si="54"/>
        <v>174.93958333333345</v>
      </c>
      <c r="G497" s="206">
        <f t="shared" ca="1" si="55"/>
        <v>158.44872000000007</v>
      </c>
      <c r="H497" s="192" t="str">
        <f ca="1"/>
        <v>2023-08-31</v>
      </c>
      <c r="I497" s="193">
        <f ca="1"/>
        <v>60794500</v>
      </c>
      <c r="O497" s="192" t="str">
        <f ca="1"/>
        <v>2023-08-31</v>
      </c>
      <c r="P497" s="193">
        <f ca="1"/>
        <v>4.09</v>
      </c>
      <c r="Q497" s="11"/>
      <c r="BB497" s="55"/>
      <c r="BC497" s="56"/>
      <c r="BD497" s="56"/>
      <c r="BE497" s="56"/>
      <c r="BF497" s="56"/>
      <c r="BG497" s="56"/>
    </row>
    <row r="498" spans="1:59" ht="12.5">
      <c r="A498" s="19"/>
      <c r="B498" s="198" t="str">
        <f ca="1"/>
        <v>2023-08-30</v>
      </c>
      <c r="C498" s="30">
        <f ca="1"/>
        <v>186.28</v>
      </c>
      <c r="D498" s="205">
        <f t="shared" ca="1" si="56"/>
        <v>178.06450000000001</v>
      </c>
      <c r="E498" s="30">
        <f t="shared" ca="1" si="53"/>
        <v>184.36500000000004</v>
      </c>
      <c r="F498" s="30">
        <f t="shared" ca="1" si="54"/>
        <v>174.61058333333347</v>
      </c>
      <c r="G498" s="206">
        <f t="shared" ca="1" si="55"/>
        <v>158.32628000000005</v>
      </c>
      <c r="H498" s="192" t="str">
        <f ca="1"/>
        <v>2023-08-30</v>
      </c>
      <c r="I498" s="193">
        <f ca="1"/>
        <v>60813900</v>
      </c>
      <c r="O498" s="192" t="str">
        <f ca="1"/>
        <v>2023-08-30</v>
      </c>
      <c r="P498" s="193">
        <f ca="1"/>
        <v>4.12</v>
      </c>
      <c r="Q498" s="11"/>
      <c r="BB498" s="55"/>
      <c r="BC498" s="56"/>
      <c r="BD498" s="56"/>
      <c r="BE498" s="56"/>
      <c r="BF498" s="56"/>
      <c r="BG498" s="56"/>
    </row>
    <row r="499" spans="1:59" ht="12.5">
      <c r="A499" s="19"/>
      <c r="B499" s="198" t="str">
        <f ca="1"/>
        <v>2023-08-29</v>
      </c>
      <c r="C499" s="30">
        <f ca="1"/>
        <v>182.78</v>
      </c>
      <c r="D499" s="205">
        <f t="shared" ca="1" si="56"/>
        <v>178.29650000000001</v>
      </c>
      <c r="E499" s="30">
        <f t="shared" ca="1" si="53"/>
        <v>184.22750000000002</v>
      </c>
      <c r="F499" s="30">
        <f t="shared" ca="1" si="54"/>
        <v>174.30066666666679</v>
      </c>
      <c r="G499" s="206">
        <f t="shared" ca="1" si="55"/>
        <v>158.20180000000005</v>
      </c>
      <c r="H499" s="192" t="str">
        <f ca="1"/>
        <v>2023-08-29</v>
      </c>
      <c r="I499" s="193">
        <f ca="1"/>
        <v>53003948</v>
      </c>
      <c r="O499" s="192" t="str">
        <f ca="1"/>
        <v>2023-08-29</v>
      </c>
      <c r="P499" s="193">
        <f ca="1"/>
        <v>4.12</v>
      </c>
      <c r="Q499" s="11"/>
      <c r="BB499" s="55"/>
      <c r="BC499" s="56"/>
      <c r="BD499" s="56"/>
      <c r="BE499" s="56"/>
      <c r="BF499" s="56"/>
      <c r="BG499" s="56"/>
    </row>
    <row r="500" spans="1:59" ht="12.5">
      <c r="A500" s="19"/>
      <c r="B500" s="198" t="str">
        <f ca="1"/>
        <v>2023-08-28</v>
      </c>
      <c r="C500" s="30">
        <f ca="1"/>
        <v>178.88</v>
      </c>
      <c r="D500" s="205">
        <f t="shared" ca="1" si="56"/>
        <v>178.85350000000003</v>
      </c>
      <c r="E500" s="30">
        <f t="shared" ca="1" si="53"/>
        <v>184.17099999999996</v>
      </c>
      <c r="F500" s="30">
        <f t="shared" ca="1" si="54"/>
        <v>174.03866666666676</v>
      </c>
      <c r="G500" s="206">
        <f t="shared" ca="1" si="55"/>
        <v>158.09796000000009</v>
      </c>
      <c r="H500" s="192" t="str">
        <f ca="1"/>
        <v>2023-08-28</v>
      </c>
      <c r="I500" s="193">
        <f ca="1"/>
        <v>43820700</v>
      </c>
      <c r="O500" s="192" t="str">
        <f ca="1"/>
        <v>2023-08-28</v>
      </c>
      <c r="P500" s="193">
        <f ca="1"/>
        <v>4.21</v>
      </c>
      <c r="Q500" s="11"/>
      <c r="BB500" s="55"/>
      <c r="BC500" s="56"/>
      <c r="BD500" s="56"/>
      <c r="BE500" s="56"/>
      <c r="BF500" s="56"/>
      <c r="BG500" s="56"/>
    </row>
    <row r="501" spans="1:59" ht="12.5">
      <c r="A501" s="19"/>
      <c r="B501" s="198" t="str">
        <f ca="1"/>
        <v>2023-08-25</v>
      </c>
      <c r="C501" s="30">
        <f ca="1"/>
        <v>177.31</v>
      </c>
      <c r="D501" s="205">
        <f t="shared" ca="1" si="56"/>
        <v>179.64750000000004</v>
      </c>
      <c r="E501" s="30">
        <f t="shared" ca="1" si="53"/>
        <v>184.16533333333334</v>
      </c>
      <c r="F501" s="30">
        <f t="shared" ca="1" si="54"/>
        <v>173.79875000000007</v>
      </c>
      <c r="G501" s="206">
        <f t="shared" ca="1" si="55"/>
        <v>158.0194800000001</v>
      </c>
      <c r="H501" s="192" t="str">
        <f ca="1"/>
        <v>2023-08-25</v>
      </c>
      <c r="I501" s="193">
        <f ca="1"/>
        <v>51449600</v>
      </c>
      <c r="O501" s="192" t="str">
        <f ca="1"/>
        <v>2023-08-25</v>
      </c>
      <c r="P501" s="193">
        <f ca="1"/>
        <v>4.24</v>
      </c>
      <c r="Q501" s="11"/>
      <c r="BB501" s="55"/>
      <c r="BC501" s="56"/>
      <c r="BD501" s="56"/>
      <c r="BE501" s="56"/>
      <c r="BF501" s="56"/>
      <c r="BG501" s="56"/>
    </row>
    <row r="502" spans="1:59" ht="12.5">
      <c r="A502" s="19"/>
      <c r="B502" s="198" t="str">
        <f ca="1"/>
        <v>2023-08-24</v>
      </c>
      <c r="C502" s="30">
        <f ca="1"/>
        <v>175.1</v>
      </c>
      <c r="D502" s="205">
        <f t="shared" ca="1" si="56"/>
        <v>180.489</v>
      </c>
      <c r="E502" s="30">
        <f t="shared" ca="1" si="53"/>
        <v>184.13883333333334</v>
      </c>
      <c r="F502" s="30">
        <f t="shared" ca="1" si="54"/>
        <v>173.59025000000008</v>
      </c>
      <c r="G502" s="206">
        <f t="shared" ca="1" si="55"/>
        <v>157.95612000000008</v>
      </c>
      <c r="H502" s="192" t="str">
        <f ca="1"/>
        <v>2023-08-24</v>
      </c>
      <c r="I502" s="193">
        <f ca="1"/>
        <v>54945800</v>
      </c>
      <c r="O502" s="192" t="str">
        <f ca="1"/>
        <v>2023-08-24</v>
      </c>
      <c r="P502" s="193">
        <f ca="1"/>
        <v>4.24</v>
      </c>
      <c r="Q502" s="11"/>
      <c r="BB502" s="55"/>
      <c r="BC502" s="56"/>
      <c r="BD502" s="56"/>
      <c r="BE502" s="56"/>
      <c r="BF502" s="56"/>
      <c r="BG502" s="56"/>
    </row>
    <row r="503" spans="1:59" ht="12.5">
      <c r="A503" s="19"/>
      <c r="B503" s="198" t="str">
        <f ca="1"/>
        <v>2023-08-23</v>
      </c>
      <c r="C503" s="30">
        <f ca="1"/>
        <v>179.8</v>
      </c>
      <c r="D503" s="205">
        <f t="shared" ca="1" si="56"/>
        <v>181.31200000000004</v>
      </c>
      <c r="E503" s="30">
        <f t="shared" ca="1" si="53"/>
        <v>184.15000000000003</v>
      </c>
      <c r="F503" s="30">
        <f t="shared" ca="1" si="54"/>
        <v>173.37708333333342</v>
      </c>
      <c r="G503" s="206">
        <f t="shared" ca="1" si="55"/>
        <v>157.92692000000011</v>
      </c>
      <c r="H503" s="192" t="str">
        <f ca="1"/>
        <v>2023-08-23</v>
      </c>
      <c r="I503" s="193">
        <f ca="1"/>
        <v>52722800</v>
      </c>
      <c r="O503" s="192" t="str">
        <f ca="1"/>
        <v>2023-08-23</v>
      </c>
      <c r="P503" s="193">
        <f ca="1"/>
        <v>4.2</v>
      </c>
      <c r="Q503" s="11"/>
      <c r="BB503" s="55"/>
      <c r="BC503" s="56"/>
      <c r="BD503" s="56"/>
      <c r="BE503" s="56"/>
      <c r="BF503" s="56"/>
      <c r="BG503" s="56"/>
    </row>
    <row r="504" spans="1:59" ht="12.5">
      <c r="A504" s="19"/>
      <c r="B504" s="198" t="str">
        <f ca="1"/>
        <v>2023-08-22</v>
      </c>
      <c r="C504" s="30">
        <f ca="1"/>
        <v>175.94</v>
      </c>
      <c r="D504" s="205">
        <f t="shared" ca="1" si="56"/>
        <v>181.96300000000002</v>
      </c>
      <c r="E504" s="30">
        <f t="shared" ca="1" si="53"/>
        <v>184.05200000000005</v>
      </c>
      <c r="F504" s="30">
        <f t="shared" ca="1" si="54"/>
        <v>173.08250000000007</v>
      </c>
      <c r="G504" s="206">
        <f t="shared" ca="1" si="55"/>
        <v>157.8690400000001</v>
      </c>
      <c r="H504" s="192" t="str">
        <f ca="1"/>
        <v>2023-08-22</v>
      </c>
      <c r="I504" s="193">
        <f ca="1"/>
        <v>42084245</v>
      </c>
      <c r="O504" s="192" t="str">
        <f ca="1"/>
        <v>2023-08-22</v>
      </c>
      <c r="P504" s="193">
        <f ca="1"/>
        <v>4.33</v>
      </c>
      <c r="Q504" s="11"/>
      <c r="BB504" s="55"/>
      <c r="BC504" s="56"/>
      <c r="BD504" s="56"/>
      <c r="BE504" s="56"/>
      <c r="BF504" s="56"/>
      <c r="BG504" s="56"/>
    </row>
    <row r="505" spans="1:59" ht="12.5">
      <c r="A505" s="19"/>
      <c r="B505" s="198" t="str">
        <f ca="1"/>
        <v>2023-08-21</v>
      </c>
      <c r="C505" s="30">
        <f ca="1"/>
        <v>174.56</v>
      </c>
      <c r="D505" s="205">
        <f t="shared" ca="1" si="56"/>
        <v>182.76349999999999</v>
      </c>
      <c r="E505" s="30">
        <f t="shared" ca="1" si="53"/>
        <v>183.97800000000004</v>
      </c>
      <c r="F505" s="30">
        <f t="shared" ca="1" si="54"/>
        <v>172.81516666666676</v>
      </c>
      <c r="G505" s="206">
        <f t="shared" ca="1" si="55"/>
        <v>157.82540000000012</v>
      </c>
      <c r="H505" s="192" t="str">
        <f ca="1"/>
        <v>2023-08-21</v>
      </c>
      <c r="I505" s="193">
        <f ca="1"/>
        <v>46311900</v>
      </c>
      <c r="O505" s="192" t="str">
        <f ca="1"/>
        <v>2023-08-21</v>
      </c>
      <c r="P505" s="193">
        <f ca="1"/>
        <v>4.34</v>
      </c>
      <c r="Q505" s="11"/>
      <c r="BB505" s="55"/>
      <c r="BC505" s="56"/>
      <c r="BD505" s="56"/>
      <c r="BE505" s="56"/>
      <c r="BF505" s="56"/>
      <c r="BG505" s="56"/>
    </row>
    <row r="506" spans="1:59" ht="12.5">
      <c r="A506" s="19"/>
      <c r="B506" s="198" t="str">
        <f ca="1"/>
        <v>2023-08-18</v>
      </c>
      <c r="C506" s="30">
        <f ca="1"/>
        <v>173.22</v>
      </c>
      <c r="D506" s="205">
        <f t="shared" ca="1" si="56"/>
        <v>183.59000000000003</v>
      </c>
      <c r="E506" s="30">
        <f t="shared" ca="1" si="53"/>
        <v>183.90800000000004</v>
      </c>
      <c r="F506" s="30">
        <f t="shared" ca="1" si="54"/>
        <v>172.57666666666677</v>
      </c>
      <c r="G506" s="206">
        <f t="shared" ca="1" si="55"/>
        <v>157.78864000000016</v>
      </c>
      <c r="H506" s="192" t="str">
        <f ca="1"/>
        <v>2023-08-18</v>
      </c>
      <c r="I506" s="193">
        <f ca="1"/>
        <v>61172150</v>
      </c>
      <c r="O506" s="192" t="str">
        <f ca="1"/>
        <v>2023-08-18</v>
      </c>
      <c r="P506" s="193">
        <f ca="1"/>
        <v>4.25</v>
      </c>
      <c r="Q506" s="11"/>
      <c r="BB506" s="55"/>
      <c r="BC506" s="56"/>
      <c r="BD506" s="56"/>
      <c r="BE506" s="56"/>
      <c r="BF506" s="56"/>
      <c r="BG506" s="56"/>
    </row>
    <row r="507" spans="1:59" ht="12.5">
      <c r="A507" s="19"/>
      <c r="B507" s="198" t="str">
        <f ca="1"/>
        <v>2023-08-17</v>
      </c>
      <c r="C507" s="30">
        <f ca="1"/>
        <v>172.73</v>
      </c>
      <c r="D507" s="205">
        <f t="shared" ca="1" si="56"/>
        <v>184.44350000000003</v>
      </c>
      <c r="E507" s="30">
        <f t="shared" ca="1" si="53"/>
        <v>183.85566666666671</v>
      </c>
      <c r="F507" s="30">
        <f t="shared" ca="1" si="54"/>
        <v>172.35350000000008</v>
      </c>
      <c r="G507" s="206">
        <f t="shared" ca="1" si="55"/>
        <v>157.77284000000014</v>
      </c>
      <c r="H507" s="192" t="str">
        <f ca="1"/>
        <v>2023-08-17</v>
      </c>
      <c r="I507" s="193">
        <f ca="1"/>
        <v>66062900</v>
      </c>
      <c r="O507" s="192" t="str">
        <f ca="1"/>
        <v>2023-08-17</v>
      </c>
      <c r="P507" s="193">
        <f ca="1"/>
        <v>4.3099999999999996</v>
      </c>
      <c r="Q507" s="11"/>
      <c r="BB507" s="55"/>
      <c r="BC507" s="56"/>
      <c r="BD507" s="56"/>
      <c r="BE507" s="56"/>
      <c r="BF507" s="56"/>
      <c r="BG507" s="56"/>
    </row>
    <row r="508" spans="1:59" ht="12.5">
      <c r="A508" s="19"/>
      <c r="B508" s="198" t="str">
        <f ca="1"/>
        <v>2023-08-16</v>
      </c>
      <c r="C508" s="30">
        <f ca="1"/>
        <v>175.29</v>
      </c>
      <c r="D508" s="205">
        <f t="shared" ca="1" si="56"/>
        <v>185.38049999999998</v>
      </c>
      <c r="E508" s="30">
        <f t="shared" ca="1" si="53"/>
        <v>183.85516666666669</v>
      </c>
      <c r="F508" s="30">
        <f t="shared" ca="1" si="54"/>
        <v>172.12450000000004</v>
      </c>
      <c r="G508" s="206">
        <f t="shared" ca="1" si="55"/>
        <v>157.76936000000012</v>
      </c>
      <c r="H508" s="192" t="str">
        <f ca="1"/>
        <v>2023-08-16</v>
      </c>
      <c r="I508" s="193">
        <f ca="1"/>
        <v>46964900</v>
      </c>
      <c r="O508" s="192" t="str">
        <f ca="1"/>
        <v>2023-08-16</v>
      </c>
      <c r="P508" s="193">
        <f ca="1"/>
        <v>4.26</v>
      </c>
      <c r="Q508" s="11"/>
      <c r="BB508" s="55"/>
      <c r="BC508" s="56"/>
      <c r="BD508" s="56"/>
      <c r="BE508" s="56"/>
      <c r="BF508" s="56"/>
      <c r="BG508" s="56"/>
    </row>
    <row r="509" spans="1:59" ht="12.5">
      <c r="A509" s="19"/>
      <c r="B509" s="198" t="str">
        <f ca="1"/>
        <v>2023-08-15</v>
      </c>
      <c r="C509" s="30">
        <f ca="1"/>
        <v>176.16</v>
      </c>
      <c r="D509" s="205">
        <f t="shared" ca="1" si="56"/>
        <v>186.28699999999998</v>
      </c>
      <c r="E509" s="30">
        <f t="shared" ca="1" si="53"/>
        <v>183.82783333333336</v>
      </c>
      <c r="F509" s="30">
        <f t="shared" ca="1" si="54"/>
        <v>171.89633333333342</v>
      </c>
      <c r="G509" s="206">
        <f t="shared" ca="1" si="55"/>
        <v>157.75724000000014</v>
      </c>
      <c r="H509" s="192" t="str">
        <f ca="1"/>
        <v>2023-08-15</v>
      </c>
      <c r="I509" s="193">
        <f ca="1"/>
        <v>43622600</v>
      </c>
      <c r="O509" s="192" t="str">
        <f ca="1"/>
        <v>2023-08-15</v>
      </c>
      <c r="P509" s="193">
        <f ca="1"/>
        <v>4.22</v>
      </c>
      <c r="Q509" s="11"/>
      <c r="BB509" s="55"/>
      <c r="BC509" s="56"/>
      <c r="BD509" s="56"/>
      <c r="BE509" s="56"/>
      <c r="BF509" s="56"/>
      <c r="BG509" s="56"/>
    </row>
    <row r="510" spans="1:59" ht="12.5">
      <c r="A510" s="19"/>
      <c r="B510" s="198" t="str">
        <f ca="1"/>
        <v>2023-08-14</v>
      </c>
      <c r="C510" s="30">
        <f ca="1"/>
        <v>178.15</v>
      </c>
      <c r="D510" s="205">
        <f t="shared" ca="1" si="56"/>
        <v>187.08199999999999</v>
      </c>
      <c r="E510" s="30">
        <f t="shared" ca="1" si="53"/>
        <v>183.78416666666672</v>
      </c>
      <c r="F510" s="30">
        <f t="shared" ca="1" si="54"/>
        <v>171.6568333333334</v>
      </c>
      <c r="G510" s="206">
        <f t="shared" ca="1" si="55"/>
        <v>157.73564000000016</v>
      </c>
      <c r="H510" s="192" t="str">
        <f ca="1"/>
        <v>2023-08-14</v>
      </c>
      <c r="I510" s="193">
        <f ca="1"/>
        <v>43675627</v>
      </c>
      <c r="O510" s="192" t="str">
        <f ca="1"/>
        <v>2023-08-14</v>
      </c>
      <c r="P510" s="193">
        <f ca="1"/>
        <v>4.18</v>
      </c>
      <c r="Q510" s="11"/>
      <c r="BB510" s="55"/>
      <c r="BC510" s="56"/>
      <c r="BD510" s="56"/>
      <c r="BE510" s="56"/>
      <c r="BF510" s="56"/>
      <c r="BG510" s="56"/>
    </row>
    <row r="511" spans="1:59" ht="12.5">
      <c r="A511" s="19"/>
      <c r="B511" s="198" t="str">
        <f ca="1"/>
        <v>2023-08-11</v>
      </c>
      <c r="C511" s="30">
        <f ca="1"/>
        <v>176.5</v>
      </c>
      <c r="D511" s="205">
        <f t="shared" ca="1" si="56"/>
        <v>187.79050000000001</v>
      </c>
      <c r="E511" s="30">
        <f t="shared" ca="1" si="53"/>
        <v>183.66833333333341</v>
      </c>
      <c r="F511" s="30">
        <f t="shared" ca="1" si="54"/>
        <v>171.39725000000004</v>
      </c>
      <c r="G511" s="206">
        <f t="shared" ca="1" si="55"/>
        <v>157.70672000000016</v>
      </c>
      <c r="H511" s="192" t="str">
        <f ca="1"/>
        <v>2023-08-11</v>
      </c>
      <c r="I511" s="193">
        <f ca="1"/>
        <v>52036672</v>
      </c>
      <c r="O511" s="192" t="str">
        <f ca="1"/>
        <v>2023-08-11</v>
      </c>
      <c r="P511" s="193">
        <f ca="1"/>
        <v>4.17</v>
      </c>
      <c r="Q511" s="11"/>
      <c r="BB511" s="55"/>
      <c r="BC511" s="56"/>
      <c r="BD511" s="56"/>
      <c r="BE511" s="56"/>
      <c r="BF511" s="56"/>
      <c r="BG511" s="56"/>
    </row>
    <row r="512" spans="1:59" ht="12.5">
      <c r="A512" s="19"/>
      <c r="B512" s="198" t="str">
        <f ca="1"/>
        <v>2023-08-10</v>
      </c>
      <c r="C512" s="30">
        <f ca="1"/>
        <v>176.44</v>
      </c>
      <c r="D512" s="205">
        <f t="shared" ca="1" si="56"/>
        <v>188.41800000000003</v>
      </c>
      <c r="E512" s="30">
        <f t="shared" ca="1" si="53"/>
        <v>183.56983333333341</v>
      </c>
      <c r="F512" s="30">
        <f t="shared" ca="1" si="54"/>
        <v>171.18500000000003</v>
      </c>
      <c r="G512" s="206">
        <f t="shared" ca="1" si="55"/>
        <v>157.68008000000015</v>
      </c>
      <c r="H512" s="192" t="str">
        <f ca="1"/>
        <v>2023-08-10</v>
      </c>
      <c r="I512" s="193">
        <f ca="1"/>
        <v>54686900</v>
      </c>
      <c r="O512" s="192" t="str">
        <f ca="1"/>
        <v>2023-08-10</v>
      </c>
      <c r="P512" s="193">
        <f ca="1"/>
        <v>4.08</v>
      </c>
      <c r="Q512" s="11"/>
      <c r="BB512" s="55"/>
      <c r="BC512" s="56"/>
      <c r="BD512" s="56"/>
      <c r="BE512" s="56"/>
      <c r="BF512" s="56"/>
      <c r="BG512" s="56"/>
    </row>
    <row r="513" spans="1:59" ht="12.5">
      <c r="A513" s="19"/>
      <c r="B513" s="198" t="str">
        <f ca="1"/>
        <v>2023-08-09</v>
      </c>
      <c r="C513" s="30">
        <f ca="1"/>
        <v>176.65</v>
      </c>
      <c r="D513" s="205">
        <f t="shared" ca="1" si="56"/>
        <v>189.041</v>
      </c>
      <c r="E513" s="30">
        <f t="shared" ca="1" si="53"/>
        <v>183.47233333333341</v>
      </c>
      <c r="F513" s="30">
        <f t="shared" ca="1" si="54"/>
        <v>170.98283333333336</v>
      </c>
      <c r="G513" s="206">
        <f t="shared" ca="1" si="55"/>
        <v>157.63944000000015</v>
      </c>
      <c r="H513" s="192" t="str">
        <f ca="1"/>
        <v>2023-08-09</v>
      </c>
      <c r="I513" s="193">
        <f ca="1"/>
        <v>60378500</v>
      </c>
      <c r="O513" s="192" t="str">
        <f ca="1"/>
        <v>2023-08-09</v>
      </c>
      <c r="P513" s="193">
        <f ca="1"/>
        <v>4.01</v>
      </c>
      <c r="Q513" s="11"/>
      <c r="BB513" s="55"/>
      <c r="BC513" s="56"/>
      <c r="BD513" s="56"/>
      <c r="BE513" s="56"/>
      <c r="BF513" s="56"/>
      <c r="BG513" s="56"/>
    </row>
    <row r="514" spans="1:59" ht="12.5">
      <c r="A514" s="19"/>
      <c r="B514" s="198" t="str">
        <f ca="1"/>
        <v>2023-08-08</v>
      </c>
      <c r="C514" s="30">
        <f ca="1"/>
        <v>178.25</v>
      </c>
      <c r="D514" s="205">
        <f t="shared" ca="1" si="56"/>
        <v>189.6155</v>
      </c>
      <c r="E514" s="30">
        <f t="shared" ca="1" si="53"/>
        <v>183.37950000000004</v>
      </c>
      <c r="F514" s="30">
        <f t="shared" ca="1" si="54"/>
        <v>170.79225</v>
      </c>
      <c r="G514" s="206">
        <f t="shared" ca="1" si="55"/>
        <v>157.60092000000009</v>
      </c>
      <c r="H514" s="192" t="str">
        <f ca="1"/>
        <v>2023-08-08</v>
      </c>
      <c r="I514" s="193">
        <f ca="1"/>
        <v>67823003</v>
      </c>
      <c r="O514" s="192" t="str">
        <f ca="1"/>
        <v>2023-08-08</v>
      </c>
      <c r="P514" s="193">
        <f ca="1"/>
        <v>4.03</v>
      </c>
      <c r="Q514" s="11"/>
      <c r="BB514" s="55"/>
      <c r="BC514" s="56"/>
      <c r="BD514" s="56"/>
      <c r="BE514" s="56"/>
      <c r="BF514" s="56"/>
      <c r="BG514" s="56"/>
    </row>
    <row r="515" spans="1:59" ht="12.5">
      <c r="A515" s="19"/>
      <c r="B515" s="198" t="str">
        <f ca="1"/>
        <v>2023-08-07</v>
      </c>
      <c r="C515" s="30">
        <f ca="1"/>
        <v>177.31</v>
      </c>
      <c r="D515" s="205">
        <f t="shared" ca="1" si="56"/>
        <v>190.02600000000001</v>
      </c>
      <c r="E515" s="30">
        <f t="shared" ca="1" si="53"/>
        <v>183.27566666666672</v>
      </c>
      <c r="F515" s="30">
        <f t="shared" ca="1" si="54"/>
        <v>170.57074999999998</v>
      </c>
      <c r="G515" s="206">
        <f t="shared" ca="1" si="55"/>
        <v>157.53892000000013</v>
      </c>
      <c r="H515" s="192" t="str">
        <f ca="1"/>
        <v>2023-08-07</v>
      </c>
      <c r="I515" s="193">
        <f ca="1"/>
        <v>97576100</v>
      </c>
      <c r="O515" s="192" t="str">
        <f ca="1"/>
        <v>2023-08-07</v>
      </c>
      <c r="P515" s="193">
        <f ca="1"/>
        <v>4.08</v>
      </c>
      <c r="Q515" s="11"/>
      <c r="BB515" s="55"/>
      <c r="BC515" s="56"/>
      <c r="BD515" s="56"/>
      <c r="BE515" s="56"/>
      <c r="BF515" s="56"/>
      <c r="BG515" s="56"/>
    </row>
    <row r="516" spans="1:59" ht="12.5">
      <c r="A516" s="19"/>
      <c r="B516" s="198" t="str">
        <f ca="1"/>
        <v>2023-08-04</v>
      </c>
      <c r="C516" s="30">
        <f ca="1"/>
        <v>180.42</v>
      </c>
      <c r="D516" s="205">
        <f t="shared" ca="1" si="56"/>
        <v>190.51</v>
      </c>
      <c r="E516" s="30">
        <f t="shared" ref="E516:E579" ca="1" si="57">AVERAGE(C516:C575)</f>
        <v>183.18416666666673</v>
      </c>
      <c r="F516" s="30">
        <f t="shared" ref="F516:F579" ca="1" si="58">AVERAGE(C516:C635)</f>
        <v>170.36241666666666</v>
      </c>
      <c r="G516" s="206">
        <f t="shared" ref="G516:G579" ca="1" si="59">AVERAGE(C516:C765)</f>
        <v>157.4805200000001</v>
      </c>
      <c r="H516" s="192" t="str">
        <f ca="1"/>
        <v>2023-08-04</v>
      </c>
      <c r="I516" s="193">
        <f ca="1"/>
        <v>115956841</v>
      </c>
      <c r="O516" s="192" t="str">
        <f ca="1"/>
        <v>2023-08-04</v>
      </c>
      <c r="P516" s="193">
        <f ca="1"/>
        <v>4.0599999999999996</v>
      </c>
      <c r="Q516" s="11"/>
      <c r="BB516" s="55"/>
      <c r="BC516" s="56"/>
      <c r="BD516" s="56"/>
      <c r="BE516" s="56"/>
      <c r="BF516" s="56"/>
      <c r="BG516" s="56"/>
    </row>
    <row r="517" spans="1:59" ht="12.5">
      <c r="A517" s="19"/>
      <c r="B517" s="198" t="str">
        <f ca="1"/>
        <v>2023-08-03</v>
      </c>
      <c r="C517" s="30">
        <f ca="1"/>
        <v>189.52</v>
      </c>
      <c r="D517" s="205">
        <f t="shared" ref="D517:D580" ca="1" si="60">AVERAGE(C517:C536)</f>
        <v>190.94099999999997</v>
      </c>
      <c r="E517" s="30">
        <f t="shared" ca="1" si="57"/>
        <v>183.01150000000004</v>
      </c>
      <c r="F517" s="30">
        <f t="shared" ca="1" si="58"/>
        <v>170.10475</v>
      </c>
      <c r="G517" s="206">
        <f t="shared" ca="1" si="59"/>
        <v>157.41156000000012</v>
      </c>
      <c r="H517" s="192" t="str">
        <f ca="1"/>
        <v>2023-08-03</v>
      </c>
      <c r="I517" s="193">
        <f ca="1"/>
        <v>62243282</v>
      </c>
      <c r="O517" s="192" t="str">
        <f ca="1"/>
        <v>2023-08-03</v>
      </c>
      <c r="P517" s="193">
        <f ca="1"/>
        <v>4.1900000000000004</v>
      </c>
      <c r="Q517" s="11"/>
      <c r="BB517" s="55"/>
      <c r="BC517" s="56"/>
      <c r="BD517" s="56"/>
      <c r="BE517" s="56"/>
      <c r="BF517" s="56"/>
      <c r="BG517" s="56"/>
    </row>
    <row r="518" spans="1:59" ht="12.5">
      <c r="A518" s="19"/>
      <c r="B518" s="198" t="str">
        <f ca="1"/>
        <v>2023-08-02</v>
      </c>
      <c r="C518" s="30">
        <f ca="1"/>
        <v>190.92</v>
      </c>
      <c r="D518" s="205">
        <f t="shared" ca="1" si="60"/>
        <v>190.97300000000001</v>
      </c>
      <c r="E518" s="30">
        <f t="shared" ca="1" si="57"/>
        <v>182.71566666666669</v>
      </c>
      <c r="F518" s="30">
        <f t="shared" ca="1" si="58"/>
        <v>169.76824999999999</v>
      </c>
      <c r="G518" s="206">
        <f t="shared" ca="1" si="59"/>
        <v>157.30712000000011</v>
      </c>
      <c r="H518" s="192" t="str">
        <f ca="1"/>
        <v>2023-08-02</v>
      </c>
      <c r="I518" s="193">
        <f ca="1"/>
        <v>50389327</v>
      </c>
      <c r="O518" s="192" t="str">
        <f ca="1"/>
        <v>2023-08-02</v>
      </c>
      <c r="P518" s="193">
        <f ca="1"/>
        <v>4.08</v>
      </c>
      <c r="Q518" s="11"/>
      <c r="BB518" s="55"/>
      <c r="BC518" s="56"/>
      <c r="BD518" s="56"/>
      <c r="BE518" s="56"/>
      <c r="BF518" s="56"/>
      <c r="BG518" s="56"/>
    </row>
    <row r="519" spans="1:59" ht="12.5">
      <c r="A519" s="19"/>
      <c r="B519" s="198" t="str">
        <f ca="1"/>
        <v>2023-08-01</v>
      </c>
      <c r="C519" s="30">
        <f ca="1"/>
        <v>193.92</v>
      </c>
      <c r="D519" s="205">
        <f t="shared" ca="1" si="60"/>
        <v>190.911</v>
      </c>
      <c r="E519" s="30">
        <f t="shared" ca="1" si="57"/>
        <v>182.39766666666671</v>
      </c>
      <c r="F519" s="30">
        <f t="shared" ca="1" si="58"/>
        <v>169.42866666666663</v>
      </c>
      <c r="G519" s="206">
        <f t="shared" ca="1" si="59"/>
        <v>157.19832000000014</v>
      </c>
      <c r="H519" s="192" t="str">
        <f ca="1"/>
        <v>2023-08-01</v>
      </c>
      <c r="I519" s="193">
        <f ca="1"/>
        <v>35281426</v>
      </c>
      <c r="O519" s="192" t="str">
        <f ca="1"/>
        <v>2023-08-01</v>
      </c>
      <c r="P519" s="193">
        <f ca="1"/>
        <v>4.05</v>
      </c>
      <c r="Q519" s="11"/>
      <c r="BB519" s="55"/>
      <c r="BC519" s="56"/>
      <c r="BD519" s="56"/>
      <c r="BE519" s="56"/>
      <c r="BF519" s="56"/>
      <c r="BG519" s="56"/>
    </row>
    <row r="520" spans="1:59" ht="12.5">
      <c r="A520" s="19"/>
      <c r="B520" s="198" t="str">
        <f ca="1"/>
        <v>2023-07-31</v>
      </c>
      <c r="C520" s="30">
        <f ca="1"/>
        <v>194.76</v>
      </c>
      <c r="D520" s="205">
        <f t="shared" ca="1" si="60"/>
        <v>190.755</v>
      </c>
      <c r="E520" s="30">
        <f t="shared" ca="1" si="57"/>
        <v>181.90116666666668</v>
      </c>
      <c r="F520" s="30">
        <f t="shared" ca="1" si="58"/>
        <v>169.08658333333327</v>
      </c>
      <c r="G520" s="206">
        <f t="shared" ca="1" si="59"/>
        <v>157.05340000000012</v>
      </c>
      <c r="H520" s="192" t="str">
        <f ca="1"/>
        <v>2023-07-31</v>
      </c>
      <c r="I520" s="193">
        <f ca="1"/>
        <v>38824113</v>
      </c>
      <c r="O520" s="192" t="str">
        <f ca="1"/>
        <v>2023-07-31</v>
      </c>
      <c r="P520" s="193">
        <f ca="1"/>
        <v>3.96</v>
      </c>
      <c r="Q520" s="11"/>
      <c r="BB520" s="55"/>
      <c r="BC520" s="56"/>
      <c r="BD520" s="56"/>
      <c r="BE520" s="56"/>
      <c r="BF520" s="56"/>
      <c r="BG520" s="56"/>
    </row>
    <row r="521" spans="1:59" ht="12.5">
      <c r="A521" s="19"/>
      <c r="B521" s="198" t="str">
        <f ca="1"/>
        <v>2023-07-28</v>
      </c>
      <c r="C521" s="30">
        <f ca="1"/>
        <v>194.14</v>
      </c>
      <c r="D521" s="205">
        <f t="shared" ca="1" si="60"/>
        <v>190.63200000000001</v>
      </c>
      <c r="E521" s="30">
        <f t="shared" ca="1" si="57"/>
        <v>181.41816666666671</v>
      </c>
      <c r="F521" s="30">
        <f t="shared" ca="1" si="58"/>
        <v>168.71349999999995</v>
      </c>
      <c r="G521" s="206">
        <f t="shared" ca="1" si="59"/>
        <v>156.91104000000013</v>
      </c>
      <c r="H521" s="192" t="str">
        <f ca="1"/>
        <v>2023-07-28</v>
      </c>
      <c r="I521" s="193">
        <f ca="1"/>
        <v>48291443</v>
      </c>
      <c r="O521" s="192" t="str">
        <f ca="1"/>
        <v>2023-07-28</v>
      </c>
      <c r="P521" s="193">
        <f ca="1"/>
        <v>3.97</v>
      </c>
      <c r="Q521" s="11"/>
      <c r="BB521" s="55"/>
      <c r="BC521" s="56"/>
      <c r="BD521" s="56"/>
      <c r="BE521" s="56"/>
      <c r="BF521" s="56"/>
      <c r="BG521" s="56"/>
    </row>
    <row r="522" spans="1:59" ht="12.5">
      <c r="A522" s="19"/>
      <c r="B522" s="198" t="str">
        <f ca="1"/>
        <v>2023-07-27</v>
      </c>
      <c r="C522" s="30">
        <f ca="1"/>
        <v>191.56</v>
      </c>
      <c r="D522" s="205">
        <f t="shared" ca="1" si="60"/>
        <v>190.32299999999998</v>
      </c>
      <c r="E522" s="30">
        <f t="shared" ca="1" si="57"/>
        <v>180.96350000000004</v>
      </c>
      <c r="F522" s="30">
        <f t="shared" ca="1" si="58"/>
        <v>168.36833333333331</v>
      </c>
      <c r="G522" s="206">
        <f t="shared" ca="1" si="59"/>
        <v>156.77508000000014</v>
      </c>
      <c r="H522" s="192" t="str">
        <f ca="1"/>
        <v>2023-07-27</v>
      </c>
      <c r="I522" s="193">
        <f ca="1"/>
        <v>47460200</v>
      </c>
      <c r="O522" s="192" t="str">
        <f ca="1"/>
        <v>2023-07-27</v>
      </c>
      <c r="P522" s="193">
        <f ca="1"/>
        <v>4.01</v>
      </c>
      <c r="Q522" s="11"/>
      <c r="BB522" s="55"/>
      <c r="BC522" s="56"/>
      <c r="BD522" s="56"/>
      <c r="BE522" s="56"/>
      <c r="BF522" s="56"/>
      <c r="BG522" s="56"/>
    </row>
    <row r="523" spans="1:59" ht="12.5">
      <c r="A523" s="19"/>
      <c r="B523" s="198" t="str">
        <f ca="1"/>
        <v>2023-07-26</v>
      </c>
      <c r="C523" s="30">
        <f ca="1"/>
        <v>192.82</v>
      </c>
      <c r="D523" s="205">
        <f t="shared" ca="1" si="60"/>
        <v>190.126</v>
      </c>
      <c r="E523" s="30">
        <f t="shared" ca="1" si="57"/>
        <v>180.56916666666669</v>
      </c>
      <c r="F523" s="30">
        <f t="shared" ca="1" si="58"/>
        <v>168.01441666666659</v>
      </c>
      <c r="G523" s="206">
        <f t="shared" ca="1" si="59"/>
        <v>156.62912000000011</v>
      </c>
      <c r="H523" s="192" t="str">
        <f ca="1"/>
        <v>2023-07-26</v>
      </c>
      <c r="I523" s="193">
        <f ca="1"/>
        <v>47471900</v>
      </c>
      <c r="O523" s="192" t="str">
        <f ca="1"/>
        <v>2023-07-26</v>
      </c>
      <c r="P523" s="193">
        <f ca="1"/>
        <v>3.85</v>
      </c>
      <c r="Q523" s="11"/>
      <c r="BB523" s="55"/>
      <c r="BC523" s="56"/>
      <c r="BD523" s="56"/>
      <c r="BE523" s="56"/>
      <c r="BF523" s="56"/>
      <c r="BG523" s="56"/>
    </row>
    <row r="524" spans="1:59" ht="12.5">
      <c r="A524" s="19"/>
      <c r="B524" s="198" t="str">
        <f ca="1"/>
        <v>2023-07-25</v>
      </c>
      <c r="C524" s="30">
        <f ca="1"/>
        <v>191.95</v>
      </c>
      <c r="D524" s="205">
        <f t="shared" ca="1" si="60"/>
        <v>189.80700000000002</v>
      </c>
      <c r="E524" s="30">
        <f t="shared" ca="1" si="57"/>
        <v>180.15533333333335</v>
      </c>
      <c r="F524" s="30">
        <f t="shared" ca="1" si="58"/>
        <v>167.60558333333327</v>
      </c>
      <c r="G524" s="206">
        <f t="shared" ca="1" si="59"/>
        <v>156.47592000000009</v>
      </c>
      <c r="H524" s="192" t="str">
        <f ca="1"/>
        <v>2023-07-25</v>
      </c>
      <c r="I524" s="193">
        <f ca="1"/>
        <v>37283201</v>
      </c>
      <c r="O524" s="192" t="str">
        <f ca="1"/>
        <v>2023-07-25</v>
      </c>
      <c r="P524" s="193">
        <f ca="1"/>
        <v>3.91</v>
      </c>
      <c r="Q524" s="11"/>
      <c r="BB524" s="55"/>
      <c r="BC524" s="56"/>
      <c r="BD524" s="56"/>
      <c r="BE524" s="56"/>
      <c r="BF524" s="56"/>
      <c r="BG524" s="56"/>
    </row>
    <row r="525" spans="1:59" ht="12.5">
      <c r="A525" s="19"/>
      <c r="B525" s="198" t="str">
        <f ca="1"/>
        <v>2023-07-24</v>
      </c>
      <c r="C525" s="30">
        <f ca="1"/>
        <v>191.09</v>
      </c>
      <c r="D525" s="205">
        <f t="shared" ca="1" si="60"/>
        <v>189.39299999999997</v>
      </c>
      <c r="E525" s="30">
        <f t="shared" ca="1" si="57"/>
        <v>179.73500000000001</v>
      </c>
      <c r="F525" s="30">
        <f t="shared" ca="1" si="58"/>
        <v>167.19458333333327</v>
      </c>
      <c r="G525" s="206">
        <f t="shared" ca="1" si="59"/>
        <v>156.30572000000012</v>
      </c>
      <c r="H525" s="192" t="str">
        <f ca="1"/>
        <v>2023-07-24</v>
      </c>
      <c r="I525" s="193">
        <f ca="1"/>
        <v>45505097</v>
      </c>
      <c r="O525" s="192" t="str">
        <f ca="1"/>
        <v>2023-07-24</v>
      </c>
      <c r="P525" s="193">
        <f ca="1"/>
        <v>3.86</v>
      </c>
      <c r="Q525" s="11"/>
      <c r="BB525" s="55"/>
      <c r="BC525" s="56"/>
      <c r="BD525" s="56"/>
      <c r="BE525" s="56"/>
      <c r="BF525" s="56"/>
      <c r="BG525" s="56"/>
    </row>
    <row r="526" spans="1:59" ht="12.5">
      <c r="A526" s="19"/>
      <c r="B526" s="198" t="str">
        <f ca="1"/>
        <v>2023-07-21</v>
      </c>
      <c r="C526" s="30">
        <f ca="1"/>
        <v>190.29</v>
      </c>
      <c r="D526" s="205">
        <f t="shared" ca="1" si="60"/>
        <v>189.09200000000004</v>
      </c>
      <c r="E526" s="30">
        <f t="shared" ca="1" si="57"/>
        <v>179.25233333333333</v>
      </c>
      <c r="F526" s="30">
        <f t="shared" ca="1" si="58"/>
        <v>166.78016666666659</v>
      </c>
      <c r="G526" s="206">
        <f t="shared" ca="1" si="59"/>
        <v>156.14428000000015</v>
      </c>
      <c r="H526" s="192" t="str">
        <f ca="1"/>
        <v>2023-07-21</v>
      </c>
      <c r="I526" s="193">
        <f ca="1"/>
        <v>71951683</v>
      </c>
      <c r="O526" s="192" t="str">
        <f ca="1"/>
        <v>2023-07-21</v>
      </c>
      <c r="P526" s="193">
        <f ca="1"/>
        <v>3.84</v>
      </c>
      <c r="Q526" s="11"/>
      <c r="BB526" s="55"/>
      <c r="BC526" s="56"/>
      <c r="BD526" s="56"/>
      <c r="BE526" s="56"/>
      <c r="BF526" s="56"/>
      <c r="BG526" s="56"/>
    </row>
    <row r="527" spans="1:59" ht="12.5">
      <c r="A527" s="19"/>
      <c r="B527" s="198" t="str">
        <f ca="1"/>
        <v>2023-07-20</v>
      </c>
      <c r="C527" s="30">
        <f ca="1"/>
        <v>191.47</v>
      </c>
      <c r="D527" s="205">
        <f t="shared" ca="1" si="60"/>
        <v>188.84700000000004</v>
      </c>
      <c r="E527" s="30">
        <f t="shared" ca="1" si="57"/>
        <v>178.78299999999996</v>
      </c>
      <c r="F527" s="30">
        <f t="shared" ca="1" si="58"/>
        <v>166.39649999999992</v>
      </c>
      <c r="G527" s="206">
        <f t="shared" ca="1" si="59"/>
        <v>155.99056000000013</v>
      </c>
      <c r="H527" s="192" t="str">
        <f ca="1"/>
        <v>2023-07-20</v>
      </c>
      <c r="I527" s="193">
        <f ca="1"/>
        <v>59581200</v>
      </c>
      <c r="O527" s="192" t="str">
        <f ca="1"/>
        <v>2023-07-20</v>
      </c>
      <c r="P527" s="193">
        <f ca="1"/>
        <v>3.85</v>
      </c>
      <c r="Q527" s="11"/>
      <c r="BB527" s="55"/>
      <c r="BC527" s="56"/>
      <c r="BD527" s="56"/>
      <c r="BE527" s="56"/>
      <c r="BF527" s="56"/>
      <c r="BG527" s="56"/>
    </row>
    <row r="528" spans="1:59" ht="12.5">
      <c r="A528" s="19"/>
      <c r="B528" s="198" t="str">
        <f ca="1"/>
        <v>2023-07-19</v>
      </c>
      <c r="C528" s="30">
        <f ca="1"/>
        <v>193.42</v>
      </c>
      <c r="D528" s="205">
        <f t="shared" ca="1" si="60"/>
        <v>188.39250000000001</v>
      </c>
      <c r="E528" s="30">
        <f t="shared" ca="1" si="57"/>
        <v>178.31983333333332</v>
      </c>
      <c r="F528" s="30">
        <f t="shared" ca="1" si="58"/>
        <v>165.98683333333329</v>
      </c>
      <c r="G528" s="206">
        <f t="shared" ca="1" si="59"/>
        <v>155.83708000000016</v>
      </c>
      <c r="H528" s="192" t="str">
        <f ca="1"/>
        <v>2023-07-19</v>
      </c>
      <c r="I528" s="193">
        <f ca="1"/>
        <v>80507323</v>
      </c>
      <c r="O528" s="192" t="str">
        <f ca="1"/>
        <v>2023-07-19</v>
      </c>
      <c r="P528" s="193">
        <f ca="1"/>
        <v>3.74</v>
      </c>
      <c r="Q528" s="11"/>
      <c r="BB528" s="55"/>
      <c r="BC528" s="56"/>
      <c r="BD528" s="56"/>
      <c r="BE528" s="56"/>
      <c r="BF528" s="56"/>
      <c r="BG528" s="56"/>
    </row>
    <row r="529" spans="1:59" ht="12.5">
      <c r="A529" s="19"/>
      <c r="B529" s="198" t="str">
        <f ca="1"/>
        <v>2023-07-18</v>
      </c>
      <c r="C529" s="30">
        <f ca="1"/>
        <v>192.06</v>
      </c>
      <c r="D529" s="205">
        <f t="shared" ca="1" si="60"/>
        <v>187.89250000000004</v>
      </c>
      <c r="E529" s="30">
        <f t="shared" ca="1" si="57"/>
        <v>177.81899999999999</v>
      </c>
      <c r="F529" s="30">
        <f t="shared" ca="1" si="58"/>
        <v>165.54358333333329</v>
      </c>
      <c r="G529" s="206">
        <f t="shared" ca="1" si="59"/>
        <v>155.66668000000016</v>
      </c>
      <c r="H529" s="192" t="str">
        <f ca="1"/>
        <v>2023-07-18</v>
      </c>
      <c r="I529" s="193">
        <f ca="1"/>
        <v>48353800</v>
      </c>
      <c r="O529" s="192" t="str">
        <f ca="1"/>
        <v>2023-07-18</v>
      </c>
      <c r="P529" s="193">
        <f ca="1"/>
        <v>3.79</v>
      </c>
      <c r="Q529" s="11"/>
      <c r="BB529" s="55"/>
      <c r="BC529" s="56"/>
      <c r="BD529" s="56"/>
      <c r="BE529" s="56"/>
      <c r="BF529" s="56"/>
      <c r="BG529" s="56"/>
    </row>
    <row r="530" spans="1:59" ht="12.5">
      <c r="A530" s="19"/>
      <c r="B530" s="198" t="str">
        <f ca="1"/>
        <v>2023-07-17</v>
      </c>
      <c r="C530" s="30">
        <f ca="1"/>
        <v>192.32</v>
      </c>
      <c r="D530" s="205">
        <f t="shared" ca="1" si="60"/>
        <v>187.45600000000002</v>
      </c>
      <c r="E530" s="30">
        <f t="shared" ca="1" si="57"/>
        <v>177.36783333333332</v>
      </c>
      <c r="F530" s="30">
        <f t="shared" ca="1" si="58"/>
        <v>165.11716666666663</v>
      </c>
      <c r="G530" s="206">
        <f t="shared" ca="1" si="59"/>
        <v>155.49368000000015</v>
      </c>
      <c r="H530" s="192" t="str">
        <f ca="1"/>
        <v>2023-07-17</v>
      </c>
      <c r="I530" s="193">
        <f ca="1"/>
        <v>50520200</v>
      </c>
      <c r="O530" s="192" t="str">
        <f ca="1"/>
        <v>2023-07-17</v>
      </c>
      <c r="P530" s="193">
        <f ca="1"/>
        <v>3.8</v>
      </c>
      <c r="Q530" s="11"/>
      <c r="BB530" s="55"/>
      <c r="BC530" s="56"/>
      <c r="BD530" s="56"/>
      <c r="BE530" s="56"/>
      <c r="BF530" s="56"/>
      <c r="BG530" s="56"/>
    </row>
    <row r="531" spans="1:59" ht="12.5">
      <c r="A531" s="19"/>
      <c r="B531" s="198" t="str">
        <f ca="1"/>
        <v>2023-07-14</v>
      </c>
      <c r="C531" s="30">
        <f ca="1"/>
        <v>189.05</v>
      </c>
      <c r="D531" s="205">
        <f t="shared" ca="1" si="60"/>
        <v>187.06049999999999</v>
      </c>
      <c r="E531" s="30">
        <f t="shared" ca="1" si="57"/>
        <v>176.92849999999996</v>
      </c>
      <c r="F531" s="30">
        <f t="shared" ca="1" si="58"/>
        <v>164.67691666666667</v>
      </c>
      <c r="G531" s="206">
        <f t="shared" ca="1" si="59"/>
        <v>155.30416000000014</v>
      </c>
      <c r="H531" s="192" t="str">
        <f ca="1"/>
        <v>2023-07-14</v>
      </c>
      <c r="I531" s="193">
        <f ca="1"/>
        <v>41616242</v>
      </c>
      <c r="O531" s="192" t="str">
        <f ca="1"/>
        <v>2023-07-14</v>
      </c>
      <c r="P531" s="193">
        <f ca="1"/>
        <v>3.82</v>
      </c>
      <c r="Q531" s="11"/>
      <c r="BB531" s="55"/>
      <c r="BC531" s="56"/>
      <c r="BD531" s="56"/>
      <c r="BE531" s="56"/>
      <c r="BF531" s="56"/>
      <c r="BG531" s="56"/>
    </row>
    <row r="532" spans="1:59" ht="12.5">
      <c r="A532" s="19"/>
      <c r="B532" s="198" t="str">
        <f ca="1"/>
        <v>2023-07-13</v>
      </c>
      <c r="C532" s="30">
        <f ca="1"/>
        <v>188.9</v>
      </c>
      <c r="D532" s="205">
        <f t="shared" ca="1" si="60"/>
        <v>186.72650000000002</v>
      </c>
      <c r="E532" s="30">
        <f t="shared" ca="1" si="57"/>
        <v>176.52449999999996</v>
      </c>
      <c r="F532" s="30">
        <f t="shared" ca="1" si="58"/>
        <v>164.23725000000002</v>
      </c>
      <c r="G532" s="206">
        <f t="shared" ca="1" si="59"/>
        <v>155.13992000000016</v>
      </c>
      <c r="H532" s="192" t="str">
        <f ca="1"/>
        <v>2023-07-13</v>
      </c>
      <c r="I532" s="193">
        <f ca="1"/>
        <v>41342338</v>
      </c>
      <c r="O532" s="192" t="str">
        <f ca="1"/>
        <v>2023-07-13</v>
      </c>
      <c r="P532" s="193">
        <f ca="1"/>
        <v>3.76</v>
      </c>
      <c r="Q532" s="11"/>
      <c r="BB532" s="55"/>
      <c r="BC532" s="56"/>
      <c r="BD532" s="56"/>
      <c r="BE532" s="56"/>
      <c r="BF532" s="56"/>
      <c r="BG532" s="56"/>
    </row>
    <row r="533" spans="1:59" ht="12.5">
      <c r="A533" s="19"/>
      <c r="B533" s="198" t="str">
        <f ca="1"/>
        <v>2023-07-12</v>
      </c>
      <c r="C533" s="30">
        <f ca="1"/>
        <v>188.14</v>
      </c>
      <c r="D533" s="205">
        <f t="shared" ca="1" si="60"/>
        <v>186.36799999999999</v>
      </c>
      <c r="E533" s="30">
        <f t="shared" ca="1" si="57"/>
        <v>176.10249999999996</v>
      </c>
      <c r="F533" s="30">
        <f t="shared" ca="1" si="58"/>
        <v>163.77741666666671</v>
      </c>
      <c r="G533" s="206">
        <f t="shared" ca="1" si="59"/>
        <v>154.96960000000016</v>
      </c>
      <c r="H533" s="192" t="str">
        <f ca="1"/>
        <v>2023-07-12</v>
      </c>
      <c r="I533" s="193">
        <f ca="1"/>
        <v>60750248</v>
      </c>
      <c r="O533" s="192" t="str">
        <f ca="1"/>
        <v>2023-07-12</v>
      </c>
      <c r="P533" s="193">
        <f ca="1"/>
        <v>3.86</v>
      </c>
      <c r="Q533" s="11"/>
      <c r="BB533" s="55"/>
      <c r="BC533" s="56"/>
      <c r="BD533" s="56"/>
      <c r="BE533" s="56"/>
      <c r="BF533" s="56"/>
      <c r="BG533" s="56"/>
    </row>
    <row r="534" spans="1:59" ht="12.5">
      <c r="A534" s="19"/>
      <c r="B534" s="198" t="str">
        <f ca="1"/>
        <v>2023-07-11</v>
      </c>
      <c r="C534" s="30">
        <f ca="1"/>
        <v>186.46</v>
      </c>
      <c r="D534" s="205">
        <f t="shared" ca="1" si="60"/>
        <v>186.07149999999999</v>
      </c>
      <c r="E534" s="30">
        <f t="shared" ca="1" si="57"/>
        <v>175.69283333333331</v>
      </c>
      <c r="F534" s="30">
        <f t="shared" ca="1" si="58"/>
        <v>163.3234166666667</v>
      </c>
      <c r="G534" s="206">
        <f t="shared" ca="1" si="59"/>
        <v>154.79056000000014</v>
      </c>
      <c r="H534" s="192" t="str">
        <f ca="1"/>
        <v>2023-07-11</v>
      </c>
      <c r="I534" s="193">
        <f ca="1"/>
        <v>46638119</v>
      </c>
      <c r="O534" s="192" t="str">
        <f ca="1"/>
        <v>2023-07-11</v>
      </c>
      <c r="P534" s="193">
        <f ca="1"/>
        <v>3.98</v>
      </c>
      <c r="Q534" s="11"/>
      <c r="BB534" s="55"/>
      <c r="BC534" s="56"/>
      <c r="BD534" s="56"/>
      <c r="BE534" s="56"/>
      <c r="BF534" s="56"/>
      <c r="BG534" s="56"/>
    </row>
    <row r="535" spans="1:59" ht="12.5">
      <c r="A535" s="19"/>
      <c r="B535" s="198" t="str">
        <f ca="1"/>
        <v>2023-07-10</v>
      </c>
      <c r="C535" s="30">
        <f ca="1"/>
        <v>186.99</v>
      </c>
      <c r="D535" s="205">
        <f t="shared" ca="1" si="60"/>
        <v>185.71850000000001</v>
      </c>
      <c r="E535" s="30">
        <f t="shared" ca="1" si="57"/>
        <v>175.31699999999998</v>
      </c>
      <c r="F535" s="30">
        <f t="shared" ca="1" si="58"/>
        <v>162.88941666666673</v>
      </c>
      <c r="G535" s="206">
        <f t="shared" ca="1" si="59"/>
        <v>154.61972000000011</v>
      </c>
      <c r="H535" s="192" t="str">
        <f ca="1"/>
        <v>2023-07-10</v>
      </c>
      <c r="I535" s="193">
        <f ca="1"/>
        <v>59922200</v>
      </c>
      <c r="O535" s="192" t="str">
        <f ca="1"/>
        <v>2023-07-10</v>
      </c>
      <c r="P535" s="193">
        <f ca="1"/>
        <v>4.01</v>
      </c>
      <c r="Q535" s="11"/>
      <c r="BB535" s="55"/>
      <c r="BC535" s="56"/>
      <c r="BD535" s="56"/>
      <c r="BE535" s="56"/>
      <c r="BF535" s="56"/>
      <c r="BG535" s="56"/>
    </row>
    <row r="536" spans="1:59" ht="12.5">
      <c r="A536" s="19"/>
      <c r="B536" s="198" t="str">
        <f ca="1"/>
        <v>2023-07-07</v>
      </c>
      <c r="C536" s="30">
        <f ca="1"/>
        <v>189.04</v>
      </c>
      <c r="D536" s="205">
        <f t="shared" ca="1" si="60"/>
        <v>185.31950000000001</v>
      </c>
      <c r="E536" s="30">
        <f t="shared" ca="1" si="57"/>
        <v>174.84216666666663</v>
      </c>
      <c r="F536" s="30">
        <f t="shared" ca="1" si="58"/>
        <v>162.44125000000005</v>
      </c>
      <c r="G536" s="206">
        <f t="shared" ca="1" si="59"/>
        <v>154.4428400000001</v>
      </c>
      <c r="H536" s="192" t="str">
        <f ca="1"/>
        <v>2023-07-07</v>
      </c>
      <c r="I536" s="193">
        <f ca="1"/>
        <v>46814998</v>
      </c>
      <c r="O536" s="192" t="str">
        <f ca="1"/>
        <v>2023-07-07</v>
      </c>
      <c r="P536" s="193">
        <f ca="1"/>
        <v>4.05</v>
      </c>
      <c r="Q536" s="11"/>
      <c r="BB536" s="55"/>
      <c r="BC536" s="56"/>
      <c r="BD536" s="56"/>
      <c r="BE536" s="56"/>
      <c r="BF536" s="56"/>
      <c r="BG536" s="56"/>
    </row>
    <row r="537" spans="1:59" ht="12.5">
      <c r="A537" s="19"/>
      <c r="B537" s="198" t="str">
        <f ca="1"/>
        <v>2023-07-06</v>
      </c>
      <c r="C537" s="30">
        <f ca="1"/>
        <v>190.16</v>
      </c>
      <c r="D537" s="205">
        <f t="shared" ca="1" si="60"/>
        <v>184.68200000000002</v>
      </c>
      <c r="E537" s="30">
        <f t="shared" ca="1" si="57"/>
        <v>174.34466666666665</v>
      </c>
      <c r="F537" s="30">
        <f t="shared" ca="1" si="58"/>
        <v>161.96491666666674</v>
      </c>
      <c r="G537" s="206">
        <f t="shared" ca="1" si="59"/>
        <v>154.26632000000012</v>
      </c>
      <c r="H537" s="192" t="str">
        <f ca="1"/>
        <v>2023-07-06</v>
      </c>
      <c r="I537" s="193">
        <f ca="1"/>
        <v>45156009</v>
      </c>
      <c r="O537" s="192" t="str">
        <f ca="1"/>
        <v>2023-07-06</v>
      </c>
      <c r="P537" s="193">
        <f ca="1"/>
        <v>4.04</v>
      </c>
      <c r="Q537" s="11"/>
      <c r="BB537" s="55"/>
      <c r="BC537" s="56"/>
      <c r="BD537" s="56"/>
      <c r="BE537" s="56"/>
      <c r="BF537" s="56"/>
      <c r="BG537" s="56"/>
    </row>
    <row r="538" spans="1:59" ht="12.5">
      <c r="A538" s="19"/>
      <c r="B538" s="198" t="str">
        <f ca="1"/>
        <v>2023-07-05</v>
      </c>
      <c r="C538" s="30">
        <f ca="1"/>
        <v>189.68</v>
      </c>
      <c r="D538" s="205">
        <f t="shared" ca="1" si="60"/>
        <v>184.05749999999998</v>
      </c>
      <c r="E538" s="30">
        <f t="shared" ca="1" si="57"/>
        <v>173.84883333333329</v>
      </c>
      <c r="F538" s="30">
        <f t="shared" ca="1" si="58"/>
        <v>161.47991666666672</v>
      </c>
      <c r="G538" s="206">
        <f t="shared" ca="1" si="59"/>
        <v>154.08260000000013</v>
      </c>
      <c r="H538" s="192" t="str">
        <f ca="1"/>
        <v>2023-07-05</v>
      </c>
      <c r="I538" s="193">
        <f ca="1"/>
        <v>46920300</v>
      </c>
      <c r="O538" s="192" t="str">
        <f ca="1"/>
        <v>2023-07-05</v>
      </c>
      <c r="P538" s="193">
        <f ca="1"/>
        <v>3.95</v>
      </c>
      <c r="Q538" s="11"/>
      <c r="BB538" s="55"/>
      <c r="BC538" s="56"/>
      <c r="BD538" s="56"/>
      <c r="BE538" s="56"/>
      <c r="BF538" s="56"/>
      <c r="BG538" s="56"/>
    </row>
    <row r="539" spans="1:59" ht="12.5">
      <c r="A539" s="19"/>
      <c r="B539" s="198" t="str">
        <f ca="1"/>
        <v>2023-07-03</v>
      </c>
      <c r="C539" s="30">
        <f ca="1"/>
        <v>190.8</v>
      </c>
      <c r="D539" s="205">
        <f t="shared" ca="1" si="60"/>
        <v>183.47500000000002</v>
      </c>
      <c r="E539" s="30">
        <f t="shared" ca="1" si="57"/>
        <v>173.40449999999998</v>
      </c>
      <c r="F539" s="30">
        <f t="shared" ca="1" si="58"/>
        <v>160.97616666666673</v>
      </c>
      <c r="G539" s="206">
        <f t="shared" ca="1" si="59"/>
        <v>153.88728000000012</v>
      </c>
      <c r="H539" s="192" t="str">
        <f ca="1"/>
        <v>2023-07-03</v>
      </c>
      <c r="I539" s="193">
        <f ca="1"/>
        <v>31458200</v>
      </c>
      <c r="O539" s="192" t="str">
        <f ca="1"/>
        <v>2023-07-03</v>
      </c>
      <c r="P539" s="193">
        <f ca="1"/>
        <v>3.86</v>
      </c>
      <c r="Q539" s="11"/>
      <c r="BB539" s="55"/>
      <c r="BC539" s="56"/>
      <c r="BD539" s="56"/>
      <c r="BE539" s="56"/>
      <c r="BF539" s="56"/>
      <c r="BG539" s="56"/>
    </row>
    <row r="540" spans="1:59" ht="12.5">
      <c r="A540" s="19"/>
      <c r="B540" s="198" t="str">
        <f ca="1"/>
        <v>2023-06-30</v>
      </c>
      <c r="C540" s="30">
        <f ca="1"/>
        <v>192.3</v>
      </c>
      <c r="D540" s="205">
        <f t="shared" ca="1" si="60"/>
        <v>182.90450000000001</v>
      </c>
      <c r="E540" s="30">
        <f t="shared" ca="1" si="57"/>
        <v>172.92666666666662</v>
      </c>
      <c r="F540" s="30">
        <f t="shared" ca="1" si="58"/>
        <v>160.45825000000008</v>
      </c>
      <c r="G540" s="206">
        <f t="shared" ca="1" si="59"/>
        <v>153.68212000000011</v>
      </c>
      <c r="H540" s="192" t="str">
        <f ca="1"/>
        <v>2023-06-30</v>
      </c>
      <c r="I540" s="193">
        <f ca="1"/>
        <v>85213216</v>
      </c>
      <c r="O540" s="192" t="str">
        <f ca="1"/>
        <v>2023-06-30</v>
      </c>
      <c r="P540" s="193">
        <f ca="1"/>
        <v>3.82</v>
      </c>
      <c r="Q540" s="11"/>
      <c r="BB540" s="55"/>
      <c r="BC540" s="56"/>
      <c r="BD540" s="56"/>
      <c r="BE540" s="56"/>
      <c r="BF540" s="56"/>
      <c r="BG540" s="56"/>
    </row>
    <row r="541" spans="1:59" ht="12.5">
      <c r="A541" s="19"/>
      <c r="B541" s="198" t="str">
        <f ca="1"/>
        <v>2023-06-29</v>
      </c>
      <c r="C541" s="30">
        <f ca="1"/>
        <v>187.96</v>
      </c>
      <c r="D541" s="205">
        <f t="shared" ca="1" si="60"/>
        <v>182.21650000000005</v>
      </c>
      <c r="E541" s="30">
        <f t="shared" ca="1" si="57"/>
        <v>172.45466666666661</v>
      </c>
      <c r="F541" s="30">
        <f t="shared" ca="1" si="58"/>
        <v>159.92350000000008</v>
      </c>
      <c r="G541" s="206">
        <f t="shared" ca="1" si="59"/>
        <v>153.46060000000008</v>
      </c>
      <c r="H541" s="192" t="str">
        <f ca="1"/>
        <v>2023-06-29</v>
      </c>
      <c r="I541" s="193">
        <f ca="1"/>
        <v>46347308</v>
      </c>
      <c r="O541" s="192" t="str">
        <f ca="1"/>
        <v>2023-06-29</v>
      </c>
      <c r="P541" s="193">
        <f ca="1"/>
        <v>3.85</v>
      </c>
      <c r="Q541" s="11"/>
      <c r="BB541" s="55"/>
      <c r="BC541" s="56"/>
      <c r="BD541" s="56"/>
      <c r="BE541" s="56"/>
      <c r="BF541" s="56"/>
      <c r="BG541" s="56"/>
    </row>
    <row r="542" spans="1:59" ht="12.5">
      <c r="A542" s="19"/>
      <c r="B542" s="198" t="str">
        <f ca="1"/>
        <v>2023-06-28</v>
      </c>
      <c r="C542" s="30">
        <f ca="1"/>
        <v>187.62</v>
      </c>
      <c r="D542" s="205">
        <f t="shared" ca="1" si="60"/>
        <v>181.60449999999997</v>
      </c>
      <c r="E542" s="30">
        <f t="shared" ca="1" si="57"/>
        <v>172.06383333333326</v>
      </c>
      <c r="F542" s="30">
        <f t="shared" ca="1" si="58"/>
        <v>159.38700000000009</v>
      </c>
      <c r="G542" s="206">
        <f t="shared" ca="1" si="59"/>
        <v>153.2477200000001</v>
      </c>
      <c r="H542" s="192" t="str">
        <f ca="1"/>
        <v>2023-06-28</v>
      </c>
      <c r="I542" s="193">
        <f ca="1"/>
        <v>51216801</v>
      </c>
      <c r="O542" s="192" t="str">
        <f ca="1"/>
        <v>2023-06-28</v>
      </c>
      <c r="P542" s="193">
        <f ca="1"/>
        <v>3.71</v>
      </c>
      <c r="Q542" s="11"/>
      <c r="BB542" s="55"/>
      <c r="BC542" s="56"/>
      <c r="BD542" s="56"/>
      <c r="BE542" s="56"/>
      <c r="BF542" s="56"/>
      <c r="BG542" s="56"/>
    </row>
    <row r="543" spans="1:59" ht="12.5">
      <c r="A543" s="19"/>
      <c r="B543" s="198" t="str">
        <f ca="1"/>
        <v>2023-06-27</v>
      </c>
      <c r="C543" s="30">
        <f ca="1"/>
        <v>186.44</v>
      </c>
      <c r="D543" s="205">
        <f t="shared" ca="1" si="60"/>
        <v>181.012</v>
      </c>
      <c r="E543" s="30">
        <f t="shared" ca="1" si="57"/>
        <v>171.65766666666661</v>
      </c>
      <c r="F543" s="30">
        <f t="shared" ca="1" si="58"/>
        <v>158.86441666666676</v>
      </c>
      <c r="G543" s="206">
        <f t="shared" ca="1" si="59"/>
        <v>153.04608000000007</v>
      </c>
      <c r="H543" s="192" t="str">
        <f ca="1"/>
        <v>2023-06-27</v>
      </c>
      <c r="I543" s="193">
        <f ca="1"/>
        <v>50730846</v>
      </c>
      <c r="O543" s="192" t="str">
        <f ca="1"/>
        <v>2023-06-27</v>
      </c>
      <c r="P543" s="193">
        <f ca="1"/>
        <v>3.77</v>
      </c>
      <c r="Q543" s="11"/>
      <c r="BB543" s="55"/>
      <c r="BC543" s="56"/>
      <c r="BD543" s="56"/>
      <c r="BE543" s="56"/>
      <c r="BF543" s="56"/>
      <c r="BG543" s="56"/>
    </row>
    <row r="544" spans="1:59" ht="12.5">
      <c r="A544" s="19"/>
      <c r="B544" s="198" t="str">
        <f ca="1"/>
        <v>2023-06-26</v>
      </c>
      <c r="C544" s="30">
        <f ca="1"/>
        <v>183.67</v>
      </c>
      <c r="D544" s="205">
        <f t="shared" ca="1" si="60"/>
        <v>180.38600000000002</v>
      </c>
      <c r="E544" s="30">
        <f t="shared" ca="1" si="57"/>
        <v>171.2293333333333</v>
      </c>
      <c r="F544" s="30">
        <f t="shared" ca="1" si="58"/>
        <v>158.34100000000009</v>
      </c>
      <c r="G544" s="206">
        <f t="shared" ca="1" si="59"/>
        <v>152.84212000000008</v>
      </c>
      <c r="H544" s="192" t="str">
        <f ca="1"/>
        <v>2023-06-26</v>
      </c>
      <c r="I544" s="193">
        <f ca="1"/>
        <v>48088700</v>
      </c>
      <c r="O544" s="192" t="str">
        <f ca="1"/>
        <v>2023-06-26</v>
      </c>
      <c r="P544" s="193">
        <f ca="1"/>
        <v>3.72</v>
      </c>
      <c r="Q544" s="11"/>
      <c r="BB544" s="55"/>
      <c r="BC544" s="56"/>
      <c r="BD544" s="56"/>
      <c r="BE544" s="56"/>
      <c r="BF544" s="56"/>
      <c r="BG544" s="56"/>
    </row>
    <row r="545" spans="1:59" ht="12.5">
      <c r="A545" s="19"/>
      <c r="B545" s="198" t="str">
        <f ca="1"/>
        <v>2023-06-23</v>
      </c>
      <c r="C545" s="30">
        <f ca="1"/>
        <v>185.07</v>
      </c>
      <c r="D545" s="205">
        <f t="shared" ca="1" si="60"/>
        <v>179.7775</v>
      </c>
      <c r="E545" s="30">
        <f t="shared" ca="1" si="57"/>
        <v>170.82083333333333</v>
      </c>
      <c r="F545" s="30">
        <f t="shared" ca="1" si="58"/>
        <v>157.88075000000012</v>
      </c>
      <c r="G545" s="206">
        <f t="shared" ca="1" si="59"/>
        <v>152.66588000000007</v>
      </c>
      <c r="H545" s="192" t="str">
        <f ca="1"/>
        <v>2023-06-23</v>
      </c>
      <c r="I545" s="193">
        <f ca="1"/>
        <v>53116996</v>
      </c>
      <c r="O545" s="192" t="str">
        <f ca="1"/>
        <v>2023-06-23</v>
      </c>
      <c r="P545" s="193">
        <f ca="1"/>
        <v>3.74</v>
      </c>
      <c r="Q545" s="11"/>
      <c r="BB545" s="55"/>
      <c r="BC545" s="56"/>
      <c r="BD545" s="56"/>
      <c r="BE545" s="56"/>
      <c r="BF545" s="56"/>
      <c r="BG545" s="56"/>
    </row>
    <row r="546" spans="1:59" ht="12.5">
      <c r="A546" s="19"/>
      <c r="B546" s="198" t="str">
        <f ca="1"/>
        <v>2023-06-22</v>
      </c>
      <c r="C546" s="30">
        <f ca="1"/>
        <v>185.39</v>
      </c>
      <c r="D546" s="205">
        <f t="shared" ca="1" si="60"/>
        <v>179.042</v>
      </c>
      <c r="E546" s="30">
        <f t="shared" ca="1" si="57"/>
        <v>170.33766666666665</v>
      </c>
      <c r="F546" s="30">
        <f t="shared" ca="1" si="58"/>
        <v>157.40616666666673</v>
      </c>
      <c r="G546" s="206">
        <f t="shared" ca="1" si="59"/>
        <v>152.48404000000008</v>
      </c>
      <c r="H546" s="192" t="str">
        <f ca="1"/>
        <v>2023-06-22</v>
      </c>
      <c r="I546" s="193">
        <f ca="1"/>
        <v>51245327</v>
      </c>
      <c r="O546" s="192" t="str">
        <f ca="1"/>
        <v>2023-06-22</v>
      </c>
      <c r="P546" s="193">
        <f ca="1"/>
        <v>3.8</v>
      </c>
      <c r="Q546" s="11"/>
      <c r="BB546" s="55"/>
      <c r="BC546" s="56"/>
      <c r="BD546" s="56"/>
      <c r="BE546" s="56"/>
      <c r="BF546" s="56"/>
      <c r="BG546" s="56"/>
    </row>
    <row r="547" spans="1:59" ht="12.5">
      <c r="A547" s="19"/>
      <c r="B547" s="198" t="str">
        <f ca="1"/>
        <v>2023-06-21</v>
      </c>
      <c r="C547" s="30">
        <f ca="1"/>
        <v>182.38</v>
      </c>
      <c r="D547" s="205">
        <f t="shared" ca="1" si="60"/>
        <v>178.2765</v>
      </c>
      <c r="E547" s="30">
        <f t="shared" ca="1" si="57"/>
        <v>169.85950000000003</v>
      </c>
      <c r="F547" s="30">
        <f t="shared" ca="1" si="58"/>
        <v>156.8995000000001</v>
      </c>
      <c r="G547" s="206">
        <f t="shared" ca="1" si="59"/>
        <v>152.28756000000004</v>
      </c>
      <c r="H547" s="192" t="str">
        <f ca="1"/>
        <v>2023-06-21</v>
      </c>
      <c r="I547" s="193">
        <f ca="1"/>
        <v>49515700</v>
      </c>
      <c r="O547" s="192" t="str">
        <f ca="1"/>
        <v>2023-06-21</v>
      </c>
      <c r="P547" s="193">
        <f ca="1"/>
        <v>3.72</v>
      </c>
      <c r="Q547" s="11"/>
      <c r="BB547" s="55"/>
      <c r="BC547" s="56"/>
      <c r="BD547" s="56"/>
      <c r="BE547" s="56"/>
      <c r="BF547" s="56"/>
      <c r="BG547" s="56"/>
    </row>
    <row r="548" spans="1:59" ht="12.5">
      <c r="A548" s="19"/>
      <c r="B548" s="198" t="str">
        <f ca="1"/>
        <v>2023-06-20</v>
      </c>
      <c r="C548" s="30">
        <f ca="1"/>
        <v>183.42</v>
      </c>
      <c r="D548" s="205">
        <f t="shared" ca="1" si="60"/>
        <v>177.79249999999999</v>
      </c>
      <c r="E548" s="30">
        <f t="shared" ca="1" si="57"/>
        <v>169.464</v>
      </c>
      <c r="F548" s="30">
        <f t="shared" ca="1" si="58"/>
        <v>156.45083333333343</v>
      </c>
      <c r="G548" s="206">
        <f t="shared" ca="1" si="59"/>
        <v>152.09160000000006</v>
      </c>
      <c r="H548" s="192" t="str">
        <f ca="1"/>
        <v>2023-06-20</v>
      </c>
      <c r="I548" s="193">
        <f ca="1"/>
        <v>49799100</v>
      </c>
      <c r="O548" s="192" t="str">
        <f ca="1"/>
        <v>2023-06-20</v>
      </c>
      <c r="P548" s="193">
        <f ca="1"/>
        <v>3.73</v>
      </c>
      <c r="Q548" s="11"/>
      <c r="BB548" s="55"/>
      <c r="BC548" s="56"/>
      <c r="BD548" s="56"/>
      <c r="BE548" s="56"/>
      <c r="BF548" s="56"/>
      <c r="BG548" s="56"/>
    </row>
    <row r="549" spans="1:59" ht="12.5">
      <c r="A549" s="19"/>
      <c r="B549" s="198" t="str">
        <f ca="1"/>
        <v>2023-06-16</v>
      </c>
      <c r="C549" s="30">
        <f ca="1"/>
        <v>183.33</v>
      </c>
      <c r="D549" s="205">
        <f t="shared" ca="1" si="60"/>
        <v>177.304</v>
      </c>
      <c r="E549" s="30">
        <f t="shared" ca="1" si="57"/>
        <v>169.02933333333334</v>
      </c>
      <c r="F549" s="30">
        <f t="shared" ca="1" si="58"/>
        <v>156.00850000000008</v>
      </c>
      <c r="G549" s="206">
        <f t="shared" ca="1" si="59"/>
        <v>151.89352000000008</v>
      </c>
      <c r="H549" s="192" t="str">
        <f ca="1"/>
        <v>2023-06-16</v>
      </c>
      <c r="I549" s="193">
        <f ca="1"/>
        <v>101256225</v>
      </c>
      <c r="O549" s="192" t="str">
        <f ca="1"/>
        <v>2023-06-16</v>
      </c>
      <c r="P549" s="193">
        <f ca="1"/>
        <v>3.77</v>
      </c>
      <c r="Q549" s="11"/>
      <c r="BB549" s="55"/>
      <c r="BC549" s="56"/>
      <c r="BD549" s="56"/>
      <c r="BE549" s="56"/>
      <c r="BF549" s="56"/>
      <c r="BG549" s="56"/>
    </row>
    <row r="550" spans="1:59" ht="12.5">
      <c r="A550" s="19"/>
      <c r="B550" s="198" t="str">
        <f ca="1"/>
        <v>2023-06-15</v>
      </c>
      <c r="C550" s="30">
        <f ca="1"/>
        <v>184.41</v>
      </c>
      <c r="D550" s="205">
        <f t="shared" ca="1" si="60"/>
        <v>176.81450000000001</v>
      </c>
      <c r="E550" s="30">
        <f t="shared" ca="1" si="57"/>
        <v>168.578</v>
      </c>
      <c r="F550" s="30">
        <f t="shared" ca="1" si="58"/>
        <v>155.57000000000008</v>
      </c>
      <c r="G550" s="206">
        <f t="shared" ca="1" si="59"/>
        <v>151.67880000000008</v>
      </c>
      <c r="H550" s="192" t="str">
        <f ca="1"/>
        <v>2023-06-15</v>
      </c>
      <c r="I550" s="193">
        <f ca="1"/>
        <v>65433200</v>
      </c>
      <c r="O550" s="192" t="str">
        <f ca="1"/>
        <v>2023-06-15</v>
      </c>
      <c r="P550" s="193">
        <f ca="1"/>
        <v>3.73</v>
      </c>
      <c r="Q550" s="11"/>
      <c r="BB550" s="55"/>
      <c r="BC550" s="56"/>
      <c r="BD550" s="56"/>
      <c r="BE550" s="56"/>
      <c r="BF550" s="56"/>
      <c r="BG550" s="56"/>
    </row>
    <row r="551" spans="1:59" ht="12.5">
      <c r="A551" s="19"/>
      <c r="B551" s="198" t="str">
        <f ca="1"/>
        <v>2023-06-14</v>
      </c>
      <c r="C551" s="30">
        <f ca="1"/>
        <v>182.37</v>
      </c>
      <c r="D551" s="205">
        <f t="shared" ca="1" si="60"/>
        <v>176.154</v>
      </c>
      <c r="E551" s="30">
        <f t="shared" ca="1" si="57"/>
        <v>168.13266666666669</v>
      </c>
      <c r="F551" s="30">
        <f t="shared" ca="1" si="58"/>
        <v>155.14900000000006</v>
      </c>
      <c r="G551" s="206">
        <f t="shared" ca="1" si="59"/>
        <v>151.45384000000004</v>
      </c>
      <c r="H551" s="192" t="str">
        <f ca="1"/>
        <v>2023-06-14</v>
      </c>
      <c r="I551" s="193">
        <f ca="1"/>
        <v>57462900</v>
      </c>
      <c r="O551" s="192" t="str">
        <f ca="1"/>
        <v>2023-06-14</v>
      </c>
      <c r="P551" s="193">
        <f ca="1"/>
        <v>3.8</v>
      </c>
      <c r="Q551" s="11"/>
      <c r="BB551" s="55"/>
      <c r="BC551" s="56"/>
      <c r="BD551" s="56"/>
      <c r="BE551" s="56"/>
      <c r="BF551" s="56"/>
      <c r="BG551" s="56"/>
    </row>
    <row r="552" spans="1:59" ht="12.5">
      <c r="A552" s="19"/>
      <c r="B552" s="198" t="str">
        <f ca="1"/>
        <v>2023-06-13</v>
      </c>
      <c r="C552" s="30">
        <f ca="1"/>
        <v>181.73</v>
      </c>
      <c r="D552" s="205">
        <f t="shared" ca="1" si="60"/>
        <v>175.565</v>
      </c>
      <c r="E552" s="30">
        <f t="shared" ca="1" si="57"/>
        <v>167.69033333333334</v>
      </c>
      <c r="F552" s="30">
        <f t="shared" ca="1" si="58"/>
        <v>154.71908333333337</v>
      </c>
      <c r="G552" s="206">
        <f t="shared" ca="1" si="59"/>
        <v>151.25824000000006</v>
      </c>
      <c r="H552" s="192" t="str">
        <f ca="1"/>
        <v>2023-06-13</v>
      </c>
      <c r="I552" s="193">
        <f ca="1"/>
        <v>54929129</v>
      </c>
      <c r="O552" s="192" t="str">
        <f ca="1"/>
        <v>2023-06-13</v>
      </c>
      <c r="P552" s="193">
        <f ca="1"/>
        <v>3.84</v>
      </c>
      <c r="Q552" s="11"/>
      <c r="BB552" s="55"/>
      <c r="BC552" s="56"/>
      <c r="BD552" s="56"/>
      <c r="BE552" s="56"/>
      <c r="BF552" s="56"/>
      <c r="BG552" s="56"/>
    </row>
    <row r="553" spans="1:59" ht="12.5">
      <c r="A553" s="19"/>
      <c r="B553" s="198" t="str">
        <f ca="1"/>
        <v>2023-06-12</v>
      </c>
      <c r="C553" s="30">
        <f ca="1"/>
        <v>182.21</v>
      </c>
      <c r="D553" s="205">
        <f t="shared" ca="1" si="60"/>
        <v>175.00799999999998</v>
      </c>
      <c r="E553" s="30">
        <f t="shared" ca="1" si="57"/>
        <v>167.21900000000002</v>
      </c>
      <c r="F553" s="30">
        <f t="shared" ca="1" si="58"/>
        <v>154.29508333333334</v>
      </c>
      <c r="G553" s="206">
        <f t="shared" ca="1" si="59"/>
        <v>151.05468000000002</v>
      </c>
      <c r="H553" s="192" t="str">
        <f ca="1"/>
        <v>2023-06-12</v>
      </c>
      <c r="I553" s="193">
        <f ca="1"/>
        <v>54754995</v>
      </c>
      <c r="O553" s="192" t="str">
        <f ca="1"/>
        <v>2023-06-12</v>
      </c>
      <c r="P553" s="193">
        <f ca="1"/>
        <v>3.77</v>
      </c>
      <c r="Q553" s="11"/>
      <c r="BB553" s="55"/>
      <c r="BC553" s="56"/>
      <c r="BD553" s="56"/>
      <c r="BE553" s="56"/>
      <c r="BF553" s="56"/>
      <c r="BG553" s="56"/>
    </row>
    <row r="554" spans="1:59" ht="12.5">
      <c r="A554" s="19"/>
      <c r="B554" s="198" t="str">
        <f ca="1"/>
        <v>2023-06-09</v>
      </c>
      <c r="C554" s="30">
        <f ca="1"/>
        <v>179.4</v>
      </c>
      <c r="D554" s="205">
        <f t="shared" ca="1" si="60"/>
        <v>174.45149999999998</v>
      </c>
      <c r="E554" s="30">
        <f t="shared" ca="1" si="57"/>
        <v>166.75366666666667</v>
      </c>
      <c r="F554" s="30">
        <f t="shared" ca="1" si="58"/>
        <v>153.88466666666667</v>
      </c>
      <c r="G554" s="206">
        <f t="shared" ca="1" si="59"/>
        <v>150.84572000000003</v>
      </c>
      <c r="H554" s="192" t="str">
        <f ca="1"/>
        <v>2023-06-09</v>
      </c>
      <c r="I554" s="193">
        <f ca="1"/>
        <v>48899973</v>
      </c>
      <c r="O554" s="192" t="str">
        <f ca="1"/>
        <v>2023-06-09</v>
      </c>
      <c r="P554" s="193">
        <f ca="1"/>
        <v>3.75</v>
      </c>
      <c r="Q554" s="11"/>
      <c r="BB554" s="55"/>
      <c r="BC554" s="56"/>
      <c r="BD554" s="56"/>
      <c r="BE554" s="56"/>
      <c r="BF554" s="56"/>
      <c r="BG554" s="56"/>
    </row>
    <row r="555" spans="1:59" ht="12.5">
      <c r="A555" s="19"/>
      <c r="B555" s="198" t="str">
        <f ca="1"/>
        <v>2023-06-08</v>
      </c>
      <c r="C555" s="30">
        <f ca="1"/>
        <v>179.01</v>
      </c>
      <c r="D555" s="205">
        <f t="shared" ca="1" si="60"/>
        <v>174.08249999999998</v>
      </c>
      <c r="E555" s="30">
        <f t="shared" ca="1" si="57"/>
        <v>166.28800000000001</v>
      </c>
      <c r="F555" s="30">
        <f t="shared" ca="1" si="58"/>
        <v>153.51408333333333</v>
      </c>
      <c r="G555" s="206">
        <f t="shared" ca="1" si="59"/>
        <v>150.66868000000002</v>
      </c>
      <c r="H555" s="192" t="str">
        <f ca="1"/>
        <v>2023-06-08</v>
      </c>
      <c r="I555" s="193">
        <f ca="1"/>
        <v>50214900</v>
      </c>
      <c r="O555" s="192" t="str">
        <f ca="1"/>
        <v>2023-06-08</v>
      </c>
      <c r="P555" s="193">
        <f ca="1"/>
        <v>3.71</v>
      </c>
      <c r="Q555" s="11"/>
      <c r="BB555" s="55"/>
      <c r="BC555" s="56"/>
      <c r="BD555" s="56"/>
      <c r="BE555" s="56"/>
      <c r="BF555" s="56"/>
      <c r="BG555" s="56"/>
    </row>
    <row r="556" spans="1:59" ht="12.5">
      <c r="A556" s="19"/>
      <c r="B556" s="198" t="str">
        <f ca="1"/>
        <v>2023-06-07</v>
      </c>
      <c r="C556" s="30">
        <f ca="1"/>
        <v>176.29</v>
      </c>
      <c r="D556" s="205">
        <f t="shared" ca="1" si="60"/>
        <v>173.72300000000001</v>
      </c>
      <c r="E556" s="30">
        <f t="shared" ca="1" si="57"/>
        <v>165.82233333333335</v>
      </c>
      <c r="F556" s="30">
        <f t="shared" ca="1" si="58"/>
        <v>153.20199999999997</v>
      </c>
      <c r="G556" s="206">
        <f t="shared" ca="1" si="59"/>
        <v>150.51491999999999</v>
      </c>
      <c r="H556" s="192" t="str">
        <f ca="1"/>
        <v>2023-06-07</v>
      </c>
      <c r="I556" s="193">
        <f ca="1"/>
        <v>61944615</v>
      </c>
      <c r="O556" s="192" t="str">
        <f ca="1"/>
        <v>2023-06-07</v>
      </c>
      <c r="P556" s="193">
        <f ca="1"/>
        <v>3.78</v>
      </c>
      <c r="Q556" s="11"/>
      <c r="BB556" s="55"/>
      <c r="BC556" s="56"/>
      <c r="BD556" s="56"/>
      <c r="BE556" s="56"/>
      <c r="BF556" s="56"/>
      <c r="BG556" s="56"/>
    </row>
    <row r="557" spans="1:59" ht="12.5">
      <c r="A557" s="19"/>
      <c r="B557" s="198" t="str">
        <f ca="1"/>
        <v>2023-06-06</v>
      </c>
      <c r="C557" s="30">
        <f ca="1"/>
        <v>177.67</v>
      </c>
      <c r="D557" s="205">
        <f t="shared" ca="1" si="60"/>
        <v>173.41149999999999</v>
      </c>
      <c r="E557" s="30">
        <f t="shared" ca="1" si="57"/>
        <v>165.36700000000002</v>
      </c>
      <c r="F557" s="30">
        <f t="shared" ca="1" si="58"/>
        <v>152.93124999999998</v>
      </c>
      <c r="G557" s="206">
        <f t="shared" ca="1" si="59"/>
        <v>150.393</v>
      </c>
      <c r="H557" s="192" t="str">
        <f ca="1"/>
        <v>2023-06-06</v>
      </c>
      <c r="I557" s="193">
        <f ca="1"/>
        <v>64848400</v>
      </c>
      <c r="O557" s="192" t="str">
        <f ca="1"/>
        <v>2023-06-06</v>
      </c>
      <c r="P557" s="193">
        <f ca="1"/>
        <v>3.7</v>
      </c>
      <c r="Q557" s="11"/>
      <c r="BB557" s="55"/>
      <c r="BC557" s="56"/>
      <c r="BD557" s="56"/>
      <c r="BE557" s="56"/>
      <c r="BF557" s="56"/>
      <c r="BG557" s="56"/>
    </row>
    <row r="558" spans="1:59" ht="12.5">
      <c r="A558" s="19"/>
      <c r="B558" s="198" t="str">
        <f ca="1"/>
        <v>2023-06-05</v>
      </c>
      <c r="C558" s="30">
        <f ca="1"/>
        <v>178.03</v>
      </c>
      <c r="D558" s="205">
        <f t="shared" ca="1" si="60"/>
        <v>173.11650000000003</v>
      </c>
      <c r="E558" s="30">
        <f t="shared" ca="1" si="57"/>
        <v>164.85616666666667</v>
      </c>
      <c r="F558" s="30">
        <f t="shared" ca="1" si="58"/>
        <v>152.64091666666664</v>
      </c>
      <c r="G558" s="206">
        <f t="shared" ca="1" si="59"/>
        <v>150.26852</v>
      </c>
      <c r="H558" s="192" t="str">
        <f ca="1"/>
        <v>2023-06-05</v>
      </c>
      <c r="I558" s="193">
        <f ca="1"/>
        <v>121946500</v>
      </c>
      <c r="O558" s="192" t="str">
        <f ca="1"/>
        <v>2023-06-05</v>
      </c>
      <c r="P558" s="193">
        <f ca="1"/>
        <v>3.69</v>
      </c>
      <c r="Q558" s="11"/>
      <c r="BB558" s="55"/>
      <c r="BC558" s="56"/>
      <c r="BD558" s="56"/>
      <c r="BE558" s="56"/>
      <c r="BF558" s="56"/>
      <c r="BG558" s="56"/>
    </row>
    <row r="559" spans="1:59" ht="12.5">
      <c r="A559" s="19"/>
      <c r="B559" s="198" t="str">
        <f ca="1"/>
        <v>2023-06-02</v>
      </c>
      <c r="C559" s="30">
        <f ca="1"/>
        <v>179.39</v>
      </c>
      <c r="D559" s="205">
        <f t="shared" ca="1" si="60"/>
        <v>172.80700000000002</v>
      </c>
      <c r="E559" s="30">
        <f t="shared" ca="1" si="57"/>
        <v>164.37383333333335</v>
      </c>
      <c r="F559" s="30">
        <f t="shared" ca="1" si="58"/>
        <v>152.32841666666661</v>
      </c>
      <c r="G559" s="206">
        <f t="shared" ca="1" si="59"/>
        <v>150.13247999999999</v>
      </c>
      <c r="H559" s="192" t="str">
        <f ca="1"/>
        <v>2023-06-02</v>
      </c>
      <c r="I559" s="193">
        <f ca="1"/>
        <v>61996913</v>
      </c>
      <c r="O559" s="192" t="str">
        <f ca="1"/>
        <v>2023-06-02</v>
      </c>
      <c r="P559" s="193">
        <f ca="1"/>
        <v>3.69</v>
      </c>
      <c r="Q559" s="11"/>
      <c r="BB559" s="55"/>
      <c r="BC559" s="56"/>
      <c r="BD559" s="56"/>
      <c r="BE559" s="56"/>
      <c r="BF559" s="56"/>
      <c r="BG559" s="56"/>
    </row>
    <row r="560" spans="1:59" ht="12.5">
      <c r="A560" s="19"/>
      <c r="B560" s="198" t="str">
        <f ca="1"/>
        <v>2023-06-01</v>
      </c>
      <c r="C560" s="30">
        <f ca="1"/>
        <v>178.54</v>
      </c>
      <c r="D560" s="205">
        <f t="shared" ca="1" si="60"/>
        <v>172.04400000000004</v>
      </c>
      <c r="E560" s="30">
        <f t="shared" ca="1" si="57"/>
        <v>163.90633333333335</v>
      </c>
      <c r="F560" s="30">
        <f t="shared" ca="1" si="58"/>
        <v>152.00858333333329</v>
      </c>
      <c r="G560" s="206">
        <f t="shared" ca="1" si="59"/>
        <v>149.98799999999997</v>
      </c>
      <c r="H560" s="192" t="str">
        <f ca="1"/>
        <v>2023-06-01</v>
      </c>
      <c r="I560" s="193">
        <f ca="1"/>
        <v>68901809</v>
      </c>
      <c r="O560" s="192" t="str">
        <f ca="1"/>
        <v>2023-06-01</v>
      </c>
      <c r="P560" s="193">
        <f ca="1"/>
        <v>3.61</v>
      </c>
      <c r="Q560" s="11"/>
      <c r="BB560" s="55"/>
      <c r="BC560" s="56"/>
      <c r="BD560" s="56"/>
      <c r="BE560" s="56"/>
      <c r="BF560" s="56"/>
      <c r="BG560" s="56"/>
    </row>
    <row r="561" spans="1:59" ht="12.5">
      <c r="A561" s="19"/>
      <c r="B561" s="198" t="str">
        <f ca="1"/>
        <v>2023-05-31</v>
      </c>
      <c r="C561" s="30">
        <f ca="1"/>
        <v>175.72</v>
      </c>
      <c r="D561" s="205">
        <f t="shared" ca="1" si="60"/>
        <v>171.40600000000001</v>
      </c>
      <c r="E561" s="30">
        <f t="shared" ca="1" si="57"/>
        <v>163.43216666666666</v>
      </c>
      <c r="F561" s="30">
        <f t="shared" ca="1" si="58"/>
        <v>151.68174999999994</v>
      </c>
      <c r="G561" s="206">
        <f t="shared" ca="1" si="59"/>
        <v>149.86991999999995</v>
      </c>
      <c r="H561" s="192" t="str">
        <f ca="1"/>
        <v>2023-05-31</v>
      </c>
      <c r="I561" s="193">
        <f ca="1"/>
        <v>99625300</v>
      </c>
      <c r="O561" s="192" t="str">
        <f ca="1"/>
        <v>2023-05-31</v>
      </c>
      <c r="P561" s="193">
        <f ca="1"/>
        <v>3.64</v>
      </c>
      <c r="Q561" s="11"/>
      <c r="BB561" s="55"/>
      <c r="BC561" s="56"/>
      <c r="BD561" s="56"/>
      <c r="BE561" s="56"/>
      <c r="BF561" s="56"/>
      <c r="BG561" s="56"/>
    </row>
    <row r="562" spans="1:59" ht="12.5">
      <c r="A562" s="19"/>
      <c r="B562" s="198" t="str">
        <f ca="1"/>
        <v>2023-05-30</v>
      </c>
      <c r="C562" s="30">
        <f ca="1"/>
        <v>175.77</v>
      </c>
      <c r="D562" s="205">
        <f t="shared" ca="1" si="60"/>
        <v>170.96300000000002</v>
      </c>
      <c r="E562" s="30">
        <f t="shared" ca="1" si="57"/>
        <v>163.04166666666669</v>
      </c>
      <c r="F562" s="30">
        <f t="shared" ca="1" si="58"/>
        <v>151.39466666666664</v>
      </c>
      <c r="G562" s="206">
        <f t="shared" ca="1" si="59"/>
        <v>149.75323999999998</v>
      </c>
      <c r="H562" s="192" t="str">
        <f ca="1"/>
        <v>2023-05-30</v>
      </c>
      <c r="I562" s="193">
        <f ca="1"/>
        <v>55964401</v>
      </c>
      <c r="O562" s="192" t="str">
        <f ca="1"/>
        <v>2023-05-30</v>
      </c>
      <c r="P562" s="193">
        <f ca="1"/>
        <v>3.7</v>
      </c>
      <c r="Q562" s="11"/>
      <c r="BB562" s="55"/>
      <c r="BC562" s="56"/>
      <c r="BD562" s="56"/>
      <c r="BE562" s="56"/>
      <c r="BF562" s="56"/>
      <c r="BG562" s="56"/>
    </row>
    <row r="563" spans="1:59" ht="12.5">
      <c r="A563" s="19"/>
      <c r="B563" s="198" t="str">
        <f ca="1"/>
        <v>2023-05-26</v>
      </c>
      <c r="C563" s="30">
        <f ca="1"/>
        <v>173.92</v>
      </c>
      <c r="D563" s="205">
        <f t="shared" ca="1" si="60"/>
        <v>170.56950000000003</v>
      </c>
      <c r="E563" s="30">
        <f t="shared" ca="1" si="57"/>
        <v>162.60416666666669</v>
      </c>
      <c r="F563" s="30">
        <f t="shared" ca="1" si="58"/>
        <v>151.13774999999995</v>
      </c>
      <c r="G563" s="206">
        <f t="shared" ca="1" si="59"/>
        <v>149.63687999999996</v>
      </c>
      <c r="H563" s="192" t="str">
        <f ca="1"/>
        <v>2023-05-26</v>
      </c>
      <c r="I563" s="193">
        <f ca="1"/>
        <v>54835000</v>
      </c>
      <c r="O563" s="192" t="str">
        <f ca="1"/>
        <v>2023-05-26</v>
      </c>
      <c r="P563" s="193">
        <f ca="1"/>
        <v>3.81</v>
      </c>
      <c r="Q563" s="11"/>
      <c r="BB563" s="55"/>
      <c r="BC563" s="56"/>
      <c r="BD563" s="56"/>
      <c r="BE563" s="56"/>
      <c r="BF563" s="56"/>
      <c r="BG563" s="56"/>
    </row>
    <row r="564" spans="1:59" ht="12.5">
      <c r="A564" s="19"/>
      <c r="B564" s="198" t="str">
        <f ca="1"/>
        <v>2023-05-25</v>
      </c>
      <c r="C564" s="30">
        <f ca="1"/>
        <v>171.5</v>
      </c>
      <c r="D564" s="205">
        <f t="shared" ca="1" si="60"/>
        <v>170.27300000000005</v>
      </c>
      <c r="E564" s="30">
        <f t="shared" ca="1" si="57"/>
        <v>162.113</v>
      </c>
      <c r="F564" s="30">
        <f t="shared" ca="1" si="58"/>
        <v>150.90599999999995</v>
      </c>
      <c r="G564" s="206">
        <f t="shared" ca="1" si="59"/>
        <v>149.53107999999997</v>
      </c>
      <c r="H564" s="192" t="str">
        <f ca="1"/>
        <v>2023-05-25</v>
      </c>
      <c r="I564" s="193">
        <f ca="1"/>
        <v>56058300</v>
      </c>
      <c r="O564" s="192" t="str">
        <f ca="1"/>
        <v>2023-05-25</v>
      </c>
      <c r="P564" s="193">
        <f ca="1"/>
        <v>3.81</v>
      </c>
      <c r="Q564" s="11"/>
      <c r="BB564" s="55"/>
      <c r="BC564" s="56"/>
      <c r="BD564" s="56"/>
      <c r="BE564" s="56"/>
      <c r="BF564" s="56"/>
      <c r="BG564" s="56"/>
    </row>
    <row r="565" spans="1:59" ht="12.5">
      <c r="A565" s="19"/>
      <c r="B565" s="198" t="str">
        <f ca="1"/>
        <v>2023-05-24</v>
      </c>
      <c r="C565" s="30">
        <f ca="1"/>
        <v>170.36</v>
      </c>
      <c r="D565" s="205">
        <f t="shared" ca="1" si="60"/>
        <v>170.03450000000001</v>
      </c>
      <c r="E565" s="30">
        <f t="shared" ca="1" si="57"/>
        <v>161.65233333333336</v>
      </c>
      <c r="F565" s="30">
        <f t="shared" ca="1" si="58"/>
        <v>150.69858333333329</v>
      </c>
      <c r="G565" s="206">
        <f t="shared" ca="1" si="59"/>
        <v>149.41187999999997</v>
      </c>
      <c r="H565" s="192" t="str">
        <f ca="1"/>
        <v>2023-05-24</v>
      </c>
      <c r="I565" s="193">
        <f ca="1"/>
        <v>45143500</v>
      </c>
      <c r="O565" s="192" t="str">
        <f ca="1"/>
        <v>2023-05-24</v>
      </c>
      <c r="P565" s="193">
        <f ca="1"/>
        <v>3.72</v>
      </c>
      <c r="Q565" s="11"/>
      <c r="BB565" s="55"/>
      <c r="BC565" s="56"/>
      <c r="BD565" s="56"/>
      <c r="BE565" s="56"/>
      <c r="BF565" s="56"/>
      <c r="BG565" s="56"/>
    </row>
    <row r="566" spans="1:59" ht="12.5">
      <c r="A566" s="19"/>
      <c r="B566" s="198" t="str">
        <f ca="1"/>
        <v>2023-05-23</v>
      </c>
      <c r="C566" s="30">
        <f ca="1"/>
        <v>170.08</v>
      </c>
      <c r="D566" s="205">
        <f t="shared" ca="1" si="60"/>
        <v>169.62300000000002</v>
      </c>
      <c r="E566" s="30">
        <f t="shared" ca="1" si="57"/>
        <v>161.24533333333338</v>
      </c>
      <c r="F566" s="30">
        <f t="shared" ca="1" si="58"/>
        <v>150.49833333333333</v>
      </c>
      <c r="G566" s="206">
        <f t="shared" ca="1" si="59"/>
        <v>149.28436000000002</v>
      </c>
      <c r="H566" s="192" t="str">
        <f ca="1"/>
        <v>2023-05-23</v>
      </c>
      <c r="I566" s="193">
        <f ca="1"/>
        <v>50747300</v>
      </c>
      <c r="O566" s="192" t="str">
        <f ca="1"/>
        <v>2023-05-23</v>
      </c>
      <c r="P566" s="193">
        <f ca="1"/>
        <v>3.7</v>
      </c>
      <c r="Q566" s="11"/>
      <c r="BB566" s="55"/>
      <c r="BC566" s="56"/>
      <c r="BD566" s="56"/>
      <c r="BE566" s="56"/>
      <c r="BF566" s="56"/>
      <c r="BG566" s="56"/>
    </row>
    <row r="567" spans="1:59" ht="12.5">
      <c r="A567" s="19"/>
      <c r="B567" s="198" t="str">
        <f ca="1"/>
        <v>2023-05-22</v>
      </c>
      <c r="C567" s="30">
        <f ca="1"/>
        <v>172.7</v>
      </c>
      <c r="D567" s="205">
        <f t="shared" ca="1" si="60"/>
        <v>169.22550000000004</v>
      </c>
      <c r="E567" s="30">
        <f t="shared" ca="1" si="57"/>
        <v>160.8513333333334</v>
      </c>
      <c r="F567" s="30">
        <f t="shared" ca="1" si="58"/>
        <v>150.24391666666665</v>
      </c>
      <c r="G567" s="206">
        <f t="shared" ca="1" si="59"/>
        <v>149.15732</v>
      </c>
      <c r="H567" s="192" t="str">
        <f ca="1"/>
        <v>2023-05-22</v>
      </c>
      <c r="I567" s="193">
        <f ca="1"/>
        <v>43570932</v>
      </c>
      <c r="O567" s="192" t="str">
        <f ca="1"/>
        <v>2023-05-22</v>
      </c>
      <c r="P567" s="193">
        <f ca="1"/>
        <v>3.72</v>
      </c>
      <c r="Q567" s="11"/>
      <c r="BB567" s="55"/>
      <c r="BC567" s="56"/>
      <c r="BD567" s="56"/>
      <c r="BE567" s="56"/>
      <c r="BF567" s="56"/>
      <c r="BG567" s="56"/>
    </row>
    <row r="568" spans="1:59" ht="12.5">
      <c r="A568" s="19"/>
      <c r="B568" s="198" t="str">
        <f ca="1"/>
        <v>2023-05-19</v>
      </c>
      <c r="C568" s="30">
        <f ca="1"/>
        <v>173.65</v>
      </c>
      <c r="D568" s="205">
        <f t="shared" ca="1" si="60"/>
        <v>168.77450000000005</v>
      </c>
      <c r="E568" s="30">
        <f t="shared" ca="1" si="57"/>
        <v>160.39383333333339</v>
      </c>
      <c r="F568" s="30">
        <f t="shared" ca="1" si="58"/>
        <v>149.99274999999997</v>
      </c>
      <c r="G568" s="206">
        <f t="shared" ca="1" si="59"/>
        <v>149.03068000000002</v>
      </c>
      <c r="H568" s="192" t="str">
        <f ca="1"/>
        <v>2023-05-19</v>
      </c>
      <c r="I568" s="193">
        <f ca="1"/>
        <v>55809475</v>
      </c>
      <c r="O568" s="192" t="str">
        <f ca="1"/>
        <v>2023-05-19</v>
      </c>
      <c r="P568" s="193">
        <f ca="1"/>
        <v>3.69</v>
      </c>
      <c r="Q568" s="11"/>
      <c r="BB568" s="55"/>
      <c r="BC568" s="56"/>
      <c r="BD568" s="56"/>
      <c r="BE568" s="56"/>
      <c r="BF568" s="56"/>
      <c r="BG568" s="56"/>
    </row>
    <row r="569" spans="1:59" ht="12.5">
      <c r="A569" s="19"/>
      <c r="B569" s="198" t="str">
        <f ca="1"/>
        <v>2023-05-18</v>
      </c>
      <c r="C569" s="30">
        <f ca="1"/>
        <v>173.54</v>
      </c>
      <c r="D569" s="205">
        <f t="shared" ca="1" si="60"/>
        <v>168.26050000000001</v>
      </c>
      <c r="E569" s="30">
        <f t="shared" ca="1" si="57"/>
        <v>159.96483333333336</v>
      </c>
      <c r="F569" s="30">
        <f t="shared" ca="1" si="58"/>
        <v>149.76574999999997</v>
      </c>
      <c r="G569" s="206">
        <f t="shared" ca="1" si="59"/>
        <v>148.87848000000002</v>
      </c>
      <c r="H569" s="192" t="str">
        <f ca="1"/>
        <v>2023-05-18</v>
      </c>
      <c r="I569" s="193">
        <f ca="1"/>
        <v>65496700</v>
      </c>
      <c r="O569" s="192" t="str">
        <f ca="1"/>
        <v>2023-05-18</v>
      </c>
      <c r="P569" s="193">
        <f ca="1"/>
        <v>3.65</v>
      </c>
      <c r="Q569" s="11"/>
      <c r="BB569" s="55"/>
      <c r="BC569" s="56"/>
      <c r="BD569" s="56"/>
      <c r="BE569" s="56"/>
      <c r="BF569" s="56"/>
      <c r="BG569" s="56"/>
    </row>
    <row r="570" spans="1:59" ht="12.5">
      <c r="A570" s="19"/>
      <c r="B570" s="198" t="str">
        <f ca="1"/>
        <v>2023-05-17</v>
      </c>
      <c r="C570" s="30">
        <f ca="1"/>
        <v>171.2</v>
      </c>
      <c r="D570" s="205">
        <f t="shared" ca="1" si="60"/>
        <v>167.833</v>
      </c>
      <c r="E570" s="30">
        <f t="shared" ca="1" si="57"/>
        <v>159.52950000000004</v>
      </c>
      <c r="F570" s="30">
        <f t="shared" ca="1" si="58"/>
        <v>149.56399999999999</v>
      </c>
      <c r="G570" s="206">
        <f t="shared" ca="1" si="59"/>
        <v>148.72576000000001</v>
      </c>
      <c r="H570" s="192" t="str">
        <f ca="1"/>
        <v>2023-05-17</v>
      </c>
      <c r="I570" s="193">
        <f ca="1"/>
        <v>57951604</v>
      </c>
      <c r="O570" s="192" t="str">
        <f ca="1"/>
        <v>2023-05-17</v>
      </c>
      <c r="P570" s="193">
        <f ca="1"/>
        <v>3.58</v>
      </c>
      <c r="Q570" s="11"/>
      <c r="BB570" s="55"/>
      <c r="BC570" s="56"/>
      <c r="BD570" s="56"/>
      <c r="BE570" s="56"/>
      <c r="BF570" s="56"/>
      <c r="BG570" s="56"/>
    </row>
    <row r="571" spans="1:59" ht="12.5">
      <c r="A571" s="19"/>
      <c r="B571" s="198" t="str">
        <f ca="1"/>
        <v>2023-05-16</v>
      </c>
      <c r="C571" s="30">
        <f ca="1"/>
        <v>170.59</v>
      </c>
      <c r="D571" s="205">
        <f t="shared" ca="1" si="60"/>
        <v>167.57099999999997</v>
      </c>
      <c r="E571" s="30">
        <f t="shared" ca="1" si="57"/>
        <v>159.12616666666671</v>
      </c>
      <c r="F571" s="30">
        <f t="shared" ca="1" si="58"/>
        <v>149.37441666666666</v>
      </c>
      <c r="G571" s="206">
        <f t="shared" ca="1" si="59"/>
        <v>148.59608</v>
      </c>
      <c r="H571" s="192" t="str">
        <f ca="1"/>
        <v>2023-05-16</v>
      </c>
      <c r="I571" s="193">
        <f ca="1"/>
        <v>42110300</v>
      </c>
      <c r="O571" s="192" t="str">
        <f ca="1"/>
        <v>2023-05-16</v>
      </c>
      <c r="P571" s="193">
        <f ca="1"/>
        <v>3.55</v>
      </c>
      <c r="Q571" s="11"/>
      <c r="BB571" s="55"/>
      <c r="BC571" s="56"/>
      <c r="BD571" s="56"/>
      <c r="BE571" s="56"/>
      <c r="BF571" s="56"/>
      <c r="BG571" s="56"/>
    </row>
    <row r="572" spans="1:59" ht="12.5">
      <c r="A572" s="19"/>
      <c r="B572" s="198" t="str">
        <f ca="1"/>
        <v>2023-05-15</v>
      </c>
      <c r="C572" s="30">
        <f ca="1"/>
        <v>170.59</v>
      </c>
      <c r="D572" s="205">
        <f t="shared" ca="1" si="60"/>
        <v>167.28199999999998</v>
      </c>
      <c r="E572" s="30">
        <f t="shared" ca="1" si="57"/>
        <v>158.80016666666671</v>
      </c>
      <c r="F572" s="30">
        <f t="shared" ca="1" si="58"/>
        <v>149.17208333333335</v>
      </c>
      <c r="G572" s="206">
        <f t="shared" ca="1" si="59"/>
        <v>148.50203999999997</v>
      </c>
      <c r="H572" s="192" t="str">
        <f ca="1"/>
        <v>2023-05-15</v>
      </c>
      <c r="I572" s="193">
        <f ca="1"/>
        <v>37266700</v>
      </c>
      <c r="O572" s="192" t="str">
        <f ca="1"/>
        <v>2023-05-15</v>
      </c>
      <c r="P572" s="193">
        <f ca="1"/>
        <v>3.51</v>
      </c>
      <c r="Q572" s="11"/>
      <c r="BB572" s="55"/>
      <c r="BC572" s="56"/>
      <c r="BD572" s="56"/>
      <c r="BE572" s="56"/>
      <c r="BF572" s="56"/>
      <c r="BG572" s="56"/>
    </row>
    <row r="573" spans="1:59" ht="12.5">
      <c r="A573" s="19"/>
      <c r="B573" s="198" t="str">
        <f ca="1"/>
        <v>2023-05-12</v>
      </c>
      <c r="C573" s="30">
        <f ca="1"/>
        <v>171.08</v>
      </c>
      <c r="D573" s="205">
        <f t="shared" ca="1" si="60"/>
        <v>166.93149999999997</v>
      </c>
      <c r="E573" s="30">
        <f t="shared" ca="1" si="57"/>
        <v>158.49333333333337</v>
      </c>
      <c r="F573" s="30">
        <f t="shared" ca="1" si="58"/>
        <v>148.99674999999999</v>
      </c>
      <c r="G573" s="206">
        <f t="shared" ca="1" si="59"/>
        <v>148.39339999999999</v>
      </c>
      <c r="H573" s="192" t="str">
        <f ca="1"/>
        <v>2023-05-12</v>
      </c>
      <c r="I573" s="193">
        <f ca="1"/>
        <v>45533138</v>
      </c>
      <c r="O573" s="192" t="str">
        <f ca="1"/>
        <v>2023-05-12</v>
      </c>
      <c r="P573" s="193">
        <f ca="1"/>
        <v>3.46</v>
      </c>
      <c r="Q573" s="11"/>
      <c r="BB573" s="55"/>
      <c r="BC573" s="56"/>
      <c r="BD573" s="56"/>
      <c r="BE573" s="56"/>
      <c r="BF573" s="56"/>
      <c r="BG573" s="56"/>
    </row>
    <row r="574" spans="1:59" ht="12.5">
      <c r="A574" s="19"/>
      <c r="B574" s="198" t="str">
        <f ca="1"/>
        <v>2023-05-11</v>
      </c>
      <c r="C574" s="30">
        <f ca="1"/>
        <v>172.02</v>
      </c>
      <c r="D574" s="205">
        <f t="shared" ca="1" si="60"/>
        <v>166.55549999999999</v>
      </c>
      <c r="E574" s="30">
        <f t="shared" ca="1" si="57"/>
        <v>158.20500000000001</v>
      </c>
      <c r="F574" s="30">
        <f t="shared" ca="1" si="58"/>
        <v>148.81266666666667</v>
      </c>
      <c r="G574" s="206">
        <f t="shared" ca="1" si="59"/>
        <v>148.28899999999999</v>
      </c>
      <c r="H574" s="192" t="str">
        <f ca="1"/>
        <v>2023-05-11</v>
      </c>
      <c r="I574" s="193">
        <f ca="1"/>
        <v>49514700</v>
      </c>
      <c r="O574" s="192" t="str">
        <f ca="1"/>
        <v>2023-05-11</v>
      </c>
      <c r="P574" s="193">
        <f ca="1"/>
        <v>3.4</v>
      </c>
      <c r="Q574" s="11"/>
      <c r="BB574" s="55"/>
      <c r="BC574" s="56"/>
      <c r="BD574" s="56"/>
      <c r="BE574" s="56"/>
      <c r="BF574" s="56"/>
      <c r="BG574" s="56"/>
    </row>
    <row r="575" spans="1:59" ht="12.5">
      <c r="A575" s="19"/>
      <c r="B575" s="198" t="str">
        <f ca="1"/>
        <v>2023-05-10</v>
      </c>
      <c r="C575" s="30">
        <f ca="1"/>
        <v>171.82</v>
      </c>
      <c r="D575" s="205">
        <f t="shared" ca="1" si="60"/>
        <v>166.15</v>
      </c>
      <c r="E575" s="30">
        <f t="shared" ca="1" si="57"/>
        <v>157.86583333333334</v>
      </c>
      <c r="F575" s="30">
        <f t="shared" ca="1" si="58"/>
        <v>148.60483333333335</v>
      </c>
      <c r="G575" s="206">
        <f t="shared" ca="1" si="59"/>
        <v>148.16288</v>
      </c>
      <c r="H575" s="192" t="str">
        <f ca="1"/>
        <v>2023-05-10</v>
      </c>
      <c r="I575" s="193">
        <f ca="1"/>
        <v>53724501</v>
      </c>
      <c r="O575" s="192" t="str">
        <f ca="1"/>
        <v>2023-05-10</v>
      </c>
      <c r="P575" s="193">
        <f ca="1"/>
        <v>3.44</v>
      </c>
      <c r="Q575" s="11"/>
      <c r="BB575" s="55"/>
      <c r="BC575" s="56"/>
      <c r="BD575" s="56"/>
      <c r="BE575" s="56"/>
      <c r="BF575" s="56"/>
      <c r="BG575" s="56"/>
    </row>
    <row r="576" spans="1:59" ht="12.5">
      <c r="A576" s="19"/>
      <c r="B576" s="198" t="str">
        <f ca="1"/>
        <v>2023-05-09</v>
      </c>
      <c r="C576" s="30">
        <f ca="1"/>
        <v>170.06</v>
      </c>
      <c r="D576" s="205">
        <f t="shared" ca="1" si="60"/>
        <v>165.48400000000001</v>
      </c>
      <c r="E576" s="30">
        <f t="shared" ca="1" si="57"/>
        <v>157.54066666666668</v>
      </c>
      <c r="F576" s="30">
        <f t="shared" ca="1" si="58"/>
        <v>148.40900000000002</v>
      </c>
      <c r="G576" s="206">
        <f t="shared" ca="1" si="59"/>
        <v>148.05312000000001</v>
      </c>
      <c r="H576" s="192" t="str">
        <f ca="1"/>
        <v>2023-05-09</v>
      </c>
      <c r="I576" s="193">
        <f ca="1"/>
        <v>45326900</v>
      </c>
      <c r="O576" s="192" t="str">
        <f ca="1"/>
        <v>2023-05-09</v>
      </c>
      <c r="P576" s="193">
        <f ca="1"/>
        <v>3.52</v>
      </c>
      <c r="Q576" s="11"/>
      <c r="BB576" s="55"/>
      <c r="BC576" s="56"/>
      <c r="BD576" s="56"/>
      <c r="BE576" s="56"/>
      <c r="BF576" s="56"/>
      <c r="BG576" s="56"/>
    </row>
    <row r="577" spans="1:59" ht="12.5">
      <c r="A577" s="19"/>
      <c r="B577" s="198" t="str">
        <f ca="1"/>
        <v>2023-05-08</v>
      </c>
      <c r="C577" s="30">
        <f ca="1"/>
        <v>171.77</v>
      </c>
      <c r="D577" s="205">
        <f t="shared" ca="1" si="60"/>
        <v>164.94049999999999</v>
      </c>
      <c r="E577" s="30">
        <f t="shared" ca="1" si="57"/>
        <v>157.19799999999998</v>
      </c>
      <c r="F577" s="30">
        <f t="shared" ca="1" si="58"/>
        <v>148.21333333333334</v>
      </c>
      <c r="G577" s="206">
        <f t="shared" ca="1" si="59"/>
        <v>147.98195999999999</v>
      </c>
      <c r="H577" s="192" t="str">
        <f ca="1"/>
        <v>2023-05-08</v>
      </c>
      <c r="I577" s="193">
        <f ca="1"/>
        <v>55962800</v>
      </c>
      <c r="O577" s="192" t="str">
        <f ca="1"/>
        <v>2023-05-08</v>
      </c>
      <c r="P577" s="193">
        <f ca="1"/>
        <v>3.52</v>
      </c>
      <c r="Q577" s="11"/>
      <c r="BB577" s="55"/>
      <c r="BC577" s="56"/>
      <c r="BD577" s="56"/>
      <c r="BE577" s="56"/>
      <c r="BF577" s="56"/>
      <c r="BG577" s="56"/>
    </row>
    <row r="578" spans="1:59" ht="12.5">
      <c r="A578" s="19"/>
      <c r="B578" s="198" t="str">
        <f ca="1"/>
        <v>2023-05-05</v>
      </c>
      <c r="C578" s="30">
        <f ca="1"/>
        <v>171.84</v>
      </c>
      <c r="D578" s="205">
        <f t="shared" ca="1" si="60"/>
        <v>164.3725</v>
      </c>
      <c r="E578" s="30">
        <f t="shared" ca="1" si="57"/>
        <v>156.8208333333333</v>
      </c>
      <c r="F578" s="30">
        <f t="shared" ca="1" si="58"/>
        <v>148.01508333333334</v>
      </c>
      <c r="G578" s="206">
        <f t="shared" ca="1" si="59"/>
        <v>147.89431999999996</v>
      </c>
      <c r="H578" s="192" t="str">
        <f ca="1"/>
        <v>2023-05-05</v>
      </c>
      <c r="I578" s="193">
        <f ca="1"/>
        <v>113453171</v>
      </c>
      <c r="O578" s="192" t="str">
        <f ca="1"/>
        <v>2023-05-05</v>
      </c>
      <c r="P578" s="193">
        <f ca="1"/>
        <v>3.45</v>
      </c>
      <c r="Q578" s="11"/>
      <c r="BB578" s="55"/>
      <c r="BC578" s="56"/>
      <c r="BD578" s="56"/>
      <c r="BE578" s="56"/>
      <c r="BF578" s="56"/>
      <c r="BG578" s="56"/>
    </row>
    <row r="579" spans="1:59" ht="12.5">
      <c r="A579" s="19"/>
      <c r="B579" s="198" t="str">
        <f ca="1"/>
        <v>2023-05-04</v>
      </c>
      <c r="C579" s="30">
        <f ca="1"/>
        <v>164.13</v>
      </c>
      <c r="D579" s="205">
        <f t="shared" ca="1" si="60"/>
        <v>163.9315</v>
      </c>
      <c r="E579" s="30">
        <f t="shared" ca="1" si="57"/>
        <v>156.45966666666664</v>
      </c>
      <c r="F579" s="30">
        <f t="shared" ca="1" si="58"/>
        <v>147.79291666666666</v>
      </c>
      <c r="G579" s="206">
        <f t="shared" ca="1" si="59"/>
        <v>147.82695999999996</v>
      </c>
      <c r="H579" s="192" t="str">
        <f ca="1"/>
        <v>2023-05-04</v>
      </c>
      <c r="I579" s="193">
        <f ca="1"/>
        <v>81235427</v>
      </c>
      <c r="O579" s="192" t="str">
        <f ca="1"/>
        <v>2023-05-04</v>
      </c>
      <c r="P579" s="193">
        <f ca="1"/>
        <v>3.35</v>
      </c>
      <c r="Q579" s="11"/>
      <c r="BB579" s="55"/>
      <c r="BC579" s="56"/>
      <c r="BD579" s="56"/>
      <c r="BE579" s="56"/>
      <c r="BF579" s="56"/>
      <c r="BG579" s="56"/>
    </row>
    <row r="580" spans="1:59" ht="12.5">
      <c r="A580" s="19"/>
      <c r="B580" s="198" t="str">
        <f ca="1"/>
        <v>2023-05-03</v>
      </c>
      <c r="C580" s="30">
        <f ca="1"/>
        <v>165.78</v>
      </c>
      <c r="D580" s="205">
        <f t="shared" ca="1" si="60"/>
        <v>163.83150000000001</v>
      </c>
      <c r="E580" s="30">
        <f t="shared" ref="E580:E643" ca="1" si="61">AVERAGE(C580:C639)</f>
        <v>156.27199999999996</v>
      </c>
      <c r="F580" s="30">
        <f t="shared" ref="F580:F643" ca="1" si="62">AVERAGE(C580:C699)</f>
        <v>147.53616666666665</v>
      </c>
      <c r="G580" s="206">
        <f t="shared" ref="G580:G643" ca="1" si="63">AVERAGE(C580:C829)</f>
        <v>147.78751999999997</v>
      </c>
      <c r="H580" s="192" t="str">
        <f ca="1"/>
        <v>2023-05-03</v>
      </c>
      <c r="I580" s="193">
        <f ca="1"/>
        <v>65136018</v>
      </c>
      <c r="O580" s="192" t="str">
        <f ca="1"/>
        <v>2023-05-03</v>
      </c>
      <c r="P580" s="193">
        <f ca="1"/>
        <v>3.4</v>
      </c>
      <c r="Q580" s="11"/>
      <c r="BB580" s="55"/>
      <c r="BC580" s="56"/>
      <c r="BD580" s="56"/>
      <c r="BE580" s="56"/>
      <c r="BF580" s="56"/>
      <c r="BG580" s="56"/>
    </row>
    <row r="581" spans="1:59" ht="12.5">
      <c r="A581" s="19"/>
      <c r="B581" s="198" t="str">
        <f ca="1"/>
        <v>2023-05-02</v>
      </c>
      <c r="C581" s="30">
        <f ca="1"/>
        <v>166.86</v>
      </c>
      <c r="D581" s="205">
        <f t="shared" ref="D581:D644" ca="1" si="64">AVERAGE(C581:C600)</f>
        <v>163.7415</v>
      </c>
      <c r="E581" s="30">
        <f t="shared" ca="1" si="61"/>
        <v>156.00883333333331</v>
      </c>
      <c r="F581" s="30">
        <f t="shared" ca="1" si="62"/>
        <v>147.30383333333333</v>
      </c>
      <c r="G581" s="206">
        <f t="shared" ca="1" si="63"/>
        <v>147.77787999999998</v>
      </c>
      <c r="H581" s="192" t="str">
        <f ca="1"/>
        <v>2023-05-02</v>
      </c>
      <c r="I581" s="193">
        <f ca="1"/>
        <v>48425700</v>
      </c>
      <c r="O581" s="192" t="str">
        <f ca="1"/>
        <v>2023-05-02</v>
      </c>
      <c r="P581" s="193">
        <f ca="1"/>
        <v>3.44</v>
      </c>
      <c r="Q581" s="11"/>
      <c r="BB581" s="55"/>
      <c r="BC581" s="56"/>
      <c r="BD581" s="56"/>
      <c r="BE581" s="56"/>
      <c r="BF581" s="56"/>
      <c r="BG581" s="56"/>
    </row>
    <row r="582" spans="1:59" ht="12.5">
      <c r="A582" s="19"/>
      <c r="B582" s="198" t="str">
        <f ca="1"/>
        <v>2023-05-01</v>
      </c>
      <c r="C582" s="30">
        <f ca="1"/>
        <v>167.9</v>
      </c>
      <c r="D582" s="205">
        <f t="shared" ca="1" si="64"/>
        <v>163.62399999999997</v>
      </c>
      <c r="E582" s="30">
        <f t="shared" ca="1" si="61"/>
        <v>155.77316666666658</v>
      </c>
      <c r="F582" s="30">
        <f t="shared" ca="1" si="62"/>
        <v>147.05766666666662</v>
      </c>
      <c r="G582" s="206">
        <f t="shared" ca="1" si="63"/>
        <v>147.73819999999998</v>
      </c>
      <c r="H582" s="192" t="str">
        <f ca="1"/>
        <v>2023-05-01</v>
      </c>
      <c r="I582" s="193">
        <f ca="1"/>
        <v>52472936</v>
      </c>
      <c r="O582" s="192" t="str">
        <f ca="1"/>
        <v>2023-05-01</v>
      </c>
      <c r="P582" s="193">
        <f ca="1"/>
        <v>3.57</v>
      </c>
      <c r="Q582" s="11"/>
      <c r="BB582" s="55"/>
      <c r="BC582" s="56"/>
      <c r="BD582" s="56"/>
      <c r="BE582" s="56"/>
      <c r="BF582" s="56"/>
      <c r="BG582" s="56"/>
    </row>
    <row r="583" spans="1:59" ht="12.5">
      <c r="A583" s="19"/>
      <c r="B583" s="198" t="str">
        <f ca="1"/>
        <v>2023-04-28</v>
      </c>
      <c r="C583" s="30">
        <f ca="1"/>
        <v>167.99</v>
      </c>
      <c r="D583" s="205">
        <f t="shared" ca="1" si="64"/>
        <v>163.39150000000001</v>
      </c>
      <c r="E583" s="30">
        <f t="shared" ca="1" si="61"/>
        <v>155.45966666666664</v>
      </c>
      <c r="F583" s="30">
        <f t="shared" ca="1" si="62"/>
        <v>146.79841666666661</v>
      </c>
      <c r="G583" s="206">
        <f t="shared" ca="1" si="63"/>
        <v>147.68835999999999</v>
      </c>
      <c r="H583" s="192" t="str">
        <f ca="1"/>
        <v>2023-04-28</v>
      </c>
      <c r="I583" s="193">
        <f ca="1"/>
        <v>55275851</v>
      </c>
      <c r="O583" s="192" t="str">
        <f ca="1"/>
        <v>2023-04-28</v>
      </c>
      <c r="P583" s="193">
        <f ca="1"/>
        <v>3.45</v>
      </c>
      <c r="Q583" s="11"/>
      <c r="BB583" s="55"/>
      <c r="BC583" s="56"/>
      <c r="BD583" s="56"/>
      <c r="BE583" s="56"/>
      <c r="BF583" s="56"/>
      <c r="BG583" s="56"/>
    </row>
    <row r="584" spans="1:59" ht="12.5">
      <c r="A584" s="19"/>
      <c r="B584" s="198" t="str">
        <f ca="1"/>
        <v>2023-04-27</v>
      </c>
      <c r="C584" s="30">
        <f ca="1"/>
        <v>166.73</v>
      </c>
      <c r="D584" s="205">
        <f t="shared" ca="1" si="64"/>
        <v>163.029</v>
      </c>
      <c r="E584" s="30">
        <f t="shared" ca="1" si="61"/>
        <v>155.05583333333334</v>
      </c>
      <c r="F584" s="30">
        <f t="shared" ca="1" si="62"/>
        <v>146.54066666666665</v>
      </c>
      <c r="G584" s="206">
        <f t="shared" ca="1" si="63"/>
        <v>147.63695999999999</v>
      </c>
      <c r="H584" s="192" t="str">
        <f ca="1"/>
        <v>2023-04-27</v>
      </c>
      <c r="I584" s="193">
        <f ca="1"/>
        <v>64902329</v>
      </c>
      <c r="O584" s="192" t="str">
        <f ca="1"/>
        <v>2023-04-27</v>
      </c>
      <c r="P584" s="193">
        <f ca="1"/>
        <v>3.53</v>
      </c>
      <c r="Q584" s="11"/>
      <c r="BB584" s="55"/>
      <c r="BC584" s="56"/>
      <c r="BD584" s="56"/>
      <c r="BE584" s="56"/>
      <c r="BF584" s="56"/>
      <c r="BG584" s="56"/>
    </row>
    <row r="585" spans="1:59" ht="12.5">
      <c r="A585" s="19"/>
      <c r="B585" s="198" t="str">
        <f ca="1"/>
        <v>2023-04-26</v>
      </c>
      <c r="C585" s="30">
        <f ca="1"/>
        <v>162.13</v>
      </c>
      <c r="D585" s="205">
        <f t="shared" ca="1" si="64"/>
        <v>162.65049999999997</v>
      </c>
      <c r="E585" s="30">
        <f t="shared" ca="1" si="61"/>
        <v>154.65416666666664</v>
      </c>
      <c r="F585" s="30">
        <f t="shared" ca="1" si="62"/>
        <v>146.34399999999997</v>
      </c>
      <c r="G585" s="206">
        <f t="shared" ca="1" si="63"/>
        <v>147.61415999999997</v>
      </c>
      <c r="H585" s="192" t="str">
        <f ca="1"/>
        <v>2023-04-26</v>
      </c>
      <c r="I585" s="193">
        <f ca="1"/>
        <v>45498800</v>
      </c>
      <c r="O585" s="192" t="str">
        <f ca="1"/>
        <v>2023-04-26</v>
      </c>
      <c r="P585" s="193">
        <f ca="1"/>
        <v>3.43</v>
      </c>
      <c r="Q585" s="11"/>
      <c r="BB585" s="55"/>
      <c r="BC585" s="56"/>
      <c r="BD585" s="56"/>
      <c r="BE585" s="56"/>
      <c r="BF585" s="56"/>
      <c r="BG585" s="56"/>
    </row>
    <row r="586" spans="1:59" ht="12.5">
      <c r="A586" s="19"/>
      <c r="B586" s="198" t="str">
        <f ca="1"/>
        <v>2023-04-25</v>
      </c>
      <c r="C586" s="30">
        <f ca="1"/>
        <v>162.13</v>
      </c>
      <c r="D586" s="205">
        <f t="shared" ca="1" si="64"/>
        <v>162.34800000000001</v>
      </c>
      <c r="E586" s="30">
        <f t="shared" ca="1" si="61"/>
        <v>154.30799999999999</v>
      </c>
      <c r="F586" s="30">
        <f t="shared" ca="1" si="62"/>
        <v>146.2318333333333</v>
      </c>
      <c r="G586" s="206">
        <f t="shared" ca="1" si="63"/>
        <v>147.58192</v>
      </c>
      <c r="H586" s="192" t="str">
        <f ca="1"/>
        <v>2023-04-25</v>
      </c>
      <c r="I586" s="193">
        <f ca="1"/>
        <v>48714100</v>
      </c>
      <c r="O586" s="192" t="str">
        <f ca="1"/>
        <v>2023-04-25</v>
      </c>
      <c r="P586" s="193">
        <f ca="1"/>
        <v>3.4</v>
      </c>
      <c r="Q586" s="11"/>
      <c r="BB586" s="55"/>
      <c r="BC586" s="56"/>
      <c r="BD586" s="56"/>
      <c r="BE586" s="56"/>
      <c r="BF586" s="56"/>
      <c r="BG586" s="56"/>
    </row>
    <row r="587" spans="1:59" ht="12.5">
      <c r="A587" s="19"/>
      <c r="B587" s="198" t="str">
        <f ca="1"/>
        <v>2023-04-24</v>
      </c>
      <c r="C587" s="30">
        <f ca="1"/>
        <v>163.68</v>
      </c>
      <c r="D587" s="205">
        <f t="shared" ca="1" si="64"/>
        <v>162.07649999999998</v>
      </c>
      <c r="E587" s="30">
        <f t="shared" ca="1" si="61"/>
        <v>154.01000000000002</v>
      </c>
      <c r="F587" s="30">
        <f t="shared" ca="1" si="62"/>
        <v>146.1418333333333</v>
      </c>
      <c r="G587" s="206">
        <f t="shared" ca="1" si="63"/>
        <v>147.5506</v>
      </c>
      <c r="H587" s="192" t="str">
        <f ca="1"/>
        <v>2023-04-24</v>
      </c>
      <c r="I587" s="193">
        <f ca="1"/>
        <v>41949600</v>
      </c>
      <c r="O587" s="192" t="str">
        <f ca="1"/>
        <v>2023-04-24</v>
      </c>
      <c r="P587" s="193">
        <f ca="1"/>
        <v>3.52</v>
      </c>
      <c r="Q587" s="11"/>
      <c r="BB587" s="55"/>
      <c r="BC587" s="56"/>
      <c r="BD587" s="56"/>
      <c r="BE587" s="56"/>
      <c r="BF587" s="56"/>
      <c r="BG587" s="56"/>
    </row>
    <row r="588" spans="1:59" ht="12.5">
      <c r="A588" s="19"/>
      <c r="B588" s="198" t="str">
        <f ca="1"/>
        <v>2023-04-21</v>
      </c>
      <c r="C588" s="30">
        <f ca="1"/>
        <v>163.37</v>
      </c>
      <c r="D588" s="205">
        <f t="shared" ca="1" si="64"/>
        <v>161.82499999999999</v>
      </c>
      <c r="E588" s="30">
        <f t="shared" ca="1" si="61"/>
        <v>153.65383333333332</v>
      </c>
      <c r="F588" s="30">
        <f t="shared" ca="1" si="62"/>
        <v>146.05866666666665</v>
      </c>
      <c r="G588" s="206">
        <f t="shared" ca="1" si="63"/>
        <v>147.53700000000003</v>
      </c>
      <c r="H588" s="192" t="str">
        <f ca="1"/>
        <v>2023-04-21</v>
      </c>
      <c r="I588" s="193">
        <f ca="1"/>
        <v>58337341</v>
      </c>
      <c r="O588" s="192" t="str">
        <f ca="1"/>
        <v>2023-04-21</v>
      </c>
      <c r="P588" s="193">
        <f ca="1"/>
        <v>3.57</v>
      </c>
      <c r="Q588" s="11"/>
      <c r="BB588" s="55"/>
      <c r="BC588" s="56"/>
      <c r="BD588" s="56"/>
      <c r="BE588" s="56"/>
      <c r="BF588" s="56"/>
      <c r="BG588" s="56"/>
    </row>
    <row r="589" spans="1:59" ht="12.5">
      <c r="A589" s="19"/>
      <c r="B589" s="198" t="str">
        <f ca="1"/>
        <v>2023-04-20</v>
      </c>
      <c r="C589" s="30">
        <f ca="1"/>
        <v>164.99</v>
      </c>
      <c r="D589" s="205">
        <f t="shared" ca="1" si="64"/>
        <v>161.52349999999998</v>
      </c>
      <c r="E589" s="30">
        <f t="shared" ca="1" si="61"/>
        <v>153.26816666666664</v>
      </c>
      <c r="F589" s="30">
        <f t="shared" ca="1" si="62"/>
        <v>145.8880833333333</v>
      </c>
      <c r="G589" s="206">
        <f t="shared" ca="1" si="63"/>
        <v>147.52036000000001</v>
      </c>
      <c r="H589" s="192" t="str">
        <f ca="1"/>
        <v>2023-04-20</v>
      </c>
      <c r="I589" s="193">
        <f ca="1"/>
        <v>52456400</v>
      </c>
      <c r="O589" s="192" t="str">
        <f ca="1"/>
        <v>2023-04-20</v>
      </c>
      <c r="P589" s="193">
        <f ca="1"/>
        <v>3.55</v>
      </c>
      <c r="Q589" s="11"/>
      <c r="BB589" s="55"/>
      <c r="BC589" s="56"/>
      <c r="BD589" s="56"/>
      <c r="BE589" s="56"/>
      <c r="BF589" s="56"/>
      <c r="BG589" s="56"/>
    </row>
    <row r="590" spans="1:59" ht="12.5">
      <c r="A590" s="19"/>
      <c r="B590" s="198" t="str">
        <f ca="1"/>
        <v>2023-04-19</v>
      </c>
      <c r="C590" s="30">
        <f ca="1"/>
        <v>165.96</v>
      </c>
      <c r="D590" s="205">
        <f t="shared" ca="1" si="64"/>
        <v>161.0865</v>
      </c>
      <c r="E590" s="30">
        <f t="shared" ca="1" si="61"/>
        <v>152.86649999999997</v>
      </c>
      <c r="F590" s="30">
        <f t="shared" ca="1" si="62"/>
        <v>145.74141666666662</v>
      </c>
      <c r="G590" s="206">
        <f t="shared" ca="1" si="63"/>
        <v>147.51547999999997</v>
      </c>
      <c r="H590" s="192" t="str">
        <f ca="1"/>
        <v>2023-04-19</v>
      </c>
      <c r="I590" s="193">
        <f ca="1"/>
        <v>47720200</v>
      </c>
      <c r="O590" s="192" t="str">
        <f ca="1"/>
        <v>2023-04-19</v>
      </c>
      <c r="P590" s="193">
        <f ca="1"/>
        <v>3.6</v>
      </c>
      <c r="Q590" s="11"/>
      <c r="BB590" s="55"/>
      <c r="BC590" s="56"/>
      <c r="BD590" s="56"/>
      <c r="BE590" s="56"/>
      <c r="BF590" s="56"/>
      <c r="BG590" s="56"/>
    </row>
    <row r="591" spans="1:59" ht="12.5">
      <c r="A591" s="19"/>
      <c r="B591" s="198" t="str">
        <f ca="1"/>
        <v>2023-04-18</v>
      </c>
      <c r="C591" s="30">
        <f ca="1"/>
        <v>164.81</v>
      </c>
      <c r="D591" s="205">
        <f t="shared" ca="1" si="64"/>
        <v>160.673</v>
      </c>
      <c r="E591" s="30">
        <f t="shared" ca="1" si="61"/>
        <v>152.4253333333333</v>
      </c>
      <c r="F591" s="30">
        <f t="shared" ca="1" si="62"/>
        <v>145.61124999999996</v>
      </c>
      <c r="G591" s="206">
        <f t="shared" ca="1" si="63"/>
        <v>147.50987999999998</v>
      </c>
      <c r="H591" s="192" t="str">
        <f ca="1"/>
        <v>2023-04-18</v>
      </c>
      <c r="I591" s="193">
        <f ca="1"/>
        <v>49923008</v>
      </c>
      <c r="O591" s="192" t="str">
        <f ca="1"/>
        <v>2023-04-18</v>
      </c>
      <c r="P591" s="193">
        <f ca="1"/>
        <v>3.57</v>
      </c>
      <c r="Q591" s="11"/>
      <c r="BB591" s="55"/>
      <c r="BC591" s="56"/>
      <c r="BD591" s="56"/>
      <c r="BE591" s="56"/>
      <c r="BF591" s="56"/>
      <c r="BG591" s="56"/>
    </row>
    <row r="592" spans="1:59" ht="12.5">
      <c r="A592" s="19"/>
      <c r="B592" s="198" t="str">
        <f ca="1"/>
        <v>2023-04-17</v>
      </c>
      <c r="C592" s="30">
        <f ca="1"/>
        <v>163.58000000000001</v>
      </c>
      <c r="D592" s="205">
        <f t="shared" ca="1" si="64"/>
        <v>160.22399999999999</v>
      </c>
      <c r="E592" s="30">
        <f t="shared" ca="1" si="61"/>
        <v>151.94999999999999</v>
      </c>
      <c r="F592" s="30">
        <f t="shared" ca="1" si="62"/>
        <v>145.46691666666663</v>
      </c>
      <c r="G592" s="206">
        <f t="shared" ca="1" si="63"/>
        <v>147.50955999999999</v>
      </c>
      <c r="H592" s="192" t="str">
        <f ca="1"/>
        <v>2023-04-17</v>
      </c>
      <c r="I592" s="193">
        <f ca="1"/>
        <v>41516217</v>
      </c>
      <c r="O592" s="192" t="str">
        <f ca="1"/>
        <v>2023-04-17</v>
      </c>
      <c r="P592" s="193">
        <f ca="1"/>
        <v>3.59</v>
      </c>
      <c r="Q592" s="11"/>
      <c r="BB592" s="55"/>
      <c r="BC592" s="56"/>
      <c r="BD592" s="56"/>
      <c r="BE592" s="56"/>
      <c r="BF592" s="56"/>
      <c r="BG592" s="56"/>
    </row>
    <row r="593" spans="1:59" ht="12.5">
      <c r="A593" s="19"/>
      <c r="B593" s="198" t="str">
        <f ca="1"/>
        <v>2023-04-14</v>
      </c>
      <c r="C593" s="30">
        <f ca="1"/>
        <v>163.56</v>
      </c>
      <c r="D593" s="205">
        <f t="shared" ca="1" si="64"/>
        <v>159.7175</v>
      </c>
      <c r="E593" s="30">
        <f t="shared" ca="1" si="61"/>
        <v>151.45233333333329</v>
      </c>
      <c r="F593" s="30">
        <f t="shared" ca="1" si="62"/>
        <v>145.31491666666662</v>
      </c>
      <c r="G593" s="206">
        <f t="shared" ca="1" si="63"/>
        <v>147.505</v>
      </c>
      <c r="H593" s="192" t="str">
        <f ca="1"/>
        <v>2023-04-14</v>
      </c>
      <c r="I593" s="193">
        <f ca="1"/>
        <v>49386500</v>
      </c>
      <c r="O593" s="192" t="str">
        <f ca="1"/>
        <v>2023-04-14</v>
      </c>
      <c r="P593" s="193">
        <f ca="1"/>
        <v>3.52</v>
      </c>
      <c r="Q593" s="11"/>
      <c r="BB593" s="55"/>
      <c r="BC593" s="56"/>
      <c r="BD593" s="56"/>
      <c r="BE593" s="56"/>
      <c r="BF593" s="56"/>
      <c r="BG593" s="56"/>
    </row>
    <row r="594" spans="1:59" ht="12.5">
      <c r="A594" s="19"/>
      <c r="B594" s="198" t="str">
        <f ca="1"/>
        <v>2023-04-13</v>
      </c>
      <c r="C594" s="30">
        <f ca="1"/>
        <v>163.91</v>
      </c>
      <c r="D594" s="205">
        <f t="shared" ca="1" si="64"/>
        <v>159.25399999999999</v>
      </c>
      <c r="E594" s="30">
        <f t="shared" ca="1" si="61"/>
        <v>150.95399999999998</v>
      </c>
      <c r="F594" s="30">
        <f t="shared" ca="1" si="62"/>
        <v>145.13116666666662</v>
      </c>
      <c r="G594" s="206">
        <f t="shared" ca="1" si="63"/>
        <v>147.50135999999998</v>
      </c>
      <c r="H594" s="192" t="str">
        <f ca="1"/>
        <v>2023-04-13</v>
      </c>
      <c r="I594" s="193">
        <f ca="1"/>
        <v>68445649</v>
      </c>
      <c r="O594" s="192" t="str">
        <f ca="1"/>
        <v>2023-04-13</v>
      </c>
      <c r="P594" s="193">
        <f ca="1"/>
        <v>3.45</v>
      </c>
      <c r="Q594" s="11"/>
      <c r="BB594" s="55"/>
      <c r="BC594" s="56"/>
      <c r="BD594" s="56"/>
      <c r="BE594" s="56"/>
      <c r="BF594" s="56"/>
      <c r="BG594" s="56"/>
    </row>
    <row r="595" spans="1:59" ht="12.5">
      <c r="A595" s="19"/>
      <c r="B595" s="198" t="str">
        <f ca="1"/>
        <v>2023-04-12</v>
      </c>
      <c r="C595" s="30">
        <f ca="1"/>
        <v>158.5</v>
      </c>
      <c r="D595" s="205">
        <f t="shared" ca="1" si="64"/>
        <v>158.63150000000002</v>
      </c>
      <c r="E595" s="30">
        <f t="shared" ca="1" si="61"/>
        <v>150.46183333333332</v>
      </c>
      <c r="F595" s="30">
        <f t="shared" ca="1" si="62"/>
        <v>144.9483333333333</v>
      </c>
      <c r="G595" s="206">
        <f t="shared" ca="1" si="63"/>
        <v>147.51643999999999</v>
      </c>
      <c r="H595" s="192" t="str">
        <f ca="1"/>
        <v>2023-04-12</v>
      </c>
      <c r="I595" s="193">
        <f ca="1"/>
        <v>50133100</v>
      </c>
      <c r="O595" s="192" t="str">
        <f ca="1"/>
        <v>2023-04-12</v>
      </c>
      <c r="P595" s="193">
        <f ca="1"/>
        <v>3.42</v>
      </c>
      <c r="Q595" s="11"/>
      <c r="BB595" s="55"/>
      <c r="BC595" s="56"/>
      <c r="BD595" s="56"/>
      <c r="BE595" s="56"/>
      <c r="BF595" s="56"/>
      <c r="BG595" s="56"/>
    </row>
    <row r="596" spans="1:59" ht="12.5">
      <c r="A596" s="19"/>
      <c r="B596" s="198" t="str">
        <f ca="1"/>
        <v>2023-04-11</v>
      </c>
      <c r="C596" s="30">
        <f ca="1"/>
        <v>159.19</v>
      </c>
      <c r="D596" s="205">
        <f t="shared" ca="1" si="64"/>
        <v>158.26000000000002</v>
      </c>
      <c r="E596" s="30">
        <f t="shared" ca="1" si="61"/>
        <v>150.04033333333331</v>
      </c>
      <c r="F596" s="30">
        <f t="shared" ca="1" si="62"/>
        <v>144.80966666666663</v>
      </c>
      <c r="G596" s="206">
        <f t="shared" ca="1" si="63"/>
        <v>147.54239999999999</v>
      </c>
      <c r="H596" s="192" t="str">
        <f ca="1"/>
        <v>2023-04-11</v>
      </c>
      <c r="I596" s="193">
        <f ca="1"/>
        <v>47644217</v>
      </c>
      <c r="O596" s="192" t="str">
        <f ca="1"/>
        <v>2023-04-11</v>
      </c>
      <c r="P596" s="193">
        <f ca="1"/>
        <v>3.43</v>
      </c>
      <c r="Q596" s="11"/>
      <c r="BB596" s="55"/>
      <c r="BC596" s="56"/>
      <c r="BD596" s="56"/>
      <c r="BE596" s="56"/>
      <c r="BF596" s="56"/>
      <c r="BG596" s="56"/>
    </row>
    <row r="597" spans="1:59" ht="12.5">
      <c r="A597" s="19"/>
      <c r="B597" s="198" t="str">
        <f ca="1"/>
        <v>2023-04-10</v>
      </c>
      <c r="C597" s="30">
        <f ca="1"/>
        <v>160.41</v>
      </c>
      <c r="D597" s="205">
        <f t="shared" ca="1" si="64"/>
        <v>157.749</v>
      </c>
      <c r="E597" s="30">
        <f t="shared" ca="1" si="61"/>
        <v>149.58516666666662</v>
      </c>
      <c r="F597" s="30">
        <f t="shared" ca="1" si="62"/>
        <v>144.65424999999996</v>
      </c>
      <c r="G597" s="206">
        <f t="shared" ca="1" si="63"/>
        <v>147.55807999999999</v>
      </c>
      <c r="H597" s="192" t="str">
        <f ca="1"/>
        <v>2023-04-10</v>
      </c>
      <c r="I597" s="193">
        <f ca="1"/>
        <v>47716900</v>
      </c>
      <c r="O597" s="192" t="str">
        <f ca="1"/>
        <v>2023-04-10</v>
      </c>
      <c r="P597" s="193">
        <f ca="1"/>
        <v>3.42</v>
      </c>
      <c r="Q597" s="11"/>
      <c r="BB597" s="55"/>
      <c r="BC597" s="56"/>
      <c r="BD597" s="56"/>
      <c r="BE597" s="56"/>
      <c r="BF597" s="56"/>
      <c r="BG597" s="56"/>
    </row>
    <row r="598" spans="1:59" ht="12.5">
      <c r="A598" s="19"/>
      <c r="B598" s="198" t="str">
        <f ca="1"/>
        <v>2023-04-06</v>
      </c>
      <c r="C598" s="30">
        <f ca="1"/>
        <v>163.02000000000001</v>
      </c>
      <c r="D598" s="205">
        <f t="shared" ca="1" si="64"/>
        <v>157.0795</v>
      </c>
      <c r="E598" s="30">
        <f t="shared" ca="1" si="61"/>
        <v>149.11099999999993</v>
      </c>
      <c r="F598" s="30">
        <f t="shared" ca="1" si="62"/>
        <v>144.45549999999997</v>
      </c>
      <c r="G598" s="206">
        <f t="shared" ca="1" si="63"/>
        <v>147.58595999999997</v>
      </c>
      <c r="H598" s="192" t="str">
        <f ca="1"/>
        <v>2023-04-06</v>
      </c>
      <c r="I598" s="193">
        <f ca="1"/>
        <v>45390123</v>
      </c>
      <c r="O598" s="192" t="str">
        <f ca="1"/>
        <v>2023-04-06</v>
      </c>
      <c r="P598" s="193">
        <f ca="1"/>
        <v>3.29</v>
      </c>
      <c r="Q598" s="11"/>
      <c r="BB598" s="55"/>
      <c r="BC598" s="56"/>
      <c r="BD598" s="56"/>
      <c r="BE598" s="56"/>
      <c r="BF598" s="56"/>
      <c r="BG598" s="56"/>
    </row>
    <row r="599" spans="1:59" ht="12.5">
      <c r="A599" s="19"/>
      <c r="B599" s="198" t="str">
        <f ca="1"/>
        <v>2023-04-05</v>
      </c>
      <c r="C599" s="30">
        <f ca="1"/>
        <v>162.13</v>
      </c>
      <c r="D599" s="205">
        <f t="shared" ca="1" si="64"/>
        <v>156.38299999999998</v>
      </c>
      <c r="E599" s="30">
        <f t="shared" ca="1" si="61"/>
        <v>148.54783333333327</v>
      </c>
      <c r="F599" s="30">
        <f t="shared" ca="1" si="62"/>
        <v>144.27291666666665</v>
      </c>
      <c r="G599" s="206">
        <f t="shared" ca="1" si="63"/>
        <v>147.61147999999997</v>
      </c>
      <c r="H599" s="192" t="str">
        <f ca="1"/>
        <v>2023-04-05</v>
      </c>
      <c r="I599" s="193">
        <f ca="1"/>
        <v>51511744</v>
      </c>
      <c r="O599" s="192" t="str">
        <f ca="1"/>
        <v>2023-04-05</v>
      </c>
      <c r="P599" s="193">
        <f ca="1"/>
        <v>3.29</v>
      </c>
      <c r="Q599" s="11"/>
      <c r="BB599" s="55"/>
      <c r="BC599" s="56"/>
      <c r="BD599" s="56"/>
      <c r="BE599" s="56"/>
      <c r="BF599" s="56"/>
      <c r="BG599" s="56"/>
    </row>
    <row r="600" spans="1:59" ht="12.5">
      <c r="A600" s="19"/>
      <c r="B600" s="198" t="str">
        <f ca="1"/>
        <v>2023-04-04</v>
      </c>
      <c r="C600" s="30">
        <f ca="1"/>
        <v>163.98</v>
      </c>
      <c r="D600" s="205">
        <f t="shared" ca="1" si="64"/>
        <v>155.84350000000001</v>
      </c>
      <c r="E600" s="30">
        <f t="shared" ca="1" si="61"/>
        <v>147.98983333333328</v>
      </c>
      <c r="F600" s="30">
        <f t="shared" ca="1" si="62"/>
        <v>144.05949999999999</v>
      </c>
      <c r="G600" s="206">
        <f t="shared" ca="1" si="63"/>
        <v>147.63931999999997</v>
      </c>
      <c r="H600" s="192" t="str">
        <f ca="1"/>
        <v>2023-04-04</v>
      </c>
      <c r="I600" s="193">
        <f ca="1"/>
        <v>46278300</v>
      </c>
      <c r="O600" s="192" t="str">
        <f ca="1"/>
        <v>2023-04-04</v>
      </c>
      <c r="P600" s="193">
        <f ca="1"/>
        <v>3.34</v>
      </c>
      <c r="Q600" s="11"/>
      <c r="BB600" s="55"/>
      <c r="BC600" s="56"/>
      <c r="BD600" s="56"/>
      <c r="BE600" s="56"/>
      <c r="BF600" s="56"/>
      <c r="BG600" s="56"/>
    </row>
    <row r="601" spans="1:59" ht="12.5">
      <c r="A601" s="19"/>
      <c r="B601" s="198" t="str">
        <f ca="1"/>
        <v>2023-04-03</v>
      </c>
      <c r="C601" s="30">
        <f ca="1"/>
        <v>164.51</v>
      </c>
      <c r="D601" s="205">
        <f t="shared" ca="1" si="64"/>
        <v>155.14900000000003</v>
      </c>
      <c r="E601" s="30">
        <f t="shared" ca="1" si="61"/>
        <v>147.39233333333328</v>
      </c>
      <c r="F601" s="30">
        <f t="shared" ca="1" si="62"/>
        <v>143.83599999999998</v>
      </c>
      <c r="G601" s="206">
        <f t="shared" ca="1" si="63"/>
        <v>147.67247999999998</v>
      </c>
      <c r="H601" s="192" t="str">
        <f ca="1"/>
        <v>2023-04-03</v>
      </c>
      <c r="I601" s="193">
        <f ca="1"/>
        <v>56976200</v>
      </c>
      <c r="O601" s="192" t="str">
        <f ca="1"/>
        <v>2023-04-03</v>
      </c>
      <c r="P601" s="193">
        <f ca="1"/>
        <v>3.43</v>
      </c>
      <c r="Q601" s="11"/>
      <c r="BB601" s="55"/>
      <c r="BC601" s="56"/>
      <c r="BD601" s="56"/>
      <c r="BE601" s="56"/>
      <c r="BF601" s="56"/>
      <c r="BG601" s="56"/>
    </row>
    <row r="602" spans="1:59" ht="12.5">
      <c r="A602" s="19"/>
      <c r="B602" s="198" t="str">
        <f ca="1"/>
        <v>2023-03-31</v>
      </c>
      <c r="C602" s="30">
        <f ca="1"/>
        <v>163.25</v>
      </c>
      <c r="D602" s="205">
        <f t="shared" ca="1" si="64"/>
        <v>154.53800000000001</v>
      </c>
      <c r="E602" s="30">
        <f t="shared" ca="1" si="61"/>
        <v>146.71016666666665</v>
      </c>
      <c r="F602" s="30">
        <f t="shared" ca="1" si="62"/>
        <v>143.61991666666665</v>
      </c>
      <c r="G602" s="206">
        <f t="shared" ca="1" si="63"/>
        <v>147.71679999999995</v>
      </c>
      <c r="H602" s="192" t="str">
        <f ca="1"/>
        <v>2023-03-31</v>
      </c>
      <c r="I602" s="193">
        <f ca="1"/>
        <v>68749800</v>
      </c>
      <c r="O602" s="192" t="str">
        <f ca="1"/>
        <v>2023-03-31</v>
      </c>
      <c r="P602" s="193">
        <f ca="1"/>
        <v>3.49</v>
      </c>
      <c r="Q602" s="11"/>
      <c r="BB602" s="55"/>
      <c r="BC602" s="56"/>
      <c r="BD602" s="56"/>
      <c r="BE602" s="56"/>
      <c r="BF602" s="56"/>
      <c r="BG602" s="56"/>
    </row>
    <row r="603" spans="1:59" ht="12.5">
      <c r="A603" s="19"/>
      <c r="B603" s="198" t="str">
        <f ca="1"/>
        <v>2023-03-30</v>
      </c>
      <c r="C603" s="30">
        <f ca="1"/>
        <v>160.74</v>
      </c>
      <c r="D603" s="205">
        <f t="shared" ca="1" si="64"/>
        <v>153.85150000000002</v>
      </c>
      <c r="E603" s="30">
        <f t="shared" ca="1" si="61"/>
        <v>146.07116666666667</v>
      </c>
      <c r="F603" s="30">
        <f t="shared" ca="1" si="62"/>
        <v>143.41158333333337</v>
      </c>
      <c r="G603" s="206">
        <f t="shared" ca="1" si="63"/>
        <v>147.74991999999997</v>
      </c>
      <c r="H603" s="192" t="str">
        <f ca="1"/>
        <v>2023-03-30</v>
      </c>
      <c r="I603" s="193">
        <f ca="1"/>
        <v>49501700</v>
      </c>
      <c r="O603" s="192" t="str">
        <f ca="1"/>
        <v>2023-03-30</v>
      </c>
      <c r="P603" s="193">
        <f ca="1"/>
        <v>3.55</v>
      </c>
      <c r="Q603" s="11"/>
      <c r="BB603" s="55"/>
      <c r="BC603" s="56"/>
      <c r="BD603" s="56"/>
      <c r="BE603" s="56"/>
      <c r="BF603" s="56"/>
      <c r="BG603" s="56"/>
    </row>
    <row r="604" spans="1:59" ht="12.5">
      <c r="A604" s="19"/>
      <c r="B604" s="198" t="str">
        <f ca="1"/>
        <v>2023-03-29</v>
      </c>
      <c r="C604" s="30">
        <f ca="1"/>
        <v>159.16</v>
      </c>
      <c r="D604" s="205">
        <f t="shared" ca="1" si="64"/>
        <v>153.03700000000001</v>
      </c>
      <c r="E604" s="30">
        <f t="shared" ca="1" si="61"/>
        <v>145.45266666666666</v>
      </c>
      <c r="F604" s="30">
        <f t="shared" ca="1" si="62"/>
        <v>143.26808333333335</v>
      </c>
      <c r="G604" s="206">
        <f t="shared" ca="1" si="63"/>
        <v>147.79427999999996</v>
      </c>
      <c r="H604" s="192" t="str">
        <f ca="1"/>
        <v>2023-03-29</v>
      </c>
      <c r="I604" s="193">
        <f ca="1"/>
        <v>51305700</v>
      </c>
      <c r="O604" s="192" t="str">
        <f ca="1"/>
        <v>2023-03-29</v>
      </c>
      <c r="P604" s="193">
        <f ca="1"/>
        <v>3.57</v>
      </c>
      <c r="Q604" s="11"/>
      <c r="BB604" s="55"/>
      <c r="BC604" s="56"/>
      <c r="BD604" s="56"/>
      <c r="BE604" s="56"/>
      <c r="BF604" s="56"/>
      <c r="BG604" s="56"/>
    </row>
    <row r="605" spans="1:59" ht="12.5">
      <c r="A605" s="19"/>
      <c r="B605" s="198" t="str">
        <f ca="1"/>
        <v>2023-03-28</v>
      </c>
      <c r="C605" s="30">
        <f ca="1"/>
        <v>156.08000000000001</v>
      </c>
      <c r="D605" s="205">
        <f t="shared" ca="1" si="64"/>
        <v>152.27199999999999</v>
      </c>
      <c r="E605" s="30">
        <f t="shared" ca="1" si="61"/>
        <v>144.94066666666669</v>
      </c>
      <c r="F605" s="30">
        <f t="shared" ca="1" si="62"/>
        <v>143.14575000000002</v>
      </c>
      <c r="G605" s="206">
        <f t="shared" ca="1" si="63"/>
        <v>147.85739999999998</v>
      </c>
      <c r="H605" s="192" t="str">
        <f ca="1"/>
        <v>2023-03-28</v>
      </c>
      <c r="I605" s="193">
        <f ca="1"/>
        <v>45992200</v>
      </c>
      <c r="O605" s="192" t="str">
        <f ca="1"/>
        <v>2023-03-28</v>
      </c>
      <c r="P605" s="193">
        <f ca="1"/>
        <v>3.56</v>
      </c>
      <c r="Q605" s="11"/>
      <c r="BB605" s="55"/>
      <c r="BC605" s="56"/>
      <c r="BD605" s="56"/>
      <c r="BE605" s="56"/>
      <c r="BF605" s="56"/>
      <c r="BG605" s="56"/>
    </row>
    <row r="606" spans="1:59" ht="12.5">
      <c r="A606" s="19"/>
      <c r="B606" s="198" t="str">
        <f ca="1"/>
        <v>2023-03-27</v>
      </c>
      <c r="C606" s="30">
        <f ca="1"/>
        <v>156.69999999999999</v>
      </c>
      <c r="D606" s="205">
        <f t="shared" ca="1" si="64"/>
        <v>151.76500000000001</v>
      </c>
      <c r="E606" s="30">
        <f t="shared" ca="1" si="61"/>
        <v>144.47466666666668</v>
      </c>
      <c r="F606" s="30">
        <f t="shared" ca="1" si="62"/>
        <v>143.04658333333336</v>
      </c>
      <c r="G606" s="206">
        <f t="shared" ca="1" si="63"/>
        <v>147.93752000000001</v>
      </c>
      <c r="H606" s="192" t="str">
        <f ca="1"/>
        <v>2023-03-27</v>
      </c>
      <c r="I606" s="193">
        <f ca="1"/>
        <v>52390300</v>
      </c>
      <c r="O606" s="192" t="str">
        <f ca="1"/>
        <v>2023-03-27</v>
      </c>
      <c r="P606" s="193">
        <f ca="1"/>
        <v>3.53</v>
      </c>
      <c r="Q606" s="11"/>
      <c r="BB606" s="55"/>
      <c r="BC606" s="56"/>
      <c r="BD606" s="56"/>
      <c r="BE606" s="56"/>
      <c r="BF606" s="56"/>
      <c r="BG606" s="56"/>
    </row>
    <row r="607" spans="1:59" ht="12.5">
      <c r="A607" s="19"/>
      <c r="B607" s="198" t="str">
        <f ca="1"/>
        <v>2023-03-24</v>
      </c>
      <c r="C607" s="30">
        <f ca="1"/>
        <v>158.65</v>
      </c>
      <c r="D607" s="205">
        <f t="shared" ca="1" si="64"/>
        <v>151.25200000000001</v>
      </c>
      <c r="E607" s="30">
        <f t="shared" ca="1" si="61"/>
        <v>143.93950000000001</v>
      </c>
      <c r="F607" s="30">
        <f t="shared" ca="1" si="62"/>
        <v>142.91225</v>
      </c>
      <c r="G607" s="206">
        <f t="shared" ca="1" si="63"/>
        <v>148.00191999999998</v>
      </c>
      <c r="H607" s="192" t="str">
        <f ca="1"/>
        <v>2023-03-24</v>
      </c>
      <c r="I607" s="193">
        <f ca="1"/>
        <v>59256343</v>
      </c>
      <c r="O607" s="192" t="str">
        <f ca="1"/>
        <v>2023-03-24</v>
      </c>
      <c r="P607" s="193">
        <f ca="1"/>
        <v>3.38</v>
      </c>
      <c r="Q607" s="11"/>
      <c r="BB607" s="55"/>
      <c r="BC607" s="56"/>
      <c r="BD607" s="56"/>
      <c r="BE607" s="56"/>
      <c r="BF607" s="56"/>
      <c r="BG607" s="56"/>
    </row>
    <row r="608" spans="1:59" ht="12.5">
      <c r="A608" s="19"/>
      <c r="B608" s="198" t="str">
        <f ca="1"/>
        <v>2023-03-23</v>
      </c>
      <c r="C608" s="30">
        <f ca="1"/>
        <v>157.34</v>
      </c>
      <c r="D608" s="205">
        <f t="shared" ca="1" si="64"/>
        <v>150.58199999999999</v>
      </c>
      <c r="E608" s="30">
        <f t="shared" ca="1" si="61"/>
        <v>143.4376666666667</v>
      </c>
      <c r="F608" s="30">
        <f t="shared" ca="1" si="62"/>
        <v>142.72674999999998</v>
      </c>
      <c r="G608" s="206">
        <f t="shared" ca="1" si="63"/>
        <v>148.05503999999999</v>
      </c>
      <c r="H608" s="192" t="str">
        <f ca="1"/>
        <v>2023-03-23</v>
      </c>
      <c r="I608" s="193">
        <f ca="1"/>
        <v>67622100</v>
      </c>
      <c r="O608" s="192" t="str">
        <f ca="1"/>
        <v>2023-03-23</v>
      </c>
      <c r="P608" s="193">
        <f ca="1"/>
        <v>3.41</v>
      </c>
      <c r="Q608" s="11"/>
      <c r="BB608" s="55"/>
      <c r="BC608" s="56"/>
      <c r="BD608" s="56"/>
      <c r="BE608" s="56"/>
      <c r="BF608" s="56"/>
      <c r="BG608" s="56"/>
    </row>
    <row r="609" spans="1:59" ht="12.5">
      <c r="A609" s="19"/>
      <c r="B609" s="198" t="str">
        <f ca="1"/>
        <v>2023-03-22</v>
      </c>
      <c r="C609" s="30">
        <f ca="1"/>
        <v>156.25</v>
      </c>
      <c r="D609" s="205">
        <f t="shared" ca="1" si="64"/>
        <v>150.11049999999997</v>
      </c>
      <c r="E609" s="30">
        <f t="shared" ca="1" si="61"/>
        <v>142.98766666666671</v>
      </c>
      <c r="F609" s="30">
        <f t="shared" ca="1" si="62"/>
        <v>142.58733333333333</v>
      </c>
      <c r="G609" s="206">
        <f t="shared" ca="1" si="63"/>
        <v>148.11083999999997</v>
      </c>
      <c r="H609" s="192" t="str">
        <f ca="1"/>
        <v>2023-03-22</v>
      </c>
      <c r="I609" s="193">
        <f ca="1"/>
        <v>75701811</v>
      </c>
      <c r="O609" s="192" t="str">
        <f ca="1"/>
        <v>2023-03-22</v>
      </c>
      <c r="P609" s="193">
        <f ca="1"/>
        <v>3.5</v>
      </c>
      <c r="Q609" s="11"/>
      <c r="BB609" s="55"/>
      <c r="BC609" s="56"/>
      <c r="BD609" s="56"/>
      <c r="BE609" s="56"/>
      <c r="BF609" s="56"/>
      <c r="BG609" s="56"/>
    </row>
    <row r="610" spans="1:59" ht="12.5">
      <c r="A610" s="19"/>
      <c r="B610" s="198" t="str">
        <f ca="1"/>
        <v>2023-03-21</v>
      </c>
      <c r="C610" s="30">
        <f ca="1"/>
        <v>157.69</v>
      </c>
      <c r="D610" s="205">
        <f t="shared" ca="1" si="64"/>
        <v>149.66899999999998</v>
      </c>
      <c r="E610" s="30">
        <f t="shared" ca="1" si="61"/>
        <v>142.56199999999998</v>
      </c>
      <c r="F610" s="30">
        <f t="shared" ca="1" si="62"/>
        <v>142.51749999999998</v>
      </c>
      <c r="G610" s="206">
        <f t="shared" ca="1" si="63"/>
        <v>148.15583999999996</v>
      </c>
      <c r="H610" s="192" t="str">
        <f ca="1"/>
        <v>2023-03-21</v>
      </c>
      <c r="I610" s="193">
        <f ca="1"/>
        <v>73938300</v>
      </c>
      <c r="O610" s="192" t="str">
        <f ca="1"/>
        <v>2023-03-21</v>
      </c>
      <c r="P610" s="193">
        <f ca="1"/>
        <v>3.61</v>
      </c>
      <c r="Q610" s="11"/>
      <c r="BB610" s="55"/>
      <c r="BC610" s="56"/>
      <c r="BD610" s="56"/>
      <c r="BE610" s="56"/>
      <c r="BF610" s="56"/>
      <c r="BG610" s="56"/>
    </row>
    <row r="611" spans="1:59" ht="12.5">
      <c r="A611" s="19"/>
      <c r="B611" s="198" t="str">
        <f ca="1"/>
        <v>2023-03-20</v>
      </c>
      <c r="C611" s="30">
        <f ca="1"/>
        <v>155.83000000000001</v>
      </c>
      <c r="D611" s="205">
        <f t="shared" ca="1" si="64"/>
        <v>149.13449999999997</v>
      </c>
      <c r="E611" s="30">
        <f t="shared" ca="1" si="61"/>
        <v>142.16533333333328</v>
      </c>
      <c r="F611" s="30">
        <f t="shared" ca="1" si="62"/>
        <v>142.45149999999998</v>
      </c>
      <c r="G611" s="206">
        <f t="shared" ca="1" si="63"/>
        <v>148.18959999999996</v>
      </c>
      <c r="H611" s="192" t="str">
        <f ca="1"/>
        <v>2023-03-20</v>
      </c>
      <c r="I611" s="193">
        <f ca="1"/>
        <v>73641415</v>
      </c>
      <c r="O611" s="192" t="str">
        <f ca="1"/>
        <v>2023-03-20</v>
      </c>
      <c r="P611" s="193">
        <f ca="1"/>
        <v>3.48</v>
      </c>
      <c r="Q611" s="11"/>
      <c r="BB611" s="55"/>
      <c r="BC611" s="56"/>
      <c r="BD611" s="56"/>
      <c r="BE611" s="56"/>
      <c r="BF611" s="56"/>
      <c r="BG611" s="56"/>
    </row>
    <row r="612" spans="1:59" ht="12.5">
      <c r="A612" s="19"/>
      <c r="B612" s="198" t="str">
        <f ca="1"/>
        <v>2023-03-17</v>
      </c>
      <c r="C612" s="30">
        <f ca="1"/>
        <v>153.44999999999999</v>
      </c>
      <c r="D612" s="205">
        <f t="shared" ca="1" si="64"/>
        <v>148.89449999999999</v>
      </c>
      <c r="E612" s="30">
        <f t="shared" ca="1" si="61"/>
        <v>141.74783333333332</v>
      </c>
      <c r="F612" s="30">
        <f t="shared" ca="1" si="62"/>
        <v>142.39283333333333</v>
      </c>
      <c r="G612" s="206">
        <f t="shared" ca="1" si="63"/>
        <v>148.21723999999992</v>
      </c>
      <c r="H612" s="192" t="str">
        <f ca="1"/>
        <v>2023-03-17</v>
      </c>
      <c r="I612" s="193">
        <f ca="1"/>
        <v>98944633</v>
      </c>
      <c r="O612" s="192" t="str">
        <f ca="1"/>
        <v>2023-03-17</v>
      </c>
      <c r="P612" s="193">
        <f ca="1"/>
        <v>3.4</v>
      </c>
      <c r="Q612" s="11"/>
      <c r="BB612" s="55"/>
      <c r="BC612" s="56"/>
      <c r="BD612" s="56"/>
      <c r="BE612" s="56"/>
      <c r="BF612" s="56"/>
      <c r="BG612" s="56"/>
    </row>
    <row r="613" spans="1:59" ht="12.5">
      <c r="A613" s="19"/>
      <c r="B613" s="198" t="str">
        <f ca="1"/>
        <v>2023-03-16</v>
      </c>
      <c r="C613" s="30">
        <f ca="1"/>
        <v>154.29</v>
      </c>
      <c r="D613" s="205">
        <f t="shared" ca="1" si="64"/>
        <v>148.83099999999999</v>
      </c>
      <c r="E613" s="30">
        <f t="shared" ca="1" si="61"/>
        <v>141.37116666666668</v>
      </c>
      <c r="F613" s="30">
        <f t="shared" ca="1" si="62"/>
        <v>142.35116666666667</v>
      </c>
      <c r="G613" s="206">
        <f t="shared" ca="1" si="63"/>
        <v>148.24891999999994</v>
      </c>
      <c r="H613" s="192" t="str">
        <f ca="1"/>
        <v>2023-03-16</v>
      </c>
      <c r="I613" s="193">
        <f ca="1"/>
        <v>76254419</v>
      </c>
      <c r="O613" s="192" t="str">
        <f ca="1"/>
        <v>2023-03-16</v>
      </c>
      <c r="P613" s="193">
        <f ca="1"/>
        <v>3.59</v>
      </c>
      <c r="Q613" s="11"/>
      <c r="BB613" s="55"/>
      <c r="BC613" s="56"/>
      <c r="BD613" s="56"/>
      <c r="BE613" s="56"/>
      <c r="BF613" s="56"/>
      <c r="BG613" s="56"/>
    </row>
    <row r="614" spans="1:59" ht="12.5">
      <c r="A614" s="19"/>
      <c r="B614" s="198" t="str">
        <f ca="1"/>
        <v>2023-03-15</v>
      </c>
      <c r="C614" s="30">
        <f ca="1"/>
        <v>151.46</v>
      </c>
      <c r="D614" s="205">
        <f t="shared" ca="1" si="64"/>
        <v>148.80549999999999</v>
      </c>
      <c r="E614" s="30">
        <f t="shared" ca="1" si="61"/>
        <v>141.01566666666668</v>
      </c>
      <c r="F614" s="30">
        <f t="shared" ca="1" si="62"/>
        <v>142.32150000000001</v>
      </c>
      <c r="G614" s="206">
        <f t="shared" ca="1" si="63"/>
        <v>148.26399999999995</v>
      </c>
      <c r="H614" s="192" t="str">
        <f ca="1"/>
        <v>2023-03-15</v>
      </c>
      <c r="I614" s="193">
        <f ca="1"/>
        <v>77167900</v>
      </c>
      <c r="O614" s="192" t="str">
        <f ca="1"/>
        <v>2023-03-15</v>
      </c>
      <c r="P614" s="193">
        <f ca="1"/>
        <v>3.49</v>
      </c>
      <c r="Q614" s="11"/>
      <c r="BB614" s="55"/>
      <c r="BC614" s="56"/>
      <c r="BD614" s="56"/>
      <c r="BE614" s="56"/>
      <c r="BF614" s="56"/>
      <c r="BG614" s="56"/>
    </row>
    <row r="615" spans="1:59" ht="12.5">
      <c r="A615" s="19"/>
      <c r="B615" s="198" t="str">
        <f ca="1"/>
        <v>2023-03-14</v>
      </c>
      <c r="C615" s="30">
        <f ca="1"/>
        <v>151.07</v>
      </c>
      <c r="D615" s="205">
        <f t="shared" ca="1" si="64"/>
        <v>148.81600000000003</v>
      </c>
      <c r="E615" s="30">
        <f t="shared" ca="1" si="61"/>
        <v>140.74016666666665</v>
      </c>
      <c r="F615" s="30">
        <f t="shared" ca="1" si="62"/>
        <v>142.3235</v>
      </c>
      <c r="G615" s="206">
        <f t="shared" ca="1" si="63"/>
        <v>148.28635999999995</v>
      </c>
      <c r="H615" s="192" t="str">
        <f ca="1"/>
        <v>2023-03-14</v>
      </c>
      <c r="I615" s="193">
        <f ca="1"/>
        <v>73695900</v>
      </c>
      <c r="O615" s="192" t="str">
        <f ca="1"/>
        <v>2023-03-14</v>
      </c>
      <c r="P615" s="193">
        <f ca="1"/>
        <v>3.64</v>
      </c>
      <c r="Q615" s="11"/>
      <c r="BB615" s="55"/>
      <c r="BC615" s="56"/>
      <c r="BD615" s="56"/>
      <c r="BE615" s="56"/>
      <c r="BF615" s="56"/>
      <c r="BG615" s="56"/>
    </row>
    <row r="616" spans="1:59" ht="12.5">
      <c r="A616" s="19"/>
      <c r="B616" s="198" t="str">
        <f ca="1"/>
        <v>2023-03-13</v>
      </c>
      <c r="C616" s="30">
        <f ca="1"/>
        <v>148.97</v>
      </c>
      <c r="D616" s="205">
        <f t="shared" ca="1" si="64"/>
        <v>148.87800000000001</v>
      </c>
      <c r="E616" s="30">
        <f t="shared" ca="1" si="61"/>
        <v>140.58166666666665</v>
      </c>
      <c r="F616" s="30">
        <f t="shared" ca="1" si="62"/>
        <v>142.35491666666667</v>
      </c>
      <c r="G616" s="206">
        <f t="shared" ca="1" si="63"/>
        <v>148.29255999999998</v>
      </c>
      <c r="H616" s="192" t="str">
        <f ca="1"/>
        <v>2023-03-13</v>
      </c>
      <c r="I616" s="193">
        <f ca="1"/>
        <v>84457122</v>
      </c>
      <c r="O616" s="192" t="str">
        <f ca="1"/>
        <v>2023-03-13</v>
      </c>
      <c r="P616" s="193">
        <f ca="1"/>
        <v>3.52</v>
      </c>
      <c r="Q616" s="11"/>
      <c r="BB616" s="55"/>
      <c r="BC616" s="56"/>
      <c r="BD616" s="56"/>
      <c r="BE616" s="56"/>
      <c r="BF616" s="56"/>
      <c r="BG616" s="56"/>
    </row>
    <row r="617" spans="1:59" ht="12.5">
      <c r="A617" s="19"/>
      <c r="B617" s="198" t="str">
        <f ca="1"/>
        <v>2023-03-10</v>
      </c>
      <c r="C617" s="30">
        <f ca="1"/>
        <v>147.02000000000001</v>
      </c>
      <c r="D617" s="205">
        <f t="shared" ca="1" si="64"/>
        <v>148.90450000000001</v>
      </c>
      <c r="E617" s="30">
        <f t="shared" ca="1" si="61"/>
        <v>140.49549999999999</v>
      </c>
      <c r="F617" s="30">
        <f t="shared" ca="1" si="62"/>
        <v>142.38391666666669</v>
      </c>
      <c r="G617" s="206">
        <f t="shared" ca="1" si="63"/>
        <v>148.28955999999999</v>
      </c>
      <c r="H617" s="192" t="str">
        <f ca="1"/>
        <v>2023-03-10</v>
      </c>
      <c r="I617" s="193">
        <f ca="1"/>
        <v>68572400</v>
      </c>
      <c r="O617" s="192" t="str">
        <f ca="1"/>
        <v>2023-03-10</v>
      </c>
      <c r="P617" s="193">
        <f ca="1"/>
        <v>3.7</v>
      </c>
      <c r="Q617" s="11"/>
      <c r="BB617" s="55"/>
      <c r="BC617" s="56"/>
      <c r="BD617" s="56"/>
      <c r="BE617" s="56"/>
      <c r="BF617" s="56"/>
      <c r="BG617" s="56"/>
    </row>
    <row r="618" spans="1:59" ht="12.5">
      <c r="A618" s="19"/>
      <c r="B618" s="198" t="str">
        <f ca="1"/>
        <v>2023-03-09</v>
      </c>
      <c r="C618" s="30">
        <f ca="1"/>
        <v>149.09</v>
      </c>
      <c r="D618" s="205">
        <f t="shared" ca="1" si="64"/>
        <v>149.01050000000001</v>
      </c>
      <c r="E618" s="30">
        <f t="shared" ca="1" si="61"/>
        <v>140.42566666666664</v>
      </c>
      <c r="F618" s="30">
        <f t="shared" ca="1" si="62"/>
        <v>142.39808333333337</v>
      </c>
      <c r="G618" s="206">
        <f t="shared" ca="1" si="63"/>
        <v>148.31052</v>
      </c>
      <c r="H618" s="192" t="str">
        <f ca="1"/>
        <v>2023-03-09</v>
      </c>
      <c r="I618" s="193">
        <f ca="1"/>
        <v>53833600</v>
      </c>
      <c r="O618" s="192" t="str">
        <f ca="1"/>
        <v>2023-03-09</v>
      </c>
      <c r="P618" s="193">
        <f ca="1"/>
        <v>3.93</v>
      </c>
      <c r="Q618" s="11"/>
      <c r="BB618" s="55"/>
      <c r="BC618" s="56"/>
      <c r="BD618" s="56"/>
      <c r="BE618" s="56"/>
      <c r="BF618" s="56"/>
      <c r="BG618" s="56"/>
    </row>
    <row r="619" spans="1:59" ht="12.5">
      <c r="A619" s="19"/>
      <c r="B619" s="198" t="str">
        <f ca="1"/>
        <v>2023-03-08</v>
      </c>
      <c r="C619" s="30">
        <f ca="1"/>
        <v>151.34</v>
      </c>
      <c r="D619" s="205">
        <f t="shared" ca="1" si="64"/>
        <v>149.06450000000001</v>
      </c>
      <c r="E619" s="30">
        <f t="shared" ca="1" si="61"/>
        <v>140.28300000000004</v>
      </c>
      <c r="F619" s="30">
        <f t="shared" ca="1" si="62"/>
        <v>142.40875000000005</v>
      </c>
      <c r="G619" s="206">
        <f t="shared" ca="1" si="63"/>
        <v>148.33812</v>
      </c>
      <c r="H619" s="192" t="str">
        <f ca="1"/>
        <v>2023-03-08</v>
      </c>
      <c r="I619" s="193">
        <f ca="1"/>
        <v>47204800</v>
      </c>
      <c r="O619" s="192" t="str">
        <f ca="1"/>
        <v>2023-03-08</v>
      </c>
      <c r="P619" s="193">
        <f ca="1"/>
        <v>3.98</v>
      </c>
      <c r="Q619" s="11"/>
      <c r="BB619" s="55"/>
      <c r="BC619" s="56"/>
      <c r="BD619" s="56"/>
      <c r="BE619" s="56"/>
      <c r="BF619" s="56"/>
      <c r="BG619" s="56"/>
    </row>
    <row r="620" spans="1:59" ht="12.5">
      <c r="A620" s="19"/>
      <c r="B620" s="198" t="str">
        <f ca="1"/>
        <v>2023-03-07</v>
      </c>
      <c r="C620" s="30">
        <f ca="1"/>
        <v>150.09</v>
      </c>
      <c r="D620" s="205">
        <f t="shared" ca="1" si="64"/>
        <v>149.14100000000002</v>
      </c>
      <c r="E620" s="30">
        <f t="shared" ca="1" si="61"/>
        <v>140.11083333333335</v>
      </c>
      <c r="F620" s="30">
        <f t="shared" ca="1" si="62"/>
        <v>142.42483333333337</v>
      </c>
      <c r="G620" s="206">
        <f t="shared" ca="1" si="63"/>
        <v>148.37415999999993</v>
      </c>
      <c r="H620" s="192" t="str">
        <f ca="1"/>
        <v>2023-03-07</v>
      </c>
      <c r="I620" s="193">
        <f ca="1"/>
        <v>56182028</v>
      </c>
      <c r="O620" s="192" t="str">
        <f ca="1"/>
        <v>2023-03-07</v>
      </c>
      <c r="P620" s="193">
        <f ca="1"/>
        <v>3.98</v>
      </c>
      <c r="Q620" s="11"/>
      <c r="BB620" s="55"/>
      <c r="BC620" s="56"/>
      <c r="BD620" s="56"/>
      <c r="BE620" s="56"/>
      <c r="BF620" s="56"/>
      <c r="BG620" s="56"/>
    </row>
    <row r="621" spans="1:59" ht="12.5">
      <c r="A621" s="19"/>
      <c r="B621" s="198" t="str">
        <f ca="1"/>
        <v>2023-03-06</v>
      </c>
      <c r="C621" s="30">
        <f ca="1"/>
        <v>152.29</v>
      </c>
      <c r="D621" s="205">
        <f t="shared" ca="1" si="64"/>
        <v>149.13600000000002</v>
      </c>
      <c r="E621" s="30">
        <f t="shared" ca="1" si="61"/>
        <v>139.93133333333333</v>
      </c>
      <c r="F621" s="30">
        <f t="shared" ca="1" si="62"/>
        <v>142.43925000000002</v>
      </c>
      <c r="G621" s="206">
        <f t="shared" ca="1" si="63"/>
        <v>148.39351999999997</v>
      </c>
      <c r="H621" s="192" t="str">
        <f ca="1"/>
        <v>2023-03-06</v>
      </c>
      <c r="I621" s="193">
        <f ca="1"/>
        <v>87558028</v>
      </c>
      <c r="O621" s="192" t="str">
        <f ca="1"/>
        <v>2023-03-06</v>
      </c>
      <c r="P621" s="193">
        <f ca="1"/>
        <v>3.98</v>
      </c>
      <c r="Q621" s="11"/>
      <c r="BB621" s="55"/>
      <c r="BC621" s="56"/>
      <c r="BD621" s="56"/>
      <c r="BE621" s="56"/>
      <c r="BF621" s="56"/>
      <c r="BG621" s="56"/>
    </row>
    <row r="622" spans="1:59" ht="12.5">
      <c r="A622" s="19"/>
      <c r="B622" s="198" t="str">
        <f ca="1"/>
        <v>2023-03-03</v>
      </c>
      <c r="C622" s="30">
        <f ca="1"/>
        <v>149.52000000000001</v>
      </c>
      <c r="D622" s="205">
        <f t="shared" ca="1" si="64"/>
        <v>149.1575</v>
      </c>
      <c r="E622" s="30">
        <f t="shared" ca="1" si="61"/>
        <v>139.74766666666667</v>
      </c>
      <c r="F622" s="30">
        <f t="shared" ca="1" si="62"/>
        <v>142.51416666666668</v>
      </c>
      <c r="G622" s="206">
        <f t="shared" ca="1" si="63"/>
        <v>148.41139999999996</v>
      </c>
      <c r="H622" s="192" t="str">
        <f ca="1"/>
        <v>2023-03-03</v>
      </c>
      <c r="I622" s="193">
        <f ca="1"/>
        <v>70732300</v>
      </c>
      <c r="O622" s="192" t="str">
        <f ca="1"/>
        <v>2023-03-03</v>
      </c>
      <c r="P622" s="193">
        <f ca="1"/>
        <v>3.96</v>
      </c>
      <c r="Q622" s="11"/>
      <c r="BB622" s="55"/>
      <c r="BC622" s="56"/>
      <c r="BD622" s="56"/>
      <c r="BE622" s="56"/>
      <c r="BF622" s="56"/>
      <c r="BG622" s="56"/>
    </row>
    <row r="623" spans="1:59" ht="12.5">
      <c r="A623" s="19"/>
      <c r="B623" s="198" t="str">
        <f ca="1"/>
        <v>2023-03-02</v>
      </c>
      <c r="C623" s="30">
        <f ca="1"/>
        <v>144.44999999999999</v>
      </c>
      <c r="D623" s="205">
        <f t="shared" ca="1" si="64"/>
        <v>149.136</v>
      </c>
      <c r="E623" s="30">
        <f t="shared" ca="1" si="61"/>
        <v>139.67133333333334</v>
      </c>
      <c r="F623" s="30">
        <f t="shared" ca="1" si="62"/>
        <v>142.56233333333333</v>
      </c>
      <c r="G623" s="206">
        <f t="shared" ca="1" si="63"/>
        <v>148.45559999999998</v>
      </c>
      <c r="H623" s="192" t="str">
        <f ca="1"/>
        <v>2023-03-02</v>
      </c>
      <c r="I623" s="193">
        <f ca="1"/>
        <v>52279761</v>
      </c>
      <c r="O623" s="192" t="str">
        <f ca="1"/>
        <v>2023-03-02</v>
      </c>
      <c r="P623" s="193">
        <f ca="1"/>
        <v>4.07</v>
      </c>
      <c r="Q623" s="11"/>
      <c r="BB623" s="55"/>
      <c r="BC623" s="56"/>
      <c r="BD623" s="56"/>
      <c r="BE623" s="56"/>
      <c r="BF623" s="56"/>
      <c r="BG623" s="56"/>
    </row>
    <row r="624" spans="1:59" ht="12.5">
      <c r="A624" s="19"/>
      <c r="B624" s="198" t="str">
        <f ca="1"/>
        <v>2023-03-01</v>
      </c>
      <c r="C624" s="30">
        <f ca="1"/>
        <v>143.86000000000001</v>
      </c>
      <c r="D624" s="205">
        <f t="shared" ca="1" si="64"/>
        <v>149.10149999999999</v>
      </c>
      <c r="E624" s="30">
        <f t="shared" ca="1" si="61"/>
        <v>139.69900000000001</v>
      </c>
      <c r="F624" s="30">
        <f t="shared" ca="1" si="62"/>
        <v>142.62883333333332</v>
      </c>
      <c r="G624" s="206">
        <f t="shared" ca="1" si="63"/>
        <v>148.53211999999999</v>
      </c>
      <c r="H624" s="192" t="str">
        <f ca="1"/>
        <v>2023-03-01</v>
      </c>
      <c r="I624" s="193">
        <f ca="1"/>
        <v>55479000</v>
      </c>
      <c r="O624" s="192" t="str">
        <f ca="1"/>
        <v>2023-03-01</v>
      </c>
      <c r="P624" s="193">
        <f ca="1"/>
        <v>3.99</v>
      </c>
      <c r="Q624" s="11"/>
      <c r="BB624" s="55"/>
      <c r="BC624" s="56"/>
      <c r="BD624" s="56"/>
      <c r="BE624" s="56"/>
      <c r="BF624" s="56"/>
      <c r="BG624" s="56"/>
    </row>
    <row r="625" spans="1:59" ht="12.5">
      <c r="A625" s="19"/>
      <c r="B625" s="198" t="str">
        <f ca="1"/>
        <v>2023-02-28</v>
      </c>
      <c r="C625" s="30">
        <f ca="1"/>
        <v>145.94</v>
      </c>
      <c r="D625" s="205">
        <f t="shared" ca="1" si="64"/>
        <v>149.04000000000002</v>
      </c>
      <c r="E625" s="30">
        <f t="shared" ca="1" si="61"/>
        <v>139.74483333333333</v>
      </c>
      <c r="F625" s="30">
        <f t="shared" ca="1" si="62"/>
        <v>142.71258333333336</v>
      </c>
      <c r="G625" s="206">
        <f t="shared" ca="1" si="63"/>
        <v>148.61228</v>
      </c>
      <c r="H625" s="192" t="str">
        <f ca="1"/>
        <v>2023-02-28</v>
      </c>
      <c r="I625" s="193">
        <f ca="1"/>
        <v>50547000</v>
      </c>
      <c r="O625" s="192" t="str">
        <f ca="1"/>
        <v>2023-02-28</v>
      </c>
      <c r="P625" s="193">
        <f ca="1"/>
        <v>3.92</v>
      </c>
      <c r="Q625" s="11"/>
      <c r="BB625" s="55"/>
      <c r="BC625" s="56"/>
      <c r="BD625" s="56"/>
      <c r="BE625" s="56"/>
      <c r="BF625" s="56"/>
      <c r="BG625" s="56"/>
    </row>
    <row r="626" spans="1:59" ht="12.5">
      <c r="A626" s="19"/>
      <c r="B626" s="198" t="str">
        <f ca="1"/>
        <v>2023-02-27</v>
      </c>
      <c r="C626" s="30">
        <f ca="1"/>
        <v>146.44</v>
      </c>
      <c r="D626" s="205">
        <f t="shared" ca="1" si="64"/>
        <v>148.81099999999998</v>
      </c>
      <c r="E626" s="30">
        <f t="shared" ca="1" si="61"/>
        <v>139.75133333333329</v>
      </c>
      <c r="F626" s="30">
        <f t="shared" ca="1" si="62"/>
        <v>142.76724999999999</v>
      </c>
      <c r="G626" s="206">
        <f t="shared" ca="1" si="63"/>
        <v>148.67092000000002</v>
      </c>
      <c r="H626" s="192" t="str">
        <f ca="1"/>
        <v>2023-02-27</v>
      </c>
      <c r="I626" s="193">
        <f ca="1"/>
        <v>44998500</v>
      </c>
      <c r="O626" s="192" t="str">
        <f ca="1"/>
        <v>2023-02-27</v>
      </c>
      <c r="P626" s="193">
        <f ca="1"/>
        <v>3.92</v>
      </c>
      <c r="Q626" s="11"/>
      <c r="BB626" s="55"/>
      <c r="BC626" s="56"/>
      <c r="BD626" s="56"/>
      <c r="BE626" s="56"/>
      <c r="BF626" s="56"/>
      <c r="BG626" s="56"/>
    </row>
    <row r="627" spans="1:59" ht="12.5">
      <c r="A627" s="19"/>
      <c r="B627" s="198" t="str">
        <f ca="1"/>
        <v>2023-02-24</v>
      </c>
      <c r="C627" s="30">
        <f ca="1"/>
        <v>145.25</v>
      </c>
      <c r="D627" s="205">
        <f t="shared" ca="1" si="64"/>
        <v>148.70150000000001</v>
      </c>
      <c r="E627" s="30">
        <f t="shared" ca="1" si="61"/>
        <v>139.63649999999998</v>
      </c>
      <c r="F627" s="30">
        <f t="shared" ca="1" si="62"/>
        <v>142.82825</v>
      </c>
      <c r="G627" s="206">
        <f t="shared" ca="1" si="63"/>
        <v>148.73512000000002</v>
      </c>
      <c r="H627" s="192" t="str">
        <f ca="1"/>
        <v>2023-02-24</v>
      </c>
      <c r="I627" s="193">
        <f ca="1"/>
        <v>55469606</v>
      </c>
      <c r="O627" s="192" t="str">
        <f ca="1"/>
        <v>2023-02-24</v>
      </c>
      <c r="P627" s="193">
        <f ca="1"/>
        <v>3.95</v>
      </c>
      <c r="Q627" s="11"/>
      <c r="BB627" s="55"/>
      <c r="BC627" s="56"/>
      <c r="BD627" s="56"/>
      <c r="BE627" s="56"/>
      <c r="BF627" s="56"/>
      <c r="BG627" s="56"/>
    </row>
    <row r="628" spans="1:59" ht="12.5">
      <c r="A628" s="19"/>
      <c r="B628" s="198" t="str">
        <f ca="1"/>
        <v>2023-02-23</v>
      </c>
      <c r="C628" s="30">
        <f ca="1"/>
        <v>147.91</v>
      </c>
      <c r="D628" s="205">
        <f t="shared" ca="1" si="64"/>
        <v>148.55450000000002</v>
      </c>
      <c r="E628" s="30">
        <f t="shared" ca="1" si="61"/>
        <v>139.59166666666664</v>
      </c>
      <c r="F628" s="30">
        <f t="shared" ca="1" si="62"/>
        <v>142.91691666666665</v>
      </c>
      <c r="G628" s="206">
        <f t="shared" ca="1" si="63"/>
        <v>148.80300000000003</v>
      </c>
      <c r="H628" s="192" t="str">
        <f ca="1"/>
        <v>2023-02-23</v>
      </c>
      <c r="I628" s="193">
        <f ca="1"/>
        <v>48394249</v>
      </c>
      <c r="O628" s="192" t="str">
        <f ca="1"/>
        <v>2023-02-23</v>
      </c>
      <c r="P628" s="193">
        <f ca="1"/>
        <v>3.88</v>
      </c>
      <c r="Q628" s="11"/>
      <c r="BB628" s="55"/>
      <c r="BC628" s="56"/>
      <c r="BD628" s="56"/>
      <c r="BE628" s="56"/>
      <c r="BF628" s="56"/>
      <c r="BG628" s="56"/>
    </row>
    <row r="629" spans="1:59" ht="12.5">
      <c r="A629" s="19"/>
      <c r="B629" s="198" t="str">
        <f ca="1"/>
        <v>2023-02-22</v>
      </c>
      <c r="C629" s="30">
        <f ca="1"/>
        <v>147.41999999999999</v>
      </c>
      <c r="D629" s="205">
        <f t="shared" ca="1" si="64"/>
        <v>148.1705</v>
      </c>
      <c r="E629" s="30">
        <f t="shared" ca="1" si="61"/>
        <v>139.56666666666663</v>
      </c>
      <c r="F629" s="30">
        <f t="shared" ca="1" si="62"/>
        <v>142.97733333333332</v>
      </c>
      <c r="G629" s="206">
        <f t="shared" ca="1" si="63"/>
        <v>148.85196000000005</v>
      </c>
      <c r="H629" s="192" t="str">
        <f ca="1"/>
        <v>2023-02-22</v>
      </c>
      <c r="I629" s="193">
        <f ca="1"/>
        <v>51011305</v>
      </c>
      <c r="O629" s="192" t="str">
        <f ca="1"/>
        <v>2023-02-22</v>
      </c>
      <c r="P629" s="193">
        <f ca="1"/>
        <v>3.92</v>
      </c>
      <c r="Q629" s="11"/>
      <c r="BB629" s="55"/>
      <c r="BC629" s="56"/>
      <c r="BD629" s="56"/>
      <c r="BE629" s="56"/>
      <c r="BF629" s="56"/>
      <c r="BG629" s="56"/>
    </row>
    <row r="630" spans="1:59" ht="12.5">
      <c r="A630" s="19"/>
      <c r="B630" s="198" t="str">
        <f ca="1"/>
        <v>2023-02-21</v>
      </c>
      <c r="C630" s="30">
        <f ca="1"/>
        <v>147</v>
      </c>
      <c r="D630" s="205">
        <f t="shared" ca="1" si="64"/>
        <v>147.84399999999999</v>
      </c>
      <c r="E630" s="30">
        <f t="shared" ca="1" si="61"/>
        <v>139.5985</v>
      </c>
      <c r="F630" s="30">
        <f t="shared" ca="1" si="62"/>
        <v>143.05566666666667</v>
      </c>
      <c r="G630" s="206">
        <f t="shared" ca="1" si="63"/>
        <v>148.89236000000005</v>
      </c>
      <c r="H630" s="192" t="str">
        <f ca="1"/>
        <v>2023-02-21</v>
      </c>
      <c r="I630" s="193">
        <f ca="1"/>
        <v>58867230</v>
      </c>
      <c r="O630" s="192" t="str">
        <f ca="1"/>
        <v>2023-02-21</v>
      </c>
      <c r="P630" s="193">
        <f ca="1"/>
        <v>3.96</v>
      </c>
      <c r="Q630" s="11"/>
      <c r="BB630" s="55"/>
      <c r="BC630" s="56"/>
      <c r="BD630" s="56"/>
      <c r="BE630" s="56"/>
      <c r="BF630" s="56"/>
      <c r="BG630" s="56"/>
    </row>
    <row r="631" spans="1:59" ht="12.5">
      <c r="A631" s="19"/>
      <c r="B631" s="198" t="str">
        <f ca="1"/>
        <v>2023-02-17</v>
      </c>
      <c r="C631" s="30">
        <f ca="1"/>
        <v>151.03</v>
      </c>
      <c r="D631" s="205">
        <f t="shared" ca="1" si="64"/>
        <v>147.46850000000001</v>
      </c>
      <c r="E631" s="30">
        <f t="shared" ca="1" si="61"/>
        <v>139.62266666666667</v>
      </c>
      <c r="F631" s="30">
        <f t="shared" ca="1" si="62"/>
        <v>143.15783333333331</v>
      </c>
      <c r="G631" s="206">
        <f t="shared" ca="1" si="63"/>
        <v>148.95116000000004</v>
      </c>
      <c r="H631" s="192" t="str">
        <f ca="1"/>
        <v>2023-02-17</v>
      </c>
      <c r="I631" s="193">
        <f ca="1"/>
        <v>59144118</v>
      </c>
      <c r="O631" s="192" t="str">
        <f ca="1"/>
        <v>2023-02-17</v>
      </c>
      <c r="P631" s="193">
        <f ca="1"/>
        <v>3.83</v>
      </c>
      <c r="Q631" s="11"/>
      <c r="BB631" s="55"/>
      <c r="BC631" s="56"/>
      <c r="BD631" s="56"/>
      <c r="BE631" s="56"/>
      <c r="BF631" s="56"/>
      <c r="BG631" s="56"/>
    </row>
    <row r="632" spans="1:59" ht="12.5">
      <c r="A632" s="19"/>
      <c r="B632" s="198" t="str">
        <f ca="1"/>
        <v>2023-02-16</v>
      </c>
      <c r="C632" s="30">
        <f ca="1"/>
        <v>152.18</v>
      </c>
      <c r="D632" s="205">
        <f t="shared" ca="1" si="64"/>
        <v>146.73150000000001</v>
      </c>
      <c r="E632" s="30">
        <f t="shared" ca="1" si="61"/>
        <v>139.54399999999998</v>
      </c>
      <c r="F632" s="30">
        <f t="shared" ca="1" si="62"/>
        <v>143.24483333333333</v>
      </c>
      <c r="G632" s="206">
        <f t="shared" ca="1" si="63"/>
        <v>149.00556000000003</v>
      </c>
      <c r="H632" s="192" t="str">
        <f ca="1"/>
        <v>2023-02-16</v>
      </c>
      <c r="I632" s="193">
        <f ca="1"/>
        <v>68167942</v>
      </c>
      <c r="O632" s="192" t="str">
        <f ca="1"/>
        <v>2023-02-16</v>
      </c>
      <c r="P632" s="193">
        <f ca="1"/>
        <v>3.84</v>
      </c>
      <c r="Q632" s="11"/>
      <c r="BB632" s="55"/>
      <c r="BC632" s="56"/>
      <c r="BD632" s="56"/>
      <c r="BE632" s="56"/>
      <c r="BF632" s="56"/>
      <c r="BG632" s="56"/>
    </row>
    <row r="633" spans="1:59" ht="12.5">
      <c r="A633" s="19"/>
      <c r="B633" s="198" t="str">
        <f ca="1"/>
        <v>2023-02-15</v>
      </c>
      <c r="C633" s="30">
        <f ca="1"/>
        <v>153.78</v>
      </c>
      <c r="D633" s="205">
        <f t="shared" ca="1" si="64"/>
        <v>145.80849999999998</v>
      </c>
      <c r="E633" s="30">
        <f t="shared" ca="1" si="61"/>
        <v>139.50016666666667</v>
      </c>
      <c r="F633" s="30">
        <f t="shared" ca="1" si="62"/>
        <v>143.37500000000003</v>
      </c>
      <c r="G633" s="206">
        <f t="shared" ca="1" si="63"/>
        <v>149.06160000000003</v>
      </c>
      <c r="H633" s="192" t="str">
        <f ca="1"/>
        <v>2023-02-15</v>
      </c>
      <c r="I633" s="193">
        <f ca="1"/>
        <v>65669252</v>
      </c>
      <c r="O633" s="192" t="str">
        <f ca="1"/>
        <v>2023-02-15</v>
      </c>
      <c r="P633" s="193">
        <f ca="1"/>
        <v>3.81</v>
      </c>
      <c r="Q633" s="11"/>
      <c r="BB633" s="55"/>
      <c r="BC633" s="56"/>
      <c r="BD633" s="56"/>
      <c r="BE633" s="56"/>
      <c r="BF633" s="56"/>
      <c r="BG633" s="56"/>
    </row>
    <row r="634" spans="1:59" ht="12.5">
      <c r="A634" s="19"/>
      <c r="B634" s="198" t="str">
        <f ca="1"/>
        <v>2023-02-14</v>
      </c>
      <c r="C634" s="30">
        <f ca="1"/>
        <v>151.66999999999999</v>
      </c>
      <c r="D634" s="205">
        <f t="shared" ca="1" si="64"/>
        <v>144.80249999999998</v>
      </c>
      <c r="E634" s="30">
        <f t="shared" ca="1" si="61"/>
        <v>139.42033333333333</v>
      </c>
      <c r="F634" s="30">
        <f t="shared" ca="1" si="62"/>
        <v>143.47125000000003</v>
      </c>
      <c r="G634" s="206">
        <f t="shared" ca="1" si="63"/>
        <v>149.12568000000002</v>
      </c>
      <c r="H634" s="192" t="str">
        <f ca="1"/>
        <v>2023-02-14</v>
      </c>
      <c r="I634" s="193">
        <f ca="1"/>
        <v>61707600</v>
      </c>
      <c r="O634" s="192" t="str">
        <f ca="1"/>
        <v>2023-02-14</v>
      </c>
      <c r="P634" s="193">
        <f ca="1"/>
        <v>3.76</v>
      </c>
      <c r="Q634" s="11"/>
      <c r="BB634" s="55"/>
      <c r="BC634" s="56"/>
      <c r="BD634" s="56"/>
      <c r="BE634" s="56"/>
      <c r="BF634" s="56"/>
      <c r="BG634" s="56"/>
    </row>
    <row r="635" spans="1:59" ht="12.5">
      <c r="A635" s="19"/>
      <c r="B635" s="198" t="str">
        <f ca="1"/>
        <v>2023-02-13</v>
      </c>
      <c r="C635" s="30">
        <f ca="1"/>
        <v>152.31</v>
      </c>
      <c r="D635" s="205">
        <f t="shared" ca="1" si="64"/>
        <v>143.93799999999999</v>
      </c>
      <c r="E635" s="30">
        <f t="shared" ca="1" si="61"/>
        <v>139.34383333333335</v>
      </c>
      <c r="F635" s="30">
        <f t="shared" ca="1" si="62"/>
        <v>143.58258333333336</v>
      </c>
      <c r="G635" s="206">
        <f t="shared" ca="1" si="63"/>
        <v>149.19912000000002</v>
      </c>
      <c r="H635" s="192" t="str">
        <f ca="1"/>
        <v>2023-02-13</v>
      </c>
      <c r="I635" s="193">
        <f ca="1"/>
        <v>62199013</v>
      </c>
      <c r="O635" s="192" t="str">
        <f ca="1"/>
        <v>2023-02-13</v>
      </c>
      <c r="P635" s="193">
        <f ca="1"/>
        <v>3.72</v>
      </c>
      <c r="Q635" s="11"/>
      <c r="BB635" s="55"/>
      <c r="BC635" s="56"/>
      <c r="BD635" s="56"/>
      <c r="BE635" s="56"/>
      <c r="BF635" s="56"/>
      <c r="BG635" s="56"/>
    </row>
    <row r="636" spans="1:59" ht="12.5">
      <c r="A636" s="19"/>
      <c r="B636" s="198" t="str">
        <f ca="1"/>
        <v>2023-02-10</v>
      </c>
      <c r="C636" s="30">
        <f ca="1"/>
        <v>149.5</v>
      </c>
      <c r="D636" s="205">
        <f t="shared" ca="1" si="64"/>
        <v>142.98299999999998</v>
      </c>
      <c r="E636" s="30">
        <f t="shared" ca="1" si="61"/>
        <v>139.27733333333336</v>
      </c>
      <c r="F636" s="30">
        <f t="shared" ca="1" si="62"/>
        <v>143.6914166666667</v>
      </c>
      <c r="G636" s="206">
        <f t="shared" ca="1" si="63"/>
        <v>149.25464000000005</v>
      </c>
      <c r="H636" s="192" t="str">
        <f ca="1"/>
        <v>2023-02-10</v>
      </c>
      <c r="I636" s="193">
        <f ca="1"/>
        <v>57450708</v>
      </c>
      <c r="O636" s="192" t="str">
        <f ca="1"/>
        <v>2023-02-10</v>
      </c>
      <c r="P636" s="193">
        <f ca="1"/>
        <v>3.74</v>
      </c>
      <c r="Q636" s="11"/>
      <c r="BB636" s="55"/>
      <c r="BC636" s="56"/>
      <c r="BD636" s="56"/>
      <c r="BE636" s="56"/>
      <c r="BF636" s="56"/>
      <c r="BG636" s="56"/>
    </row>
    <row r="637" spans="1:59" ht="12.5">
      <c r="A637" s="19"/>
      <c r="B637" s="198" t="str">
        <f ca="1"/>
        <v>2023-02-09</v>
      </c>
      <c r="C637" s="30">
        <f ca="1"/>
        <v>149.13999999999999</v>
      </c>
      <c r="D637" s="205">
        <f t="shared" ca="1" si="64"/>
        <v>142.102</v>
      </c>
      <c r="E637" s="30">
        <f t="shared" ca="1" si="61"/>
        <v>139.2286666666667</v>
      </c>
      <c r="F637" s="30">
        <f t="shared" ca="1" si="62"/>
        <v>143.85616666666672</v>
      </c>
      <c r="G637" s="206">
        <f t="shared" ca="1" si="63"/>
        <v>149.32044000000002</v>
      </c>
      <c r="H637" s="192" t="str">
        <f ca="1"/>
        <v>2023-02-09</v>
      </c>
      <c r="I637" s="193">
        <f ca="1"/>
        <v>56007143</v>
      </c>
      <c r="O637" s="192" t="str">
        <f ca="1"/>
        <v>2023-02-09</v>
      </c>
      <c r="P637" s="193">
        <f ca="1"/>
        <v>3.68</v>
      </c>
      <c r="Q637" s="11"/>
      <c r="BB637" s="55"/>
      <c r="BC637" s="56"/>
      <c r="BD637" s="56"/>
      <c r="BE637" s="56"/>
      <c r="BF637" s="56"/>
      <c r="BG637" s="56"/>
    </row>
    <row r="638" spans="1:59" ht="12.5">
      <c r="A638" s="19"/>
      <c r="B638" s="198" t="str">
        <f ca="1"/>
        <v>2023-02-08</v>
      </c>
      <c r="C638" s="30">
        <f ca="1"/>
        <v>150.16999999999999</v>
      </c>
      <c r="D638" s="205">
        <f t="shared" ca="1" si="64"/>
        <v>141.24299999999999</v>
      </c>
      <c r="E638" s="30">
        <f t="shared" ca="1" si="61"/>
        <v>139.20933333333335</v>
      </c>
      <c r="F638" s="30">
        <f t="shared" ca="1" si="62"/>
        <v>144.04550000000006</v>
      </c>
      <c r="G638" s="206">
        <f t="shared" ca="1" si="63"/>
        <v>149.40140000000002</v>
      </c>
      <c r="H638" s="192" t="str">
        <f ca="1"/>
        <v>2023-02-08</v>
      </c>
      <c r="I638" s="193">
        <f ca="1"/>
        <v>64120100</v>
      </c>
      <c r="O638" s="192" t="str">
        <f ca="1"/>
        <v>2023-02-08</v>
      </c>
      <c r="P638" s="193">
        <f ca="1"/>
        <v>3.65</v>
      </c>
      <c r="Q638" s="11"/>
      <c r="BB638" s="55"/>
      <c r="BC638" s="56"/>
      <c r="BD638" s="56"/>
      <c r="BE638" s="56"/>
      <c r="BF638" s="56"/>
      <c r="BG638" s="56"/>
    </row>
    <row r="639" spans="1:59" ht="12.5">
      <c r="A639" s="19"/>
      <c r="B639" s="198" t="str">
        <f ca="1"/>
        <v>2023-02-07</v>
      </c>
      <c r="C639" s="30">
        <f ca="1"/>
        <v>152.87</v>
      </c>
      <c r="D639" s="205">
        <f t="shared" ca="1" si="64"/>
        <v>140.196</v>
      </c>
      <c r="E639" s="30">
        <f t="shared" ca="1" si="61"/>
        <v>139.12616666666671</v>
      </c>
      <c r="F639" s="30">
        <f t="shared" ca="1" si="62"/>
        <v>144.22958333333335</v>
      </c>
      <c r="G639" s="206">
        <f t="shared" ca="1" si="63"/>
        <v>149.49460000000005</v>
      </c>
      <c r="H639" s="192" t="str">
        <f ca="1"/>
        <v>2023-02-07</v>
      </c>
      <c r="I639" s="193">
        <f ca="1"/>
        <v>83322600</v>
      </c>
      <c r="O639" s="192" t="str">
        <f ca="1"/>
        <v>2023-02-07</v>
      </c>
      <c r="P639" s="193">
        <f ca="1"/>
        <v>3.67</v>
      </c>
      <c r="Q639" s="11"/>
      <c r="BB639" s="55"/>
      <c r="BC639" s="56"/>
      <c r="BD639" s="56"/>
      <c r="BE639" s="56"/>
      <c r="BF639" s="56"/>
      <c r="BG639" s="56"/>
    </row>
    <row r="640" spans="1:59" ht="12.5">
      <c r="A640" s="19"/>
      <c r="B640" s="198" t="str">
        <f ca="1"/>
        <v>2023-02-06</v>
      </c>
      <c r="C640" s="30">
        <f ca="1"/>
        <v>149.99</v>
      </c>
      <c r="D640" s="205">
        <f t="shared" ca="1" si="64"/>
        <v>138.98500000000001</v>
      </c>
      <c r="E640" s="30">
        <f t="shared" ca="1" si="61"/>
        <v>138.80033333333333</v>
      </c>
      <c r="F640" s="30">
        <f t="shared" ca="1" si="62"/>
        <v>144.37866666666665</v>
      </c>
      <c r="G640" s="206">
        <f t="shared" ca="1" si="63"/>
        <v>149.57128000000003</v>
      </c>
      <c r="H640" s="192" t="str">
        <f ca="1"/>
        <v>2023-02-06</v>
      </c>
      <c r="I640" s="193">
        <f ca="1"/>
        <v>69858306</v>
      </c>
      <c r="O640" s="192" t="str">
        <f ca="1"/>
        <v>2023-02-06</v>
      </c>
      <c r="P640" s="193">
        <f ca="1"/>
        <v>3.63</v>
      </c>
      <c r="Q640" s="11"/>
      <c r="BB640" s="55"/>
      <c r="BC640" s="56"/>
      <c r="BD640" s="56"/>
      <c r="BE640" s="56"/>
      <c r="BF640" s="56"/>
      <c r="BG640" s="56"/>
    </row>
    <row r="641" spans="1:59" ht="12.5">
      <c r="A641" s="19"/>
      <c r="B641" s="198" t="str">
        <f ca="1"/>
        <v>2023-02-03</v>
      </c>
      <c r="C641" s="30">
        <f ca="1"/>
        <v>152.72</v>
      </c>
      <c r="D641" s="205">
        <f t="shared" ca="1" si="64"/>
        <v>137.89200000000002</v>
      </c>
      <c r="E641" s="30">
        <f t="shared" ca="1" si="61"/>
        <v>138.59883333333335</v>
      </c>
      <c r="F641" s="30">
        <f t="shared" ca="1" si="62"/>
        <v>144.55308333333332</v>
      </c>
      <c r="G641" s="206">
        <f t="shared" ca="1" si="63"/>
        <v>149.64700000000002</v>
      </c>
      <c r="H641" s="192" t="str">
        <f ca="1"/>
        <v>2023-02-03</v>
      </c>
      <c r="I641" s="193">
        <f ca="1"/>
        <v>154357337</v>
      </c>
      <c r="O641" s="192" t="str">
        <f ca="1"/>
        <v>2023-02-03</v>
      </c>
      <c r="P641" s="193">
        <f ca="1"/>
        <v>3.53</v>
      </c>
      <c r="Q641" s="11"/>
      <c r="BB641" s="55"/>
      <c r="BC641" s="56"/>
      <c r="BD641" s="56"/>
      <c r="BE641" s="56"/>
      <c r="BF641" s="56"/>
      <c r="BG641" s="56"/>
    </row>
    <row r="642" spans="1:59" ht="12.5">
      <c r="A642" s="19"/>
      <c r="B642" s="198" t="str">
        <f ca="1"/>
        <v>2023-02-02</v>
      </c>
      <c r="C642" s="30">
        <f ca="1"/>
        <v>149.09</v>
      </c>
      <c r="D642" s="205">
        <f t="shared" ca="1" si="64"/>
        <v>136.435</v>
      </c>
      <c r="E642" s="30">
        <f t="shared" ca="1" si="61"/>
        <v>138.34216666666669</v>
      </c>
      <c r="F642" s="30">
        <f t="shared" ca="1" si="62"/>
        <v>144.69575</v>
      </c>
      <c r="G642" s="206">
        <f t="shared" ca="1" si="63"/>
        <v>149.71468000000004</v>
      </c>
      <c r="H642" s="192" t="str">
        <f ca="1"/>
        <v>2023-02-02</v>
      </c>
      <c r="I642" s="193">
        <f ca="1"/>
        <v>118339000</v>
      </c>
      <c r="O642" s="192" t="str">
        <f ca="1"/>
        <v>2023-02-02</v>
      </c>
      <c r="P642" s="193">
        <f ca="1"/>
        <v>3.4</v>
      </c>
      <c r="Q642" s="11"/>
      <c r="BB642" s="55"/>
      <c r="BC642" s="56"/>
      <c r="BD642" s="56"/>
      <c r="BE642" s="56"/>
      <c r="BF642" s="56"/>
      <c r="BG642" s="56"/>
    </row>
    <row r="643" spans="1:59" ht="12.5">
      <c r="A643" s="19"/>
      <c r="B643" s="198" t="str">
        <f ca="1"/>
        <v>2023-02-01</v>
      </c>
      <c r="C643" s="30">
        <f ca="1"/>
        <v>143.76</v>
      </c>
      <c r="D643" s="205">
        <f t="shared" ca="1" si="64"/>
        <v>135.22600000000003</v>
      </c>
      <c r="E643" s="30">
        <f t="shared" ca="1" si="61"/>
        <v>138.13716666666667</v>
      </c>
      <c r="F643" s="30">
        <f t="shared" ca="1" si="62"/>
        <v>144.83899999999997</v>
      </c>
      <c r="G643" s="206">
        <f t="shared" ca="1" si="63"/>
        <v>149.79804000000004</v>
      </c>
      <c r="H643" s="192" t="str">
        <f ca="1"/>
        <v>2023-02-01</v>
      </c>
      <c r="I643" s="193">
        <f ca="1"/>
        <v>77663633</v>
      </c>
      <c r="O643" s="192" t="str">
        <f ca="1"/>
        <v>2023-02-01</v>
      </c>
      <c r="P643" s="193">
        <f ca="1"/>
        <v>3.4</v>
      </c>
      <c r="Q643" s="11"/>
      <c r="BB643" s="55"/>
      <c r="BC643" s="56"/>
      <c r="BD643" s="56"/>
      <c r="BE643" s="56"/>
      <c r="BF643" s="56"/>
      <c r="BG643" s="56"/>
    </row>
    <row r="644" spans="1:59" ht="12.5">
      <c r="A644" s="19"/>
      <c r="B644" s="198" t="str">
        <f ca="1"/>
        <v>2023-01-31</v>
      </c>
      <c r="C644" s="30">
        <f ca="1"/>
        <v>142.63</v>
      </c>
      <c r="D644" s="205">
        <f t="shared" ca="1" si="64"/>
        <v>134.21950000000001</v>
      </c>
      <c r="E644" s="30">
        <f t="shared" ref="E644:E707" ca="1" si="65">AVERAGE(C644:C703)</f>
        <v>138.02549999999999</v>
      </c>
      <c r="F644" s="30">
        <f t="shared" ref="F644:F707" ca="1" si="66">AVERAGE(C644:C763)</f>
        <v>145.03283333333331</v>
      </c>
      <c r="G644" s="206">
        <f t="shared" ref="G644:G707" ca="1" si="67">AVERAGE(C644:C893)</f>
        <v>149.91428000000002</v>
      </c>
      <c r="H644" s="192" t="str">
        <f ca="1"/>
        <v>2023-01-31</v>
      </c>
      <c r="I644" s="193">
        <f ca="1"/>
        <v>65874500</v>
      </c>
      <c r="O644" s="192" t="str">
        <f ca="1"/>
        <v>2023-01-31</v>
      </c>
      <c r="P644" s="193">
        <f ca="1"/>
        <v>3.53</v>
      </c>
      <c r="Q644" s="11"/>
      <c r="BB644" s="55"/>
      <c r="BC644" s="56"/>
      <c r="BD644" s="56"/>
      <c r="BE644" s="56"/>
      <c r="BF644" s="56"/>
      <c r="BG644" s="56"/>
    </row>
    <row r="645" spans="1:59" ht="12.5">
      <c r="A645" s="19"/>
      <c r="B645" s="198" t="str">
        <f ca="1"/>
        <v>2023-01-30</v>
      </c>
      <c r="C645" s="30">
        <f ca="1"/>
        <v>141.36000000000001</v>
      </c>
      <c r="D645" s="205">
        <f t="shared" ref="D645:D708" ca="1" si="68">AVERAGE(C645:C664)</f>
        <v>133.51000000000002</v>
      </c>
      <c r="E645" s="30">
        <f t="shared" ca="1" si="65"/>
        <v>138.03383333333332</v>
      </c>
      <c r="F645" s="30">
        <f t="shared" ca="1" si="66"/>
        <v>145.20050000000001</v>
      </c>
      <c r="G645" s="206">
        <f t="shared" ca="1" si="67"/>
        <v>150.03020000000001</v>
      </c>
      <c r="H645" s="192" t="str">
        <f ca="1"/>
        <v>2023-01-30</v>
      </c>
      <c r="I645" s="193">
        <f ca="1"/>
        <v>64015300</v>
      </c>
      <c r="O645" s="192" t="str">
        <f ca="1"/>
        <v>2023-01-30</v>
      </c>
      <c r="P645" s="193">
        <f ca="1"/>
        <v>3.55</v>
      </c>
      <c r="Q645" s="11"/>
      <c r="BB645" s="55"/>
      <c r="BC645" s="56"/>
      <c r="BD645" s="56"/>
      <c r="BE645" s="56"/>
      <c r="BF645" s="56"/>
      <c r="BG645" s="56"/>
    </row>
    <row r="646" spans="1:59" ht="12.5">
      <c r="A646" s="19"/>
      <c r="B646" s="198" t="str">
        <f ca="1"/>
        <v>2023-01-27</v>
      </c>
      <c r="C646" s="30">
        <f ca="1"/>
        <v>144.25</v>
      </c>
      <c r="D646" s="205">
        <f t="shared" ca="1" si="68"/>
        <v>132.84800000000001</v>
      </c>
      <c r="E646" s="30">
        <f t="shared" ca="1" si="65"/>
        <v>138.15566666666663</v>
      </c>
      <c r="F646" s="30">
        <f t="shared" ca="1" si="66"/>
        <v>145.37841666666665</v>
      </c>
      <c r="G646" s="206">
        <f t="shared" ca="1" si="67"/>
        <v>150.15183999999999</v>
      </c>
      <c r="H646" s="192" t="str">
        <f ca="1"/>
        <v>2023-01-27</v>
      </c>
      <c r="I646" s="193">
        <f ca="1"/>
        <v>70555843</v>
      </c>
      <c r="O646" s="192" t="str">
        <f ca="1"/>
        <v>2023-01-27</v>
      </c>
      <c r="P646" s="193">
        <f ca="1"/>
        <v>3.52</v>
      </c>
      <c r="Q646" s="11"/>
      <c r="BB646" s="55"/>
      <c r="BC646" s="56"/>
      <c r="BD646" s="56"/>
      <c r="BE646" s="56"/>
      <c r="BF646" s="56"/>
      <c r="BG646" s="56"/>
    </row>
    <row r="647" spans="1:59" ht="12.5">
      <c r="A647" s="19"/>
      <c r="B647" s="198" t="str">
        <f ca="1"/>
        <v>2023-01-26</v>
      </c>
      <c r="C647" s="30">
        <f ca="1"/>
        <v>142.31</v>
      </c>
      <c r="D647" s="205">
        <f t="shared" ca="1" si="68"/>
        <v>131.86500000000001</v>
      </c>
      <c r="E647" s="30">
        <f t="shared" ca="1" si="65"/>
        <v>138.27366666666666</v>
      </c>
      <c r="F647" s="30">
        <f t="shared" ca="1" si="66"/>
        <v>145.5361666666667</v>
      </c>
      <c r="G647" s="206">
        <f t="shared" ca="1" si="67"/>
        <v>150.24444000000003</v>
      </c>
      <c r="H647" s="192" t="str">
        <f ca="1"/>
        <v>2023-01-26</v>
      </c>
      <c r="I647" s="193">
        <f ca="1"/>
        <v>54105100</v>
      </c>
      <c r="O647" s="192" t="str">
        <f ca="1"/>
        <v>2023-01-26</v>
      </c>
      <c r="P647" s="193">
        <f ca="1"/>
        <v>3.49</v>
      </c>
      <c r="Q647" s="11"/>
      <c r="BB647" s="55"/>
      <c r="BC647" s="56"/>
      <c r="BD647" s="56"/>
      <c r="BE647" s="56"/>
      <c r="BF647" s="56"/>
      <c r="BG647" s="56"/>
    </row>
    <row r="648" spans="1:59" ht="12.5">
      <c r="A648" s="19"/>
      <c r="B648" s="198" t="str">
        <f ca="1"/>
        <v>2023-01-25</v>
      </c>
      <c r="C648" s="30">
        <f ca="1"/>
        <v>140.22999999999999</v>
      </c>
      <c r="D648" s="205">
        <f t="shared" ca="1" si="68"/>
        <v>131.1765</v>
      </c>
      <c r="E648" s="30">
        <f t="shared" ca="1" si="65"/>
        <v>138.46349999999998</v>
      </c>
      <c r="F648" s="30">
        <f t="shared" ca="1" si="66"/>
        <v>145.71200000000002</v>
      </c>
      <c r="G648" s="206">
        <f t="shared" ca="1" si="67"/>
        <v>150.30112000000003</v>
      </c>
      <c r="H648" s="192" t="str">
        <f ca="1"/>
        <v>2023-01-25</v>
      </c>
      <c r="I648" s="193">
        <f ca="1"/>
        <v>65799349</v>
      </c>
      <c r="O648" s="192" t="str">
        <f ca="1"/>
        <v>2023-01-25</v>
      </c>
      <c r="P648" s="193">
        <f ca="1"/>
        <v>3.46</v>
      </c>
      <c r="Q648" s="11"/>
      <c r="BB648" s="55"/>
      <c r="BC648" s="56"/>
      <c r="BD648" s="56"/>
      <c r="BE648" s="56"/>
      <c r="BF648" s="56"/>
      <c r="BG648" s="56"/>
    </row>
    <row r="649" spans="1:59" ht="12.5">
      <c r="A649" s="19"/>
      <c r="B649" s="198" t="str">
        <f ca="1"/>
        <v>2023-01-24</v>
      </c>
      <c r="C649" s="30">
        <f ca="1"/>
        <v>140.88999999999999</v>
      </c>
      <c r="D649" s="205">
        <f t="shared" ca="1" si="68"/>
        <v>130.68200000000002</v>
      </c>
      <c r="E649" s="30">
        <f t="shared" ca="1" si="65"/>
        <v>138.50799999999998</v>
      </c>
      <c r="F649" s="30">
        <f t="shared" ca="1" si="66"/>
        <v>145.90775000000005</v>
      </c>
      <c r="G649" s="206">
        <f t="shared" ca="1" si="67"/>
        <v>150.36796000000007</v>
      </c>
      <c r="H649" s="192" t="str">
        <f ca="1"/>
        <v>2023-01-24</v>
      </c>
      <c r="I649" s="193">
        <f ca="1"/>
        <v>66435142</v>
      </c>
      <c r="O649" s="192" t="str">
        <f ca="1"/>
        <v>2023-01-24</v>
      </c>
      <c r="P649" s="193">
        <f ca="1"/>
        <v>3.47</v>
      </c>
      <c r="Q649" s="11"/>
      <c r="BB649" s="55"/>
      <c r="BC649" s="56"/>
      <c r="BD649" s="56"/>
      <c r="BE649" s="56"/>
      <c r="BF649" s="56"/>
      <c r="BG649" s="56"/>
    </row>
    <row r="650" spans="1:59" ht="12.5">
      <c r="A650" s="19"/>
      <c r="B650" s="198" t="str">
        <f ca="1"/>
        <v>2023-01-23</v>
      </c>
      <c r="C650" s="30">
        <f ca="1"/>
        <v>139.49</v>
      </c>
      <c r="D650" s="205">
        <f t="shared" ca="1" si="68"/>
        <v>130.173</v>
      </c>
      <c r="E650" s="30">
        <f t="shared" ca="1" si="65"/>
        <v>138.6163333333333</v>
      </c>
      <c r="F650" s="30">
        <f t="shared" ca="1" si="66"/>
        <v>146.04775000000004</v>
      </c>
      <c r="G650" s="206">
        <f t="shared" ca="1" si="67"/>
        <v>150.43252000000004</v>
      </c>
      <c r="H650" s="192" t="str">
        <f ca="1"/>
        <v>2023-01-23</v>
      </c>
      <c r="I650" s="193">
        <f ca="1"/>
        <v>81760313</v>
      </c>
      <c r="O650" s="192" t="str">
        <f ca="1"/>
        <v>2023-01-23</v>
      </c>
      <c r="P650" s="193">
        <f ca="1"/>
        <v>3.53</v>
      </c>
      <c r="Q650" s="11"/>
      <c r="BB650" s="55"/>
      <c r="BC650" s="56"/>
      <c r="BD650" s="56"/>
      <c r="BE650" s="56"/>
      <c r="BF650" s="56"/>
      <c r="BG650" s="56"/>
    </row>
    <row r="651" spans="1:59" ht="12.5">
      <c r="A651" s="19"/>
      <c r="B651" s="198" t="str">
        <f ca="1"/>
        <v>2023-01-20</v>
      </c>
      <c r="C651" s="30">
        <f ca="1"/>
        <v>136.29</v>
      </c>
      <c r="D651" s="205">
        <f t="shared" ca="1" si="68"/>
        <v>129.893</v>
      </c>
      <c r="E651" s="30">
        <f t="shared" ca="1" si="65"/>
        <v>138.79716666666664</v>
      </c>
      <c r="F651" s="30">
        <f t="shared" ca="1" si="66"/>
        <v>146.21175000000002</v>
      </c>
      <c r="G651" s="206">
        <f t="shared" ca="1" si="67"/>
        <v>150.50992000000005</v>
      </c>
      <c r="H651" s="192" t="str">
        <f ca="1"/>
        <v>2023-01-20</v>
      </c>
      <c r="I651" s="193">
        <f ca="1"/>
        <v>80223626</v>
      </c>
      <c r="O651" s="192" t="str">
        <f ca="1"/>
        <v>2023-01-20</v>
      </c>
      <c r="P651" s="193">
        <f ca="1"/>
        <v>3.48</v>
      </c>
      <c r="Q651" s="11"/>
      <c r="BB651" s="55"/>
      <c r="BC651" s="56"/>
      <c r="BD651" s="56"/>
      <c r="BE651" s="56"/>
      <c r="BF651" s="56"/>
      <c r="BG651" s="56"/>
    </row>
    <row r="652" spans="1:59" ht="12.5">
      <c r="A652" s="19"/>
      <c r="B652" s="198" t="str">
        <f ca="1"/>
        <v>2023-01-19</v>
      </c>
      <c r="C652" s="30">
        <f ca="1"/>
        <v>133.72</v>
      </c>
      <c r="D652" s="205">
        <f t="shared" ca="1" si="68"/>
        <v>129.61750000000001</v>
      </c>
      <c r="E652" s="30">
        <f t="shared" ca="1" si="65"/>
        <v>138.98383333333331</v>
      </c>
      <c r="F652" s="30">
        <f t="shared" ca="1" si="66"/>
        <v>146.41058333333336</v>
      </c>
      <c r="G652" s="206">
        <f t="shared" ca="1" si="67"/>
        <v>150.60324000000006</v>
      </c>
      <c r="H652" s="192" t="str">
        <f ca="1"/>
        <v>2023-01-19</v>
      </c>
      <c r="I652" s="193">
        <f ca="1"/>
        <v>58280413</v>
      </c>
      <c r="O652" s="192" t="str">
        <f ca="1"/>
        <v>2023-01-19</v>
      </c>
      <c r="P652" s="193">
        <f ca="1"/>
        <v>3.4</v>
      </c>
      <c r="Q652" s="11"/>
      <c r="BB652" s="55"/>
      <c r="BC652" s="56"/>
      <c r="BD652" s="56"/>
      <c r="BE652" s="56"/>
      <c r="BF652" s="56"/>
      <c r="BG652" s="56"/>
    </row>
    <row r="653" spans="1:59" ht="12.5">
      <c r="A653" s="19"/>
      <c r="B653" s="198" t="str">
        <f ca="1"/>
        <v>2023-01-18</v>
      </c>
      <c r="C653" s="30">
        <f ca="1"/>
        <v>133.66</v>
      </c>
      <c r="D653" s="205">
        <f t="shared" ca="1" si="68"/>
        <v>129.47399999999999</v>
      </c>
      <c r="E653" s="30">
        <f t="shared" ca="1" si="65"/>
        <v>139.17749999999998</v>
      </c>
      <c r="F653" s="30">
        <f t="shared" ca="1" si="66"/>
        <v>146.58850000000004</v>
      </c>
      <c r="G653" s="206">
        <f t="shared" ca="1" si="67"/>
        <v>150.71508000000006</v>
      </c>
      <c r="H653" s="192" t="str">
        <f ca="1"/>
        <v>2023-01-18</v>
      </c>
      <c r="I653" s="193">
        <f ca="1"/>
        <v>69672800</v>
      </c>
      <c r="O653" s="192" t="str">
        <f ca="1"/>
        <v>2023-01-18</v>
      </c>
      <c r="P653" s="193">
        <f ca="1"/>
        <v>3.38</v>
      </c>
      <c r="Q653" s="11"/>
      <c r="BB653" s="55"/>
      <c r="BC653" s="56"/>
      <c r="BD653" s="56"/>
      <c r="BE653" s="56"/>
      <c r="BF653" s="56"/>
      <c r="BG653" s="56"/>
    </row>
    <row r="654" spans="1:59" ht="12.5">
      <c r="A654" s="19"/>
      <c r="B654" s="198" t="str">
        <f ca="1"/>
        <v>2023-01-17</v>
      </c>
      <c r="C654" s="30">
        <f ca="1"/>
        <v>134.38</v>
      </c>
      <c r="D654" s="205">
        <f t="shared" ca="1" si="68"/>
        <v>129.43899999999999</v>
      </c>
      <c r="E654" s="30">
        <f t="shared" ca="1" si="65"/>
        <v>139.30833333333331</v>
      </c>
      <c r="F654" s="30">
        <f t="shared" ca="1" si="66"/>
        <v>146.76233333333337</v>
      </c>
      <c r="G654" s="206">
        <f t="shared" ca="1" si="67"/>
        <v>150.83392000000003</v>
      </c>
      <c r="H654" s="192" t="str">
        <f ca="1"/>
        <v>2023-01-17</v>
      </c>
      <c r="I654" s="193">
        <f ca="1"/>
        <v>63646627</v>
      </c>
      <c r="O654" s="192" t="str">
        <f ca="1"/>
        <v>2023-01-17</v>
      </c>
      <c r="P654" s="193">
        <f ca="1"/>
        <v>3.54</v>
      </c>
      <c r="Q654" s="11"/>
      <c r="BB654" s="55"/>
      <c r="BC654" s="56"/>
      <c r="BD654" s="56"/>
      <c r="BE654" s="56"/>
      <c r="BF654" s="56"/>
      <c r="BG654" s="56"/>
    </row>
    <row r="655" spans="1:59" ht="12.5">
      <c r="A655" s="19"/>
      <c r="B655" s="198" t="str">
        <f ca="1"/>
        <v>2023-01-13</v>
      </c>
      <c r="C655" s="30">
        <f ca="1"/>
        <v>133.21</v>
      </c>
      <c r="D655" s="205">
        <f t="shared" ca="1" si="68"/>
        <v>129.4665</v>
      </c>
      <c r="E655" s="30">
        <f t="shared" ca="1" si="65"/>
        <v>139.43483333333333</v>
      </c>
      <c r="F655" s="30">
        <f t="shared" ca="1" si="66"/>
        <v>146.8875000000001</v>
      </c>
      <c r="G655" s="206">
        <f t="shared" ca="1" si="67"/>
        <v>150.96392000000003</v>
      </c>
      <c r="H655" s="192" t="str">
        <f ca="1"/>
        <v>2023-01-13</v>
      </c>
      <c r="I655" s="193">
        <f ca="1"/>
        <v>57809719</v>
      </c>
      <c r="O655" s="192" t="str">
        <f ca="1"/>
        <v>2023-01-13</v>
      </c>
      <c r="P655" s="193">
        <f ca="1"/>
        <v>3.51</v>
      </c>
      <c r="Q655" s="11"/>
      <c r="BB655" s="55"/>
      <c r="BC655" s="56"/>
      <c r="BD655" s="56"/>
      <c r="BE655" s="56"/>
      <c r="BF655" s="56"/>
      <c r="BG655" s="56"/>
    </row>
    <row r="656" spans="1:59" ht="12.5">
      <c r="A656" s="19"/>
      <c r="B656" s="198" t="str">
        <f ca="1"/>
        <v>2023-01-12</v>
      </c>
      <c r="C656" s="30">
        <f ca="1"/>
        <v>131.88</v>
      </c>
      <c r="D656" s="205">
        <f t="shared" ca="1" si="68"/>
        <v>129.88399999999999</v>
      </c>
      <c r="E656" s="30">
        <f t="shared" ca="1" si="65"/>
        <v>139.57900000000001</v>
      </c>
      <c r="F656" s="30">
        <f t="shared" ca="1" si="66"/>
        <v>147.03350000000006</v>
      </c>
      <c r="G656" s="206">
        <f t="shared" ca="1" si="67"/>
        <v>151.11144000000004</v>
      </c>
      <c r="H656" s="192" t="str">
        <f ca="1"/>
        <v>2023-01-12</v>
      </c>
      <c r="I656" s="193">
        <f ca="1"/>
        <v>71379648</v>
      </c>
      <c r="O656" s="192" t="str">
        <f ca="1"/>
        <v>2023-01-12</v>
      </c>
      <c r="P656" s="193">
        <f ca="1"/>
        <v>3.45</v>
      </c>
      <c r="Q656" s="11"/>
      <c r="BB656" s="55"/>
      <c r="BC656" s="56"/>
      <c r="BD656" s="56"/>
      <c r="BE656" s="56"/>
      <c r="BF656" s="56"/>
      <c r="BG656" s="56"/>
    </row>
    <row r="657" spans="1:59" ht="12.5">
      <c r="A657" s="19"/>
      <c r="B657" s="198" t="str">
        <f ca="1"/>
        <v>2023-01-11</v>
      </c>
      <c r="C657" s="30">
        <f ca="1"/>
        <v>131.96</v>
      </c>
      <c r="D657" s="205">
        <f t="shared" ca="1" si="68"/>
        <v>130.47999999999999</v>
      </c>
      <c r="E657" s="30">
        <f t="shared" ca="1" si="65"/>
        <v>139.72333333333336</v>
      </c>
      <c r="F657" s="30">
        <f t="shared" ca="1" si="66"/>
        <v>147.20000000000007</v>
      </c>
      <c r="G657" s="206">
        <f t="shared" ca="1" si="67"/>
        <v>151.26084000000006</v>
      </c>
      <c r="H657" s="192" t="str">
        <f ca="1"/>
        <v>2023-01-11</v>
      </c>
      <c r="I657" s="193">
        <f ca="1"/>
        <v>69458949</v>
      </c>
      <c r="O657" s="192" t="str">
        <f ca="1"/>
        <v>2023-01-11</v>
      </c>
      <c r="P657" s="193">
        <f ca="1"/>
        <v>3.55</v>
      </c>
      <c r="Q657" s="11"/>
      <c r="BB657" s="55"/>
      <c r="BC657" s="56"/>
      <c r="BD657" s="56"/>
      <c r="BE657" s="56"/>
      <c r="BF657" s="56"/>
      <c r="BG657" s="56"/>
    </row>
    <row r="658" spans="1:59" ht="12.5">
      <c r="A658" s="19"/>
      <c r="B658" s="198" t="str">
        <f ca="1"/>
        <v>2023-01-10</v>
      </c>
      <c r="C658" s="30">
        <f ca="1"/>
        <v>129.22999999999999</v>
      </c>
      <c r="D658" s="205">
        <f t="shared" ca="1" si="68"/>
        <v>131.02349999999996</v>
      </c>
      <c r="E658" s="30">
        <f t="shared" ca="1" si="65"/>
        <v>139.79999999999998</v>
      </c>
      <c r="F658" s="30">
        <f t="shared" ca="1" si="66"/>
        <v>147.37616666666671</v>
      </c>
      <c r="G658" s="206">
        <f t="shared" ca="1" si="67"/>
        <v>151.42304000000004</v>
      </c>
      <c r="H658" s="192" t="str">
        <f ca="1"/>
        <v>2023-01-10</v>
      </c>
      <c r="I658" s="193">
        <f ca="1"/>
        <v>63896200</v>
      </c>
      <c r="O658" s="192" t="str">
        <f ca="1"/>
        <v>2023-01-10</v>
      </c>
      <c r="P658" s="193">
        <f ca="1"/>
        <v>3.62</v>
      </c>
      <c r="Q658" s="11"/>
      <c r="BB658" s="55"/>
      <c r="BC658" s="56"/>
      <c r="BD658" s="56"/>
      <c r="BE658" s="56"/>
      <c r="BF658" s="56"/>
      <c r="BG658" s="56"/>
    </row>
    <row r="659" spans="1:59" ht="12.5">
      <c r="A659" s="19"/>
      <c r="B659" s="198" t="str">
        <f ca="1"/>
        <v>2023-01-09</v>
      </c>
      <c r="C659" s="30">
        <f ca="1"/>
        <v>128.65</v>
      </c>
      <c r="D659" s="205">
        <f t="shared" ca="1" si="68"/>
        <v>131.58850000000001</v>
      </c>
      <c r="E659" s="30">
        <f t="shared" ca="1" si="65"/>
        <v>139.99799999999999</v>
      </c>
      <c r="F659" s="30">
        <f t="shared" ca="1" si="66"/>
        <v>147.55608333333339</v>
      </c>
      <c r="G659" s="206">
        <f t="shared" ca="1" si="67"/>
        <v>151.59440000000006</v>
      </c>
      <c r="H659" s="192" t="str">
        <f ca="1"/>
        <v>2023-01-09</v>
      </c>
      <c r="I659" s="193">
        <f ca="1"/>
        <v>70790813</v>
      </c>
      <c r="O659" s="192" t="str">
        <f ca="1"/>
        <v>2023-01-09</v>
      </c>
      <c r="P659" s="193">
        <f ca="1"/>
        <v>3.52</v>
      </c>
      <c r="Q659" s="11"/>
      <c r="BB659" s="55"/>
      <c r="BC659" s="56"/>
      <c r="BD659" s="56"/>
      <c r="BE659" s="56"/>
      <c r="BF659" s="56"/>
      <c r="BG659" s="56"/>
    </row>
    <row r="660" spans="1:59" ht="12.5">
      <c r="A660" s="19"/>
      <c r="B660" s="198" t="str">
        <f ca="1"/>
        <v>2023-01-06</v>
      </c>
      <c r="C660" s="30">
        <f ca="1"/>
        <v>128.13</v>
      </c>
      <c r="D660" s="205">
        <f t="shared" ca="1" si="68"/>
        <v>132.20650000000001</v>
      </c>
      <c r="E660" s="30">
        <f t="shared" ca="1" si="65"/>
        <v>140.12916666666666</v>
      </c>
      <c r="F660" s="30">
        <f t="shared" ca="1" si="66"/>
        <v>147.7240833333334</v>
      </c>
      <c r="G660" s="206">
        <f t="shared" ca="1" si="67"/>
        <v>151.75672000000006</v>
      </c>
      <c r="H660" s="192" t="str">
        <f ca="1"/>
        <v>2023-01-06</v>
      </c>
      <c r="I660" s="193">
        <f ca="1"/>
        <v>87754715</v>
      </c>
      <c r="O660" s="192" t="str">
        <f ca="1"/>
        <v>2023-01-06</v>
      </c>
      <c r="P660" s="193">
        <f ca="1"/>
        <v>3.57</v>
      </c>
      <c r="Q660" s="11"/>
      <c r="BB660" s="55"/>
      <c r="BC660" s="56"/>
      <c r="BD660" s="56"/>
      <c r="BE660" s="56"/>
      <c r="BF660" s="56"/>
      <c r="BG660" s="56"/>
    </row>
    <row r="661" spans="1:59" ht="12.5">
      <c r="A661" s="19"/>
      <c r="B661" s="198" t="str">
        <f ca="1"/>
        <v>2023-01-05</v>
      </c>
      <c r="C661" s="30">
        <f ca="1"/>
        <v>123.58</v>
      </c>
      <c r="D661" s="205">
        <f t="shared" ca="1" si="68"/>
        <v>132.76600000000002</v>
      </c>
      <c r="E661" s="30">
        <f t="shared" ca="1" si="65"/>
        <v>140.27966666666666</v>
      </c>
      <c r="F661" s="30">
        <f t="shared" ca="1" si="66"/>
        <v>147.8641666666667</v>
      </c>
      <c r="G661" s="206">
        <f t="shared" ca="1" si="67"/>
        <v>151.92104000000006</v>
      </c>
      <c r="H661" s="192" t="str">
        <f ca="1"/>
        <v>2023-01-05</v>
      </c>
      <c r="I661" s="193">
        <f ca="1"/>
        <v>80962708</v>
      </c>
      <c r="O661" s="192" t="str">
        <f ca="1"/>
        <v>2023-01-05</v>
      </c>
      <c r="P661" s="193">
        <f ca="1"/>
        <v>3.72</v>
      </c>
      <c r="Q661" s="11"/>
      <c r="BB661" s="55"/>
      <c r="BC661" s="56"/>
      <c r="BD661" s="56"/>
      <c r="BE661" s="56"/>
      <c r="BF661" s="56"/>
      <c r="BG661" s="56"/>
    </row>
    <row r="662" spans="1:59" ht="12.5">
      <c r="A662" s="19"/>
      <c r="B662" s="198" t="str">
        <f ca="1"/>
        <v>2023-01-04</v>
      </c>
      <c r="C662" s="30">
        <f ca="1"/>
        <v>124.91</v>
      </c>
      <c r="D662" s="205">
        <f t="shared" ca="1" si="68"/>
        <v>133.65050000000002</v>
      </c>
      <c r="E662" s="30">
        <f t="shared" ca="1" si="65"/>
        <v>140.52966666666669</v>
      </c>
      <c r="F662" s="30">
        <f t="shared" ca="1" si="66"/>
        <v>148.0675833333334</v>
      </c>
      <c r="G662" s="206">
        <f t="shared" ca="1" si="67"/>
        <v>152.10288000000008</v>
      </c>
      <c r="H662" s="192" t="str">
        <f ca="1"/>
        <v>2023-01-04</v>
      </c>
      <c r="I662" s="193">
        <f ca="1"/>
        <v>89113633</v>
      </c>
      <c r="O662" s="192" t="str">
        <f ca="1"/>
        <v>2023-01-04</v>
      </c>
      <c r="P662" s="193">
        <f ca="1"/>
        <v>3.71</v>
      </c>
      <c r="Q662" s="11"/>
      <c r="BB662" s="55"/>
      <c r="BC662" s="56"/>
      <c r="BD662" s="56"/>
      <c r="BE662" s="56"/>
      <c r="BF662" s="56"/>
      <c r="BG662" s="56"/>
    </row>
    <row r="663" spans="1:59" ht="12.5">
      <c r="A663" s="19"/>
      <c r="B663" s="198" t="str">
        <f ca="1"/>
        <v>2023-01-03</v>
      </c>
      <c r="C663" s="30">
        <f ca="1"/>
        <v>123.63</v>
      </c>
      <c r="D663" s="205">
        <f t="shared" ca="1" si="68"/>
        <v>134.65200000000002</v>
      </c>
      <c r="E663" s="30">
        <f t="shared" ca="1" si="65"/>
        <v>140.75199999999998</v>
      </c>
      <c r="F663" s="30">
        <f t="shared" ca="1" si="66"/>
        <v>148.24600000000004</v>
      </c>
      <c r="G663" s="206">
        <f t="shared" ca="1" si="67"/>
        <v>152.29088000000013</v>
      </c>
      <c r="H663" s="192" t="str">
        <f ca="1"/>
        <v>2023-01-03</v>
      </c>
      <c r="I663" s="193">
        <f ca="1"/>
        <v>112117500</v>
      </c>
      <c r="O663" s="192" t="str">
        <f ca="1"/>
        <v>2023-01-03</v>
      </c>
      <c r="P663" s="193">
        <f ca="1"/>
        <v>3.79</v>
      </c>
      <c r="Q663" s="11"/>
      <c r="BB663" s="55"/>
      <c r="BC663" s="56"/>
      <c r="BD663" s="56"/>
      <c r="BE663" s="56"/>
      <c r="BF663" s="56"/>
      <c r="BG663" s="56"/>
    </row>
    <row r="664" spans="1:59" ht="12.5">
      <c r="A664" s="19"/>
      <c r="B664" s="198" t="str">
        <f ca="1"/>
        <v>2022-12-30</v>
      </c>
      <c r="C664" s="30">
        <f ca="1"/>
        <v>128.44</v>
      </c>
      <c r="D664" s="205">
        <f t="shared" ca="1" si="68"/>
        <v>135.77600000000001</v>
      </c>
      <c r="E664" s="30">
        <f t="shared" ca="1" si="65"/>
        <v>141.08350000000002</v>
      </c>
      <c r="F664" s="30">
        <f t="shared" ca="1" si="66"/>
        <v>148.41058333333339</v>
      </c>
      <c r="G664" s="206">
        <f t="shared" ca="1" si="67"/>
        <v>152.50280000000012</v>
      </c>
      <c r="H664" s="192" t="str">
        <f ca="1"/>
        <v>2022-12-30</v>
      </c>
      <c r="I664" s="193">
        <f ca="1"/>
        <v>77034209</v>
      </c>
      <c r="O664" s="192" t="str">
        <f ca="1"/>
        <v>2022-12-30</v>
      </c>
      <c r="P664" s="193">
        <f ca="1"/>
        <v>3.88</v>
      </c>
      <c r="Q664" s="11"/>
      <c r="BB664" s="55"/>
      <c r="BC664" s="56"/>
      <c r="BD664" s="56"/>
      <c r="BE664" s="56"/>
      <c r="BF664" s="56"/>
      <c r="BG664" s="56"/>
    </row>
    <row r="665" spans="1:59" ht="12.5">
      <c r="A665" s="19"/>
      <c r="B665" s="198" t="str">
        <f ca="1"/>
        <v>2022-12-29</v>
      </c>
      <c r="C665" s="30">
        <f ca="1"/>
        <v>128.12</v>
      </c>
      <c r="D665" s="205">
        <f t="shared" ca="1" si="68"/>
        <v>136.68450000000001</v>
      </c>
      <c r="E665" s="30">
        <f t="shared" ca="1" si="65"/>
        <v>141.35083333333333</v>
      </c>
      <c r="F665" s="30">
        <f t="shared" ca="1" si="66"/>
        <v>148.53816666666671</v>
      </c>
      <c r="G665" s="206">
        <f t="shared" ca="1" si="67"/>
        <v>152.7045600000001</v>
      </c>
      <c r="H665" s="192" t="str">
        <f ca="1"/>
        <v>2022-12-29</v>
      </c>
      <c r="I665" s="193">
        <f ca="1"/>
        <v>75703710</v>
      </c>
      <c r="O665" s="192" t="str">
        <f ca="1"/>
        <v>2022-12-29</v>
      </c>
      <c r="P665" s="193">
        <f ca="1"/>
        <v>3.84</v>
      </c>
      <c r="Q665" s="11"/>
      <c r="BB665" s="55"/>
      <c r="BC665" s="56"/>
      <c r="BD665" s="56"/>
      <c r="BE665" s="56"/>
      <c r="BF665" s="56"/>
      <c r="BG665" s="56"/>
    </row>
    <row r="666" spans="1:59" ht="12.5">
      <c r="A666" s="19"/>
      <c r="B666" s="198" t="str">
        <f ca="1"/>
        <v>2022-12-28</v>
      </c>
      <c r="C666" s="30">
        <f ca="1"/>
        <v>124.59</v>
      </c>
      <c r="D666" s="205">
        <f t="shared" ca="1" si="68"/>
        <v>137.595</v>
      </c>
      <c r="E666" s="30">
        <f t="shared" ca="1" si="65"/>
        <v>141.61849999999998</v>
      </c>
      <c r="F666" s="30">
        <f t="shared" ca="1" si="66"/>
        <v>148.66025000000002</v>
      </c>
      <c r="G666" s="206">
        <f t="shared" ca="1" si="67"/>
        <v>152.89016000000007</v>
      </c>
      <c r="H666" s="192" t="str">
        <f ca="1"/>
        <v>2022-12-28</v>
      </c>
      <c r="I666" s="193">
        <f ca="1"/>
        <v>85438400</v>
      </c>
      <c r="O666" s="192" t="str">
        <f ca="1"/>
        <v>2022-12-28</v>
      </c>
      <c r="P666" s="193">
        <f ca="1"/>
        <v>3.89</v>
      </c>
      <c r="Q666" s="11"/>
      <c r="BB666" s="55"/>
      <c r="BC666" s="56"/>
      <c r="BD666" s="56"/>
      <c r="BE666" s="56"/>
      <c r="BF666" s="56"/>
      <c r="BG666" s="56"/>
    </row>
    <row r="667" spans="1:59" ht="12.5">
      <c r="A667" s="19"/>
      <c r="B667" s="198" t="str">
        <f ca="1"/>
        <v>2022-12-27</v>
      </c>
      <c r="C667" s="30">
        <f ca="1"/>
        <v>128.54</v>
      </c>
      <c r="D667" s="205">
        <f t="shared" ca="1" si="68"/>
        <v>138.34300000000002</v>
      </c>
      <c r="E667" s="30">
        <f t="shared" ca="1" si="65"/>
        <v>141.88500000000002</v>
      </c>
      <c r="F667" s="30">
        <f t="shared" ca="1" si="66"/>
        <v>148.82958333333337</v>
      </c>
      <c r="G667" s="206">
        <f t="shared" ca="1" si="67"/>
        <v>153.09236000000007</v>
      </c>
      <c r="H667" s="192" t="str">
        <f ca="1"/>
        <v>2022-12-27</v>
      </c>
      <c r="I667" s="193">
        <f ca="1"/>
        <v>69007830</v>
      </c>
      <c r="O667" s="192" t="str">
        <f ca="1"/>
        <v>2022-12-27</v>
      </c>
      <c r="P667" s="193">
        <f ca="1"/>
        <v>3.86</v>
      </c>
      <c r="Q667" s="11"/>
      <c r="BB667" s="55"/>
      <c r="BC667" s="56"/>
      <c r="BD667" s="56"/>
      <c r="BE667" s="56"/>
      <c r="BF667" s="56"/>
      <c r="BG667" s="56"/>
    </row>
    <row r="668" spans="1:59" ht="12.5">
      <c r="A668" s="19"/>
      <c r="B668" s="198" t="str">
        <f ca="1"/>
        <v>2022-12-23</v>
      </c>
      <c r="C668" s="30">
        <f ca="1"/>
        <v>130.34</v>
      </c>
      <c r="D668" s="205">
        <f t="shared" ca="1" si="68"/>
        <v>139.04400000000001</v>
      </c>
      <c r="E668" s="30">
        <f t="shared" ca="1" si="65"/>
        <v>142.01583333333332</v>
      </c>
      <c r="F668" s="30">
        <f t="shared" ca="1" si="66"/>
        <v>148.96033333333338</v>
      </c>
      <c r="G668" s="206">
        <f t="shared" ca="1" si="67"/>
        <v>153.28340000000009</v>
      </c>
      <c r="H668" s="192" t="str">
        <f ca="1"/>
        <v>2022-12-23</v>
      </c>
      <c r="I668" s="193">
        <f ca="1"/>
        <v>63814900</v>
      </c>
      <c r="O668" s="192" t="str">
        <f ca="1"/>
        <v>2022-12-23</v>
      </c>
      <c r="P668" s="193">
        <f ca="1"/>
        <v>3.75</v>
      </c>
      <c r="Q668" s="11"/>
      <c r="BB668" s="55"/>
      <c r="BC668" s="56"/>
      <c r="BD668" s="56"/>
      <c r="BE668" s="56"/>
      <c r="BF668" s="56"/>
      <c r="BG668" s="56"/>
    </row>
    <row r="669" spans="1:59" ht="12.5">
      <c r="A669" s="19"/>
      <c r="B669" s="198" t="str">
        <f ca="1"/>
        <v>2022-12-22</v>
      </c>
      <c r="C669" s="30">
        <f ca="1"/>
        <v>130.71</v>
      </c>
      <c r="D669" s="205">
        <f t="shared" ca="1" si="68"/>
        <v>139.8475</v>
      </c>
      <c r="E669" s="30">
        <f t="shared" ca="1" si="65"/>
        <v>142.18700000000001</v>
      </c>
      <c r="F669" s="30">
        <f t="shared" ca="1" si="66"/>
        <v>149.04791666666674</v>
      </c>
      <c r="G669" s="206">
        <f t="shared" ca="1" si="67"/>
        <v>153.46688000000009</v>
      </c>
      <c r="H669" s="192" t="str">
        <f ca="1"/>
        <v>2022-12-22</v>
      </c>
      <c r="I669" s="193">
        <f ca="1"/>
        <v>77852108</v>
      </c>
      <c r="O669" s="192" t="str">
        <f ca="1"/>
        <v>2022-12-22</v>
      </c>
      <c r="P669" s="193">
        <f ca="1"/>
        <v>3.67</v>
      </c>
      <c r="Q669" s="11"/>
      <c r="BB669" s="55"/>
      <c r="BC669" s="56"/>
      <c r="BD669" s="56"/>
      <c r="BE669" s="56"/>
      <c r="BF669" s="56"/>
      <c r="BG669" s="56"/>
    </row>
    <row r="670" spans="1:59" ht="12.5">
      <c r="A670" s="19"/>
      <c r="B670" s="198" t="str">
        <f ca="1"/>
        <v>2022-12-21</v>
      </c>
      <c r="C670" s="30">
        <f ca="1"/>
        <v>133.88999999999999</v>
      </c>
      <c r="D670" s="205">
        <f t="shared" ca="1" si="68"/>
        <v>140.77849999999998</v>
      </c>
      <c r="E670" s="30">
        <f t="shared" ca="1" si="65"/>
        <v>142.47300000000001</v>
      </c>
      <c r="F670" s="30">
        <f t="shared" ca="1" si="66"/>
        <v>149.12125000000003</v>
      </c>
      <c r="G670" s="206">
        <f t="shared" ca="1" si="67"/>
        <v>153.65296000000009</v>
      </c>
      <c r="H670" s="192" t="str">
        <f ca="1"/>
        <v>2022-12-21</v>
      </c>
      <c r="I670" s="193">
        <f ca="1"/>
        <v>85928000</v>
      </c>
      <c r="O670" s="192" t="str">
        <f ca="1"/>
        <v>2022-12-21</v>
      </c>
      <c r="P670" s="193">
        <f ca="1"/>
        <v>3.68</v>
      </c>
      <c r="Q670" s="11"/>
      <c r="BB670" s="55"/>
      <c r="BC670" s="56"/>
      <c r="BD670" s="56"/>
      <c r="BE670" s="56"/>
      <c r="BF670" s="56"/>
      <c r="BG670" s="56"/>
    </row>
    <row r="671" spans="1:59" ht="12.5">
      <c r="A671" s="19"/>
      <c r="B671" s="198" t="str">
        <f ca="1"/>
        <v>2022-12-20</v>
      </c>
      <c r="C671" s="30">
        <f ca="1"/>
        <v>130.78</v>
      </c>
      <c r="D671" s="205">
        <f t="shared" ca="1" si="68"/>
        <v>141.50649999999999</v>
      </c>
      <c r="E671" s="30">
        <f t="shared" ca="1" si="65"/>
        <v>142.73766666666671</v>
      </c>
      <c r="F671" s="30">
        <f t="shared" ca="1" si="66"/>
        <v>149.1465</v>
      </c>
      <c r="G671" s="206">
        <f t="shared" ca="1" si="67"/>
        <v>153.8104000000001</v>
      </c>
      <c r="H671" s="192" t="str">
        <f ca="1"/>
        <v>2022-12-20</v>
      </c>
      <c r="I671" s="193">
        <f ca="1"/>
        <v>77432819</v>
      </c>
      <c r="O671" s="192" t="str">
        <f ca="1"/>
        <v>2022-12-20</v>
      </c>
      <c r="P671" s="193">
        <f ca="1"/>
        <v>3.68</v>
      </c>
      <c r="Q671" s="11"/>
      <c r="BB671" s="55"/>
      <c r="BC671" s="56"/>
      <c r="BD671" s="56"/>
      <c r="BE671" s="56"/>
      <c r="BF671" s="56"/>
      <c r="BG671" s="56"/>
    </row>
    <row r="672" spans="1:59" ht="12.5">
      <c r="A672" s="19"/>
      <c r="B672" s="198" t="str">
        <f ca="1"/>
        <v>2022-12-19</v>
      </c>
      <c r="C672" s="30">
        <f ca="1"/>
        <v>130.85</v>
      </c>
      <c r="D672" s="205">
        <f t="shared" ca="1" si="68"/>
        <v>142.28299999999996</v>
      </c>
      <c r="E672" s="30">
        <f t="shared" ca="1" si="65"/>
        <v>143.03783333333337</v>
      </c>
      <c r="F672" s="30">
        <f t="shared" ca="1" si="66"/>
        <v>149.17950000000005</v>
      </c>
      <c r="G672" s="206">
        <f t="shared" ca="1" si="67"/>
        <v>153.97776000000013</v>
      </c>
      <c r="H672" s="192" t="str">
        <f ca="1"/>
        <v>2022-12-19</v>
      </c>
      <c r="I672" s="193">
        <f ca="1"/>
        <v>79592614</v>
      </c>
      <c r="O672" s="192" t="str">
        <f ca="1"/>
        <v>2022-12-19</v>
      </c>
      <c r="P672" s="193">
        <f ca="1"/>
        <v>3.58</v>
      </c>
      <c r="Q672" s="11"/>
      <c r="BB672" s="55"/>
      <c r="BC672" s="56"/>
      <c r="BD672" s="56"/>
      <c r="BE672" s="56"/>
      <c r="BF672" s="56"/>
      <c r="BG672" s="56"/>
    </row>
    <row r="673" spans="1:59" ht="12.5">
      <c r="A673" s="19"/>
      <c r="B673" s="198" t="str">
        <f ca="1"/>
        <v>2022-12-16</v>
      </c>
      <c r="C673" s="30">
        <f ca="1"/>
        <v>132.96</v>
      </c>
      <c r="D673" s="205">
        <f t="shared" ca="1" si="68"/>
        <v>143.21800000000002</v>
      </c>
      <c r="E673" s="30">
        <f t="shared" ca="1" si="65"/>
        <v>143.33116666666672</v>
      </c>
      <c r="F673" s="30">
        <f t="shared" ca="1" si="66"/>
        <v>149.23250000000002</v>
      </c>
      <c r="G673" s="206">
        <f t="shared" ca="1" si="67"/>
        <v>154.1344400000001</v>
      </c>
      <c r="H673" s="192" t="str">
        <f ca="1"/>
        <v>2022-12-16</v>
      </c>
      <c r="I673" s="193">
        <f ca="1"/>
        <v>160156900</v>
      </c>
      <c r="O673" s="192" t="str">
        <f ca="1"/>
        <v>2022-12-16</v>
      </c>
      <c r="P673" s="193">
        <f ca="1"/>
        <v>3.48</v>
      </c>
      <c r="Q673" s="11"/>
      <c r="BB673" s="55"/>
      <c r="BC673" s="56"/>
      <c r="BD673" s="56"/>
      <c r="BE673" s="56"/>
      <c r="BF673" s="56"/>
      <c r="BG673" s="56"/>
    </row>
    <row r="674" spans="1:59" ht="12.5">
      <c r="A674" s="19"/>
      <c r="B674" s="198" t="str">
        <f ca="1"/>
        <v>2022-12-15</v>
      </c>
      <c r="C674" s="30">
        <f ca="1"/>
        <v>134.93</v>
      </c>
      <c r="D674" s="205">
        <f t="shared" ca="1" si="68"/>
        <v>144.01950000000002</v>
      </c>
      <c r="E674" s="30">
        <f t="shared" ca="1" si="65"/>
        <v>143.62733333333338</v>
      </c>
      <c r="F674" s="30">
        <f t="shared" ca="1" si="66"/>
        <v>149.25325000000004</v>
      </c>
      <c r="G674" s="206">
        <f t="shared" ca="1" si="67"/>
        <v>154.2699200000001</v>
      </c>
      <c r="H674" s="192" t="str">
        <f ca="1"/>
        <v>2022-12-15</v>
      </c>
      <c r="I674" s="193">
        <f ca="1"/>
        <v>98931907</v>
      </c>
      <c r="O674" s="192" t="str">
        <f ca="1"/>
        <v>2022-12-15</v>
      </c>
      <c r="P674" s="193">
        <f ca="1"/>
        <v>3.45</v>
      </c>
      <c r="Q674" s="11"/>
      <c r="BB674" s="55"/>
      <c r="BC674" s="56"/>
      <c r="BD674" s="56"/>
      <c r="BE674" s="56"/>
      <c r="BF674" s="56"/>
      <c r="BG674" s="56"/>
    </row>
    <row r="675" spans="1:59" ht="12.5">
      <c r="A675" s="19"/>
      <c r="B675" s="198" t="str">
        <f ca="1"/>
        <v>2022-12-14</v>
      </c>
      <c r="C675" s="30">
        <f ca="1"/>
        <v>141.56</v>
      </c>
      <c r="D675" s="205">
        <f t="shared" ca="1" si="68"/>
        <v>144.62700000000001</v>
      </c>
      <c r="E675" s="30">
        <f t="shared" ca="1" si="65"/>
        <v>143.90683333333337</v>
      </c>
      <c r="F675" s="30">
        <f t="shared" ca="1" si="66"/>
        <v>149.29225</v>
      </c>
      <c r="G675" s="206">
        <f t="shared" ca="1" si="67"/>
        <v>154.40300000000008</v>
      </c>
      <c r="H675" s="192" t="str">
        <f ca="1"/>
        <v>2022-12-14</v>
      </c>
      <c r="I675" s="193">
        <f ca="1"/>
        <v>82291200</v>
      </c>
      <c r="O675" s="192" t="str">
        <f ca="1"/>
        <v>2022-12-14</v>
      </c>
      <c r="P675" s="193">
        <f ca="1"/>
        <v>3.5</v>
      </c>
      <c r="Q675" s="11"/>
      <c r="BB675" s="55"/>
      <c r="BC675" s="56"/>
      <c r="BD675" s="56"/>
      <c r="BE675" s="56"/>
      <c r="BF675" s="56"/>
      <c r="BG675" s="56"/>
    </row>
    <row r="676" spans="1:59" ht="12.5">
      <c r="A676" s="19"/>
      <c r="B676" s="198" t="str">
        <f ca="1"/>
        <v>2022-12-13</v>
      </c>
      <c r="C676" s="30">
        <f ca="1"/>
        <v>143.80000000000001</v>
      </c>
      <c r="D676" s="205">
        <f t="shared" ca="1" si="68"/>
        <v>144.96499999999997</v>
      </c>
      <c r="E676" s="30">
        <f t="shared" ca="1" si="65"/>
        <v>144.12816666666669</v>
      </c>
      <c r="F676" s="30">
        <f t="shared" ca="1" si="66"/>
        <v>149.27599999999998</v>
      </c>
      <c r="G676" s="206">
        <f t="shared" ca="1" si="67"/>
        <v>154.51396000000011</v>
      </c>
      <c r="H676" s="192" t="str">
        <f ca="1"/>
        <v>2022-12-13</v>
      </c>
      <c r="I676" s="193">
        <f ca="1"/>
        <v>93886200</v>
      </c>
      <c r="O676" s="192" t="str">
        <f ca="1"/>
        <v>2022-12-13</v>
      </c>
      <c r="P676" s="193">
        <f ca="1"/>
        <v>3.5</v>
      </c>
      <c r="Q676" s="11"/>
      <c r="BB676" s="55"/>
      <c r="BC676" s="56"/>
      <c r="BD676" s="56"/>
      <c r="BE676" s="56"/>
      <c r="BF676" s="56"/>
      <c r="BG676" s="56"/>
    </row>
    <row r="677" spans="1:59" ht="12.5">
      <c r="A677" s="19"/>
      <c r="B677" s="198" t="str">
        <f ca="1"/>
        <v>2022-12-12</v>
      </c>
      <c r="C677" s="30">
        <f ca="1"/>
        <v>142.83000000000001</v>
      </c>
      <c r="D677" s="205">
        <f t="shared" ca="1" si="68"/>
        <v>145.10400000000001</v>
      </c>
      <c r="E677" s="30">
        <f t="shared" ca="1" si="65"/>
        <v>144.27233333333336</v>
      </c>
      <c r="F677" s="30">
        <f t="shared" ca="1" si="66"/>
        <v>149.21324999999999</v>
      </c>
      <c r="G677" s="206">
        <f t="shared" ca="1" si="67"/>
        <v>154.64364000000009</v>
      </c>
      <c r="H677" s="192" t="str">
        <f ca="1"/>
        <v>2022-12-12</v>
      </c>
      <c r="I677" s="193">
        <f ca="1"/>
        <v>70462700</v>
      </c>
      <c r="O677" s="192" t="str">
        <f ca="1"/>
        <v>2022-12-12</v>
      </c>
      <c r="P677" s="193">
        <f ca="1"/>
        <v>3.61</v>
      </c>
      <c r="Q677" s="11"/>
      <c r="BB677" s="55"/>
      <c r="BC677" s="56"/>
      <c r="BD677" s="56"/>
      <c r="BE677" s="56"/>
      <c r="BF677" s="56"/>
      <c r="BG677" s="56"/>
    </row>
    <row r="678" spans="1:59" ht="12.5">
      <c r="A678" s="19"/>
      <c r="B678" s="198" t="str">
        <f ca="1"/>
        <v>2022-12-09</v>
      </c>
      <c r="C678" s="30">
        <f ca="1"/>
        <v>140.53</v>
      </c>
      <c r="D678" s="205">
        <f t="shared" ca="1" si="68"/>
        <v>145.36149999999998</v>
      </c>
      <c r="E678" s="30">
        <f t="shared" ca="1" si="65"/>
        <v>144.37050000000002</v>
      </c>
      <c r="F678" s="30">
        <f t="shared" ca="1" si="66"/>
        <v>149.13458333333335</v>
      </c>
      <c r="G678" s="206">
        <f t="shared" ca="1" si="67"/>
        <v>154.75764000000012</v>
      </c>
      <c r="H678" s="192" t="str">
        <f ca="1"/>
        <v>2022-12-09</v>
      </c>
      <c r="I678" s="193">
        <f ca="1"/>
        <v>76097011</v>
      </c>
      <c r="O678" s="192" t="str">
        <f ca="1"/>
        <v>2022-12-09</v>
      </c>
      <c r="P678" s="193">
        <f ca="1"/>
        <v>3.57</v>
      </c>
      <c r="Q678" s="11"/>
      <c r="BB678" s="55"/>
      <c r="BC678" s="56"/>
      <c r="BD678" s="56"/>
      <c r="BE678" s="56"/>
      <c r="BF678" s="56"/>
      <c r="BG678" s="56"/>
    </row>
    <row r="679" spans="1:59" ht="12.5">
      <c r="A679" s="19"/>
      <c r="B679" s="198" t="str">
        <f ca="1"/>
        <v>2022-12-08</v>
      </c>
      <c r="C679" s="30">
        <f ca="1"/>
        <v>141.01</v>
      </c>
      <c r="D679" s="205">
        <f t="shared" ca="1" si="68"/>
        <v>145.59399999999999</v>
      </c>
      <c r="E679" s="30">
        <f t="shared" ca="1" si="65"/>
        <v>144.53450000000004</v>
      </c>
      <c r="F679" s="30">
        <f t="shared" ca="1" si="66"/>
        <v>149.07933333333332</v>
      </c>
      <c r="G679" s="206">
        <f t="shared" ca="1" si="67"/>
        <v>154.88640000000012</v>
      </c>
      <c r="H679" s="192" t="str">
        <f ca="1"/>
        <v>2022-12-08</v>
      </c>
      <c r="I679" s="193">
        <f ca="1"/>
        <v>62128338</v>
      </c>
      <c r="O679" s="192" t="str">
        <f ca="1"/>
        <v>2022-12-08</v>
      </c>
      <c r="P679" s="193">
        <f ca="1"/>
        <v>3.49</v>
      </c>
      <c r="Q679" s="11"/>
      <c r="BB679" s="55"/>
      <c r="BC679" s="56"/>
      <c r="BD679" s="56"/>
      <c r="BE679" s="56"/>
      <c r="BF679" s="56"/>
      <c r="BG679" s="56"/>
    </row>
    <row r="680" spans="1:59" ht="12.5">
      <c r="A680" s="19"/>
      <c r="B680" s="198" t="str">
        <f ca="1"/>
        <v>2022-12-07</v>
      </c>
      <c r="C680" s="30">
        <f ca="1"/>
        <v>139.32</v>
      </c>
      <c r="D680" s="205">
        <f t="shared" ca="1" si="68"/>
        <v>145.20949999999999</v>
      </c>
      <c r="E680" s="30">
        <f t="shared" ca="1" si="65"/>
        <v>144.73883333333336</v>
      </c>
      <c r="F680" s="30">
        <f t="shared" ca="1" si="66"/>
        <v>148.9846666666667</v>
      </c>
      <c r="G680" s="206">
        <f t="shared" ca="1" si="67"/>
        <v>155.0278000000001</v>
      </c>
      <c r="H680" s="192" t="str">
        <f ca="1"/>
        <v>2022-12-07</v>
      </c>
      <c r="I680" s="193">
        <f ca="1"/>
        <v>69721100</v>
      </c>
      <c r="O680" s="192" t="str">
        <f ca="1"/>
        <v>2022-12-07</v>
      </c>
      <c r="P680" s="193">
        <f ca="1"/>
        <v>3.41</v>
      </c>
      <c r="Q680" s="11"/>
      <c r="BB680" s="55"/>
      <c r="BC680" s="56"/>
      <c r="BD680" s="56"/>
      <c r="BE680" s="56"/>
      <c r="BF680" s="56"/>
      <c r="BG680" s="56"/>
    </row>
    <row r="681" spans="1:59" ht="12.5">
      <c r="A681" s="19"/>
      <c r="B681" s="198" t="str">
        <f ca="1"/>
        <v>2022-12-06</v>
      </c>
      <c r="C681" s="30">
        <f ca="1"/>
        <v>141.27000000000001</v>
      </c>
      <c r="D681" s="205">
        <f t="shared" ca="1" si="68"/>
        <v>145.13849999999999</v>
      </c>
      <c r="E681" s="30">
        <f t="shared" ca="1" si="65"/>
        <v>144.9471666666667</v>
      </c>
      <c r="F681" s="30">
        <f t="shared" ca="1" si="66"/>
        <v>148.89175000000006</v>
      </c>
      <c r="G681" s="206">
        <f t="shared" ca="1" si="67"/>
        <v>155.15676000000013</v>
      </c>
      <c r="H681" s="192" t="str">
        <f ca="1"/>
        <v>2022-12-06</v>
      </c>
      <c r="I681" s="193">
        <f ca="1"/>
        <v>64727200</v>
      </c>
      <c r="O681" s="192" t="str">
        <f ca="1"/>
        <v>2022-12-06</v>
      </c>
      <c r="P681" s="193">
        <f ca="1"/>
        <v>3.51</v>
      </c>
      <c r="Q681" s="11"/>
      <c r="BB681" s="55"/>
      <c r="BC681" s="56"/>
      <c r="BD681" s="56"/>
      <c r="BE681" s="56"/>
      <c r="BF681" s="56"/>
      <c r="BG681" s="56"/>
    </row>
    <row r="682" spans="1:59" ht="12.5">
      <c r="A682" s="19"/>
      <c r="B682" s="198" t="str">
        <f ca="1"/>
        <v>2022-12-05</v>
      </c>
      <c r="C682" s="30">
        <f ca="1"/>
        <v>144.94</v>
      </c>
      <c r="D682" s="205">
        <f t="shared" ca="1" si="68"/>
        <v>144.941</v>
      </c>
      <c r="E682" s="30">
        <f t="shared" ca="1" si="65"/>
        <v>145.28066666666669</v>
      </c>
      <c r="F682" s="30">
        <f t="shared" ca="1" si="66"/>
        <v>148.82675000000006</v>
      </c>
      <c r="G682" s="206">
        <f t="shared" ca="1" si="67"/>
        <v>155.27996000000013</v>
      </c>
      <c r="H682" s="192" t="str">
        <f ca="1"/>
        <v>2022-12-05</v>
      </c>
      <c r="I682" s="193">
        <f ca="1"/>
        <v>68826442</v>
      </c>
      <c r="O682" s="192" t="str">
        <f ca="1"/>
        <v>2022-12-05</v>
      </c>
      <c r="P682" s="193">
        <f ca="1"/>
        <v>3.6</v>
      </c>
      <c r="Q682" s="11"/>
      <c r="BB682" s="55"/>
      <c r="BC682" s="56"/>
      <c r="BD682" s="56"/>
      <c r="BE682" s="56"/>
      <c r="BF682" s="56"/>
      <c r="BG682" s="56"/>
    </row>
    <row r="683" spans="1:59" ht="12.5">
      <c r="A683" s="19"/>
      <c r="B683" s="198" t="str">
        <f ca="1"/>
        <v>2022-12-02</v>
      </c>
      <c r="C683" s="30">
        <f ca="1"/>
        <v>146.11000000000001</v>
      </c>
      <c r="D683" s="205">
        <f t="shared" ca="1" si="68"/>
        <v>144.5335</v>
      </c>
      <c r="E683" s="30">
        <f t="shared" ca="1" si="65"/>
        <v>145.45333333333335</v>
      </c>
      <c r="F683" s="30">
        <f t="shared" ca="1" si="66"/>
        <v>148.70925000000003</v>
      </c>
      <c r="G683" s="206">
        <f t="shared" ca="1" si="67"/>
        <v>155.37316000000013</v>
      </c>
      <c r="H683" s="192" t="str">
        <f ca="1"/>
        <v>2022-12-02</v>
      </c>
      <c r="I683" s="193">
        <f ca="1"/>
        <v>65447446</v>
      </c>
      <c r="O683" s="192" t="str">
        <f ca="1"/>
        <v>2022-12-02</v>
      </c>
      <c r="P683" s="193">
        <f ca="1"/>
        <v>3.51</v>
      </c>
      <c r="Q683" s="11"/>
      <c r="BB683" s="55"/>
      <c r="BC683" s="56"/>
      <c r="BD683" s="56"/>
      <c r="BE683" s="56"/>
      <c r="BF683" s="56"/>
      <c r="BG683" s="56"/>
    </row>
    <row r="684" spans="1:59" ht="12.5">
      <c r="A684" s="19"/>
      <c r="B684" s="198" t="str">
        <f ca="1"/>
        <v>2022-12-01</v>
      </c>
      <c r="C684" s="30">
        <f ca="1"/>
        <v>146.61000000000001</v>
      </c>
      <c r="D684" s="205">
        <f t="shared" ca="1" si="68"/>
        <v>144.08099999999999</v>
      </c>
      <c r="E684" s="30">
        <f t="shared" ca="1" si="65"/>
        <v>145.55866666666668</v>
      </c>
      <c r="F684" s="30">
        <f t="shared" ca="1" si="66"/>
        <v>148.57475000000005</v>
      </c>
      <c r="G684" s="206">
        <f t="shared" ca="1" si="67"/>
        <v>155.43864000000011</v>
      </c>
      <c r="H684" s="192" t="str">
        <f ca="1"/>
        <v>2022-12-01</v>
      </c>
      <c r="I684" s="193">
        <f ca="1"/>
        <v>71250416</v>
      </c>
      <c r="O684" s="192" t="str">
        <f ca="1"/>
        <v>2022-12-01</v>
      </c>
      <c r="P684" s="193">
        <f ca="1"/>
        <v>3.53</v>
      </c>
      <c r="Q684" s="11"/>
      <c r="BB684" s="55"/>
      <c r="BC684" s="56"/>
      <c r="BD684" s="56"/>
      <c r="BE684" s="56"/>
      <c r="BF684" s="56"/>
      <c r="BG684" s="56"/>
    </row>
    <row r="685" spans="1:59" ht="12.5">
      <c r="A685" s="19"/>
      <c r="B685" s="198" t="str">
        <f ca="1"/>
        <v>2022-11-30</v>
      </c>
      <c r="C685" s="30">
        <f ca="1"/>
        <v>146.33000000000001</v>
      </c>
      <c r="D685" s="205">
        <f t="shared" ca="1" si="68"/>
        <v>143.90700000000001</v>
      </c>
      <c r="E685" s="30">
        <f t="shared" ca="1" si="65"/>
        <v>145.68033333333332</v>
      </c>
      <c r="F685" s="30">
        <f t="shared" ca="1" si="66"/>
        <v>148.47916666666669</v>
      </c>
      <c r="G685" s="206">
        <f t="shared" ca="1" si="67"/>
        <v>155.48844000000008</v>
      </c>
      <c r="H685" s="192" t="str">
        <f ca="1"/>
        <v>2022-11-30</v>
      </c>
      <c r="I685" s="193">
        <f ca="1"/>
        <v>111380900</v>
      </c>
      <c r="O685" s="192" t="str">
        <f ca="1"/>
        <v>2022-11-30</v>
      </c>
      <c r="P685" s="193">
        <f ca="1"/>
        <v>3.7</v>
      </c>
      <c r="Q685" s="11"/>
      <c r="BB685" s="55"/>
      <c r="BC685" s="56"/>
      <c r="BD685" s="56"/>
      <c r="BE685" s="56"/>
      <c r="BF685" s="56"/>
      <c r="BG685" s="56"/>
    </row>
    <row r="686" spans="1:59" ht="12.5">
      <c r="A686" s="19"/>
      <c r="B686" s="198" t="str">
        <f ca="1"/>
        <v>2022-11-29</v>
      </c>
      <c r="C686" s="30">
        <f ca="1"/>
        <v>139.55000000000001</v>
      </c>
      <c r="D686" s="205">
        <f t="shared" ca="1" si="68"/>
        <v>144.024</v>
      </c>
      <c r="E686" s="30">
        <f t="shared" ca="1" si="65"/>
        <v>145.78316666666666</v>
      </c>
      <c r="F686" s="30">
        <f t="shared" ca="1" si="66"/>
        <v>148.43116666666668</v>
      </c>
      <c r="G686" s="206">
        <f t="shared" ca="1" si="67"/>
        <v>155.5468800000001</v>
      </c>
      <c r="H686" s="192" t="str">
        <f ca="1"/>
        <v>2022-11-29</v>
      </c>
      <c r="I686" s="193">
        <f ca="1"/>
        <v>83763803</v>
      </c>
      <c r="O686" s="192" t="str">
        <f ca="1"/>
        <v>2022-11-29</v>
      </c>
      <c r="P686" s="193">
        <f ca="1"/>
        <v>3.75</v>
      </c>
      <c r="Q686" s="11"/>
      <c r="BB686" s="55"/>
      <c r="BC686" s="56"/>
      <c r="BD686" s="56"/>
      <c r="BE686" s="56"/>
      <c r="BF686" s="56"/>
      <c r="BG686" s="56"/>
    </row>
    <row r="687" spans="1:59" ht="12.5">
      <c r="A687" s="19"/>
      <c r="B687" s="198" t="str">
        <f ca="1"/>
        <v>2022-11-28</v>
      </c>
      <c r="C687" s="30">
        <f ca="1"/>
        <v>142.56</v>
      </c>
      <c r="D687" s="205">
        <f t="shared" ca="1" si="68"/>
        <v>144.613</v>
      </c>
      <c r="E687" s="30">
        <f t="shared" ca="1" si="65"/>
        <v>146.02000000000001</v>
      </c>
      <c r="F687" s="30">
        <f t="shared" ca="1" si="66"/>
        <v>148.48333333333338</v>
      </c>
      <c r="G687" s="206">
        <f t="shared" ca="1" si="67"/>
        <v>155.63644000000011</v>
      </c>
      <c r="H687" s="192" t="str">
        <f ca="1"/>
        <v>2022-11-28</v>
      </c>
      <c r="I687" s="193">
        <f ca="1"/>
        <v>69346522</v>
      </c>
      <c r="O687" s="192" t="str">
        <f ca="1"/>
        <v>2022-11-28</v>
      </c>
      <c r="P687" s="193">
        <f ca="1"/>
        <v>3.7</v>
      </c>
      <c r="Q687" s="11"/>
      <c r="BB687" s="55"/>
      <c r="BC687" s="56"/>
      <c r="BD687" s="56"/>
      <c r="BE687" s="56"/>
      <c r="BF687" s="56"/>
      <c r="BG687" s="56"/>
    </row>
    <row r="688" spans="1:59" ht="12.5">
      <c r="A688" s="19"/>
      <c r="B688" s="198" t="str">
        <f ca="1"/>
        <v>2022-11-25</v>
      </c>
      <c r="C688" s="30">
        <f ca="1"/>
        <v>146.41</v>
      </c>
      <c r="D688" s="205">
        <f t="shared" ca="1" si="68"/>
        <v>145.16999999999999</v>
      </c>
      <c r="E688" s="30">
        <f t="shared" ca="1" si="65"/>
        <v>146.24216666666669</v>
      </c>
      <c r="F688" s="30">
        <f t="shared" ca="1" si="66"/>
        <v>148.51658333333339</v>
      </c>
      <c r="G688" s="206">
        <f t="shared" ca="1" si="67"/>
        <v>155.71604000000013</v>
      </c>
      <c r="H688" s="192" t="str">
        <f ca="1"/>
        <v>2022-11-25</v>
      </c>
      <c r="I688" s="193">
        <f ca="1"/>
        <v>35195900</v>
      </c>
      <c r="O688" s="192" t="str">
        <f ca="1"/>
        <v>2022-11-25</v>
      </c>
      <c r="P688" s="193">
        <f ca="1"/>
        <v>3.69</v>
      </c>
      <c r="Q688" s="11"/>
      <c r="BB688" s="55"/>
      <c r="BC688" s="56"/>
      <c r="BD688" s="56"/>
      <c r="BE688" s="56"/>
      <c r="BF688" s="56"/>
      <c r="BG688" s="56"/>
    </row>
    <row r="689" spans="1:59" ht="12.5">
      <c r="A689" s="19"/>
      <c r="B689" s="198" t="str">
        <f ca="1"/>
        <v>2022-11-23</v>
      </c>
      <c r="C689" s="30">
        <f ca="1"/>
        <v>149.33000000000001</v>
      </c>
      <c r="D689" s="205">
        <f t="shared" ca="1" si="68"/>
        <v>144.99449999999999</v>
      </c>
      <c r="E689" s="30">
        <f t="shared" ca="1" si="65"/>
        <v>146.38800000000001</v>
      </c>
      <c r="F689" s="30">
        <f t="shared" ca="1" si="66"/>
        <v>148.49666666666673</v>
      </c>
      <c r="G689" s="206">
        <f t="shared" ca="1" si="67"/>
        <v>155.76032000000012</v>
      </c>
      <c r="H689" s="192" t="str">
        <f ca="1"/>
        <v>2022-11-23</v>
      </c>
      <c r="I689" s="193">
        <f ca="1"/>
        <v>58301400</v>
      </c>
      <c r="O689" s="192" t="str">
        <f ca="1"/>
        <v>2022-11-23</v>
      </c>
      <c r="P689" s="193">
        <f ca="1"/>
        <v>3.71</v>
      </c>
      <c r="Q689" s="11"/>
      <c r="BB689" s="55"/>
      <c r="BC689" s="56"/>
      <c r="BD689" s="56"/>
      <c r="BE689" s="56"/>
      <c r="BF689" s="56"/>
      <c r="BG689" s="56"/>
    </row>
    <row r="690" spans="1:59" ht="12.5">
      <c r="A690" s="19"/>
      <c r="B690" s="198" t="str">
        <f ca="1"/>
        <v>2022-11-22</v>
      </c>
      <c r="C690" s="30">
        <f ca="1"/>
        <v>148.44999999999999</v>
      </c>
      <c r="D690" s="205">
        <f t="shared" ca="1" si="68"/>
        <v>144.89749999999998</v>
      </c>
      <c r="E690" s="30">
        <f t="shared" ca="1" si="65"/>
        <v>146.5128333333333</v>
      </c>
      <c r="F690" s="30">
        <f t="shared" ca="1" si="66"/>
        <v>148.44616666666667</v>
      </c>
      <c r="G690" s="206">
        <f t="shared" ca="1" si="67"/>
        <v>155.77944000000008</v>
      </c>
      <c r="H690" s="192" t="str">
        <f ca="1"/>
        <v>2022-11-22</v>
      </c>
      <c r="I690" s="193">
        <f ca="1"/>
        <v>51804132</v>
      </c>
      <c r="O690" s="192" t="str">
        <f ca="1"/>
        <v>2022-11-22</v>
      </c>
      <c r="P690" s="193">
        <f ca="1"/>
        <v>3.76</v>
      </c>
      <c r="Q690" s="11"/>
      <c r="BB690" s="55"/>
      <c r="BC690" s="56"/>
      <c r="BD690" s="56"/>
      <c r="BE690" s="56"/>
      <c r="BF690" s="56"/>
      <c r="BG690" s="56"/>
    </row>
    <row r="691" spans="1:59" ht="12.5">
      <c r="A691" s="19"/>
      <c r="B691" s="198" t="str">
        <f ca="1"/>
        <v>2022-11-21</v>
      </c>
      <c r="C691" s="30">
        <f ca="1"/>
        <v>146.31</v>
      </c>
      <c r="D691" s="205">
        <f t="shared" ca="1" si="68"/>
        <v>144.99199999999999</v>
      </c>
      <c r="E691" s="30">
        <f t="shared" ca="1" si="65"/>
        <v>146.69300000000001</v>
      </c>
      <c r="F691" s="30">
        <f t="shared" ca="1" si="66"/>
        <v>148.4509166666667</v>
      </c>
      <c r="G691" s="206">
        <f t="shared" ca="1" si="67"/>
        <v>155.82228000000012</v>
      </c>
      <c r="H691" s="192" t="str">
        <f ca="1"/>
        <v>2022-11-21</v>
      </c>
      <c r="I691" s="193">
        <f ca="1"/>
        <v>58724100</v>
      </c>
      <c r="O691" s="192" t="str">
        <f ca="1"/>
        <v>2022-11-21</v>
      </c>
      <c r="P691" s="193">
        <f ca="1"/>
        <v>3.83</v>
      </c>
      <c r="Q691" s="11"/>
      <c r="BB691" s="55"/>
      <c r="BC691" s="56"/>
      <c r="BD691" s="56"/>
      <c r="BE691" s="56"/>
      <c r="BF691" s="56"/>
      <c r="BG691" s="56"/>
    </row>
    <row r="692" spans="1:59" ht="12.5">
      <c r="A692" s="19"/>
      <c r="B692" s="198" t="str">
        <f ca="1"/>
        <v>2022-11-18</v>
      </c>
      <c r="C692" s="30">
        <f ca="1"/>
        <v>149.55000000000001</v>
      </c>
      <c r="D692" s="205">
        <f t="shared" ca="1" si="68"/>
        <v>145.05099999999999</v>
      </c>
      <c r="E692" s="30">
        <f t="shared" ca="1" si="65"/>
        <v>146.94566666666665</v>
      </c>
      <c r="F692" s="30">
        <f t="shared" ca="1" si="66"/>
        <v>148.45291666666668</v>
      </c>
      <c r="G692" s="206">
        <f t="shared" ca="1" si="67"/>
        <v>155.8715600000001</v>
      </c>
      <c r="H692" s="192" t="str">
        <f ca="1"/>
        <v>2022-11-18</v>
      </c>
      <c r="I692" s="193">
        <f ca="1"/>
        <v>74829600</v>
      </c>
      <c r="O692" s="192" t="str">
        <f ca="1"/>
        <v>2022-11-18</v>
      </c>
      <c r="P692" s="193">
        <f ca="1"/>
        <v>3.82</v>
      </c>
      <c r="Q692" s="11"/>
      <c r="BB692" s="55"/>
      <c r="BC692" s="56"/>
      <c r="BD692" s="56"/>
      <c r="BE692" s="56"/>
      <c r="BF692" s="56"/>
      <c r="BG692" s="56"/>
    </row>
    <row r="693" spans="1:59" ht="12.5">
      <c r="A693" s="19"/>
      <c r="B693" s="198" t="str">
        <f ca="1"/>
        <v>2022-11-17</v>
      </c>
      <c r="C693" s="30">
        <f ca="1"/>
        <v>148.99</v>
      </c>
      <c r="D693" s="205">
        <f t="shared" ca="1" si="68"/>
        <v>144.84050000000002</v>
      </c>
      <c r="E693" s="30">
        <f t="shared" ca="1" si="65"/>
        <v>147.24983333333333</v>
      </c>
      <c r="F693" s="30">
        <f t="shared" ca="1" si="66"/>
        <v>148.42900000000003</v>
      </c>
      <c r="G693" s="206">
        <f t="shared" ca="1" si="67"/>
        <v>155.90636000000012</v>
      </c>
      <c r="H693" s="192" t="str">
        <f ca="1"/>
        <v>2022-11-17</v>
      </c>
      <c r="I693" s="193">
        <f ca="1"/>
        <v>80389400</v>
      </c>
      <c r="O693" s="192" t="str">
        <f ca="1"/>
        <v>2022-11-17</v>
      </c>
      <c r="P693" s="193">
        <f ca="1"/>
        <v>3.78</v>
      </c>
      <c r="Q693" s="11"/>
      <c r="BB693" s="55"/>
      <c r="BC693" s="56"/>
      <c r="BD693" s="56"/>
      <c r="BE693" s="56"/>
      <c r="BF693" s="56"/>
      <c r="BG693" s="56"/>
    </row>
    <row r="694" spans="1:59" ht="12.5">
      <c r="A694" s="19"/>
      <c r="B694" s="198" t="str">
        <f ca="1"/>
        <v>2022-11-16</v>
      </c>
      <c r="C694" s="30">
        <f ca="1"/>
        <v>147.08000000000001</v>
      </c>
      <c r="D694" s="205">
        <f t="shared" ca="1" si="68"/>
        <v>144.4665</v>
      </c>
      <c r="E694" s="30">
        <f t="shared" ca="1" si="65"/>
        <v>147.52216666666664</v>
      </c>
      <c r="F694" s="30">
        <f t="shared" ca="1" si="66"/>
        <v>148.41633333333337</v>
      </c>
      <c r="G694" s="206">
        <f t="shared" ca="1" si="67"/>
        <v>155.94156000000012</v>
      </c>
      <c r="H694" s="192" t="str">
        <f ca="1"/>
        <v>2022-11-16</v>
      </c>
      <c r="I694" s="193">
        <f ca="1"/>
        <v>64218300</v>
      </c>
      <c r="O694" s="192" t="str">
        <f ca="1"/>
        <v>2022-11-16</v>
      </c>
      <c r="P694" s="193">
        <f ca="1"/>
        <v>3.69</v>
      </c>
      <c r="Q694" s="11"/>
      <c r="BB694" s="55"/>
      <c r="BC694" s="56"/>
      <c r="BD694" s="56"/>
      <c r="BE694" s="56"/>
      <c r="BF694" s="56"/>
      <c r="BG694" s="56"/>
    </row>
    <row r="695" spans="1:59" ht="12.5">
      <c r="A695" s="19"/>
      <c r="B695" s="198" t="str">
        <f ca="1"/>
        <v>2022-11-15</v>
      </c>
      <c r="C695" s="30">
        <f ca="1"/>
        <v>148.32</v>
      </c>
      <c r="D695" s="205">
        <f t="shared" ca="1" si="68"/>
        <v>144.21100000000004</v>
      </c>
      <c r="E695" s="30">
        <f t="shared" ca="1" si="65"/>
        <v>147.82133333333331</v>
      </c>
      <c r="F695" s="30">
        <f t="shared" ca="1" si="66"/>
        <v>148.37150000000003</v>
      </c>
      <c r="G695" s="206">
        <f t="shared" ca="1" si="67"/>
        <v>155.97388000000012</v>
      </c>
      <c r="H695" s="192" t="str">
        <f ca="1"/>
        <v>2022-11-15</v>
      </c>
      <c r="I695" s="193">
        <f ca="1"/>
        <v>89868332</v>
      </c>
      <c r="O695" s="192" t="str">
        <f ca="1"/>
        <v>2022-11-15</v>
      </c>
      <c r="P695" s="193">
        <f ca="1"/>
        <v>3.8</v>
      </c>
      <c r="Q695" s="11"/>
      <c r="BB695" s="55"/>
      <c r="BC695" s="56"/>
      <c r="BD695" s="56"/>
      <c r="BE695" s="56"/>
      <c r="BF695" s="56"/>
      <c r="BG695" s="56"/>
    </row>
    <row r="696" spans="1:59" ht="12.5">
      <c r="A696" s="19"/>
      <c r="B696" s="198" t="str">
        <f ca="1"/>
        <v>2022-11-14</v>
      </c>
      <c r="C696" s="30">
        <f ca="1"/>
        <v>146.58000000000001</v>
      </c>
      <c r="D696" s="205">
        <f t="shared" ca="1" si="68"/>
        <v>143.88800000000001</v>
      </c>
      <c r="E696" s="30">
        <f t="shared" ca="1" si="65"/>
        <v>148.10550000000001</v>
      </c>
      <c r="F696" s="30">
        <f t="shared" ca="1" si="66"/>
        <v>148.2895</v>
      </c>
      <c r="G696" s="206">
        <f t="shared" ca="1" si="67"/>
        <v>155.98400000000012</v>
      </c>
      <c r="H696" s="192" t="str">
        <f ca="1"/>
        <v>2022-11-14</v>
      </c>
      <c r="I696" s="193">
        <f ca="1"/>
        <v>73374114</v>
      </c>
      <c r="O696" s="192" t="str">
        <f ca="1"/>
        <v>2022-11-14</v>
      </c>
      <c r="P696" s="193">
        <f ca="1"/>
        <v>3.87</v>
      </c>
      <c r="Q696" s="11"/>
      <c r="BB696" s="55"/>
      <c r="BC696" s="56"/>
      <c r="BD696" s="56"/>
      <c r="BE696" s="56"/>
      <c r="BF696" s="56"/>
      <c r="BG696" s="56"/>
    </row>
    <row r="697" spans="1:59" ht="12.5">
      <c r="A697" s="19"/>
      <c r="B697" s="198" t="str">
        <f ca="1"/>
        <v>2022-11-11</v>
      </c>
      <c r="C697" s="30">
        <f ca="1"/>
        <v>147.97999999999999</v>
      </c>
      <c r="D697" s="205">
        <f t="shared" ca="1" si="68"/>
        <v>143.58600000000001</v>
      </c>
      <c r="E697" s="30">
        <f t="shared" ca="1" si="65"/>
        <v>148.48366666666669</v>
      </c>
      <c r="F697" s="30">
        <f t="shared" ca="1" si="66"/>
        <v>148.22066666666669</v>
      </c>
      <c r="G697" s="206">
        <f t="shared" ca="1" si="67"/>
        <v>155.9912800000001</v>
      </c>
      <c r="H697" s="192" t="str">
        <f ca="1"/>
        <v>2022-11-11</v>
      </c>
      <c r="I697" s="193">
        <f ca="1"/>
        <v>93979700</v>
      </c>
      <c r="O697" s="192" t="str">
        <f ca="1"/>
        <v>2022-11-11</v>
      </c>
      <c r="P697" s="193">
        <f ca="1"/>
        <v>3.81</v>
      </c>
      <c r="Q697" s="11"/>
      <c r="BB697" s="55"/>
      <c r="BC697" s="56"/>
      <c r="BD697" s="56"/>
      <c r="BE697" s="56"/>
      <c r="BF697" s="56"/>
      <c r="BG697" s="56"/>
    </row>
    <row r="698" spans="1:59" ht="12.5">
      <c r="A698" s="19"/>
      <c r="B698" s="198" t="str">
        <f ca="1"/>
        <v>2022-11-10</v>
      </c>
      <c r="C698" s="30">
        <f ca="1"/>
        <v>145.18</v>
      </c>
      <c r="D698" s="205">
        <f t="shared" ca="1" si="68"/>
        <v>143.01499999999999</v>
      </c>
      <c r="E698" s="30">
        <f t="shared" ca="1" si="65"/>
        <v>148.88166666666672</v>
      </c>
      <c r="F698" s="30">
        <f t="shared" ca="1" si="66"/>
        <v>148.16283333333334</v>
      </c>
      <c r="G698" s="206">
        <f t="shared" ca="1" si="67"/>
        <v>155.9890400000001</v>
      </c>
      <c r="H698" s="192" t="str">
        <f ca="1"/>
        <v>2022-11-10</v>
      </c>
      <c r="I698" s="193">
        <f ca="1"/>
        <v>118854028</v>
      </c>
      <c r="O698" s="192" t="str">
        <f ca="1"/>
        <v>2022-11-10</v>
      </c>
      <c r="P698" s="193">
        <f ca="1"/>
        <v>3.83</v>
      </c>
      <c r="Q698" s="11"/>
      <c r="BB698" s="55"/>
      <c r="BC698" s="56"/>
      <c r="BD698" s="56"/>
      <c r="BE698" s="56"/>
      <c r="BF698" s="56"/>
      <c r="BG698" s="56"/>
    </row>
    <row r="699" spans="1:59" ht="12.5">
      <c r="A699" s="19"/>
      <c r="B699" s="198" t="str">
        <f ca="1"/>
        <v>2022-11-09</v>
      </c>
      <c r="C699" s="30">
        <f ca="1"/>
        <v>133.32</v>
      </c>
      <c r="D699" s="205">
        <f t="shared" ca="1" si="68"/>
        <v>142.8115</v>
      </c>
      <c r="E699" s="30">
        <f t="shared" ca="1" si="65"/>
        <v>149.33300000000003</v>
      </c>
      <c r="F699" s="30">
        <f t="shared" ca="1" si="66"/>
        <v>148.083</v>
      </c>
      <c r="G699" s="206">
        <f t="shared" ca="1" si="67"/>
        <v>155.99796000000009</v>
      </c>
      <c r="H699" s="192" t="str">
        <f ca="1"/>
        <v>2022-11-09</v>
      </c>
      <c r="I699" s="193">
        <f ca="1"/>
        <v>74917800</v>
      </c>
      <c r="O699" s="192" t="str">
        <f ca="1"/>
        <v>2022-11-09</v>
      </c>
      <c r="P699" s="193">
        <f ca="1"/>
        <v>4.1500000000000004</v>
      </c>
      <c r="Q699" s="11"/>
      <c r="BB699" s="55"/>
      <c r="BC699" s="56"/>
      <c r="BD699" s="56"/>
      <c r="BE699" s="56"/>
      <c r="BF699" s="56"/>
      <c r="BG699" s="56"/>
    </row>
    <row r="700" spans="1:59" ht="12.5">
      <c r="A700" s="19"/>
      <c r="B700" s="198" t="str">
        <f ca="1"/>
        <v>2022-11-08</v>
      </c>
      <c r="C700" s="30">
        <f ca="1"/>
        <v>137.9</v>
      </c>
      <c r="D700" s="205">
        <f t="shared" ca="1" si="68"/>
        <v>142.97149999999999</v>
      </c>
      <c r="E700" s="30">
        <f t="shared" ca="1" si="65"/>
        <v>149.95700000000002</v>
      </c>
      <c r="F700" s="30">
        <f t="shared" ca="1" si="66"/>
        <v>148.1</v>
      </c>
      <c r="G700" s="206">
        <f t="shared" ca="1" si="67"/>
        <v>156.04600000000008</v>
      </c>
      <c r="H700" s="192" t="str">
        <f ca="1"/>
        <v>2022-11-08</v>
      </c>
      <c r="I700" s="193">
        <f ca="1"/>
        <v>89908500</v>
      </c>
      <c r="O700" s="192" t="str">
        <f ca="1"/>
        <v>2022-11-08</v>
      </c>
      <c r="P700" s="193">
        <f ca="1"/>
        <v>4.13</v>
      </c>
      <c r="Q700" s="11"/>
      <c r="BB700" s="55"/>
      <c r="BC700" s="56"/>
      <c r="BD700" s="56"/>
      <c r="BE700" s="56"/>
      <c r="BF700" s="56"/>
      <c r="BG700" s="56"/>
    </row>
    <row r="701" spans="1:59" ht="12.5">
      <c r="A701" s="19"/>
      <c r="B701" s="198" t="str">
        <f ca="1"/>
        <v>2022-11-07</v>
      </c>
      <c r="C701" s="30">
        <f ca="1"/>
        <v>137.32</v>
      </c>
      <c r="D701" s="205">
        <f t="shared" ca="1" si="68"/>
        <v>142.93449999999999</v>
      </c>
      <c r="E701" s="30">
        <f t="shared" ca="1" si="65"/>
        <v>150.50733333333335</v>
      </c>
      <c r="F701" s="30">
        <f t="shared" ca="1" si="66"/>
        <v>148.10733333333332</v>
      </c>
      <c r="G701" s="206">
        <f t="shared" ca="1" si="67"/>
        <v>156.07592000000008</v>
      </c>
      <c r="H701" s="192" t="str">
        <f ca="1"/>
        <v>2022-11-07</v>
      </c>
      <c r="I701" s="193">
        <f ca="1"/>
        <v>83374628</v>
      </c>
      <c r="O701" s="192" t="str">
        <f ca="1"/>
        <v>2022-11-07</v>
      </c>
      <c r="P701" s="193">
        <f ca="1"/>
        <v>4.21</v>
      </c>
      <c r="Q701" s="11"/>
      <c r="BB701" s="55"/>
      <c r="BC701" s="56"/>
      <c r="BD701" s="56"/>
      <c r="BE701" s="56"/>
      <c r="BF701" s="56"/>
      <c r="BG701" s="56"/>
    </row>
    <row r="702" spans="1:59" ht="12.5">
      <c r="A702" s="19"/>
      <c r="B702" s="198" t="str">
        <f ca="1"/>
        <v>2022-11-04</v>
      </c>
      <c r="C702" s="30">
        <f ca="1"/>
        <v>136.79</v>
      </c>
      <c r="D702" s="205">
        <f t="shared" ca="1" si="68"/>
        <v>142.9975</v>
      </c>
      <c r="E702" s="30">
        <f t="shared" ca="1" si="65"/>
        <v>151.04933333333335</v>
      </c>
      <c r="F702" s="30">
        <f t="shared" ca="1" si="66"/>
        <v>148.18866666666665</v>
      </c>
      <c r="G702" s="206">
        <f t="shared" ca="1" si="67"/>
        <v>156.11952000000008</v>
      </c>
      <c r="H702" s="192" t="str">
        <f ca="1"/>
        <v>2022-11-04</v>
      </c>
      <c r="I702" s="193">
        <f ca="1"/>
        <v>140814800</v>
      </c>
      <c r="O702" s="192" t="str">
        <f ca="1"/>
        <v>2022-11-04</v>
      </c>
      <c r="P702" s="193">
        <f ca="1"/>
        <v>4.16</v>
      </c>
      <c r="Q702" s="11"/>
      <c r="BB702" s="55"/>
      <c r="BC702" s="56"/>
      <c r="BD702" s="56"/>
      <c r="BE702" s="56"/>
      <c r="BF702" s="56"/>
      <c r="BG702" s="56"/>
    </row>
    <row r="703" spans="1:59" ht="12.5">
      <c r="A703" s="19"/>
      <c r="B703" s="198" t="str">
        <f ca="1"/>
        <v>2022-11-03</v>
      </c>
      <c r="C703" s="30">
        <f ca="1"/>
        <v>137.06</v>
      </c>
      <c r="D703" s="205">
        <f t="shared" ca="1" si="68"/>
        <v>143.07049999999998</v>
      </c>
      <c r="E703" s="30">
        <f t="shared" ca="1" si="65"/>
        <v>151.54083333333335</v>
      </c>
      <c r="F703" s="30">
        <f t="shared" ca="1" si="66"/>
        <v>148.244</v>
      </c>
      <c r="G703" s="206">
        <f t="shared" ca="1" si="67"/>
        <v>156.16376000000008</v>
      </c>
      <c r="H703" s="192" t="str">
        <f ca="1"/>
        <v>2022-11-03</v>
      </c>
      <c r="I703" s="193">
        <f ca="1"/>
        <v>97918516</v>
      </c>
      <c r="O703" s="192" t="str">
        <f ca="1"/>
        <v>2022-11-03</v>
      </c>
      <c r="P703" s="193">
        <f ca="1"/>
        <v>4.12</v>
      </c>
      <c r="Q703" s="11"/>
      <c r="BB703" s="55"/>
      <c r="BC703" s="56"/>
      <c r="BD703" s="56"/>
      <c r="BE703" s="56"/>
      <c r="BF703" s="56"/>
      <c r="BG703" s="56"/>
    </row>
    <row r="704" spans="1:59" ht="12.5">
      <c r="A704" s="19"/>
      <c r="B704" s="198" t="str">
        <f ca="1"/>
        <v>2022-11-02</v>
      </c>
      <c r="C704" s="30">
        <f ca="1"/>
        <v>143.13</v>
      </c>
      <c r="D704" s="205">
        <f t="shared" ca="1" si="68"/>
        <v>143.39349999999996</v>
      </c>
      <c r="E704" s="30">
        <f t="shared" ca="1" si="65"/>
        <v>152.04016666666666</v>
      </c>
      <c r="F704" s="30">
        <f t="shared" ca="1" si="66"/>
        <v>148.30999999999997</v>
      </c>
      <c r="G704" s="206">
        <f t="shared" ca="1" si="67"/>
        <v>156.21024000000008</v>
      </c>
      <c r="H704" s="192" t="str">
        <f ca="1"/>
        <v>2022-11-02</v>
      </c>
      <c r="I704" s="193">
        <f ca="1"/>
        <v>93604623</v>
      </c>
      <c r="O704" s="192" t="str">
        <f ca="1"/>
        <v>2022-11-02</v>
      </c>
      <c r="P704" s="193">
        <f ca="1"/>
        <v>4.0599999999999996</v>
      </c>
      <c r="Q704" s="11"/>
      <c r="BB704" s="55"/>
      <c r="BC704" s="56"/>
      <c r="BD704" s="56"/>
      <c r="BE704" s="56"/>
      <c r="BF704" s="56"/>
      <c r="BG704" s="56"/>
    </row>
    <row r="705" spans="1:59" ht="12.5">
      <c r="A705" s="19"/>
      <c r="B705" s="198" t="str">
        <f ca="1"/>
        <v>2022-11-01</v>
      </c>
      <c r="C705" s="30">
        <f ca="1"/>
        <v>148.66999999999999</v>
      </c>
      <c r="D705" s="205">
        <f t="shared" ca="1" si="68"/>
        <v>143.46099999999998</v>
      </c>
      <c r="E705" s="30">
        <f t="shared" ca="1" si="65"/>
        <v>152.36716666666669</v>
      </c>
      <c r="F705" s="30">
        <f t="shared" ca="1" si="66"/>
        <v>148.28799999999998</v>
      </c>
      <c r="G705" s="206">
        <f t="shared" ca="1" si="67"/>
        <v>156.23032000000009</v>
      </c>
      <c r="H705" s="192" t="str">
        <f ca="1"/>
        <v>2022-11-01</v>
      </c>
      <c r="I705" s="193">
        <f ca="1"/>
        <v>80379345</v>
      </c>
      <c r="O705" s="192" t="str">
        <f ca="1"/>
        <v>2022-11-01</v>
      </c>
      <c r="P705" s="193">
        <f ca="1"/>
        <v>4.05</v>
      </c>
      <c r="Q705" s="11"/>
      <c r="BB705" s="55"/>
      <c r="BC705" s="56"/>
      <c r="BD705" s="56"/>
      <c r="BE705" s="56"/>
      <c r="BF705" s="56"/>
      <c r="BG705" s="56"/>
    </row>
    <row r="706" spans="1:59" ht="12.5">
      <c r="A706" s="19"/>
      <c r="B706" s="198" t="str">
        <f ca="1"/>
        <v>2022-10-31</v>
      </c>
      <c r="C706" s="30">
        <f ca="1"/>
        <v>151.33000000000001</v>
      </c>
      <c r="D706" s="205">
        <f t="shared" ca="1" si="68"/>
        <v>143.23649999999998</v>
      </c>
      <c r="E706" s="30">
        <f t="shared" ca="1" si="65"/>
        <v>152.60116666666667</v>
      </c>
      <c r="F706" s="30">
        <f t="shared" ca="1" si="66"/>
        <v>148.25225</v>
      </c>
      <c r="G706" s="206">
        <f t="shared" ca="1" si="67"/>
        <v>156.23032000000009</v>
      </c>
      <c r="H706" s="192" t="str">
        <f ca="1"/>
        <v>2022-10-31</v>
      </c>
      <c r="I706" s="193">
        <f ca="1"/>
        <v>97943200</v>
      </c>
      <c r="O706" s="192" t="str">
        <f ca="1"/>
        <v>2022-10-31</v>
      </c>
      <c r="P706" s="193">
        <f ca="1"/>
        <v>4.08</v>
      </c>
      <c r="Q706" s="11"/>
      <c r="BB706" s="55"/>
      <c r="BC706" s="56"/>
      <c r="BD706" s="56"/>
      <c r="BE706" s="56"/>
      <c r="BF706" s="56"/>
      <c r="BG706" s="56"/>
    </row>
    <row r="707" spans="1:59" ht="12.5">
      <c r="A707" s="19"/>
      <c r="B707" s="198" t="str">
        <f ca="1"/>
        <v>2022-10-28</v>
      </c>
      <c r="C707" s="30">
        <f ca="1"/>
        <v>153.69999999999999</v>
      </c>
      <c r="D707" s="205">
        <f t="shared" ca="1" si="68"/>
        <v>142.69900000000001</v>
      </c>
      <c r="E707" s="30">
        <f t="shared" ca="1" si="65"/>
        <v>152.79866666666666</v>
      </c>
      <c r="F707" s="30">
        <f t="shared" ca="1" si="66"/>
        <v>148.26008333333331</v>
      </c>
      <c r="G707" s="206">
        <f t="shared" ca="1" si="67"/>
        <v>156.21392000000009</v>
      </c>
      <c r="H707" s="192" t="str">
        <f ca="1"/>
        <v>2022-10-28</v>
      </c>
      <c r="I707" s="193">
        <f ca="1"/>
        <v>164762400</v>
      </c>
      <c r="O707" s="192" t="str">
        <f ca="1"/>
        <v>2022-10-28</v>
      </c>
      <c r="P707" s="193">
        <f ca="1"/>
        <v>4.01</v>
      </c>
      <c r="Q707" s="11"/>
      <c r="BB707" s="55"/>
      <c r="BC707" s="56"/>
      <c r="BD707" s="56"/>
      <c r="BE707" s="56"/>
      <c r="BF707" s="56"/>
      <c r="BG707" s="56"/>
    </row>
    <row r="708" spans="1:59" ht="12.5">
      <c r="A708" s="19"/>
      <c r="B708" s="198" t="str">
        <f ca="1"/>
        <v>2022-10-27</v>
      </c>
      <c r="C708" s="30">
        <f ca="1"/>
        <v>142.9</v>
      </c>
      <c r="D708" s="205">
        <f t="shared" ca="1" si="68"/>
        <v>141.83350000000002</v>
      </c>
      <c r="E708" s="30">
        <f t="shared" ref="E708:E771" ca="1" si="69">AVERAGE(C708:C767)</f>
        <v>152.96050000000002</v>
      </c>
      <c r="F708" s="30">
        <f t="shared" ref="F708:F771" ca="1" si="70">AVERAGE(C708:C827)</f>
        <v>148.22808333333336</v>
      </c>
      <c r="G708" s="206">
        <f t="shared" ref="G708:G771" ca="1" si="71">AVERAGE(C708:C957)</f>
        <v>156.18384000000012</v>
      </c>
      <c r="H708" s="192" t="str">
        <f ca="1"/>
        <v>2022-10-27</v>
      </c>
      <c r="I708" s="193">
        <f ca="1"/>
        <v>109180200</v>
      </c>
      <c r="O708" s="192" t="str">
        <f ca="1"/>
        <v>2022-10-27</v>
      </c>
      <c r="P708" s="193">
        <f ca="1"/>
        <v>3.94</v>
      </c>
      <c r="Q708" s="11"/>
      <c r="BB708" s="55"/>
      <c r="BC708" s="56"/>
      <c r="BD708" s="56"/>
      <c r="BE708" s="56"/>
      <c r="BF708" s="56"/>
      <c r="BG708" s="56"/>
    </row>
    <row r="709" spans="1:59" ht="12.5">
      <c r="A709" s="19"/>
      <c r="B709" s="198" t="str">
        <f ca="1"/>
        <v>2022-10-26</v>
      </c>
      <c r="C709" s="30">
        <f ca="1"/>
        <v>147.38999999999999</v>
      </c>
      <c r="D709" s="205">
        <f t="shared" ref="D709:D772" ca="1" si="72">AVERAGE(C709:C728)</f>
        <v>141.71899999999999</v>
      </c>
      <c r="E709" s="30">
        <f t="shared" ca="1" si="69"/>
        <v>153.3075</v>
      </c>
      <c r="F709" s="30">
        <f t="shared" ca="1" si="70"/>
        <v>148.32891666666669</v>
      </c>
      <c r="G709" s="206">
        <f t="shared" ca="1" si="71"/>
        <v>156.20028000000008</v>
      </c>
      <c r="H709" s="192" t="str">
        <f ca="1"/>
        <v>2022-10-26</v>
      </c>
      <c r="I709" s="193">
        <f ca="1"/>
        <v>88436172</v>
      </c>
      <c r="O709" s="192" t="str">
        <f ca="1"/>
        <v>2022-10-26</v>
      </c>
      <c r="P709" s="193">
        <f ca="1"/>
        <v>4.01</v>
      </c>
      <c r="Q709" s="11"/>
      <c r="BB709" s="55"/>
      <c r="BC709" s="56"/>
      <c r="BD709" s="56"/>
      <c r="BE709" s="56"/>
      <c r="BF709" s="56"/>
      <c r="BG709" s="56"/>
    </row>
    <row r="710" spans="1:59" ht="12.5">
      <c r="A710" s="19"/>
      <c r="B710" s="198" t="str">
        <f ca="1"/>
        <v>2022-10-25</v>
      </c>
      <c r="C710" s="30">
        <f ca="1"/>
        <v>150.34</v>
      </c>
      <c r="D710" s="205">
        <f t="shared" ca="1" si="72"/>
        <v>141.74299999999999</v>
      </c>
      <c r="E710" s="30">
        <f t="shared" ca="1" si="69"/>
        <v>153.47916666666666</v>
      </c>
      <c r="F710" s="30">
        <f t="shared" ca="1" si="70"/>
        <v>148.38625000000002</v>
      </c>
      <c r="G710" s="206">
        <f t="shared" ca="1" si="71"/>
        <v>156.20964000000009</v>
      </c>
      <c r="H710" s="192" t="str">
        <f ca="1"/>
        <v>2022-10-25</v>
      </c>
      <c r="I710" s="193">
        <f ca="1"/>
        <v>74732300</v>
      </c>
      <c r="O710" s="192" t="str">
        <f ca="1"/>
        <v>2022-10-25</v>
      </c>
      <c r="P710" s="193">
        <f ca="1"/>
        <v>4.1100000000000003</v>
      </c>
      <c r="Q710" s="11"/>
      <c r="BB710" s="55"/>
      <c r="BC710" s="56"/>
      <c r="BD710" s="56"/>
      <c r="BE710" s="56"/>
      <c r="BF710" s="56"/>
      <c r="BG710" s="56"/>
    </row>
    <row r="711" spans="1:59" ht="12.5">
      <c r="A711" s="19"/>
      <c r="B711" s="198" t="str">
        <f ca="1"/>
        <v>2022-10-24</v>
      </c>
      <c r="C711" s="30">
        <f ca="1"/>
        <v>147.49</v>
      </c>
      <c r="D711" s="205">
        <f t="shared" ca="1" si="72"/>
        <v>141.71449999999999</v>
      </c>
      <c r="E711" s="30">
        <f t="shared" ca="1" si="69"/>
        <v>153.62633333333332</v>
      </c>
      <c r="F711" s="30">
        <f t="shared" ca="1" si="70"/>
        <v>148.49483333333333</v>
      </c>
      <c r="G711" s="206">
        <f t="shared" ca="1" si="71"/>
        <v>156.19260000000008</v>
      </c>
      <c r="H711" s="192" t="str">
        <f ca="1"/>
        <v>2022-10-24</v>
      </c>
      <c r="I711" s="193">
        <f ca="1"/>
        <v>75981918</v>
      </c>
      <c r="O711" s="192" t="str">
        <f ca="1"/>
        <v>2022-10-24</v>
      </c>
      <c r="P711" s="193">
        <f ca="1"/>
        <v>4.2300000000000004</v>
      </c>
      <c r="Q711" s="11"/>
      <c r="BB711" s="55"/>
      <c r="BC711" s="56"/>
      <c r="BD711" s="56"/>
      <c r="BE711" s="56"/>
      <c r="BF711" s="56"/>
      <c r="BG711" s="56"/>
    </row>
    <row r="712" spans="1:59" ht="12.5">
      <c r="A712" s="19"/>
      <c r="B712" s="198" t="str">
        <f ca="1"/>
        <v>2022-10-21</v>
      </c>
      <c r="C712" s="30">
        <f ca="1"/>
        <v>145.34</v>
      </c>
      <c r="D712" s="205">
        <f t="shared" ca="1" si="72"/>
        <v>141.77950000000001</v>
      </c>
      <c r="E712" s="30">
        <f t="shared" ca="1" si="69"/>
        <v>153.83733333333333</v>
      </c>
      <c r="F712" s="30">
        <f t="shared" ca="1" si="70"/>
        <v>148.57358333333332</v>
      </c>
      <c r="G712" s="206">
        <f t="shared" ca="1" si="71"/>
        <v>156.1888000000001</v>
      </c>
      <c r="H712" s="192" t="str">
        <f ca="1"/>
        <v>2022-10-21</v>
      </c>
      <c r="I712" s="193">
        <f ca="1"/>
        <v>86548609</v>
      </c>
      <c r="O712" s="192" t="str">
        <f ca="1"/>
        <v>2022-10-21</v>
      </c>
      <c r="P712" s="193">
        <f ca="1"/>
        <v>4.21</v>
      </c>
      <c r="Q712" s="11"/>
      <c r="BB712" s="55"/>
      <c r="BC712" s="56"/>
      <c r="BD712" s="56"/>
      <c r="BE712" s="56"/>
      <c r="BF712" s="56"/>
      <c r="BG712" s="56"/>
    </row>
    <row r="713" spans="1:59" ht="12.5">
      <c r="A713" s="19"/>
      <c r="B713" s="198" t="str">
        <f ca="1"/>
        <v>2022-10-20</v>
      </c>
      <c r="C713" s="30">
        <f ca="1"/>
        <v>141.51</v>
      </c>
      <c r="D713" s="205">
        <f t="shared" ca="1" si="72"/>
        <v>141.935</v>
      </c>
      <c r="E713" s="30">
        <f t="shared" ca="1" si="69"/>
        <v>153.99949999999998</v>
      </c>
      <c r="F713" s="30">
        <f t="shared" ca="1" si="70"/>
        <v>148.65774999999999</v>
      </c>
      <c r="G713" s="206">
        <f t="shared" ca="1" si="71"/>
        <v>156.19092000000012</v>
      </c>
      <c r="H713" s="192" t="str">
        <f ca="1"/>
        <v>2022-10-20</v>
      </c>
      <c r="I713" s="193">
        <f ca="1"/>
        <v>64522000</v>
      </c>
      <c r="O713" s="192" t="str">
        <f ca="1"/>
        <v>2022-10-20</v>
      </c>
      <c r="P713" s="193">
        <f ca="1"/>
        <v>4.2300000000000004</v>
      </c>
      <c r="Q713" s="11"/>
      <c r="BB713" s="55"/>
      <c r="BC713" s="56"/>
      <c r="BD713" s="56"/>
      <c r="BE713" s="56"/>
      <c r="BF713" s="56"/>
      <c r="BG713" s="56"/>
    </row>
    <row r="714" spans="1:59" ht="12.5">
      <c r="A714" s="19"/>
      <c r="B714" s="198" t="str">
        <f ca="1"/>
        <v>2022-10-19</v>
      </c>
      <c r="C714" s="30">
        <f ca="1"/>
        <v>141.97</v>
      </c>
      <c r="D714" s="205">
        <f t="shared" ca="1" si="72"/>
        <v>142.39599999999999</v>
      </c>
      <c r="E714" s="30">
        <f t="shared" ca="1" si="69"/>
        <v>154.21633333333335</v>
      </c>
      <c r="F714" s="30">
        <f t="shared" ca="1" si="70"/>
        <v>148.7713333333333</v>
      </c>
      <c r="G714" s="206">
        <f t="shared" ca="1" si="71"/>
        <v>156.20856000000012</v>
      </c>
      <c r="H714" s="192" t="str">
        <f ca="1"/>
        <v>2022-10-19</v>
      </c>
      <c r="I714" s="193">
        <f ca="1"/>
        <v>61758340</v>
      </c>
      <c r="O714" s="192" t="str">
        <f ca="1"/>
        <v>2022-10-19</v>
      </c>
      <c r="P714" s="193">
        <f ca="1"/>
        <v>4.13</v>
      </c>
      <c r="Q714" s="11"/>
      <c r="BB714" s="55"/>
      <c r="BC714" s="56"/>
      <c r="BD714" s="56"/>
      <c r="BE714" s="56"/>
      <c r="BF714" s="56"/>
      <c r="BG714" s="56"/>
    </row>
    <row r="715" spans="1:59" ht="12.5">
      <c r="A715" s="19"/>
      <c r="B715" s="198" t="str">
        <f ca="1"/>
        <v>2022-10-18</v>
      </c>
      <c r="C715" s="30">
        <f ca="1"/>
        <v>141.86000000000001</v>
      </c>
      <c r="D715" s="205">
        <f t="shared" ca="1" si="72"/>
        <v>142.88249999999999</v>
      </c>
      <c r="E715" s="30">
        <f t="shared" ca="1" si="69"/>
        <v>154.3401666666667</v>
      </c>
      <c r="F715" s="30">
        <f t="shared" ca="1" si="70"/>
        <v>148.93016666666662</v>
      </c>
      <c r="G715" s="206">
        <f t="shared" ca="1" si="71"/>
        <v>156.2274800000001</v>
      </c>
      <c r="H715" s="192" t="str">
        <f ca="1"/>
        <v>2022-10-18</v>
      </c>
      <c r="I715" s="193">
        <f ca="1"/>
        <v>99136610</v>
      </c>
      <c r="O715" s="192" t="str">
        <f ca="1"/>
        <v>2022-10-18</v>
      </c>
      <c r="P715" s="193">
        <f ca="1"/>
        <v>4</v>
      </c>
      <c r="Q715" s="11"/>
      <c r="BB715" s="55"/>
      <c r="BC715" s="56"/>
      <c r="BD715" s="56"/>
      <c r="BE715" s="56"/>
      <c r="BF715" s="56"/>
      <c r="BG715" s="56"/>
    </row>
    <row r="716" spans="1:59" ht="12.5">
      <c r="A716" s="19"/>
      <c r="B716" s="198" t="str">
        <f ca="1"/>
        <v>2022-10-17</v>
      </c>
      <c r="C716" s="30">
        <f ca="1"/>
        <v>140.54</v>
      </c>
      <c r="D716" s="205">
        <f t="shared" ca="1" si="72"/>
        <v>143.53149999999999</v>
      </c>
      <c r="E716" s="30">
        <f t="shared" ca="1" si="69"/>
        <v>154.488</v>
      </c>
      <c r="F716" s="30">
        <f t="shared" ca="1" si="70"/>
        <v>149.03191666666663</v>
      </c>
      <c r="G716" s="206">
        <f t="shared" ca="1" si="71"/>
        <v>156.24596000000011</v>
      </c>
      <c r="H716" s="192" t="str">
        <f ca="1"/>
        <v>2022-10-17</v>
      </c>
      <c r="I716" s="193">
        <f ca="1"/>
        <v>85250939</v>
      </c>
      <c r="O716" s="192" t="str">
        <f ca="1"/>
        <v>2022-10-17</v>
      </c>
      <c r="P716" s="193">
        <f ca="1"/>
        <v>4.01</v>
      </c>
      <c r="Q716" s="11"/>
      <c r="BB716" s="55"/>
      <c r="BC716" s="56"/>
      <c r="BD716" s="56"/>
      <c r="BE716" s="56"/>
      <c r="BF716" s="56"/>
      <c r="BG716" s="56"/>
    </row>
    <row r="717" spans="1:59" ht="12.5">
      <c r="A717" s="19"/>
      <c r="B717" s="198" t="str">
        <f ca="1"/>
        <v>2022-10-14</v>
      </c>
      <c r="C717" s="30">
        <f ca="1"/>
        <v>136.56</v>
      </c>
      <c r="D717" s="205">
        <f t="shared" ca="1" si="72"/>
        <v>144.12699999999998</v>
      </c>
      <c r="E717" s="30">
        <f t="shared" ca="1" si="69"/>
        <v>154.67666666666668</v>
      </c>
      <c r="F717" s="30">
        <f t="shared" ca="1" si="70"/>
        <v>149.14658333333327</v>
      </c>
      <c r="G717" s="206">
        <f t="shared" ca="1" si="71"/>
        <v>156.2677600000001</v>
      </c>
      <c r="H717" s="192" t="str">
        <f ca="1"/>
        <v>2022-10-14</v>
      </c>
      <c r="I717" s="193">
        <f ca="1"/>
        <v>88598000</v>
      </c>
      <c r="O717" s="192" t="str">
        <f ca="1"/>
        <v>2022-10-14</v>
      </c>
      <c r="P717" s="193">
        <f ca="1"/>
        <v>4.01</v>
      </c>
      <c r="Q717" s="11"/>
      <c r="BB717" s="55"/>
      <c r="BC717" s="56"/>
      <c r="BD717" s="56"/>
      <c r="BE717" s="56"/>
      <c r="BF717" s="56"/>
      <c r="BG717" s="56"/>
    </row>
    <row r="718" spans="1:59" ht="12.5">
      <c r="A718" s="19"/>
      <c r="B718" s="198" t="str">
        <f ca="1"/>
        <v>2022-10-13</v>
      </c>
      <c r="C718" s="30">
        <f ca="1"/>
        <v>141.11000000000001</v>
      </c>
      <c r="D718" s="205">
        <f t="shared" ca="1" si="72"/>
        <v>144.73499999999996</v>
      </c>
      <c r="E718" s="30">
        <f t="shared" ca="1" si="69"/>
        <v>154.95233333333334</v>
      </c>
      <c r="F718" s="30">
        <f t="shared" ca="1" si="70"/>
        <v>149.34424999999996</v>
      </c>
      <c r="G718" s="206">
        <f t="shared" ca="1" si="71"/>
        <v>156.2968000000001</v>
      </c>
      <c r="H718" s="192" t="str">
        <f ca="1"/>
        <v>2022-10-13</v>
      </c>
      <c r="I718" s="193">
        <f ca="1"/>
        <v>113224000</v>
      </c>
      <c r="O718" s="192" t="str">
        <f ca="1"/>
        <v>2022-10-13</v>
      </c>
      <c r="P718" s="193">
        <f ca="1"/>
        <v>3.95</v>
      </c>
      <c r="Q718" s="11"/>
      <c r="BB718" s="55"/>
      <c r="BC718" s="56"/>
      <c r="BD718" s="56"/>
      <c r="BE718" s="56"/>
      <c r="BF718" s="56"/>
      <c r="BG718" s="56"/>
    </row>
    <row r="719" spans="1:59" ht="12.5">
      <c r="A719" s="19"/>
      <c r="B719" s="198" t="str">
        <f ca="1"/>
        <v>2022-10-12</v>
      </c>
      <c r="C719" s="30">
        <f ca="1"/>
        <v>136.52000000000001</v>
      </c>
      <c r="D719" s="205">
        <f t="shared" ca="1" si="72"/>
        <v>145.19799999999995</v>
      </c>
      <c r="E719" s="30">
        <f t="shared" ca="1" si="69"/>
        <v>155.11416666666668</v>
      </c>
      <c r="F719" s="30">
        <f t="shared" ca="1" si="70"/>
        <v>149.49508333333324</v>
      </c>
      <c r="G719" s="206">
        <f t="shared" ca="1" si="71"/>
        <v>156.30092000000008</v>
      </c>
      <c r="H719" s="192" t="str">
        <f ca="1"/>
        <v>2022-10-12</v>
      </c>
      <c r="I719" s="193">
        <f ca="1"/>
        <v>70433744</v>
      </c>
      <c r="O719" s="192" t="str">
        <f ca="1"/>
        <v>2022-10-12</v>
      </c>
      <c r="P719" s="193">
        <f ca="1"/>
        <v>3.9</v>
      </c>
      <c r="Q719" s="11"/>
      <c r="BB719" s="55"/>
      <c r="BC719" s="56"/>
      <c r="BD719" s="56"/>
      <c r="BE719" s="56"/>
      <c r="BF719" s="56"/>
      <c r="BG719" s="56"/>
    </row>
    <row r="720" spans="1:59" ht="12.5">
      <c r="A720" s="19"/>
      <c r="B720" s="198" t="str">
        <f ca="1"/>
        <v>2022-10-11</v>
      </c>
      <c r="C720" s="30">
        <f ca="1"/>
        <v>137.16</v>
      </c>
      <c r="D720" s="205">
        <f t="shared" ca="1" si="72"/>
        <v>146.03549999999998</v>
      </c>
      <c r="E720" s="30">
        <f t="shared" ca="1" si="69"/>
        <v>155.31900000000002</v>
      </c>
      <c r="F720" s="30">
        <f t="shared" ca="1" si="70"/>
        <v>149.7221666666666</v>
      </c>
      <c r="G720" s="206">
        <f t="shared" ca="1" si="71"/>
        <v>156.3191600000001</v>
      </c>
      <c r="H720" s="192" t="str">
        <f ca="1"/>
        <v>2022-10-11</v>
      </c>
      <c r="I720" s="193">
        <f ca="1"/>
        <v>77033700</v>
      </c>
      <c r="O720" s="192" t="str">
        <f ca="1"/>
        <v>2022-10-11</v>
      </c>
      <c r="P720" s="193">
        <f ca="1"/>
        <v>3.94</v>
      </c>
      <c r="Q720" s="11"/>
      <c r="BB720" s="55"/>
      <c r="BC720" s="56"/>
      <c r="BD720" s="56"/>
      <c r="BE720" s="56"/>
      <c r="BF720" s="56"/>
      <c r="BG720" s="56"/>
    </row>
    <row r="721" spans="1:59" ht="12.5">
      <c r="A721" s="19"/>
      <c r="B721" s="198" t="str">
        <f ca="1"/>
        <v>2022-10-10</v>
      </c>
      <c r="C721" s="30">
        <f ca="1"/>
        <v>138.58000000000001</v>
      </c>
      <c r="D721" s="205">
        <f t="shared" ca="1" si="72"/>
        <v>146.76849999999999</v>
      </c>
      <c r="E721" s="30">
        <f t="shared" ca="1" si="69"/>
        <v>155.44866666666667</v>
      </c>
      <c r="F721" s="30">
        <f t="shared" ca="1" si="70"/>
        <v>149.95049999999995</v>
      </c>
      <c r="G721" s="206">
        <f t="shared" ca="1" si="71"/>
        <v>156.3236400000001</v>
      </c>
      <c r="H721" s="192" t="str">
        <f ca="1"/>
        <v>2022-10-10</v>
      </c>
      <c r="I721" s="193">
        <f ca="1"/>
        <v>74899002</v>
      </c>
      <c r="O721" s="192" t="str">
        <f ca="1"/>
        <v>2022-10-10</v>
      </c>
      <c r="P721" s="193">
        <f ca="1"/>
        <v>3.89</v>
      </c>
      <c r="Q721" s="11"/>
      <c r="BB721" s="55"/>
      <c r="BC721" s="56"/>
      <c r="BD721" s="56"/>
      <c r="BE721" s="56"/>
      <c r="BF721" s="56"/>
      <c r="BG721" s="56"/>
    </row>
    <row r="722" spans="1:59" ht="12.5">
      <c r="A722" s="19"/>
      <c r="B722" s="198" t="str">
        <f ca="1"/>
        <v>2022-10-07</v>
      </c>
      <c r="C722" s="30">
        <f ca="1"/>
        <v>138.25</v>
      </c>
      <c r="D722" s="205">
        <f t="shared" ca="1" si="72"/>
        <v>147.90350000000001</v>
      </c>
      <c r="E722" s="30">
        <f t="shared" ca="1" si="69"/>
        <v>155.60550000000003</v>
      </c>
      <c r="F722" s="30">
        <f t="shared" ca="1" si="70"/>
        <v>150.16841666666662</v>
      </c>
      <c r="G722" s="206">
        <f t="shared" ca="1" si="71"/>
        <v>156.32480000000012</v>
      </c>
      <c r="H722" s="192" t="str">
        <f ca="1"/>
        <v>2022-10-07</v>
      </c>
      <c r="I722" s="193">
        <f ca="1"/>
        <v>85925600</v>
      </c>
      <c r="O722" s="192" t="str">
        <f ca="1"/>
        <v>2022-10-07</v>
      </c>
      <c r="P722" s="193">
        <f ca="1"/>
        <v>3.88</v>
      </c>
      <c r="Q722" s="11"/>
      <c r="BB722" s="55"/>
      <c r="BC722" s="56"/>
      <c r="BD722" s="56"/>
      <c r="BE722" s="56"/>
      <c r="BF722" s="56"/>
      <c r="BG722" s="56"/>
    </row>
    <row r="723" spans="1:59" ht="12.5">
      <c r="A723" s="19"/>
      <c r="B723" s="198" t="str">
        <f ca="1"/>
        <v>2022-10-06</v>
      </c>
      <c r="C723" s="30">
        <f ca="1"/>
        <v>143.52000000000001</v>
      </c>
      <c r="D723" s="205">
        <f t="shared" ca="1" si="72"/>
        <v>148.75600000000003</v>
      </c>
      <c r="E723" s="30">
        <f t="shared" ca="1" si="69"/>
        <v>155.74000000000004</v>
      </c>
      <c r="F723" s="30">
        <f t="shared" ca="1" si="70"/>
        <v>150.36999999999998</v>
      </c>
      <c r="G723" s="206">
        <f t="shared" ca="1" si="71"/>
        <v>156.33240000000018</v>
      </c>
      <c r="H723" s="192" t="str">
        <f ca="1"/>
        <v>2022-10-06</v>
      </c>
      <c r="I723" s="193">
        <f ca="1"/>
        <v>68402200</v>
      </c>
      <c r="O723" s="192" t="str">
        <f ca="1"/>
        <v>2022-10-06</v>
      </c>
      <c r="P723" s="193">
        <f ca="1"/>
        <v>3.83</v>
      </c>
      <c r="Q723" s="11"/>
      <c r="BB723" s="55"/>
      <c r="BC723" s="56"/>
      <c r="BD723" s="56"/>
      <c r="BE723" s="56"/>
      <c r="BF723" s="56"/>
      <c r="BG723" s="56"/>
    </row>
    <row r="724" spans="1:59" ht="12.5">
      <c r="A724" s="19"/>
      <c r="B724" s="198" t="str">
        <f ca="1"/>
        <v>2022-10-05</v>
      </c>
      <c r="C724" s="30">
        <f ca="1"/>
        <v>144.47999999999999</v>
      </c>
      <c r="D724" s="205">
        <f t="shared" ca="1" si="72"/>
        <v>149.20150000000001</v>
      </c>
      <c r="E724" s="30">
        <f t="shared" ca="1" si="69"/>
        <v>155.73766666666663</v>
      </c>
      <c r="F724" s="30">
        <f t="shared" ca="1" si="70"/>
        <v>150.52941666666666</v>
      </c>
      <c r="G724" s="206">
        <f t="shared" ca="1" si="71"/>
        <v>156.31928000000013</v>
      </c>
      <c r="H724" s="192" t="str">
        <f ca="1"/>
        <v>2022-10-05</v>
      </c>
      <c r="I724" s="193">
        <f ca="1"/>
        <v>79471000</v>
      </c>
      <c r="O724" s="192" t="str">
        <f ca="1"/>
        <v>2022-10-05</v>
      </c>
      <c r="P724" s="193">
        <f ca="1"/>
        <v>3.76</v>
      </c>
      <c r="Q724" s="11"/>
      <c r="BB724" s="55"/>
      <c r="BC724" s="56"/>
      <c r="BD724" s="56"/>
      <c r="BE724" s="56"/>
      <c r="BF724" s="56"/>
      <c r="BG724" s="56"/>
    </row>
    <row r="725" spans="1:59" ht="12.5">
      <c r="A725" s="19"/>
      <c r="B725" s="198" t="str">
        <f ca="1"/>
        <v>2022-10-04</v>
      </c>
      <c r="C725" s="30">
        <f ca="1"/>
        <v>144.18</v>
      </c>
      <c r="D725" s="205">
        <f t="shared" ca="1" si="72"/>
        <v>149.673</v>
      </c>
      <c r="E725" s="30">
        <f t="shared" ca="1" si="69"/>
        <v>155.72549999999995</v>
      </c>
      <c r="F725" s="30">
        <f t="shared" ca="1" si="70"/>
        <v>150.72274999999996</v>
      </c>
      <c r="G725" s="206">
        <f t="shared" ca="1" si="71"/>
        <v>156.30384000000015</v>
      </c>
      <c r="H725" s="192" t="str">
        <f ca="1"/>
        <v>2022-10-04</v>
      </c>
      <c r="I725" s="193">
        <f ca="1"/>
        <v>87830100</v>
      </c>
      <c r="O725" s="192" t="str">
        <f ca="1"/>
        <v>2022-10-04</v>
      </c>
      <c r="P725" s="193">
        <f ca="1"/>
        <v>3.62</v>
      </c>
      <c r="Q725" s="11"/>
      <c r="BB725" s="55"/>
      <c r="BC725" s="56"/>
      <c r="BD725" s="56"/>
      <c r="BE725" s="56"/>
      <c r="BF725" s="56"/>
      <c r="BG725" s="56"/>
    </row>
    <row r="726" spans="1:59" ht="12.5">
      <c r="A726" s="19"/>
      <c r="B726" s="198" t="str">
        <f ca="1"/>
        <v>2022-10-03</v>
      </c>
      <c r="C726" s="30">
        <f ca="1"/>
        <v>140.58000000000001</v>
      </c>
      <c r="D726" s="205">
        <f t="shared" ca="1" si="72"/>
        <v>150.089</v>
      </c>
      <c r="E726" s="30">
        <f t="shared" ca="1" si="69"/>
        <v>155.70199999999997</v>
      </c>
      <c r="F726" s="30">
        <f t="shared" ca="1" si="70"/>
        <v>150.89616666666669</v>
      </c>
      <c r="G726" s="206">
        <f t="shared" ca="1" si="71"/>
        <v>156.28452000000016</v>
      </c>
      <c r="H726" s="192" t="str">
        <f ca="1"/>
        <v>2022-10-03</v>
      </c>
      <c r="I726" s="193">
        <f ca="1"/>
        <v>114311700</v>
      </c>
      <c r="O726" s="192" t="str">
        <f ca="1"/>
        <v>2022-10-03</v>
      </c>
      <c r="P726" s="193">
        <f ca="1"/>
        <v>3.65</v>
      </c>
      <c r="Q726" s="11"/>
      <c r="BB726" s="55"/>
      <c r="BC726" s="56"/>
      <c r="BD726" s="56"/>
      <c r="BE726" s="56"/>
      <c r="BF726" s="56"/>
      <c r="BG726" s="56"/>
    </row>
    <row r="727" spans="1:59" ht="12.5">
      <c r="A727" s="19"/>
      <c r="B727" s="198" t="str">
        <f ca="1"/>
        <v>2022-09-30</v>
      </c>
      <c r="C727" s="30">
        <f ca="1"/>
        <v>136.38999999999999</v>
      </c>
      <c r="D727" s="205">
        <f t="shared" ca="1" si="72"/>
        <v>150.74799999999999</v>
      </c>
      <c r="E727" s="30">
        <f t="shared" ca="1" si="69"/>
        <v>155.77416666666664</v>
      </c>
      <c r="F727" s="30">
        <f t="shared" ca="1" si="70"/>
        <v>151.08391666666668</v>
      </c>
      <c r="G727" s="206">
        <f t="shared" ca="1" si="71"/>
        <v>156.27612000000016</v>
      </c>
      <c r="H727" s="192" t="str">
        <f ca="1"/>
        <v>2022-09-30</v>
      </c>
      <c r="I727" s="193">
        <f ca="1"/>
        <v>124925300</v>
      </c>
      <c r="O727" s="192" t="str">
        <f ca="1"/>
        <v>2022-09-30</v>
      </c>
      <c r="P727" s="193">
        <f ca="1"/>
        <v>3.8</v>
      </c>
      <c r="Q727" s="11"/>
      <c r="BB727" s="55"/>
      <c r="BC727" s="56"/>
      <c r="BD727" s="56"/>
      <c r="BE727" s="56"/>
      <c r="BF727" s="56"/>
      <c r="BG727" s="56"/>
    </row>
    <row r="728" spans="1:59" ht="12.5">
      <c r="A728" s="19"/>
      <c r="B728" s="198" t="str">
        <f ca="1"/>
        <v>2022-09-29</v>
      </c>
      <c r="C728" s="30">
        <f ca="1"/>
        <v>140.61000000000001</v>
      </c>
      <c r="D728" s="205">
        <f t="shared" ca="1" si="72"/>
        <v>151.72299999999998</v>
      </c>
      <c r="E728" s="30">
        <f t="shared" ca="1" si="69"/>
        <v>155.90483333333333</v>
      </c>
      <c r="F728" s="30">
        <f t="shared" ca="1" si="70"/>
        <v>151.34216666666671</v>
      </c>
      <c r="G728" s="206">
        <f t="shared" ca="1" si="71"/>
        <v>156.27676000000019</v>
      </c>
      <c r="H728" s="192" t="str">
        <f ca="1"/>
        <v>2022-09-29</v>
      </c>
      <c r="I728" s="193">
        <f ca="1"/>
        <v>128138237</v>
      </c>
      <c r="O728" s="192" t="str">
        <f ca="1"/>
        <v>2022-09-29</v>
      </c>
      <c r="P728" s="193">
        <f ca="1"/>
        <v>3.75</v>
      </c>
      <c r="Q728" s="11"/>
      <c r="BB728" s="55"/>
      <c r="BC728" s="56"/>
      <c r="BD728" s="56"/>
      <c r="BE728" s="56"/>
      <c r="BF728" s="56"/>
      <c r="BG728" s="56"/>
    </row>
    <row r="729" spans="1:59" ht="12.5">
      <c r="A729" s="19"/>
      <c r="B729" s="198" t="str">
        <f ca="1"/>
        <v>2022-09-28</v>
      </c>
      <c r="C729" s="30">
        <f ca="1"/>
        <v>147.87</v>
      </c>
      <c r="D729" s="205">
        <f t="shared" ca="1" si="72"/>
        <v>152.45049999999998</v>
      </c>
      <c r="E729" s="30">
        <f t="shared" ca="1" si="69"/>
        <v>155.90883333333332</v>
      </c>
      <c r="F729" s="30">
        <f t="shared" ca="1" si="70"/>
        <v>151.58208333333337</v>
      </c>
      <c r="G729" s="206">
        <f t="shared" ca="1" si="71"/>
        <v>156.27428000000018</v>
      </c>
      <c r="H729" s="192" t="str">
        <f ca="1"/>
        <v>2022-09-28</v>
      </c>
      <c r="I729" s="193">
        <f ca="1"/>
        <v>146691400</v>
      </c>
      <c r="O729" s="192" t="str">
        <f ca="1"/>
        <v>2022-09-28</v>
      </c>
      <c r="P729" s="193">
        <f ca="1"/>
        <v>3.71</v>
      </c>
      <c r="Q729" s="11"/>
      <c r="BB729" s="55"/>
      <c r="BC729" s="56"/>
      <c r="BD729" s="56"/>
      <c r="BE729" s="56"/>
      <c r="BF729" s="56"/>
      <c r="BG729" s="56"/>
    </row>
    <row r="730" spans="1:59" ht="12.5">
      <c r="A730" s="19"/>
      <c r="B730" s="198" t="str">
        <f ca="1"/>
        <v>2022-09-27</v>
      </c>
      <c r="C730" s="30">
        <f ca="1"/>
        <v>149.77000000000001</v>
      </c>
      <c r="D730" s="205">
        <f t="shared" ca="1" si="72"/>
        <v>152.898</v>
      </c>
      <c r="E730" s="30">
        <f t="shared" ca="1" si="69"/>
        <v>155.76949999999999</v>
      </c>
      <c r="F730" s="30">
        <f t="shared" ca="1" si="70"/>
        <v>151.75891666666672</v>
      </c>
      <c r="G730" s="206">
        <f t="shared" ca="1" si="71"/>
        <v>156.23824000000016</v>
      </c>
      <c r="H730" s="192" t="str">
        <f ca="1"/>
        <v>2022-09-27</v>
      </c>
      <c r="I730" s="193">
        <f ca="1"/>
        <v>84442741</v>
      </c>
      <c r="O730" s="192" t="str">
        <f ca="1"/>
        <v>2022-09-27</v>
      </c>
      <c r="P730" s="193">
        <f ca="1"/>
        <v>3.96</v>
      </c>
      <c r="Q730" s="11"/>
      <c r="BB730" s="55"/>
      <c r="BC730" s="56"/>
      <c r="BD730" s="56"/>
      <c r="BE730" s="56"/>
      <c r="BF730" s="56"/>
      <c r="BG730" s="56"/>
    </row>
    <row r="731" spans="1:59" ht="12.5">
      <c r="A731" s="19"/>
      <c r="B731" s="198" t="str">
        <f ca="1"/>
        <v>2022-09-26</v>
      </c>
      <c r="C731" s="30">
        <f ca="1"/>
        <v>148.79</v>
      </c>
      <c r="D731" s="205">
        <f t="shared" ca="1" si="72"/>
        <v>153.3725</v>
      </c>
      <c r="E731" s="30">
        <f t="shared" ca="1" si="69"/>
        <v>155.55533333333332</v>
      </c>
      <c r="F731" s="30">
        <f t="shared" ca="1" si="70"/>
        <v>151.94641666666672</v>
      </c>
      <c r="G731" s="206">
        <f t="shared" ca="1" si="71"/>
        <v>156.19984000000014</v>
      </c>
      <c r="H731" s="192" t="str">
        <f ca="1"/>
        <v>2022-09-26</v>
      </c>
      <c r="I731" s="193">
        <f ca="1"/>
        <v>93339409</v>
      </c>
      <c r="O731" s="192" t="str">
        <f ca="1"/>
        <v>2022-09-26</v>
      </c>
      <c r="P731" s="193">
        <f ca="1"/>
        <v>3.88</v>
      </c>
      <c r="Q731" s="11"/>
      <c r="BB731" s="55"/>
      <c r="BC731" s="56"/>
      <c r="BD731" s="56"/>
      <c r="BE731" s="56"/>
      <c r="BF731" s="56"/>
      <c r="BG731" s="56"/>
    </row>
    <row r="732" spans="1:59" ht="12.5">
      <c r="A732" s="19"/>
      <c r="B732" s="198" t="str">
        <f ca="1"/>
        <v>2022-09-23</v>
      </c>
      <c r="C732" s="30">
        <f ca="1"/>
        <v>148.44999999999999</v>
      </c>
      <c r="D732" s="205">
        <f t="shared" ca="1" si="72"/>
        <v>154.00649999999999</v>
      </c>
      <c r="E732" s="30">
        <f t="shared" ca="1" si="69"/>
        <v>155.32116666666667</v>
      </c>
      <c r="F732" s="30">
        <f t="shared" ca="1" si="70"/>
        <v>152.16975000000005</v>
      </c>
      <c r="G732" s="206">
        <f t="shared" ca="1" si="71"/>
        <v>156.16176000000013</v>
      </c>
      <c r="H732" s="192" t="str">
        <f ca="1"/>
        <v>2022-09-23</v>
      </c>
      <c r="I732" s="193">
        <f ca="1"/>
        <v>96029909</v>
      </c>
      <c r="O732" s="192" t="str">
        <f ca="1"/>
        <v>2022-09-23</v>
      </c>
      <c r="P732" s="193">
        <f ca="1"/>
        <v>3.7</v>
      </c>
      <c r="Q732" s="11"/>
      <c r="BB732" s="55"/>
      <c r="BC732" s="56"/>
      <c r="BD732" s="56"/>
      <c r="BE732" s="56"/>
      <c r="BF732" s="56"/>
      <c r="BG732" s="56"/>
    </row>
    <row r="733" spans="1:59" ht="12.5">
      <c r="A733" s="19"/>
      <c r="B733" s="198" t="str">
        <f ca="1"/>
        <v>2022-09-22</v>
      </c>
      <c r="C733" s="30">
        <f ca="1"/>
        <v>150.72999999999999</v>
      </c>
      <c r="D733" s="205">
        <f t="shared" ca="1" si="72"/>
        <v>154.97399999999999</v>
      </c>
      <c r="E733" s="30">
        <f t="shared" ca="1" si="69"/>
        <v>155.13383333333331</v>
      </c>
      <c r="F733" s="30">
        <f t="shared" ca="1" si="70"/>
        <v>152.36208333333337</v>
      </c>
      <c r="G733" s="206">
        <f t="shared" ca="1" si="71"/>
        <v>156.13860000000011</v>
      </c>
      <c r="H733" s="192" t="str">
        <f ca="1"/>
        <v>2022-09-22</v>
      </c>
      <c r="I733" s="193">
        <f ca="1"/>
        <v>86652542</v>
      </c>
      <c r="O733" s="192" t="str">
        <f ca="1"/>
        <v>2022-09-22</v>
      </c>
      <c r="P733" s="193">
        <f ca="1"/>
        <v>3.71</v>
      </c>
      <c r="Q733" s="11"/>
      <c r="BB733" s="55"/>
      <c r="BC733" s="56"/>
      <c r="BD733" s="56"/>
      <c r="BE733" s="56"/>
      <c r="BF733" s="56"/>
      <c r="BG733" s="56"/>
    </row>
    <row r="734" spans="1:59" ht="12.5">
      <c r="A734" s="19"/>
      <c r="B734" s="198" t="str">
        <f ca="1"/>
        <v>2022-09-21</v>
      </c>
      <c r="C734" s="30">
        <f ca="1"/>
        <v>151.69999999999999</v>
      </c>
      <c r="D734" s="205">
        <f t="shared" ca="1" si="72"/>
        <v>155.70399999999998</v>
      </c>
      <c r="E734" s="30">
        <f t="shared" ca="1" si="69"/>
        <v>154.87916666666666</v>
      </c>
      <c r="F734" s="30">
        <f t="shared" ca="1" si="70"/>
        <v>152.53791666666672</v>
      </c>
      <c r="G734" s="206">
        <f t="shared" ca="1" si="71"/>
        <v>156.11240000000015</v>
      </c>
      <c r="H734" s="192" t="str">
        <f ca="1"/>
        <v>2022-09-21</v>
      </c>
      <c r="I734" s="193">
        <f ca="1"/>
        <v>101696800</v>
      </c>
      <c r="O734" s="192" t="str">
        <f ca="1"/>
        <v>2022-09-21</v>
      </c>
      <c r="P734" s="193">
        <f ca="1"/>
        <v>3.51</v>
      </c>
      <c r="Q734" s="11"/>
      <c r="BB734" s="55"/>
      <c r="BC734" s="56"/>
      <c r="BD734" s="56"/>
      <c r="BE734" s="56"/>
      <c r="BF734" s="56"/>
      <c r="BG734" s="56"/>
    </row>
    <row r="735" spans="1:59" ht="12.5">
      <c r="A735" s="19"/>
      <c r="B735" s="198" t="str">
        <f ca="1"/>
        <v>2022-09-20</v>
      </c>
      <c r="C735" s="30">
        <f ca="1"/>
        <v>154.84</v>
      </c>
      <c r="D735" s="205">
        <f t="shared" ca="1" si="72"/>
        <v>156.37049999999999</v>
      </c>
      <c r="E735" s="30">
        <f t="shared" ca="1" si="69"/>
        <v>154.67766666666665</v>
      </c>
      <c r="F735" s="30">
        <f t="shared" ca="1" si="70"/>
        <v>152.73158333333336</v>
      </c>
      <c r="G735" s="206">
        <f t="shared" ca="1" si="71"/>
        <v>156.08196000000009</v>
      </c>
      <c r="H735" s="192" t="str">
        <f ca="1"/>
        <v>2022-09-20</v>
      </c>
      <c r="I735" s="193">
        <f ca="1"/>
        <v>107689800</v>
      </c>
      <c r="O735" s="192" t="str">
        <f ca="1"/>
        <v>2022-09-20</v>
      </c>
      <c r="P735" s="193">
        <f ca="1"/>
        <v>3.57</v>
      </c>
      <c r="Q735" s="11"/>
      <c r="BB735" s="55"/>
      <c r="BC735" s="56"/>
      <c r="BD735" s="56"/>
      <c r="BE735" s="56"/>
      <c r="BF735" s="56"/>
      <c r="BG735" s="56"/>
    </row>
    <row r="736" spans="1:59" ht="12.5">
      <c r="A736" s="19"/>
      <c r="B736" s="198" t="str">
        <f ca="1"/>
        <v>2022-09-19</v>
      </c>
      <c r="C736" s="30">
        <f ca="1"/>
        <v>152.44999999999999</v>
      </c>
      <c r="D736" s="205">
        <f t="shared" ca="1" si="72"/>
        <v>156.89699999999999</v>
      </c>
      <c r="E736" s="30">
        <f t="shared" ca="1" si="69"/>
        <v>154.42383333333333</v>
      </c>
      <c r="F736" s="30">
        <f t="shared" ca="1" si="70"/>
        <v>152.90883333333338</v>
      </c>
      <c r="G736" s="206">
        <f t="shared" ca="1" si="71"/>
        <v>156.03512000000012</v>
      </c>
      <c r="H736" s="192" t="str">
        <f ca="1"/>
        <v>2022-09-19</v>
      </c>
      <c r="I736" s="193">
        <f ca="1"/>
        <v>81474246</v>
      </c>
      <c r="O736" s="192" t="str">
        <f ca="1"/>
        <v>2022-09-19</v>
      </c>
      <c r="P736" s="193">
        <f ca="1"/>
        <v>3.49</v>
      </c>
      <c r="Q736" s="11"/>
      <c r="BB736" s="55"/>
      <c r="BC736" s="56"/>
      <c r="BD736" s="56"/>
      <c r="BE736" s="56"/>
      <c r="BF736" s="56"/>
      <c r="BG736" s="56"/>
    </row>
    <row r="737" spans="1:59" ht="12.5">
      <c r="A737" s="19"/>
      <c r="B737" s="198" t="str">
        <f ca="1"/>
        <v>2022-09-16</v>
      </c>
      <c r="C737" s="30">
        <f ca="1"/>
        <v>148.72</v>
      </c>
      <c r="D737" s="205">
        <f t="shared" ca="1" si="72"/>
        <v>157.738</v>
      </c>
      <c r="E737" s="30">
        <f t="shared" ca="1" si="69"/>
        <v>154.15416666666667</v>
      </c>
      <c r="F737" s="30">
        <f t="shared" ca="1" si="70"/>
        <v>153.0784166666667</v>
      </c>
      <c r="G737" s="206">
        <f t="shared" ca="1" si="71"/>
        <v>155.98836000000011</v>
      </c>
      <c r="H737" s="192" t="str">
        <f ca="1"/>
        <v>2022-09-16</v>
      </c>
      <c r="I737" s="193">
        <f ca="1"/>
        <v>162278841</v>
      </c>
      <c r="O737" s="192" t="str">
        <f ca="1"/>
        <v>2022-09-16</v>
      </c>
      <c r="P737" s="193">
        <f ca="1"/>
        <v>3.45</v>
      </c>
      <c r="Q737" s="11"/>
      <c r="BB737" s="55"/>
      <c r="BC737" s="56"/>
      <c r="BD737" s="56"/>
      <c r="BE737" s="56"/>
      <c r="BF737" s="56"/>
      <c r="BG737" s="56"/>
    </row>
    <row r="738" spans="1:59" ht="12.5">
      <c r="A738" s="19"/>
      <c r="B738" s="198" t="str">
        <f ca="1"/>
        <v>2022-09-15</v>
      </c>
      <c r="C738" s="30">
        <f ca="1"/>
        <v>150.37</v>
      </c>
      <c r="D738" s="205">
        <f t="shared" ca="1" si="72"/>
        <v>158.89500000000004</v>
      </c>
      <c r="E738" s="30">
        <f t="shared" ca="1" si="69"/>
        <v>153.89866666666666</v>
      </c>
      <c r="F738" s="30">
        <f t="shared" ca="1" si="70"/>
        <v>153.27183333333335</v>
      </c>
      <c r="G738" s="206">
        <f t="shared" ca="1" si="71"/>
        <v>155.95460000000008</v>
      </c>
      <c r="H738" s="192" t="str">
        <f ca="1"/>
        <v>2022-09-15</v>
      </c>
      <c r="I738" s="193">
        <f ca="1"/>
        <v>90481110</v>
      </c>
      <c r="O738" s="192" t="str">
        <f ca="1"/>
        <v>2022-09-15</v>
      </c>
      <c r="P738" s="193">
        <f ca="1"/>
        <v>3.46</v>
      </c>
      <c r="Q738" s="11"/>
      <c r="BB738" s="55"/>
      <c r="BC738" s="56"/>
      <c r="BD738" s="56"/>
      <c r="BE738" s="56"/>
      <c r="BF738" s="56"/>
      <c r="BG738" s="56"/>
    </row>
    <row r="739" spans="1:59" ht="12.5">
      <c r="A739" s="19"/>
      <c r="B739" s="198" t="str">
        <f ca="1"/>
        <v>2022-09-14</v>
      </c>
      <c r="C739" s="30">
        <f ca="1"/>
        <v>153.27000000000001</v>
      </c>
      <c r="D739" s="205">
        <f t="shared" ca="1" si="72"/>
        <v>159.98950000000005</v>
      </c>
      <c r="E739" s="30">
        <f t="shared" ca="1" si="69"/>
        <v>153.62416666666667</v>
      </c>
      <c r="F739" s="30">
        <f t="shared" ca="1" si="70"/>
        <v>153.4461666666667</v>
      </c>
      <c r="G739" s="206">
        <f t="shared" ca="1" si="71"/>
        <v>155.92648000000011</v>
      </c>
      <c r="H739" s="192" t="str">
        <f ca="1"/>
        <v>2022-09-14</v>
      </c>
      <c r="I739" s="193">
        <f ca="1"/>
        <v>87965409</v>
      </c>
      <c r="O739" s="192" t="str">
        <f ca="1"/>
        <v>2022-09-14</v>
      </c>
      <c r="P739" s="193">
        <f ca="1"/>
        <v>3.41</v>
      </c>
      <c r="Q739" s="11"/>
      <c r="BB739" s="55"/>
      <c r="BC739" s="56"/>
      <c r="BD739" s="56"/>
      <c r="BE739" s="56"/>
      <c r="BF739" s="56"/>
      <c r="BG739" s="56"/>
    </row>
    <row r="740" spans="1:59" ht="12.5">
      <c r="A740" s="19"/>
      <c r="B740" s="198" t="str">
        <f ca="1"/>
        <v>2022-09-13</v>
      </c>
      <c r="C740" s="30">
        <f ca="1"/>
        <v>151.82</v>
      </c>
      <c r="D740" s="205">
        <f t="shared" ca="1" si="72"/>
        <v>160.86400000000003</v>
      </c>
      <c r="E740" s="30">
        <f t="shared" ca="1" si="69"/>
        <v>153.23050000000001</v>
      </c>
      <c r="F740" s="30">
        <f t="shared" ca="1" si="70"/>
        <v>153.56475</v>
      </c>
      <c r="G740" s="206">
        <f t="shared" ca="1" si="71"/>
        <v>155.89748000000003</v>
      </c>
      <c r="H740" s="192" t="str">
        <f ca="1"/>
        <v>2022-09-13</v>
      </c>
      <c r="I740" s="193">
        <f ca="1"/>
        <v>122656614</v>
      </c>
      <c r="O740" s="192" t="str">
        <f ca="1"/>
        <v>2022-09-13</v>
      </c>
      <c r="P740" s="193">
        <f ca="1"/>
        <v>3.42</v>
      </c>
      <c r="Q740" s="11"/>
      <c r="BB740" s="55"/>
      <c r="BC740" s="56"/>
      <c r="BD740" s="56"/>
      <c r="BE740" s="56"/>
      <c r="BF740" s="56"/>
      <c r="BG740" s="56"/>
    </row>
    <row r="741" spans="1:59" ht="12.5">
      <c r="A741" s="19"/>
      <c r="B741" s="198" t="str">
        <f ca="1"/>
        <v>2022-09-12</v>
      </c>
      <c r="C741" s="30">
        <f ca="1"/>
        <v>161.28</v>
      </c>
      <c r="D741" s="205">
        <f t="shared" ca="1" si="72"/>
        <v>161.81900000000005</v>
      </c>
      <c r="E741" s="30">
        <f t="shared" ca="1" si="69"/>
        <v>152.83633333333333</v>
      </c>
      <c r="F741" s="30">
        <f t="shared" ca="1" si="70"/>
        <v>153.68400000000003</v>
      </c>
      <c r="G741" s="206">
        <f t="shared" ca="1" si="71"/>
        <v>155.87520000000006</v>
      </c>
      <c r="H741" s="192" t="str">
        <f ca="1"/>
        <v>2022-09-12</v>
      </c>
      <c r="I741" s="193">
        <f ca="1"/>
        <v>104956000</v>
      </c>
      <c r="O741" s="192" t="str">
        <f ca="1"/>
        <v>2022-09-12</v>
      </c>
      <c r="P741" s="193">
        <f ca="1"/>
        <v>3.36</v>
      </c>
      <c r="Q741" s="11"/>
      <c r="BB741" s="55"/>
      <c r="BC741" s="56"/>
      <c r="BD741" s="56"/>
      <c r="BE741" s="56"/>
      <c r="BF741" s="56"/>
      <c r="BG741" s="56"/>
    </row>
    <row r="742" spans="1:59" ht="12.5">
      <c r="A742" s="19"/>
      <c r="B742" s="198" t="str">
        <f ca="1"/>
        <v>2022-09-09</v>
      </c>
      <c r="C742" s="30">
        <f ca="1"/>
        <v>155.30000000000001</v>
      </c>
      <c r="D742" s="205">
        <f t="shared" ca="1" si="72"/>
        <v>162.24700000000001</v>
      </c>
      <c r="E742" s="30">
        <f t="shared" ca="1" si="69"/>
        <v>152.37283333333332</v>
      </c>
      <c r="F742" s="30">
        <f t="shared" ca="1" si="70"/>
        <v>153.69616666666667</v>
      </c>
      <c r="G742" s="206">
        <f t="shared" ca="1" si="71"/>
        <v>155.81152000000006</v>
      </c>
      <c r="H742" s="192" t="str">
        <f ca="1"/>
        <v>2022-09-09</v>
      </c>
      <c r="I742" s="193">
        <f ca="1"/>
        <v>68081006</v>
      </c>
      <c r="O742" s="192" t="str">
        <f ca="1"/>
        <v>2022-09-09</v>
      </c>
      <c r="P742" s="193">
        <f ca="1"/>
        <v>3.32</v>
      </c>
      <c r="Q742" s="11"/>
      <c r="BB742" s="55"/>
      <c r="BC742" s="56"/>
      <c r="BD742" s="56"/>
      <c r="BE742" s="56"/>
      <c r="BF742" s="56"/>
      <c r="BG742" s="56"/>
    </row>
    <row r="743" spans="1:59" ht="12.5">
      <c r="A743" s="19"/>
      <c r="B743" s="198" t="str">
        <f ca="1"/>
        <v>2022-09-08</v>
      </c>
      <c r="C743" s="30">
        <f ca="1"/>
        <v>152.43</v>
      </c>
      <c r="D743" s="205">
        <f t="shared" ca="1" si="72"/>
        <v>162.79600000000002</v>
      </c>
      <c r="E743" s="30">
        <f t="shared" ca="1" si="69"/>
        <v>151.96516666666659</v>
      </c>
      <c r="F743" s="30">
        <f t="shared" ca="1" si="70"/>
        <v>153.74674999999996</v>
      </c>
      <c r="G743" s="206">
        <f t="shared" ca="1" si="71"/>
        <v>155.77736000000004</v>
      </c>
      <c r="H743" s="192" t="str">
        <f ca="1"/>
        <v>2022-09-08</v>
      </c>
      <c r="I743" s="193">
        <f ca="1"/>
        <v>84923847</v>
      </c>
      <c r="O743" s="192" t="str">
        <f ca="1"/>
        <v>2022-09-08</v>
      </c>
      <c r="P743" s="193">
        <f ca="1"/>
        <v>3.29</v>
      </c>
      <c r="Q743" s="11"/>
      <c r="BB743" s="55"/>
      <c r="BC743" s="56"/>
      <c r="BD743" s="56"/>
      <c r="BE743" s="56"/>
      <c r="BF743" s="56"/>
      <c r="BG743" s="56"/>
    </row>
    <row r="744" spans="1:59" ht="12.5">
      <c r="A744" s="19"/>
      <c r="B744" s="198" t="str">
        <f ca="1"/>
        <v>2022-09-07</v>
      </c>
      <c r="C744" s="30">
        <f ca="1"/>
        <v>153.91</v>
      </c>
      <c r="D744" s="205">
        <f t="shared" ca="1" si="72"/>
        <v>163.52550000000002</v>
      </c>
      <c r="E744" s="30">
        <f t="shared" ca="1" si="69"/>
        <v>151.59083333333325</v>
      </c>
      <c r="F744" s="30">
        <f t="shared" ca="1" si="70"/>
        <v>153.79366666666664</v>
      </c>
      <c r="G744" s="206">
        <f t="shared" ca="1" si="71"/>
        <v>155.75240000000005</v>
      </c>
      <c r="H744" s="192" t="str">
        <f ca="1"/>
        <v>2022-09-07</v>
      </c>
      <c r="I744" s="193">
        <f ca="1"/>
        <v>87449600</v>
      </c>
      <c r="O744" s="192" t="str">
        <f ca="1"/>
        <v>2022-09-07</v>
      </c>
      <c r="P744" s="193">
        <f ca="1"/>
        <v>3.27</v>
      </c>
      <c r="Q744" s="11"/>
      <c r="BB744" s="55"/>
      <c r="BC744" s="56"/>
      <c r="BD744" s="56"/>
      <c r="BE744" s="56"/>
      <c r="BF744" s="56"/>
      <c r="BG744" s="56"/>
    </row>
    <row r="745" spans="1:59" ht="12.5">
      <c r="A745" s="19"/>
      <c r="B745" s="198" t="str">
        <f ca="1"/>
        <v>2022-09-06</v>
      </c>
      <c r="C745" s="30">
        <f ca="1"/>
        <v>152.5</v>
      </c>
      <c r="D745" s="205">
        <f t="shared" ca="1" si="72"/>
        <v>163.96750000000003</v>
      </c>
      <c r="E745" s="30">
        <f t="shared" ca="1" si="69"/>
        <v>151.27799999999993</v>
      </c>
      <c r="F745" s="30">
        <f t="shared" ca="1" si="70"/>
        <v>153.81983333333335</v>
      </c>
      <c r="G745" s="206">
        <f t="shared" ca="1" si="71"/>
        <v>155.74156000000005</v>
      </c>
      <c r="H745" s="192" t="str">
        <f ca="1"/>
        <v>2022-09-06</v>
      </c>
      <c r="I745" s="193">
        <f ca="1"/>
        <v>73714843</v>
      </c>
      <c r="O745" s="192" t="str">
        <f ca="1"/>
        <v>2022-09-06</v>
      </c>
      <c r="P745" s="193">
        <f ca="1"/>
        <v>3.34</v>
      </c>
      <c r="Q745" s="11"/>
      <c r="BB745" s="55"/>
      <c r="BC745" s="56"/>
      <c r="BD745" s="56"/>
      <c r="BE745" s="56"/>
      <c r="BF745" s="56"/>
      <c r="BG745" s="56"/>
    </row>
    <row r="746" spans="1:59" ht="12.5">
      <c r="A746" s="19"/>
      <c r="B746" s="198" t="str">
        <f ca="1"/>
        <v>2022-09-02</v>
      </c>
      <c r="C746" s="30">
        <f ca="1"/>
        <v>153.76</v>
      </c>
      <c r="D746" s="205">
        <f t="shared" ca="1" si="72"/>
        <v>164.47800000000001</v>
      </c>
      <c r="E746" s="30">
        <f t="shared" ca="1" si="69"/>
        <v>151.07916666666659</v>
      </c>
      <c r="F746" s="30">
        <f t="shared" ca="1" si="70"/>
        <v>153.82083333333333</v>
      </c>
      <c r="G746" s="206">
        <f t="shared" ca="1" si="71"/>
        <v>155.74044000000006</v>
      </c>
      <c r="H746" s="192" t="str">
        <f ca="1"/>
        <v>2022-09-02</v>
      </c>
      <c r="I746" s="193">
        <f ca="1"/>
        <v>76957800</v>
      </c>
      <c r="O746" s="192" t="str">
        <f ca="1"/>
        <v>2022-09-02</v>
      </c>
      <c r="P746" s="193">
        <f ca="1"/>
        <v>3.19</v>
      </c>
      <c r="Q746" s="11"/>
      <c r="BB746" s="55"/>
      <c r="BC746" s="56"/>
      <c r="BD746" s="56"/>
      <c r="BE746" s="56"/>
      <c r="BF746" s="56"/>
      <c r="BG746" s="56"/>
    </row>
    <row r="747" spans="1:59" ht="12.5">
      <c r="A747" s="19"/>
      <c r="B747" s="198" t="str">
        <f ca="1"/>
        <v>2022-09-01</v>
      </c>
      <c r="C747" s="30">
        <f ca="1"/>
        <v>155.88999999999999</v>
      </c>
      <c r="D747" s="205">
        <f t="shared" ca="1" si="72"/>
        <v>164.94900000000001</v>
      </c>
      <c r="E747" s="30">
        <f t="shared" ca="1" si="69"/>
        <v>150.9466666666666</v>
      </c>
      <c r="F747" s="30">
        <f t="shared" ca="1" si="70"/>
        <v>153.77466666666669</v>
      </c>
      <c r="G747" s="206">
        <f t="shared" ca="1" si="71"/>
        <v>155.74048000000005</v>
      </c>
      <c r="H747" s="192" t="str">
        <f ca="1"/>
        <v>2022-09-01</v>
      </c>
      <c r="I747" s="193">
        <f ca="1"/>
        <v>74229900</v>
      </c>
      <c r="O747" s="192" t="str">
        <f ca="1"/>
        <v>2022-09-01</v>
      </c>
      <c r="P747" s="193">
        <f ca="1"/>
        <v>3.27</v>
      </c>
      <c r="Q747" s="11"/>
      <c r="BB747" s="55"/>
      <c r="BC747" s="56"/>
      <c r="BD747" s="56"/>
      <c r="BE747" s="56"/>
      <c r="BF747" s="56"/>
      <c r="BG747" s="56"/>
    </row>
    <row r="748" spans="1:59" ht="12.5">
      <c r="A748" s="19"/>
      <c r="B748" s="198" t="str">
        <f ca="1"/>
        <v>2022-08-31</v>
      </c>
      <c r="C748" s="30">
        <f ca="1"/>
        <v>155.16</v>
      </c>
      <c r="D748" s="205">
        <f t="shared" ca="1" si="72"/>
        <v>165.32500000000002</v>
      </c>
      <c r="E748" s="30">
        <f t="shared" ca="1" si="69"/>
        <v>150.79099999999991</v>
      </c>
      <c r="F748" s="30">
        <f t="shared" ca="1" si="70"/>
        <v>153.74441666666669</v>
      </c>
      <c r="G748" s="206">
        <f t="shared" ca="1" si="71"/>
        <v>155.72264000000007</v>
      </c>
      <c r="H748" s="192" t="str">
        <f ca="1"/>
        <v>2022-08-31</v>
      </c>
      <c r="I748" s="193">
        <f ca="1"/>
        <v>87991100</v>
      </c>
      <c r="O748" s="192" t="str">
        <f ca="1"/>
        <v>2022-08-31</v>
      </c>
      <c r="P748" s="193">
        <f ca="1"/>
        <v>3.13</v>
      </c>
      <c r="Q748" s="11"/>
      <c r="BB748" s="55"/>
      <c r="BC748" s="56"/>
      <c r="BD748" s="56"/>
      <c r="BE748" s="56"/>
      <c r="BF748" s="56"/>
      <c r="BG748" s="56"/>
    </row>
    <row r="749" spans="1:59" ht="12.5">
      <c r="A749" s="19"/>
      <c r="B749" s="198" t="str">
        <f ca="1"/>
        <v>2022-08-30</v>
      </c>
      <c r="C749" s="30">
        <f ca="1"/>
        <v>156.82</v>
      </c>
      <c r="D749" s="205">
        <f t="shared" ca="1" si="72"/>
        <v>165.75299999999999</v>
      </c>
      <c r="E749" s="30">
        <f t="shared" ca="1" si="69"/>
        <v>150.60533333333328</v>
      </c>
      <c r="F749" s="30">
        <f t="shared" ca="1" si="70"/>
        <v>153.75133333333335</v>
      </c>
      <c r="G749" s="206">
        <f t="shared" ca="1" si="71"/>
        <v>155.70516000000006</v>
      </c>
      <c r="H749" s="192" t="str">
        <f ca="1"/>
        <v>2022-08-30</v>
      </c>
      <c r="I749" s="193">
        <f ca="1"/>
        <v>77906200</v>
      </c>
      <c r="O749" s="192" t="str">
        <f ca="1"/>
        <v>2022-08-30</v>
      </c>
      <c r="P749" s="193">
        <f ca="1"/>
        <v>3.11</v>
      </c>
      <c r="Q749" s="11"/>
      <c r="BB749" s="55"/>
      <c r="BC749" s="56"/>
      <c r="BD749" s="56"/>
      <c r="BE749" s="56"/>
      <c r="BF749" s="56"/>
      <c r="BG749" s="56"/>
    </row>
    <row r="750" spans="1:59" ht="12.5">
      <c r="A750" s="19"/>
      <c r="B750" s="198" t="str">
        <f ca="1"/>
        <v>2022-08-29</v>
      </c>
      <c r="C750" s="30">
        <f ca="1"/>
        <v>159.26</v>
      </c>
      <c r="D750" s="205">
        <f t="shared" ca="1" si="72"/>
        <v>165.79649999999998</v>
      </c>
      <c r="E750" s="30">
        <f t="shared" ca="1" si="69"/>
        <v>150.37949999999998</v>
      </c>
      <c r="F750" s="30">
        <f t="shared" ca="1" si="70"/>
        <v>153.78075000000001</v>
      </c>
      <c r="G750" s="206">
        <f t="shared" ca="1" si="71"/>
        <v>155.67656000000002</v>
      </c>
      <c r="H750" s="192" t="str">
        <f ca="1"/>
        <v>2022-08-29</v>
      </c>
      <c r="I750" s="193">
        <f ca="1"/>
        <v>73314000</v>
      </c>
      <c r="O750" s="192" t="str">
        <f ca="1"/>
        <v>2022-08-29</v>
      </c>
      <c r="P750" s="193">
        <f ca="1"/>
        <v>3.11</v>
      </c>
      <c r="Q750" s="11"/>
      <c r="BB750" s="55"/>
      <c r="BC750" s="56"/>
      <c r="BD750" s="56"/>
      <c r="BE750" s="56"/>
      <c r="BF750" s="56"/>
      <c r="BG750" s="56"/>
    </row>
    <row r="751" spans="1:59" ht="12.5">
      <c r="A751" s="19"/>
      <c r="B751" s="198" t="str">
        <f ca="1"/>
        <v>2022-08-26</v>
      </c>
      <c r="C751" s="30">
        <f ca="1"/>
        <v>161.47</v>
      </c>
      <c r="D751" s="205">
        <f t="shared" ca="1" si="72"/>
        <v>165.79199999999997</v>
      </c>
      <c r="E751" s="30">
        <f t="shared" ca="1" si="69"/>
        <v>150.20883333333333</v>
      </c>
      <c r="F751" s="30">
        <f t="shared" ca="1" si="70"/>
        <v>153.74466666666669</v>
      </c>
      <c r="G751" s="206">
        <f t="shared" ca="1" si="71"/>
        <v>155.63552000000004</v>
      </c>
      <c r="H751" s="192" t="str">
        <f ca="1"/>
        <v>2022-08-26</v>
      </c>
      <c r="I751" s="193">
        <f ca="1"/>
        <v>78961000</v>
      </c>
      <c r="O751" s="192" t="str">
        <f ca="1"/>
        <v>2022-08-26</v>
      </c>
      <c r="P751" s="193">
        <f ca="1"/>
        <v>3.04</v>
      </c>
      <c r="Q751" s="11"/>
      <c r="BB751" s="55"/>
      <c r="BC751" s="56"/>
      <c r="BD751" s="56"/>
      <c r="BE751" s="56"/>
      <c r="BF751" s="56"/>
      <c r="BG751" s="56"/>
    </row>
    <row r="752" spans="1:59" ht="12.5">
      <c r="A752" s="19"/>
      <c r="B752" s="198" t="str">
        <f ca="1"/>
        <v>2022-08-25</v>
      </c>
      <c r="C752" s="30">
        <f ca="1"/>
        <v>167.8</v>
      </c>
      <c r="D752" s="205">
        <f t="shared" ca="1" si="72"/>
        <v>165.72599999999997</v>
      </c>
      <c r="E752" s="30">
        <f t="shared" ca="1" si="69"/>
        <v>149.96016666666665</v>
      </c>
      <c r="F752" s="30">
        <f t="shared" ca="1" si="70"/>
        <v>153.70541666666668</v>
      </c>
      <c r="G752" s="206">
        <f t="shared" ca="1" si="71"/>
        <v>155.59072</v>
      </c>
      <c r="H752" s="192" t="str">
        <f ca="1"/>
        <v>2022-08-25</v>
      </c>
      <c r="I752" s="193">
        <f ca="1"/>
        <v>51218209</v>
      </c>
      <c r="O752" s="192" t="str">
        <f ca="1"/>
        <v>2022-08-25</v>
      </c>
      <c r="P752" s="193">
        <f ca="1"/>
        <v>3.03</v>
      </c>
      <c r="Q752" s="11"/>
      <c r="BB752" s="55"/>
      <c r="BC752" s="56"/>
      <c r="BD752" s="56"/>
      <c r="BE752" s="56"/>
      <c r="BF752" s="56"/>
      <c r="BG752" s="56"/>
    </row>
    <row r="753" spans="1:59" ht="12.5">
      <c r="A753" s="19"/>
      <c r="B753" s="198" t="str">
        <f ca="1"/>
        <v>2022-08-24</v>
      </c>
      <c r="C753" s="30">
        <f ca="1"/>
        <v>165.33</v>
      </c>
      <c r="D753" s="205">
        <f t="shared" ca="1" si="72"/>
        <v>165.08949999999999</v>
      </c>
      <c r="E753" s="30">
        <f t="shared" ca="1" si="69"/>
        <v>149.6081666666667</v>
      </c>
      <c r="F753" s="30">
        <f t="shared" ca="1" si="70"/>
        <v>153.64516666666671</v>
      </c>
      <c r="G753" s="206">
        <f t="shared" ca="1" si="71"/>
        <v>155.50284000000002</v>
      </c>
      <c r="H753" s="192" t="str">
        <f ca="1"/>
        <v>2022-08-24</v>
      </c>
      <c r="I753" s="193">
        <f ca="1"/>
        <v>53841524</v>
      </c>
      <c r="O753" s="192" t="str">
        <f ca="1"/>
        <v>2022-08-24</v>
      </c>
      <c r="P753" s="193">
        <f ca="1"/>
        <v>3.11</v>
      </c>
      <c r="Q753" s="11"/>
      <c r="BB753" s="55"/>
      <c r="BC753" s="56"/>
      <c r="BD753" s="56"/>
      <c r="BE753" s="56"/>
      <c r="BF753" s="56"/>
      <c r="BG753" s="56"/>
    </row>
    <row r="754" spans="1:59" ht="12.5">
      <c r="A754" s="19"/>
      <c r="B754" s="198" t="str">
        <f ca="1"/>
        <v>2022-08-23</v>
      </c>
      <c r="C754" s="30">
        <f ca="1"/>
        <v>165.03</v>
      </c>
      <c r="D754" s="205">
        <f t="shared" ca="1" si="72"/>
        <v>164.54900000000001</v>
      </c>
      <c r="E754" s="30">
        <f t="shared" ca="1" si="69"/>
        <v>149.31050000000002</v>
      </c>
      <c r="F754" s="30">
        <f t="shared" ca="1" si="70"/>
        <v>153.63058333333339</v>
      </c>
      <c r="G754" s="206">
        <f t="shared" ca="1" si="71"/>
        <v>155.42068000000003</v>
      </c>
      <c r="H754" s="192" t="str">
        <f ca="1"/>
        <v>2022-08-23</v>
      </c>
      <c r="I754" s="193">
        <f ca="1"/>
        <v>54147100</v>
      </c>
      <c r="O754" s="192" t="str">
        <f ca="1"/>
        <v>2022-08-23</v>
      </c>
      <c r="P754" s="193">
        <f ca="1"/>
        <v>3.05</v>
      </c>
      <c r="Q754" s="11"/>
      <c r="BB754" s="55"/>
      <c r="BC754" s="56"/>
      <c r="BD754" s="56"/>
      <c r="BE754" s="56"/>
      <c r="BF754" s="56"/>
      <c r="BG754" s="56"/>
    </row>
    <row r="755" spans="1:59" ht="12.5">
      <c r="A755" s="19"/>
      <c r="B755" s="198" t="str">
        <f ca="1"/>
        <v>2022-08-22</v>
      </c>
      <c r="C755" s="30">
        <f ca="1"/>
        <v>165.37</v>
      </c>
      <c r="D755" s="205">
        <f t="shared" ca="1" si="72"/>
        <v>163.76750000000001</v>
      </c>
      <c r="E755" s="30">
        <f t="shared" ca="1" si="69"/>
        <v>148.92166666666668</v>
      </c>
      <c r="F755" s="30">
        <f t="shared" ca="1" si="70"/>
        <v>153.62116666666671</v>
      </c>
      <c r="G755" s="206">
        <f t="shared" ca="1" si="71"/>
        <v>155.34296000000001</v>
      </c>
      <c r="H755" s="192" t="str">
        <f ca="1"/>
        <v>2022-08-22</v>
      </c>
      <c r="I755" s="193">
        <f ca="1"/>
        <v>69026809</v>
      </c>
      <c r="O755" s="192" t="str">
        <f ca="1"/>
        <v>2022-08-22</v>
      </c>
      <c r="P755" s="193">
        <f ca="1"/>
        <v>3.04</v>
      </c>
      <c r="Q755" s="11"/>
      <c r="BB755" s="55"/>
      <c r="BC755" s="56"/>
      <c r="BD755" s="56"/>
      <c r="BE755" s="56"/>
      <c r="BF755" s="56"/>
      <c r="BG755" s="56"/>
    </row>
    <row r="756" spans="1:59" ht="12.5">
      <c r="A756" s="19"/>
      <c r="B756" s="198" t="str">
        <f ca="1"/>
        <v>2022-08-19</v>
      </c>
      <c r="C756" s="30">
        <f ca="1"/>
        <v>169.27</v>
      </c>
      <c r="D756" s="205">
        <f t="shared" ca="1" si="72"/>
        <v>163.03550000000001</v>
      </c>
      <c r="E756" s="30">
        <f t="shared" ca="1" si="69"/>
        <v>148.47350000000003</v>
      </c>
      <c r="F756" s="30">
        <f t="shared" ca="1" si="70"/>
        <v>153.58141666666671</v>
      </c>
      <c r="G756" s="206">
        <f t="shared" ca="1" si="71"/>
        <v>155.26880000000003</v>
      </c>
      <c r="H756" s="192" t="str">
        <f ca="1"/>
        <v>2022-08-19</v>
      </c>
      <c r="I756" s="193">
        <f ca="1"/>
        <v>70346300</v>
      </c>
      <c r="O756" s="192" t="str">
        <f ca="1"/>
        <v>2022-08-19</v>
      </c>
      <c r="P756" s="193">
        <f ca="1"/>
        <v>2.99</v>
      </c>
      <c r="Q756" s="11"/>
      <c r="BB756" s="55"/>
      <c r="BC756" s="56"/>
      <c r="BD756" s="56"/>
      <c r="BE756" s="56"/>
      <c r="BF756" s="56"/>
      <c r="BG756" s="56"/>
    </row>
    <row r="757" spans="1:59" ht="12.5">
      <c r="A757" s="19"/>
      <c r="B757" s="198" t="str">
        <f ca="1"/>
        <v>2022-08-18</v>
      </c>
      <c r="C757" s="30">
        <f ca="1"/>
        <v>171.86</v>
      </c>
      <c r="D757" s="205">
        <f t="shared" ca="1" si="72"/>
        <v>162.16500000000002</v>
      </c>
      <c r="E757" s="30">
        <f t="shared" ca="1" si="69"/>
        <v>147.95766666666671</v>
      </c>
      <c r="F757" s="30">
        <f t="shared" ca="1" si="70"/>
        <v>153.52491666666674</v>
      </c>
      <c r="G757" s="206">
        <f t="shared" ca="1" si="71"/>
        <v>155.17940000000002</v>
      </c>
      <c r="H757" s="192" t="str">
        <f ca="1"/>
        <v>2022-08-18</v>
      </c>
      <c r="I757" s="193">
        <f ca="1"/>
        <v>62290100</v>
      </c>
      <c r="O757" s="192" t="str">
        <f ca="1"/>
        <v>2022-08-18</v>
      </c>
      <c r="P757" s="193">
        <f ca="1"/>
        <v>2.88</v>
      </c>
      <c r="Q757" s="11"/>
      <c r="BB757" s="55"/>
      <c r="BC757" s="56"/>
      <c r="BD757" s="56"/>
      <c r="BE757" s="56"/>
      <c r="BF757" s="56"/>
      <c r="BG757" s="56"/>
    </row>
    <row r="758" spans="1:59" ht="12.5">
      <c r="A758" s="19"/>
      <c r="B758" s="198" t="str">
        <f ca="1"/>
        <v>2022-08-17</v>
      </c>
      <c r="C758" s="30">
        <f ca="1"/>
        <v>172.26</v>
      </c>
      <c r="D758" s="205">
        <f t="shared" ca="1" si="72"/>
        <v>161.22700000000003</v>
      </c>
      <c r="E758" s="30">
        <f t="shared" ca="1" si="69"/>
        <v>147.44400000000005</v>
      </c>
      <c r="F758" s="30">
        <f t="shared" ca="1" si="70"/>
        <v>153.44458333333341</v>
      </c>
      <c r="G758" s="206">
        <f t="shared" ca="1" si="71"/>
        <v>155.07368000000002</v>
      </c>
      <c r="H758" s="192" t="str">
        <f ca="1"/>
        <v>2022-08-17</v>
      </c>
      <c r="I758" s="193">
        <f ca="1"/>
        <v>79542037</v>
      </c>
      <c r="O758" s="192" t="str">
        <f ca="1"/>
        <v>2022-08-17</v>
      </c>
      <c r="P758" s="193">
        <f ca="1"/>
        <v>2.89</v>
      </c>
      <c r="Q758" s="11"/>
      <c r="BB758" s="55"/>
      <c r="BC758" s="56"/>
      <c r="BD758" s="56"/>
      <c r="BE758" s="56"/>
      <c r="BF758" s="56"/>
      <c r="BG758" s="56"/>
    </row>
    <row r="759" spans="1:59" ht="12.5">
      <c r="A759" s="19"/>
      <c r="B759" s="198" t="str">
        <f ca="1"/>
        <v>2022-08-16</v>
      </c>
      <c r="C759" s="30">
        <f ca="1"/>
        <v>170.76</v>
      </c>
      <c r="D759" s="205">
        <f t="shared" ca="1" si="72"/>
        <v>160.15500000000003</v>
      </c>
      <c r="E759" s="30">
        <f t="shared" ca="1" si="69"/>
        <v>146.83300000000008</v>
      </c>
      <c r="F759" s="30">
        <f t="shared" ca="1" si="70"/>
        <v>153.34366666666676</v>
      </c>
      <c r="G759" s="206">
        <f t="shared" ca="1" si="71"/>
        <v>154.96052000000006</v>
      </c>
      <c r="H759" s="192" t="str">
        <f ca="1"/>
        <v>2022-08-16</v>
      </c>
      <c r="I759" s="193">
        <f ca="1"/>
        <v>56377100</v>
      </c>
      <c r="O759" s="192" t="str">
        <f ca="1"/>
        <v>2022-08-16</v>
      </c>
      <c r="P759" s="193">
        <f ca="1"/>
        <v>2.82</v>
      </c>
      <c r="Q759" s="11"/>
      <c r="BB759" s="55"/>
      <c r="BC759" s="56"/>
      <c r="BD759" s="56"/>
      <c r="BE759" s="56"/>
      <c r="BF759" s="56"/>
      <c r="BG759" s="56"/>
    </row>
    <row r="760" spans="1:59" ht="12.5">
      <c r="A760" s="19"/>
      <c r="B760" s="198" t="str">
        <f ca="1"/>
        <v>2022-08-15</v>
      </c>
      <c r="C760" s="30">
        <f ca="1"/>
        <v>170.92</v>
      </c>
      <c r="D760" s="205">
        <f t="shared" ca="1" si="72"/>
        <v>159.05750000000003</v>
      </c>
      <c r="E760" s="30">
        <f t="shared" ca="1" si="69"/>
        <v>146.24300000000008</v>
      </c>
      <c r="F760" s="30">
        <f t="shared" ca="1" si="70"/>
        <v>153.23333333333343</v>
      </c>
      <c r="G760" s="206">
        <f t="shared" ca="1" si="71"/>
        <v>154.85200000000003</v>
      </c>
      <c r="H760" s="192" t="str">
        <f ca="1"/>
        <v>2022-08-15</v>
      </c>
      <c r="I760" s="193">
        <f ca="1"/>
        <v>54091700</v>
      </c>
      <c r="O760" s="192" t="str">
        <f ca="1"/>
        <v>2022-08-15</v>
      </c>
      <c r="P760" s="193">
        <f ca="1"/>
        <v>2.79</v>
      </c>
      <c r="Q760" s="11"/>
      <c r="BB760" s="55"/>
      <c r="BC760" s="56"/>
      <c r="BD760" s="56"/>
      <c r="BE760" s="56"/>
      <c r="BF760" s="56"/>
      <c r="BG760" s="56"/>
    </row>
    <row r="761" spans="1:59" ht="12.5">
      <c r="A761" s="19"/>
      <c r="B761" s="198" t="str">
        <f ca="1"/>
        <v>2022-08-12</v>
      </c>
      <c r="C761" s="30">
        <f ca="1"/>
        <v>169.84</v>
      </c>
      <c r="D761" s="205">
        <f t="shared" ca="1" si="72"/>
        <v>157.75850000000003</v>
      </c>
      <c r="E761" s="30">
        <f t="shared" ca="1" si="69"/>
        <v>145.70733333333339</v>
      </c>
      <c r="F761" s="30">
        <f t="shared" ca="1" si="70"/>
        <v>153.15650000000008</v>
      </c>
      <c r="G761" s="206">
        <f t="shared" ca="1" si="71"/>
        <v>154.75788</v>
      </c>
      <c r="H761" s="192" t="str">
        <f ca="1"/>
        <v>2022-08-12</v>
      </c>
      <c r="I761" s="193">
        <f ca="1"/>
        <v>68039400</v>
      </c>
      <c r="O761" s="192" t="str">
        <f ca="1"/>
        <v>2022-08-12</v>
      </c>
      <c r="P761" s="193">
        <f ca="1"/>
        <v>2.85</v>
      </c>
      <c r="Q761" s="11"/>
      <c r="BB761" s="55"/>
      <c r="BC761" s="56"/>
      <c r="BD761" s="56"/>
      <c r="BE761" s="56"/>
      <c r="BF761" s="56"/>
      <c r="BG761" s="56"/>
    </row>
    <row r="762" spans="1:59" ht="12.5">
      <c r="A762" s="19"/>
      <c r="B762" s="198" t="str">
        <f ca="1"/>
        <v>2022-08-11</v>
      </c>
      <c r="C762" s="30">
        <f ca="1"/>
        <v>166.28</v>
      </c>
      <c r="D762" s="205">
        <f t="shared" ca="1" si="72"/>
        <v>156.66600000000003</v>
      </c>
      <c r="E762" s="30">
        <f t="shared" ca="1" si="69"/>
        <v>145.32800000000006</v>
      </c>
      <c r="F762" s="30">
        <f t="shared" ca="1" si="70"/>
        <v>153.11308333333344</v>
      </c>
      <c r="G762" s="206">
        <f t="shared" ca="1" si="71"/>
        <v>154.67171999999999</v>
      </c>
      <c r="H762" s="192" t="str">
        <f ca="1"/>
        <v>2022-08-11</v>
      </c>
      <c r="I762" s="193">
        <f ca="1"/>
        <v>57149200</v>
      </c>
      <c r="O762" s="192" t="str">
        <f ca="1"/>
        <v>2022-08-11</v>
      </c>
      <c r="P762" s="193">
        <f ca="1"/>
        <v>2.89</v>
      </c>
      <c r="Q762" s="11"/>
      <c r="BB762" s="55"/>
      <c r="BC762" s="56"/>
      <c r="BD762" s="56"/>
      <c r="BE762" s="56"/>
      <c r="BF762" s="56"/>
      <c r="BG762" s="56"/>
    </row>
    <row r="763" spans="1:59" ht="12.5">
      <c r="A763" s="19"/>
      <c r="B763" s="198" t="str">
        <f ca="1"/>
        <v>2022-08-10</v>
      </c>
      <c r="C763" s="30">
        <f ca="1"/>
        <v>167.02</v>
      </c>
      <c r="D763" s="205">
        <f t="shared" ca="1" si="72"/>
        <v>155.66800000000001</v>
      </c>
      <c r="E763" s="30">
        <f t="shared" ca="1" si="69"/>
        <v>144.94716666666673</v>
      </c>
      <c r="F763" s="30">
        <f t="shared" ca="1" si="70"/>
        <v>153.11233333333342</v>
      </c>
      <c r="G763" s="206">
        <f t="shared" ca="1" si="71"/>
        <v>154.59188</v>
      </c>
      <c r="H763" s="192" t="str">
        <f ca="1"/>
        <v>2022-08-10</v>
      </c>
      <c r="I763" s="193">
        <f ca="1"/>
        <v>70170540</v>
      </c>
      <c r="O763" s="192" t="str">
        <f ca="1"/>
        <v>2022-08-10</v>
      </c>
      <c r="P763" s="193">
        <f ca="1"/>
        <v>2.79</v>
      </c>
      <c r="Q763" s="11"/>
      <c r="BB763" s="55"/>
      <c r="BC763" s="56"/>
      <c r="BD763" s="56"/>
      <c r="BE763" s="56"/>
      <c r="BF763" s="56"/>
      <c r="BG763" s="56"/>
    </row>
    <row r="764" spans="1:59" ht="12.5">
      <c r="A764" s="19"/>
      <c r="B764" s="198" t="str">
        <f ca="1"/>
        <v>2022-08-09</v>
      </c>
      <c r="C764" s="30">
        <f ca="1"/>
        <v>162.75</v>
      </c>
      <c r="D764" s="205">
        <f t="shared" ca="1" si="72"/>
        <v>154.48600000000005</v>
      </c>
      <c r="E764" s="30">
        <f t="shared" ca="1" si="69"/>
        <v>144.57983333333337</v>
      </c>
      <c r="F764" s="30">
        <f t="shared" ca="1" si="70"/>
        <v>153.13550000000006</v>
      </c>
      <c r="G764" s="206">
        <f t="shared" ca="1" si="71"/>
        <v>154.50828000000004</v>
      </c>
      <c r="H764" s="192" t="str">
        <f ca="1"/>
        <v>2022-08-09</v>
      </c>
      <c r="I764" s="193">
        <f ca="1"/>
        <v>63135503</v>
      </c>
      <c r="O764" s="192" t="str">
        <f ca="1"/>
        <v>2022-08-09</v>
      </c>
      <c r="P764" s="193">
        <f ca="1"/>
        <v>2.8</v>
      </c>
      <c r="Q764" s="11"/>
      <c r="BB764" s="55"/>
      <c r="BC764" s="56"/>
      <c r="BD764" s="56"/>
      <c r="BE764" s="56"/>
      <c r="BF764" s="56"/>
      <c r="BG764" s="56"/>
    </row>
    <row r="765" spans="1:59" ht="12.5">
      <c r="A765" s="19"/>
      <c r="B765" s="198" t="str">
        <f ca="1"/>
        <v>2022-08-08</v>
      </c>
      <c r="C765" s="30">
        <f ca="1"/>
        <v>162.71</v>
      </c>
      <c r="D765" s="205">
        <f t="shared" ca="1" si="72"/>
        <v>153.53600000000003</v>
      </c>
      <c r="E765" s="30">
        <f t="shared" ca="1" si="69"/>
        <v>144.20883333333339</v>
      </c>
      <c r="F765" s="30">
        <f t="shared" ca="1" si="70"/>
        <v>153.19616666666676</v>
      </c>
      <c r="G765" s="206">
        <f t="shared" ca="1" si="71"/>
        <v>154.42984000000001</v>
      </c>
      <c r="H765" s="192" t="str">
        <f ca="1"/>
        <v>2022-08-08</v>
      </c>
      <c r="I765" s="193">
        <f ca="1"/>
        <v>60362338</v>
      </c>
      <c r="O765" s="192" t="str">
        <f ca="1"/>
        <v>2022-08-08</v>
      </c>
      <c r="P765" s="193">
        <f ca="1"/>
        <v>2.77</v>
      </c>
      <c r="Q765" s="11"/>
      <c r="BB765" s="55"/>
      <c r="BC765" s="56"/>
      <c r="BD765" s="56"/>
      <c r="BE765" s="56"/>
      <c r="BF765" s="56"/>
      <c r="BG765" s="56"/>
    </row>
    <row r="766" spans="1:59" ht="12.5">
      <c r="A766" s="19"/>
      <c r="B766" s="198" t="str">
        <f ca="1"/>
        <v>2022-08-05</v>
      </c>
      <c r="C766" s="30">
        <f ca="1"/>
        <v>163.18</v>
      </c>
      <c r="D766" s="205">
        <f t="shared" ca="1" si="72"/>
        <v>152.53900000000004</v>
      </c>
      <c r="E766" s="30">
        <f t="shared" ca="1" si="69"/>
        <v>143.90333333333334</v>
      </c>
      <c r="F766" s="30">
        <f t="shared" ca="1" si="70"/>
        <v>153.22516666666672</v>
      </c>
      <c r="G766" s="206">
        <f t="shared" ca="1" si="71"/>
        <v>154.35056000000003</v>
      </c>
      <c r="H766" s="192" t="str">
        <f ca="1"/>
        <v>2022-08-05</v>
      </c>
      <c r="I766" s="193">
        <f ca="1"/>
        <v>56697000</v>
      </c>
      <c r="O766" s="192" t="str">
        <f ca="1"/>
        <v>2022-08-05</v>
      </c>
      <c r="P766" s="193">
        <f ca="1"/>
        <v>2.84</v>
      </c>
      <c r="Q766" s="11"/>
      <c r="BB766" s="55"/>
      <c r="BC766" s="56"/>
      <c r="BD766" s="56"/>
      <c r="BE766" s="56"/>
      <c r="BF766" s="56"/>
      <c r="BG766" s="56"/>
    </row>
    <row r="767" spans="1:59" ht="12.5">
      <c r="A767" s="19"/>
      <c r="B767" s="198" t="str">
        <f ca="1"/>
        <v>2022-08-04</v>
      </c>
      <c r="C767" s="30">
        <f ca="1"/>
        <v>163.41</v>
      </c>
      <c r="D767" s="205">
        <f t="shared" ca="1" si="72"/>
        <v>151.62550000000002</v>
      </c>
      <c r="E767" s="30">
        <f t="shared" ca="1" si="69"/>
        <v>143.72150000000002</v>
      </c>
      <c r="F767" s="30">
        <f t="shared" ca="1" si="70"/>
        <v>153.24825000000004</v>
      </c>
      <c r="G767" s="206">
        <f t="shared" ca="1" si="71"/>
        <v>154.27131999999997</v>
      </c>
      <c r="H767" s="192" t="str">
        <f ca="1"/>
        <v>2022-08-04</v>
      </c>
      <c r="I767" s="193">
        <f ca="1"/>
        <v>55474144</v>
      </c>
      <c r="O767" s="192" t="str">
        <f ca="1"/>
        <v>2022-08-04</v>
      </c>
      <c r="P767" s="193">
        <f ca="1"/>
        <v>2.68</v>
      </c>
      <c r="Q767" s="11"/>
      <c r="BB767" s="55"/>
      <c r="BC767" s="56"/>
      <c r="BD767" s="56"/>
      <c r="BE767" s="56"/>
      <c r="BF767" s="56"/>
      <c r="BG767" s="56"/>
    </row>
    <row r="768" spans="1:59" ht="12.5">
      <c r="A768" s="19"/>
      <c r="B768" s="198" t="str">
        <f ca="1"/>
        <v>2022-08-03</v>
      </c>
      <c r="C768" s="30">
        <f ca="1"/>
        <v>163.72</v>
      </c>
      <c r="D768" s="205">
        <f t="shared" ca="1" si="72"/>
        <v>150.66649999999998</v>
      </c>
      <c r="E768" s="30">
        <f t="shared" ca="1" si="69"/>
        <v>143.49566666666669</v>
      </c>
      <c r="F768" s="30">
        <f t="shared" ca="1" si="70"/>
        <v>153.29800000000006</v>
      </c>
      <c r="G768" s="206">
        <f t="shared" ca="1" si="71"/>
        <v>154.19135999999997</v>
      </c>
      <c r="H768" s="192" t="str">
        <f ca="1"/>
        <v>2022-08-03</v>
      </c>
      <c r="I768" s="193">
        <f ca="1"/>
        <v>82507500</v>
      </c>
      <c r="O768" s="192" t="str">
        <f ca="1"/>
        <v>2022-08-03</v>
      </c>
      <c r="P768" s="193">
        <f ca="1"/>
        <v>2.75</v>
      </c>
      <c r="Q768" s="11"/>
      <c r="BB768" s="55"/>
      <c r="BC768" s="56"/>
      <c r="BD768" s="56"/>
      <c r="BE768" s="56"/>
      <c r="BF768" s="56"/>
      <c r="BG768" s="56"/>
    </row>
    <row r="769" spans="1:59" ht="12.5">
      <c r="A769" s="19"/>
      <c r="B769" s="198" t="str">
        <f ca="1"/>
        <v>2022-08-02</v>
      </c>
      <c r="C769" s="30">
        <f ca="1"/>
        <v>157.69</v>
      </c>
      <c r="D769" s="205">
        <f t="shared" ca="1" si="72"/>
        <v>149.52299999999997</v>
      </c>
      <c r="E769" s="30">
        <f t="shared" ca="1" si="69"/>
        <v>143.35033333333334</v>
      </c>
      <c r="F769" s="30">
        <f t="shared" ca="1" si="70"/>
        <v>153.37925000000004</v>
      </c>
      <c r="G769" s="206">
        <f t="shared" ca="1" si="71"/>
        <v>154.11287999999996</v>
      </c>
      <c r="H769" s="192" t="str">
        <f ca="1"/>
        <v>2022-08-02</v>
      </c>
      <c r="I769" s="193">
        <f ca="1"/>
        <v>59907025</v>
      </c>
      <c r="O769" s="192" t="str">
        <f ca="1"/>
        <v>2022-08-02</v>
      </c>
      <c r="P769" s="193">
        <f ca="1"/>
        <v>2.74</v>
      </c>
      <c r="Q769" s="11"/>
      <c r="BB769" s="55"/>
      <c r="BC769" s="56"/>
      <c r="BD769" s="56"/>
      <c r="BE769" s="56"/>
      <c r="BF769" s="56"/>
      <c r="BG769" s="56"/>
    </row>
    <row r="770" spans="1:59" ht="12.5">
      <c r="A770" s="19"/>
      <c r="B770" s="198" t="str">
        <f ca="1"/>
        <v>2022-08-01</v>
      </c>
      <c r="C770" s="30">
        <f ca="1"/>
        <v>159.16999999999999</v>
      </c>
      <c r="D770" s="205">
        <f t="shared" ca="1" si="72"/>
        <v>148.61399999999998</v>
      </c>
      <c r="E770" s="30">
        <f t="shared" ca="1" si="69"/>
        <v>143.29333333333338</v>
      </c>
      <c r="F770" s="30">
        <f t="shared" ca="1" si="70"/>
        <v>153.49883333333341</v>
      </c>
      <c r="G770" s="206">
        <f t="shared" ca="1" si="71"/>
        <v>154.05812</v>
      </c>
      <c r="H770" s="192" t="str">
        <f ca="1"/>
        <v>2022-08-01</v>
      </c>
      <c r="I770" s="193">
        <f ca="1"/>
        <v>67829400</v>
      </c>
      <c r="O770" s="192" t="str">
        <f ca="1"/>
        <v>2022-08-01</v>
      </c>
      <c r="P770" s="193">
        <f ca="1"/>
        <v>2.61</v>
      </c>
      <c r="Q770" s="11"/>
      <c r="BB770" s="55"/>
      <c r="BC770" s="56"/>
      <c r="BD770" s="56"/>
      <c r="BE770" s="56"/>
      <c r="BF770" s="56"/>
      <c r="BG770" s="56"/>
    </row>
    <row r="771" spans="1:59" ht="12.5">
      <c r="A771" s="19"/>
      <c r="B771" s="198" t="str">
        <f ca="1"/>
        <v>2022-07-29</v>
      </c>
      <c r="C771" s="30">
        <f ca="1"/>
        <v>160.15</v>
      </c>
      <c r="D771" s="205">
        <f t="shared" ca="1" si="72"/>
        <v>147.50149999999999</v>
      </c>
      <c r="E771" s="30">
        <f t="shared" ca="1" si="69"/>
        <v>143.36333333333337</v>
      </c>
      <c r="F771" s="30">
        <f t="shared" ca="1" si="70"/>
        <v>153.58008333333336</v>
      </c>
      <c r="G771" s="206">
        <f t="shared" ca="1" si="71"/>
        <v>153.99903999999998</v>
      </c>
      <c r="H771" s="192" t="str">
        <f ca="1"/>
        <v>2022-07-29</v>
      </c>
      <c r="I771" s="193">
        <f ca="1"/>
        <v>101786900</v>
      </c>
      <c r="O771" s="192" t="str">
        <f ca="1"/>
        <v>2022-07-29</v>
      </c>
      <c r="P771" s="193">
        <f ca="1"/>
        <v>2.64</v>
      </c>
      <c r="Q771" s="11"/>
      <c r="BB771" s="55"/>
      <c r="BC771" s="56"/>
      <c r="BD771" s="56"/>
      <c r="BE771" s="56"/>
      <c r="BF771" s="56"/>
      <c r="BG771" s="56"/>
    </row>
    <row r="772" spans="1:59" ht="12.5">
      <c r="A772" s="19"/>
      <c r="B772" s="198" t="str">
        <f ca="1"/>
        <v>2022-07-28</v>
      </c>
      <c r="C772" s="30">
        <f ca="1"/>
        <v>155.07</v>
      </c>
      <c r="D772" s="205">
        <f t="shared" ca="1" si="72"/>
        <v>146.23099999999999</v>
      </c>
      <c r="E772" s="30">
        <f t="shared" ref="E772:E835" ca="1" si="73">AVERAGE(C772:C831)</f>
        <v>143.30983333333339</v>
      </c>
      <c r="F772" s="30">
        <f t="shared" ref="F772:F835" ca="1" si="74">AVERAGE(C772:C891)</f>
        <v>153.65916666666669</v>
      </c>
      <c r="G772" s="206">
        <f t="shared" ref="G772:G835" ca="1" si="75">AVERAGE(C772:C1021)</f>
        <v>153.92883999999998</v>
      </c>
      <c r="H772" s="192" t="str">
        <f ca="1"/>
        <v>2022-07-28</v>
      </c>
      <c r="I772" s="193">
        <f ca="1"/>
        <v>81378731</v>
      </c>
      <c r="O772" s="192" t="str">
        <f ca="1"/>
        <v>2022-07-28</v>
      </c>
      <c r="P772" s="193">
        <f ca="1"/>
        <v>2.68</v>
      </c>
      <c r="Q772" s="11"/>
      <c r="BB772" s="55"/>
      <c r="BC772" s="56"/>
      <c r="BD772" s="56"/>
      <c r="BE772" s="56"/>
      <c r="BF772" s="56"/>
      <c r="BG772" s="56"/>
    </row>
    <row r="773" spans="1:59" ht="12.5">
      <c r="A773" s="19"/>
      <c r="B773" s="198" t="str">
        <f ca="1"/>
        <v>2022-07-27</v>
      </c>
      <c r="C773" s="30">
        <f ca="1"/>
        <v>154.52000000000001</v>
      </c>
      <c r="D773" s="205">
        <f t="shared" ref="D773:D836" ca="1" si="76">AVERAGE(C773:C792)</f>
        <v>145.33799999999997</v>
      </c>
      <c r="E773" s="30">
        <f t="shared" ca="1" si="73"/>
        <v>143.31600000000006</v>
      </c>
      <c r="F773" s="30">
        <f t="shared" ca="1" si="74"/>
        <v>153.78299999999999</v>
      </c>
      <c r="G773" s="206">
        <f t="shared" ca="1" si="75"/>
        <v>153.88027999999994</v>
      </c>
      <c r="H773" s="192" t="str">
        <f ca="1"/>
        <v>2022-07-27</v>
      </c>
      <c r="I773" s="193">
        <f ca="1"/>
        <v>78620700</v>
      </c>
      <c r="O773" s="192" t="str">
        <f ca="1"/>
        <v>2022-07-27</v>
      </c>
      <c r="P773" s="193">
        <f ca="1"/>
        <v>2.73</v>
      </c>
      <c r="Q773" s="11"/>
      <c r="BB773" s="55"/>
      <c r="BC773" s="56"/>
      <c r="BD773" s="56"/>
      <c r="BE773" s="56"/>
      <c r="BF773" s="56"/>
      <c r="BG773" s="56"/>
    </row>
    <row r="774" spans="1:59" ht="12.5">
      <c r="A774" s="19"/>
      <c r="B774" s="198" t="str">
        <f ca="1"/>
        <v>2022-07-26</v>
      </c>
      <c r="C774" s="30">
        <f ca="1"/>
        <v>149.4</v>
      </c>
      <c r="D774" s="205">
        <f t="shared" ca="1" si="76"/>
        <v>144.38449999999997</v>
      </c>
      <c r="E774" s="30">
        <f t="shared" ca="1" si="73"/>
        <v>143.32633333333337</v>
      </c>
      <c r="F774" s="30">
        <f t="shared" ca="1" si="74"/>
        <v>153.93549999999999</v>
      </c>
      <c r="G774" s="206">
        <f t="shared" ca="1" si="75"/>
        <v>153.83303999999998</v>
      </c>
      <c r="H774" s="192" t="str">
        <f ca="1"/>
        <v>2022-07-26</v>
      </c>
      <c r="I774" s="193">
        <f ca="1"/>
        <v>55138700</v>
      </c>
      <c r="O774" s="192" t="str">
        <f ca="1"/>
        <v>2022-07-26</v>
      </c>
      <c r="P774" s="193">
        <f ca="1"/>
        <v>2.79</v>
      </c>
      <c r="Q774" s="11"/>
      <c r="BB774" s="55"/>
      <c r="BC774" s="56"/>
      <c r="BD774" s="56"/>
      <c r="BE774" s="56"/>
      <c r="BF774" s="56"/>
      <c r="BG774" s="56"/>
    </row>
    <row r="775" spans="1:59" ht="12.5">
      <c r="A775" s="19"/>
      <c r="B775" s="198" t="str">
        <f ca="1"/>
        <v>2022-07-25</v>
      </c>
      <c r="C775" s="30">
        <f ca="1"/>
        <v>150.72999999999999</v>
      </c>
      <c r="D775" s="205">
        <f t="shared" ca="1" si="76"/>
        <v>143.89500000000001</v>
      </c>
      <c r="E775" s="30">
        <f t="shared" ca="1" si="73"/>
        <v>143.52016666666668</v>
      </c>
      <c r="F775" s="30">
        <f t="shared" ca="1" si="74"/>
        <v>154.12058333333331</v>
      </c>
      <c r="G775" s="206">
        <f t="shared" ca="1" si="75"/>
        <v>153.80371999999997</v>
      </c>
      <c r="H775" s="192" t="str">
        <f ca="1"/>
        <v>2022-07-25</v>
      </c>
      <c r="I775" s="193">
        <f ca="1"/>
        <v>53623945</v>
      </c>
      <c r="O775" s="192" t="str">
        <f ca="1"/>
        <v>2022-07-25</v>
      </c>
      <c r="P775" s="193">
        <f ca="1"/>
        <v>2.82</v>
      </c>
      <c r="Q775" s="11"/>
      <c r="BB775" s="55"/>
      <c r="BC775" s="56"/>
      <c r="BD775" s="56"/>
      <c r="BE775" s="56"/>
      <c r="BF775" s="56"/>
      <c r="BG775" s="56"/>
    </row>
    <row r="776" spans="1:59" ht="12.5">
      <c r="A776" s="19"/>
      <c r="B776" s="198" t="str">
        <f ca="1"/>
        <v>2022-07-22</v>
      </c>
      <c r="C776" s="30">
        <f ca="1"/>
        <v>151.86000000000001</v>
      </c>
      <c r="D776" s="205">
        <f t="shared" ca="1" si="76"/>
        <v>143.339</v>
      </c>
      <c r="E776" s="30">
        <f t="shared" ca="1" si="73"/>
        <v>143.57583333333335</v>
      </c>
      <c r="F776" s="30">
        <f t="shared" ca="1" si="74"/>
        <v>154.29591666666667</v>
      </c>
      <c r="G776" s="206">
        <f t="shared" ca="1" si="75"/>
        <v>153.77607999999998</v>
      </c>
      <c r="H776" s="192" t="str">
        <f ca="1"/>
        <v>2022-07-22</v>
      </c>
      <c r="I776" s="193">
        <f ca="1"/>
        <v>66675408</v>
      </c>
      <c r="O776" s="192" t="str">
        <f ca="1"/>
        <v>2022-07-22</v>
      </c>
      <c r="P776" s="193">
        <f ca="1"/>
        <v>2.78</v>
      </c>
      <c r="Q776" s="11"/>
      <c r="BB776" s="55"/>
      <c r="BC776" s="56"/>
      <c r="BD776" s="56"/>
      <c r="BE776" s="56"/>
      <c r="BF776" s="56"/>
      <c r="BG776" s="56"/>
    </row>
    <row r="777" spans="1:59" ht="12.5">
      <c r="A777" s="19"/>
      <c r="B777" s="198" t="str">
        <f ca="1"/>
        <v>2022-07-21</v>
      </c>
      <c r="C777" s="30">
        <f ca="1"/>
        <v>153.1</v>
      </c>
      <c r="D777" s="205">
        <f t="shared" ca="1" si="76"/>
        <v>142.55950000000001</v>
      </c>
      <c r="E777" s="30">
        <f t="shared" ca="1" si="73"/>
        <v>143.6165</v>
      </c>
      <c r="F777" s="30">
        <f t="shared" ca="1" si="74"/>
        <v>154.42541666666668</v>
      </c>
      <c r="G777" s="206">
        <f t="shared" ca="1" si="75"/>
        <v>153.75263999999999</v>
      </c>
      <c r="H777" s="192" t="str">
        <f ca="1"/>
        <v>2022-07-21</v>
      </c>
      <c r="I777" s="193">
        <f ca="1"/>
        <v>65086636</v>
      </c>
      <c r="O777" s="192" t="str">
        <f ca="1"/>
        <v>2022-07-21</v>
      </c>
      <c r="P777" s="193">
        <f ca="1"/>
        <v>2.91</v>
      </c>
      <c r="Q777" s="11"/>
      <c r="BB777" s="55"/>
      <c r="BC777" s="56"/>
      <c r="BD777" s="56"/>
      <c r="BE777" s="56"/>
      <c r="BF777" s="56"/>
      <c r="BG777" s="56"/>
    </row>
    <row r="778" spans="1:59" ht="12.5">
      <c r="A778" s="19"/>
      <c r="B778" s="198" t="str">
        <f ca="1"/>
        <v>2022-07-20</v>
      </c>
      <c r="C778" s="30">
        <f ca="1"/>
        <v>150.82</v>
      </c>
      <c r="D778" s="205">
        <f t="shared" ca="1" si="76"/>
        <v>141.57399999999998</v>
      </c>
      <c r="E778" s="30">
        <f t="shared" ca="1" si="73"/>
        <v>143.73616666666666</v>
      </c>
      <c r="F778" s="30">
        <f t="shared" ca="1" si="74"/>
        <v>154.45358333333337</v>
      </c>
      <c r="G778" s="206">
        <f t="shared" ca="1" si="75"/>
        <v>153.72252</v>
      </c>
      <c r="H778" s="192" t="str">
        <f ca="1"/>
        <v>2022-07-20</v>
      </c>
      <c r="I778" s="193">
        <f ca="1"/>
        <v>64823413</v>
      </c>
      <c r="O778" s="192" t="str">
        <f ca="1"/>
        <v>2022-07-20</v>
      </c>
      <c r="P778" s="193">
        <f ca="1"/>
        <v>3.04</v>
      </c>
      <c r="Q778" s="11"/>
      <c r="BB778" s="55"/>
      <c r="BC778" s="56"/>
      <c r="BD778" s="56"/>
      <c r="BE778" s="56"/>
      <c r="BF778" s="56"/>
      <c r="BG778" s="56"/>
    </row>
    <row r="779" spans="1:59" ht="12.5">
      <c r="A779" s="19"/>
      <c r="B779" s="198" t="str">
        <f ca="1"/>
        <v>2022-07-19</v>
      </c>
      <c r="C779" s="30">
        <f ca="1"/>
        <v>148.81</v>
      </c>
      <c r="D779" s="205">
        <f t="shared" ca="1" si="76"/>
        <v>140.72800000000001</v>
      </c>
      <c r="E779" s="30">
        <f t="shared" ca="1" si="73"/>
        <v>143.876</v>
      </c>
      <c r="F779" s="30">
        <f t="shared" ca="1" si="74"/>
        <v>154.50458333333336</v>
      </c>
      <c r="G779" s="206">
        <f t="shared" ca="1" si="75"/>
        <v>153.69463999999999</v>
      </c>
      <c r="H779" s="192" t="str">
        <f ca="1"/>
        <v>2022-07-19</v>
      </c>
      <c r="I779" s="193">
        <f ca="1"/>
        <v>82982400</v>
      </c>
      <c r="O779" s="192" t="str">
        <f ca="1"/>
        <v>2022-07-19</v>
      </c>
      <c r="P779" s="193">
        <f ca="1"/>
        <v>3.02</v>
      </c>
      <c r="Q779" s="11"/>
      <c r="BB779" s="55"/>
      <c r="BC779" s="56"/>
      <c r="BD779" s="56"/>
      <c r="BE779" s="56"/>
      <c r="BF779" s="56"/>
      <c r="BG779" s="56"/>
    </row>
    <row r="780" spans="1:59" ht="12.5">
      <c r="A780" s="19"/>
      <c r="B780" s="198" t="str">
        <f ca="1"/>
        <v>2022-07-18</v>
      </c>
      <c r="C780" s="30">
        <f ca="1"/>
        <v>144.94</v>
      </c>
      <c r="D780" s="205">
        <f t="shared" ca="1" si="76"/>
        <v>139.77000000000001</v>
      </c>
      <c r="E780" s="30">
        <f t="shared" ca="1" si="73"/>
        <v>144.12533333333332</v>
      </c>
      <c r="F780" s="30">
        <f t="shared" ca="1" si="74"/>
        <v>154.57308333333333</v>
      </c>
      <c r="G780" s="206">
        <f t="shared" ca="1" si="75"/>
        <v>153.66932</v>
      </c>
      <c r="H780" s="192" t="str">
        <f ca="1"/>
        <v>2022-07-18</v>
      </c>
      <c r="I780" s="193">
        <f ca="1"/>
        <v>81420900</v>
      </c>
      <c r="O780" s="192" t="str">
        <f ca="1"/>
        <v>2022-07-18</v>
      </c>
      <c r="P780" s="193">
        <f ca="1"/>
        <v>2.96</v>
      </c>
      <c r="Q780" s="11"/>
      <c r="BB780" s="55"/>
      <c r="BC780" s="56"/>
      <c r="BD780" s="56"/>
      <c r="BE780" s="56"/>
      <c r="BF780" s="56"/>
      <c r="BG780" s="56"/>
    </row>
    <row r="781" spans="1:59" ht="12.5">
      <c r="A781" s="19"/>
      <c r="B781" s="198" t="str">
        <f ca="1"/>
        <v>2022-07-15</v>
      </c>
      <c r="C781" s="30">
        <f ca="1"/>
        <v>147.99</v>
      </c>
      <c r="D781" s="205">
        <f t="shared" ca="1" si="76"/>
        <v>138.93150000000003</v>
      </c>
      <c r="E781" s="30">
        <f t="shared" ca="1" si="73"/>
        <v>144.45233333333331</v>
      </c>
      <c r="F781" s="30">
        <f t="shared" ca="1" si="74"/>
        <v>154.68891666666667</v>
      </c>
      <c r="G781" s="206">
        <f t="shared" ca="1" si="75"/>
        <v>153.66239999999999</v>
      </c>
      <c r="H781" s="192" t="str">
        <f ca="1"/>
        <v>2022-07-15</v>
      </c>
      <c r="I781" s="193">
        <f ca="1"/>
        <v>76259931</v>
      </c>
      <c r="O781" s="192" t="str">
        <f ca="1"/>
        <v>2022-07-15</v>
      </c>
      <c r="P781" s="193">
        <f ca="1"/>
        <v>2.93</v>
      </c>
      <c r="Q781" s="11"/>
      <c r="BB781" s="55"/>
      <c r="BC781" s="56"/>
      <c r="BD781" s="56"/>
      <c r="BE781" s="56"/>
      <c r="BF781" s="56"/>
      <c r="BG781" s="56"/>
    </row>
    <row r="782" spans="1:59" ht="12.5">
      <c r="A782" s="19"/>
      <c r="B782" s="198" t="str">
        <f ca="1"/>
        <v>2022-07-14</v>
      </c>
      <c r="C782" s="30">
        <f ca="1"/>
        <v>146.32</v>
      </c>
      <c r="D782" s="205">
        <f t="shared" ca="1" si="76"/>
        <v>138.2055</v>
      </c>
      <c r="E782" s="30">
        <f t="shared" ca="1" si="73"/>
        <v>144.73133333333328</v>
      </c>
      <c r="F782" s="30">
        <f t="shared" ca="1" si="74"/>
        <v>154.7858333333333</v>
      </c>
      <c r="G782" s="206">
        <f t="shared" ca="1" si="75"/>
        <v>153.62879999999996</v>
      </c>
      <c r="H782" s="192" t="str">
        <f ca="1"/>
        <v>2022-07-14</v>
      </c>
      <c r="I782" s="193">
        <f ca="1"/>
        <v>78140744</v>
      </c>
      <c r="O782" s="192" t="str">
        <f ca="1"/>
        <v>2022-07-14</v>
      </c>
      <c r="P782" s="193">
        <f ca="1"/>
        <v>2.96</v>
      </c>
      <c r="Q782" s="11"/>
      <c r="BB782" s="55"/>
      <c r="BC782" s="56"/>
      <c r="BD782" s="56"/>
      <c r="BE782" s="56"/>
      <c r="BF782" s="56"/>
      <c r="BG782" s="56"/>
    </row>
    <row r="783" spans="1:59" ht="12.5">
      <c r="A783" s="19"/>
      <c r="B783" s="198" t="str">
        <f ca="1"/>
        <v>2022-07-13</v>
      </c>
      <c r="C783" s="30">
        <f ca="1"/>
        <v>143.38</v>
      </c>
      <c r="D783" s="205">
        <f t="shared" ca="1" si="76"/>
        <v>137.4315</v>
      </c>
      <c r="E783" s="30">
        <f t="shared" ca="1" si="73"/>
        <v>144.99999999999997</v>
      </c>
      <c r="F783" s="30">
        <f t="shared" ca="1" si="74"/>
        <v>154.91383333333332</v>
      </c>
      <c r="G783" s="206">
        <f t="shared" ca="1" si="75"/>
        <v>153.61731999999995</v>
      </c>
      <c r="H783" s="192" t="str">
        <f ca="1"/>
        <v>2022-07-13</v>
      </c>
      <c r="I783" s="193">
        <f ca="1"/>
        <v>71185600</v>
      </c>
      <c r="O783" s="192" t="str">
        <f ca="1"/>
        <v>2022-07-13</v>
      </c>
      <c r="P783" s="193">
        <f ca="1"/>
        <v>2.9</v>
      </c>
      <c r="Q783" s="11"/>
      <c r="BB783" s="55"/>
      <c r="BC783" s="56"/>
      <c r="BD783" s="56"/>
      <c r="BE783" s="56"/>
      <c r="BF783" s="56"/>
      <c r="BG783" s="56"/>
    </row>
    <row r="784" spans="1:59" ht="12.5">
      <c r="A784" s="19"/>
      <c r="B784" s="198" t="str">
        <f ca="1"/>
        <v>2022-07-12</v>
      </c>
      <c r="C784" s="30">
        <f ca="1"/>
        <v>143.75</v>
      </c>
      <c r="D784" s="205">
        <f t="shared" ca="1" si="76"/>
        <v>136.761</v>
      </c>
      <c r="E784" s="30">
        <f t="shared" ca="1" si="73"/>
        <v>145.32116666666664</v>
      </c>
      <c r="F784" s="30">
        <f t="shared" ca="1" si="74"/>
        <v>155.08041666666665</v>
      </c>
      <c r="G784" s="206">
        <f t="shared" ca="1" si="75"/>
        <v>153.62579999999997</v>
      </c>
      <c r="H784" s="192" t="str">
        <f ca="1"/>
        <v>2022-07-12</v>
      </c>
      <c r="I784" s="193">
        <f ca="1"/>
        <v>77588800</v>
      </c>
      <c r="O784" s="192" t="str">
        <f ca="1"/>
        <v>2022-07-12</v>
      </c>
      <c r="P784" s="193">
        <f ca="1"/>
        <v>2.96</v>
      </c>
      <c r="Q784" s="11"/>
      <c r="BB784" s="55"/>
      <c r="BC784" s="56"/>
      <c r="BD784" s="56"/>
      <c r="BE784" s="56"/>
      <c r="BF784" s="56"/>
      <c r="BG784" s="56"/>
    </row>
    <row r="785" spans="1:59" ht="12.5">
      <c r="A785" s="19"/>
      <c r="B785" s="198" t="str">
        <f ca="1"/>
        <v>2022-07-11</v>
      </c>
      <c r="C785" s="30">
        <f ca="1"/>
        <v>142.77000000000001</v>
      </c>
      <c r="D785" s="205">
        <f t="shared" ca="1" si="76"/>
        <v>136.33049999999997</v>
      </c>
      <c r="E785" s="30">
        <f t="shared" ca="1" si="73"/>
        <v>145.71999999999997</v>
      </c>
      <c r="F785" s="30">
        <f t="shared" ca="1" si="74"/>
        <v>155.27316666666667</v>
      </c>
      <c r="G785" s="206">
        <f t="shared" ca="1" si="75"/>
        <v>153.63539999999998</v>
      </c>
      <c r="H785" s="192" t="str">
        <f ca="1"/>
        <v>2022-07-11</v>
      </c>
      <c r="I785" s="193">
        <f ca="1"/>
        <v>63305113</v>
      </c>
      <c r="O785" s="192" t="str">
        <f ca="1"/>
        <v>2022-07-11</v>
      </c>
      <c r="P785" s="193">
        <f ca="1"/>
        <v>2.99</v>
      </c>
      <c r="Q785" s="11"/>
      <c r="BB785" s="55"/>
      <c r="BC785" s="56"/>
      <c r="BD785" s="56"/>
      <c r="BE785" s="56"/>
      <c r="BF785" s="56"/>
      <c r="BG785" s="56"/>
    </row>
    <row r="786" spans="1:59" ht="12.5">
      <c r="A786" s="19"/>
      <c r="B786" s="198" t="str">
        <f ca="1"/>
        <v>2022-07-08</v>
      </c>
      <c r="C786" s="30">
        <f ca="1"/>
        <v>144.91</v>
      </c>
      <c r="D786" s="205">
        <f t="shared" ca="1" si="76"/>
        <v>136.22049999999999</v>
      </c>
      <c r="E786" s="30">
        <f t="shared" ca="1" si="73"/>
        <v>146.09033333333329</v>
      </c>
      <c r="F786" s="30">
        <f t="shared" ca="1" si="74"/>
        <v>155.50083333333333</v>
      </c>
      <c r="G786" s="206">
        <f t="shared" ca="1" si="75"/>
        <v>153.63515999999998</v>
      </c>
      <c r="H786" s="192" t="str">
        <f ca="1"/>
        <v>2022-07-08</v>
      </c>
      <c r="I786" s="193">
        <f ca="1"/>
        <v>64547800</v>
      </c>
      <c r="O786" s="192" t="str">
        <f ca="1"/>
        <v>2022-07-08</v>
      </c>
      <c r="P786" s="193">
        <f ca="1"/>
        <v>3.1</v>
      </c>
      <c r="Q786" s="11"/>
      <c r="BB786" s="55"/>
      <c r="BC786" s="56"/>
      <c r="BD786" s="56"/>
      <c r="BE786" s="56"/>
      <c r="BF786" s="56"/>
      <c r="BG786" s="56"/>
    </row>
    <row r="787" spans="1:59" ht="12.5">
      <c r="A787" s="19"/>
      <c r="B787" s="198" t="str">
        <f ca="1"/>
        <v>2022-07-07</v>
      </c>
      <c r="C787" s="30">
        <f ca="1"/>
        <v>144.22999999999999</v>
      </c>
      <c r="D787" s="205">
        <f t="shared" ca="1" si="76"/>
        <v>136.2655</v>
      </c>
      <c r="E787" s="30">
        <f t="shared" ca="1" si="73"/>
        <v>146.39366666666666</v>
      </c>
      <c r="F787" s="30">
        <f t="shared" ca="1" si="74"/>
        <v>155.70349999999999</v>
      </c>
      <c r="G787" s="206">
        <f t="shared" ca="1" si="75"/>
        <v>153.62191999999996</v>
      </c>
      <c r="H787" s="192" t="str">
        <f ca="1"/>
        <v>2022-07-07</v>
      </c>
      <c r="I787" s="193">
        <f ca="1"/>
        <v>66253709</v>
      </c>
      <c r="O787" s="192" t="str">
        <f ca="1"/>
        <v>2022-07-07</v>
      </c>
      <c r="P787" s="193">
        <f ca="1"/>
        <v>3.01</v>
      </c>
      <c r="Q787" s="11"/>
      <c r="BB787" s="55"/>
      <c r="BC787" s="56"/>
      <c r="BD787" s="56"/>
      <c r="BE787" s="56"/>
      <c r="BF787" s="56"/>
      <c r="BG787" s="56"/>
    </row>
    <row r="788" spans="1:59" ht="12.5">
      <c r="A788" s="19"/>
      <c r="B788" s="198" t="str">
        <f ca="1"/>
        <v>2022-07-06</v>
      </c>
      <c r="C788" s="30">
        <f ca="1"/>
        <v>140.85</v>
      </c>
      <c r="D788" s="205">
        <f t="shared" ca="1" si="76"/>
        <v>136.38150000000002</v>
      </c>
      <c r="E788" s="30">
        <f t="shared" ca="1" si="73"/>
        <v>146.77949999999998</v>
      </c>
      <c r="F788" s="30">
        <f t="shared" ca="1" si="74"/>
        <v>155.93916666666664</v>
      </c>
      <c r="G788" s="206">
        <f t="shared" ca="1" si="75"/>
        <v>153.61375999999998</v>
      </c>
      <c r="H788" s="192" t="str">
        <f ca="1"/>
        <v>2022-07-06</v>
      </c>
      <c r="I788" s="193">
        <f ca="1"/>
        <v>74064300</v>
      </c>
      <c r="O788" s="192" t="str">
        <f ca="1"/>
        <v>2022-07-06</v>
      </c>
      <c r="P788" s="193">
        <f ca="1"/>
        <v>2.91</v>
      </c>
      <c r="Q788" s="11"/>
      <c r="BB788" s="55"/>
      <c r="BC788" s="56"/>
      <c r="BD788" s="56"/>
      <c r="BE788" s="56"/>
      <c r="BF788" s="56"/>
      <c r="BG788" s="56"/>
    </row>
    <row r="789" spans="1:59" ht="12.5">
      <c r="A789" s="19"/>
      <c r="B789" s="198" t="str">
        <f ca="1"/>
        <v>2022-07-05</v>
      </c>
      <c r="C789" s="30">
        <f ca="1"/>
        <v>139.51</v>
      </c>
      <c r="D789" s="205">
        <f t="shared" ca="1" si="76"/>
        <v>136.54000000000002</v>
      </c>
      <c r="E789" s="30">
        <f t="shared" ca="1" si="73"/>
        <v>147.25533333333331</v>
      </c>
      <c r="F789" s="30">
        <f t="shared" ca="1" si="74"/>
        <v>156.1993333333333</v>
      </c>
      <c r="G789" s="206">
        <f t="shared" ca="1" si="75"/>
        <v>153.61179999999999</v>
      </c>
      <c r="H789" s="192" t="str">
        <f ca="1"/>
        <v>2022-07-05</v>
      </c>
      <c r="I789" s="193">
        <f ca="1"/>
        <v>73429641</v>
      </c>
      <c r="O789" s="192" t="str">
        <f ca="1"/>
        <v>2022-07-05</v>
      </c>
      <c r="P789" s="193">
        <f ca="1"/>
        <v>2.81</v>
      </c>
      <c r="Q789" s="11"/>
      <c r="BB789" s="55"/>
      <c r="BC789" s="56"/>
      <c r="BD789" s="56"/>
      <c r="BE789" s="56"/>
      <c r="BF789" s="56"/>
      <c r="BG789" s="56"/>
    </row>
    <row r="790" spans="1:59" ht="12.5">
      <c r="A790" s="19"/>
      <c r="B790" s="198" t="str">
        <f ca="1"/>
        <v>2022-07-01</v>
      </c>
      <c r="C790" s="30">
        <f ca="1"/>
        <v>136.91999999999999</v>
      </c>
      <c r="D790" s="205">
        <f t="shared" ca="1" si="76"/>
        <v>136.72800000000001</v>
      </c>
      <c r="E790" s="30">
        <f t="shared" ca="1" si="73"/>
        <v>147.74833333333331</v>
      </c>
      <c r="F790" s="30">
        <f t="shared" ca="1" si="74"/>
        <v>156.44699999999997</v>
      </c>
      <c r="G790" s="206">
        <f t="shared" ca="1" si="75"/>
        <v>153.62039999999999</v>
      </c>
      <c r="H790" s="192" t="str">
        <f ca="1"/>
        <v>2022-07-01</v>
      </c>
      <c r="I790" s="193">
        <f ca="1"/>
        <v>71051600</v>
      </c>
      <c r="O790" s="192" t="str">
        <f ca="1"/>
        <v>2022-07-01</v>
      </c>
      <c r="P790" s="193">
        <f ca="1"/>
        <v>2.89</v>
      </c>
      <c r="Q790" s="11"/>
      <c r="BB790" s="55"/>
      <c r="BC790" s="56"/>
      <c r="BD790" s="56"/>
      <c r="BE790" s="56"/>
      <c r="BF790" s="56"/>
      <c r="BG790" s="56"/>
    </row>
    <row r="791" spans="1:59" ht="12.5">
      <c r="A791" s="19"/>
      <c r="B791" s="198" t="str">
        <f ca="1"/>
        <v>2022-06-30</v>
      </c>
      <c r="C791" s="30">
        <f ca="1"/>
        <v>134.74</v>
      </c>
      <c r="D791" s="205">
        <f t="shared" ca="1" si="76"/>
        <v>137.33300000000003</v>
      </c>
      <c r="E791" s="30">
        <f t="shared" ca="1" si="73"/>
        <v>148.33749999999998</v>
      </c>
      <c r="F791" s="30">
        <f t="shared" ca="1" si="74"/>
        <v>156.71608333333327</v>
      </c>
      <c r="G791" s="206">
        <f t="shared" ca="1" si="75"/>
        <v>153.6294</v>
      </c>
      <c r="H791" s="192" t="str">
        <f ca="1"/>
        <v>2022-06-30</v>
      </c>
      <c r="I791" s="193">
        <f ca="1"/>
        <v>98964500</v>
      </c>
      <c r="O791" s="192" t="str">
        <f ca="1"/>
        <v>2022-06-30</v>
      </c>
      <c r="P791" s="193">
        <f ca="1"/>
        <v>2.97</v>
      </c>
      <c r="Q791" s="11"/>
      <c r="BB791" s="55"/>
      <c r="BC791" s="56"/>
      <c r="BD791" s="56"/>
      <c r="BE791" s="56"/>
      <c r="BF791" s="56"/>
      <c r="BG791" s="56"/>
    </row>
    <row r="792" spans="1:59" ht="12.5">
      <c r="A792" s="19"/>
      <c r="B792" s="198" t="str">
        <f ca="1"/>
        <v>2022-06-29</v>
      </c>
      <c r="C792" s="30">
        <f ca="1"/>
        <v>137.21</v>
      </c>
      <c r="D792" s="205">
        <f t="shared" ca="1" si="76"/>
        <v>137.92349999999999</v>
      </c>
      <c r="E792" s="30">
        <f t="shared" ca="1" si="73"/>
        <v>149.01833333333332</v>
      </c>
      <c r="F792" s="30">
        <f t="shared" ca="1" si="74"/>
        <v>157.00191666666663</v>
      </c>
      <c r="G792" s="206">
        <f t="shared" ca="1" si="75"/>
        <v>153.63903999999999</v>
      </c>
      <c r="H792" s="192" t="str">
        <f ca="1"/>
        <v>2022-06-29</v>
      </c>
      <c r="I792" s="193">
        <f ca="1"/>
        <v>66242411</v>
      </c>
      <c r="O792" s="192" t="str">
        <f ca="1"/>
        <v>2022-06-29</v>
      </c>
      <c r="P792" s="193">
        <f ca="1"/>
        <v>3.09</v>
      </c>
      <c r="Q792" s="11"/>
      <c r="BB792" s="55"/>
      <c r="BC792" s="56"/>
      <c r="BD792" s="56"/>
      <c r="BE792" s="56"/>
      <c r="BF792" s="56"/>
      <c r="BG792" s="56"/>
    </row>
    <row r="793" spans="1:59" ht="12.5">
      <c r="A793" s="19"/>
      <c r="B793" s="198" t="str">
        <f ca="1"/>
        <v>2022-06-28</v>
      </c>
      <c r="C793" s="30">
        <f ca="1"/>
        <v>135.44999999999999</v>
      </c>
      <c r="D793" s="205">
        <f t="shared" ca="1" si="76"/>
        <v>138.39699999999999</v>
      </c>
      <c r="E793" s="30">
        <f t="shared" ca="1" si="73"/>
        <v>149.59033333333335</v>
      </c>
      <c r="F793" s="30">
        <f t="shared" ca="1" si="74"/>
        <v>157.29108333333332</v>
      </c>
      <c r="G793" s="206">
        <f t="shared" ca="1" si="75"/>
        <v>153.62824000000003</v>
      </c>
      <c r="H793" s="192" t="str">
        <f ca="1"/>
        <v>2022-06-28</v>
      </c>
      <c r="I793" s="193">
        <f ca="1"/>
        <v>67315328</v>
      </c>
      <c r="O793" s="192" t="str">
        <f ca="1"/>
        <v>2022-06-28</v>
      </c>
      <c r="P793" s="193">
        <f ca="1"/>
        <v>3.21</v>
      </c>
      <c r="Q793" s="11"/>
      <c r="BB793" s="55"/>
      <c r="BC793" s="56"/>
      <c r="BD793" s="56"/>
      <c r="BE793" s="56"/>
      <c r="BF793" s="56"/>
      <c r="BG793" s="56"/>
    </row>
    <row r="794" spans="1:59" ht="12.5">
      <c r="A794" s="19"/>
      <c r="B794" s="198" t="str">
        <f ca="1"/>
        <v>2022-06-27</v>
      </c>
      <c r="C794" s="30">
        <f ca="1"/>
        <v>139.61000000000001</v>
      </c>
      <c r="D794" s="205">
        <f t="shared" ca="1" si="76"/>
        <v>138.99799999999999</v>
      </c>
      <c r="E794" s="30">
        <f t="shared" ca="1" si="73"/>
        <v>150.19666666666666</v>
      </c>
      <c r="F794" s="30">
        <f t="shared" ca="1" si="74"/>
        <v>157.63408333333331</v>
      </c>
      <c r="G794" s="206">
        <f t="shared" ca="1" si="75"/>
        <v>153.62328000000002</v>
      </c>
      <c r="H794" s="192" t="str">
        <f ca="1"/>
        <v>2022-06-27</v>
      </c>
      <c r="I794" s="193">
        <f ca="1"/>
        <v>70207908</v>
      </c>
      <c r="O794" s="192" t="str">
        <f ca="1"/>
        <v>2022-06-27</v>
      </c>
      <c r="P794" s="193">
        <f ca="1"/>
        <v>3.19</v>
      </c>
      <c r="Q794" s="11"/>
      <c r="BB794" s="55"/>
      <c r="BC794" s="56"/>
      <c r="BD794" s="56"/>
      <c r="BE794" s="56"/>
      <c r="BF794" s="56"/>
      <c r="BG794" s="56"/>
    </row>
    <row r="795" spans="1:59" ht="12.5">
      <c r="A795" s="19"/>
      <c r="B795" s="198" t="str">
        <f ca="1"/>
        <v>2022-06-24</v>
      </c>
      <c r="C795" s="30">
        <f ca="1"/>
        <v>139.61000000000001</v>
      </c>
      <c r="D795" s="205">
        <f t="shared" ca="1" si="76"/>
        <v>139.10249999999996</v>
      </c>
      <c r="E795" s="30">
        <f t="shared" ca="1" si="73"/>
        <v>150.78549999999998</v>
      </c>
      <c r="F795" s="30">
        <f t="shared" ca="1" si="74"/>
        <v>157.9613333333333</v>
      </c>
      <c r="G795" s="206">
        <f t="shared" ca="1" si="75"/>
        <v>153.5992</v>
      </c>
      <c r="H795" s="192" t="str">
        <f ca="1"/>
        <v>2022-06-24</v>
      </c>
      <c r="I795" s="193">
        <f ca="1"/>
        <v>89116837</v>
      </c>
      <c r="O795" s="192" t="str">
        <f ca="1"/>
        <v>2022-06-24</v>
      </c>
      <c r="P795" s="193">
        <f ca="1"/>
        <v>3.13</v>
      </c>
      <c r="Q795" s="11"/>
      <c r="BB795" s="55"/>
      <c r="BC795" s="56"/>
      <c r="BD795" s="56"/>
      <c r="BE795" s="56"/>
      <c r="BF795" s="56"/>
      <c r="BG795" s="56"/>
    </row>
    <row r="796" spans="1:59" ht="12.5">
      <c r="A796" s="19"/>
      <c r="B796" s="198" t="str">
        <f ca="1"/>
        <v>2022-06-23</v>
      </c>
      <c r="C796" s="30">
        <f ca="1"/>
        <v>136.27000000000001</v>
      </c>
      <c r="D796" s="205">
        <f t="shared" ca="1" si="76"/>
        <v>139.04599999999996</v>
      </c>
      <c r="E796" s="30">
        <f t="shared" ca="1" si="73"/>
        <v>151.39383333333333</v>
      </c>
      <c r="F796" s="30">
        <f t="shared" ca="1" si="74"/>
        <v>158.25224999999998</v>
      </c>
      <c r="G796" s="206">
        <f t="shared" ca="1" si="75"/>
        <v>153.56904</v>
      </c>
      <c r="H796" s="192" t="str">
        <f ca="1"/>
        <v>2022-06-23</v>
      </c>
      <c r="I796" s="193">
        <f ca="1"/>
        <v>72433800</v>
      </c>
      <c r="O796" s="192" t="str">
        <f ca="1"/>
        <v>2022-06-23</v>
      </c>
      <c r="P796" s="193">
        <f ca="1"/>
        <v>3.07</v>
      </c>
      <c r="Q796" s="11"/>
      <c r="BB796" s="55"/>
      <c r="BC796" s="56"/>
      <c r="BD796" s="56"/>
      <c r="BE796" s="56"/>
      <c r="BF796" s="56"/>
      <c r="BG796" s="56"/>
    </row>
    <row r="797" spans="1:59" ht="12.5">
      <c r="A797" s="19"/>
      <c r="B797" s="198" t="str">
        <f ca="1"/>
        <v>2022-06-22</v>
      </c>
      <c r="C797" s="30">
        <f ca="1"/>
        <v>133.38999999999999</v>
      </c>
      <c r="D797" s="205">
        <f t="shared" ca="1" si="76"/>
        <v>139.14849999999996</v>
      </c>
      <c r="E797" s="30">
        <f t="shared" ca="1" si="73"/>
        <v>152.00266666666667</v>
      </c>
      <c r="F797" s="30">
        <f t="shared" ca="1" si="74"/>
        <v>158.57616666666667</v>
      </c>
      <c r="G797" s="206">
        <f t="shared" ca="1" si="75"/>
        <v>153.54568</v>
      </c>
      <c r="H797" s="192" t="str">
        <f ca="1"/>
        <v>2022-06-22</v>
      </c>
      <c r="I797" s="193">
        <f ca="1"/>
        <v>73409234</v>
      </c>
      <c r="O797" s="192" t="str">
        <f ca="1"/>
        <v>2022-06-22</v>
      </c>
      <c r="P797" s="193">
        <f ca="1"/>
        <v>3.16</v>
      </c>
      <c r="Q797" s="11"/>
      <c r="BB797" s="55"/>
      <c r="BC797" s="56"/>
      <c r="BD797" s="56"/>
      <c r="BE797" s="56"/>
      <c r="BF797" s="56"/>
      <c r="BG797" s="56"/>
    </row>
    <row r="798" spans="1:59" ht="12.5">
      <c r="A798" s="19"/>
      <c r="B798" s="198" t="str">
        <f ca="1"/>
        <v>2022-06-21</v>
      </c>
      <c r="C798" s="30">
        <f ca="1"/>
        <v>133.9</v>
      </c>
      <c r="D798" s="205">
        <f t="shared" ca="1" si="76"/>
        <v>139.53099999999998</v>
      </c>
      <c r="E798" s="30">
        <f t="shared" ca="1" si="73"/>
        <v>152.64499999999998</v>
      </c>
      <c r="F798" s="30">
        <f t="shared" ca="1" si="74"/>
        <v>158.93375</v>
      </c>
      <c r="G798" s="206">
        <f t="shared" ca="1" si="75"/>
        <v>153.53504000000001</v>
      </c>
      <c r="H798" s="192" t="str">
        <f ca="1"/>
        <v>2022-06-21</v>
      </c>
      <c r="I798" s="193">
        <f ca="1"/>
        <v>81000500</v>
      </c>
      <c r="O798" s="192" t="str">
        <f ca="1"/>
        <v>2022-06-21</v>
      </c>
      <c r="P798" s="193">
        <f ca="1"/>
        <v>3.31</v>
      </c>
      <c r="Q798" s="11"/>
      <c r="BB798" s="55"/>
      <c r="BC798" s="56"/>
      <c r="BD798" s="56"/>
      <c r="BE798" s="56"/>
      <c r="BF798" s="56"/>
      <c r="BG798" s="56"/>
    </row>
    <row r="799" spans="1:59" ht="12.5">
      <c r="A799" s="19"/>
      <c r="B799" s="198" t="str">
        <f ca="1"/>
        <v>2022-06-17</v>
      </c>
      <c r="C799" s="30">
        <f ca="1"/>
        <v>129.65</v>
      </c>
      <c r="D799" s="205">
        <f t="shared" ca="1" si="76"/>
        <v>139.61599999999999</v>
      </c>
      <c r="E799" s="30">
        <f t="shared" ca="1" si="73"/>
        <v>153.26816666666667</v>
      </c>
      <c r="F799" s="30">
        <f t="shared" ca="1" si="74"/>
        <v>159.28633333333335</v>
      </c>
      <c r="G799" s="206">
        <f t="shared" ca="1" si="75"/>
        <v>153.52348000000003</v>
      </c>
      <c r="H799" s="192" t="str">
        <f ca="1"/>
        <v>2022-06-17</v>
      </c>
      <c r="I799" s="193">
        <f ca="1"/>
        <v>134520300</v>
      </c>
      <c r="O799" s="192" t="str">
        <f ca="1"/>
        <v>2022-06-17</v>
      </c>
      <c r="P799" s="193">
        <f ca="1"/>
        <v>3.24</v>
      </c>
      <c r="Q799" s="11"/>
      <c r="BB799" s="55"/>
      <c r="BC799" s="56"/>
      <c r="BD799" s="56"/>
      <c r="BE799" s="56"/>
      <c r="BF799" s="56"/>
      <c r="BG799" s="56"/>
    </row>
    <row r="800" spans="1:59" ht="12.5">
      <c r="A800" s="19"/>
      <c r="B800" s="198" t="str">
        <f ca="1"/>
        <v>2022-06-16</v>
      </c>
      <c r="C800" s="30">
        <f ca="1"/>
        <v>128.16999999999999</v>
      </c>
      <c r="D800" s="205">
        <f t="shared" ca="1" si="76"/>
        <v>139.9015</v>
      </c>
      <c r="E800" s="30">
        <f t="shared" ca="1" si="73"/>
        <v>153.899</v>
      </c>
      <c r="F800" s="30">
        <f t="shared" ca="1" si="74"/>
        <v>159.68283333333332</v>
      </c>
      <c r="G800" s="206">
        <f t="shared" ca="1" si="75"/>
        <v>153.53004000000007</v>
      </c>
      <c r="H800" s="192" t="str">
        <f ca="1"/>
        <v>2022-06-16</v>
      </c>
      <c r="I800" s="193">
        <f ca="1"/>
        <v>108123900</v>
      </c>
      <c r="O800" s="192" t="str">
        <f ca="1"/>
        <v>2022-06-16</v>
      </c>
      <c r="P800" s="193">
        <f ca="1"/>
        <v>3.31</v>
      </c>
      <c r="Q800" s="11"/>
      <c r="BB800" s="55"/>
      <c r="BC800" s="56"/>
      <c r="BD800" s="56"/>
      <c r="BE800" s="56"/>
      <c r="BF800" s="56"/>
      <c r="BG800" s="56"/>
    </row>
    <row r="801" spans="1:59" ht="12.5">
      <c r="A801" s="19"/>
      <c r="B801" s="198" t="str">
        <f ca="1"/>
        <v>2022-06-15</v>
      </c>
      <c r="C801" s="30">
        <f ca="1"/>
        <v>133.47</v>
      </c>
      <c r="D801" s="205">
        <f t="shared" ca="1" si="76"/>
        <v>140.43200000000002</v>
      </c>
      <c r="E801" s="30">
        <f t="shared" ca="1" si="73"/>
        <v>154.53166666666667</v>
      </c>
      <c r="F801" s="30">
        <f t="shared" ca="1" si="74"/>
        <v>160.05850000000001</v>
      </c>
      <c r="G801" s="206">
        <f t="shared" ca="1" si="75"/>
        <v>153.53592000000003</v>
      </c>
      <c r="H801" s="192" t="str">
        <f ca="1"/>
        <v>2022-06-15</v>
      </c>
      <c r="I801" s="193">
        <f ca="1"/>
        <v>91533000</v>
      </c>
      <c r="O801" s="192" t="str">
        <f ca="1"/>
        <v>2022-06-15</v>
      </c>
      <c r="P801" s="193">
        <f ca="1"/>
        <v>3.4</v>
      </c>
      <c r="Q801" s="11"/>
      <c r="BB801" s="55"/>
      <c r="BC801" s="56"/>
      <c r="BD801" s="56"/>
      <c r="BE801" s="56"/>
      <c r="BF801" s="56"/>
      <c r="BG801" s="56"/>
    </row>
    <row r="802" spans="1:59" ht="12.5">
      <c r="A802" s="19"/>
      <c r="B802" s="198" t="str">
        <f ca="1"/>
        <v>2022-06-14</v>
      </c>
      <c r="C802" s="30">
        <f ca="1"/>
        <v>130.84</v>
      </c>
      <c r="D802" s="205">
        <f t="shared" ca="1" si="76"/>
        <v>141.11250000000001</v>
      </c>
      <c r="E802" s="30">
        <f t="shared" ca="1" si="73"/>
        <v>155.01949999999997</v>
      </c>
      <c r="F802" s="30">
        <f t="shared" ca="1" si="74"/>
        <v>160.38474999999997</v>
      </c>
      <c r="G802" s="206">
        <f t="shared" ca="1" si="75"/>
        <v>153.51340000000002</v>
      </c>
      <c r="H802" s="192" t="str">
        <f ca="1"/>
        <v>2022-06-14</v>
      </c>
      <c r="I802" s="193">
        <f ca="1"/>
        <v>84784326</v>
      </c>
      <c r="O802" s="192" t="str">
        <f ca="1"/>
        <v>2022-06-14</v>
      </c>
      <c r="P802" s="193">
        <f ca="1"/>
        <v>3.48</v>
      </c>
      <c r="Q802" s="11"/>
      <c r="BB802" s="55"/>
      <c r="BC802" s="56"/>
      <c r="BD802" s="56"/>
      <c r="BE802" s="56"/>
      <c r="BF802" s="56"/>
      <c r="BG802" s="56"/>
    </row>
    <row r="803" spans="1:59" ht="12.5">
      <c r="A803" s="19"/>
      <c r="B803" s="198" t="str">
        <f ca="1"/>
        <v>2022-06-13</v>
      </c>
      <c r="C803" s="30">
        <f ca="1"/>
        <v>129.97</v>
      </c>
      <c r="D803" s="205">
        <f t="shared" ca="1" si="76"/>
        <v>141.74200000000002</v>
      </c>
      <c r="E803" s="30">
        <f t="shared" ca="1" si="73"/>
        <v>155.52833333333331</v>
      </c>
      <c r="F803" s="30">
        <f t="shared" ca="1" si="74"/>
        <v>160.71124999999998</v>
      </c>
      <c r="G803" s="206">
        <f t="shared" ca="1" si="75"/>
        <v>153.50660000000005</v>
      </c>
      <c r="H803" s="192" t="str">
        <f ca="1"/>
        <v>2022-06-13</v>
      </c>
      <c r="I803" s="193">
        <f ca="1"/>
        <v>122207100</v>
      </c>
      <c r="O803" s="192" t="str">
        <f ca="1"/>
        <v>2022-06-13</v>
      </c>
      <c r="P803" s="193">
        <f ca="1"/>
        <v>3.37</v>
      </c>
      <c r="Q803" s="11"/>
      <c r="BB803" s="55"/>
      <c r="BC803" s="56"/>
      <c r="BD803" s="56"/>
      <c r="BE803" s="56"/>
      <c r="BF803" s="56"/>
      <c r="BG803" s="56"/>
    </row>
    <row r="804" spans="1:59" ht="12.5">
      <c r="A804" s="19"/>
      <c r="B804" s="198" t="str">
        <f ca="1"/>
        <v>2022-06-10</v>
      </c>
      <c r="C804" s="30">
        <f ca="1"/>
        <v>135.13999999999999</v>
      </c>
      <c r="D804" s="205">
        <f t="shared" ca="1" si="76"/>
        <v>142.49250000000001</v>
      </c>
      <c r="E804" s="30">
        <f t="shared" ca="1" si="73"/>
        <v>155.9965</v>
      </c>
      <c r="F804" s="30">
        <f t="shared" ca="1" si="74"/>
        <v>161.01841666666667</v>
      </c>
      <c r="G804" s="206">
        <f t="shared" ca="1" si="75"/>
        <v>153.49683999999999</v>
      </c>
      <c r="H804" s="192" t="str">
        <f ca="1"/>
        <v>2022-06-10</v>
      </c>
      <c r="I804" s="193">
        <f ca="1"/>
        <v>91566637</v>
      </c>
      <c r="O804" s="192" t="str">
        <f ca="1"/>
        <v>2022-06-10</v>
      </c>
      <c r="P804" s="193">
        <f ca="1"/>
        <v>3.16</v>
      </c>
      <c r="Q804" s="11"/>
      <c r="BB804" s="55"/>
      <c r="BC804" s="56"/>
      <c r="BD804" s="56"/>
      <c r="BE804" s="56"/>
      <c r="BF804" s="56"/>
      <c r="BG804" s="56"/>
    </row>
    <row r="805" spans="1:59" ht="12.5">
      <c r="A805" s="19"/>
      <c r="B805" s="198" t="str">
        <f ca="1"/>
        <v>2022-06-09</v>
      </c>
      <c r="C805" s="30">
        <f ca="1"/>
        <v>140.57</v>
      </c>
      <c r="D805" s="205">
        <f t="shared" ca="1" si="76"/>
        <v>142.76</v>
      </c>
      <c r="E805" s="30">
        <f t="shared" ca="1" si="73"/>
        <v>156.36166666666662</v>
      </c>
      <c r="F805" s="30">
        <f t="shared" ca="1" si="74"/>
        <v>161.29391666666666</v>
      </c>
      <c r="G805" s="206">
        <f t="shared" ca="1" si="75"/>
        <v>153.46439999999998</v>
      </c>
      <c r="H805" s="192" t="str">
        <f ca="1"/>
        <v>2022-06-09</v>
      </c>
      <c r="I805" s="193">
        <f ca="1"/>
        <v>69473000</v>
      </c>
      <c r="O805" s="192" t="str">
        <f ca="1"/>
        <v>2022-06-09</v>
      </c>
      <c r="P805" s="193">
        <f ca="1"/>
        <v>3.04</v>
      </c>
      <c r="Q805" s="11"/>
      <c r="BB805" s="55"/>
      <c r="BC805" s="56"/>
      <c r="BD805" s="56"/>
      <c r="BE805" s="56"/>
      <c r="BF805" s="56"/>
      <c r="BG805" s="56"/>
    </row>
    <row r="806" spans="1:59" ht="12.5">
      <c r="A806" s="19"/>
      <c r="B806" s="198" t="str">
        <f ca="1"/>
        <v>2022-06-08</v>
      </c>
      <c r="C806" s="30">
        <f ca="1"/>
        <v>145.81</v>
      </c>
      <c r="D806" s="205">
        <f t="shared" ca="1" si="76"/>
        <v>142.95050000000001</v>
      </c>
      <c r="E806" s="30">
        <f t="shared" ca="1" si="73"/>
        <v>156.56249999999997</v>
      </c>
      <c r="F806" s="30">
        <f t="shared" ca="1" si="74"/>
        <v>161.53333333333333</v>
      </c>
      <c r="G806" s="206">
        <f t="shared" ca="1" si="75"/>
        <v>153.41355999999999</v>
      </c>
      <c r="H806" s="192" t="str">
        <f ca="1"/>
        <v>2022-06-08</v>
      </c>
      <c r="I806" s="193">
        <f ca="1"/>
        <v>53950201</v>
      </c>
      <c r="O806" s="192" t="str">
        <f ca="1"/>
        <v>2022-06-08</v>
      </c>
      <c r="P806" s="193">
        <f ca="1"/>
        <v>3.03</v>
      </c>
      <c r="Q806" s="11"/>
      <c r="BB806" s="55"/>
      <c r="BC806" s="56"/>
      <c r="BD806" s="56"/>
      <c r="BE806" s="56"/>
      <c r="BF806" s="56"/>
      <c r="BG806" s="56"/>
    </row>
    <row r="807" spans="1:59" ht="12.5">
      <c r="A807" s="19"/>
      <c r="B807" s="198" t="str">
        <f ca="1"/>
        <v>2022-06-07</v>
      </c>
      <c r="C807" s="30">
        <f ca="1"/>
        <v>146.55000000000001</v>
      </c>
      <c r="D807" s="205">
        <f t="shared" ca="1" si="76"/>
        <v>143.27349999999998</v>
      </c>
      <c r="E807" s="30">
        <f t="shared" ca="1" si="73"/>
        <v>156.60266666666661</v>
      </c>
      <c r="F807" s="30">
        <f t="shared" ca="1" si="74"/>
        <v>161.78675000000001</v>
      </c>
      <c r="G807" s="206">
        <f t="shared" ca="1" si="75"/>
        <v>153.32947999999999</v>
      </c>
      <c r="H807" s="192" t="str">
        <f ca="1"/>
        <v>2022-06-07</v>
      </c>
      <c r="I807" s="193">
        <f ca="1"/>
        <v>67808200</v>
      </c>
      <c r="O807" s="192" t="str">
        <f ca="1"/>
        <v>2022-06-07</v>
      </c>
      <c r="P807" s="193">
        <f ca="1"/>
        <v>2.97</v>
      </c>
      <c r="Q807" s="11"/>
      <c r="BB807" s="55"/>
      <c r="BC807" s="56"/>
      <c r="BD807" s="56"/>
      <c r="BE807" s="56"/>
      <c r="BF807" s="56"/>
      <c r="BG807" s="56"/>
    </row>
    <row r="808" spans="1:59" ht="12.5">
      <c r="A808" s="19"/>
      <c r="B808" s="198" t="str">
        <f ca="1"/>
        <v>2022-06-06</v>
      </c>
      <c r="C808" s="30">
        <f ca="1"/>
        <v>144.02000000000001</v>
      </c>
      <c r="D808" s="205">
        <f t="shared" ca="1" si="76"/>
        <v>143.43900000000002</v>
      </c>
      <c r="E808" s="30">
        <f t="shared" ca="1" si="73"/>
        <v>156.69783333333331</v>
      </c>
      <c r="F808" s="30">
        <f t="shared" ca="1" si="74"/>
        <v>161.99325000000005</v>
      </c>
      <c r="G808" s="206">
        <f t="shared" ca="1" si="75"/>
        <v>153.23760000000001</v>
      </c>
      <c r="H808" s="192" t="str">
        <f ca="1"/>
        <v>2022-06-06</v>
      </c>
      <c r="I808" s="193">
        <f ca="1"/>
        <v>71598400</v>
      </c>
      <c r="O808" s="192" t="str">
        <f ca="1"/>
        <v>2022-06-06</v>
      </c>
      <c r="P808" s="193">
        <f ca="1"/>
        <v>3.04</v>
      </c>
      <c r="Q808" s="11"/>
      <c r="BB808" s="55"/>
      <c r="BC808" s="56"/>
      <c r="BD808" s="56"/>
      <c r="BE808" s="56"/>
      <c r="BF808" s="56"/>
      <c r="BG808" s="56"/>
    </row>
    <row r="809" spans="1:59" ht="12.5">
      <c r="A809" s="19"/>
      <c r="B809" s="198" t="str">
        <f ca="1"/>
        <v>2022-06-03</v>
      </c>
      <c r="C809" s="30">
        <f ca="1"/>
        <v>143.27000000000001</v>
      </c>
      <c r="D809" s="205">
        <f t="shared" ca="1" si="76"/>
        <v>143.988</v>
      </c>
      <c r="E809" s="30">
        <f t="shared" ca="1" si="73"/>
        <v>156.89733333333334</v>
      </c>
      <c r="F809" s="30">
        <f t="shared" ca="1" si="74"/>
        <v>162.23241666666672</v>
      </c>
      <c r="G809" s="206">
        <f t="shared" ca="1" si="75"/>
        <v>153.15980000000002</v>
      </c>
      <c r="H809" s="192" t="str">
        <f ca="1"/>
        <v>2022-06-03</v>
      </c>
      <c r="I809" s="193">
        <f ca="1"/>
        <v>88570300</v>
      </c>
      <c r="O809" s="192" t="str">
        <f ca="1"/>
        <v>2022-06-03</v>
      </c>
      <c r="P809" s="193">
        <f ca="1"/>
        <v>2.96</v>
      </c>
      <c r="Q809" s="11"/>
      <c r="BB809" s="55"/>
      <c r="BC809" s="56"/>
      <c r="BD809" s="56"/>
      <c r="BE809" s="56"/>
      <c r="BF809" s="56"/>
      <c r="BG809" s="56"/>
    </row>
    <row r="810" spans="1:59" ht="12.5">
      <c r="A810" s="19"/>
      <c r="B810" s="198" t="str">
        <f ca="1"/>
        <v>2022-06-02</v>
      </c>
      <c r="C810" s="30">
        <f ca="1"/>
        <v>149.02000000000001</v>
      </c>
      <c r="D810" s="205">
        <f t="shared" ca="1" si="76"/>
        <v>144.53799999999998</v>
      </c>
      <c r="E810" s="30">
        <f t="shared" ca="1" si="73"/>
        <v>157.18199999999996</v>
      </c>
      <c r="F810" s="30">
        <f t="shared" ca="1" si="74"/>
        <v>162.50816666666671</v>
      </c>
      <c r="G810" s="206">
        <f t="shared" ca="1" si="75"/>
        <v>153.08348000000001</v>
      </c>
      <c r="H810" s="192" t="str">
        <f ca="1"/>
        <v>2022-06-02</v>
      </c>
      <c r="I810" s="193">
        <f ca="1"/>
        <v>72348100</v>
      </c>
      <c r="O810" s="192" t="str">
        <f ca="1"/>
        <v>2022-06-02</v>
      </c>
      <c r="P810" s="193">
        <f ca="1"/>
        <v>2.91</v>
      </c>
      <c r="Q810" s="11"/>
      <c r="BB810" s="55"/>
      <c r="BC810" s="56"/>
      <c r="BD810" s="56"/>
      <c r="BE810" s="56"/>
      <c r="BF810" s="56"/>
      <c r="BG810" s="56"/>
    </row>
    <row r="811" spans="1:59" ht="12.5">
      <c r="A811" s="19"/>
      <c r="B811" s="198" t="str">
        <f ca="1"/>
        <v>2022-06-01</v>
      </c>
      <c r="C811" s="30">
        <f ca="1"/>
        <v>146.55000000000001</v>
      </c>
      <c r="D811" s="205">
        <f t="shared" ca="1" si="76"/>
        <v>145.25549999999998</v>
      </c>
      <c r="E811" s="30">
        <f t="shared" ca="1" si="73"/>
        <v>157.28049999999999</v>
      </c>
      <c r="F811" s="30">
        <f t="shared" ca="1" si="74"/>
        <v>162.69600000000005</v>
      </c>
      <c r="G811" s="206">
        <f t="shared" ca="1" si="75"/>
        <v>152.98088000000001</v>
      </c>
      <c r="H811" s="192" t="str">
        <f ca="1"/>
        <v>2022-06-01</v>
      </c>
      <c r="I811" s="193">
        <f ca="1"/>
        <v>74286635</v>
      </c>
      <c r="O811" s="192" t="str">
        <f ca="1"/>
        <v>2022-06-01</v>
      </c>
      <c r="P811" s="193">
        <f ca="1"/>
        <v>2.93</v>
      </c>
      <c r="Q811" s="11"/>
      <c r="BB811" s="55"/>
      <c r="BC811" s="56"/>
      <c r="BD811" s="56"/>
      <c r="BE811" s="56"/>
      <c r="BF811" s="56"/>
      <c r="BG811" s="56"/>
    </row>
    <row r="812" spans="1:59" ht="12.5">
      <c r="A812" s="19"/>
      <c r="B812" s="198" t="str">
        <f ca="1"/>
        <v>2022-05-31</v>
      </c>
      <c r="C812" s="30">
        <f ca="1"/>
        <v>146.68</v>
      </c>
      <c r="D812" s="205">
        <f t="shared" ca="1" si="76"/>
        <v>145.77500000000001</v>
      </c>
      <c r="E812" s="30">
        <f t="shared" ca="1" si="73"/>
        <v>157.45066666666665</v>
      </c>
      <c r="F812" s="30">
        <f t="shared" ca="1" si="74"/>
        <v>162.9086666666667</v>
      </c>
      <c r="G812" s="206">
        <f t="shared" ca="1" si="75"/>
        <v>152.88812000000001</v>
      </c>
      <c r="H812" s="192" t="str">
        <f ca="1"/>
        <v>2022-05-31</v>
      </c>
      <c r="I812" s="193">
        <f ca="1"/>
        <v>103718416</v>
      </c>
      <c r="O812" s="192" t="str">
        <f ca="1"/>
        <v>2022-05-31</v>
      </c>
      <c r="P812" s="193">
        <f ca="1"/>
        <v>2.84</v>
      </c>
      <c r="Q812" s="11"/>
      <c r="BB812" s="55"/>
      <c r="BC812" s="56"/>
      <c r="BD812" s="56"/>
      <c r="BE812" s="56"/>
      <c r="BF812" s="56"/>
      <c r="BG812" s="56"/>
    </row>
    <row r="813" spans="1:59" ht="12.5">
      <c r="A813" s="19"/>
      <c r="B813" s="198" t="str">
        <f ca="1"/>
        <v>2022-05-27</v>
      </c>
      <c r="C813" s="30">
        <f ca="1"/>
        <v>147.47</v>
      </c>
      <c r="D813" s="205">
        <f t="shared" ca="1" si="76"/>
        <v>146.21300000000002</v>
      </c>
      <c r="E813" s="30">
        <f t="shared" ca="1" si="73"/>
        <v>157.68216666666666</v>
      </c>
      <c r="F813" s="30">
        <f t="shared" ca="1" si="74"/>
        <v>163.08833333333342</v>
      </c>
      <c r="G813" s="206">
        <f t="shared" ca="1" si="75"/>
        <v>152.78564</v>
      </c>
      <c r="H813" s="192" t="str">
        <f ca="1"/>
        <v>2022-05-27</v>
      </c>
      <c r="I813" s="193">
        <f ca="1"/>
        <v>90978503</v>
      </c>
      <c r="O813" s="192" t="str">
        <f ca="1"/>
        <v>2022-05-27</v>
      </c>
      <c r="P813" s="193">
        <f ca="1"/>
        <v>2.74</v>
      </c>
      <c r="Q813" s="11"/>
      <c r="BB813" s="55"/>
      <c r="BC813" s="56"/>
      <c r="BD813" s="56"/>
      <c r="BE813" s="56"/>
      <c r="BF813" s="56"/>
      <c r="BG813" s="56"/>
    </row>
    <row r="814" spans="1:59" ht="12.5">
      <c r="A814" s="19"/>
      <c r="B814" s="198" t="str">
        <f ca="1"/>
        <v>2022-05-26</v>
      </c>
      <c r="C814" s="30">
        <f ca="1"/>
        <v>141.69999999999999</v>
      </c>
      <c r="D814" s="205">
        <f t="shared" ca="1" si="76"/>
        <v>146.59649999999999</v>
      </c>
      <c r="E814" s="30">
        <f t="shared" ca="1" si="73"/>
        <v>157.95066666666665</v>
      </c>
      <c r="F814" s="30">
        <f t="shared" ca="1" si="74"/>
        <v>163.21341666666669</v>
      </c>
      <c r="G814" s="206">
        <f t="shared" ca="1" si="75"/>
        <v>152.68596000000002</v>
      </c>
      <c r="H814" s="192" t="str">
        <f ca="1"/>
        <v>2022-05-26</v>
      </c>
      <c r="I814" s="193">
        <f ca="1"/>
        <v>90601548</v>
      </c>
      <c r="O814" s="192" t="str">
        <f ca="1"/>
        <v>2022-05-26</v>
      </c>
      <c r="P814" s="193">
        <f ca="1"/>
        <v>2.76</v>
      </c>
      <c r="Q814" s="11"/>
      <c r="BB814" s="55"/>
      <c r="BC814" s="56"/>
      <c r="BD814" s="56"/>
      <c r="BE814" s="56"/>
      <c r="BF814" s="56"/>
      <c r="BG814" s="56"/>
    </row>
    <row r="815" spans="1:59" ht="12.5">
      <c r="A815" s="19"/>
      <c r="B815" s="198" t="str">
        <f ca="1"/>
        <v>2022-05-25</v>
      </c>
      <c r="C815" s="30">
        <f ca="1"/>
        <v>138.47999999999999</v>
      </c>
      <c r="D815" s="205">
        <f t="shared" ca="1" si="76"/>
        <v>147.56300000000002</v>
      </c>
      <c r="E815" s="30">
        <f t="shared" ca="1" si="73"/>
        <v>158.32066666666665</v>
      </c>
      <c r="F815" s="30">
        <f t="shared" ca="1" si="74"/>
        <v>163.35808333333341</v>
      </c>
      <c r="G815" s="206">
        <f t="shared" ca="1" si="75"/>
        <v>152.60628000000003</v>
      </c>
      <c r="H815" s="192" t="str">
        <f ca="1"/>
        <v>2022-05-25</v>
      </c>
      <c r="I815" s="193">
        <f ca="1"/>
        <v>92482700</v>
      </c>
      <c r="O815" s="192" t="str">
        <f ca="1"/>
        <v>2022-05-25</v>
      </c>
      <c r="P815" s="193">
        <f ca="1"/>
        <v>2.75</v>
      </c>
      <c r="Q815" s="11"/>
      <c r="BB815" s="55"/>
      <c r="BC815" s="56"/>
      <c r="BD815" s="56"/>
      <c r="BE815" s="56"/>
      <c r="BF815" s="56"/>
      <c r="BG815" s="56"/>
    </row>
    <row r="816" spans="1:59" ht="12.5">
      <c r="A816" s="19"/>
      <c r="B816" s="198" t="str">
        <f ca="1"/>
        <v>2022-05-24</v>
      </c>
      <c r="C816" s="30">
        <f ca="1"/>
        <v>138.32</v>
      </c>
      <c r="D816" s="205">
        <f t="shared" ca="1" si="76"/>
        <v>148.34250000000003</v>
      </c>
      <c r="E816" s="30">
        <f t="shared" ca="1" si="73"/>
        <v>158.68933333333334</v>
      </c>
      <c r="F816" s="30">
        <f t="shared" ca="1" si="74"/>
        <v>163.54525000000007</v>
      </c>
      <c r="G816" s="206">
        <f t="shared" ca="1" si="75"/>
        <v>152.54080000000002</v>
      </c>
      <c r="H816" s="192" t="str">
        <f ca="1"/>
        <v>2022-05-24</v>
      </c>
      <c r="I816" s="193">
        <f ca="1"/>
        <v>104132746</v>
      </c>
      <c r="O816" s="192" t="str">
        <f ca="1"/>
        <v>2022-05-24</v>
      </c>
      <c r="P816" s="193">
        <f ca="1"/>
        <v>2.76</v>
      </c>
      <c r="Q816" s="11"/>
      <c r="BB816" s="55"/>
      <c r="BC816" s="56"/>
      <c r="BD816" s="56"/>
      <c r="BE816" s="56"/>
      <c r="BF816" s="56"/>
      <c r="BG816" s="56"/>
    </row>
    <row r="817" spans="1:59" ht="12.5">
      <c r="A817" s="19"/>
      <c r="B817" s="198" t="str">
        <f ca="1"/>
        <v>2022-05-23</v>
      </c>
      <c r="C817" s="30">
        <f ca="1"/>
        <v>141.04</v>
      </c>
      <c r="D817" s="205">
        <f t="shared" ca="1" si="76"/>
        <v>149.14150000000001</v>
      </c>
      <c r="E817" s="30">
        <f t="shared" ca="1" si="73"/>
        <v>159.09216666666669</v>
      </c>
      <c r="F817" s="30">
        <f t="shared" ca="1" si="74"/>
        <v>163.7420833333334</v>
      </c>
      <c r="G817" s="206">
        <f t="shared" ca="1" si="75"/>
        <v>152.47856000000002</v>
      </c>
      <c r="H817" s="192" t="str">
        <f ca="1"/>
        <v>2022-05-23</v>
      </c>
      <c r="I817" s="193">
        <f ca="1"/>
        <v>117726300</v>
      </c>
      <c r="O817" s="192" t="str">
        <f ca="1"/>
        <v>2022-05-23</v>
      </c>
      <c r="P817" s="193">
        <f ca="1"/>
        <v>2.86</v>
      </c>
      <c r="Q817" s="11"/>
      <c r="BB817" s="55"/>
      <c r="BC817" s="56"/>
      <c r="BD817" s="56"/>
      <c r="BE817" s="56"/>
      <c r="BF817" s="56"/>
      <c r="BG817" s="56"/>
    </row>
    <row r="818" spans="1:59" ht="12.5">
      <c r="A818" s="19"/>
      <c r="B818" s="198" t="str">
        <f ca="1"/>
        <v>2022-05-20</v>
      </c>
      <c r="C818" s="30">
        <f ca="1"/>
        <v>135.6</v>
      </c>
      <c r="D818" s="205">
        <f t="shared" ca="1" si="76"/>
        <v>150.10350000000003</v>
      </c>
      <c r="E818" s="30">
        <f t="shared" ca="1" si="73"/>
        <v>159.44516666666667</v>
      </c>
      <c r="F818" s="30">
        <f t="shared" ca="1" si="74"/>
        <v>163.92058333333338</v>
      </c>
      <c r="G818" s="206">
        <f t="shared" ca="1" si="75"/>
        <v>152.41160000000002</v>
      </c>
      <c r="H818" s="192" t="str">
        <f ca="1"/>
        <v>2022-05-20</v>
      </c>
      <c r="I818" s="193">
        <f ca="1"/>
        <v>137426125</v>
      </c>
      <c r="O818" s="192" t="str">
        <f ca="1"/>
        <v>2022-05-20</v>
      </c>
      <c r="P818" s="193">
        <f ca="1"/>
        <v>2.79</v>
      </c>
      <c r="Q818" s="11"/>
      <c r="BB818" s="55"/>
      <c r="BC818" s="56"/>
      <c r="BD818" s="56"/>
      <c r="BE818" s="56"/>
      <c r="BF818" s="56"/>
      <c r="BG818" s="56"/>
    </row>
    <row r="819" spans="1:59" ht="12.5">
      <c r="A819" s="19"/>
      <c r="B819" s="198" t="str">
        <f ca="1"/>
        <v>2022-05-19</v>
      </c>
      <c r="C819" s="30">
        <f ca="1"/>
        <v>135.36000000000001</v>
      </c>
      <c r="D819" s="205">
        <f t="shared" ca="1" si="76"/>
        <v>151.28400000000005</v>
      </c>
      <c r="E819" s="30">
        <f t="shared" ca="1" si="73"/>
        <v>159.85433333333333</v>
      </c>
      <c r="F819" s="30">
        <f t="shared" ca="1" si="74"/>
        <v>164.10291666666672</v>
      </c>
      <c r="G819" s="206">
        <f t="shared" ca="1" si="75"/>
        <v>152.36660000000003</v>
      </c>
      <c r="H819" s="192" t="str">
        <f ca="1"/>
        <v>2022-05-19</v>
      </c>
      <c r="I819" s="193">
        <f ca="1"/>
        <v>136095640</v>
      </c>
      <c r="O819" s="192" t="str">
        <f ca="1"/>
        <v>2022-05-19</v>
      </c>
      <c r="P819" s="193">
        <f ca="1"/>
        <v>2.86</v>
      </c>
      <c r="Q819" s="11"/>
      <c r="BB819" s="55"/>
      <c r="BC819" s="56"/>
      <c r="BD819" s="56"/>
      <c r="BE819" s="56"/>
      <c r="BF819" s="56"/>
      <c r="BG819" s="56"/>
    </row>
    <row r="820" spans="1:59" ht="12.5">
      <c r="A820" s="19"/>
      <c r="B820" s="198" t="str">
        <f ca="1"/>
        <v>2022-05-18</v>
      </c>
      <c r="C820" s="30">
        <f ca="1"/>
        <v>138.78</v>
      </c>
      <c r="D820" s="205">
        <f t="shared" ca="1" si="76"/>
        <v>152.70450000000002</v>
      </c>
      <c r="E820" s="30">
        <f t="shared" ca="1" si="73"/>
        <v>160.22366666666667</v>
      </c>
      <c r="F820" s="30">
        <f t="shared" ca="1" si="74"/>
        <v>164.25916666666672</v>
      </c>
      <c r="G820" s="206">
        <f t="shared" ca="1" si="75"/>
        <v>152.32336000000004</v>
      </c>
      <c r="H820" s="192" t="str">
        <f ca="1"/>
        <v>2022-05-18</v>
      </c>
      <c r="I820" s="193">
        <f ca="1"/>
        <v>109742900</v>
      </c>
      <c r="O820" s="192" t="str">
        <f ca="1"/>
        <v>2022-05-18</v>
      </c>
      <c r="P820" s="193">
        <f ca="1"/>
        <v>2.89</v>
      </c>
      <c r="Q820" s="11"/>
      <c r="BB820" s="55"/>
      <c r="BC820" s="56"/>
      <c r="BD820" s="56"/>
      <c r="BE820" s="56"/>
      <c r="BF820" s="56"/>
      <c r="BG820" s="56"/>
    </row>
    <row r="821" spans="1:59" ht="12.5">
      <c r="A821" s="19"/>
      <c r="B821" s="198" t="str">
        <f ca="1"/>
        <v>2022-05-17</v>
      </c>
      <c r="C821" s="30">
        <f ca="1"/>
        <v>147.08000000000001</v>
      </c>
      <c r="D821" s="205">
        <f t="shared" ca="1" si="76"/>
        <v>153.99350000000004</v>
      </c>
      <c r="E821" s="30">
        <f t="shared" ca="1" si="73"/>
        <v>160.60566666666671</v>
      </c>
      <c r="F821" s="30">
        <f t="shared" ca="1" si="74"/>
        <v>164.42900000000006</v>
      </c>
      <c r="G821" s="206">
        <f t="shared" ca="1" si="75"/>
        <v>152.25988000000007</v>
      </c>
      <c r="H821" s="192" t="str">
        <f ca="1"/>
        <v>2022-05-17</v>
      </c>
      <c r="I821" s="193">
        <f ca="1"/>
        <v>78336300</v>
      </c>
      <c r="O821" s="192" t="str">
        <f ca="1"/>
        <v>2022-05-17</v>
      </c>
      <c r="P821" s="193">
        <f ca="1"/>
        <v>2.97</v>
      </c>
      <c r="Q821" s="11"/>
      <c r="BB821" s="55"/>
      <c r="BC821" s="56"/>
      <c r="BD821" s="56"/>
      <c r="BE821" s="56"/>
      <c r="BF821" s="56"/>
      <c r="BG821" s="56"/>
    </row>
    <row r="822" spans="1:59" ht="12.5">
      <c r="A822" s="19"/>
      <c r="B822" s="198" t="str">
        <f ca="1"/>
        <v>2022-05-16</v>
      </c>
      <c r="C822" s="30">
        <f ca="1"/>
        <v>143.43</v>
      </c>
      <c r="D822" s="205">
        <f t="shared" ca="1" si="76"/>
        <v>154.876</v>
      </c>
      <c r="E822" s="30">
        <f t="shared" ca="1" si="73"/>
        <v>160.8981666666667</v>
      </c>
      <c r="F822" s="30">
        <f t="shared" ca="1" si="74"/>
        <v>164.52525000000009</v>
      </c>
      <c r="G822" s="206">
        <f t="shared" ca="1" si="75"/>
        <v>152.17056000000005</v>
      </c>
      <c r="H822" s="192" t="str">
        <f ca="1"/>
        <v>2022-05-16</v>
      </c>
      <c r="I822" s="193">
        <f ca="1"/>
        <v>86643800</v>
      </c>
      <c r="O822" s="192" t="str">
        <f ca="1"/>
        <v>2022-05-16</v>
      </c>
      <c r="P822" s="193">
        <f ca="1"/>
        <v>2.88</v>
      </c>
      <c r="Q822" s="11"/>
      <c r="BB822" s="55"/>
      <c r="BC822" s="56"/>
      <c r="BD822" s="56"/>
      <c r="BE822" s="56"/>
      <c r="BF822" s="56"/>
      <c r="BG822" s="56"/>
    </row>
    <row r="823" spans="1:59" ht="12.5">
      <c r="A823" s="19"/>
      <c r="B823" s="198" t="str">
        <f ca="1"/>
        <v>2022-05-13</v>
      </c>
      <c r="C823" s="30">
        <f ca="1"/>
        <v>144.97999999999999</v>
      </c>
      <c r="D823" s="205">
        <f t="shared" ca="1" si="76"/>
        <v>155.82650000000001</v>
      </c>
      <c r="E823" s="30">
        <f t="shared" ca="1" si="73"/>
        <v>161.27750000000003</v>
      </c>
      <c r="F823" s="30">
        <f t="shared" ca="1" si="74"/>
        <v>164.64875000000009</v>
      </c>
      <c r="G823" s="206">
        <f t="shared" ca="1" si="75"/>
        <v>152.08556000000007</v>
      </c>
      <c r="H823" s="192" t="str">
        <f ca="1"/>
        <v>2022-05-13</v>
      </c>
      <c r="I823" s="193">
        <f ca="1"/>
        <v>113990900</v>
      </c>
      <c r="O823" s="192" t="str">
        <f ca="1"/>
        <v>2022-05-13</v>
      </c>
      <c r="P823" s="193">
        <f ca="1"/>
        <v>2.94</v>
      </c>
      <c r="Q823" s="11"/>
      <c r="BB823" s="55"/>
      <c r="BC823" s="56"/>
      <c r="BD823" s="56"/>
      <c r="BE823" s="56"/>
      <c r="BF823" s="56"/>
      <c r="BG823" s="56"/>
    </row>
    <row r="824" spans="1:59" ht="12.5">
      <c r="A824" s="19"/>
      <c r="B824" s="198" t="str">
        <f ca="1"/>
        <v>2022-05-12</v>
      </c>
      <c r="C824" s="30">
        <f ca="1"/>
        <v>140.49</v>
      </c>
      <c r="D824" s="205">
        <f t="shared" ca="1" si="76"/>
        <v>156.70999999999998</v>
      </c>
      <c r="E824" s="30">
        <f t="shared" ca="1" si="73"/>
        <v>161.69116666666667</v>
      </c>
      <c r="F824" s="30">
        <f t="shared" ca="1" si="74"/>
        <v>164.7555000000001</v>
      </c>
      <c r="G824" s="206">
        <f t="shared" ca="1" si="75"/>
        <v>151.99500000000009</v>
      </c>
      <c r="H824" s="192" t="str">
        <f ca="1"/>
        <v>2022-05-12</v>
      </c>
      <c r="I824" s="193">
        <f ca="1"/>
        <v>182602041</v>
      </c>
      <c r="O824" s="192" t="str">
        <f ca="1"/>
        <v>2022-05-12</v>
      </c>
      <c r="P824" s="193">
        <f ca="1"/>
        <v>2.82</v>
      </c>
      <c r="Q824" s="11"/>
      <c r="BB824" s="55"/>
      <c r="BC824" s="56"/>
      <c r="BD824" s="56"/>
      <c r="BE824" s="56"/>
      <c r="BF824" s="56"/>
      <c r="BG824" s="56"/>
    </row>
    <row r="825" spans="1:59" ht="12.5">
      <c r="A825" s="19"/>
      <c r="B825" s="198" t="str">
        <f ca="1"/>
        <v>2022-05-11</v>
      </c>
      <c r="C825" s="30">
        <f ca="1"/>
        <v>144.38</v>
      </c>
      <c r="D825" s="205">
        <f t="shared" ca="1" si="76"/>
        <v>158.06950000000001</v>
      </c>
      <c r="E825" s="30">
        <f t="shared" ca="1" si="73"/>
        <v>162.18350000000001</v>
      </c>
      <c r="F825" s="30">
        <f t="shared" ca="1" si="74"/>
        <v>164.87775000000005</v>
      </c>
      <c r="G825" s="206">
        <f t="shared" ca="1" si="75"/>
        <v>151.92796000000004</v>
      </c>
      <c r="H825" s="192" t="str">
        <f ca="1"/>
        <v>2022-05-11</v>
      </c>
      <c r="I825" s="193">
        <f ca="1"/>
        <v>142689825</v>
      </c>
      <c r="O825" s="192" t="str">
        <f ca="1"/>
        <v>2022-05-11</v>
      </c>
      <c r="P825" s="193">
        <f ca="1"/>
        <v>2.92</v>
      </c>
      <c r="Q825" s="11"/>
      <c r="BB825" s="55"/>
      <c r="BC825" s="56"/>
      <c r="BD825" s="56"/>
      <c r="BE825" s="56"/>
      <c r="BF825" s="56"/>
      <c r="BG825" s="56"/>
    </row>
    <row r="826" spans="1:59" ht="12.5">
      <c r="A826" s="19"/>
      <c r="B826" s="198" t="str">
        <f ca="1"/>
        <v>2022-05-10</v>
      </c>
      <c r="C826" s="30">
        <f ca="1"/>
        <v>152.27000000000001</v>
      </c>
      <c r="D826" s="205">
        <f t="shared" ca="1" si="76"/>
        <v>159.1</v>
      </c>
      <c r="E826" s="30">
        <f t="shared" ca="1" si="73"/>
        <v>162.54700000000003</v>
      </c>
      <c r="F826" s="30">
        <f t="shared" ca="1" si="74"/>
        <v>164.93166666666673</v>
      </c>
      <c r="G826" s="206">
        <f t="shared" ca="1" si="75"/>
        <v>151.85000000000008</v>
      </c>
      <c r="H826" s="192" t="str">
        <f ca="1"/>
        <v>2022-05-10</v>
      </c>
      <c r="I826" s="193">
        <f ca="1"/>
        <v>115366736</v>
      </c>
      <c r="O826" s="192" t="str">
        <f ca="1"/>
        <v>2022-05-10</v>
      </c>
      <c r="P826" s="193">
        <f ca="1"/>
        <v>2.99</v>
      </c>
      <c r="Q826" s="11"/>
      <c r="BB826" s="55"/>
      <c r="BC826" s="56"/>
      <c r="BD826" s="56"/>
      <c r="BE826" s="56"/>
      <c r="BF826" s="56"/>
      <c r="BG826" s="56"/>
    </row>
    <row r="827" spans="1:59" ht="12.5">
      <c r="A827" s="19"/>
      <c r="B827" s="198" t="str">
        <f ca="1"/>
        <v>2022-05-09</v>
      </c>
      <c r="C827" s="30">
        <f ca="1"/>
        <v>149.86000000000001</v>
      </c>
      <c r="D827" s="205">
        <f t="shared" ca="1" si="76"/>
        <v>159.642</v>
      </c>
      <c r="E827" s="30">
        <f t="shared" ca="1" si="73"/>
        <v>162.77500000000003</v>
      </c>
      <c r="F827" s="30">
        <f t="shared" ca="1" si="74"/>
        <v>164.89941666666672</v>
      </c>
      <c r="G827" s="206">
        <f t="shared" ca="1" si="75"/>
        <v>151.73076000000006</v>
      </c>
      <c r="H827" s="192" t="str">
        <f ca="1"/>
        <v>2022-05-09</v>
      </c>
      <c r="I827" s="193">
        <f ca="1"/>
        <v>131577921</v>
      </c>
      <c r="O827" s="192" t="str">
        <f ca="1"/>
        <v>2022-05-09</v>
      </c>
      <c r="P827" s="193">
        <f ca="1"/>
        <v>3.08</v>
      </c>
      <c r="Q827" s="11"/>
      <c r="BB827" s="55"/>
      <c r="BC827" s="56"/>
      <c r="BD827" s="56"/>
      <c r="BE827" s="56"/>
      <c r="BF827" s="56"/>
      <c r="BG827" s="56"/>
    </row>
    <row r="828" spans="1:59" ht="12.5">
      <c r="A828" s="19"/>
      <c r="B828" s="198" t="str">
        <f ca="1"/>
        <v>2022-05-06</v>
      </c>
      <c r="C828" s="30">
        <f ca="1"/>
        <v>155</v>
      </c>
      <c r="D828" s="205">
        <f t="shared" ca="1" si="76"/>
        <v>160.518</v>
      </c>
      <c r="E828" s="30">
        <f t="shared" ca="1" si="73"/>
        <v>163.10033333333337</v>
      </c>
      <c r="F828" s="30">
        <f t="shared" ca="1" si="74"/>
        <v>164.87908333333337</v>
      </c>
      <c r="G828" s="206">
        <f t="shared" ca="1" si="75"/>
        <v>151.61252000000007</v>
      </c>
      <c r="H828" s="192" t="str">
        <f ca="1"/>
        <v>2022-05-06</v>
      </c>
      <c r="I828" s="193">
        <f ca="1"/>
        <v>116124647</v>
      </c>
      <c r="O828" s="192" t="str">
        <f ca="1"/>
        <v>2022-05-06</v>
      </c>
      <c r="P828" s="193">
        <f ca="1"/>
        <v>3.12</v>
      </c>
      <c r="Q828" s="11"/>
      <c r="BB828" s="55"/>
      <c r="BC828" s="56"/>
      <c r="BD828" s="56"/>
      <c r="BE828" s="56"/>
      <c r="BF828" s="56"/>
      <c r="BG828" s="56"/>
    </row>
    <row r="829" spans="1:59" ht="12.5">
      <c r="A829" s="19"/>
      <c r="B829" s="198" t="str">
        <f ca="1"/>
        <v>2022-05-05</v>
      </c>
      <c r="C829" s="30">
        <f ca="1"/>
        <v>154.27000000000001</v>
      </c>
      <c r="D829" s="205">
        <f t="shared" ca="1" si="76"/>
        <v>161.238</v>
      </c>
      <c r="E829" s="30">
        <f t="shared" ca="1" si="73"/>
        <v>163.40816666666669</v>
      </c>
      <c r="F829" s="30">
        <f t="shared" ca="1" si="74"/>
        <v>164.81583333333339</v>
      </c>
      <c r="G829" s="206">
        <f t="shared" ca="1" si="75"/>
        <v>151.48604000000003</v>
      </c>
      <c r="H829" s="192" t="str">
        <f ca="1"/>
        <v>2022-05-05</v>
      </c>
      <c r="I829" s="193">
        <f ca="1"/>
        <v>130525300</v>
      </c>
      <c r="O829" s="192" t="str">
        <f ca="1"/>
        <v>2022-05-05</v>
      </c>
      <c r="P829" s="193">
        <f ca="1"/>
        <v>3.07</v>
      </c>
      <c r="Q829" s="11"/>
      <c r="BB829" s="55"/>
      <c r="BC829" s="56"/>
      <c r="BD829" s="56"/>
      <c r="BE829" s="56"/>
      <c r="BF829" s="56"/>
      <c r="BG829" s="56"/>
    </row>
    <row r="830" spans="1:59" ht="12.5">
      <c r="A830" s="19"/>
      <c r="B830" s="198" t="str">
        <f ca="1"/>
        <v>2022-05-04</v>
      </c>
      <c r="C830" s="30">
        <f ca="1"/>
        <v>163.37</v>
      </c>
      <c r="D830" s="205">
        <f t="shared" ca="1" si="76"/>
        <v>161.97899999999998</v>
      </c>
      <c r="E830" s="30">
        <f t="shared" ca="1" si="73"/>
        <v>163.70433333333338</v>
      </c>
      <c r="F830" s="30">
        <f t="shared" ca="1" si="74"/>
        <v>164.74133333333336</v>
      </c>
      <c r="G830" s="206">
        <f t="shared" ca="1" si="75"/>
        <v>151.36616000000004</v>
      </c>
      <c r="H830" s="192" t="str">
        <f ca="1"/>
        <v>2022-05-04</v>
      </c>
      <c r="I830" s="193">
        <f ca="1"/>
        <v>108256503</v>
      </c>
      <c r="O830" s="192" t="str">
        <f ca="1"/>
        <v>2022-05-04</v>
      </c>
      <c r="P830" s="193">
        <f ca="1"/>
        <v>2.92</v>
      </c>
      <c r="Q830" s="11"/>
      <c r="BB830" s="55"/>
      <c r="BC830" s="56"/>
      <c r="BD830" s="56"/>
      <c r="BE830" s="56"/>
      <c r="BF830" s="56"/>
      <c r="BG830" s="56"/>
    </row>
    <row r="831" spans="1:59" ht="12.5">
      <c r="A831" s="19"/>
      <c r="B831" s="198" t="str">
        <f ca="1"/>
        <v>2022-05-03</v>
      </c>
      <c r="C831" s="30">
        <f ca="1"/>
        <v>156.94</v>
      </c>
      <c r="D831" s="205">
        <f t="shared" ca="1" si="76"/>
        <v>162.42400000000001</v>
      </c>
      <c r="E831" s="30">
        <f t="shared" ca="1" si="73"/>
        <v>163.79683333333338</v>
      </c>
      <c r="F831" s="30">
        <f t="shared" ca="1" si="74"/>
        <v>164.5914166666667</v>
      </c>
      <c r="G831" s="206">
        <f t="shared" ca="1" si="75"/>
        <v>151.22304</v>
      </c>
      <c r="H831" s="192" t="str">
        <f ca="1"/>
        <v>2022-05-03</v>
      </c>
      <c r="I831" s="193">
        <f ca="1"/>
        <v>88966526</v>
      </c>
      <c r="O831" s="192" t="str">
        <f ca="1"/>
        <v>2022-05-03</v>
      </c>
      <c r="P831" s="193">
        <f ca="1"/>
        <v>2.96</v>
      </c>
      <c r="Q831" s="11"/>
      <c r="BB831" s="55"/>
      <c r="BC831" s="56"/>
      <c r="BD831" s="56"/>
      <c r="BE831" s="56"/>
      <c r="BF831" s="56"/>
      <c r="BG831" s="56"/>
    </row>
    <row r="832" spans="1:59" ht="12.5">
      <c r="A832" s="19"/>
      <c r="B832" s="198" t="str">
        <f ca="1"/>
        <v>2022-05-02</v>
      </c>
      <c r="C832" s="30">
        <f ca="1"/>
        <v>155.44</v>
      </c>
      <c r="D832" s="205">
        <f t="shared" ca="1" si="76"/>
        <v>163.35650000000004</v>
      </c>
      <c r="E832" s="30">
        <f t="shared" ca="1" si="73"/>
        <v>164.00850000000003</v>
      </c>
      <c r="F832" s="30">
        <f t="shared" ca="1" si="74"/>
        <v>164.51875000000004</v>
      </c>
      <c r="G832" s="206">
        <f t="shared" ca="1" si="75"/>
        <v>151.10296</v>
      </c>
      <c r="H832" s="192" t="str">
        <f ca="1"/>
        <v>2022-05-02</v>
      </c>
      <c r="I832" s="193">
        <f ca="1"/>
        <v>123055300</v>
      </c>
      <c r="O832" s="192" t="str">
        <f ca="1"/>
        <v>2022-05-02</v>
      </c>
      <c r="P832" s="193">
        <f ca="1"/>
        <v>3</v>
      </c>
      <c r="Q832" s="11"/>
      <c r="BB832" s="55"/>
      <c r="BC832" s="56"/>
      <c r="BD832" s="56"/>
      <c r="BE832" s="56"/>
      <c r="BF832" s="56"/>
      <c r="BG832" s="56"/>
    </row>
    <row r="833" spans="1:59" ht="12.5">
      <c r="A833" s="19"/>
      <c r="B833" s="198" t="str">
        <f ca="1"/>
        <v>2022-04-29</v>
      </c>
      <c r="C833" s="30">
        <f ca="1"/>
        <v>155.13999999999999</v>
      </c>
      <c r="D833" s="205">
        <f t="shared" ca="1" si="76"/>
        <v>164.16100000000006</v>
      </c>
      <c r="E833" s="30">
        <f t="shared" ca="1" si="73"/>
        <v>164.25000000000006</v>
      </c>
      <c r="F833" s="30">
        <f t="shared" ca="1" si="74"/>
        <v>164.45550000000003</v>
      </c>
      <c r="G833" s="206">
        <f t="shared" ca="1" si="75"/>
        <v>150.98244</v>
      </c>
      <c r="H833" s="192" t="str">
        <f ca="1"/>
        <v>2022-04-29</v>
      </c>
      <c r="I833" s="193">
        <f ca="1"/>
        <v>131747600</v>
      </c>
      <c r="O833" s="192" t="str">
        <f ca="1"/>
        <v>2022-04-29</v>
      </c>
      <c r="P833" s="193">
        <f ca="1"/>
        <v>2.89</v>
      </c>
      <c r="Q833" s="11"/>
      <c r="BB833" s="55"/>
      <c r="BC833" s="56"/>
      <c r="BD833" s="56"/>
      <c r="BE833" s="56"/>
      <c r="BF833" s="56"/>
      <c r="BG833" s="56"/>
    </row>
    <row r="834" spans="1:59" ht="12.5">
      <c r="A834" s="19"/>
      <c r="B834" s="198" t="str">
        <f ca="1"/>
        <v>2022-04-28</v>
      </c>
      <c r="C834" s="30">
        <f ca="1"/>
        <v>161.03</v>
      </c>
      <c r="D834" s="205">
        <f t="shared" ca="1" si="76"/>
        <v>164.99550000000005</v>
      </c>
      <c r="E834" s="30">
        <f t="shared" ca="1" si="73"/>
        <v>164.5446666666667</v>
      </c>
      <c r="F834" s="30">
        <f t="shared" ca="1" si="74"/>
        <v>164.40166666666667</v>
      </c>
      <c r="G834" s="206">
        <f t="shared" ca="1" si="75"/>
        <v>150.86215999999996</v>
      </c>
      <c r="H834" s="192" t="str">
        <f ca="1"/>
        <v>2022-04-28</v>
      </c>
      <c r="I834" s="193">
        <f ca="1"/>
        <v>130216800</v>
      </c>
      <c r="O834" s="192" t="str">
        <f ca="1"/>
        <v>2022-04-28</v>
      </c>
      <c r="P834" s="193">
        <f ca="1"/>
        <v>2.86</v>
      </c>
      <c r="Q834" s="11"/>
      <c r="BB834" s="55"/>
      <c r="BC834" s="56"/>
      <c r="BD834" s="56"/>
      <c r="BE834" s="56"/>
      <c r="BF834" s="56"/>
      <c r="BG834" s="56"/>
    </row>
    <row r="835" spans="1:59" ht="12.5">
      <c r="A835" s="19"/>
      <c r="B835" s="198" t="str">
        <f ca="1"/>
        <v>2022-04-27</v>
      </c>
      <c r="C835" s="30">
        <f ca="1"/>
        <v>154.07</v>
      </c>
      <c r="D835" s="205">
        <f t="shared" ca="1" si="76"/>
        <v>165.69100000000006</v>
      </c>
      <c r="E835" s="30">
        <f t="shared" ca="1" si="73"/>
        <v>164.72100000000003</v>
      </c>
      <c r="F835" s="30">
        <f t="shared" ca="1" si="74"/>
        <v>164.29433333333336</v>
      </c>
      <c r="G835" s="206">
        <f t="shared" ca="1" si="75"/>
        <v>150.73668000000004</v>
      </c>
      <c r="H835" s="192" t="str">
        <f ca="1"/>
        <v>2022-04-27</v>
      </c>
      <c r="I835" s="193">
        <f ca="1"/>
        <v>88063200</v>
      </c>
      <c r="O835" s="192" t="str">
        <f ca="1"/>
        <v>2022-04-27</v>
      </c>
      <c r="P835" s="193">
        <f ca="1"/>
        <v>2.82</v>
      </c>
      <c r="Q835" s="11"/>
      <c r="BB835" s="55"/>
      <c r="BC835" s="56"/>
      <c r="BD835" s="56"/>
      <c r="BE835" s="56"/>
      <c r="BF835" s="56"/>
      <c r="BG835" s="56"/>
    </row>
    <row r="836" spans="1:59" ht="12.5">
      <c r="A836" s="19"/>
      <c r="B836" s="198" t="str">
        <f ca="1"/>
        <v>2022-04-26</v>
      </c>
      <c r="C836" s="30">
        <f ca="1"/>
        <v>154.30000000000001</v>
      </c>
      <c r="D836" s="205">
        <f t="shared" ca="1" si="76"/>
        <v>166.79300000000006</v>
      </c>
      <c r="E836" s="30">
        <f t="shared" ref="E836:E899" ca="1" si="77">AVERAGE(C836:C895)</f>
        <v>165.01600000000005</v>
      </c>
      <c r="F836" s="30">
        <f t="shared" ref="F836:F899" ca="1" si="78">AVERAGE(C836:C955)</f>
        <v>164.24933333333331</v>
      </c>
      <c r="G836" s="206">
        <f t="shared" ref="G836:G899" ca="1" si="79">AVERAGE(C836:C1085)</f>
        <v>150.63479999999998</v>
      </c>
      <c r="H836" s="192" t="str">
        <f ca="1"/>
        <v>2022-04-26</v>
      </c>
      <c r="I836" s="193">
        <f ca="1"/>
        <v>95623240</v>
      </c>
      <c r="O836" s="192" t="str">
        <f ca="1"/>
        <v>2022-04-26</v>
      </c>
      <c r="P836" s="193">
        <f ca="1"/>
        <v>2.77</v>
      </c>
      <c r="Q836" s="11"/>
      <c r="BB836" s="55"/>
      <c r="BC836" s="56"/>
      <c r="BD836" s="56"/>
      <c r="BE836" s="56"/>
      <c r="BF836" s="56"/>
      <c r="BG836" s="56"/>
    </row>
    <row r="837" spans="1:59" ht="12.5">
      <c r="A837" s="19"/>
      <c r="B837" s="198" t="str">
        <f ca="1"/>
        <v>2022-04-25</v>
      </c>
      <c r="C837" s="30">
        <f ca="1"/>
        <v>160.28</v>
      </c>
      <c r="D837" s="205">
        <f t="shared" ref="D837:D900" ca="1" si="80">AVERAGE(C837:C856)</f>
        <v>167.71800000000005</v>
      </c>
      <c r="E837" s="30">
        <f t="shared" ca="1" si="77"/>
        <v>165.23433333333335</v>
      </c>
      <c r="F837" s="30">
        <f t="shared" ca="1" si="78"/>
        <v>164.19041666666666</v>
      </c>
      <c r="G837" s="206">
        <f t="shared" ca="1" si="79"/>
        <v>150.53992</v>
      </c>
      <c r="H837" s="192" t="str">
        <f ca="1"/>
        <v>2022-04-25</v>
      </c>
      <c r="I837" s="193">
        <f ca="1"/>
        <v>96046400</v>
      </c>
      <c r="O837" s="192" t="str">
        <f ca="1"/>
        <v>2022-04-25</v>
      </c>
      <c r="P837" s="193">
        <f ca="1"/>
        <v>2.83</v>
      </c>
      <c r="Q837" s="11"/>
      <c r="BB837" s="55"/>
      <c r="BC837" s="56"/>
      <c r="BD837" s="56"/>
      <c r="BE837" s="56"/>
      <c r="BF837" s="56"/>
      <c r="BG837" s="56"/>
    </row>
    <row r="838" spans="1:59" ht="12.5">
      <c r="A838" s="19"/>
      <c r="B838" s="198" t="str">
        <f ca="1"/>
        <v>2022-04-22</v>
      </c>
      <c r="C838" s="30">
        <f ca="1"/>
        <v>159.21</v>
      </c>
      <c r="D838" s="205">
        <f t="shared" ca="1" si="80"/>
        <v>168.30050000000003</v>
      </c>
      <c r="E838" s="30">
        <f t="shared" ca="1" si="77"/>
        <v>165.17099999999999</v>
      </c>
      <c r="F838" s="30">
        <f t="shared" ca="1" si="78"/>
        <v>164.07291666666666</v>
      </c>
      <c r="G838" s="206">
        <f t="shared" ca="1" si="79"/>
        <v>150.42147999999995</v>
      </c>
      <c r="H838" s="192" t="str">
        <f ca="1"/>
        <v>2022-04-22</v>
      </c>
      <c r="I838" s="193">
        <f ca="1"/>
        <v>84882424</v>
      </c>
      <c r="O838" s="192" t="str">
        <f ca="1"/>
        <v>2022-04-22</v>
      </c>
      <c r="P838" s="193">
        <f ca="1"/>
        <v>2.91</v>
      </c>
      <c r="Q838" s="11"/>
      <c r="BB838" s="55"/>
      <c r="BC838" s="56"/>
      <c r="BD838" s="56"/>
      <c r="BE838" s="56"/>
      <c r="BF838" s="56"/>
      <c r="BG838" s="56"/>
    </row>
    <row r="839" spans="1:59" ht="12.5">
      <c r="A839" s="19"/>
      <c r="B839" s="198" t="str">
        <f ca="1"/>
        <v>2022-04-21</v>
      </c>
      <c r="C839" s="30">
        <f ca="1"/>
        <v>163.77000000000001</v>
      </c>
      <c r="D839" s="205">
        <f t="shared" ca="1" si="80"/>
        <v>168.90450000000001</v>
      </c>
      <c r="E839" s="30">
        <f t="shared" ca="1" si="77"/>
        <v>165.13316666666668</v>
      </c>
      <c r="F839" s="30">
        <f t="shared" ca="1" si="78"/>
        <v>163.97125</v>
      </c>
      <c r="G839" s="206">
        <f t="shared" ca="1" si="79"/>
        <v>150.31052</v>
      </c>
      <c r="H839" s="192" t="str">
        <f ca="1"/>
        <v>2022-04-21</v>
      </c>
      <c r="I839" s="193">
        <f ca="1"/>
        <v>87227800</v>
      </c>
      <c r="O839" s="192" t="str">
        <f ca="1"/>
        <v>2022-04-21</v>
      </c>
      <c r="P839" s="193">
        <f ca="1"/>
        <v>2.92</v>
      </c>
      <c r="Q839" s="11"/>
      <c r="BB839" s="55"/>
      <c r="BC839" s="56"/>
      <c r="BD839" s="56"/>
      <c r="BE839" s="56"/>
      <c r="BF839" s="56"/>
      <c r="BG839" s="56"/>
    </row>
    <row r="840" spans="1:59" ht="12.5">
      <c r="A840" s="19"/>
      <c r="B840" s="198" t="str">
        <f ca="1"/>
        <v>2022-04-20</v>
      </c>
      <c r="C840" s="30">
        <f ca="1"/>
        <v>164.56</v>
      </c>
      <c r="D840" s="205">
        <f t="shared" ca="1" si="80"/>
        <v>169.09100000000001</v>
      </c>
      <c r="E840" s="30">
        <f t="shared" ca="1" si="77"/>
        <v>165.02083333333337</v>
      </c>
      <c r="F840" s="30">
        <f t="shared" ca="1" si="78"/>
        <v>163.85424999999998</v>
      </c>
      <c r="G840" s="206">
        <f t="shared" ca="1" si="79"/>
        <v>150.18259999999998</v>
      </c>
      <c r="H840" s="192" t="str">
        <f ca="1"/>
        <v>2022-04-20</v>
      </c>
      <c r="I840" s="193">
        <f ca="1"/>
        <v>67929814</v>
      </c>
      <c r="O840" s="192" t="str">
        <f ca="1"/>
        <v>2022-04-20</v>
      </c>
      <c r="P840" s="193">
        <f ca="1"/>
        <v>2.84</v>
      </c>
      <c r="Q840" s="11"/>
      <c r="BB840" s="55"/>
      <c r="BC840" s="56"/>
      <c r="BD840" s="56"/>
      <c r="BE840" s="56"/>
      <c r="BF840" s="56"/>
      <c r="BG840" s="56"/>
    </row>
    <row r="841" spans="1:59" ht="12.5">
      <c r="A841" s="19"/>
      <c r="B841" s="198" t="str">
        <f ca="1"/>
        <v>2022-04-19</v>
      </c>
      <c r="C841" s="30">
        <f ca="1"/>
        <v>164.73</v>
      </c>
      <c r="D841" s="205">
        <f t="shared" ca="1" si="80"/>
        <v>169.16950000000003</v>
      </c>
      <c r="E841" s="30">
        <f t="shared" ca="1" si="77"/>
        <v>164.9255</v>
      </c>
      <c r="F841" s="30">
        <f t="shared" ca="1" si="78"/>
        <v>163.70024999999998</v>
      </c>
      <c r="G841" s="206">
        <f t="shared" ca="1" si="79"/>
        <v>150.04996</v>
      </c>
      <c r="H841" s="192" t="str">
        <f ca="1"/>
        <v>2022-04-19</v>
      </c>
      <c r="I841" s="193">
        <f ca="1"/>
        <v>67723833</v>
      </c>
      <c r="O841" s="192" t="str">
        <f ca="1"/>
        <v>2022-04-19</v>
      </c>
      <c r="P841" s="193">
        <f ca="1"/>
        <v>2.91</v>
      </c>
      <c r="Q841" s="11"/>
      <c r="BB841" s="55"/>
      <c r="BC841" s="56"/>
      <c r="BD841" s="56"/>
      <c r="BE841" s="56"/>
      <c r="BF841" s="56"/>
      <c r="BG841" s="56"/>
    </row>
    <row r="842" spans="1:59" ht="12.5">
      <c r="A842" s="19"/>
      <c r="B842" s="198" t="str">
        <f ca="1"/>
        <v>2022-04-18</v>
      </c>
      <c r="C842" s="30">
        <f ca="1"/>
        <v>162.44</v>
      </c>
      <c r="D842" s="205">
        <f t="shared" ca="1" si="80"/>
        <v>169.07</v>
      </c>
      <c r="E842" s="30">
        <f t="shared" ca="1" si="77"/>
        <v>164.84033333333338</v>
      </c>
      <c r="F842" s="30">
        <f t="shared" ca="1" si="78"/>
        <v>163.54866666666666</v>
      </c>
      <c r="G842" s="206">
        <f t="shared" ca="1" si="79"/>
        <v>149.90732</v>
      </c>
      <c r="H842" s="192" t="str">
        <f ca="1"/>
        <v>2022-04-18</v>
      </c>
      <c r="I842" s="193">
        <f ca="1"/>
        <v>69023941</v>
      </c>
      <c r="O842" s="192" t="str">
        <f ca="1"/>
        <v>2022-04-18</v>
      </c>
      <c r="P842" s="193">
        <f ca="1"/>
        <v>2.86</v>
      </c>
      <c r="Q842" s="11"/>
      <c r="BB842" s="55"/>
      <c r="BC842" s="56"/>
      <c r="BD842" s="56"/>
      <c r="BE842" s="56"/>
      <c r="BF842" s="56"/>
      <c r="BG842" s="56"/>
    </row>
    <row r="843" spans="1:59" ht="12.5">
      <c r="A843" s="19"/>
      <c r="B843" s="198" t="str">
        <f ca="1"/>
        <v>2022-04-14</v>
      </c>
      <c r="C843" s="30">
        <f ca="1"/>
        <v>162.65</v>
      </c>
      <c r="D843" s="205">
        <f t="shared" ca="1" si="80"/>
        <v>169.01650000000001</v>
      </c>
      <c r="E843" s="30">
        <f t="shared" ca="1" si="77"/>
        <v>164.82766666666669</v>
      </c>
      <c r="F843" s="30">
        <f t="shared" ca="1" si="78"/>
        <v>163.41058333333331</v>
      </c>
      <c r="G843" s="206">
        <f t="shared" ca="1" si="79"/>
        <v>149.77995999999996</v>
      </c>
      <c r="H843" s="192" t="str">
        <f ca="1"/>
        <v>2022-04-14</v>
      </c>
      <c r="I843" s="193">
        <f ca="1"/>
        <v>75329400</v>
      </c>
      <c r="O843" s="192" t="str">
        <f ca="1"/>
        <v>2022-04-14</v>
      </c>
      <c r="P843" s="193">
        <f ca="1"/>
        <v>2.83</v>
      </c>
      <c r="Q843" s="11"/>
      <c r="BB843" s="55"/>
      <c r="BC843" s="56"/>
      <c r="BD843" s="56"/>
      <c r="BE843" s="56"/>
      <c r="BF843" s="56"/>
      <c r="BG843" s="56"/>
    </row>
    <row r="844" spans="1:59" ht="12.5">
      <c r="A844" s="19"/>
      <c r="B844" s="198" t="str">
        <f ca="1"/>
        <v>2022-04-13</v>
      </c>
      <c r="C844" s="30">
        <f ca="1"/>
        <v>167.68</v>
      </c>
      <c r="D844" s="205">
        <f t="shared" ca="1" si="80"/>
        <v>168.78700000000001</v>
      </c>
      <c r="E844" s="30">
        <f t="shared" ca="1" si="77"/>
        <v>164.83966666666674</v>
      </c>
      <c r="F844" s="30">
        <f t="shared" ca="1" si="78"/>
        <v>163.27116666666663</v>
      </c>
      <c r="G844" s="206">
        <f t="shared" ca="1" si="79"/>
        <v>149.65019999999998</v>
      </c>
      <c r="H844" s="192" t="str">
        <f ca="1"/>
        <v>2022-04-13</v>
      </c>
      <c r="I844" s="193">
        <f ca="1"/>
        <v>70618925</v>
      </c>
      <c r="O844" s="192" t="str">
        <f ca="1"/>
        <v>2022-04-13</v>
      </c>
      <c r="P844" s="193">
        <f ca="1"/>
        <v>2.69</v>
      </c>
      <c r="Q844" s="11"/>
      <c r="BB844" s="55"/>
      <c r="BC844" s="56"/>
      <c r="BD844" s="56"/>
      <c r="BE844" s="56"/>
      <c r="BF844" s="56"/>
      <c r="BG844" s="56"/>
    </row>
    <row r="845" spans="1:59" ht="12.5">
      <c r="A845" s="19"/>
      <c r="B845" s="198" t="str">
        <f ca="1"/>
        <v>2022-04-12</v>
      </c>
      <c r="C845" s="30">
        <f ca="1"/>
        <v>164.99</v>
      </c>
      <c r="D845" s="205">
        <f t="shared" ca="1" si="80"/>
        <v>168.25550000000001</v>
      </c>
      <c r="E845" s="30">
        <f t="shared" ca="1" si="77"/>
        <v>164.82633333333337</v>
      </c>
      <c r="F845" s="30">
        <f t="shared" ca="1" si="78"/>
        <v>163.09633333333329</v>
      </c>
      <c r="G845" s="206">
        <f t="shared" ca="1" si="79"/>
        <v>149.50711999999999</v>
      </c>
      <c r="H845" s="192" t="str">
        <f ca="1"/>
        <v>2022-04-12</v>
      </c>
      <c r="I845" s="193">
        <f ca="1"/>
        <v>79265200</v>
      </c>
      <c r="O845" s="192" t="str">
        <f ca="1"/>
        <v>2022-04-12</v>
      </c>
      <c r="P845" s="193">
        <f ca="1"/>
        <v>2.73</v>
      </c>
      <c r="Q845" s="11"/>
      <c r="BB845" s="55"/>
      <c r="BC845" s="56"/>
      <c r="BD845" s="56"/>
      <c r="BE845" s="56"/>
      <c r="BF845" s="56"/>
      <c r="BG845" s="56"/>
    </row>
    <row r="846" spans="1:59" ht="12.5">
      <c r="A846" s="19"/>
      <c r="B846" s="198" t="str">
        <f ca="1"/>
        <v>2022-04-11</v>
      </c>
      <c r="C846" s="30">
        <f ca="1"/>
        <v>163.11000000000001</v>
      </c>
      <c r="D846" s="205">
        <f t="shared" ca="1" si="80"/>
        <v>167.637</v>
      </c>
      <c r="E846" s="30">
        <f t="shared" ca="1" si="77"/>
        <v>164.91133333333335</v>
      </c>
      <c r="F846" s="30">
        <f t="shared" ca="1" si="78"/>
        <v>162.9420833333333</v>
      </c>
      <c r="G846" s="206">
        <f t="shared" ca="1" si="79"/>
        <v>149.37211999999997</v>
      </c>
      <c r="H846" s="192" t="str">
        <f ca="1"/>
        <v>2022-04-11</v>
      </c>
      <c r="I846" s="193">
        <f ca="1"/>
        <v>72246706</v>
      </c>
      <c r="O846" s="192" t="str">
        <f ca="1"/>
        <v>2022-04-11</v>
      </c>
      <c r="P846" s="193">
        <f ca="1"/>
        <v>2.78</v>
      </c>
      <c r="Q846" s="11"/>
      <c r="BB846" s="55"/>
      <c r="BC846" s="56"/>
      <c r="BD846" s="56"/>
      <c r="BE846" s="56"/>
      <c r="BF846" s="56"/>
      <c r="BG846" s="56"/>
    </row>
    <row r="847" spans="1:59" ht="12.5">
      <c r="A847" s="19"/>
      <c r="B847" s="198" t="str">
        <f ca="1"/>
        <v>2022-04-08</v>
      </c>
      <c r="C847" s="30">
        <f ca="1"/>
        <v>167.38</v>
      </c>
      <c r="D847" s="205">
        <f t="shared" ca="1" si="80"/>
        <v>166.89249999999998</v>
      </c>
      <c r="E847" s="30">
        <f t="shared" ca="1" si="77"/>
        <v>165.01333333333335</v>
      </c>
      <c r="F847" s="30">
        <f t="shared" ca="1" si="78"/>
        <v>162.79941666666664</v>
      </c>
      <c r="G847" s="206">
        <f t="shared" ca="1" si="79"/>
        <v>149.24595999999997</v>
      </c>
      <c r="H847" s="192" t="str">
        <f ca="1"/>
        <v>2022-04-08</v>
      </c>
      <c r="I847" s="193">
        <f ca="1"/>
        <v>76575508</v>
      </c>
      <c r="O847" s="192" t="str">
        <f ca="1"/>
        <v>2022-04-08</v>
      </c>
      <c r="P847" s="193">
        <f ca="1"/>
        <v>2.71</v>
      </c>
      <c r="Q847" s="11"/>
      <c r="BB847" s="55"/>
      <c r="BC847" s="56"/>
      <c r="BD847" s="56"/>
      <c r="BE847" s="56"/>
      <c r="BF847" s="56"/>
      <c r="BG847" s="56"/>
    </row>
    <row r="848" spans="1:59" ht="12.5">
      <c r="A848" s="19"/>
      <c r="B848" s="198" t="str">
        <f ca="1"/>
        <v>2022-04-07</v>
      </c>
      <c r="C848" s="30">
        <f ca="1"/>
        <v>169.4</v>
      </c>
      <c r="D848" s="205">
        <f t="shared" ca="1" si="80"/>
        <v>166.13650000000001</v>
      </c>
      <c r="E848" s="30">
        <f t="shared" ca="1" si="77"/>
        <v>165.09883333333337</v>
      </c>
      <c r="F848" s="30">
        <f t="shared" ca="1" si="78"/>
        <v>162.60308333333333</v>
      </c>
      <c r="G848" s="206">
        <f t="shared" ca="1" si="79"/>
        <v>149.09307999999999</v>
      </c>
      <c r="H848" s="192" t="str">
        <f ca="1"/>
        <v>2022-04-07</v>
      </c>
      <c r="I848" s="193">
        <f ca="1"/>
        <v>77594700</v>
      </c>
      <c r="O848" s="192" t="str">
        <f ca="1"/>
        <v>2022-04-07</v>
      </c>
      <c r="P848" s="193">
        <f ca="1"/>
        <v>2.65</v>
      </c>
      <c r="Q848" s="11"/>
      <c r="BB848" s="55"/>
      <c r="BC848" s="56"/>
      <c r="BD848" s="56"/>
      <c r="BE848" s="56"/>
      <c r="BF848" s="56"/>
      <c r="BG848" s="56"/>
    </row>
    <row r="849" spans="1:59" ht="12.5">
      <c r="A849" s="19"/>
      <c r="B849" s="198" t="str">
        <f ca="1"/>
        <v>2022-04-06</v>
      </c>
      <c r="C849" s="30">
        <f ca="1"/>
        <v>169.09</v>
      </c>
      <c r="D849" s="205">
        <f t="shared" ca="1" si="80"/>
        <v>165.46599999999998</v>
      </c>
      <c r="E849" s="30">
        <f t="shared" ca="1" si="77"/>
        <v>165.14333333333335</v>
      </c>
      <c r="F849" s="30">
        <f t="shared" ca="1" si="78"/>
        <v>162.37591666666665</v>
      </c>
      <c r="G849" s="206">
        <f t="shared" ca="1" si="79"/>
        <v>148.94147999999998</v>
      </c>
      <c r="H849" s="192" t="str">
        <f ca="1"/>
        <v>2022-04-06</v>
      </c>
      <c r="I849" s="193">
        <f ca="1"/>
        <v>89058800</v>
      </c>
      <c r="O849" s="192" t="str">
        <f ca="1"/>
        <v>2022-04-06</v>
      </c>
      <c r="P849" s="193">
        <f ca="1"/>
        <v>2.61</v>
      </c>
      <c r="Q849" s="11"/>
      <c r="BB849" s="55"/>
      <c r="BC849" s="56"/>
      <c r="BD849" s="56"/>
      <c r="BE849" s="56"/>
      <c r="BF849" s="56"/>
      <c r="BG849" s="56"/>
    </row>
    <row r="850" spans="1:59" ht="12.5">
      <c r="A850" s="19"/>
      <c r="B850" s="198" t="str">
        <f ca="1"/>
        <v>2022-04-05</v>
      </c>
      <c r="C850" s="30">
        <f ca="1"/>
        <v>172.27</v>
      </c>
      <c r="D850" s="205">
        <f t="shared" ca="1" si="80"/>
        <v>165.02899999999997</v>
      </c>
      <c r="E850" s="30">
        <f t="shared" ca="1" si="77"/>
        <v>165.14566666666667</v>
      </c>
      <c r="F850" s="30">
        <f t="shared" ca="1" si="78"/>
        <v>162.14249999999998</v>
      </c>
      <c r="G850" s="206">
        <f t="shared" ca="1" si="79"/>
        <v>148.77863999999997</v>
      </c>
      <c r="H850" s="192" t="str">
        <f ca="1"/>
        <v>2022-04-05</v>
      </c>
      <c r="I850" s="193">
        <f ca="1"/>
        <v>73401800</v>
      </c>
      <c r="O850" s="192" t="str">
        <f ca="1"/>
        <v>2022-04-05</v>
      </c>
      <c r="P850" s="193">
        <f ca="1"/>
        <v>2.56</v>
      </c>
      <c r="Q850" s="11"/>
      <c r="BB850" s="55"/>
      <c r="BC850" s="56"/>
      <c r="BD850" s="56"/>
      <c r="BE850" s="56"/>
      <c r="BF850" s="56"/>
      <c r="BG850" s="56"/>
    </row>
    <row r="851" spans="1:59" ht="12.5">
      <c r="A851" s="19"/>
      <c r="B851" s="198" t="str">
        <f ca="1"/>
        <v>2022-04-04</v>
      </c>
      <c r="C851" s="30">
        <f ca="1"/>
        <v>175.59</v>
      </c>
      <c r="D851" s="205">
        <f t="shared" ca="1" si="80"/>
        <v>164.16199999999998</v>
      </c>
      <c r="E851" s="30">
        <f t="shared" ca="1" si="77"/>
        <v>165.09466666666665</v>
      </c>
      <c r="F851" s="30">
        <f t="shared" ca="1" si="78"/>
        <v>161.85924999999995</v>
      </c>
      <c r="G851" s="206">
        <f t="shared" ca="1" si="79"/>
        <v>148.60995999999994</v>
      </c>
      <c r="H851" s="192" t="str">
        <f ca="1"/>
        <v>2022-04-04</v>
      </c>
      <c r="I851" s="193">
        <f ca="1"/>
        <v>76545983</v>
      </c>
      <c r="O851" s="192" t="str">
        <f ca="1"/>
        <v>2022-04-04</v>
      </c>
      <c r="P851" s="193">
        <f ca="1"/>
        <v>2.41</v>
      </c>
      <c r="Q851" s="11"/>
      <c r="BB851" s="55"/>
      <c r="BC851" s="56"/>
      <c r="BD851" s="56"/>
      <c r="BE851" s="56"/>
      <c r="BF851" s="56"/>
      <c r="BG851" s="56"/>
    </row>
    <row r="852" spans="1:59" ht="12.5">
      <c r="A852" s="19"/>
      <c r="B852" s="198" t="str">
        <f ca="1"/>
        <v>2022-04-01</v>
      </c>
      <c r="C852" s="30">
        <f ca="1"/>
        <v>171.53</v>
      </c>
      <c r="D852" s="205">
        <f t="shared" ca="1" si="80"/>
        <v>163.22049999999999</v>
      </c>
      <c r="E852" s="30">
        <f t="shared" ca="1" si="77"/>
        <v>164.98549999999997</v>
      </c>
      <c r="F852" s="30">
        <f t="shared" ca="1" si="78"/>
        <v>161.55324999999993</v>
      </c>
      <c r="G852" s="206">
        <f t="shared" ca="1" si="79"/>
        <v>148.4176799999999</v>
      </c>
      <c r="H852" s="192" t="str">
        <f ca="1"/>
        <v>2022-04-01</v>
      </c>
      <c r="I852" s="193">
        <f ca="1"/>
        <v>78751328</v>
      </c>
      <c r="O852" s="192" t="str">
        <f ca="1"/>
        <v>2022-04-01</v>
      </c>
      <c r="P852" s="193">
        <f ca="1"/>
        <v>2.38</v>
      </c>
      <c r="Q852" s="11"/>
      <c r="BB852" s="55"/>
      <c r="BC852" s="56"/>
      <c r="BD852" s="56"/>
      <c r="BE852" s="56"/>
      <c r="BF852" s="56"/>
      <c r="BG852" s="56"/>
    </row>
    <row r="853" spans="1:59" ht="12.5">
      <c r="A853" s="19"/>
      <c r="B853" s="198" t="str">
        <f ca="1"/>
        <v>2022-03-31</v>
      </c>
      <c r="C853" s="30">
        <f ca="1"/>
        <v>171.83</v>
      </c>
      <c r="D853" s="205">
        <f t="shared" ca="1" si="80"/>
        <v>162.67250000000001</v>
      </c>
      <c r="E853" s="30">
        <f t="shared" ca="1" si="77"/>
        <v>164.99183333333332</v>
      </c>
      <c r="F853" s="30">
        <f t="shared" ca="1" si="78"/>
        <v>161.29174999999992</v>
      </c>
      <c r="G853" s="206">
        <f t="shared" ca="1" si="79"/>
        <v>148.2320399999999</v>
      </c>
      <c r="H853" s="192" t="str">
        <f ca="1"/>
        <v>2022-03-31</v>
      </c>
      <c r="I853" s="193">
        <f ca="1"/>
        <v>103049300</v>
      </c>
      <c r="O853" s="192" t="str">
        <f ca="1"/>
        <v>2022-03-31</v>
      </c>
      <c r="P853" s="193">
        <f ca="1"/>
        <v>2.33</v>
      </c>
      <c r="Q853" s="11"/>
      <c r="BB853" s="55"/>
      <c r="BC853" s="56"/>
      <c r="BD853" s="56"/>
      <c r="BE853" s="56"/>
      <c r="BF853" s="56"/>
      <c r="BG853" s="56"/>
    </row>
    <row r="854" spans="1:59" ht="12.5">
      <c r="A854" s="19"/>
      <c r="B854" s="198" t="str">
        <f ca="1"/>
        <v>2022-03-30</v>
      </c>
      <c r="C854" s="30">
        <f ca="1"/>
        <v>174.94</v>
      </c>
      <c r="D854" s="205">
        <f t="shared" ca="1" si="80"/>
        <v>162.25999999999996</v>
      </c>
      <c r="E854" s="30">
        <f t="shared" ca="1" si="77"/>
        <v>165.07149999999996</v>
      </c>
      <c r="F854" s="30">
        <f t="shared" ca="1" si="78"/>
        <v>161.02849999999992</v>
      </c>
      <c r="G854" s="206">
        <f t="shared" ca="1" si="79"/>
        <v>148.03855999999985</v>
      </c>
      <c r="H854" s="192" t="str">
        <f ca="1"/>
        <v>2022-03-30</v>
      </c>
      <c r="I854" s="193">
        <f ca="1"/>
        <v>92633200</v>
      </c>
      <c r="O854" s="192" t="str">
        <f ca="1"/>
        <v>2022-03-30</v>
      </c>
      <c r="P854" s="193">
        <f ca="1"/>
        <v>2.36</v>
      </c>
      <c r="Q854" s="11"/>
      <c r="BB854" s="55"/>
      <c r="BC854" s="56"/>
      <c r="BD854" s="56"/>
      <c r="BE854" s="56"/>
      <c r="BF854" s="56"/>
      <c r="BG854" s="56"/>
    </row>
    <row r="855" spans="1:59" ht="12.5">
      <c r="A855" s="19"/>
      <c r="B855" s="198" t="str">
        <f ca="1"/>
        <v>2022-03-29</v>
      </c>
      <c r="C855" s="30">
        <f ca="1"/>
        <v>176.11</v>
      </c>
      <c r="D855" s="205">
        <f t="shared" ca="1" si="80"/>
        <v>161.708</v>
      </c>
      <c r="E855" s="30">
        <f t="shared" ca="1" si="77"/>
        <v>165.13716666666662</v>
      </c>
      <c r="F855" s="30">
        <f t="shared" ca="1" si="78"/>
        <v>160.74249999999992</v>
      </c>
      <c r="G855" s="206">
        <f t="shared" ca="1" si="79"/>
        <v>147.83143999999984</v>
      </c>
      <c r="H855" s="192" t="str">
        <f ca="1"/>
        <v>2022-03-29</v>
      </c>
      <c r="I855" s="193">
        <f ca="1"/>
        <v>100589440</v>
      </c>
      <c r="O855" s="192" t="str">
        <f ca="1"/>
        <v>2022-03-29</v>
      </c>
      <c r="P855" s="193">
        <f ca="1"/>
        <v>2.4</v>
      </c>
      <c r="Q855" s="11"/>
      <c r="BB855" s="55"/>
      <c r="BC855" s="56"/>
      <c r="BD855" s="56"/>
      <c r="BE855" s="56"/>
      <c r="BF855" s="56"/>
      <c r="BG855" s="56"/>
    </row>
    <row r="856" spans="1:59" ht="12.5">
      <c r="A856" s="19"/>
      <c r="B856" s="198" t="str">
        <f ca="1"/>
        <v>2022-03-28</v>
      </c>
      <c r="C856" s="30">
        <f ca="1"/>
        <v>172.8</v>
      </c>
      <c r="D856" s="205">
        <f t="shared" ca="1" si="80"/>
        <v>160.9325</v>
      </c>
      <c r="E856" s="30">
        <f t="shared" ca="1" si="77"/>
        <v>165.11066666666662</v>
      </c>
      <c r="F856" s="30">
        <f t="shared" ca="1" si="78"/>
        <v>160.43616666666659</v>
      </c>
      <c r="G856" s="206">
        <f t="shared" ca="1" si="79"/>
        <v>147.60827999999989</v>
      </c>
      <c r="H856" s="192" t="str">
        <f ca="1"/>
        <v>2022-03-28</v>
      </c>
      <c r="I856" s="193">
        <f ca="1"/>
        <v>90371916</v>
      </c>
      <c r="O856" s="192" t="str">
        <f ca="1"/>
        <v>2022-03-28</v>
      </c>
      <c r="P856" s="193">
        <f ca="1"/>
        <v>2.48</v>
      </c>
      <c r="Q856" s="11"/>
      <c r="BB856" s="55"/>
      <c r="BC856" s="56"/>
      <c r="BD856" s="56"/>
      <c r="BE856" s="56"/>
      <c r="BF856" s="56"/>
      <c r="BG856" s="56"/>
    </row>
    <row r="857" spans="1:59" ht="12.5">
      <c r="A857" s="19"/>
      <c r="B857" s="198" t="str">
        <f ca="1"/>
        <v>2022-03-25</v>
      </c>
      <c r="C857" s="30">
        <f ca="1"/>
        <v>171.93</v>
      </c>
      <c r="D857" s="205">
        <f t="shared" ca="1" si="80"/>
        <v>160.417</v>
      </c>
      <c r="E857" s="30">
        <f t="shared" ca="1" si="77"/>
        <v>165.14966666666663</v>
      </c>
      <c r="F857" s="30">
        <f t="shared" ca="1" si="78"/>
        <v>160.15016666666659</v>
      </c>
      <c r="G857" s="206">
        <f t="shared" ca="1" si="79"/>
        <v>147.39503999999985</v>
      </c>
      <c r="H857" s="192" t="str">
        <f ca="1"/>
        <v>2022-03-25</v>
      </c>
      <c r="I857" s="193">
        <f ca="1"/>
        <v>80546200</v>
      </c>
      <c r="O857" s="192" t="str">
        <f ca="1"/>
        <v>2022-03-25</v>
      </c>
      <c r="P857" s="193">
        <f ca="1"/>
        <v>2.4900000000000002</v>
      </c>
      <c r="Q857" s="11"/>
      <c r="BB857" s="55"/>
      <c r="BC857" s="56"/>
      <c r="BD857" s="56"/>
      <c r="BE857" s="56"/>
      <c r="BF857" s="56"/>
      <c r="BG857" s="56"/>
    </row>
    <row r="858" spans="1:59" ht="12.5">
      <c r="A858" s="19"/>
      <c r="B858" s="198" t="str">
        <f ca="1"/>
        <v>2022-03-24</v>
      </c>
      <c r="C858" s="30">
        <f ca="1"/>
        <v>171.29</v>
      </c>
      <c r="D858" s="205">
        <f t="shared" ca="1" si="80"/>
        <v>159.93149999999997</v>
      </c>
      <c r="E858" s="30">
        <f t="shared" ca="1" si="77"/>
        <v>165.22249999999994</v>
      </c>
      <c r="F858" s="30">
        <f t="shared" ca="1" si="78"/>
        <v>159.85533333333328</v>
      </c>
      <c r="G858" s="206">
        <f t="shared" ca="1" si="79"/>
        <v>147.17647999999988</v>
      </c>
      <c r="H858" s="192" t="str">
        <f ca="1"/>
        <v>2022-03-24</v>
      </c>
      <c r="I858" s="193">
        <f ca="1"/>
        <v>90131418</v>
      </c>
      <c r="O858" s="192" t="str">
        <f ca="1"/>
        <v>2022-03-24</v>
      </c>
      <c r="P858" s="193">
        <f ca="1"/>
        <v>2.34</v>
      </c>
      <c r="Q858" s="11"/>
      <c r="BB858" s="55"/>
      <c r="BC858" s="56"/>
      <c r="BD858" s="56"/>
      <c r="BE858" s="56"/>
      <c r="BF858" s="56"/>
      <c r="BG858" s="56"/>
    </row>
    <row r="859" spans="1:59" ht="12.5">
      <c r="A859" s="19"/>
      <c r="B859" s="198" t="str">
        <f ca="1"/>
        <v>2022-03-23</v>
      </c>
      <c r="C859" s="30">
        <f ca="1"/>
        <v>167.5</v>
      </c>
      <c r="D859" s="205">
        <f t="shared" ca="1" si="80"/>
        <v>159.37449999999998</v>
      </c>
      <c r="E859" s="30">
        <f t="shared" ca="1" si="77"/>
        <v>165.30449999999993</v>
      </c>
      <c r="F859" s="30">
        <f t="shared" ca="1" si="78"/>
        <v>159.59449999999998</v>
      </c>
      <c r="G859" s="206">
        <f t="shared" ca="1" si="79"/>
        <v>146.96631999999988</v>
      </c>
      <c r="H859" s="192" t="str">
        <f ca="1"/>
        <v>2022-03-23</v>
      </c>
      <c r="I859" s="193">
        <f ca="1"/>
        <v>98062700</v>
      </c>
      <c r="O859" s="192" t="str">
        <f ca="1"/>
        <v>2022-03-23</v>
      </c>
      <c r="P859" s="193">
        <f ca="1"/>
        <v>2.3199999999999998</v>
      </c>
      <c r="Q859" s="11"/>
      <c r="BB859" s="55"/>
      <c r="BC859" s="56"/>
      <c r="BD859" s="56"/>
      <c r="BE859" s="56"/>
      <c r="BF859" s="56"/>
      <c r="BG859" s="56"/>
    </row>
    <row r="860" spans="1:59" ht="12.5">
      <c r="A860" s="19"/>
      <c r="B860" s="198" t="str">
        <f ca="1"/>
        <v>2022-03-22</v>
      </c>
      <c r="C860" s="30">
        <f ca="1"/>
        <v>166.13</v>
      </c>
      <c r="D860" s="205">
        <f t="shared" ca="1" si="80"/>
        <v>158.87549999999999</v>
      </c>
      <c r="E860" s="30">
        <f t="shared" ca="1" si="77"/>
        <v>165.46666666666661</v>
      </c>
      <c r="F860" s="30">
        <f t="shared" ca="1" si="78"/>
        <v>159.35583333333327</v>
      </c>
      <c r="G860" s="206">
        <f t="shared" ca="1" si="79"/>
        <v>146.77059999999986</v>
      </c>
      <c r="H860" s="192" t="str">
        <f ca="1"/>
        <v>2022-03-22</v>
      </c>
      <c r="I860" s="193">
        <f ca="1"/>
        <v>81532007</v>
      </c>
      <c r="O860" s="192" t="str">
        <f ca="1"/>
        <v>2022-03-22</v>
      </c>
      <c r="P860" s="193">
        <f ca="1"/>
        <v>2.37</v>
      </c>
      <c r="Q860" s="11"/>
      <c r="BB860" s="55"/>
      <c r="BC860" s="56"/>
      <c r="BD860" s="56"/>
      <c r="BE860" s="56"/>
      <c r="BF860" s="56"/>
      <c r="BG860" s="56"/>
    </row>
    <row r="861" spans="1:59" ht="12.5">
      <c r="A861" s="19"/>
      <c r="B861" s="198" t="str">
        <f ca="1"/>
        <v>2022-03-21</v>
      </c>
      <c r="C861" s="30">
        <f ca="1"/>
        <v>162.74</v>
      </c>
      <c r="D861" s="205">
        <f t="shared" ca="1" si="80"/>
        <v>158.65399999999997</v>
      </c>
      <c r="E861" s="30">
        <f t="shared" ca="1" si="77"/>
        <v>165.5853333333333</v>
      </c>
      <c r="F861" s="30">
        <f t="shared" ca="1" si="78"/>
        <v>159.13949999999991</v>
      </c>
      <c r="G861" s="206">
        <f t="shared" ca="1" si="79"/>
        <v>146.57795999999988</v>
      </c>
      <c r="H861" s="192" t="str">
        <f ca="1"/>
        <v>2022-03-21</v>
      </c>
      <c r="I861" s="193">
        <f ca="1"/>
        <v>95811400</v>
      </c>
      <c r="O861" s="192" t="str">
        <f ca="1"/>
        <v>2022-03-21</v>
      </c>
      <c r="P861" s="193">
        <f ca="1"/>
        <v>2.3199999999999998</v>
      </c>
      <c r="Q861" s="11"/>
      <c r="BB861" s="55"/>
      <c r="BC861" s="56"/>
      <c r="BD861" s="56"/>
      <c r="BE861" s="56"/>
      <c r="BF861" s="56"/>
      <c r="BG861" s="56"/>
    </row>
    <row r="862" spans="1:59" ht="12.5">
      <c r="A862" s="19"/>
      <c r="B862" s="198" t="str">
        <f ca="1"/>
        <v>2022-03-18</v>
      </c>
      <c r="C862" s="30">
        <f ca="1"/>
        <v>161.37</v>
      </c>
      <c r="D862" s="205">
        <f t="shared" ca="1" si="80"/>
        <v>158.74849999999998</v>
      </c>
      <c r="E862" s="30">
        <f t="shared" ca="1" si="77"/>
        <v>165.74999999999997</v>
      </c>
      <c r="F862" s="30">
        <f t="shared" ca="1" si="78"/>
        <v>158.94391666666661</v>
      </c>
      <c r="G862" s="206">
        <f t="shared" ca="1" si="79"/>
        <v>146.39691999999991</v>
      </c>
      <c r="H862" s="192" t="str">
        <f ca="1"/>
        <v>2022-03-18</v>
      </c>
      <c r="I862" s="193">
        <f ca="1"/>
        <v>123511700</v>
      </c>
      <c r="O862" s="192" t="str">
        <f ca="1"/>
        <v>2022-03-18</v>
      </c>
      <c r="P862" s="193">
        <f ca="1"/>
        <v>2.15</v>
      </c>
      <c r="Q862" s="11"/>
      <c r="BB862" s="55"/>
      <c r="BC862" s="56"/>
      <c r="BD862" s="56"/>
      <c r="BE862" s="56"/>
      <c r="BF862" s="56"/>
      <c r="BG862" s="56"/>
    </row>
    <row r="863" spans="1:59" ht="12.5">
      <c r="A863" s="19"/>
      <c r="B863" s="198" t="str">
        <f ca="1"/>
        <v>2022-03-17</v>
      </c>
      <c r="C863" s="30">
        <f ca="1"/>
        <v>158.06</v>
      </c>
      <c r="D863" s="205">
        <f t="shared" ca="1" si="80"/>
        <v>158.98949999999999</v>
      </c>
      <c r="E863" s="30">
        <f t="shared" ca="1" si="77"/>
        <v>165.89416666666662</v>
      </c>
      <c r="F863" s="30">
        <f t="shared" ca="1" si="78"/>
        <v>158.78799999999995</v>
      </c>
      <c r="G863" s="206">
        <f t="shared" ca="1" si="79"/>
        <v>146.23091999999991</v>
      </c>
      <c r="H863" s="192" t="str">
        <f ca="1"/>
        <v>2022-03-17</v>
      </c>
      <c r="I863" s="193">
        <f ca="1"/>
        <v>75615400</v>
      </c>
      <c r="O863" s="192" t="str">
        <f ca="1"/>
        <v>2022-03-17</v>
      </c>
      <c r="P863" s="193">
        <f ca="1"/>
        <v>2.19</v>
      </c>
      <c r="Q863" s="11"/>
      <c r="BB863" s="55"/>
      <c r="BC863" s="56"/>
      <c r="BD863" s="56"/>
      <c r="BE863" s="56"/>
      <c r="BF863" s="56"/>
      <c r="BG863" s="56"/>
    </row>
    <row r="864" spans="1:59" ht="12.5">
      <c r="A864" s="19"/>
      <c r="B864" s="198" t="str">
        <f ca="1"/>
        <v>2022-03-16</v>
      </c>
      <c r="C864" s="30">
        <f ca="1"/>
        <v>157.05000000000001</v>
      </c>
      <c r="D864" s="205">
        <f t="shared" ca="1" si="80"/>
        <v>159.57649999999998</v>
      </c>
      <c r="E864" s="30">
        <f t="shared" ca="1" si="77"/>
        <v>166.04033333333328</v>
      </c>
      <c r="F864" s="30">
        <f t="shared" ca="1" si="78"/>
        <v>158.67233333333331</v>
      </c>
      <c r="G864" s="206">
        <f t="shared" ca="1" si="79"/>
        <v>146.08151999999993</v>
      </c>
      <c r="H864" s="192" t="str">
        <f ca="1"/>
        <v>2022-03-16</v>
      </c>
      <c r="I864" s="193">
        <f ca="1"/>
        <v>102300200</v>
      </c>
      <c r="O864" s="192" t="str">
        <f ca="1"/>
        <v>2022-03-16</v>
      </c>
      <c r="P864" s="193">
        <f ca="1"/>
        <v>2.19</v>
      </c>
      <c r="Q864" s="11"/>
      <c r="BB864" s="55"/>
      <c r="BC864" s="56"/>
      <c r="BD864" s="56"/>
      <c r="BE864" s="56"/>
      <c r="BF864" s="56"/>
      <c r="BG864" s="56"/>
    </row>
    <row r="865" spans="1:59" ht="12.5">
      <c r="A865" s="19"/>
      <c r="B865" s="198" t="str">
        <f ca="1"/>
        <v>2022-03-15</v>
      </c>
      <c r="C865" s="30">
        <f ca="1"/>
        <v>152.62</v>
      </c>
      <c r="D865" s="205">
        <f t="shared" ca="1" si="80"/>
        <v>160.22550000000001</v>
      </c>
      <c r="E865" s="30">
        <f t="shared" ca="1" si="77"/>
        <v>166.22616666666664</v>
      </c>
      <c r="F865" s="30">
        <f t="shared" ca="1" si="78"/>
        <v>158.56433333333328</v>
      </c>
      <c r="G865" s="206">
        <f t="shared" ca="1" si="79"/>
        <v>145.92283999999992</v>
      </c>
      <c r="H865" s="192" t="str">
        <f ca="1"/>
        <v>2022-03-15</v>
      </c>
      <c r="I865" s="193">
        <f ca="1"/>
        <v>92964302</v>
      </c>
      <c r="O865" s="192" t="str">
        <f ca="1"/>
        <v>2022-03-15</v>
      </c>
      <c r="P865" s="193">
        <f ca="1"/>
        <v>2.16</v>
      </c>
      <c r="Q865" s="11"/>
      <c r="BB865" s="55"/>
      <c r="BC865" s="56"/>
      <c r="BD865" s="56"/>
      <c r="BE865" s="56"/>
      <c r="BF865" s="56"/>
      <c r="BG865" s="56"/>
    </row>
    <row r="866" spans="1:59" ht="12.5">
      <c r="A866" s="19"/>
      <c r="B866" s="198" t="str">
        <f ca="1"/>
        <v>2022-03-14</v>
      </c>
      <c r="C866" s="30">
        <f ca="1"/>
        <v>148.22</v>
      </c>
      <c r="D866" s="205">
        <f t="shared" ca="1" si="80"/>
        <v>160.90400000000002</v>
      </c>
      <c r="E866" s="30">
        <f t="shared" ca="1" si="77"/>
        <v>166.50416666666661</v>
      </c>
      <c r="F866" s="30">
        <f t="shared" ca="1" si="78"/>
        <v>158.48524999999998</v>
      </c>
      <c r="G866" s="206">
        <f t="shared" ca="1" si="79"/>
        <v>145.78399999999991</v>
      </c>
      <c r="H866" s="192" t="str">
        <f ca="1"/>
        <v>2022-03-14</v>
      </c>
      <c r="I866" s="193">
        <f ca="1"/>
        <v>108732111</v>
      </c>
      <c r="O866" s="192" t="str">
        <f ca="1"/>
        <v>2022-03-14</v>
      </c>
      <c r="P866" s="193">
        <f ca="1"/>
        <v>2.14</v>
      </c>
      <c r="Q866" s="11"/>
      <c r="BB866" s="55"/>
      <c r="BC866" s="56"/>
      <c r="BD866" s="56"/>
      <c r="BE866" s="56"/>
      <c r="BF866" s="56"/>
      <c r="BG866" s="56"/>
    </row>
    <row r="867" spans="1:59" ht="12.5">
      <c r="A867" s="19"/>
      <c r="B867" s="198" t="str">
        <f ca="1"/>
        <v>2022-03-11</v>
      </c>
      <c r="C867" s="30">
        <f ca="1"/>
        <v>152.26</v>
      </c>
      <c r="D867" s="205">
        <f t="shared" ca="1" si="80"/>
        <v>161.79050000000001</v>
      </c>
      <c r="E867" s="30">
        <f t="shared" ca="1" si="77"/>
        <v>166.97083333333327</v>
      </c>
      <c r="F867" s="30">
        <f t="shared" ca="1" si="78"/>
        <v>158.42308333333327</v>
      </c>
      <c r="G867" s="206">
        <f t="shared" ca="1" si="79"/>
        <v>145.67931999999993</v>
      </c>
      <c r="H867" s="192" t="str">
        <f ca="1"/>
        <v>2022-03-11</v>
      </c>
      <c r="I867" s="193">
        <f ca="1"/>
        <v>96970102</v>
      </c>
      <c r="O867" s="192" t="str">
        <f ca="1"/>
        <v>2022-03-11</v>
      </c>
      <c r="P867" s="193">
        <f ca="1"/>
        <v>2</v>
      </c>
      <c r="Q867" s="11"/>
      <c r="BB867" s="55"/>
      <c r="BC867" s="56"/>
      <c r="BD867" s="56"/>
      <c r="BE867" s="56"/>
      <c r="BF867" s="56"/>
      <c r="BG867" s="56"/>
    </row>
    <row r="868" spans="1:59" ht="12.5">
      <c r="A868" s="19"/>
      <c r="B868" s="198" t="str">
        <f ca="1"/>
        <v>2022-03-10</v>
      </c>
      <c r="C868" s="30">
        <f ca="1"/>
        <v>155.99</v>
      </c>
      <c r="D868" s="205">
        <f t="shared" ca="1" si="80"/>
        <v>162.6465</v>
      </c>
      <c r="E868" s="30">
        <f t="shared" ca="1" si="77"/>
        <v>167.28866666666664</v>
      </c>
      <c r="F868" s="30">
        <f t="shared" ca="1" si="78"/>
        <v>158.32324999999994</v>
      </c>
      <c r="G868" s="206">
        <f t="shared" ca="1" si="79"/>
        <v>145.5616399999999</v>
      </c>
      <c r="H868" s="192" t="str">
        <f ca="1"/>
        <v>2022-03-10</v>
      </c>
      <c r="I868" s="193">
        <f ca="1"/>
        <v>105342033</v>
      </c>
      <c r="O868" s="192" t="str">
        <f ca="1"/>
        <v>2022-03-10</v>
      </c>
      <c r="P868" s="193">
        <f ca="1"/>
        <v>2.0099999999999998</v>
      </c>
      <c r="Q868" s="11"/>
      <c r="BB868" s="55"/>
      <c r="BC868" s="56"/>
      <c r="BD868" s="56"/>
      <c r="BE868" s="56"/>
      <c r="BF868" s="56"/>
      <c r="BG868" s="56"/>
    </row>
    <row r="869" spans="1:59" ht="12.5">
      <c r="A869" s="19"/>
      <c r="B869" s="198" t="str">
        <f ca="1"/>
        <v>2022-03-09</v>
      </c>
      <c r="C869" s="30">
        <f ca="1"/>
        <v>160.35</v>
      </c>
      <c r="D869" s="205">
        <f t="shared" ca="1" si="80"/>
        <v>163.52050000000003</v>
      </c>
      <c r="E869" s="30">
        <f t="shared" ca="1" si="77"/>
        <v>167.56749999999997</v>
      </c>
      <c r="F869" s="30">
        <f t="shared" ca="1" si="78"/>
        <v>158.21783333333326</v>
      </c>
      <c r="G869" s="206">
        <f t="shared" ca="1" si="79"/>
        <v>145.42283999999992</v>
      </c>
      <c r="H869" s="192" t="str">
        <f ca="1"/>
        <v>2022-03-09</v>
      </c>
      <c r="I869" s="193">
        <f ca="1"/>
        <v>91454905</v>
      </c>
      <c r="O869" s="192" t="str">
        <f ca="1"/>
        <v>2022-03-09</v>
      </c>
      <c r="P869" s="193">
        <f ca="1"/>
        <v>1.95</v>
      </c>
      <c r="Q869" s="11"/>
      <c r="BB869" s="55"/>
      <c r="BC869" s="56"/>
      <c r="BD869" s="56"/>
      <c r="BE869" s="56"/>
      <c r="BF869" s="56"/>
      <c r="BG869" s="56"/>
    </row>
    <row r="870" spans="1:59" ht="12.5">
      <c r="A870" s="19"/>
      <c r="B870" s="198" t="str">
        <f ca="1"/>
        <v>2022-03-08</v>
      </c>
      <c r="C870" s="30">
        <f ca="1"/>
        <v>154.93</v>
      </c>
      <c r="D870" s="205">
        <f t="shared" ca="1" si="80"/>
        <v>164.10500000000002</v>
      </c>
      <c r="E870" s="30">
        <f t="shared" ca="1" si="77"/>
        <v>167.83433333333332</v>
      </c>
      <c r="F870" s="30">
        <f t="shared" ca="1" si="78"/>
        <v>158.09841666666665</v>
      </c>
      <c r="G870" s="206">
        <f t="shared" ca="1" si="79"/>
        <v>145.25503999999995</v>
      </c>
      <c r="H870" s="192" t="str">
        <f ca="1"/>
        <v>2022-03-08</v>
      </c>
      <c r="I870" s="193">
        <f ca="1"/>
        <v>131148300</v>
      </c>
      <c r="O870" s="192" t="str">
        <f ca="1"/>
        <v>2022-03-08</v>
      </c>
      <c r="P870" s="193">
        <f ca="1"/>
        <v>1.87</v>
      </c>
      <c r="Q870" s="11"/>
      <c r="BB870" s="55"/>
      <c r="BC870" s="56"/>
      <c r="BD870" s="56"/>
      <c r="BE870" s="56"/>
      <c r="BF870" s="56"/>
      <c r="BG870" s="56"/>
    </row>
    <row r="871" spans="1:59" ht="12.5">
      <c r="A871" s="19"/>
      <c r="B871" s="198" t="str">
        <f ca="1"/>
        <v>2022-03-07</v>
      </c>
      <c r="C871" s="30">
        <f ca="1"/>
        <v>156.76</v>
      </c>
      <c r="D871" s="205">
        <f t="shared" ca="1" si="80"/>
        <v>164.80450000000002</v>
      </c>
      <c r="E871" s="30">
        <f t="shared" ca="1" si="77"/>
        <v>168.11149999999998</v>
      </c>
      <c r="F871" s="30">
        <f t="shared" ca="1" si="78"/>
        <v>158.0260833333333</v>
      </c>
      <c r="G871" s="206">
        <f t="shared" ca="1" si="79"/>
        <v>145.11255999999995</v>
      </c>
      <c r="H871" s="192" t="str">
        <f ca="1"/>
        <v>2022-03-07</v>
      </c>
      <c r="I871" s="193">
        <f ca="1"/>
        <v>96418845</v>
      </c>
      <c r="O871" s="192" t="str">
        <f ca="1"/>
        <v>2022-03-07</v>
      </c>
      <c r="P871" s="193">
        <f ca="1"/>
        <v>1.75</v>
      </c>
      <c r="Q871" s="11"/>
      <c r="BB871" s="55"/>
      <c r="BC871" s="56"/>
      <c r="BD871" s="56"/>
      <c r="BE871" s="56"/>
      <c r="BF871" s="56"/>
      <c r="BG871" s="56"/>
    </row>
    <row r="872" spans="1:59" ht="12.5">
      <c r="A872" s="19"/>
      <c r="B872" s="198" t="str">
        <f ca="1"/>
        <v>2022-03-04</v>
      </c>
      <c r="C872" s="30">
        <f ca="1"/>
        <v>160.57</v>
      </c>
      <c r="D872" s="205">
        <f t="shared" ca="1" si="80"/>
        <v>165.4485</v>
      </c>
      <c r="E872" s="30">
        <f t="shared" ca="1" si="77"/>
        <v>168.36666666666665</v>
      </c>
      <c r="F872" s="30">
        <f t="shared" ca="1" si="78"/>
        <v>157.93108333333331</v>
      </c>
      <c r="G872" s="206">
        <f t="shared" ca="1" si="79"/>
        <v>144.95499999999996</v>
      </c>
      <c r="H872" s="192" t="str">
        <f ca="1"/>
        <v>2022-03-04</v>
      </c>
      <c r="I872" s="193">
        <f ca="1"/>
        <v>83819592</v>
      </c>
      <c r="O872" s="192" t="str">
        <f ca="1"/>
        <v>2022-03-04</v>
      </c>
      <c r="P872" s="193">
        <f ca="1"/>
        <v>1.72</v>
      </c>
      <c r="Q872" s="11"/>
      <c r="BB872" s="55"/>
      <c r="BC872" s="56"/>
      <c r="BD872" s="56"/>
      <c r="BE872" s="56"/>
      <c r="BF872" s="56"/>
      <c r="BG872" s="56"/>
    </row>
    <row r="873" spans="1:59" ht="12.5">
      <c r="A873" s="19"/>
      <c r="B873" s="198" t="str">
        <f ca="1"/>
        <v>2022-03-03</v>
      </c>
      <c r="C873" s="30">
        <f ca="1"/>
        <v>163.58000000000001</v>
      </c>
      <c r="D873" s="205">
        <f t="shared" ca="1" si="80"/>
        <v>165.91649999999998</v>
      </c>
      <c r="E873" s="30">
        <f t="shared" ca="1" si="77"/>
        <v>168.49449999999996</v>
      </c>
      <c r="F873" s="30">
        <f t="shared" ca="1" si="78"/>
        <v>157.81599999999995</v>
      </c>
      <c r="G873" s="206">
        <f t="shared" ca="1" si="79"/>
        <v>144.78651999999991</v>
      </c>
      <c r="H873" s="192" t="str">
        <f ca="1"/>
        <v>2022-03-03</v>
      </c>
      <c r="I873" s="193">
        <f ca="1"/>
        <v>76678441</v>
      </c>
      <c r="O873" s="192" t="str">
        <f ca="1"/>
        <v>2022-03-03</v>
      </c>
      <c r="P873" s="193">
        <f ca="1"/>
        <v>1.84</v>
      </c>
      <c r="Q873" s="11"/>
      <c r="BB873" s="55"/>
      <c r="BC873" s="56"/>
      <c r="BD873" s="56"/>
      <c r="BE873" s="56"/>
      <c r="BF873" s="56"/>
      <c r="BG873" s="56"/>
    </row>
    <row r="874" spans="1:59" ht="12.5">
      <c r="A874" s="19"/>
      <c r="B874" s="198" t="str">
        <f ca="1"/>
        <v>2022-03-02</v>
      </c>
      <c r="C874" s="30">
        <f ca="1"/>
        <v>163.9</v>
      </c>
      <c r="D874" s="205">
        <f t="shared" ca="1" si="80"/>
        <v>166.37849999999997</v>
      </c>
      <c r="E874" s="30">
        <f t="shared" ca="1" si="77"/>
        <v>168.47616666666661</v>
      </c>
      <c r="F874" s="30">
        <f t="shared" ca="1" si="78"/>
        <v>157.67108333333329</v>
      </c>
      <c r="G874" s="206">
        <f t="shared" ca="1" si="79"/>
        <v>144.58751999999993</v>
      </c>
      <c r="H874" s="192" t="str">
        <f ca="1"/>
        <v>2022-03-02</v>
      </c>
      <c r="I874" s="193">
        <f ca="1"/>
        <v>79724800</v>
      </c>
      <c r="O874" s="192" t="str">
        <f ca="1"/>
        <v>2022-03-02</v>
      </c>
      <c r="P874" s="193">
        <f ca="1"/>
        <v>1.87</v>
      </c>
      <c r="Q874" s="11"/>
      <c r="BB874" s="55"/>
      <c r="BC874" s="56"/>
      <c r="BD874" s="56"/>
      <c r="BE874" s="56"/>
      <c r="BF874" s="56"/>
      <c r="BG874" s="56"/>
    </row>
    <row r="875" spans="1:59" ht="12.5">
      <c r="A875" s="19"/>
      <c r="B875" s="198" t="str">
        <f ca="1"/>
        <v>2022-03-01</v>
      </c>
      <c r="C875" s="30">
        <f ca="1"/>
        <v>160.6</v>
      </c>
      <c r="D875" s="205">
        <f t="shared" ca="1" si="80"/>
        <v>166.76399999999998</v>
      </c>
      <c r="E875" s="30">
        <f t="shared" ca="1" si="77"/>
        <v>168.39549999999997</v>
      </c>
      <c r="F875" s="30">
        <f t="shared" ca="1" si="78"/>
        <v>157.56524999999999</v>
      </c>
      <c r="G875" s="206">
        <f t="shared" ca="1" si="79"/>
        <v>144.40703999999991</v>
      </c>
      <c r="H875" s="192" t="str">
        <f ca="1"/>
        <v>2022-03-01</v>
      </c>
      <c r="I875" s="193">
        <f ca="1"/>
        <v>83474425</v>
      </c>
      <c r="O875" s="192" t="str">
        <f ca="1"/>
        <v>2022-03-01</v>
      </c>
      <c r="P875" s="193">
        <f ca="1"/>
        <v>1.71</v>
      </c>
      <c r="Q875" s="11"/>
      <c r="BB875" s="55"/>
      <c r="BC875" s="56"/>
      <c r="BD875" s="56"/>
      <c r="BE875" s="56"/>
      <c r="BF875" s="56"/>
      <c r="BG875" s="56"/>
    </row>
    <row r="876" spans="1:59" ht="12.5">
      <c r="A876" s="19"/>
      <c r="B876" s="198" t="str">
        <f ca="1"/>
        <v>2022-02-28</v>
      </c>
      <c r="C876" s="30">
        <f ca="1"/>
        <v>162.49</v>
      </c>
      <c r="D876" s="205">
        <f t="shared" ca="1" si="80"/>
        <v>167.32249999999999</v>
      </c>
      <c r="E876" s="30">
        <f t="shared" ca="1" si="77"/>
        <v>168.40116666666663</v>
      </c>
      <c r="F876" s="30">
        <f t="shared" ca="1" si="78"/>
        <v>157.49541666666664</v>
      </c>
      <c r="G876" s="206">
        <f t="shared" ca="1" si="79"/>
        <v>144.2347199999999</v>
      </c>
      <c r="H876" s="192" t="str">
        <f ca="1"/>
        <v>2022-02-28</v>
      </c>
      <c r="I876" s="193">
        <f ca="1"/>
        <v>95056629</v>
      </c>
      <c r="O876" s="192" t="str">
        <f ca="1"/>
        <v>2022-02-28</v>
      </c>
      <c r="P876" s="193">
        <f ca="1"/>
        <v>1.84</v>
      </c>
      <c r="Q876" s="11"/>
      <c r="BB876" s="55"/>
      <c r="BC876" s="56"/>
      <c r="BD876" s="56"/>
      <c r="BE876" s="56"/>
      <c r="BF876" s="56"/>
      <c r="BG876" s="56"/>
    </row>
    <row r="877" spans="1:59" ht="12.5">
      <c r="A877" s="19"/>
      <c r="B877" s="198" t="str">
        <f ca="1"/>
        <v>2022-02-25</v>
      </c>
      <c r="C877" s="30">
        <f ca="1"/>
        <v>162.22</v>
      </c>
      <c r="D877" s="205">
        <f t="shared" ca="1" si="80"/>
        <v>167.56800000000001</v>
      </c>
      <c r="E877" s="30">
        <f t="shared" ca="1" si="77"/>
        <v>168.39199999999997</v>
      </c>
      <c r="F877" s="30">
        <f t="shared" ca="1" si="78"/>
        <v>157.42274999999998</v>
      </c>
      <c r="G877" s="206">
        <f t="shared" ca="1" si="79"/>
        <v>144.0623599999999</v>
      </c>
      <c r="H877" s="192" t="str">
        <f ca="1"/>
        <v>2022-02-25</v>
      </c>
      <c r="I877" s="193">
        <f ca="1"/>
        <v>91974222</v>
      </c>
      <c r="O877" s="192" t="str">
        <f ca="1"/>
        <v>2022-02-25</v>
      </c>
      <c r="P877" s="193">
        <f ca="1"/>
        <v>1.99</v>
      </c>
      <c r="Q877" s="11"/>
      <c r="BB877" s="55"/>
      <c r="BC877" s="56"/>
      <c r="BD877" s="56"/>
      <c r="BE877" s="56"/>
      <c r="BF877" s="56"/>
      <c r="BG877" s="56"/>
    </row>
    <row r="878" spans="1:59" ht="12.5">
      <c r="A878" s="19"/>
      <c r="B878" s="198" t="str">
        <f ca="1"/>
        <v>2022-02-24</v>
      </c>
      <c r="C878" s="30">
        <f ca="1"/>
        <v>160.15</v>
      </c>
      <c r="D878" s="205">
        <f t="shared" ca="1" si="80"/>
        <v>167.28100000000001</v>
      </c>
      <c r="E878" s="30">
        <f t="shared" ca="1" si="77"/>
        <v>168.39599999999999</v>
      </c>
      <c r="F878" s="30">
        <f t="shared" ca="1" si="78"/>
        <v>157.33283333333333</v>
      </c>
      <c r="G878" s="206">
        <f t="shared" ca="1" si="79"/>
        <v>143.90307999999993</v>
      </c>
      <c r="H878" s="192" t="str">
        <f ca="1"/>
        <v>2022-02-24</v>
      </c>
      <c r="I878" s="193">
        <f ca="1"/>
        <v>141147540</v>
      </c>
      <c r="O878" s="192" t="str">
        <f ca="1"/>
        <v>2022-02-24</v>
      </c>
      <c r="P878" s="193">
        <f ca="1"/>
        <v>1.97</v>
      </c>
      <c r="Q878" s="11"/>
      <c r="BB878" s="55"/>
      <c r="BC878" s="56"/>
      <c r="BD878" s="56"/>
      <c r="BE878" s="56"/>
      <c r="BF878" s="56"/>
      <c r="BG878" s="56"/>
    </row>
    <row r="879" spans="1:59" ht="12.5">
      <c r="A879" s="19"/>
      <c r="B879" s="198" t="str">
        <f ca="1"/>
        <v>2022-02-23</v>
      </c>
      <c r="C879" s="30">
        <f ca="1"/>
        <v>157.52000000000001</v>
      </c>
      <c r="D879" s="205">
        <f t="shared" ca="1" si="80"/>
        <v>167.12050000000002</v>
      </c>
      <c r="E879" s="30">
        <f t="shared" ca="1" si="77"/>
        <v>168.35149999999996</v>
      </c>
      <c r="F879" s="30">
        <f t="shared" ca="1" si="78"/>
        <v>157.25483333333335</v>
      </c>
      <c r="G879" s="206">
        <f t="shared" ca="1" si="79"/>
        <v>143.76251999999997</v>
      </c>
      <c r="H879" s="192" t="str">
        <f ca="1"/>
        <v>2022-02-23</v>
      </c>
      <c r="I879" s="193">
        <f ca="1"/>
        <v>90009247</v>
      </c>
      <c r="O879" s="192" t="str">
        <f ca="1"/>
        <v>2022-02-23</v>
      </c>
      <c r="P879" s="193">
        <f ca="1"/>
        <v>1.98</v>
      </c>
      <c r="Q879" s="11"/>
      <c r="BB879" s="55"/>
      <c r="BC879" s="56"/>
      <c r="BD879" s="56"/>
      <c r="BE879" s="56"/>
      <c r="BF879" s="56"/>
      <c r="BG879" s="56"/>
    </row>
    <row r="880" spans="1:59" ht="12.5">
      <c r="A880" s="19"/>
      <c r="B880" s="198" t="str">
        <f ca="1"/>
        <v>2022-02-22</v>
      </c>
      <c r="C880" s="30">
        <f ca="1"/>
        <v>161.69999999999999</v>
      </c>
      <c r="D880" s="205">
        <f t="shared" ca="1" si="80"/>
        <v>167.09600000000003</v>
      </c>
      <c r="E880" s="30">
        <f t="shared" ca="1" si="77"/>
        <v>168.29466666666664</v>
      </c>
      <c r="F880" s="30">
        <f t="shared" ca="1" si="78"/>
        <v>157.18941666666663</v>
      </c>
      <c r="G880" s="206">
        <f t="shared" ca="1" si="79"/>
        <v>143.60691999999995</v>
      </c>
      <c r="H880" s="192" t="str">
        <f ca="1"/>
        <v>2022-02-22</v>
      </c>
      <c r="I880" s="193">
        <f ca="1"/>
        <v>91162800</v>
      </c>
      <c r="O880" s="192" t="str">
        <f ca="1"/>
        <v>2022-02-22</v>
      </c>
      <c r="P880" s="193">
        <f ca="1"/>
        <v>1.95</v>
      </c>
      <c r="Q880" s="11"/>
      <c r="BB880" s="55"/>
      <c r="BC880" s="56"/>
      <c r="BD880" s="56"/>
      <c r="BE880" s="56"/>
      <c r="BF880" s="56"/>
      <c r="BG880" s="56"/>
    </row>
    <row r="881" spans="1:59" ht="12.5">
      <c r="A881" s="19"/>
      <c r="B881" s="198" t="str">
        <f ca="1"/>
        <v>2022-02-18</v>
      </c>
      <c r="C881" s="30">
        <f ca="1"/>
        <v>164.63</v>
      </c>
      <c r="D881" s="205">
        <f t="shared" ca="1" si="80"/>
        <v>166.95300000000003</v>
      </c>
      <c r="E881" s="30">
        <f t="shared" ca="1" si="77"/>
        <v>168.25233333333333</v>
      </c>
      <c r="F881" s="30">
        <f t="shared" ca="1" si="78"/>
        <v>157.08358333333334</v>
      </c>
      <c r="G881" s="206">
        <f t="shared" ca="1" si="79"/>
        <v>143.43355999999994</v>
      </c>
      <c r="H881" s="192" t="str">
        <f ca="1"/>
        <v>2022-02-18</v>
      </c>
      <c r="I881" s="193">
        <f ca="1"/>
        <v>82772700</v>
      </c>
      <c r="O881" s="192" t="str">
        <f ca="1"/>
        <v>2022-02-18</v>
      </c>
      <c r="P881" s="193">
        <f ca="1"/>
        <v>1.93</v>
      </c>
      <c r="Q881" s="11"/>
      <c r="BB881" s="55"/>
      <c r="BC881" s="56"/>
      <c r="BD881" s="56"/>
      <c r="BE881" s="56"/>
      <c r="BF881" s="56"/>
      <c r="BG881" s="56"/>
    </row>
    <row r="882" spans="1:59" ht="12.5">
      <c r="A882" s="19"/>
      <c r="B882" s="198" t="str">
        <f ca="1"/>
        <v>2022-02-17</v>
      </c>
      <c r="C882" s="30">
        <f ca="1"/>
        <v>166.19</v>
      </c>
      <c r="D882" s="205">
        <f t="shared" ca="1" si="80"/>
        <v>166.70250000000004</v>
      </c>
      <c r="E882" s="30">
        <f t="shared" ca="1" si="77"/>
        <v>168.1523333333333</v>
      </c>
      <c r="F882" s="30">
        <f t="shared" ca="1" si="78"/>
        <v>156.96391666666665</v>
      </c>
      <c r="G882" s="206">
        <f t="shared" ca="1" si="79"/>
        <v>143.26551999999995</v>
      </c>
      <c r="H882" s="192" t="str">
        <f ca="1"/>
        <v>2022-02-17</v>
      </c>
      <c r="I882" s="193">
        <f ca="1"/>
        <v>69589344</v>
      </c>
      <c r="O882" s="192" t="str">
        <f ca="1"/>
        <v>2022-02-17</v>
      </c>
      <c r="P882" s="193">
        <f ca="1"/>
        <v>1.97</v>
      </c>
      <c r="Q882" s="11"/>
      <c r="BB882" s="55"/>
      <c r="BC882" s="56"/>
      <c r="BD882" s="56"/>
      <c r="BE882" s="56"/>
      <c r="BF882" s="56"/>
      <c r="BG882" s="56"/>
    </row>
    <row r="883" spans="1:59" ht="12.5">
      <c r="A883" s="19"/>
      <c r="B883" s="198" t="str">
        <f ca="1"/>
        <v>2022-02-16</v>
      </c>
      <c r="C883" s="30">
        <f ca="1"/>
        <v>169.8</v>
      </c>
      <c r="D883" s="205">
        <f t="shared" ca="1" si="80"/>
        <v>166.47700000000003</v>
      </c>
      <c r="E883" s="30">
        <f t="shared" ca="1" si="77"/>
        <v>168.01999999999998</v>
      </c>
      <c r="F883" s="30">
        <f t="shared" ca="1" si="78"/>
        <v>156.79425000000001</v>
      </c>
      <c r="G883" s="206">
        <f t="shared" ca="1" si="79"/>
        <v>143.09323999999995</v>
      </c>
      <c r="H883" s="192" t="str">
        <f ca="1"/>
        <v>2022-02-16</v>
      </c>
      <c r="I883" s="193">
        <f ca="1"/>
        <v>61177400</v>
      </c>
      <c r="O883" s="192" t="str">
        <f ca="1"/>
        <v>2022-02-16</v>
      </c>
      <c r="P883" s="193">
        <f ca="1"/>
        <v>2.0499999999999998</v>
      </c>
      <c r="Q883" s="11"/>
      <c r="BB883" s="55"/>
      <c r="BC883" s="56"/>
      <c r="BD883" s="56"/>
      <c r="BE883" s="56"/>
      <c r="BF883" s="56"/>
      <c r="BG883" s="56"/>
    </row>
    <row r="884" spans="1:59" ht="12.5">
      <c r="A884" s="19"/>
      <c r="B884" s="198" t="str">
        <f ca="1"/>
        <v>2022-02-15</v>
      </c>
      <c r="C884" s="30">
        <f ca="1"/>
        <v>170.03</v>
      </c>
      <c r="D884" s="205">
        <f t="shared" ca="1" si="80"/>
        <v>166.15550000000002</v>
      </c>
      <c r="E884" s="30">
        <f t="shared" ca="1" si="77"/>
        <v>167.81983333333335</v>
      </c>
      <c r="F884" s="30">
        <f t="shared" ca="1" si="78"/>
        <v>156.58583333333337</v>
      </c>
      <c r="G884" s="206">
        <f t="shared" ca="1" si="79"/>
        <v>142.90707999999998</v>
      </c>
      <c r="H884" s="192" t="str">
        <f ca="1"/>
        <v>2022-02-15</v>
      </c>
      <c r="I884" s="193">
        <f ca="1"/>
        <v>64286320</v>
      </c>
      <c r="O884" s="192" t="str">
        <f ca="1"/>
        <v>2022-02-15</v>
      </c>
      <c r="P884" s="193">
        <f ca="1"/>
        <v>2.0499999999999998</v>
      </c>
      <c r="Q884" s="11"/>
      <c r="BB884" s="55"/>
      <c r="BC884" s="56"/>
      <c r="BD884" s="56"/>
      <c r="BE884" s="56"/>
      <c r="BF884" s="56"/>
      <c r="BG884" s="56"/>
    </row>
    <row r="885" spans="1:59" ht="12.5">
      <c r="A885" s="19"/>
      <c r="B885" s="198" t="str">
        <f ca="1"/>
        <v>2022-02-14</v>
      </c>
      <c r="C885" s="30">
        <f ca="1"/>
        <v>166.19</v>
      </c>
      <c r="D885" s="205">
        <f t="shared" ca="1" si="80"/>
        <v>165.99799999999999</v>
      </c>
      <c r="E885" s="30">
        <f t="shared" ca="1" si="77"/>
        <v>167.572</v>
      </c>
      <c r="F885" s="30">
        <f t="shared" ca="1" si="78"/>
        <v>156.38225000000003</v>
      </c>
      <c r="G885" s="206">
        <f t="shared" ca="1" si="79"/>
        <v>142.73511999999999</v>
      </c>
      <c r="H885" s="192" t="str">
        <f ca="1"/>
        <v>2022-02-14</v>
      </c>
      <c r="I885" s="193">
        <f ca="1"/>
        <v>86185530</v>
      </c>
      <c r="O885" s="192" t="str">
        <f ca="1"/>
        <v>2022-02-14</v>
      </c>
      <c r="P885" s="193">
        <f ca="1"/>
        <v>2</v>
      </c>
      <c r="Q885" s="11"/>
      <c r="BB885" s="55"/>
      <c r="BC885" s="56"/>
      <c r="BD885" s="56"/>
      <c r="BE885" s="56"/>
      <c r="BF885" s="56"/>
      <c r="BG885" s="56"/>
    </row>
    <row r="886" spans="1:59" ht="12.5">
      <c r="A886" s="19"/>
      <c r="B886" s="198" t="str">
        <f ca="1"/>
        <v>2022-02-11</v>
      </c>
      <c r="C886" s="30">
        <f ca="1"/>
        <v>165.95</v>
      </c>
      <c r="D886" s="205">
        <f t="shared" ca="1" si="80"/>
        <v>166.19300000000001</v>
      </c>
      <c r="E886" s="30">
        <f t="shared" ca="1" si="77"/>
        <v>167.31633333333335</v>
      </c>
      <c r="F886" s="30">
        <f t="shared" ca="1" si="78"/>
        <v>156.22091666666671</v>
      </c>
      <c r="G886" s="206">
        <f t="shared" ca="1" si="79"/>
        <v>142.57791999999998</v>
      </c>
      <c r="H886" s="192" t="str">
        <f ca="1"/>
        <v>2022-02-11</v>
      </c>
      <c r="I886" s="193">
        <f ca="1"/>
        <v>98670700</v>
      </c>
      <c r="O886" s="192" t="str">
        <f ca="1"/>
        <v>2022-02-11</v>
      </c>
      <c r="P886" s="193">
        <f ca="1"/>
        <v>1.96</v>
      </c>
      <c r="Q886" s="11"/>
      <c r="BB886" s="55"/>
      <c r="BC886" s="56"/>
      <c r="BD886" s="56"/>
      <c r="BE886" s="56"/>
      <c r="BF886" s="56"/>
      <c r="BG886" s="56"/>
    </row>
    <row r="887" spans="1:59" ht="12.5">
      <c r="A887" s="19"/>
      <c r="B887" s="198" t="str">
        <f ca="1"/>
        <v>2022-02-10</v>
      </c>
      <c r="C887" s="30">
        <f ca="1"/>
        <v>169.38</v>
      </c>
      <c r="D887" s="205">
        <f t="shared" ca="1" si="80"/>
        <v>166.35700000000003</v>
      </c>
      <c r="E887" s="30">
        <f t="shared" ca="1" si="77"/>
        <v>167.02383333333333</v>
      </c>
      <c r="F887" s="30">
        <f t="shared" ca="1" si="78"/>
        <v>156.06233333333336</v>
      </c>
      <c r="G887" s="206">
        <f t="shared" ca="1" si="79"/>
        <v>142.42607999999996</v>
      </c>
      <c r="H887" s="192" t="str">
        <f ca="1"/>
        <v>2022-02-10</v>
      </c>
      <c r="I887" s="193">
        <f ca="1"/>
        <v>90865900</v>
      </c>
      <c r="O887" s="192" t="str">
        <f ca="1"/>
        <v>2022-02-10</v>
      </c>
      <c r="P887" s="193">
        <f ca="1"/>
        <v>2.0299999999999998</v>
      </c>
      <c r="Q887" s="11"/>
      <c r="BB887" s="55"/>
      <c r="BC887" s="56"/>
      <c r="BD887" s="56"/>
      <c r="BE887" s="56"/>
      <c r="BF887" s="56"/>
      <c r="BG887" s="56"/>
    </row>
    <row r="888" spans="1:59" ht="12.5">
      <c r="A888" s="19"/>
      <c r="B888" s="198" t="str">
        <f ca="1"/>
        <v>2022-02-09</v>
      </c>
      <c r="C888" s="30">
        <f ca="1"/>
        <v>173.47</v>
      </c>
      <c r="D888" s="205">
        <f t="shared" ca="1" si="80"/>
        <v>166.51349999999996</v>
      </c>
      <c r="E888" s="30">
        <f t="shared" ca="1" si="77"/>
        <v>166.65783333333331</v>
      </c>
      <c r="F888" s="30">
        <f t="shared" ca="1" si="78"/>
        <v>155.86275000000003</v>
      </c>
      <c r="G888" s="206">
        <f t="shared" ca="1" si="79"/>
        <v>142.26971999999998</v>
      </c>
      <c r="H888" s="192" t="str">
        <f ca="1"/>
        <v>2022-02-09</v>
      </c>
      <c r="I888" s="193">
        <f ca="1"/>
        <v>71285038</v>
      </c>
      <c r="O888" s="192" t="str">
        <f ca="1"/>
        <v>2022-02-09</v>
      </c>
      <c r="P888" s="193">
        <f ca="1"/>
        <v>1.93</v>
      </c>
      <c r="Q888" s="11"/>
      <c r="BB888" s="55"/>
      <c r="BC888" s="56"/>
      <c r="BD888" s="56"/>
      <c r="BE888" s="56"/>
      <c r="BF888" s="56"/>
      <c r="BG888" s="56"/>
    </row>
    <row r="889" spans="1:59" ht="12.5">
      <c r="A889" s="19"/>
      <c r="B889" s="198" t="str">
        <f ca="1"/>
        <v>2022-02-08</v>
      </c>
      <c r="C889" s="30">
        <f ca="1"/>
        <v>172.04</v>
      </c>
      <c r="D889" s="205">
        <f t="shared" ca="1" si="80"/>
        <v>166.44350000000003</v>
      </c>
      <c r="E889" s="30">
        <f t="shared" ca="1" si="77"/>
        <v>166.2235</v>
      </c>
      <c r="F889" s="30">
        <f t="shared" ca="1" si="78"/>
        <v>155.61691666666673</v>
      </c>
      <c r="G889" s="206">
        <f t="shared" ca="1" si="79"/>
        <v>142.10551999999996</v>
      </c>
      <c r="H889" s="192" t="str">
        <f ca="1"/>
        <v>2022-02-08</v>
      </c>
      <c r="I889" s="193">
        <f ca="1"/>
        <v>74829217</v>
      </c>
      <c r="O889" s="192" t="str">
        <f ca="1"/>
        <v>2022-02-08</v>
      </c>
      <c r="P889" s="193">
        <f ca="1"/>
        <v>1.95</v>
      </c>
      <c r="Q889" s="11"/>
      <c r="BB889" s="55"/>
      <c r="BC889" s="56"/>
      <c r="BD889" s="56"/>
      <c r="BE889" s="56"/>
      <c r="BF889" s="56"/>
      <c r="BG889" s="56"/>
    </row>
    <row r="890" spans="1:59" ht="12.5">
      <c r="A890" s="19"/>
      <c r="B890" s="198" t="str">
        <f ca="1"/>
        <v>2022-02-07</v>
      </c>
      <c r="C890" s="30">
        <f ca="1"/>
        <v>168.92</v>
      </c>
      <c r="D890" s="205">
        <f t="shared" ca="1" si="80"/>
        <v>166.30300000000003</v>
      </c>
      <c r="E890" s="30">
        <f t="shared" ca="1" si="77"/>
        <v>165.77833333333334</v>
      </c>
      <c r="F890" s="30">
        <f t="shared" ca="1" si="78"/>
        <v>155.38016666666675</v>
      </c>
      <c r="G890" s="206">
        <f t="shared" ca="1" si="79"/>
        <v>141.94611999999998</v>
      </c>
      <c r="H890" s="192" t="str">
        <f ca="1"/>
        <v>2022-02-07</v>
      </c>
      <c r="I890" s="193">
        <f ca="1"/>
        <v>77251204</v>
      </c>
      <c r="O890" s="192" t="str">
        <f ca="1"/>
        <v>2022-02-07</v>
      </c>
      <c r="P890" s="193">
        <f ca="1"/>
        <v>1.92</v>
      </c>
      <c r="Q890" s="11"/>
      <c r="BB890" s="55"/>
      <c r="BC890" s="56"/>
      <c r="BD890" s="56"/>
      <c r="BE890" s="56"/>
      <c r="BF890" s="56"/>
      <c r="BG890" s="56"/>
    </row>
    <row r="891" spans="1:59" ht="12.5">
      <c r="A891" s="19"/>
      <c r="B891" s="198" t="str">
        <f ca="1"/>
        <v>2022-02-04</v>
      </c>
      <c r="C891" s="30">
        <f ca="1"/>
        <v>169.64</v>
      </c>
      <c r="D891" s="205">
        <f t="shared" ca="1" si="80"/>
        <v>166.31750000000002</v>
      </c>
      <c r="E891" s="30">
        <f t="shared" ca="1" si="77"/>
        <v>165.38599999999997</v>
      </c>
      <c r="F891" s="30">
        <f t="shared" ca="1" si="78"/>
        <v>155.20075000000006</v>
      </c>
      <c r="G891" s="206">
        <f t="shared" ca="1" si="79"/>
        <v>141.80019999999999</v>
      </c>
      <c r="H891" s="192" t="str">
        <f ca="1"/>
        <v>2022-02-04</v>
      </c>
      <c r="I891" s="193">
        <f ca="1"/>
        <v>82465400</v>
      </c>
      <c r="O891" s="192" t="str">
        <f ca="1"/>
        <v>2022-02-04</v>
      </c>
      <c r="P891" s="193">
        <f ca="1"/>
        <v>1.93</v>
      </c>
      <c r="Q891" s="11"/>
      <c r="BB891" s="55"/>
      <c r="BC891" s="56"/>
      <c r="BD891" s="56"/>
      <c r="BE891" s="56"/>
      <c r="BF891" s="56"/>
      <c r="BG891" s="56"/>
    </row>
    <row r="892" spans="1:59" ht="12.5">
      <c r="A892" s="19"/>
      <c r="B892" s="198" t="str">
        <f ca="1"/>
        <v>2022-02-03</v>
      </c>
      <c r="C892" s="30">
        <f ca="1"/>
        <v>169.93</v>
      </c>
      <c r="D892" s="205">
        <f t="shared" ca="1" si="80"/>
        <v>166.28750000000005</v>
      </c>
      <c r="E892" s="30">
        <f t="shared" ca="1" si="77"/>
        <v>165.02899999999997</v>
      </c>
      <c r="F892" s="30">
        <f t="shared" ca="1" si="78"/>
        <v>155.0229166666667</v>
      </c>
      <c r="G892" s="206">
        <f t="shared" ca="1" si="79"/>
        <v>141.65384</v>
      </c>
      <c r="H892" s="192" t="str">
        <f ca="1"/>
        <v>2022-02-03</v>
      </c>
      <c r="I892" s="193">
        <f ca="1"/>
        <v>89418100</v>
      </c>
      <c r="O892" s="192" t="str">
        <f ca="1"/>
        <v>2022-02-03</v>
      </c>
      <c r="P892" s="193">
        <f ca="1"/>
        <v>1.83</v>
      </c>
      <c r="Q892" s="11"/>
      <c r="BB892" s="55"/>
      <c r="BC892" s="56"/>
      <c r="BD892" s="56"/>
      <c r="BE892" s="56"/>
      <c r="BF892" s="56"/>
      <c r="BG892" s="56"/>
    </row>
    <row r="893" spans="1:59" ht="12.5">
      <c r="A893" s="19"/>
      <c r="B893" s="198" t="str">
        <f ca="1"/>
        <v>2022-02-02</v>
      </c>
      <c r="C893" s="30">
        <f ca="1"/>
        <v>172.82</v>
      </c>
      <c r="D893" s="205">
        <f t="shared" ca="1" si="80"/>
        <v>166.38650000000001</v>
      </c>
      <c r="E893" s="30">
        <f t="shared" ca="1" si="77"/>
        <v>164.66099999999997</v>
      </c>
      <c r="F893" s="30">
        <f t="shared" ca="1" si="78"/>
        <v>154.82616666666669</v>
      </c>
      <c r="G893" s="206">
        <f t="shared" ca="1" si="79"/>
        <v>141.50984</v>
      </c>
      <c r="H893" s="192" t="str">
        <f ca="1"/>
        <v>2022-02-02</v>
      </c>
      <c r="I893" s="193">
        <f ca="1"/>
        <v>84914300</v>
      </c>
      <c r="O893" s="192" t="str">
        <f ca="1"/>
        <v>2022-02-02</v>
      </c>
      <c r="P893" s="193">
        <f ca="1"/>
        <v>1.77</v>
      </c>
      <c r="Q893" s="11"/>
      <c r="BB893" s="55"/>
      <c r="BC893" s="56"/>
      <c r="BD893" s="56"/>
      <c r="BE893" s="56"/>
      <c r="BF893" s="56"/>
      <c r="BG893" s="56"/>
    </row>
    <row r="894" spans="1:59" ht="12.5">
      <c r="A894" s="19"/>
      <c r="B894" s="198" t="str">
        <f ca="1"/>
        <v>2022-02-01</v>
      </c>
      <c r="C894" s="30">
        <f ca="1"/>
        <v>171.61</v>
      </c>
      <c r="D894" s="205">
        <f t="shared" ca="1" si="80"/>
        <v>166.57599999999999</v>
      </c>
      <c r="E894" s="30">
        <f t="shared" ca="1" si="77"/>
        <v>164.25866666666664</v>
      </c>
      <c r="F894" s="30">
        <f t="shared" ca="1" si="78"/>
        <v>154.60366666666673</v>
      </c>
      <c r="G894" s="206">
        <f t="shared" ca="1" si="79"/>
        <v>141.35368</v>
      </c>
      <c r="H894" s="192" t="str">
        <f ca="1"/>
        <v>2022-02-01</v>
      </c>
      <c r="I894" s="193">
        <f ca="1"/>
        <v>86213911</v>
      </c>
      <c r="O894" s="192" t="str">
        <f ca="1"/>
        <v>2022-02-01</v>
      </c>
      <c r="P894" s="193">
        <f ca="1"/>
        <v>1.8</v>
      </c>
      <c r="Q894" s="11"/>
      <c r="BB894" s="55"/>
      <c r="BC894" s="56"/>
      <c r="BD894" s="56"/>
      <c r="BE894" s="56"/>
      <c r="BF894" s="56"/>
      <c r="BG894" s="56"/>
    </row>
    <row r="895" spans="1:59" ht="12.5">
      <c r="A895" s="19"/>
      <c r="B895" s="198" t="str">
        <f ca="1"/>
        <v>2022-01-31</v>
      </c>
      <c r="C895" s="30">
        <f ca="1"/>
        <v>171.77</v>
      </c>
      <c r="D895" s="205">
        <f t="shared" ca="1" si="80"/>
        <v>166.93950000000001</v>
      </c>
      <c r="E895" s="30">
        <f t="shared" ca="1" si="77"/>
        <v>163.86766666666662</v>
      </c>
      <c r="F895" s="30">
        <f t="shared" ca="1" si="78"/>
        <v>154.36641666666671</v>
      </c>
      <c r="G895" s="206">
        <f t="shared" ca="1" si="79"/>
        <v>141.20404000000002</v>
      </c>
      <c r="H895" s="192" t="str">
        <f ca="1"/>
        <v>2022-01-31</v>
      </c>
      <c r="I895" s="193">
        <f ca="1"/>
        <v>115541600</v>
      </c>
      <c r="O895" s="192" t="str">
        <f ca="1"/>
        <v>2022-01-31</v>
      </c>
      <c r="P895" s="193">
        <f ca="1"/>
        <v>1.78</v>
      </c>
      <c r="Q895" s="11"/>
      <c r="BB895" s="55"/>
      <c r="BC895" s="56"/>
      <c r="BD895" s="56"/>
      <c r="BE895" s="56"/>
      <c r="BF895" s="56"/>
      <c r="BG895" s="56"/>
    </row>
    <row r="896" spans="1:59" ht="12.5">
      <c r="A896" s="19"/>
      <c r="B896" s="198" t="str">
        <f ca="1"/>
        <v>2022-01-28</v>
      </c>
      <c r="C896" s="30">
        <f ca="1"/>
        <v>167.4</v>
      </c>
      <c r="D896" s="205">
        <f t="shared" ca="1" si="80"/>
        <v>167.07700000000003</v>
      </c>
      <c r="E896" s="30">
        <f t="shared" ca="1" si="77"/>
        <v>163.48266666666663</v>
      </c>
      <c r="F896" s="30">
        <f t="shared" ca="1" si="78"/>
        <v>154.12575000000004</v>
      </c>
      <c r="G896" s="206">
        <f t="shared" ca="1" si="79"/>
        <v>141.04028</v>
      </c>
      <c r="H896" s="192" t="str">
        <f ca="1"/>
        <v>2022-01-28</v>
      </c>
      <c r="I896" s="193">
        <f ca="1"/>
        <v>179935700</v>
      </c>
      <c r="O896" s="192" t="str">
        <f ca="1"/>
        <v>2022-01-28</v>
      </c>
      <c r="P896" s="193">
        <f ca="1"/>
        <v>1.78</v>
      </c>
      <c r="Q896" s="11"/>
      <c r="BB896" s="55"/>
      <c r="BC896" s="56"/>
      <c r="BD896" s="56"/>
      <c r="BE896" s="56"/>
      <c r="BF896" s="56"/>
      <c r="BG896" s="56"/>
    </row>
    <row r="897" spans="1:59" ht="12.5">
      <c r="A897" s="19"/>
      <c r="B897" s="198" t="str">
        <f ca="1"/>
        <v>2022-01-27</v>
      </c>
      <c r="C897" s="30">
        <f ca="1"/>
        <v>156.47999999999999</v>
      </c>
      <c r="D897" s="205">
        <f t="shared" ca="1" si="80"/>
        <v>167.464</v>
      </c>
      <c r="E897" s="30">
        <f t="shared" ca="1" si="77"/>
        <v>163.14649999999995</v>
      </c>
      <c r="F897" s="30">
        <f t="shared" ca="1" si="78"/>
        <v>153.9255</v>
      </c>
      <c r="G897" s="206">
        <f t="shared" ca="1" si="79"/>
        <v>140.89812000000001</v>
      </c>
      <c r="H897" s="192" t="str">
        <f ca="1"/>
        <v>2022-01-27</v>
      </c>
      <c r="I897" s="193">
        <f ca="1"/>
        <v>121954638</v>
      </c>
      <c r="O897" s="192" t="str">
        <f ca="1"/>
        <v>2022-01-27</v>
      </c>
      <c r="P897" s="193">
        <f ca="1"/>
        <v>1.81</v>
      </c>
      <c r="Q897" s="11"/>
      <c r="BB897" s="55"/>
      <c r="BC897" s="56"/>
      <c r="BD897" s="56"/>
      <c r="BE897" s="56"/>
      <c r="BF897" s="56"/>
      <c r="BG897" s="56"/>
    </row>
    <row r="898" spans="1:59" ht="12.5">
      <c r="A898" s="19"/>
      <c r="B898" s="198" t="str">
        <f ca="1"/>
        <v>2022-01-26</v>
      </c>
      <c r="C898" s="30">
        <f ca="1"/>
        <v>156.94</v>
      </c>
      <c r="D898" s="205">
        <f t="shared" ca="1" si="80"/>
        <v>168.45499999999998</v>
      </c>
      <c r="E898" s="30">
        <f t="shared" ca="1" si="77"/>
        <v>162.97483333333327</v>
      </c>
      <c r="F898" s="30">
        <f t="shared" ca="1" si="78"/>
        <v>153.81666666666663</v>
      </c>
      <c r="G898" s="206">
        <f t="shared" ca="1" si="79"/>
        <v>140.79631999999998</v>
      </c>
      <c r="H898" s="192" t="str">
        <f ca="1"/>
        <v>2022-01-26</v>
      </c>
      <c r="I898" s="193">
        <f ca="1"/>
        <v>108275308</v>
      </c>
      <c r="O898" s="192" t="str">
        <f ca="1"/>
        <v>2022-01-26</v>
      </c>
      <c r="P898" s="193">
        <f ca="1"/>
        <v>1.85</v>
      </c>
      <c r="Q898" s="11"/>
      <c r="BB898" s="55"/>
      <c r="BC898" s="56"/>
      <c r="BD898" s="56"/>
      <c r="BE898" s="56"/>
      <c r="BF898" s="56"/>
      <c r="BG898" s="56"/>
    </row>
    <row r="899" spans="1:59" ht="12.5">
      <c r="A899" s="19"/>
      <c r="B899" s="198" t="str">
        <f ca="1"/>
        <v>2022-01-25</v>
      </c>
      <c r="C899" s="30">
        <f ca="1"/>
        <v>157.03</v>
      </c>
      <c r="D899" s="205">
        <f t="shared" ca="1" si="80"/>
        <v>169.41850000000002</v>
      </c>
      <c r="E899" s="30">
        <f t="shared" ca="1" si="77"/>
        <v>162.80933333333329</v>
      </c>
      <c r="F899" s="30">
        <f t="shared" ca="1" si="78"/>
        <v>153.70966666666666</v>
      </c>
      <c r="G899" s="206">
        <f t="shared" ca="1" si="79"/>
        <v>140.68415999999996</v>
      </c>
      <c r="H899" s="192" t="str">
        <f ca="1"/>
        <v>2022-01-25</v>
      </c>
      <c r="I899" s="193">
        <f ca="1"/>
        <v>115798400</v>
      </c>
      <c r="O899" s="192" t="str">
        <f ca="1"/>
        <v>2022-01-25</v>
      </c>
      <c r="P899" s="193">
        <f ca="1"/>
        <v>1.78</v>
      </c>
      <c r="Q899" s="11"/>
      <c r="BB899" s="55"/>
      <c r="BC899" s="56"/>
      <c r="BD899" s="56"/>
      <c r="BE899" s="56"/>
      <c r="BF899" s="56"/>
      <c r="BG899" s="56"/>
    </row>
    <row r="900" spans="1:59" ht="12.5">
      <c r="A900" s="19"/>
      <c r="B900" s="198" t="str">
        <f ca="1"/>
        <v>2022-01-24</v>
      </c>
      <c r="C900" s="30">
        <f ca="1"/>
        <v>158.84</v>
      </c>
      <c r="D900" s="205">
        <f t="shared" ca="1" si="80"/>
        <v>170.42850000000001</v>
      </c>
      <c r="E900" s="30">
        <f t="shared" ref="E900:E963" ca="1" si="81">AVERAGE(C900:C959)</f>
        <v>162.68766666666662</v>
      </c>
      <c r="F900" s="30">
        <f t="shared" ref="F900:F963" ca="1" si="82">AVERAGE(C900:C1019)</f>
        <v>153.60108333333332</v>
      </c>
      <c r="G900" s="206">
        <f t="shared" ref="G900:G963" ca="1" si="83">AVERAGE(C900:C1149)</f>
        <v>140.59168</v>
      </c>
      <c r="H900" s="192" t="str">
        <f ca="1"/>
        <v>2022-01-24</v>
      </c>
      <c r="I900" s="193">
        <f ca="1"/>
        <v>162706686</v>
      </c>
      <c r="O900" s="192" t="str">
        <f ca="1"/>
        <v>2022-01-24</v>
      </c>
      <c r="P900" s="193">
        <f ca="1"/>
        <v>1.74</v>
      </c>
      <c r="Q900" s="11"/>
      <c r="BB900" s="55"/>
      <c r="BC900" s="56"/>
      <c r="BD900" s="56"/>
      <c r="BE900" s="56"/>
      <c r="BF900" s="56"/>
      <c r="BG900" s="56"/>
    </row>
    <row r="901" spans="1:59" ht="12.5">
      <c r="A901" s="19"/>
      <c r="B901" s="198" t="str">
        <f ca="1"/>
        <v>2022-01-21</v>
      </c>
      <c r="C901" s="30">
        <f ca="1"/>
        <v>159.62</v>
      </c>
      <c r="D901" s="205">
        <f t="shared" ref="D901:D964" ca="1" si="84">AVERAGE(C901:C920)</f>
        <v>171.14900000000003</v>
      </c>
      <c r="E901" s="30">
        <f t="shared" ca="1" si="81"/>
        <v>162.47499999999997</v>
      </c>
      <c r="F901" s="30">
        <f t="shared" ca="1" si="82"/>
        <v>153.48075000000003</v>
      </c>
      <c r="G901" s="206">
        <f t="shared" ca="1" si="83"/>
        <v>140.51136</v>
      </c>
      <c r="H901" s="192" t="str">
        <f ca="1"/>
        <v>2022-01-21</v>
      </c>
      <c r="I901" s="193">
        <f ca="1"/>
        <v>122848900</v>
      </c>
      <c r="O901" s="192" t="str">
        <f ca="1"/>
        <v>2022-01-21</v>
      </c>
      <c r="P901" s="193">
        <f ca="1"/>
        <v>1.75</v>
      </c>
      <c r="Q901" s="11"/>
      <c r="BB901" s="55"/>
      <c r="BC901" s="56"/>
      <c r="BD901" s="56"/>
      <c r="BE901" s="56"/>
      <c r="BF901" s="56"/>
      <c r="BG901" s="56"/>
    </row>
    <row r="902" spans="1:59" ht="12.5">
      <c r="A902" s="19"/>
      <c r="B902" s="198" t="str">
        <f ca="1"/>
        <v>2022-01-20</v>
      </c>
      <c r="C902" s="30">
        <f ca="1"/>
        <v>161.68</v>
      </c>
      <c r="D902" s="205">
        <f t="shared" ca="1" si="84"/>
        <v>171.79900000000001</v>
      </c>
      <c r="E902" s="30">
        <f t="shared" ca="1" si="81"/>
        <v>162.25699999999998</v>
      </c>
      <c r="F902" s="30">
        <f t="shared" ca="1" si="82"/>
        <v>153.33891666666665</v>
      </c>
      <c r="G902" s="206">
        <f t="shared" ca="1" si="83"/>
        <v>140.43223999999992</v>
      </c>
      <c r="H902" s="192" t="str">
        <f ca="1"/>
        <v>2022-01-20</v>
      </c>
      <c r="I902" s="193">
        <f ca="1"/>
        <v>91420515</v>
      </c>
      <c r="O902" s="192" t="str">
        <f ca="1"/>
        <v>2022-01-20</v>
      </c>
      <c r="P902" s="193">
        <f ca="1"/>
        <v>1.83</v>
      </c>
      <c r="Q902" s="11"/>
      <c r="BB902" s="55"/>
      <c r="BC902" s="56"/>
      <c r="BD902" s="56"/>
      <c r="BE902" s="56"/>
      <c r="BF902" s="56"/>
      <c r="BG902" s="56"/>
    </row>
    <row r="903" spans="1:59" ht="12.5">
      <c r="A903" s="19"/>
      <c r="B903" s="198" t="str">
        <f ca="1"/>
        <v>2022-01-19</v>
      </c>
      <c r="C903" s="30">
        <f ca="1"/>
        <v>163.37</v>
      </c>
      <c r="D903" s="205">
        <f t="shared" ca="1" si="84"/>
        <v>172.21600000000001</v>
      </c>
      <c r="E903" s="30">
        <f t="shared" ca="1" si="81"/>
        <v>161.99349999999998</v>
      </c>
      <c r="F903" s="30">
        <f t="shared" ca="1" si="82"/>
        <v>153.18266666666665</v>
      </c>
      <c r="G903" s="206">
        <f t="shared" ca="1" si="83"/>
        <v>140.34391999999997</v>
      </c>
      <c r="H903" s="192" t="str">
        <f ca="1"/>
        <v>2022-01-19</v>
      </c>
      <c r="I903" s="193">
        <f ca="1"/>
        <v>94815000</v>
      </c>
      <c r="O903" s="192" t="str">
        <f ca="1"/>
        <v>2022-01-19</v>
      </c>
      <c r="P903" s="193">
        <f ca="1"/>
        <v>1.83</v>
      </c>
      <c r="Q903" s="11"/>
      <c r="BB903" s="55"/>
      <c r="BC903" s="56"/>
      <c r="BD903" s="56"/>
      <c r="BE903" s="56"/>
      <c r="BF903" s="56"/>
      <c r="BG903" s="56"/>
    </row>
    <row r="904" spans="1:59" ht="12.5">
      <c r="A904" s="19"/>
      <c r="B904" s="198" t="str">
        <f ca="1"/>
        <v>2022-01-18</v>
      </c>
      <c r="C904" s="30">
        <f ca="1"/>
        <v>166.88</v>
      </c>
      <c r="D904" s="205">
        <f t="shared" ca="1" si="84"/>
        <v>172.38900000000001</v>
      </c>
      <c r="E904" s="30">
        <f t="shared" ca="1" si="81"/>
        <v>161.70266666666666</v>
      </c>
      <c r="F904" s="30">
        <f t="shared" ca="1" si="82"/>
        <v>153.01049999999998</v>
      </c>
      <c r="G904" s="206">
        <f t="shared" ca="1" si="83"/>
        <v>140.23379999999992</v>
      </c>
      <c r="H904" s="192" t="str">
        <f ca="1"/>
        <v>2022-01-18</v>
      </c>
      <c r="I904" s="193">
        <f ca="1"/>
        <v>91168729</v>
      </c>
      <c r="O904" s="192" t="str">
        <f ca="1"/>
        <v>2022-01-18</v>
      </c>
      <c r="P904" s="193">
        <f ca="1"/>
        <v>1.87</v>
      </c>
      <c r="Q904" s="11"/>
      <c r="BB904" s="55"/>
      <c r="BC904" s="56"/>
      <c r="BD904" s="56"/>
      <c r="BE904" s="56"/>
      <c r="BF904" s="56"/>
      <c r="BG904" s="56"/>
    </row>
    <row r="905" spans="1:59" ht="12.5">
      <c r="A905" s="19"/>
      <c r="B905" s="198" t="str">
        <f ca="1"/>
        <v>2022-01-14</v>
      </c>
      <c r="C905" s="30">
        <f ca="1"/>
        <v>170.09</v>
      </c>
      <c r="D905" s="205">
        <f t="shared" ca="1" si="84"/>
        <v>172.45499999999998</v>
      </c>
      <c r="E905" s="30">
        <f t="shared" ca="1" si="81"/>
        <v>161.36633333333336</v>
      </c>
      <c r="F905" s="30">
        <f t="shared" ca="1" si="82"/>
        <v>152.80374999999998</v>
      </c>
      <c r="G905" s="206">
        <f t="shared" ca="1" si="83"/>
        <v>140.10103999999995</v>
      </c>
      <c r="H905" s="192" t="str">
        <f ca="1"/>
        <v>2022-01-14</v>
      </c>
      <c r="I905" s="193">
        <f ca="1"/>
        <v>80440800</v>
      </c>
      <c r="O905" s="192" t="str">
        <f ca="1"/>
        <v>2022-01-14</v>
      </c>
      <c r="P905" s="193">
        <f ca="1"/>
        <v>1.77</v>
      </c>
      <c r="Q905" s="11"/>
      <c r="BB905" s="55"/>
      <c r="BC905" s="56"/>
      <c r="BD905" s="56"/>
      <c r="BE905" s="56"/>
      <c r="BF905" s="56"/>
      <c r="BG905" s="56"/>
    </row>
    <row r="906" spans="1:59" ht="12.5">
      <c r="A906" s="19"/>
      <c r="B906" s="198" t="str">
        <f ca="1"/>
        <v>2022-01-13</v>
      </c>
      <c r="C906" s="30">
        <f ca="1"/>
        <v>169.23</v>
      </c>
      <c r="D906" s="205">
        <f t="shared" ca="1" si="84"/>
        <v>172.41550000000001</v>
      </c>
      <c r="E906" s="30">
        <f t="shared" ca="1" si="81"/>
        <v>160.97283333333334</v>
      </c>
      <c r="F906" s="30">
        <f t="shared" ca="1" si="82"/>
        <v>152.58483333333331</v>
      </c>
      <c r="G906" s="206">
        <f t="shared" ca="1" si="83"/>
        <v>139.93651999999994</v>
      </c>
      <c r="H906" s="192" t="str">
        <f ca="1"/>
        <v>2022-01-13</v>
      </c>
      <c r="I906" s="193">
        <f ca="1"/>
        <v>84505800</v>
      </c>
      <c r="O906" s="192" t="str">
        <f ca="1"/>
        <v>2022-01-13</v>
      </c>
      <c r="P906" s="193">
        <f ca="1"/>
        <v>1.71</v>
      </c>
      <c r="Q906" s="11"/>
      <c r="BB906" s="55"/>
      <c r="BC906" s="56"/>
      <c r="BD906" s="56"/>
      <c r="BE906" s="56"/>
      <c r="BF906" s="56"/>
      <c r="BG906" s="56"/>
    </row>
    <row r="907" spans="1:59" ht="12.5">
      <c r="A907" s="19"/>
      <c r="B907" s="198" t="str">
        <f ca="1"/>
        <v>2022-01-12</v>
      </c>
      <c r="C907" s="30">
        <f ca="1"/>
        <v>172.51</v>
      </c>
      <c r="D907" s="205">
        <f t="shared" ca="1" si="84"/>
        <v>172.76499999999996</v>
      </c>
      <c r="E907" s="30">
        <f t="shared" ca="1" si="81"/>
        <v>160.5855</v>
      </c>
      <c r="F907" s="30">
        <f t="shared" ca="1" si="82"/>
        <v>152.39124999999999</v>
      </c>
      <c r="G907" s="206">
        <f t="shared" ca="1" si="83"/>
        <v>139.75903999999991</v>
      </c>
      <c r="H907" s="192" t="str">
        <f ca="1"/>
        <v>2022-01-12</v>
      </c>
      <c r="I907" s="193">
        <f ca="1"/>
        <v>74805200</v>
      </c>
      <c r="O907" s="192" t="str">
        <f ca="1"/>
        <v>2022-01-12</v>
      </c>
      <c r="P907" s="193">
        <f ca="1"/>
        <v>1.73</v>
      </c>
      <c r="Q907" s="11"/>
      <c r="BB907" s="55"/>
      <c r="BC907" s="56"/>
      <c r="BD907" s="56"/>
      <c r="BE907" s="56"/>
      <c r="BF907" s="56"/>
      <c r="BG907" s="56"/>
    </row>
    <row r="908" spans="1:59" ht="12.5">
      <c r="A908" s="19"/>
      <c r="B908" s="198" t="str">
        <f ca="1"/>
        <v>2022-01-11</v>
      </c>
      <c r="C908" s="30">
        <f ca="1"/>
        <v>172.07</v>
      </c>
      <c r="D908" s="205">
        <f t="shared" ca="1" si="84"/>
        <v>172.70599999999996</v>
      </c>
      <c r="E908" s="30">
        <f t="shared" ca="1" si="81"/>
        <v>160.10733333333332</v>
      </c>
      <c r="F908" s="30">
        <f t="shared" ca="1" si="82"/>
        <v>152.16674999999998</v>
      </c>
      <c r="G908" s="206">
        <f t="shared" ca="1" si="83"/>
        <v>139.56575999999993</v>
      </c>
      <c r="H908" s="192" t="str">
        <f ca="1"/>
        <v>2022-01-11</v>
      </c>
      <c r="I908" s="193">
        <f ca="1"/>
        <v>76138312</v>
      </c>
      <c r="O908" s="192" t="str">
        <f ca="1"/>
        <v>2022-01-11</v>
      </c>
      <c r="P908" s="193">
        <f ca="1"/>
        <v>1.75</v>
      </c>
      <c r="Q908" s="11"/>
      <c r="BB908" s="55"/>
      <c r="BC908" s="56"/>
      <c r="BD908" s="56"/>
      <c r="BE908" s="56"/>
      <c r="BF908" s="56"/>
      <c r="BG908" s="56"/>
    </row>
    <row r="909" spans="1:59" ht="12.5">
      <c r="A909" s="19"/>
      <c r="B909" s="198" t="str">
        <f ca="1"/>
        <v>2022-01-10</v>
      </c>
      <c r="C909" s="30">
        <f ca="1"/>
        <v>169.23</v>
      </c>
      <c r="D909" s="205">
        <f t="shared" ca="1" si="84"/>
        <v>172.73849999999996</v>
      </c>
      <c r="E909" s="30">
        <f t="shared" ca="1" si="81"/>
        <v>159.60849999999996</v>
      </c>
      <c r="F909" s="30">
        <f t="shared" ca="1" si="82"/>
        <v>151.93158333333332</v>
      </c>
      <c r="G909" s="206">
        <f t="shared" ca="1" si="83"/>
        <v>139.38115999999991</v>
      </c>
      <c r="H909" s="192" t="str">
        <f ca="1"/>
        <v>2022-01-10</v>
      </c>
      <c r="I909" s="193">
        <f ca="1"/>
        <v>106765600</v>
      </c>
      <c r="O909" s="192" t="str">
        <f ca="1"/>
        <v>2022-01-10</v>
      </c>
      <c r="P909" s="193">
        <f ca="1"/>
        <v>1.78</v>
      </c>
      <c r="Q909" s="11"/>
      <c r="BB909" s="55"/>
      <c r="BC909" s="56"/>
      <c r="BD909" s="56"/>
      <c r="BE909" s="56"/>
      <c r="BF909" s="56"/>
      <c r="BG909" s="56"/>
    </row>
    <row r="910" spans="1:59" ht="12.5">
      <c r="A910" s="19"/>
      <c r="B910" s="198" t="str">
        <f ca="1"/>
        <v>2022-01-07</v>
      </c>
      <c r="C910" s="30">
        <f ca="1"/>
        <v>169.21</v>
      </c>
      <c r="D910" s="205">
        <f t="shared" ca="1" si="84"/>
        <v>173.09499999999997</v>
      </c>
      <c r="E910" s="30">
        <f t="shared" ca="1" si="81"/>
        <v>159.13933333333333</v>
      </c>
      <c r="F910" s="30">
        <f t="shared" ca="1" si="82"/>
        <v>151.70866666666663</v>
      </c>
      <c r="G910" s="206">
        <f t="shared" ca="1" si="83"/>
        <v>139.21563999999992</v>
      </c>
      <c r="H910" s="192" t="str">
        <f ca="1"/>
        <v>2022-01-07</v>
      </c>
      <c r="I910" s="193">
        <f ca="1"/>
        <v>86709147</v>
      </c>
      <c r="O910" s="192" t="str">
        <f ca="1"/>
        <v>2022-01-07</v>
      </c>
      <c r="P910" s="193">
        <f ca="1"/>
        <v>1.77</v>
      </c>
      <c r="Q910" s="11"/>
      <c r="BB910" s="55"/>
      <c r="BC910" s="56"/>
      <c r="BD910" s="56"/>
      <c r="BE910" s="56"/>
      <c r="BF910" s="56"/>
      <c r="BG910" s="56"/>
    </row>
    <row r="911" spans="1:59" ht="12.5">
      <c r="A911" s="19"/>
      <c r="B911" s="198" t="str">
        <f ca="1"/>
        <v>2022-01-06</v>
      </c>
      <c r="C911" s="30">
        <f ca="1"/>
        <v>169.04</v>
      </c>
      <c r="D911" s="205">
        <f t="shared" ca="1" si="84"/>
        <v>173.21249999999998</v>
      </c>
      <c r="E911" s="30">
        <f t="shared" ca="1" si="81"/>
        <v>158.62383333333329</v>
      </c>
      <c r="F911" s="30">
        <f t="shared" ca="1" si="82"/>
        <v>151.49199999999999</v>
      </c>
      <c r="G911" s="206">
        <f t="shared" ca="1" si="83"/>
        <v>139.04203999999993</v>
      </c>
      <c r="H911" s="192" t="str">
        <f ca="1"/>
        <v>2022-01-06</v>
      </c>
      <c r="I911" s="193">
        <f ca="1"/>
        <v>96904000</v>
      </c>
      <c r="O911" s="192" t="str">
        <f ca="1"/>
        <v>2022-01-06</v>
      </c>
      <c r="P911" s="193">
        <f ca="1"/>
        <v>1.73</v>
      </c>
      <c r="Q911" s="11"/>
      <c r="BB911" s="55"/>
      <c r="BC911" s="56"/>
      <c r="BD911" s="56"/>
      <c r="BE911" s="56"/>
      <c r="BF911" s="56"/>
      <c r="BG911" s="56"/>
    </row>
    <row r="912" spans="1:59" ht="12.5">
      <c r="A912" s="19"/>
      <c r="B912" s="198" t="str">
        <f ca="1"/>
        <v>2022-01-05</v>
      </c>
      <c r="C912" s="30">
        <f ca="1"/>
        <v>171.91</v>
      </c>
      <c r="D912" s="205">
        <f t="shared" ca="1" si="84"/>
        <v>173.36399999999998</v>
      </c>
      <c r="E912" s="30">
        <f t="shared" ca="1" si="81"/>
        <v>158.12099999999998</v>
      </c>
      <c r="F912" s="30">
        <f t="shared" ca="1" si="82"/>
        <v>151.24658333333329</v>
      </c>
      <c r="G912" s="206">
        <f t="shared" ca="1" si="83"/>
        <v>138.8698399999999</v>
      </c>
      <c r="H912" s="192" t="str">
        <f ca="1"/>
        <v>2022-01-05</v>
      </c>
      <c r="I912" s="193">
        <f ca="1"/>
        <v>94537602</v>
      </c>
      <c r="O912" s="192" t="str">
        <f ca="1"/>
        <v>2022-01-05</v>
      </c>
      <c r="P912" s="193">
        <f ca="1"/>
        <v>1.71</v>
      </c>
      <c r="Q912" s="11"/>
      <c r="BB912" s="55"/>
      <c r="BC912" s="56"/>
      <c r="BD912" s="56"/>
      <c r="BE912" s="56"/>
      <c r="BF912" s="56"/>
      <c r="BG912" s="56"/>
    </row>
    <row r="913" spans="1:59" ht="12.5">
      <c r="A913" s="19"/>
      <c r="B913" s="198" t="str">
        <f ca="1"/>
        <v>2022-01-04</v>
      </c>
      <c r="C913" s="30">
        <f ca="1"/>
        <v>176.61</v>
      </c>
      <c r="D913" s="205">
        <f t="shared" ca="1" si="84"/>
        <v>173.18049999999999</v>
      </c>
      <c r="E913" s="30">
        <f t="shared" ca="1" si="81"/>
        <v>157.59166666666664</v>
      </c>
      <c r="F913" s="30">
        <f t="shared" ca="1" si="82"/>
        <v>151.00941666666665</v>
      </c>
      <c r="G913" s="206">
        <f t="shared" ca="1" si="83"/>
        <v>138.6981199999999</v>
      </c>
      <c r="H913" s="192" t="str">
        <f ca="1"/>
        <v>2022-01-04</v>
      </c>
      <c r="I913" s="193">
        <f ca="1"/>
        <v>99310438</v>
      </c>
      <c r="O913" s="192" t="str">
        <f ca="1"/>
        <v>2022-01-04</v>
      </c>
      <c r="P913" s="193">
        <f ca="1"/>
        <v>1.67</v>
      </c>
      <c r="Q913" s="11"/>
      <c r="BB913" s="55"/>
      <c r="BC913" s="56"/>
      <c r="BD913" s="56"/>
      <c r="BE913" s="56"/>
      <c r="BF913" s="56"/>
      <c r="BG913" s="56"/>
    </row>
    <row r="914" spans="1:59" ht="12.5">
      <c r="A914" s="19"/>
      <c r="B914" s="198" t="str">
        <f ca="1"/>
        <v>2022-01-03</v>
      </c>
      <c r="C914" s="30">
        <f ca="1"/>
        <v>178.88</v>
      </c>
      <c r="D914" s="205">
        <f t="shared" ca="1" si="84"/>
        <v>172.47399999999999</v>
      </c>
      <c r="E914" s="30">
        <f t="shared" ca="1" si="81"/>
        <v>156.98549999999997</v>
      </c>
      <c r="F914" s="30">
        <f t="shared" ca="1" si="82"/>
        <v>150.75016666666667</v>
      </c>
      <c r="G914" s="206">
        <f t="shared" ca="1" si="83"/>
        <v>138.50319999999994</v>
      </c>
      <c r="H914" s="192" t="str">
        <f ca="1"/>
        <v>2022-01-03</v>
      </c>
      <c r="I914" s="193">
        <f ca="1"/>
        <v>104701220</v>
      </c>
      <c r="O914" s="192" t="str">
        <f ca="1"/>
        <v>2022-01-03</v>
      </c>
      <c r="P914" s="193">
        <f ca="1"/>
        <v>1.63</v>
      </c>
      <c r="Q914" s="11"/>
      <c r="BB914" s="55"/>
      <c r="BC914" s="56"/>
      <c r="BD914" s="56"/>
      <c r="BE914" s="56"/>
      <c r="BF914" s="56"/>
      <c r="BG914" s="56"/>
    </row>
    <row r="915" spans="1:59" ht="12.5">
      <c r="A915" s="19"/>
      <c r="B915" s="198" t="str">
        <f ca="1"/>
        <v>2021-12-31</v>
      </c>
      <c r="C915" s="30">
        <f ca="1"/>
        <v>174.52</v>
      </c>
      <c r="D915" s="205">
        <f t="shared" ca="1" si="84"/>
        <v>171.483</v>
      </c>
      <c r="E915" s="30">
        <f t="shared" ca="1" si="81"/>
        <v>156.34783333333334</v>
      </c>
      <c r="F915" s="30">
        <f t="shared" ca="1" si="82"/>
        <v>150.4774166666667</v>
      </c>
      <c r="G915" s="206">
        <f t="shared" ca="1" si="83"/>
        <v>138.28231999999991</v>
      </c>
      <c r="H915" s="192" t="str">
        <f ca="1"/>
        <v>2021-12-31</v>
      </c>
      <c r="I915" s="193">
        <f ca="1"/>
        <v>64062300</v>
      </c>
      <c r="O915" s="192" t="str">
        <f ca="1"/>
        <v>2021-12-31</v>
      </c>
      <c r="P915" s="193">
        <f ca="1"/>
        <v>1.51</v>
      </c>
      <c r="Q915" s="11"/>
      <c r="BB915" s="55"/>
      <c r="BC915" s="56"/>
      <c r="BD915" s="56"/>
      <c r="BE915" s="56"/>
      <c r="BF915" s="56"/>
      <c r="BG915" s="56"/>
    </row>
    <row r="916" spans="1:59" ht="12.5">
      <c r="A916" s="19"/>
      <c r="B916" s="198" t="str">
        <f ca="1"/>
        <v>2021-12-30</v>
      </c>
      <c r="C916" s="30">
        <f ca="1"/>
        <v>175.14</v>
      </c>
      <c r="D916" s="205">
        <f t="shared" ca="1" si="84"/>
        <v>170.80400000000003</v>
      </c>
      <c r="E916" s="30">
        <f t="shared" ca="1" si="81"/>
        <v>155.76166666666668</v>
      </c>
      <c r="F916" s="30">
        <f t="shared" ca="1" si="82"/>
        <v>150.21233333333336</v>
      </c>
      <c r="G916" s="206">
        <f t="shared" ca="1" si="83"/>
        <v>138.09611999999993</v>
      </c>
      <c r="H916" s="192" t="str">
        <f ca="1"/>
        <v>2021-12-30</v>
      </c>
      <c r="I916" s="193">
        <f ca="1"/>
        <v>59773014</v>
      </c>
      <c r="O916" s="192" t="str">
        <f ca="1"/>
        <v>2021-12-30</v>
      </c>
      <c r="P916" s="193">
        <f ca="1"/>
        <v>1.52</v>
      </c>
      <c r="Q916" s="11"/>
      <c r="BB916" s="55"/>
      <c r="BC916" s="56"/>
      <c r="BD916" s="56"/>
      <c r="BE916" s="56"/>
      <c r="BF916" s="56"/>
      <c r="BG916" s="56"/>
    </row>
    <row r="917" spans="1:59" ht="12.5">
      <c r="A917" s="19"/>
      <c r="B917" s="198" t="str">
        <f ca="1"/>
        <v>2021-12-29</v>
      </c>
      <c r="C917" s="30">
        <f ca="1"/>
        <v>176.3</v>
      </c>
      <c r="D917" s="205">
        <f t="shared" ca="1" si="84"/>
        <v>170.14400000000001</v>
      </c>
      <c r="E917" s="30">
        <f t="shared" ca="1" si="81"/>
        <v>155.15066666666669</v>
      </c>
      <c r="F917" s="30">
        <f t="shared" ca="1" si="82"/>
        <v>149.93283333333335</v>
      </c>
      <c r="G917" s="206">
        <f t="shared" ca="1" si="83"/>
        <v>137.90119999999996</v>
      </c>
      <c r="H917" s="192" t="str">
        <f ca="1"/>
        <v>2021-12-29</v>
      </c>
      <c r="I917" s="193">
        <f ca="1"/>
        <v>62348931</v>
      </c>
      <c r="O917" s="192" t="str">
        <f ca="1"/>
        <v>2021-12-29</v>
      </c>
      <c r="P917" s="193">
        <f ca="1"/>
        <v>1.54</v>
      </c>
      <c r="Q917" s="11"/>
      <c r="BB917" s="55"/>
      <c r="BC917" s="56"/>
      <c r="BD917" s="56"/>
      <c r="BE917" s="56"/>
      <c r="BF917" s="56"/>
      <c r="BG917" s="56"/>
    </row>
    <row r="918" spans="1:59" ht="12.5">
      <c r="A918" s="19"/>
      <c r="B918" s="198" t="str">
        <f ca="1"/>
        <v>2021-12-28</v>
      </c>
      <c r="C918" s="30">
        <f ca="1"/>
        <v>176.21</v>
      </c>
      <c r="D918" s="205">
        <f t="shared" ca="1" si="84"/>
        <v>169.452</v>
      </c>
      <c r="E918" s="30">
        <f t="shared" ca="1" si="81"/>
        <v>154.48816666666664</v>
      </c>
      <c r="F918" s="30">
        <f t="shared" ca="1" si="82"/>
        <v>149.64858333333331</v>
      </c>
      <c r="G918" s="206">
        <f t="shared" ca="1" si="83"/>
        <v>137.71443999999994</v>
      </c>
      <c r="H918" s="192" t="str">
        <f ca="1"/>
        <v>2021-12-28</v>
      </c>
      <c r="I918" s="193">
        <f ca="1"/>
        <v>79144339</v>
      </c>
      <c r="O918" s="192" t="str">
        <f ca="1"/>
        <v>2021-12-28</v>
      </c>
      <c r="P918" s="193">
        <f ca="1"/>
        <v>1.48</v>
      </c>
      <c r="Q918" s="11"/>
      <c r="BB918" s="55"/>
      <c r="BC918" s="56"/>
      <c r="BD918" s="56"/>
      <c r="BE918" s="56"/>
      <c r="BF918" s="56"/>
      <c r="BG918" s="56"/>
    </row>
    <row r="919" spans="1:59" ht="12.5">
      <c r="A919" s="19"/>
      <c r="B919" s="198" t="str">
        <f ca="1"/>
        <v>2021-12-27</v>
      </c>
      <c r="C919" s="30">
        <f ca="1"/>
        <v>177.23</v>
      </c>
      <c r="D919" s="205">
        <f t="shared" ca="1" si="84"/>
        <v>168.5155</v>
      </c>
      <c r="E919" s="30">
        <f t="shared" ca="1" si="81"/>
        <v>153.88449999999997</v>
      </c>
      <c r="F919" s="30">
        <f t="shared" ca="1" si="82"/>
        <v>149.34983333333332</v>
      </c>
      <c r="G919" s="206">
        <f t="shared" ca="1" si="83"/>
        <v>137.53207999999995</v>
      </c>
      <c r="H919" s="192" t="str">
        <f ca="1"/>
        <v>2021-12-27</v>
      </c>
      <c r="I919" s="193">
        <f ca="1"/>
        <v>74919600</v>
      </c>
      <c r="O919" s="192" t="str">
        <f ca="1"/>
        <v>2021-12-27</v>
      </c>
      <c r="P919" s="193">
        <f ca="1"/>
        <v>1.48</v>
      </c>
      <c r="Q919" s="11"/>
      <c r="BB919" s="55"/>
      <c r="BC919" s="56"/>
      <c r="BD919" s="56"/>
      <c r="BE919" s="56"/>
      <c r="BF919" s="56"/>
      <c r="BG919" s="56"/>
    </row>
    <row r="920" spans="1:59" ht="12.5">
      <c r="A920" s="19"/>
      <c r="B920" s="198" t="str">
        <f ca="1"/>
        <v>2021-12-23</v>
      </c>
      <c r="C920" s="30">
        <f ca="1"/>
        <v>173.25</v>
      </c>
      <c r="D920" s="205">
        <f t="shared" ca="1" si="84"/>
        <v>167.35950000000003</v>
      </c>
      <c r="E920" s="30">
        <f t="shared" ca="1" si="81"/>
        <v>153.24499999999998</v>
      </c>
      <c r="F920" s="30">
        <f t="shared" ca="1" si="82"/>
        <v>149.05341666666666</v>
      </c>
      <c r="G920" s="206">
        <f t="shared" ca="1" si="83"/>
        <v>137.35011999999995</v>
      </c>
      <c r="H920" s="192" t="str">
        <f ca="1"/>
        <v>2021-12-23</v>
      </c>
      <c r="I920" s="193">
        <f ca="1"/>
        <v>68356600</v>
      </c>
      <c r="O920" s="192" t="str">
        <f ca="1"/>
        <v>2021-12-23</v>
      </c>
      <c r="P920" s="193">
        <f ca="1"/>
        <v>1.49</v>
      </c>
      <c r="Q920" s="11"/>
      <c r="BB920" s="55"/>
      <c r="BC920" s="56"/>
      <c r="BD920" s="56"/>
      <c r="BE920" s="56"/>
      <c r="BF920" s="56"/>
      <c r="BG920" s="56"/>
    </row>
    <row r="921" spans="1:59" ht="12.5">
      <c r="A921" s="19"/>
      <c r="B921" s="198" t="str">
        <f ca="1"/>
        <v>2021-12-22</v>
      </c>
      <c r="C921" s="30">
        <f ca="1"/>
        <v>172.62</v>
      </c>
      <c r="D921" s="205">
        <f t="shared" ca="1" si="84"/>
        <v>166.655</v>
      </c>
      <c r="E921" s="30">
        <f t="shared" ca="1" si="81"/>
        <v>152.69366666666662</v>
      </c>
      <c r="F921" s="30">
        <f t="shared" ca="1" si="82"/>
        <v>148.76941666666664</v>
      </c>
      <c r="G921" s="206">
        <f t="shared" ca="1" si="83"/>
        <v>137.19119999999992</v>
      </c>
      <c r="H921" s="192" t="str">
        <f ca="1"/>
        <v>2021-12-22</v>
      </c>
      <c r="I921" s="193">
        <f ca="1"/>
        <v>92135303</v>
      </c>
      <c r="O921" s="192" t="str">
        <f ca="1"/>
        <v>2021-12-22</v>
      </c>
      <c r="P921" s="193">
        <f ca="1"/>
        <v>1.46</v>
      </c>
      <c r="Q921" s="11"/>
      <c r="BB921" s="55"/>
      <c r="BC921" s="56"/>
      <c r="BD921" s="56"/>
      <c r="BE921" s="56"/>
      <c r="BF921" s="56"/>
      <c r="BG921" s="56"/>
    </row>
    <row r="922" spans="1:59" ht="12.5">
      <c r="A922" s="19"/>
      <c r="B922" s="198" t="str">
        <f ca="1"/>
        <v>2021-12-21</v>
      </c>
      <c r="C922" s="30">
        <f ca="1"/>
        <v>170.02</v>
      </c>
      <c r="D922" s="205">
        <f t="shared" ca="1" si="84"/>
        <v>165.9555</v>
      </c>
      <c r="E922" s="30">
        <f t="shared" ca="1" si="81"/>
        <v>152.13783333333328</v>
      </c>
      <c r="F922" s="30">
        <f t="shared" ca="1" si="82"/>
        <v>148.47383333333332</v>
      </c>
      <c r="G922" s="206">
        <f t="shared" ca="1" si="83"/>
        <v>137.01635999999993</v>
      </c>
      <c r="H922" s="192" t="str">
        <f ca="1"/>
        <v>2021-12-21</v>
      </c>
      <c r="I922" s="193">
        <f ca="1"/>
        <v>91185905</v>
      </c>
      <c r="O922" s="192" t="str">
        <f ca="1"/>
        <v>2021-12-21</v>
      </c>
      <c r="P922" s="193">
        <f ca="1"/>
        <v>1.49</v>
      </c>
      <c r="Q922" s="11"/>
      <c r="BB922" s="55"/>
      <c r="BC922" s="56"/>
      <c r="BD922" s="56"/>
      <c r="BE922" s="56"/>
      <c r="BF922" s="56"/>
      <c r="BG922" s="56"/>
    </row>
    <row r="923" spans="1:59" ht="12.5">
      <c r="A923" s="19"/>
      <c r="B923" s="198" t="str">
        <f ca="1"/>
        <v>2021-12-20</v>
      </c>
      <c r="C923" s="30">
        <f ca="1"/>
        <v>166.83</v>
      </c>
      <c r="D923" s="205">
        <f t="shared" ca="1" si="84"/>
        <v>165.36700000000002</v>
      </c>
      <c r="E923" s="30">
        <f t="shared" ca="1" si="81"/>
        <v>151.68183333333329</v>
      </c>
      <c r="F923" s="30">
        <f t="shared" ca="1" si="82"/>
        <v>148.17791666666662</v>
      </c>
      <c r="G923" s="206">
        <f t="shared" ca="1" si="83"/>
        <v>136.84795999999994</v>
      </c>
      <c r="H923" s="192" t="str">
        <f ca="1"/>
        <v>2021-12-20</v>
      </c>
      <c r="I923" s="193">
        <f ca="1"/>
        <v>107499114</v>
      </c>
      <c r="O923" s="192" t="str">
        <f ca="1"/>
        <v>2021-12-20</v>
      </c>
      <c r="P923" s="193">
        <f ca="1"/>
        <v>1.42</v>
      </c>
      <c r="Q923" s="11"/>
      <c r="BB923" s="55"/>
      <c r="BC923" s="56"/>
      <c r="BD923" s="56"/>
      <c r="BE923" s="56"/>
      <c r="BF923" s="56"/>
      <c r="BG923" s="56"/>
    </row>
    <row r="924" spans="1:59" ht="12.5">
      <c r="A924" s="19"/>
      <c r="B924" s="198" t="str">
        <f ca="1"/>
        <v>2021-12-17</v>
      </c>
      <c r="C924" s="30">
        <f ca="1"/>
        <v>168.2</v>
      </c>
      <c r="D924" s="205">
        <f t="shared" ca="1" si="84"/>
        <v>164.91500000000002</v>
      </c>
      <c r="E924" s="30">
        <f t="shared" ca="1" si="81"/>
        <v>151.30433333333332</v>
      </c>
      <c r="F924" s="30">
        <f t="shared" ca="1" si="82"/>
        <v>147.9060833333333</v>
      </c>
      <c r="G924" s="206">
        <f t="shared" ca="1" si="83"/>
        <v>136.69591999999994</v>
      </c>
      <c r="H924" s="192" t="str">
        <f ca="1"/>
        <v>2021-12-17</v>
      </c>
      <c r="I924" s="193">
        <f ca="1"/>
        <v>195923441</v>
      </c>
      <c r="O924" s="192" t="str">
        <f ca="1"/>
        <v>2021-12-17</v>
      </c>
      <c r="P924" s="193">
        <f ca="1"/>
        <v>1.4</v>
      </c>
      <c r="Q924" s="11"/>
      <c r="BB924" s="55"/>
      <c r="BC924" s="56"/>
      <c r="BD924" s="56"/>
      <c r="BE924" s="56"/>
      <c r="BF924" s="56"/>
      <c r="BG924" s="56"/>
    </row>
    <row r="925" spans="1:59" ht="12.5">
      <c r="A925" s="19"/>
      <c r="B925" s="198" t="str">
        <f ca="1"/>
        <v>2021-12-16</v>
      </c>
      <c r="C925" s="30">
        <f ca="1"/>
        <v>169.3</v>
      </c>
      <c r="D925" s="205">
        <f t="shared" ca="1" si="84"/>
        <v>164.26299999999998</v>
      </c>
      <c r="E925" s="30">
        <f t="shared" ca="1" si="81"/>
        <v>150.9025</v>
      </c>
      <c r="F925" s="30">
        <f t="shared" ca="1" si="82"/>
        <v>147.61766666666662</v>
      </c>
      <c r="G925" s="206">
        <f t="shared" ca="1" si="83"/>
        <v>136.52411999999993</v>
      </c>
      <c r="H925" s="192" t="str">
        <f ca="1"/>
        <v>2021-12-16</v>
      </c>
      <c r="I925" s="193">
        <f ca="1"/>
        <v>150185843</v>
      </c>
      <c r="O925" s="192" t="str">
        <f ca="1"/>
        <v>2021-12-16</v>
      </c>
      <c r="P925" s="193">
        <f ca="1"/>
        <v>1.42</v>
      </c>
      <c r="Q925" s="11"/>
      <c r="BB925" s="55"/>
      <c r="BC925" s="56"/>
      <c r="BD925" s="56"/>
      <c r="BE925" s="56"/>
      <c r="BF925" s="56"/>
      <c r="BG925" s="56"/>
    </row>
    <row r="926" spans="1:59" ht="12.5">
      <c r="A926" s="19"/>
      <c r="B926" s="198" t="str">
        <f ca="1"/>
        <v>2021-12-15</v>
      </c>
      <c r="C926" s="30">
        <f ca="1"/>
        <v>176.22</v>
      </c>
      <c r="D926" s="205">
        <f t="shared" ca="1" si="84"/>
        <v>163.34049999999999</v>
      </c>
      <c r="E926" s="30">
        <f t="shared" ca="1" si="81"/>
        <v>150.4663333333333</v>
      </c>
      <c r="F926" s="30">
        <f t="shared" ca="1" si="82"/>
        <v>147.30741666666663</v>
      </c>
      <c r="G926" s="206">
        <f t="shared" ca="1" si="83"/>
        <v>136.34175999999991</v>
      </c>
      <c r="H926" s="192" t="str">
        <f ca="1"/>
        <v>2021-12-15</v>
      </c>
      <c r="I926" s="193">
        <f ca="1"/>
        <v>131063300</v>
      </c>
      <c r="O926" s="192" t="str">
        <f ca="1"/>
        <v>2021-12-15</v>
      </c>
      <c r="P926" s="193">
        <f ca="1"/>
        <v>1.46</v>
      </c>
      <c r="Q926" s="11"/>
      <c r="BB926" s="55"/>
      <c r="BC926" s="56"/>
      <c r="BD926" s="56"/>
      <c r="BE926" s="56"/>
      <c r="BF926" s="56"/>
      <c r="BG926" s="56"/>
    </row>
    <row r="927" spans="1:59" ht="12.5">
      <c r="A927" s="19"/>
      <c r="B927" s="198" t="str">
        <f ca="1"/>
        <v>2021-12-14</v>
      </c>
      <c r="C927" s="30">
        <f ca="1"/>
        <v>171.33</v>
      </c>
      <c r="D927" s="205">
        <f t="shared" ca="1" si="84"/>
        <v>161.9495</v>
      </c>
      <c r="E927" s="30">
        <f t="shared" ca="1" si="81"/>
        <v>149.87533333333329</v>
      </c>
      <c r="F927" s="30">
        <f t="shared" ca="1" si="82"/>
        <v>146.92583333333329</v>
      </c>
      <c r="G927" s="206">
        <f t="shared" ca="1" si="83"/>
        <v>136.13971999999993</v>
      </c>
      <c r="H927" s="192" t="str">
        <f ca="1"/>
        <v>2021-12-14</v>
      </c>
      <c r="I927" s="193">
        <f ca="1"/>
        <v>139380400</v>
      </c>
      <c r="O927" s="192" t="str">
        <f ca="1"/>
        <v>2021-12-14</v>
      </c>
      <c r="P927" s="193">
        <f ca="1"/>
        <v>1.44</v>
      </c>
      <c r="Q927" s="11"/>
      <c r="BB927" s="55"/>
      <c r="BC927" s="56"/>
      <c r="BD927" s="56"/>
      <c r="BE927" s="56"/>
      <c r="BF927" s="56"/>
      <c r="BG927" s="56"/>
    </row>
    <row r="928" spans="1:59" ht="12.5">
      <c r="A928" s="19"/>
      <c r="B928" s="198" t="str">
        <f ca="1"/>
        <v>2021-12-13</v>
      </c>
      <c r="C928" s="30">
        <f ca="1"/>
        <v>172.72</v>
      </c>
      <c r="D928" s="205">
        <f t="shared" ca="1" si="84"/>
        <v>160.75399999999999</v>
      </c>
      <c r="E928" s="30">
        <f t="shared" ca="1" si="81"/>
        <v>149.3578333333333</v>
      </c>
      <c r="F928" s="30">
        <f t="shared" ca="1" si="82"/>
        <v>146.58749999999998</v>
      </c>
      <c r="G928" s="206">
        <f t="shared" ca="1" si="83"/>
        <v>135.9537599999999</v>
      </c>
      <c r="H928" s="192" t="str">
        <f ca="1"/>
        <v>2021-12-13</v>
      </c>
      <c r="I928" s="193">
        <f ca="1"/>
        <v>153237019</v>
      </c>
      <c r="O928" s="192" t="str">
        <f ca="1"/>
        <v>2021-12-13</v>
      </c>
      <c r="P928" s="193">
        <f ca="1"/>
        <v>1.42</v>
      </c>
      <c r="Q928" s="11"/>
      <c r="BB928" s="55"/>
      <c r="BC928" s="56"/>
      <c r="BD928" s="56"/>
      <c r="BE928" s="56"/>
      <c r="BF928" s="56"/>
      <c r="BG928" s="56"/>
    </row>
    <row r="929" spans="1:59" ht="12.5">
      <c r="A929" s="19"/>
      <c r="B929" s="198" t="str">
        <f ca="1"/>
        <v>2021-12-10</v>
      </c>
      <c r="C929" s="30">
        <f ca="1"/>
        <v>176.36</v>
      </c>
      <c r="D929" s="205">
        <f t="shared" ca="1" si="84"/>
        <v>159.48849999999999</v>
      </c>
      <c r="E929" s="30">
        <f t="shared" ca="1" si="81"/>
        <v>148.86816666666661</v>
      </c>
      <c r="F929" s="30">
        <f t="shared" ca="1" si="82"/>
        <v>146.2399166666666</v>
      </c>
      <c r="G929" s="206">
        <f t="shared" ca="1" si="83"/>
        <v>135.76251999999991</v>
      </c>
      <c r="H929" s="192" t="str">
        <f ca="1"/>
        <v>2021-12-10</v>
      </c>
      <c r="I929" s="193">
        <f ca="1"/>
        <v>115402731</v>
      </c>
      <c r="O929" s="192" t="str">
        <f ca="1"/>
        <v>2021-12-10</v>
      </c>
      <c r="P929" s="193">
        <f ca="1"/>
        <v>1.49</v>
      </c>
      <c r="Q929" s="11"/>
      <c r="BB929" s="55"/>
      <c r="BC929" s="56"/>
      <c r="BD929" s="56"/>
      <c r="BE929" s="56"/>
      <c r="BF929" s="56"/>
      <c r="BG929" s="56"/>
    </row>
    <row r="930" spans="1:59" ht="12.5">
      <c r="A930" s="19"/>
      <c r="B930" s="198" t="str">
        <f ca="1"/>
        <v>2021-12-09</v>
      </c>
      <c r="C930" s="30">
        <f ca="1"/>
        <v>171.56</v>
      </c>
      <c r="D930" s="205">
        <f t="shared" ca="1" si="84"/>
        <v>157.93699999999998</v>
      </c>
      <c r="E930" s="30">
        <f t="shared" ca="1" si="81"/>
        <v>148.36249999999998</v>
      </c>
      <c r="F930" s="30">
        <f t="shared" ca="1" si="82"/>
        <v>145.86433333333332</v>
      </c>
      <c r="G930" s="206">
        <f t="shared" ca="1" si="83"/>
        <v>135.53287999999992</v>
      </c>
      <c r="H930" s="192" t="str">
        <f ca="1"/>
        <v>2021-12-09</v>
      </c>
      <c r="I930" s="193">
        <f ca="1"/>
        <v>108923739</v>
      </c>
      <c r="O930" s="192" t="str">
        <f ca="1"/>
        <v>2021-12-09</v>
      </c>
      <c r="P930" s="193">
        <f ca="1"/>
        <v>1.49</v>
      </c>
      <c r="Q930" s="11"/>
      <c r="BB930" s="55"/>
      <c r="BC930" s="56"/>
      <c r="BD930" s="56"/>
      <c r="BE930" s="56"/>
      <c r="BF930" s="56"/>
      <c r="BG930" s="56"/>
    </row>
    <row r="931" spans="1:59" ht="12.5">
      <c r="A931" s="19"/>
      <c r="B931" s="198" t="str">
        <f ca="1"/>
        <v>2021-12-08</v>
      </c>
      <c r="C931" s="30">
        <f ca="1"/>
        <v>172.07</v>
      </c>
      <c r="D931" s="205">
        <f t="shared" ca="1" si="84"/>
        <v>156.62799999999999</v>
      </c>
      <c r="E931" s="30">
        <f t="shared" ca="1" si="81"/>
        <v>147.94066666666666</v>
      </c>
      <c r="F931" s="30">
        <f t="shared" ca="1" si="82"/>
        <v>145.51499999999996</v>
      </c>
      <c r="G931" s="206">
        <f t="shared" ca="1" si="83"/>
        <v>135.32491999999993</v>
      </c>
      <c r="H931" s="192" t="str">
        <f ca="1"/>
        <v>2021-12-08</v>
      </c>
      <c r="I931" s="193">
        <f ca="1"/>
        <v>116998901</v>
      </c>
      <c r="O931" s="192" t="str">
        <f ca="1"/>
        <v>2021-12-08</v>
      </c>
      <c r="P931" s="193">
        <f ca="1"/>
        <v>1.51</v>
      </c>
      <c r="Q931" s="11"/>
      <c r="BB931" s="55"/>
      <c r="BC931" s="56"/>
      <c r="BD931" s="56"/>
      <c r="BE931" s="56"/>
      <c r="BF931" s="56"/>
      <c r="BG931" s="56"/>
    </row>
    <row r="932" spans="1:59" ht="12.5">
      <c r="A932" s="19"/>
      <c r="B932" s="198" t="str">
        <f ca="1"/>
        <v>2021-12-07</v>
      </c>
      <c r="C932" s="30">
        <f ca="1"/>
        <v>168.24</v>
      </c>
      <c r="D932" s="205">
        <f t="shared" ca="1" si="84"/>
        <v>155.43549999999999</v>
      </c>
      <c r="E932" s="30">
        <f t="shared" ca="1" si="81"/>
        <v>147.49549999999999</v>
      </c>
      <c r="F932" s="30">
        <f t="shared" ca="1" si="82"/>
        <v>145.14641666666662</v>
      </c>
      <c r="G932" s="206">
        <f t="shared" ca="1" si="83"/>
        <v>135.1181599999999</v>
      </c>
      <c r="H932" s="192" t="str">
        <f ca="1"/>
        <v>2021-12-07</v>
      </c>
      <c r="I932" s="193">
        <f ca="1"/>
        <v>120405400</v>
      </c>
      <c r="O932" s="192" t="str">
        <f ca="1"/>
        <v>2021-12-07</v>
      </c>
      <c r="P932" s="193">
        <f ca="1"/>
        <v>1.48</v>
      </c>
      <c r="Q932" s="11"/>
      <c r="BB932" s="55"/>
      <c r="BC932" s="56"/>
      <c r="BD932" s="56"/>
      <c r="BE932" s="56"/>
      <c r="BF932" s="56"/>
      <c r="BG932" s="56"/>
    </row>
    <row r="933" spans="1:59" ht="12.5">
      <c r="A933" s="19"/>
      <c r="B933" s="198" t="str">
        <f ca="1"/>
        <v>2021-12-06</v>
      </c>
      <c r="C933" s="30">
        <f ca="1"/>
        <v>162.47999999999999</v>
      </c>
      <c r="D933" s="205">
        <f t="shared" ca="1" si="84"/>
        <v>154.416</v>
      </c>
      <c r="E933" s="30">
        <f t="shared" ca="1" si="81"/>
        <v>147.13749999999996</v>
      </c>
      <c r="F933" s="30">
        <f t="shared" ca="1" si="82"/>
        <v>144.8205833333333</v>
      </c>
      <c r="G933" s="206">
        <f t="shared" ca="1" si="83"/>
        <v>134.92099999999991</v>
      </c>
      <c r="H933" s="192" t="str">
        <f ca="1"/>
        <v>2021-12-06</v>
      </c>
      <c r="I933" s="193">
        <f ca="1"/>
        <v>107497000</v>
      </c>
      <c r="O933" s="192" t="str">
        <f ca="1"/>
        <v>2021-12-06</v>
      </c>
      <c r="P933" s="193">
        <f ca="1"/>
        <v>1.43</v>
      </c>
      <c r="Q933" s="11"/>
      <c r="BB933" s="55"/>
      <c r="BC933" s="56"/>
      <c r="BD933" s="56"/>
      <c r="BE933" s="56"/>
      <c r="BF933" s="56"/>
      <c r="BG933" s="56"/>
    </row>
    <row r="934" spans="1:59" ht="12.5">
      <c r="A934" s="19"/>
      <c r="B934" s="198" t="str">
        <f ca="1"/>
        <v>2021-12-03</v>
      </c>
      <c r="C934" s="30">
        <f ca="1"/>
        <v>159.06</v>
      </c>
      <c r="D934" s="205">
        <f t="shared" ca="1" si="84"/>
        <v>153.72599999999997</v>
      </c>
      <c r="E934" s="30">
        <f t="shared" ca="1" si="81"/>
        <v>146.86599999999999</v>
      </c>
      <c r="F934" s="30">
        <f t="shared" ca="1" si="82"/>
        <v>144.52933333333328</v>
      </c>
      <c r="G934" s="206">
        <f t="shared" ca="1" si="83"/>
        <v>134.7570399999999</v>
      </c>
      <c r="H934" s="192" t="str">
        <f ca="1"/>
        <v>2021-12-03</v>
      </c>
      <c r="I934" s="193">
        <f ca="1"/>
        <v>118023116</v>
      </c>
      <c r="O934" s="192" t="str">
        <f ca="1"/>
        <v>2021-12-03</v>
      </c>
      <c r="P934" s="193">
        <f ca="1"/>
        <v>1.34</v>
      </c>
      <c r="Q934" s="11"/>
      <c r="BB934" s="55"/>
      <c r="BC934" s="56"/>
      <c r="BD934" s="56"/>
      <c r="BE934" s="56"/>
      <c r="BF934" s="56"/>
      <c r="BG934" s="56"/>
    </row>
    <row r="935" spans="1:59" ht="12.5">
      <c r="A935" s="19"/>
      <c r="B935" s="198" t="str">
        <f ca="1"/>
        <v>2021-12-02</v>
      </c>
      <c r="C935" s="30">
        <f ca="1"/>
        <v>160.94</v>
      </c>
      <c r="D935" s="205">
        <f t="shared" ca="1" si="84"/>
        <v>153.18049999999999</v>
      </c>
      <c r="E935" s="30">
        <f t="shared" ca="1" si="81"/>
        <v>146.73500000000004</v>
      </c>
      <c r="F935" s="30">
        <f t="shared" ca="1" si="82"/>
        <v>144.26241666666664</v>
      </c>
      <c r="G935" s="206">
        <f t="shared" ca="1" si="83"/>
        <v>134.60431999999989</v>
      </c>
      <c r="H935" s="192" t="str">
        <f ca="1"/>
        <v>2021-12-02</v>
      </c>
      <c r="I935" s="193">
        <f ca="1"/>
        <v>136739200</v>
      </c>
      <c r="O935" s="192" t="str">
        <f ca="1"/>
        <v>2021-12-02</v>
      </c>
      <c r="P935" s="193">
        <f ca="1"/>
        <v>1.45</v>
      </c>
      <c r="Q935" s="11"/>
      <c r="BB935" s="55"/>
      <c r="BC935" s="56"/>
      <c r="BD935" s="56"/>
      <c r="BE935" s="56"/>
      <c r="BF935" s="56"/>
      <c r="BG935" s="56"/>
    </row>
    <row r="936" spans="1:59" ht="12.5">
      <c r="A936" s="19"/>
      <c r="B936" s="198" t="str">
        <f ca="1"/>
        <v>2021-12-01</v>
      </c>
      <c r="C936" s="30">
        <f ca="1"/>
        <v>161.94</v>
      </c>
      <c r="D936" s="205">
        <f t="shared" ca="1" si="84"/>
        <v>152.56700000000001</v>
      </c>
      <c r="E936" s="30">
        <f t="shared" ca="1" si="81"/>
        <v>146.58966666666666</v>
      </c>
      <c r="F936" s="30">
        <f t="shared" ca="1" si="82"/>
        <v>143.98674999999997</v>
      </c>
      <c r="G936" s="206">
        <f t="shared" ca="1" si="83"/>
        <v>134.43819999999988</v>
      </c>
      <c r="H936" s="192" t="str">
        <f ca="1"/>
        <v>2021-12-01</v>
      </c>
      <c r="I936" s="193">
        <f ca="1"/>
        <v>152423003</v>
      </c>
      <c r="O936" s="192" t="str">
        <f ca="1"/>
        <v>2021-12-01</v>
      </c>
      <c r="P936" s="193">
        <f ca="1"/>
        <v>1.43</v>
      </c>
      <c r="Q936" s="11"/>
      <c r="BB936" s="55"/>
      <c r="BC936" s="56"/>
      <c r="BD936" s="56"/>
      <c r="BE936" s="56"/>
      <c r="BF936" s="56"/>
      <c r="BG936" s="56"/>
    </row>
    <row r="937" spans="1:59" ht="12.5">
      <c r="A937" s="19"/>
      <c r="B937" s="198" t="str">
        <f ca="1"/>
        <v>2021-11-30</v>
      </c>
      <c r="C937" s="30">
        <f ca="1"/>
        <v>162.46</v>
      </c>
      <c r="D937" s="205">
        <f t="shared" ca="1" si="84"/>
        <v>151.83150000000001</v>
      </c>
      <c r="E937" s="30">
        <f t="shared" ca="1" si="81"/>
        <v>146.45349999999999</v>
      </c>
      <c r="F937" s="30">
        <f t="shared" ca="1" si="82"/>
        <v>143.67716666666666</v>
      </c>
      <c r="G937" s="206">
        <f t="shared" ca="1" si="83"/>
        <v>134.27079999999989</v>
      </c>
      <c r="H937" s="192" t="str">
        <f ca="1"/>
        <v>2021-11-30</v>
      </c>
      <c r="I937" s="193">
        <f ca="1"/>
        <v>174048100</v>
      </c>
      <c r="O937" s="192" t="str">
        <f ca="1"/>
        <v>2021-11-30</v>
      </c>
      <c r="P937" s="193">
        <f ca="1"/>
        <v>1.44</v>
      </c>
      <c r="Q937" s="11"/>
      <c r="BB937" s="55"/>
      <c r="BC937" s="56"/>
      <c r="BD937" s="56"/>
      <c r="BE937" s="56"/>
      <c r="BF937" s="56"/>
      <c r="BG937" s="56"/>
    </row>
    <row r="938" spans="1:59" ht="12.5">
      <c r="A938" s="19"/>
      <c r="B938" s="198" t="str">
        <f ca="1"/>
        <v>2021-11-29</v>
      </c>
      <c r="C938" s="30">
        <f ca="1"/>
        <v>157.47999999999999</v>
      </c>
      <c r="D938" s="205">
        <f t="shared" ca="1" si="84"/>
        <v>151.01749999999998</v>
      </c>
      <c r="E938" s="30">
        <f t="shared" ca="1" si="81"/>
        <v>146.26966666666664</v>
      </c>
      <c r="F938" s="30">
        <f t="shared" ca="1" si="82"/>
        <v>143.35316666666665</v>
      </c>
      <c r="G938" s="206">
        <f t="shared" ca="1" si="83"/>
        <v>134.1018399999999</v>
      </c>
      <c r="H938" s="192" t="str">
        <f ca="1"/>
        <v>2021-11-29</v>
      </c>
      <c r="I938" s="193">
        <f ca="1"/>
        <v>88748217</v>
      </c>
      <c r="O938" s="192" t="str">
        <f ca="1"/>
        <v>2021-11-29</v>
      </c>
      <c r="P938" s="193">
        <f ca="1"/>
        <v>1.53</v>
      </c>
      <c r="Q938" s="11"/>
      <c r="BB938" s="55"/>
      <c r="BC938" s="56"/>
      <c r="BD938" s="56"/>
      <c r="BE938" s="56"/>
      <c r="BF938" s="56"/>
      <c r="BG938" s="56"/>
    </row>
    <row r="939" spans="1:59" ht="12.5">
      <c r="A939" s="19"/>
      <c r="B939" s="198" t="str">
        <f ca="1"/>
        <v>2021-11-26</v>
      </c>
      <c r="C939" s="30">
        <f ca="1"/>
        <v>154.11000000000001</v>
      </c>
      <c r="D939" s="205">
        <f t="shared" ca="1" si="84"/>
        <v>150.494</v>
      </c>
      <c r="E939" s="30">
        <f t="shared" ca="1" si="81"/>
        <v>146.15816666666666</v>
      </c>
      <c r="F939" s="30">
        <f t="shared" ca="1" si="82"/>
        <v>143.07891666666666</v>
      </c>
      <c r="G939" s="206">
        <f t="shared" ca="1" si="83"/>
        <v>133.95139999999995</v>
      </c>
      <c r="H939" s="192" t="str">
        <f ca="1"/>
        <v>2021-11-26</v>
      </c>
      <c r="I939" s="193">
        <f ca="1"/>
        <v>76959800</v>
      </c>
      <c r="O939" s="192" t="str">
        <f ca="1"/>
        <v>2021-11-26</v>
      </c>
      <c r="P939" s="193">
        <f ca="1"/>
        <v>1.48</v>
      </c>
      <c r="Q939" s="11"/>
      <c r="BB939" s="55"/>
      <c r="BC939" s="56"/>
      <c r="BD939" s="56"/>
      <c r="BE939" s="56"/>
      <c r="BF939" s="56"/>
      <c r="BG939" s="56"/>
    </row>
    <row r="940" spans="1:59" ht="12.5">
      <c r="A940" s="19"/>
      <c r="B940" s="198" t="str">
        <f ca="1"/>
        <v>2021-11-24</v>
      </c>
      <c r="C940" s="30">
        <f ca="1"/>
        <v>159.16</v>
      </c>
      <c r="D940" s="205">
        <f t="shared" ca="1" si="84"/>
        <v>150.27500000000003</v>
      </c>
      <c r="E940" s="30">
        <f t="shared" ca="1" si="81"/>
        <v>146.08416666666668</v>
      </c>
      <c r="F940" s="30">
        <f t="shared" ca="1" si="82"/>
        <v>142.82958333333332</v>
      </c>
      <c r="G940" s="206">
        <f t="shared" ca="1" si="83"/>
        <v>133.80011999999996</v>
      </c>
      <c r="H940" s="192" t="str">
        <f ca="1"/>
        <v>2021-11-24</v>
      </c>
      <c r="I940" s="193">
        <f ca="1"/>
        <v>69463623</v>
      </c>
      <c r="O940" s="192" t="str">
        <f ca="1"/>
        <v>2021-11-24</v>
      </c>
      <c r="P940" s="193">
        <f ca="1"/>
        <v>1.65</v>
      </c>
      <c r="Q940" s="11"/>
      <c r="BB940" s="55"/>
      <c r="BC940" s="56"/>
      <c r="BD940" s="56"/>
      <c r="BE940" s="56"/>
      <c r="BF940" s="56"/>
      <c r="BG940" s="56"/>
    </row>
    <row r="941" spans="1:59" ht="12.5">
      <c r="A941" s="19"/>
      <c r="B941" s="198" t="str">
        <f ca="1"/>
        <v>2021-11-23</v>
      </c>
      <c r="C941" s="30">
        <f ca="1"/>
        <v>158.63</v>
      </c>
      <c r="D941" s="205">
        <f t="shared" ca="1" si="84"/>
        <v>149.62099999999998</v>
      </c>
      <c r="E941" s="30">
        <f t="shared" ca="1" si="81"/>
        <v>145.91483333333332</v>
      </c>
      <c r="F941" s="30">
        <f t="shared" ca="1" si="82"/>
        <v>142.53133333333332</v>
      </c>
      <c r="G941" s="206">
        <f t="shared" ca="1" si="83"/>
        <v>133.61899999999997</v>
      </c>
      <c r="H941" s="192" t="str">
        <f ca="1"/>
        <v>2021-11-23</v>
      </c>
      <c r="I941" s="193">
        <f ca="1"/>
        <v>96041900</v>
      </c>
      <c r="O941" s="192" t="str">
        <f ca="1"/>
        <v>2021-11-23</v>
      </c>
      <c r="P941" s="193">
        <f ca="1"/>
        <v>1.67</v>
      </c>
      <c r="Q941" s="11"/>
      <c r="BB941" s="55"/>
      <c r="BC941" s="56"/>
      <c r="BD941" s="56"/>
      <c r="BE941" s="56"/>
      <c r="BF941" s="56"/>
      <c r="BG941" s="56"/>
    </row>
    <row r="942" spans="1:59" ht="12.5">
      <c r="A942" s="19"/>
      <c r="B942" s="198" t="str">
        <f ca="1"/>
        <v>2021-11-22</v>
      </c>
      <c r="C942" s="30">
        <f ca="1"/>
        <v>158.25</v>
      </c>
      <c r="D942" s="205">
        <f t="shared" ca="1" si="84"/>
        <v>149.01649999999998</v>
      </c>
      <c r="E942" s="30">
        <f t="shared" ca="1" si="81"/>
        <v>145.77550000000002</v>
      </c>
      <c r="F942" s="30">
        <f t="shared" ca="1" si="82"/>
        <v>142.23741666666666</v>
      </c>
      <c r="G942" s="206">
        <f t="shared" ca="1" si="83"/>
        <v>133.43783999999994</v>
      </c>
      <c r="H942" s="192" t="str">
        <f ca="1"/>
        <v>2021-11-22</v>
      </c>
      <c r="I942" s="193">
        <f ca="1"/>
        <v>117467900</v>
      </c>
      <c r="O942" s="192" t="str">
        <f ca="1"/>
        <v>2021-11-22</v>
      </c>
      <c r="P942" s="193">
        <f ca="1"/>
        <v>1.63</v>
      </c>
      <c r="Q942" s="11"/>
      <c r="BB942" s="55"/>
      <c r="BC942" s="56"/>
      <c r="BD942" s="56"/>
      <c r="BE942" s="56"/>
      <c r="BF942" s="56"/>
      <c r="BG942" s="56"/>
    </row>
    <row r="943" spans="1:59" ht="12.5">
      <c r="A943" s="19"/>
      <c r="B943" s="198" t="str">
        <f ca="1"/>
        <v>2021-11-19</v>
      </c>
      <c r="C943" s="30">
        <f ca="1"/>
        <v>157.79</v>
      </c>
      <c r="D943" s="205">
        <f t="shared" ca="1" si="84"/>
        <v>148.39749999999998</v>
      </c>
      <c r="E943" s="30">
        <f t="shared" ca="1" si="81"/>
        <v>145.56849999999997</v>
      </c>
      <c r="F943" s="30">
        <f t="shared" ca="1" si="82"/>
        <v>141.92749999999998</v>
      </c>
      <c r="G943" s="206">
        <f t="shared" ca="1" si="83"/>
        <v>133.25483999999994</v>
      </c>
      <c r="H943" s="192" t="str">
        <f ca="1"/>
        <v>2021-11-19</v>
      </c>
      <c r="I943" s="193">
        <f ca="1"/>
        <v>117305600</v>
      </c>
      <c r="O943" s="192" t="str">
        <f ca="1"/>
        <v>2021-11-19</v>
      </c>
      <c r="P943" s="193">
        <f ca="1"/>
        <v>1.54</v>
      </c>
      <c r="Q943" s="11"/>
      <c r="BB943" s="55"/>
      <c r="BC943" s="56"/>
      <c r="BD943" s="56"/>
      <c r="BE943" s="56"/>
      <c r="BF943" s="56"/>
      <c r="BG943" s="56"/>
    </row>
    <row r="944" spans="1:59" ht="12.5">
      <c r="A944" s="19"/>
      <c r="B944" s="198" t="str">
        <f ca="1"/>
        <v>2021-11-18</v>
      </c>
      <c r="C944" s="30">
        <f ca="1"/>
        <v>155.16</v>
      </c>
      <c r="D944" s="205">
        <f t="shared" ca="1" si="84"/>
        <v>147.80399999999997</v>
      </c>
      <c r="E944" s="30">
        <f t="shared" ca="1" si="81"/>
        <v>145.35183333333336</v>
      </c>
      <c r="F944" s="30">
        <f t="shared" ca="1" si="82"/>
        <v>141.63383333333334</v>
      </c>
      <c r="G944" s="206">
        <f t="shared" ca="1" si="83"/>
        <v>133.06851999999992</v>
      </c>
      <c r="H944" s="192" t="str">
        <f ca="1"/>
        <v>2021-11-18</v>
      </c>
      <c r="I944" s="193">
        <f ca="1"/>
        <v>137827700</v>
      </c>
      <c r="O944" s="192" t="str">
        <f ca="1"/>
        <v>2021-11-18</v>
      </c>
      <c r="P944" s="193">
        <f ca="1"/>
        <v>1.59</v>
      </c>
      <c r="Q944" s="11"/>
      <c r="BB944" s="55"/>
      <c r="BC944" s="56"/>
      <c r="BD944" s="56"/>
      <c r="BE944" s="56"/>
      <c r="BF944" s="56"/>
      <c r="BG944" s="56"/>
    </row>
    <row r="945" spans="1:59" ht="12.5">
      <c r="A945" s="19"/>
      <c r="B945" s="198" t="str">
        <f ca="1"/>
        <v>2021-11-17</v>
      </c>
      <c r="C945" s="30">
        <f ca="1"/>
        <v>150.85</v>
      </c>
      <c r="D945" s="205">
        <f t="shared" ca="1" si="84"/>
        <v>147.381</v>
      </c>
      <c r="E945" s="30">
        <f t="shared" ca="1" si="81"/>
        <v>145.19250000000005</v>
      </c>
      <c r="F945" s="30">
        <f t="shared" ca="1" si="82"/>
        <v>141.35566666666668</v>
      </c>
      <c r="G945" s="206">
        <f t="shared" ca="1" si="83"/>
        <v>132.90635999999995</v>
      </c>
      <c r="H945" s="192" t="str">
        <f ca="1"/>
        <v>2021-11-17</v>
      </c>
      <c r="I945" s="193">
        <f ca="1"/>
        <v>88807000</v>
      </c>
      <c r="O945" s="192" t="str">
        <f ca="1"/>
        <v>2021-11-17</v>
      </c>
      <c r="P945" s="193">
        <f ca="1"/>
        <v>1.6</v>
      </c>
      <c r="Q945" s="11"/>
      <c r="BB945" s="55"/>
      <c r="BC945" s="56"/>
      <c r="BD945" s="56"/>
      <c r="BE945" s="56"/>
      <c r="BF945" s="56"/>
      <c r="BG945" s="56"/>
    </row>
    <row r="946" spans="1:59" ht="12.5">
      <c r="A946" s="19"/>
      <c r="B946" s="198" t="str">
        <f ca="1"/>
        <v>2021-11-16</v>
      </c>
      <c r="C946" s="30">
        <f ca="1"/>
        <v>148.4</v>
      </c>
      <c r="D946" s="205">
        <f t="shared" ca="1" si="84"/>
        <v>147.16249999999999</v>
      </c>
      <c r="E946" s="30">
        <f t="shared" ca="1" si="81"/>
        <v>145.12550000000005</v>
      </c>
      <c r="F946" s="30">
        <f t="shared" ca="1" si="82"/>
        <v>141.11616666666669</v>
      </c>
      <c r="G946" s="206">
        <f t="shared" ca="1" si="83"/>
        <v>132.76651999999999</v>
      </c>
      <c r="H946" s="192" t="str">
        <f ca="1"/>
        <v>2021-11-16</v>
      </c>
      <c r="I946" s="193">
        <f ca="1"/>
        <v>59256210</v>
      </c>
      <c r="O946" s="192" t="str">
        <f ca="1"/>
        <v>2021-11-16</v>
      </c>
      <c r="P946" s="193">
        <f ca="1"/>
        <v>1.63</v>
      </c>
      <c r="Q946" s="11"/>
      <c r="BB946" s="55"/>
      <c r="BC946" s="56"/>
      <c r="BD946" s="56"/>
      <c r="BE946" s="56"/>
      <c r="BF946" s="56"/>
      <c r="BG946" s="56"/>
    </row>
    <row r="947" spans="1:59" ht="12.5">
      <c r="A947" s="19"/>
      <c r="B947" s="198" t="str">
        <f ca="1"/>
        <v>2021-11-15</v>
      </c>
      <c r="C947" s="30">
        <f ca="1"/>
        <v>147.41999999999999</v>
      </c>
      <c r="D947" s="205">
        <f t="shared" ca="1" si="84"/>
        <v>147.042</v>
      </c>
      <c r="E947" s="30">
        <f t="shared" ca="1" si="81"/>
        <v>145.10083333333338</v>
      </c>
      <c r="F947" s="30">
        <f t="shared" ca="1" si="82"/>
        <v>140.9025</v>
      </c>
      <c r="G947" s="206">
        <f t="shared" ca="1" si="83"/>
        <v>132.63407999999998</v>
      </c>
      <c r="H947" s="192" t="str">
        <f ca="1"/>
        <v>2021-11-15</v>
      </c>
      <c r="I947" s="193">
        <f ca="1"/>
        <v>59222803</v>
      </c>
      <c r="O947" s="192" t="str">
        <f ca="1"/>
        <v>2021-11-15</v>
      </c>
      <c r="P947" s="193">
        <f ca="1"/>
        <v>1.62</v>
      </c>
      <c r="Q947" s="11"/>
      <c r="BB947" s="55"/>
      <c r="BC947" s="56"/>
      <c r="BD947" s="56"/>
      <c r="BE947" s="56"/>
      <c r="BF947" s="56"/>
      <c r="BG947" s="56"/>
    </row>
    <row r="948" spans="1:59" ht="12.5">
      <c r="A948" s="19"/>
      <c r="B948" s="198" t="str">
        <f ca="1"/>
        <v>2021-11-12</v>
      </c>
      <c r="C948" s="30">
        <f ca="1"/>
        <v>147.41</v>
      </c>
      <c r="D948" s="205">
        <f t="shared" ca="1" si="84"/>
        <v>146.86200000000002</v>
      </c>
      <c r="E948" s="30">
        <f t="shared" ca="1" si="81"/>
        <v>145.0676666666667</v>
      </c>
      <c r="F948" s="30">
        <f t="shared" ca="1" si="82"/>
        <v>140.70983333333331</v>
      </c>
      <c r="G948" s="206">
        <f t="shared" ca="1" si="83"/>
        <v>132.51087999999999</v>
      </c>
      <c r="H948" s="192" t="str">
        <f ca="1"/>
        <v>2021-11-12</v>
      </c>
      <c r="I948" s="193">
        <f ca="1"/>
        <v>63804008</v>
      </c>
      <c r="O948" s="192" t="str">
        <f ca="1"/>
        <v>2021-11-12</v>
      </c>
      <c r="P948" s="193">
        <f ca="1"/>
        <v>1.58</v>
      </c>
      <c r="Q948" s="11"/>
      <c r="BB948" s="55"/>
      <c r="BC948" s="56"/>
      <c r="BD948" s="56"/>
      <c r="BE948" s="56"/>
      <c r="BF948" s="56"/>
      <c r="BG948" s="56"/>
    </row>
    <row r="949" spans="1:59" ht="12.5">
      <c r="A949" s="19"/>
      <c r="B949" s="198" t="str">
        <f ca="1"/>
        <v>2021-11-11</v>
      </c>
      <c r="C949" s="30">
        <f ca="1"/>
        <v>145.33000000000001</v>
      </c>
      <c r="D949" s="205">
        <f t="shared" ca="1" si="84"/>
        <v>146.5985</v>
      </c>
      <c r="E949" s="30">
        <f t="shared" ca="1" si="81"/>
        <v>145.01033333333336</v>
      </c>
      <c r="F949" s="30">
        <f t="shared" ca="1" si="82"/>
        <v>140.51766666666666</v>
      </c>
      <c r="G949" s="206">
        <f t="shared" ca="1" si="83"/>
        <v>132.39127999999999</v>
      </c>
      <c r="H949" s="192" t="str">
        <f ca="1"/>
        <v>2021-11-11</v>
      </c>
      <c r="I949" s="193">
        <f ca="1"/>
        <v>41000000</v>
      </c>
      <c r="O949" s="192" t="str">
        <f ca="1"/>
        <v>2021-11-11</v>
      </c>
      <c r="P949" s="193">
        <f ca="1"/>
        <v>1.56</v>
      </c>
      <c r="Q949" s="11"/>
      <c r="BB949" s="55"/>
      <c r="BC949" s="56"/>
      <c r="BD949" s="56"/>
      <c r="BE949" s="56"/>
      <c r="BF949" s="56"/>
      <c r="BG949" s="56"/>
    </row>
    <row r="950" spans="1:59" ht="12.5">
      <c r="A950" s="19"/>
      <c r="B950" s="198" t="str">
        <f ca="1"/>
        <v>2021-11-10</v>
      </c>
      <c r="C950" s="30">
        <f ca="1"/>
        <v>145.38</v>
      </c>
      <c r="D950" s="205">
        <f t="shared" ca="1" si="84"/>
        <v>146.38600000000002</v>
      </c>
      <c r="E950" s="30">
        <f t="shared" ca="1" si="81"/>
        <v>144.982</v>
      </c>
      <c r="F950" s="30">
        <f t="shared" ca="1" si="82"/>
        <v>140.34449999999998</v>
      </c>
      <c r="G950" s="206">
        <f t="shared" ca="1" si="83"/>
        <v>132.27591999999999</v>
      </c>
      <c r="H950" s="192" t="str">
        <f ca="1"/>
        <v>2021-11-10</v>
      </c>
      <c r="I950" s="193">
        <f ca="1"/>
        <v>65187100</v>
      </c>
      <c r="O950" s="192" t="str">
        <f ca="1"/>
        <v>2021-11-10</v>
      </c>
      <c r="P950" s="193">
        <f ca="1"/>
        <v>1.56</v>
      </c>
      <c r="Q950" s="11"/>
      <c r="BB950" s="55"/>
      <c r="BC950" s="56"/>
      <c r="BD950" s="56"/>
      <c r="BE950" s="56"/>
      <c r="BF950" s="56"/>
      <c r="BG950" s="56"/>
    </row>
    <row r="951" spans="1:59" ht="12.5">
      <c r="A951" s="19"/>
      <c r="B951" s="198" t="str">
        <f ca="1"/>
        <v>2021-11-09</v>
      </c>
      <c r="C951" s="30">
        <f ca="1"/>
        <v>148.22</v>
      </c>
      <c r="D951" s="205">
        <f t="shared" ca="1" si="84"/>
        <v>146.03100000000001</v>
      </c>
      <c r="E951" s="30">
        <f t="shared" ca="1" si="81"/>
        <v>145.0155</v>
      </c>
      <c r="F951" s="30">
        <f t="shared" ca="1" si="82"/>
        <v>140.15725</v>
      </c>
      <c r="G951" s="206">
        <f t="shared" ca="1" si="83"/>
        <v>132.16015999999996</v>
      </c>
      <c r="H951" s="192" t="str">
        <f ca="1"/>
        <v>2021-11-09</v>
      </c>
      <c r="I951" s="193">
        <f ca="1"/>
        <v>56787930</v>
      </c>
      <c r="O951" s="192" t="str">
        <f ca="1"/>
        <v>2021-11-09</v>
      </c>
      <c r="P951" s="193">
        <f ca="1"/>
        <v>1.43</v>
      </c>
      <c r="Q951" s="11"/>
      <c r="BB951" s="55"/>
      <c r="BC951" s="56"/>
      <c r="BD951" s="56"/>
      <c r="BE951" s="56"/>
      <c r="BF951" s="56"/>
      <c r="BG951" s="56"/>
    </row>
    <row r="952" spans="1:59" ht="12.5">
      <c r="A952" s="19"/>
      <c r="B952" s="198" t="str">
        <f ca="1"/>
        <v>2021-11-08</v>
      </c>
      <c r="C952" s="30">
        <f ca="1"/>
        <v>147.85</v>
      </c>
      <c r="D952" s="205">
        <f t="shared" ca="1" si="84"/>
        <v>145.5635</v>
      </c>
      <c r="E952" s="30">
        <f t="shared" ca="1" si="81"/>
        <v>145.01683333333332</v>
      </c>
      <c r="F952" s="30">
        <f t="shared" ca="1" si="82"/>
        <v>139.96166666666667</v>
      </c>
      <c r="G952" s="206">
        <f t="shared" ca="1" si="83"/>
        <v>132.03416000000001</v>
      </c>
      <c r="H952" s="192" t="str">
        <f ca="1"/>
        <v>2021-11-08</v>
      </c>
      <c r="I952" s="193">
        <f ca="1"/>
        <v>55020900</v>
      </c>
      <c r="O952" s="192" t="str">
        <f ca="1"/>
        <v>2021-11-08</v>
      </c>
      <c r="P952" s="193">
        <f ca="1"/>
        <v>1.5</v>
      </c>
      <c r="Q952" s="11"/>
      <c r="BB952" s="55"/>
      <c r="BC952" s="56"/>
      <c r="BD952" s="56"/>
      <c r="BE952" s="56"/>
      <c r="BF952" s="56"/>
      <c r="BG952" s="56"/>
    </row>
    <row r="953" spans="1:59" ht="12.5">
      <c r="A953" s="19"/>
      <c r="B953" s="198" t="str">
        <f ca="1"/>
        <v>2021-11-05</v>
      </c>
      <c r="C953" s="30">
        <f ca="1"/>
        <v>148.68</v>
      </c>
      <c r="D953" s="205">
        <f t="shared" ca="1" si="84"/>
        <v>145.17850000000001</v>
      </c>
      <c r="E953" s="30">
        <f t="shared" ca="1" si="81"/>
        <v>144.99133333333336</v>
      </c>
      <c r="F953" s="30">
        <f t="shared" ca="1" si="82"/>
        <v>139.74775000000002</v>
      </c>
      <c r="G953" s="206">
        <f t="shared" ca="1" si="83"/>
        <v>131.89587999999998</v>
      </c>
      <c r="H953" s="192" t="str">
        <f ca="1"/>
        <v>2021-11-05</v>
      </c>
      <c r="I953" s="193">
        <f ca="1"/>
        <v>65463900</v>
      </c>
      <c r="O953" s="192" t="str">
        <f ca="1"/>
        <v>2021-11-05</v>
      </c>
      <c r="P953" s="193">
        <f ca="1"/>
        <v>1.45</v>
      </c>
      <c r="Q953" s="11"/>
      <c r="BB953" s="55"/>
      <c r="BC953" s="56"/>
      <c r="BD953" s="56"/>
      <c r="BE953" s="56"/>
      <c r="BF953" s="56"/>
      <c r="BG953" s="56"/>
    </row>
    <row r="954" spans="1:59" ht="12.5">
      <c r="A954" s="19"/>
      <c r="B954" s="198" t="str">
        <f ca="1"/>
        <v>2021-11-04</v>
      </c>
      <c r="C954" s="30">
        <f ca="1"/>
        <v>148.15</v>
      </c>
      <c r="D954" s="205">
        <f t="shared" ca="1" si="84"/>
        <v>144.75650000000002</v>
      </c>
      <c r="E954" s="30">
        <f t="shared" ca="1" si="81"/>
        <v>144.9486666666667</v>
      </c>
      <c r="F954" s="30">
        <f t="shared" ca="1" si="82"/>
        <v>139.52825000000001</v>
      </c>
      <c r="G954" s="206">
        <f t="shared" ca="1" si="83"/>
        <v>131.75564000000003</v>
      </c>
      <c r="H954" s="192" t="str">
        <f ca="1"/>
        <v>2021-11-04</v>
      </c>
      <c r="I954" s="193">
        <f ca="1"/>
        <v>60394616</v>
      </c>
      <c r="O954" s="192" t="str">
        <f ca="1"/>
        <v>2021-11-04</v>
      </c>
      <c r="P954" s="193">
        <f ca="1"/>
        <v>1.52</v>
      </c>
      <c r="Q954" s="11"/>
      <c r="BB954" s="55"/>
      <c r="BC954" s="56"/>
      <c r="BD954" s="56"/>
      <c r="BE954" s="56"/>
      <c r="BF954" s="56"/>
      <c r="BG954" s="56"/>
    </row>
    <row r="955" spans="1:59" ht="12.5">
      <c r="A955" s="19"/>
      <c r="B955" s="198" t="str">
        <f ca="1"/>
        <v>2021-11-03</v>
      </c>
      <c r="C955" s="30">
        <f ca="1"/>
        <v>148.66999999999999</v>
      </c>
      <c r="D955" s="205">
        <f t="shared" ca="1" si="84"/>
        <v>144.38000000000002</v>
      </c>
      <c r="E955" s="30">
        <f t="shared" ca="1" si="81"/>
        <v>144.86516666666674</v>
      </c>
      <c r="F955" s="30">
        <f t="shared" ca="1" si="82"/>
        <v>139.32475000000005</v>
      </c>
      <c r="G955" s="206">
        <f t="shared" ca="1" si="83"/>
        <v>131.62676000000002</v>
      </c>
      <c r="H955" s="192" t="str">
        <f ca="1"/>
        <v>2021-11-03</v>
      </c>
      <c r="I955" s="193">
        <f ca="1"/>
        <v>54511534</v>
      </c>
      <c r="O955" s="192" t="str">
        <f ca="1"/>
        <v>2021-11-03</v>
      </c>
      <c r="P955" s="193">
        <f ca="1"/>
        <v>1.58</v>
      </c>
      <c r="Q955" s="11"/>
      <c r="BB955" s="55"/>
      <c r="BC955" s="56"/>
      <c r="BD955" s="56"/>
      <c r="BE955" s="56"/>
      <c r="BF955" s="56"/>
      <c r="BG955" s="56"/>
    </row>
    <row r="956" spans="1:59" ht="12.5">
      <c r="A956" s="19"/>
      <c r="B956" s="198" t="str">
        <f ca="1"/>
        <v>2021-11-02</v>
      </c>
      <c r="C956" s="30">
        <f ca="1"/>
        <v>147.22999999999999</v>
      </c>
      <c r="D956" s="205">
        <f t="shared" ca="1" si="84"/>
        <v>143.91400000000002</v>
      </c>
      <c r="E956" s="30">
        <f t="shared" ca="1" si="81"/>
        <v>144.76883333333339</v>
      </c>
      <c r="F956" s="30">
        <f t="shared" ca="1" si="82"/>
        <v>139.12658333333334</v>
      </c>
      <c r="G956" s="206">
        <f t="shared" ca="1" si="83"/>
        <v>131.49635999999998</v>
      </c>
      <c r="H956" s="192" t="str">
        <f ca="1"/>
        <v>2021-11-02</v>
      </c>
      <c r="I956" s="193">
        <f ca="1"/>
        <v>69122000</v>
      </c>
      <c r="O956" s="192" t="str">
        <f ca="1"/>
        <v>2021-11-02</v>
      </c>
      <c r="P956" s="193">
        <f ca="1"/>
        <v>1.55</v>
      </c>
      <c r="Q956" s="11"/>
      <c r="BB956" s="55"/>
      <c r="BC956" s="56"/>
      <c r="BD956" s="56"/>
      <c r="BE956" s="56"/>
      <c r="BF956" s="56"/>
      <c r="BG956" s="56"/>
    </row>
    <row r="957" spans="1:59" ht="12.5">
      <c r="A957" s="19"/>
      <c r="B957" s="198" t="str">
        <f ca="1"/>
        <v>2021-11-01</v>
      </c>
      <c r="C957" s="30">
        <f ca="1"/>
        <v>146.18</v>
      </c>
      <c r="D957" s="205">
        <f t="shared" ca="1" si="84"/>
        <v>143.47649999999999</v>
      </c>
      <c r="E957" s="30">
        <f t="shared" ca="1" si="81"/>
        <v>144.70450000000002</v>
      </c>
      <c r="F957" s="30">
        <f t="shared" ca="1" si="82"/>
        <v>138.92016666666669</v>
      </c>
      <c r="G957" s="206">
        <f t="shared" ca="1" si="83"/>
        <v>131.35579999999999</v>
      </c>
      <c r="H957" s="192" t="str">
        <f ca="1"/>
        <v>2021-11-01</v>
      </c>
      <c r="I957" s="193">
        <f ca="1"/>
        <v>74588300</v>
      </c>
      <c r="O957" s="192" t="str">
        <f ca="1"/>
        <v>2021-11-01</v>
      </c>
      <c r="P957" s="193">
        <f ca="1"/>
        <v>1.58</v>
      </c>
      <c r="Q957" s="11"/>
      <c r="BB957" s="55"/>
      <c r="BC957" s="56"/>
      <c r="BD957" s="56"/>
      <c r="BE957" s="56"/>
      <c r="BF957" s="56"/>
      <c r="BG957" s="56"/>
    </row>
    <row r="958" spans="1:59" ht="12.5">
      <c r="A958" s="19"/>
      <c r="B958" s="198" t="str">
        <f ca="1"/>
        <v>2021-10-29</v>
      </c>
      <c r="C958" s="30">
        <f ca="1"/>
        <v>147.01</v>
      </c>
      <c r="D958" s="205">
        <f t="shared" ca="1" si="84"/>
        <v>142.99499999999998</v>
      </c>
      <c r="E958" s="30">
        <f t="shared" ca="1" si="81"/>
        <v>144.65850000000003</v>
      </c>
      <c r="F958" s="30">
        <f t="shared" ca="1" si="82"/>
        <v>138.7045</v>
      </c>
      <c r="G958" s="206">
        <f t="shared" ca="1" si="83"/>
        <v>131.20184</v>
      </c>
      <c r="H958" s="192" t="str">
        <f ca="1"/>
        <v>2021-10-29</v>
      </c>
      <c r="I958" s="193">
        <f ca="1"/>
        <v>124953200</v>
      </c>
      <c r="O958" s="192" t="str">
        <f ca="1"/>
        <v>2021-10-29</v>
      </c>
      <c r="P958" s="193">
        <f ca="1"/>
        <v>1.56</v>
      </c>
      <c r="Q958" s="11"/>
      <c r="BB958" s="55"/>
      <c r="BC958" s="56"/>
      <c r="BD958" s="56"/>
      <c r="BE958" s="56"/>
      <c r="BF958" s="56"/>
      <c r="BG958" s="56"/>
    </row>
    <row r="959" spans="1:59" ht="12.5">
      <c r="A959" s="19"/>
      <c r="B959" s="198" t="str">
        <f ca="1"/>
        <v>2021-10-28</v>
      </c>
      <c r="C959" s="30">
        <f ca="1"/>
        <v>149.72999999999999</v>
      </c>
      <c r="D959" s="205">
        <f t="shared" ca="1" si="84"/>
        <v>142.64400000000001</v>
      </c>
      <c r="E959" s="30">
        <f t="shared" ca="1" si="81"/>
        <v>144.61000000000007</v>
      </c>
      <c r="F959" s="30">
        <f t="shared" ca="1" si="82"/>
        <v>138.50758333333337</v>
      </c>
      <c r="G959" s="206">
        <f t="shared" ca="1" si="83"/>
        <v>131.03804</v>
      </c>
      <c r="H959" s="192" t="str">
        <f ca="1"/>
        <v>2021-10-28</v>
      </c>
      <c r="I959" s="193">
        <f ca="1"/>
        <v>100077900</v>
      </c>
      <c r="O959" s="192" t="str">
        <f ca="1"/>
        <v>2021-10-28</v>
      </c>
      <c r="P959" s="193">
        <f ca="1"/>
        <v>1.57</v>
      </c>
      <c r="Q959" s="11"/>
      <c r="BB959" s="55"/>
      <c r="BC959" s="56"/>
      <c r="BD959" s="56"/>
      <c r="BE959" s="56"/>
      <c r="BF959" s="56"/>
      <c r="BG959" s="56"/>
    </row>
    <row r="960" spans="1:59" ht="12.5">
      <c r="A960" s="19"/>
      <c r="B960" s="198" t="str">
        <f ca="1"/>
        <v>2021-10-27</v>
      </c>
      <c r="C960" s="30">
        <f ca="1"/>
        <v>146.08000000000001</v>
      </c>
      <c r="D960" s="205">
        <f t="shared" ca="1" si="84"/>
        <v>142.10050000000004</v>
      </c>
      <c r="E960" s="30">
        <f t="shared" ca="1" si="81"/>
        <v>144.51450000000008</v>
      </c>
      <c r="F960" s="30">
        <f t="shared" ca="1" si="82"/>
        <v>138.2956666666667</v>
      </c>
      <c r="G960" s="206">
        <f t="shared" ca="1" si="83"/>
        <v>130.86372</v>
      </c>
      <c r="H960" s="192" t="str">
        <f ca="1"/>
        <v>2021-10-27</v>
      </c>
      <c r="I960" s="193">
        <f ca="1"/>
        <v>56094929</v>
      </c>
      <c r="O960" s="192" t="str">
        <f ca="1"/>
        <v>2021-10-27</v>
      </c>
      <c r="P960" s="193">
        <f ca="1"/>
        <v>1.53</v>
      </c>
      <c r="Q960" s="11"/>
      <c r="BB960" s="55"/>
      <c r="BC960" s="56"/>
      <c r="BD960" s="56"/>
      <c r="BE960" s="56"/>
      <c r="BF960" s="56"/>
      <c r="BG960" s="56"/>
    </row>
    <row r="961" spans="1:59" ht="12.5">
      <c r="A961" s="19"/>
      <c r="B961" s="198" t="str">
        <f ca="1"/>
        <v>2021-10-26</v>
      </c>
      <c r="C961" s="30">
        <f ca="1"/>
        <v>146.54</v>
      </c>
      <c r="D961" s="205">
        <f t="shared" ca="1" si="84"/>
        <v>141.80500000000004</v>
      </c>
      <c r="E961" s="30">
        <f t="shared" ca="1" si="81"/>
        <v>144.48650000000004</v>
      </c>
      <c r="F961" s="30">
        <f t="shared" ca="1" si="82"/>
        <v>138.14158333333336</v>
      </c>
      <c r="G961" s="206">
        <f t="shared" ca="1" si="83"/>
        <v>130.72919999999999</v>
      </c>
      <c r="H961" s="192" t="str">
        <f ca="1"/>
        <v>2021-10-26</v>
      </c>
      <c r="I961" s="193">
        <f ca="1"/>
        <v>60893400</v>
      </c>
      <c r="O961" s="192" t="str">
        <f ca="1"/>
        <v>2021-10-26</v>
      </c>
      <c r="P961" s="193">
        <f ca="1"/>
        <v>1.62</v>
      </c>
      <c r="Q961" s="11"/>
      <c r="BB961" s="55"/>
      <c r="BC961" s="56"/>
      <c r="BD961" s="56"/>
      <c r="BE961" s="56"/>
      <c r="BF961" s="56"/>
      <c r="BG961" s="56"/>
    </row>
    <row r="962" spans="1:59" ht="12.5">
      <c r="A962" s="19"/>
      <c r="B962" s="198" t="str">
        <f ca="1"/>
        <v>2021-10-25</v>
      </c>
      <c r="C962" s="30">
        <f ca="1"/>
        <v>145.87</v>
      </c>
      <c r="D962" s="205">
        <f t="shared" ca="1" si="84"/>
        <v>141.44150000000005</v>
      </c>
      <c r="E962" s="30">
        <f t="shared" ca="1" si="81"/>
        <v>144.42083333333341</v>
      </c>
      <c r="F962" s="30">
        <f t="shared" ca="1" si="82"/>
        <v>137.97808333333333</v>
      </c>
      <c r="G962" s="206">
        <f t="shared" ca="1" si="83"/>
        <v>130.57676000000001</v>
      </c>
      <c r="H962" s="192" t="str">
        <f ca="1"/>
        <v>2021-10-25</v>
      </c>
      <c r="I962" s="193">
        <f ca="1"/>
        <v>50720600</v>
      </c>
      <c r="O962" s="192" t="str">
        <f ca="1"/>
        <v>2021-10-25</v>
      </c>
      <c r="P962" s="193">
        <f ca="1"/>
        <v>1.64</v>
      </c>
      <c r="Q962" s="11"/>
      <c r="BB962" s="55"/>
      <c r="BC962" s="56"/>
      <c r="BD962" s="56"/>
      <c r="BE962" s="56"/>
      <c r="BF962" s="56"/>
      <c r="BG962" s="56"/>
    </row>
    <row r="963" spans="1:59" ht="12.5">
      <c r="A963" s="19"/>
      <c r="B963" s="198" t="str">
        <f ca="1"/>
        <v>2021-10-22</v>
      </c>
      <c r="C963" s="30">
        <f ca="1"/>
        <v>145.91999999999999</v>
      </c>
      <c r="D963" s="205">
        <f t="shared" ca="1" si="84"/>
        <v>141.28100000000003</v>
      </c>
      <c r="E963" s="30">
        <f t="shared" ca="1" si="81"/>
        <v>144.37183333333343</v>
      </c>
      <c r="F963" s="30">
        <f t="shared" ca="1" si="82"/>
        <v>137.80675000000002</v>
      </c>
      <c r="G963" s="206">
        <f t="shared" ca="1" si="83"/>
        <v>130.44808</v>
      </c>
      <c r="H963" s="192" t="str">
        <f ca="1"/>
        <v>2021-10-22</v>
      </c>
      <c r="I963" s="193">
        <f ca="1"/>
        <v>58883443</v>
      </c>
      <c r="O963" s="192" t="str">
        <f ca="1"/>
        <v>2021-10-22</v>
      </c>
      <c r="P963" s="193">
        <f ca="1"/>
        <v>1.66</v>
      </c>
      <c r="Q963" s="11"/>
      <c r="BB963" s="55"/>
      <c r="BC963" s="56"/>
      <c r="BD963" s="56"/>
      <c r="BE963" s="56"/>
      <c r="BF963" s="56"/>
      <c r="BG963" s="56"/>
    </row>
    <row r="964" spans="1:59" ht="12.5">
      <c r="A964" s="19"/>
      <c r="B964" s="198" t="str">
        <f ca="1"/>
        <v>2021-10-21</v>
      </c>
      <c r="C964" s="30">
        <f ca="1"/>
        <v>146.69999999999999</v>
      </c>
      <c r="D964" s="205">
        <f t="shared" ca="1" si="84"/>
        <v>141.19400000000002</v>
      </c>
      <c r="E964" s="30">
        <f t="shared" ref="E964:E1027" ca="1" si="85">AVERAGE(C964:C1023)</f>
        <v>144.31833333333341</v>
      </c>
      <c r="F964" s="30">
        <f t="shared" ref="F964:F1027" ca="1" si="86">AVERAGE(C964:C1083)</f>
        <v>137.63300000000001</v>
      </c>
      <c r="G964" s="206">
        <f t="shared" ref="G964:G1027" ca="1" si="87">AVERAGE(C964:C1213)</f>
        <v>130.31316000000001</v>
      </c>
      <c r="H964" s="192" t="str">
        <f ca="1"/>
        <v>2021-10-21</v>
      </c>
      <c r="I964" s="193">
        <f ca="1"/>
        <v>61421000</v>
      </c>
      <c r="O964" s="192" t="str">
        <f ca="1"/>
        <v>2021-10-21</v>
      </c>
      <c r="P964" s="193">
        <f ca="1"/>
        <v>1.68</v>
      </c>
      <c r="Q964" s="11"/>
      <c r="BB964" s="55"/>
      <c r="BC964" s="56"/>
      <c r="BD964" s="56"/>
      <c r="BE964" s="56"/>
      <c r="BF964" s="56"/>
      <c r="BG964" s="56"/>
    </row>
    <row r="965" spans="1:59" ht="12.5">
      <c r="A965" s="19"/>
      <c r="B965" s="198" t="str">
        <f ca="1"/>
        <v>2021-10-20</v>
      </c>
      <c r="C965" s="30">
        <f ca="1"/>
        <v>146.47999999999999</v>
      </c>
      <c r="D965" s="205">
        <f t="shared" ref="D965:D1028" ca="1" si="88">AVERAGE(C965:C984)</f>
        <v>141.0635</v>
      </c>
      <c r="E965" s="30">
        <f t="shared" ca="1" si="85"/>
        <v>144.24116666666669</v>
      </c>
      <c r="F965" s="30">
        <f t="shared" ca="1" si="86"/>
        <v>137.49099999999999</v>
      </c>
      <c r="G965" s="206">
        <f t="shared" ca="1" si="87"/>
        <v>130.17507999999998</v>
      </c>
      <c r="H965" s="192" t="str">
        <f ca="1"/>
        <v>2021-10-20</v>
      </c>
      <c r="I965" s="193">
        <f ca="1"/>
        <v>58418800</v>
      </c>
      <c r="O965" s="192" t="str">
        <f ca="1"/>
        <v>2021-10-20</v>
      </c>
      <c r="P965" s="193">
        <f ca="1"/>
        <v>1.64</v>
      </c>
      <c r="Q965" s="11"/>
      <c r="BB965" s="55"/>
      <c r="BC965" s="56"/>
      <c r="BD965" s="56"/>
      <c r="BE965" s="56"/>
      <c r="BF965" s="56"/>
      <c r="BG965" s="56"/>
    </row>
    <row r="966" spans="1:59" ht="12.5">
      <c r="A966" s="19"/>
      <c r="B966" s="198" t="str">
        <f ca="1"/>
        <v>2021-10-19</v>
      </c>
      <c r="C966" s="30">
        <f ca="1"/>
        <v>145.99</v>
      </c>
      <c r="D966" s="205">
        <f t="shared" ca="1" si="88"/>
        <v>140.89600000000002</v>
      </c>
      <c r="E966" s="30">
        <f t="shared" ca="1" si="85"/>
        <v>144.19683333333339</v>
      </c>
      <c r="F966" s="30">
        <f t="shared" ca="1" si="86"/>
        <v>137.34200000000001</v>
      </c>
      <c r="G966" s="206">
        <f t="shared" ca="1" si="87"/>
        <v>130.04064</v>
      </c>
      <c r="H966" s="192" t="str">
        <f ca="1"/>
        <v>2021-10-19</v>
      </c>
      <c r="I966" s="193">
        <f ca="1"/>
        <v>76378900</v>
      </c>
      <c r="O966" s="192" t="str">
        <f ca="1"/>
        <v>2021-10-19</v>
      </c>
      <c r="P966" s="193">
        <f ca="1"/>
        <v>1.64</v>
      </c>
      <c r="Q966" s="11"/>
      <c r="BB966" s="55"/>
      <c r="BC966" s="56"/>
      <c r="BD966" s="56"/>
      <c r="BE966" s="56"/>
      <c r="BF966" s="56"/>
      <c r="BG966" s="56"/>
    </row>
    <row r="967" spans="1:59" ht="12.5">
      <c r="A967" s="19"/>
      <c r="B967" s="198" t="str">
        <f ca="1"/>
        <v>2021-10-18</v>
      </c>
      <c r="C967" s="30">
        <f ca="1"/>
        <v>143.82</v>
      </c>
      <c r="D967" s="205">
        <f t="shared" ca="1" si="88"/>
        <v>140.63449999999997</v>
      </c>
      <c r="E967" s="30">
        <f t="shared" ca="1" si="85"/>
        <v>144.19700000000003</v>
      </c>
      <c r="F967" s="30">
        <f t="shared" ca="1" si="86"/>
        <v>137.21358333333333</v>
      </c>
      <c r="G967" s="206">
        <f t="shared" ca="1" si="87"/>
        <v>129.91252</v>
      </c>
      <c r="H967" s="192" t="str">
        <f ca="1"/>
        <v>2021-10-18</v>
      </c>
      <c r="I967" s="193">
        <f ca="1"/>
        <v>85589200</v>
      </c>
      <c r="O967" s="192" t="str">
        <f ca="1"/>
        <v>2021-10-18</v>
      </c>
      <c r="P967" s="193">
        <f ca="1"/>
        <v>1.58</v>
      </c>
      <c r="Q967" s="11"/>
      <c r="BB967" s="55"/>
      <c r="BC967" s="56"/>
      <c r="BD967" s="56"/>
      <c r="BE967" s="56"/>
      <c r="BF967" s="56"/>
      <c r="BG967" s="56"/>
    </row>
    <row r="968" spans="1:59" ht="12.5">
      <c r="A968" s="19"/>
      <c r="B968" s="198" t="str">
        <f ca="1"/>
        <v>2021-10-15</v>
      </c>
      <c r="C968" s="30">
        <f ca="1"/>
        <v>142.13999999999999</v>
      </c>
      <c r="D968" s="205">
        <f t="shared" ca="1" si="88"/>
        <v>140.45750000000001</v>
      </c>
      <c r="E968" s="30">
        <f t="shared" ca="1" si="85"/>
        <v>144.22616666666673</v>
      </c>
      <c r="F968" s="30">
        <f t="shared" ca="1" si="86"/>
        <v>137.10399999999998</v>
      </c>
      <c r="G968" s="206">
        <f t="shared" ca="1" si="87"/>
        <v>129.79555999999999</v>
      </c>
      <c r="H968" s="192" t="str">
        <f ca="1"/>
        <v>2021-10-15</v>
      </c>
      <c r="I968" s="193">
        <f ca="1"/>
        <v>67940334</v>
      </c>
      <c r="O968" s="192" t="str">
        <f ca="1"/>
        <v>2021-10-15</v>
      </c>
      <c r="P968" s="193">
        <f ca="1"/>
        <v>1.58</v>
      </c>
      <c r="Q968" s="11"/>
      <c r="BB968" s="55"/>
      <c r="BC968" s="56"/>
      <c r="BD968" s="56"/>
      <c r="BE968" s="56"/>
      <c r="BF968" s="56"/>
      <c r="BG968" s="56"/>
    </row>
    <row r="969" spans="1:59" ht="12.5">
      <c r="A969" s="19"/>
      <c r="B969" s="198" t="str">
        <f ca="1"/>
        <v>2021-10-14</v>
      </c>
      <c r="C969" s="30">
        <f ca="1"/>
        <v>141.08000000000001</v>
      </c>
      <c r="D969" s="205">
        <f t="shared" ca="1" si="88"/>
        <v>140.51750000000004</v>
      </c>
      <c r="E969" s="30">
        <f t="shared" ca="1" si="85"/>
        <v>144.25466666666671</v>
      </c>
      <c r="F969" s="30">
        <f t="shared" ca="1" si="86"/>
        <v>137.01508333333334</v>
      </c>
      <c r="G969" s="206">
        <f t="shared" ca="1" si="87"/>
        <v>129.67936</v>
      </c>
      <c r="H969" s="192" t="str">
        <f ca="1"/>
        <v>2021-10-14</v>
      </c>
      <c r="I969" s="193">
        <f ca="1"/>
        <v>69907100</v>
      </c>
      <c r="O969" s="192" t="str">
        <f ca="1"/>
        <v>2021-10-14</v>
      </c>
      <c r="P969" s="193">
        <f ca="1"/>
        <v>1.52</v>
      </c>
      <c r="Q969" s="11"/>
      <c r="BB969" s="55"/>
      <c r="BC969" s="56"/>
      <c r="BD969" s="56"/>
      <c r="BE969" s="56"/>
      <c r="BF969" s="56"/>
      <c r="BG969" s="56"/>
    </row>
    <row r="970" spans="1:59" ht="12.5">
      <c r="A970" s="19"/>
      <c r="B970" s="198" t="str">
        <f ca="1"/>
        <v>2021-10-13</v>
      </c>
      <c r="C970" s="30">
        <f ca="1"/>
        <v>138.28</v>
      </c>
      <c r="D970" s="205">
        <f t="shared" ca="1" si="88"/>
        <v>140.76450000000006</v>
      </c>
      <c r="E970" s="30">
        <f t="shared" ca="1" si="85"/>
        <v>144.27800000000005</v>
      </c>
      <c r="F970" s="30">
        <f t="shared" ca="1" si="86"/>
        <v>136.93766666666667</v>
      </c>
      <c r="G970" s="206">
        <f t="shared" ca="1" si="87"/>
        <v>129.57928000000001</v>
      </c>
      <c r="H970" s="192" t="str">
        <f ca="1"/>
        <v>2021-10-13</v>
      </c>
      <c r="I970" s="193">
        <f ca="1"/>
        <v>78762721</v>
      </c>
      <c r="O970" s="192" t="str">
        <f ca="1"/>
        <v>2021-10-13</v>
      </c>
      <c r="P970" s="193">
        <f ca="1"/>
        <v>1.55</v>
      </c>
      <c r="Q970" s="11"/>
      <c r="BB970" s="55"/>
      <c r="BC970" s="56"/>
      <c r="BD970" s="56"/>
      <c r="BE970" s="56"/>
      <c r="BF970" s="56"/>
      <c r="BG970" s="56"/>
    </row>
    <row r="971" spans="1:59" ht="12.5">
      <c r="A971" s="19"/>
      <c r="B971" s="198" t="str">
        <f ca="1"/>
        <v>2021-10-12</v>
      </c>
      <c r="C971" s="30">
        <f ca="1"/>
        <v>138.87</v>
      </c>
      <c r="D971" s="205">
        <f t="shared" ca="1" si="88"/>
        <v>141.16300000000001</v>
      </c>
      <c r="E971" s="30">
        <f t="shared" ca="1" si="85"/>
        <v>144.36016666666669</v>
      </c>
      <c r="F971" s="30">
        <f t="shared" ca="1" si="86"/>
        <v>136.88033333333334</v>
      </c>
      <c r="G971" s="206">
        <f t="shared" ca="1" si="87"/>
        <v>129.49696</v>
      </c>
      <c r="H971" s="192" t="str">
        <f ca="1"/>
        <v>2021-10-12</v>
      </c>
      <c r="I971" s="193">
        <f ca="1"/>
        <v>73035900</v>
      </c>
      <c r="O971" s="192" t="str">
        <f ca="1"/>
        <v>2021-10-12</v>
      </c>
      <c r="P971" s="193">
        <f ca="1"/>
        <v>1.58</v>
      </c>
      <c r="Q971" s="11"/>
      <c r="BB971" s="55"/>
      <c r="BC971" s="56"/>
      <c r="BD971" s="56"/>
      <c r="BE971" s="56"/>
      <c r="BF971" s="56"/>
      <c r="BG971" s="56"/>
    </row>
    <row r="972" spans="1:59" ht="12.5">
      <c r="A972" s="19"/>
      <c r="B972" s="198" t="str">
        <f ca="1"/>
        <v>2021-10-11</v>
      </c>
      <c r="C972" s="30">
        <f ca="1"/>
        <v>140.15</v>
      </c>
      <c r="D972" s="205">
        <f t="shared" ca="1" si="88"/>
        <v>141.48750000000001</v>
      </c>
      <c r="E972" s="30">
        <f t="shared" ca="1" si="85"/>
        <v>144.37216666666666</v>
      </c>
      <c r="F972" s="30">
        <f t="shared" ca="1" si="86"/>
        <v>136.79866666666666</v>
      </c>
      <c r="G972" s="206">
        <f t="shared" ca="1" si="87"/>
        <v>129.41415999999998</v>
      </c>
      <c r="H972" s="192" t="str">
        <f ca="1"/>
        <v>2021-10-11</v>
      </c>
      <c r="I972" s="193">
        <f ca="1"/>
        <v>64452219</v>
      </c>
      <c r="O972" s="192" t="str">
        <f ca="1"/>
        <v>2021-10-11</v>
      </c>
      <c r="P972" s="193">
        <f ca="1"/>
        <v>1.61</v>
      </c>
      <c r="Q972" s="11"/>
      <c r="BB972" s="55"/>
      <c r="BC972" s="56"/>
      <c r="BD972" s="56"/>
      <c r="BE972" s="56"/>
      <c r="BF972" s="56"/>
      <c r="BG972" s="56"/>
    </row>
    <row r="973" spans="1:59" ht="12.5">
      <c r="A973" s="19"/>
      <c r="B973" s="198" t="str">
        <f ca="1"/>
        <v>2021-10-08</v>
      </c>
      <c r="C973" s="30">
        <f ca="1"/>
        <v>140.24</v>
      </c>
      <c r="D973" s="205">
        <f t="shared" ca="1" si="88"/>
        <v>141.81800000000004</v>
      </c>
      <c r="E973" s="30">
        <f t="shared" ca="1" si="85"/>
        <v>144.42716666666672</v>
      </c>
      <c r="F973" s="30">
        <f t="shared" ca="1" si="86"/>
        <v>136.71908333333334</v>
      </c>
      <c r="G973" s="206">
        <f t="shared" ca="1" si="87"/>
        <v>129.32588000000001</v>
      </c>
      <c r="H973" s="192" t="str">
        <f ca="1"/>
        <v>2021-10-08</v>
      </c>
      <c r="I973" s="193">
        <f ca="1"/>
        <v>58773200</v>
      </c>
      <c r="O973" s="192" t="str">
        <f ca="1"/>
        <v>2021-10-08</v>
      </c>
      <c r="P973" s="193">
        <f ca="1"/>
        <v>1.61</v>
      </c>
      <c r="Q973" s="11"/>
      <c r="BB973" s="55"/>
      <c r="BC973" s="56"/>
      <c r="BD973" s="56"/>
      <c r="BE973" s="56"/>
      <c r="BF973" s="56"/>
      <c r="BG973" s="56"/>
    </row>
    <row r="974" spans="1:59" ht="12.5">
      <c r="A974" s="19"/>
      <c r="B974" s="198" t="str">
        <f ca="1"/>
        <v>2021-10-07</v>
      </c>
      <c r="C974" s="30">
        <f ca="1"/>
        <v>140.62</v>
      </c>
      <c r="D974" s="205">
        <f t="shared" ca="1" si="88"/>
        <v>142.1155</v>
      </c>
      <c r="E974" s="30">
        <f t="shared" ca="1" si="85"/>
        <v>144.51483333333334</v>
      </c>
      <c r="F974" s="30">
        <f t="shared" ca="1" si="86"/>
        <v>136.63549999999998</v>
      </c>
      <c r="G974" s="206">
        <f t="shared" ca="1" si="87"/>
        <v>129.25011999999998</v>
      </c>
      <c r="H974" s="192" t="str">
        <f ca="1"/>
        <v>2021-10-07</v>
      </c>
      <c r="I974" s="193">
        <f ca="1"/>
        <v>61732700</v>
      </c>
      <c r="O974" s="192" t="str">
        <f ca="1"/>
        <v>2021-10-07</v>
      </c>
      <c r="P974" s="193">
        <f ca="1"/>
        <v>1.57</v>
      </c>
      <c r="Q974" s="11"/>
      <c r="BB974" s="55"/>
      <c r="BC974" s="56"/>
      <c r="BD974" s="56"/>
      <c r="BE974" s="56"/>
      <c r="BF974" s="56"/>
      <c r="BG974" s="56"/>
    </row>
    <row r="975" spans="1:59" ht="12.5">
      <c r="A975" s="19"/>
      <c r="B975" s="198" t="str">
        <f ca="1"/>
        <v>2021-10-06</v>
      </c>
      <c r="C975" s="30">
        <f ca="1"/>
        <v>139.35</v>
      </c>
      <c r="D975" s="205">
        <f t="shared" ca="1" si="88"/>
        <v>142.64449999999999</v>
      </c>
      <c r="E975" s="30">
        <f t="shared" ca="1" si="85"/>
        <v>144.60700000000003</v>
      </c>
      <c r="F975" s="30">
        <f t="shared" ca="1" si="86"/>
        <v>136.56291666666667</v>
      </c>
      <c r="G975" s="206">
        <f t="shared" ca="1" si="87"/>
        <v>129.14388</v>
      </c>
      <c r="H975" s="192" t="str">
        <f ca="1"/>
        <v>2021-10-06</v>
      </c>
      <c r="I975" s="193">
        <f ca="1"/>
        <v>83221119</v>
      </c>
      <c r="O975" s="192" t="str">
        <f ca="1"/>
        <v>2021-10-06</v>
      </c>
      <c r="P975" s="193">
        <f ca="1"/>
        <v>1.52</v>
      </c>
      <c r="Q975" s="11"/>
      <c r="BB975" s="55"/>
      <c r="BC975" s="56"/>
      <c r="BD975" s="56"/>
      <c r="BE975" s="56"/>
      <c r="BF975" s="56"/>
      <c r="BG975" s="56"/>
    </row>
    <row r="976" spans="1:59" ht="12.5">
      <c r="A976" s="19"/>
      <c r="B976" s="198" t="str">
        <f ca="1"/>
        <v>2021-10-05</v>
      </c>
      <c r="C976" s="30">
        <f ca="1"/>
        <v>138.47999999999999</v>
      </c>
      <c r="D976" s="205">
        <f t="shared" ca="1" si="88"/>
        <v>143.28799999999995</v>
      </c>
      <c r="E976" s="30">
        <f t="shared" ca="1" si="85"/>
        <v>144.66299999999998</v>
      </c>
      <c r="F976" s="30">
        <f t="shared" ca="1" si="86"/>
        <v>136.49533333333332</v>
      </c>
      <c r="G976" s="206">
        <f t="shared" ca="1" si="87"/>
        <v>129.03492</v>
      </c>
      <c r="H976" s="192" t="str">
        <f ca="1"/>
        <v>2021-10-05</v>
      </c>
      <c r="I976" s="193">
        <f ca="1"/>
        <v>80861100</v>
      </c>
      <c r="O976" s="192" t="str">
        <f ca="1"/>
        <v>2021-10-05</v>
      </c>
      <c r="P976" s="193">
        <f ca="1"/>
        <v>1.53</v>
      </c>
      <c r="Q976" s="11"/>
      <c r="BB976" s="55"/>
      <c r="BC976" s="56"/>
      <c r="BD976" s="56"/>
      <c r="BE976" s="56"/>
      <c r="BF976" s="56"/>
      <c r="BG976" s="56"/>
    </row>
    <row r="977" spans="1:59" ht="12.5">
      <c r="A977" s="19"/>
      <c r="B977" s="198" t="str">
        <f ca="1"/>
        <v>2021-10-04</v>
      </c>
      <c r="C977" s="30">
        <f ca="1"/>
        <v>136.55000000000001</v>
      </c>
      <c r="D977" s="205">
        <f t="shared" ca="1" si="88"/>
        <v>144.05249999999998</v>
      </c>
      <c r="E977" s="30">
        <f t="shared" ca="1" si="85"/>
        <v>144.715</v>
      </c>
      <c r="F977" s="30">
        <f t="shared" ca="1" si="86"/>
        <v>136.43774999999997</v>
      </c>
      <c r="G977" s="206">
        <f t="shared" ca="1" si="87"/>
        <v>128.92983999999998</v>
      </c>
      <c r="H977" s="192" t="str">
        <f ca="1"/>
        <v>2021-10-04</v>
      </c>
      <c r="I977" s="193">
        <f ca="1"/>
        <v>98322008</v>
      </c>
      <c r="O977" s="192" t="str">
        <f ca="1"/>
        <v>2021-10-04</v>
      </c>
      <c r="P977" s="193">
        <f ca="1"/>
        <v>1.48</v>
      </c>
      <c r="Q977" s="11"/>
      <c r="BB977" s="55"/>
      <c r="BC977" s="56"/>
      <c r="BD977" s="56"/>
      <c r="BE977" s="56"/>
      <c r="BF977" s="56"/>
      <c r="BG977" s="56"/>
    </row>
    <row r="978" spans="1:59" ht="12.5">
      <c r="A978" s="19"/>
      <c r="B978" s="198" t="str">
        <f ca="1"/>
        <v>2021-10-01</v>
      </c>
      <c r="C978" s="30">
        <f ca="1"/>
        <v>139.99</v>
      </c>
      <c r="D978" s="205">
        <f t="shared" ca="1" si="88"/>
        <v>144.79649999999998</v>
      </c>
      <c r="E978" s="30">
        <f t="shared" ca="1" si="85"/>
        <v>144.80900000000003</v>
      </c>
      <c r="F978" s="30">
        <f t="shared" ca="1" si="86"/>
        <v>136.37616666666665</v>
      </c>
      <c r="G978" s="206">
        <f t="shared" ca="1" si="87"/>
        <v>128.82499999999999</v>
      </c>
      <c r="H978" s="192" t="str">
        <f ca="1"/>
        <v>2021-10-01</v>
      </c>
      <c r="I978" s="193">
        <f ca="1"/>
        <v>94639600</v>
      </c>
      <c r="O978" s="192" t="str">
        <f ca="1"/>
        <v>2021-10-01</v>
      </c>
      <c r="P978" s="193">
        <f ca="1"/>
        <v>1.48</v>
      </c>
      <c r="Q978" s="11"/>
      <c r="BB978" s="55"/>
      <c r="BC978" s="56"/>
      <c r="BD978" s="56"/>
      <c r="BE978" s="56"/>
      <c r="BF978" s="56"/>
      <c r="BG978" s="56"/>
    </row>
    <row r="979" spans="1:59" ht="12.5">
      <c r="A979" s="19"/>
      <c r="B979" s="198" t="str">
        <f ca="1"/>
        <v>2021-09-30</v>
      </c>
      <c r="C979" s="30">
        <f ca="1"/>
        <v>138.86000000000001</v>
      </c>
      <c r="D979" s="205">
        <f t="shared" ca="1" si="88"/>
        <v>145.33649999999994</v>
      </c>
      <c r="E979" s="30">
        <f t="shared" ca="1" si="85"/>
        <v>144.81516666666667</v>
      </c>
      <c r="F979" s="30">
        <f t="shared" ca="1" si="86"/>
        <v>136.30541666666664</v>
      </c>
      <c r="G979" s="206">
        <f t="shared" ca="1" si="87"/>
        <v>128.71943999999996</v>
      </c>
      <c r="H979" s="192" t="str">
        <f ca="1"/>
        <v>2021-09-30</v>
      </c>
      <c r="I979" s="193">
        <f ca="1"/>
        <v>89056700</v>
      </c>
      <c r="O979" s="192" t="str">
        <f ca="1"/>
        <v>2021-09-30</v>
      </c>
      <c r="P979" s="193">
        <f ca="1"/>
        <v>1.53</v>
      </c>
      <c r="Q979" s="11"/>
      <c r="BB979" s="55"/>
      <c r="BC979" s="56"/>
      <c r="BD979" s="56"/>
      <c r="BE979" s="56"/>
      <c r="BF979" s="56"/>
      <c r="BG979" s="56"/>
    </row>
    <row r="980" spans="1:59" ht="12.5">
      <c r="A980" s="19"/>
      <c r="B980" s="198" t="str">
        <f ca="1"/>
        <v>2021-09-29</v>
      </c>
      <c r="C980" s="30">
        <f ca="1"/>
        <v>140.16999999999999</v>
      </c>
      <c r="D980" s="205">
        <f t="shared" ca="1" si="88"/>
        <v>145.87699999999998</v>
      </c>
      <c r="E980" s="30">
        <f t="shared" ca="1" si="85"/>
        <v>144.86183333333335</v>
      </c>
      <c r="F980" s="30">
        <f t="shared" ca="1" si="86"/>
        <v>136.21808333333331</v>
      </c>
      <c r="G980" s="206">
        <f t="shared" ca="1" si="87"/>
        <v>128.60484</v>
      </c>
      <c r="H980" s="192" t="str">
        <f ca="1"/>
        <v>2021-09-29</v>
      </c>
      <c r="I980" s="193">
        <f ca="1"/>
        <v>74602044</v>
      </c>
      <c r="O980" s="192" t="str">
        <f ca="1"/>
        <v>2021-09-29</v>
      </c>
      <c r="P980" s="193">
        <f ca="1"/>
        <v>1.54</v>
      </c>
      <c r="Q980" s="11"/>
      <c r="BB980" s="55"/>
      <c r="BC980" s="56"/>
      <c r="BD980" s="56"/>
      <c r="BE980" s="56"/>
      <c r="BF980" s="56"/>
      <c r="BG980" s="56"/>
    </row>
    <row r="981" spans="1:59" ht="12.5">
      <c r="A981" s="19"/>
      <c r="B981" s="198" t="str">
        <f ca="1"/>
        <v>2021-09-28</v>
      </c>
      <c r="C981" s="30">
        <f ca="1"/>
        <v>139.27000000000001</v>
      </c>
      <c r="D981" s="205">
        <f t="shared" ca="1" si="88"/>
        <v>146.3185</v>
      </c>
      <c r="E981" s="30">
        <f t="shared" ca="1" si="85"/>
        <v>144.84516666666667</v>
      </c>
      <c r="F981" s="30">
        <f t="shared" ca="1" si="86"/>
        <v>136.13416666666663</v>
      </c>
      <c r="G981" s="206">
        <f t="shared" ca="1" si="87"/>
        <v>128.49967999999998</v>
      </c>
      <c r="H981" s="192" t="str">
        <f ca="1"/>
        <v>2021-09-28</v>
      </c>
      <c r="I981" s="193">
        <f ca="1"/>
        <v>108972340</v>
      </c>
      <c r="O981" s="192" t="str">
        <f ca="1"/>
        <v>2021-09-28</v>
      </c>
      <c r="P981" s="193">
        <f ca="1"/>
        <v>1.53</v>
      </c>
      <c r="Q981" s="11"/>
      <c r="BB981" s="55"/>
      <c r="BC981" s="56"/>
      <c r="BD981" s="56"/>
      <c r="BE981" s="56"/>
      <c r="BF981" s="56"/>
      <c r="BG981" s="56"/>
    </row>
    <row r="982" spans="1:59" ht="12.5">
      <c r="A982" s="19"/>
      <c r="B982" s="198" t="str">
        <f ca="1"/>
        <v>2021-09-27</v>
      </c>
      <c r="C982" s="30">
        <f ca="1"/>
        <v>142.66</v>
      </c>
      <c r="D982" s="205">
        <f t="shared" ca="1" si="88"/>
        <v>146.86850000000001</v>
      </c>
      <c r="E982" s="30">
        <f t="shared" ca="1" si="85"/>
        <v>144.80983333333333</v>
      </c>
      <c r="F982" s="30">
        <f t="shared" ca="1" si="86"/>
        <v>136.03624999999997</v>
      </c>
      <c r="G982" s="206">
        <f t="shared" ca="1" si="87"/>
        <v>128.39431999999999</v>
      </c>
      <c r="H982" s="192" t="str">
        <f ca="1"/>
        <v>2021-09-27</v>
      </c>
      <c r="I982" s="193">
        <f ca="1"/>
        <v>74150729</v>
      </c>
      <c r="O982" s="192" t="str">
        <f ca="1"/>
        <v>2021-09-27</v>
      </c>
      <c r="P982" s="193">
        <f ca="1"/>
        <v>1.48</v>
      </c>
      <c r="Q982" s="11"/>
      <c r="BB982" s="55"/>
      <c r="BC982" s="56"/>
      <c r="BD982" s="56"/>
      <c r="BE982" s="56"/>
      <c r="BF982" s="56"/>
      <c r="BG982" s="56"/>
    </row>
    <row r="983" spans="1:59" ht="12.5">
      <c r="A983" s="19"/>
      <c r="B983" s="198" t="str">
        <f ca="1"/>
        <v>2021-09-24</v>
      </c>
      <c r="C983" s="30">
        <f ca="1"/>
        <v>144.18</v>
      </c>
      <c r="D983" s="205">
        <f t="shared" ca="1" si="88"/>
        <v>147.02699999999999</v>
      </c>
      <c r="E983" s="30">
        <f t="shared" ca="1" si="85"/>
        <v>144.67399999999998</v>
      </c>
      <c r="F983" s="30">
        <f t="shared" ca="1" si="86"/>
        <v>135.89008333333331</v>
      </c>
      <c r="G983" s="206">
        <f t="shared" ca="1" si="87"/>
        <v>128.26867999999999</v>
      </c>
      <c r="H983" s="192" t="str">
        <f ca="1"/>
        <v>2021-09-24</v>
      </c>
      <c r="I983" s="193">
        <f ca="1"/>
        <v>53477900</v>
      </c>
      <c r="O983" s="192" t="str">
        <f ca="1"/>
        <v>2021-09-24</v>
      </c>
      <c r="P983" s="193">
        <f ca="1"/>
        <v>1.46</v>
      </c>
      <c r="Q983" s="11"/>
      <c r="BB983" s="55"/>
      <c r="BC983" s="56"/>
      <c r="BD983" s="56"/>
      <c r="BE983" s="56"/>
      <c r="BF983" s="56"/>
      <c r="BG983" s="56"/>
    </row>
    <row r="984" spans="1:59" ht="12.5">
      <c r="A984" s="19"/>
      <c r="B984" s="198" t="str">
        <f ca="1"/>
        <v>2021-09-23</v>
      </c>
      <c r="C984" s="30">
        <f ca="1"/>
        <v>144.09</v>
      </c>
      <c r="D984" s="205">
        <f t="shared" ca="1" si="88"/>
        <v>147.0575</v>
      </c>
      <c r="E984" s="30">
        <f t="shared" ca="1" si="85"/>
        <v>144.50783333333328</v>
      </c>
      <c r="F984" s="30">
        <f t="shared" ca="1" si="86"/>
        <v>135.71741666666662</v>
      </c>
      <c r="G984" s="206">
        <f t="shared" ca="1" si="87"/>
        <v>128.14035999999999</v>
      </c>
      <c r="H984" s="192" t="str">
        <f ca="1"/>
        <v>2021-09-23</v>
      </c>
      <c r="I984" s="193">
        <f ca="1"/>
        <v>64838200</v>
      </c>
      <c r="O984" s="192" t="str">
        <f ca="1"/>
        <v>2021-09-23</v>
      </c>
      <c r="P984" s="193">
        <f ca="1"/>
        <v>1.41</v>
      </c>
      <c r="Q984" s="11"/>
      <c r="BB984" s="55"/>
      <c r="BC984" s="56"/>
      <c r="BD984" s="56"/>
      <c r="BE984" s="56"/>
      <c r="BF984" s="56"/>
      <c r="BG984" s="56"/>
    </row>
    <row r="985" spans="1:59" ht="12.5">
      <c r="A985" s="19"/>
      <c r="B985" s="198" t="str">
        <f ca="1"/>
        <v>2021-09-22</v>
      </c>
      <c r="C985" s="30">
        <f ca="1"/>
        <v>143.13</v>
      </c>
      <c r="D985" s="205">
        <f t="shared" ca="1" si="88"/>
        <v>147.13300000000001</v>
      </c>
      <c r="E985" s="30">
        <f t="shared" ca="1" si="85"/>
        <v>144.33283333333333</v>
      </c>
      <c r="F985" s="30">
        <f t="shared" ca="1" si="86"/>
        <v>135.54299999999998</v>
      </c>
      <c r="G985" s="206">
        <f t="shared" ca="1" si="87"/>
        <v>128.00191999999998</v>
      </c>
      <c r="H985" s="192" t="str">
        <f ca="1"/>
        <v>2021-09-22</v>
      </c>
      <c r="I985" s="193">
        <f ca="1"/>
        <v>76404341</v>
      </c>
      <c r="O985" s="192" t="str">
        <f ca="1"/>
        <v>2021-09-22</v>
      </c>
      <c r="P985" s="193">
        <f ca="1"/>
        <v>1.34</v>
      </c>
      <c r="Q985" s="11"/>
      <c r="BB985" s="55"/>
      <c r="BC985" s="56"/>
      <c r="BD985" s="56"/>
      <c r="BE985" s="56"/>
      <c r="BF985" s="56"/>
      <c r="BG985" s="56"/>
    </row>
    <row r="986" spans="1:59" ht="12.5">
      <c r="A986" s="19"/>
      <c r="B986" s="198" t="str">
        <f ca="1"/>
        <v>2021-09-21</v>
      </c>
      <c r="C986" s="30">
        <f ca="1"/>
        <v>140.76</v>
      </c>
      <c r="D986" s="205">
        <f t="shared" ca="1" si="88"/>
        <v>147.31799999999998</v>
      </c>
      <c r="E986" s="30">
        <f t="shared" ca="1" si="85"/>
        <v>144.14849999999996</v>
      </c>
      <c r="F986" s="30">
        <f t="shared" ca="1" si="86"/>
        <v>135.35291666666663</v>
      </c>
      <c r="G986" s="206">
        <f t="shared" ca="1" si="87"/>
        <v>127.85151999999997</v>
      </c>
      <c r="H986" s="192" t="str">
        <f ca="1"/>
        <v>2021-09-21</v>
      </c>
      <c r="I986" s="193">
        <f ca="1"/>
        <v>75834000</v>
      </c>
      <c r="O986" s="192" t="str">
        <f ca="1"/>
        <v>2021-09-21</v>
      </c>
      <c r="P986" s="193">
        <f ca="1"/>
        <v>1.32</v>
      </c>
      <c r="Q986" s="11"/>
      <c r="BB986" s="55"/>
      <c r="BC986" s="56"/>
      <c r="BD986" s="56"/>
      <c r="BE986" s="56"/>
      <c r="BF986" s="56"/>
      <c r="BG986" s="56"/>
    </row>
    <row r="987" spans="1:59" ht="12.5">
      <c r="A987" s="19"/>
      <c r="B987" s="198" t="str">
        <f ca="1"/>
        <v>2021-09-20</v>
      </c>
      <c r="C987" s="30">
        <f ca="1"/>
        <v>140.28</v>
      </c>
      <c r="D987" s="205">
        <f t="shared" ca="1" si="88"/>
        <v>147.626</v>
      </c>
      <c r="E987" s="30">
        <f t="shared" ca="1" si="85"/>
        <v>143.97633333333332</v>
      </c>
      <c r="F987" s="30">
        <f t="shared" ca="1" si="86"/>
        <v>135.17566666666661</v>
      </c>
      <c r="G987" s="206">
        <f t="shared" ca="1" si="87"/>
        <v>127.70627999999996</v>
      </c>
      <c r="H987" s="192" t="str">
        <f ca="1"/>
        <v>2021-09-20</v>
      </c>
      <c r="I987" s="193">
        <f ca="1"/>
        <v>123478900</v>
      </c>
      <c r="O987" s="192" t="str">
        <f ca="1"/>
        <v>2021-09-20</v>
      </c>
      <c r="P987" s="193">
        <f ca="1"/>
        <v>1.31</v>
      </c>
      <c r="Q987" s="11"/>
      <c r="BB987" s="55"/>
      <c r="BC987" s="56"/>
      <c r="BD987" s="56"/>
      <c r="BE987" s="56"/>
      <c r="BF987" s="56"/>
      <c r="BG987" s="56"/>
    </row>
    <row r="988" spans="1:59" ht="12.5">
      <c r="A988" s="19"/>
      <c r="B988" s="198" t="str">
        <f ca="1"/>
        <v>2021-09-17</v>
      </c>
      <c r="C988" s="30">
        <f ca="1"/>
        <v>143.34</v>
      </c>
      <c r="D988" s="205">
        <f t="shared" ca="1" si="88"/>
        <v>147.8835</v>
      </c>
      <c r="E988" s="30">
        <f t="shared" ca="1" si="85"/>
        <v>143.81716666666665</v>
      </c>
      <c r="F988" s="30">
        <f t="shared" ca="1" si="86"/>
        <v>134.9840833333333</v>
      </c>
      <c r="G988" s="206">
        <f t="shared" ca="1" si="87"/>
        <v>127.58127999999996</v>
      </c>
      <c r="H988" s="192" t="str">
        <f ca="1"/>
        <v>2021-09-17</v>
      </c>
      <c r="I988" s="193">
        <f ca="1"/>
        <v>129868824</v>
      </c>
      <c r="O988" s="192" t="str">
        <f ca="1"/>
        <v>2021-09-17</v>
      </c>
      <c r="P988" s="193">
        <f ca="1"/>
        <v>1.37</v>
      </c>
      <c r="Q988" s="11"/>
      <c r="BB988" s="55"/>
      <c r="BC988" s="56"/>
      <c r="BD988" s="56"/>
      <c r="BE988" s="56"/>
      <c r="BF988" s="56"/>
      <c r="BG988" s="56"/>
    </row>
    <row r="989" spans="1:59" ht="12.5">
      <c r="A989" s="19"/>
      <c r="B989" s="198" t="str">
        <f ca="1"/>
        <v>2021-09-16</v>
      </c>
      <c r="C989" s="30">
        <f ca="1"/>
        <v>146.02000000000001</v>
      </c>
      <c r="D989" s="205">
        <f t="shared" ca="1" si="88"/>
        <v>147.91499999999999</v>
      </c>
      <c r="E989" s="30">
        <f t="shared" ca="1" si="85"/>
        <v>143.61166666666665</v>
      </c>
      <c r="F989" s="30">
        <f t="shared" ca="1" si="86"/>
        <v>134.77916666666664</v>
      </c>
      <c r="G989" s="206">
        <f t="shared" ca="1" si="87"/>
        <v>127.43727999999997</v>
      </c>
      <c r="H989" s="192" t="str">
        <f ca="1"/>
        <v>2021-09-16</v>
      </c>
      <c r="I989" s="193">
        <f ca="1"/>
        <v>68034149</v>
      </c>
      <c r="O989" s="192" t="str">
        <f ca="1"/>
        <v>2021-09-16</v>
      </c>
      <c r="P989" s="193">
        <f ca="1"/>
        <v>1.33</v>
      </c>
      <c r="Q989" s="11"/>
      <c r="BB989" s="55"/>
      <c r="BC989" s="56"/>
      <c r="BD989" s="56"/>
      <c r="BE989" s="56"/>
      <c r="BF989" s="56"/>
      <c r="BG989" s="56"/>
    </row>
    <row r="990" spans="1:59" ht="12.5">
      <c r="A990" s="19"/>
      <c r="B990" s="198" t="str">
        <f ca="1"/>
        <v>2021-09-15</v>
      </c>
      <c r="C990" s="30">
        <f ca="1"/>
        <v>146.25</v>
      </c>
      <c r="D990" s="205">
        <f t="shared" ca="1" si="88"/>
        <v>147.7955</v>
      </c>
      <c r="E990" s="30">
        <f t="shared" ca="1" si="85"/>
        <v>143.36616666666666</v>
      </c>
      <c r="F990" s="30">
        <f t="shared" ca="1" si="86"/>
        <v>134.55041666666662</v>
      </c>
      <c r="G990" s="206">
        <f t="shared" ca="1" si="87"/>
        <v>127.26991999999997</v>
      </c>
      <c r="H990" s="192" t="str">
        <f ca="1"/>
        <v>2021-09-15</v>
      </c>
      <c r="I990" s="193">
        <f ca="1"/>
        <v>83281315</v>
      </c>
      <c r="O990" s="192" t="str">
        <f ca="1"/>
        <v>2021-09-15</v>
      </c>
      <c r="P990" s="193">
        <f ca="1"/>
        <v>1.3</v>
      </c>
      <c r="Q990" s="11"/>
      <c r="BB990" s="55"/>
      <c r="BC990" s="56"/>
      <c r="BD990" s="56"/>
      <c r="BE990" s="56"/>
      <c r="BF990" s="56"/>
      <c r="BG990" s="56"/>
    </row>
    <row r="991" spans="1:59" ht="12.5">
      <c r="A991" s="19"/>
      <c r="B991" s="198" t="str">
        <f ca="1"/>
        <v>2021-09-14</v>
      </c>
      <c r="C991" s="30">
        <f ca="1"/>
        <v>145.36000000000001</v>
      </c>
      <c r="D991" s="205">
        <f t="shared" ca="1" si="88"/>
        <v>147.85249999999999</v>
      </c>
      <c r="E991" s="30">
        <f t="shared" ca="1" si="85"/>
        <v>143.08933333333331</v>
      </c>
      <c r="F991" s="30">
        <f t="shared" ca="1" si="86"/>
        <v>134.31474999999995</v>
      </c>
      <c r="G991" s="206">
        <f t="shared" ca="1" si="87"/>
        <v>127.11527999999997</v>
      </c>
      <c r="H991" s="192" t="str">
        <f ca="1"/>
        <v>2021-09-14</v>
      </c>
      <c r="I991" s="193">
        <f ca="1"/>
        <v>109296300</v>
      </c>
      <c r="O991" s="192" t="str">
        <f ca="1"/>
        <v>2021-09-14</v>
      </c>
      <c r="P991" s="193">
        <f ca="1"/>
        <v>1.28</v>
      </c>
      <c r="Q991" s="11"/>
      <c r="BB991" s="55"/>
      <c r="BC991" s="56"/>
      <c r="BD991" s="56"/>
      <c r="BE991" s="56"/>
      <c r="BF991" s="56"/>
      <c r="BG991" s="56"/>
    </row>
    <row r="992" spans="1:59" ht="12.5">
      <c r="A992" s="19"/>
      <c r="B992" s="198" t="str">
        <f ca="1"/>
        <v>2021-09-13</v>
      </c>
      <c r="C992" s="30">
        <f ca="1"/>
        <v>146.76</v>
      </c>
      <c r="D992" s="205">
        <f t="shared" ca="1" si="88"/>
        <v>147.99949999999998</v>
      </c>
      <c r="E992" s="30">
        <f t="shared" ca="1" si="85"/>
        <v>142.79733333333331</v>
      </c>
      <c r="F992" s="30">
        <f t="shared" ca="1" si="86"/>
        <v>134.0824166666666</v>
      </c>
      <c r="G992" s="206">
        <f t="shared" ca="1" si="87"/>
        <v>126.97119999999997</v>
      </c>
      <c r="H992" s="192" t="str">
        <f ca="1"/>
        <v>2021-09-13</v>
      </c>
      <c r="I992" s="193">
        <f ca="1"/>
        <v>102404329</v>
      </c>
      <c r="O992" s="192" t="str">
        <f ca="1"/>
        <v>2021-09-13</v>
      </c>
      <c r="P992" s="193">
        <f ca="1"/>
        <v>1.32</v>
      </c>
      <c r="Q992" s="11"/>
      <c r="BB992" s="55"/>
      <c r="BC992" s="56"/>
      <c r="BD992" s="56"/>
      <c r="BE992" s="56"/>
      <c r="BF992" s="56"/>
      <c r="BG992" s="56"/>
    </row>
    <row r="993" spans="1:59" ht="12.5">
      <c r="A993" s="19"/>
      <c r="B993" s="198" t="str">
        <f ca="1"/>
        <v>2021-09-10</v>
      </c>
      <c r="C993" s="30">
        <f ca="1"/>
        <v>146.19</v>
      </c>
      <c r="D993" s="205">
        <f t="shared" ca="1" si="88"/>
        <v>147.97749999999999</v>
      </c>
      <c r="E993" s="30">
        <f t="shared" ca="1" si="85"/>
        <v>142.50366666666662</v>
      </c>
      <c r="F993" s="30">
        <f t="shared" ca="1" si="86"/>
        <v>133.85833333333329</v>
      </c>
      <c r="G993" s="206">
        <f t="shared" ca="1" si="87"/>
        <v>126.83479999999996</v>
      </c>
      <c r="H993" s="192" t="str">
        <f ca="1"/>
        <v>2021-09-10</v>
      </c>
      <c r="I993" s="193">
        <f ca="1"/>
        <v>140893235</v>
      </c>
      <c r="O993" s="192" t="str">
        <f ca="1"/>
        <v>2021-09-10</v>
      </c>
      <c r="P993" s="193">
        <f ca="1"/>
        <v>1.34</v>
      </c>
      <c r="Q993" s="11"/>
      <c r="BB993" s="55"/>
      <c r="BC993" s="56"/>
      <c r="BD993" s="56"/>
      <c r="BE993" s="56"/>
      <c r="BF993" s="56"/>
      <c r="BG993" s="56"/>
    </row>
    <row r="994" spans="1:59" ht="12.5">
      <c r="A994" s="19"/>
      <c r="B994" s="198" t="str">
        <f ca="1"/>
        <v>2021-09-09</v>
      </c>
      <c r="C994" s="30">
        <f ca="1"/>
        <v>151.19999999999999</v>
      </c>
      <c r="D994" s="205">
        <f t="shared" ca="1" si="88"/>
        <v>147.97399999999999</v>
      </c>
      <c r="E994" s="30">
        <f t="shared" ca="1" si="85"/>
        <v>142.19266666666664</v>
      </c>
      <c r="F994" s="30">
        <f t="shared" ca="1" si="86"/>
        <v>133.64599999999993</v>
      </c>
      <c r="G994" s="206">
        <f t="shared" ca="1" si="87"/>
        <v>126.69995999999996</v>
      </c>
      <c r="H994" s="192" t="str">
        <f ca="1"/>
        <v>2021-09-09</v>
      </c>
      <c r="I994" s="193">
        <f ca="1"/>
        <v>57305730</v>
      </c>
      <c r="O994" s="192" t="str">
        <f ca="1"/>
        <v>2021-09-09</v>
      </c>
      <c r="P994" s="193">
        <f ca="1"/>
        <v>1.3</v>
      </c>
      <c r="Q994" s="11"/>
      <c r="BB994" s="55"/>
      <c r="BC994" s="56"/>
      <c r="BD994" s="56"/>
      <c r="BE994" s="56"/>
      <c r="BF994" s="56"/>
      <c r="BG994" s="56"/>
    </row>
    <row r="995" spans="1:59" ht="12.5">
      <c r="A995" s="19"/>
      <c r="B995" s="198" t="str">
        <f ca="1"/>
        <v>2021-09-08</v>
      </c>
      <c r="C995" s="30">
        <f ca="1"/>
        <v>152.22</v>
      </c>
      <c r="D995" s="205">
        <f t="shared" ca="1" si="88"/>
        <v>147.571</v>
      </c>
      <c r="E995" s="30">
        <f t="shared" ca="1" si="85"/>
        <v>141.78983333333332</v>
      </c>
      <c r="F995" s="30">
        <f t="shared" ca="1" si="86"/>
        <v>133.36416666666662</v>
      </c>
      <c r="G995" s="206">
        <f t="shared" ca="1" si="87"/>
        <v>126.53199999999995</v>
      </c>
      <c r="H995" s="192" t="str">
        <f ca="1"/>
        <v>2021-09-08</v>
      </c>
      <c r="I995" s="193">
        <f ca="1"/>
        <v>74420207</v>
      </c>
      <c r="O995" s="192" t="str">
        <f ca="1"/>
        <v>2021-09-08</v>
      </c>
      <c r="P995" s="193">
        <f ca="1"/>
        <v>1.33</v>
      </c>
      <c r="Q995" s="11"/>
      <c r="BB995" s="55"/>
      <c r="BC995" s="56"/>
      <c r="BD995" s="56"/>
      <c r="BE995" s="56"/>
      <c r="BF995" s="56"/>
      <c r="BG995" s="56"/>
    </row>
    <row r="996" spans="1:59" ht="12.5">
      <c r="A996" s="19"/>
      <c r="B996" s="198" t="str">
        <f ca="1"/>
        <v>2021-09-07</v>
      </c>
      <c r="C996" s="30">
        <f ca="1"/>
        <v>153.77000000000001</v>
      </c>
      <c r="D996" s="205">
        <f t="shared" ca="1" si="88"/>
        <v>147.10449999999997</v>
      </c>
      <c r="E996" s="30">
        <f t="shared" ca="1" si="85"/>
        <v>141.38383333333334</v>
      </c>
      <c r="F996" s="30">
        <f t="shared" ca="1" si="86"/>
        <v>133.07824999999994</v>
      </c>
      <c r="G996" s="206">
        <f t="shared" ca="1" si="87"/>
        <v>126.36575999999995</v>
      </c>
      <c r="H996" s="192" t="str">
        <f ca="1"/>
        <v>2021-09-07</v>
      </c>
      <c r="I996" s="193">
        <f ca="1"/>
        <v>82278300</v>
      </c>
      <c r="O996" s="192" t="str">
        <f ca="1"/>
        <v>2021-09-07</v>
      </c>
      <c r="P996" s="193">
        <f ca="1"/>
        <v>1.37</v>
      </c>
      <c r="Q996" s="11"/>
      <c r="BB996" s="55"/>
      <c r="BC996" s="56"/>
      <c r="BD996" s="56"/>
      <c r="BE996" s="56"/>
      <c r="BF996" s="56"/>
      <c r="BG996" s="56"/>
    </row>
    <row r="997" spans="1:59" ht="12.5">
      <c r="A997" s="19"/>
      <c r="B997" s="198" t="str">
        <f ca="1"/>
        <v>2021-09-03</v>
      </c>
      <c r="C997" s="30">
        <f ca="1"/>
        <v>151.43</v>
      </c>
      <c r="D997" s="205">
        <f t="shared" ca="1" si="88"/>
        <v>146.58449999999999</v>
      </c>
      <c r="E997" s="30">
        <f t="shared" ca="1" si="85"/>
        <v>140.90083333333334</v>
      </c>
      <c r="F997" s="30">
        <f t="shared" ca="1" si="86"/>
        <v>132.81391666666661</v>
      </c>
      <c r="G997" s="206">
        <f t="shared" ca="1" si="87"/>
        <v>126.20827999999996</v>
      </c>
      <c r="H997" s="192" t="str">
        <f ca="1"/>
        <v>2021-09-03</v>
      </c>
      <c r="I997" s="193">
        <f ca="1"/>
        <v>57866066</v>
      </c>
      <c r="O997" s="192" t="str">
        <f ca="1"/>
        <v>2021-09-03</v>
      </c>
      <c r="P997" s="193">
        <f ca="1"/>
        <v>1.32</v>
      </c>
      <c r="Q997" s="11"/>
      <c r="BB997" s="55"/>
      <c r="BC997" s="56"/>
      <c r="BD997" s="56"/>
      <c r="BE997" s="56"/>
      <c r="BF997" s="56"/>
      <c r="BG997" s="56"/>
    </row>
    <row r="998" spans="1:59" ht="12.5">
      <c r="A998" s="19"/>
      <c r="B998" s="198" t="str">
        <f ca="1"/>
        <v>2021-09-02</v>
      </c>
      <c r="C998" s="30">
        <f ca="1"/>
        <v>150.79</v>
      </c>
      <c r="D998" s="205">
        <f t="shared" ca="1" si="88"/>
        <v>146.184</v>
      </c>
      <c r="E998" s="30">
        <f t="shared" ca="1" si="85"/>
        <v>140.43666666666664</v>
      </c>
      <c r="F998" s="30">
        <f t="shared" ca="1" si="86"/>
        <v>132.57566666666659</v>
      </c>
      <c r="G998" s="206">
        <f t="shared" ca="1" si="87"/>
        <v>126.04259999999994</v>
      </c>
      <c r="H998" s="192" t="str">
        <f ca="1"/>
        <v>2021-09-02</v>
      </c>
      <c r="I998" s="193">
        <f ca="1"/>
        <v>71171317</v>
      </c>
      <c r="O998" s="192" t="str">
        <f ca="1"/>
        <v>2021-09-02</v>
      </c>
      <c r="P998" s="193">
        <f ca="1"/>
        <v>1.29</v>
      </c>
      <c r="Q998" s="11"/>
      <c r="BB998" s="55"/>
      <c r="BC998" s="56"/>
      <c r="BD998" s="56"/>
      <c r="BE998" s="56"/>
      <c r="BF998" s="56"/>
      <c r="BG998" s="56"/>
    </row>
    <row r="999" spans="1:59" ht="12.5">
      <c r="A999" s="19"/>
      <c r="B999" s="198" t="str">
        <f ca="1"/>
        <v>2021-09-01</v>
      </c>
      <c r="C999" s="30">
        <f ca="1"/>
        <v>149.66999999999999</v>
      </c>
      <c r="D999" s="205">
        <f t="shared" ca="1" si="88"/>
        <v>145.84949999999998</v>
      </c>
      <c r="E999" s="30">
        <f t="shared" ca="1" si="85"/>
        <v>139.99966666666663</v>
      </c>
      <c r="F999" s="30">
        <f t="shared" ca="1" si="86"/>
        <v>132.32983333333326</v>
      </c>
      <c r="G999" s="206">
        <f t="shared" ca="1" si="87"/>
        <v>125.91123999999994</v>
      </c>
      <c r="H999" s="192" t="str">
        <f ca="1"/>
        <v>2021-09-01</v>
      </c>
      <c r="I999" s="193">
        <f ca="1"/>
        <v>80313711</v>
      </c>
      <c r="O999" s="192" t="str">
        <f ca="1"/>
        <v>2021-09-01</v>
      </c>
      <c r="P999" s="193">
        <f ca="1"/>
        <v>1.3</v>
      </c>
      <c r="Q999" s="11"/>
      <c r="BB999" s="55"/>
      <c r="BC999" s="56"/>
      <c r="BD999" s="56"/>
      <c r="BE999" s="56"/>
      <c r="BF999" s="56"/>
      <c r="BG999" s="56"/>
    </row>
    <row r="1000" spans="1:59" ht="12.5">
      <c r="A1000" s="19"/>
      <c r="B1000" s="198" t="str">
        <f ca="1"/>
        <v>2021-08-31</v>
      </c>
      <c r="C1000" s="30">
        <f ca="1"/>
        <v>149</v>
      </c>
      <c r="D1000" s="205">
        <f t="shared" ca="1" si="88"/>
        <v>145.56599999999997</v>
      </c>
      <c r="E1000" s="30">
        <f t="shared" ca="1" si="85"/>
        <v>139.57499999999996</v>
      </c>
      <c r="F1000" s="30">
        <f t="shared" ca="1" si="86"/>
        <v>132.06924999999993</v>
      </c>
      <c r="G1000" s="206">
        <f t="shared" ca="1" si="87"/>
        <v>125.78403999999993</v>
      </c>
      <c r="H1000" s="192" t="str">
        <f ca="1"/>
        <v>2021-08-31</v>
      </c>
      <c r="I1000" s="193">
        <f ca="1"/>
        <v>86453117</v>
      </c>
      <c r="O1000" s="192" t="str">
        <f ca="1"/>
        <v>2021-08-31</v>
      </c>
      <c r="P1000" s="193">
        <f ca="1"/>
        <v>1.3</v>
      </c>
      <c r="Q1000" s="11"/>
      <c r="BB1000" s="55"/>
      <c r="BC1000" s="56"/>
      <c r="BD1000" s="56"/>
      <c r="BE1000" s="56"/>
      <c r="BF1000" s="56"/>
      <c r="BG1000" s="56"/>
    </row>
    <row r="1001" spans="1:59" ht="12.5">
      <c r="A1001" s="19"/>
      <c r="B1001" s="198" t="str">
        <f ca="1"/>
        <v>2021-08-30</v>
      </c>
      <c r="C1001" s="30">
        <f ca="1"/>
        <v>150.27000000000001</v>
      </c>
      <c r="D1001" s="205">
        <f t="shared" ca="1" si="88"/>
        <v>145.33599999999996</v>
      </c>
      <c r="E1001" s="30">
        <f t="shared" ca="1" si="85"/>
        <v>139.14783333333332</v>
      </c>
      <c r="F1001" s="30">
        <f t="shared" ca="1" si="86"/>
        <v>131.82183333333325</v>
      </c>
      <c r="G1001" s="206">
        <f t="shared" ca="1" si="87"/>
        <v>125.70055999999994</v>
      </c>
      <c r="H1001" s="192" t="str">
        <f ca="1"/>
        <v>2021-08-30</v>
      </c>
      <c r="I1001" s="193">
        <f ca="1"/>
        <v>90956723</v>
      </c>
      <c r="O1001" s="192" t="str">
        <f ca="1"/>
        <v>2021-08-30</v>
      </c>
      <c r="P1001" s="193">
        <f ca="1"/>
        <v>1.29</v>
      </c>
      <c r="Q1001" s="11"/>
      <c r="BB1001" s="55"/>
      <c r="BC1001" s="56"/>
      <c r="BD1001" s="56"/>
      <c r="BE1001" s="56"/>
      <c r="BF1001" s="56"/>
      <c r="BG1001" s="56"/>
    </row>
    <row r="1002" spans="1:59" ht="12.5">
      <c r="A1002" s="19"/>
      <c r="B1002" s="198" t="str">
        <f ca="1"/>
        <v>2021-08-27</v>
      </c>
      <c r="C1002" s="30">
        <f ca="1"/>
        <v>145.83000000000001</v>
      </c>
      <c r="D1002" s="205">
        <f t="shared" ca="1" si="88"/>
        <v>144.95249999999996</v>
      </c>
      <c r="E1002" s="30">
        <f t="shared" ca="1" si="85"/>
        <v>138.69933333333333</v>
      </c>
      <c r="F1002" s="30">
        <f t="shared" ca="1" si="86"/>
        <v>131.54766666666657</v>
      </c>
      <c r="G1002" s="206">
        <f t="shared" ca="1" si="87"/>
        <v>125.62283999999993</v>
      </c>
      <c r="H1002" s="192" t="str">
        <f ca="1"/>
        <v>2021-08-27</v>
      </c>
      <c r="I1002" s="193">
        <f ca="1"/>
        <v>55802400</v>
      </c>
      <c r="O1002" s="192" t="str">
        <f ca="1"/>
        <v>2021-08-27</v>
      </c>
      <c r="P1002" s="193">
        <f ca="1"/>
        <v>1.31</v>
      </c>
      <c r="Q1002" s="11"/>
      <c r="BB1002" s="55"/>
      <c r="BC1002" s="56"/>
      <c r="BD1002" s="56"/>
      <c r="BE1002" s="56"/>
      <c r="BF1002" s="56"/>
      <c r="BG1002" s="56"/>
    </row>
    <row r="1003" spans="1:59" ht="12.5">
      <c r="A1003" s="19"/>
      <c r="B1003" s="198" t="str">
        <f ca="1"/>
        <v>2021-08-26</v>
      </c>
      <c r="C1003" s="30">
        <f ca="1"/>
        <v>144.79</v>
      </c>
      <c r="D1003" s="205">
        <f t="shared" ca="1" si="88"/>
        <v>144.80749999999995</v>
      </c>
      <c r="E1003" s="30">
        <f t="shared" ca="1" si="85"/>
        <v>138.28649999999996</v>
      </c>
      <c r="F1003" s="30">
        <f t="shared" ca="1" si="86"/>
        <v>131.31949999999992</v>
      </c>
      <c r="G1003" s="206">
        <f t="shared" ca="1" si="87"/>
        <v>125.54283999999993</v>
      </c>
      <c r="H1003" s="192" t="str">
        <f ca="1"/>
        <v>2021-08-26</v>
      </c>
      <c r="I1003" s="193">
        <f ca="1"/>
        <v>48597200</v>
      </c>
      <c r="O1003" s="192" t="str">
        <f ca="1"/>
        <v>2021-08-26</v>
      </c>
      <c r="P1003" s="193">
        <f ca="1"/>
        <v>1.34</v>
      </c>
      <c r="Q1003" s="11"/>
      <c r="BB1003" s="55"/>
      <c r="BC1003" s="56"/>
      <c r="BD1003" s="56"/>
      <c r="BE1003" s="56"/>
      <c r="BF1003" s="56"/>
      <c r="BG1003" s="56"/>
    </row>
    <row r="1004" spans="1:59" ht="12.5">
      <c r="A1004" s="19"/>
      <c r="B1004" s="198" t="str">
        <f ca="1"/>
        <v>2021-08-25</v>
      </c>
      <c r="C1004" s="30">
        <f ca="1"/>
        <v>145.6</v>
      </c>
      <c r="D1004" s="205">
        <f t="shared" ca="1" si="88"/>
        <v>144.70349999999996</v>
      </c>
      <c r="E1004" s="30">
        <f t="shared" ca="1" si="85"/>
        <v>137.9158333333333</v>
      </c>
      <c r="F1004" s="30">
        <f t="shared" ca="1" si="86"/>
        <v>131.06149999999991</v>
      </c>
      <c r="G1004" s="206">
        <f t="shared" ca="1" si="87"/>
        <v>125.45047999999994</v>
      </c>
      <c r="H1004" s="192" t="str">
        <f ca="1"/>
        <v>2021-08-25</v>
      </c>
      <c r="I1004" s="193">
        <f ca="1"/>
        <v>58991300</v>
      </c>
      <c r="O1004" s="192" t="str">
        <f ca="1"/>
        <v>2021-08-25</v>
      </c>
      <c r="P1004" s="193">
        <f ca="1"/>
        <v>1.34</v>
      </c>
      <c r="Q1004" s="11"/>
      <c r="BB1004" s="55"/>
      <c r="BC1004" s="56"/>
      <c r="BD1004" s="56"/>
      <c r="BE1004" s="56"/>
      <c r="BF1004" s="56"/>
      <c r="BG1004" s="56"/>
    </row>
    <row r="1005" spans="1:59" ht="12.5">
      <c r="A1005" s="19"/>
      <c r="B1005" s="198" t="str">
        <f ca="1"/>
        <v>2021-08-24</v>
      </c>
      <c r="C1005" s="30">
        <f ca="1"/>
        <v>146.83000000000001</v>
      </c>
      <c r="D1005" s="205">
        <f t="shared" ca="1" si="88"/>
        <v>144.52699999999999</v>
      </c>
      <c r="E1005" s="30">
        <f t="shared" ca="1" si="85"/>
        <v>137.51883333333333</v>
      </c>
      <c r="F1005" s="30">
        <f t="shared" ca="1" si="86"/>
        <v>130.83799999999994</v>
      </c>
      <c r="G1005" s="206">
        <f t="shared" ca="1" si="87"/>
        <v>125.35567999999995</v>
      </c>
      <c r="H1005" s="192" t="str">
        <f ca="1"/>
        <v>2021-08-24</v>
      </c>
      <c r="I1005" s="193">
        <f ca="1"/>
        <v>48606428</v>
      </c>
      <c r="O1005" s="192" t="str">
        <f ca="1"/>
        <v>2021-08-24</v>
      </c>
      <c r="P1005" s="193">
        <f ca="1"/>
        <v>1.29</v>
      </c>
      <c r="Q1005" s="11"/>
      <c r="BB1005" s="55"/>
      <c r="BC1005" s="56"/>
      <c r="BD1005" s="56"/>
      <c r="BE1005" s="56"/>
      <c r="BF1005" s="56"/>
      <c r="BG1005" s="56"/>
    </row>
    <row r="1006" spans="1:59" ht="12.5">
      <c r="A1006" s="19"/>
      <c r="B1006" s="198" t="str">
        <f ca="1"/>
        <v>2021-08-23</v>
      </c>
      <c r="C1006" s="30">
        <f ca="1"/>
        <v>146.91999999999999</v>
      </c>
      <c r="D1006" s="205">
        <f t="shared" ca="1" si="88"/>
        <v>144.37649999999999</v>
      </c>
      <c r="E1006" s="30">
        <f t="shared" ca="1" si="85"/>
        <v>137.1068333333333</v>
      </c>
      <c r="F1006" s="30">
        <f t="shared" ca="1" si="86"/>
        <v>130.59374999999991</v>
      </c>
      <c r="G1006" s="206">
        <f t="shared" ca="1" si="87"/>
        <v>125.26183999999995</v>
      </c>
      <c r="H1006" s="192" t="str">
        <f ca="1"/>
        <v>2021-08-23</v>
      </c>
      <c r="I1006" s="193">
        <f ca="1"/>
        <v>60131810</v>
      </c>
      <c r="O1006" s="192" t="str">
        <f ca="1"/>
        <v>2021-08-23</v>
      </c>
      <c r="P1006" s="193">
        <f ca="1"/>
        <v>1.25</v>
      </c>
      <c r="Q1006" s="11"/>
      <c r="BB1006" s="55"/>
      <c r="BC1006" s="56"/>
      <c r="BD1006" s="56"/>
      <c r="BE1006" s="56"/>
      <c r="BF1006" s="56"/>
      <c r="BG1006" s="56"/>
    </row>
    <row r="1007" spans="1:59" ht="12.5">
      <c r="A1007" s="19"/>
      <c r="B1007" s="198" t="str">
        <f ca="1"/>
        <v>2021-08-20</v>
      </c>
      <c r="C1007" s="30">
        <f ca="1"/>
        <v>145.43</v>
      </c>
      <c r="D1007" s="205">
        <f t="shared" ca="1" si="88"/>
        <v>144.3305</v>
      </c>
      <c r="E1007" s="30">
        <f t="shared" ca="1" si="85"/>
        <v>136.70416666666662</v>
      </c>
      <c r="F1007" s="30">
        <f t="shared" ca="1" si="86"/>
        <v>130.36441666666659</v>
      </c>
      <c r="G1007" s="206">
        <f t="shared" ca="1" si="87"/>
        <v>125.16103999999997</v>
      </c>
      <c r="H1007" s="192" t="str">
        <f ca="1"/>
        <v>2021-08-20</v>
      </c>
      <c r="I1007" s="193">
        <f ca="1"/>
        <v>60549630</v>
      </c>
      <c r="O1007" s="192" t="str">
        <f ca="1"/>
        <v>2021-08-20</v>
      </c>
      <c r="P1007" s="193">
        <f ca="1"/>
        <v>1.26</v>
      </c>
      <c r="Q1007" s="11"/>
      <c r="BB1007" s="55"/>
      <c r="BC1007" s="56"/>
      <c r="BD1007" s="56"/>
      <c r="BE1007" s="56"/>
      <c r="BF1007" s="56"/>
      <c r="BG1007" s="56"/>
    </row>
    <row r="1008" spans="1:59" ht="12.5">
      <c r="A1008" s="19"/>
      <c r="B1008" s="198" t="str">
        <f ca="1"/>
        <v>2021-08-19</v>
      </c>
      <c r="C1008" s="30">
        <f ca="1"/>
        <v>143.97</v>
      </c>
      <c r="D1008" s="205">
        <f t="shared" ca="1" si="88"/>
        <v>144.33750000000001</v>
      </c>
      <c r="E1008" s="30">
        <f t="shared" ca="1" si="85"/>
        <v>136.35199999999998</v>
      </c>
      <c r="F1008" s="30">
        <f t="shared" ca="1" si="86"/>
        <v>130.17249999999993</v>
      </c>
      <c r="G1008" s="206">
        <f t="shared" ca="1" si="87"/>
        <v>125.07019999999997</v>
      </c>
      <c r="H1008" s="192" t="str">
        <f ca="1"/>
        <v>2021-08-19</v>
      </c>
      <c r="I1008" s="193">
        <f ca="1"/>
        <v>86960310</v>
      </c>
      <c r="O1008" s="192" t="str">
        <f ca="1"/>
        <v>2021-08-19</v>
      </c>
      <c r="P1008" s="193">
        <f ca="1"/>
        <v>1.24</v>
      </c>
      <c r="Q1008" s="11"/>
      <c r="BB1008" s="55"/>
      <c r="BC1008" s="56"/>
      <c r="BD1008" s="56"/>
      <c r="BE1008" s="56"/>
      <c r="BF1008" s="56"/>
      <c r="BG1008" s="56"/>
    </row>
    <row r="1009" spans="1:59" ht="12.5">
      <c r="A1009" s="19"/>
      <c r="B1009" s="198" t="str">
        <f ca="1"/>
        <v>2021-08-18</v>
      </c>
      <c r="C1009" s="30">
        <f ca="1"/>
        <v>143.63</v>
      </c>
      <c r="D1009" s="205">
        <f t="shared" ca="1" si="88"/>
        <v>144.33150000000001</v>
      </c>
      <c r="E1009" s="30">
        <f t="shared" ca="1" si="85"/>
        <v>136.02499999999998</v>
      </c>
      <c r="F1009" s="30">
        <f t="shared" ca="1" si="86"/>
        <v>130.01449999999994</v>
      </c>
      <c r="G1009" s="206">
        <f t="shared" ca="1" si="87"/>
        <v>124.9794</v>
      </c>
      <c r="H1009" s="192" t="str">
        <f ca="1"/>
        <v>2021-08-18</v>
      </c>
      <c r="I1009" s="193">
        <f ca="1"/>
        <v>86326000</v>
      </c>
      <c r="O1009" s="192" t="str">
        <f ca="1"/>
        <v>2021-08-18</v>
      </c>
      <c r="P1009" s="193">
        <f ca="1"/>
        <v>1.27</v>
      </c>
      <c r="Q1009" s="11"/>
      <c r="BB1009" s="55"/>
      <c r="BC1009" s="56"/>
      <c r="BD1009" s="56"/>
      <c r="BE1009" s="56"/>
      <c r="BF1009" s="56"/>
      <c r="BG1009" s="56"/>
    </row>
    <row r="1010" spans="1:59" ht="12.5">
      <c r="A1010" s="19"/>
      <c r="B1010" s="198" t="str">
        <f ca="1"/>
        <v>2021-08-17</v>
      </c>
      <c r="C1010" s="30">
        <f ca="1"/>
        <v>147.38999999999999</v>
      </c>
      <c r="D1010" s="205">
        <f t="shared" ca="1" si="88"/>
        <v>144.27400000000003</v>
      </c>
      <c r="E1010" s="30">
        <f t="shared" ca="1" si="85"/>
        <v>135.70699999999999</v>
      </c>
      <c r="F1010" s="30">
        <f t="shared" ca="1" si="86"/>
        <v>129.80608333333328</v>
      </c>
      <c r="G1010" s="206">
        <f t="shared" ca="1" si="87"/>
        <v>124.86619999999999</v>
      </c>
      <c r="H1010" s="192" t="str">
        <f ca="1"/>
        <v>2021-08-17</v>
      </c>
      <c r="I1010" s="193">
        <f ca="1"/>
        <v>92229735</v>
      </c>
      <c r="O1010" s="192" t="str">
        <f ca="1"/>
        <v>2021-08-17</v>
      </c>
      <c r="P1010" s="193">
        <f ca="1"/>
        <v>1.26</v>
      </c>
      <c r="Q1010" s="11"/>
      <c r="BB1010" s="55"/>
      <c r="BC1010" s="56"/>
      <c r="BD1010" s="56"/>
      <c r="BE1010" s="56"/>
      <c r="BF1010" s="56"/>
      <c r="BG1010" s="56"/>
    </row>
    <row r="1011" spans="1:59" ht="12.5">
      <c r="A1011" s="19"/>
      <c r="B1011" s="198" t="str">
        <f ca="1"/>
        <v>2021-08-16</v>
      </c>
      <c r="C1011" s="30">
        <f ca="1"/>
        <v>148.30000000000001</v>
      </c>
      <c r="D1011" s="205">
        <f t="shared" ca="1" si="88"/>
        <v>144.065</v>
      </c>
      <c r="E1011" s="30">
        <f t="shared" ca="1" si="85"/>
        <v>135.29900000000001</v>
      </c>
      <c r="F1011" s="30">
        <f t="shared" ca="1" si="86"/>
        <v>129.56416666666661</v>
      </c>
      <c r="G1011" s="206">
        <f t="shared" ca="1" si="87"/>
        <v>124.72796</v>
      </c>
      <c r="H1011" s="192" t="str">
        <f ca="1"/>
        <v>2021-08-16</v>
      </c>
      <c r="I1011" s="193">
        <f ca="1"/>
        <v>103558782</v>
      </c>
      <c r="O1011" s="192" t="str">
        <f ca="1"/>
        <v>2021-08-16</v>
      </c>
      <c r="P1011" s="193">
        <f ca="1"/>
        <v>1.26</v>
      </c>
      <c r="Q1011" s="11"/>
      <c r="BB1011" s="55"/>
      <c r="BC1011" s="56"/>
      <c r="BD1011" s="56"/>
      <c r="BE1011" s="56"/>
      <c r="BF1011" s="56"/>
      <c r="BG1011" s="56"/>
    </row>
    <row r="1012" spans="1:59" ht="12.5">
      <c r="A1012" s="19"/>
      <c r="B1012" s="198" t="str">
        <f ca="1"/>
        <v>2021-08-13</v>
      </c>
      <c r="C1012" s="30">
        <f ca="1"/>
        <v>146.32</v>
      </c>
      <c r="D1012" s="205">
        <f t="shared" ca="1" si="88"/>
        <v>143.62950000000004</v>
      </c>
      <c r="E1012" s="30">
        <f t="shared" ca="1" si="85"/>
        <v>134.90649999999999</v>
      </c>
      <c r="F1012" s="30">
        <f t="shared" ca="1" si="86"/>
        <v>129.35016666666664</v>
      </c>
      <c r="G1012" s="206">
        <f t="shared" ca="1" si="87"/>
        <v>124.58547999999999</v>
      </c>
      <c r="H1012" s="192" t="str">
        <f ca="1"/>
        <v>2021-08-13</v>
      </c>
      <c r="I1012" s="193">
        <f ca="1"/>
        <v>59375009</v>
      </c>
      <c r="O1012" s="192" t="str">
        <f ca="1"/>
        <v>2021-08-13</v>
      </c>
      <c r="P1012" s="193">
        <f ca="1"/>
        <v>1.3</v>
      </c>
      <c r="Q1012" s="11"/>
      <c r="BB1012" s="55"/>
      <c r="BC1012" s="56"/>
      <c r="BD1012" s="56"/>
      <c r="BE1012" s="56"/>
      <c r="BF1012" s="56"/>
      <c r="BG1012" s="56"/>
    </row>
    <row r="1013" spans="1:59" ht="12.5">
      <c r="A1013" s="19"/>
      <c r="B1013" s="198" t="str">
        <f ca="1"/>
        <v>2021-08-12</v>
      </c>
      <c r="C1013" s="30">
        <f ca="1"/>
        <v>146.12</v>
      </c>
      <c r="D1013" s="205">
        <f t="shared" ca="1" si="88"/>
        <v>143.48599999999999</v>
      </c>
      <c r="E1013" s="30">
        <f t="shared" ca="1" si="85"/>
        <v>134.50416666666666</v>
      </c>
      <c r="F1013" s="30">
        <f t="shared" ca="1" si="86"/>
        <v>129.15683333333331</v>
      </c>
      <c r="G1013" s="206">
        <f t="shared" ca="1" si="87"/>
        <v>124.44720000000001</v>
      </c>
      <c r="H1013" s="192" t="str">
        <f ca="1"/>
        <v>2021-08-12</v>
      </c>
      <c r="I1013" s="193">
        <f ca="1"/>
        <v>73779113</v>
      </c>
      <c r="O1013" s="192" t="str">
        <f ca="1"/>
        <v>2021-08-12</v>
      </c>
      <c r="P1013" s="193">
        <f ca="1"/>
        <v>1.37</v>
      </c>
      <c r="Q1013" s="11"/>
      <c r="BB1013" s="55"/>
      <c r="BC1013" s="56"/>
      <c r="BD1013" s="56"/>
      <c r="BE1013" s="56"/>
      <c r="BF1013" s="56"/>
      <c r="BG1013" s="56"/>
    </row>
    <row r="1014" spans="1:59" ht="12.5">
      <c r="A1014" s="19"/>
      <c r="B1014" s="198" t="str">
        <f ca="1"/>
        <v>2021-08-11</v>
      </c>
      <c r="C1014" s="30">
        <f ca="1"/>
        <v>143.13999999999999</v>
      </c>
      <c r="D1014" s="205">
        <f t="shared" ca="1" si="88"/>
        <v>143.45499999999998</v>
      </c>
      <c r="E1014" s="30">
        <f t="shared" ca="1" si="85"/>
        <v>134.10783333333333</v>
      </c>
      <c r="F1014" s="30">
        <f t="shared" ca="1" si="86"/>
        <v>128.96633333333332</v>
      </c>
      <c r="G1014" s="206">
        <f t="shared" ca="1" si="87"/>
        <v>124.31092000000001</v>
      </c>
      <c r="H1014" s="192" t="str">
        <f ca="1"/>
        <v>2021-08-11</v>
      </c>
      <c r="I1014" s="193">
        <f ca="1"/>
        <v>48493500</v>
      </c>
      <c r="O1014" s="192" t="str">
        <f ca="1"/>
        <v>2021-08-11</v>
      </c>
      <c r="P1014" s="193">
        <f ca="1"/>
        <v>1.33</v>
      </c>
      <c r="Q1014" s="11"/>
      <c r="BB1014" s="55"/>
      <c r="BC1014" s="56"/>
      <c r="BD1014" s="56"/>
      <c r="BE1014" s="56"/>
      <c r="BF1014" s="56"/>
      <c r="BG1014" s="56"/>
    </row>
    <row r="1015" spans="1:59" ht="12.5">
      <c r="A1015" s="19"/>
      <c r="B1015" s="198" t="str">
        <f ca="1"/>
        <v>2021-08-10</v>
      </c>
      <c r="C1015" s="30">
        <f ca="1"/>
        <v>142.88999999999999</v>
      </c>
      <c r="D1015" s="205">
        <f t="shared" ca="1" si="88"/>
        <v>143.60549999999998</v>
      </c>
      <c r="E1015" s="30">
        <f t="shared" ca="1" si="85"/>
        <v>133.78433333333334</v>
      </c>
      <c r="F1015" s="30">
        <f t="shared" ca="1" si="86"/>
        <v>128.83216666666667</v>
      </c>
      <c r="G1015" s="206">
        <f t="shared" ca="1" si="87"/>
        <v>124.18696000000003</v>
      </c>
      <c r="H1015" s="192" t="str">
        <f ca="1"/>
        <v>2021-08-10</v>
      </c>
      <c r="I1015" s="193">
        <f ca="1"/>
        <v>69023100</v>
      </c>
      <c r="O1015" s="192" t="str">
        <f ca="1"/>
        <v>2021-08-10</v>
      </c>
      <c r="P1015" s="193">
        <f ca="1"/>
        <v>1.34</v>
      </c>
      <c r="Q1015" s="11"/>
      <c r="BB1015" s="55"/>
      <c r="BC1015" s="56"/>
      <c r="BD1015" s="56"/>
      <c r="BE1015" s="56"/>
      <c r="BF1015" s="56"/>
      <c r="BG1015" s="56"/>
    </row>
    <row r="1016" spans="1:59" ht="12.5">
      <c r="A1016" s="19"/>
      <c r="B1016" s="198" t="str">
        <f ca="1"/>
        <v>2021-08-09</v>
      </c>
      <c r="C1016" s="30">
        <f ca="1"/>
        <v>143.37</v>
      </c>
      <c r="D1016" s="205">
        <f t="shared" ca="1" si="88"/>
        <v>143.59649999999999</v>
      </c>
      <c r="E1016" s="30">
        <f t="shared" ca="1" si="85"/>
        <v>133.48433333333332</v>
      </c>
      <c r="F1016" s="30">
        <f t="shared" ca="1" si="86"/>
        <v>128.69883333333331</v>
      </c>
      <c r="G1016" s="206">
        <f t="shared" ca="1" si="87"/>
        <v>124.05620000000005</v>
      </c>
      <c r="H1016" s="192" t="str">
        <f ca="1"/>
        <v>2021-08-09</v>
      </c>
      <c r="I1016" s="193">
        <f ca="1"/>
        <v>48908700</v>
      </c>
      <c r="O1016" s="192" t="str">
        <f ca="1"/>
        <v>2021-08-09</v>
      </c>
      <c r="P1016" s="193">
        <f ca="1"/>
        <v>1.32</v>
      </c>
      <c r="Q1016" s="11"/>
      <c r="BB1016" s="55"/>
      <c r="BC1016" s="56"/>
      <c r="BD1016" s="56"/>
      <c r="BE1016" s="56"/>
      <c r="BF1016" s="56"/>
      <c r="BG1016" s="56"/>
    </row>
    <row r="1017" spans="1:59" ht="12.5">
      <c r="A1017" s="19"/>
      <c r="B1017" s="198" t="str">
        <f ca="1"/>
        <v>2021-08-06</v>
      </c>
      <c r="C1017" s="30">
        <f ca="1"/>
        <v>143.41999999999999</v>
      </c>
      <c r="D1017" s="205">
        <f t="shared" ca="1" si="88"/>
        <v>143.50799999999998</v>
      </c>
      <c r="E1017" s="30">
        <f t="shared" ca="1" si="85"/>
        <v>133.13583333333332</v>
      </c>
      <c r="F1017" s="30">
        <f t="shared" ca="1" si="86"/>
        <v>128.57066666666665</v>
      </c>
      <c r="G1017" s="206">
        <f t="shared" ca="1" si="87"/>
        <v>123.90932000000005</v>
      </c>
      <c r="H1017" s="192" t="str">
        <f ca="1"/>
        <v>2021-08-06</v>
      </c>
      <c r="I1017" s="193">
        <f ca="1"/>
        <v>54126813</v>
      </c>
      <c r="O1017" s="192" t="str">
        <f ca="1"/>
        <v>2021-08-06</v>
      </c>
      <c r="P1017" s="193">
        <f ca="1"/>
        <v>1.29</v>
      </c>
      <c r="Q1017" s="11"/>
      <c r="BB1017" s="55"/>
      <c r="BC1017" s="56"/>
      <c r="BD1017" s="56"/>
      <c r="BE1017" s="56"/>
      <c r="BF1017" s="56"/>
      <c r="BG1017" s="56"/>
    </row>
    <row r="1018" spans="1:59" ht="12.5">
      <c r="A1018" s="19"/>
      <c r="B1018" s="198" t="str">
        <f ca="1"/>
        <v>2021-08-05</v>
      </c>
      <c r="C1018" s="30">
        <f ca="1"/>
        <v>144.1</v>
      </c>
      <c r="D1018" s="205">
        <f t="shared" ca="1" si="88"/>
        <v>143.44649999999999</v>
      </c>
      <c r="E1018" s="30">
        <f t="shared" ca="1" si="85"/>
        <v>132.75049999999999</v>
      </c>
      <c r="F1018" s="30">
        <f t="shared" ca="1" si="86"/>
        <v>128.46125000000001</v>
      </c>
      <c r="G1018" s="206">
        <f t="shared" ca="1" si="87"/>
        <v>123.77532000000004</v>
      </c>
      <c r="H1018" s="192" t="str">
        <f ca="1"/>
        <v>2021-08-05</v>
      </c>
      <c r="I1018" s="193">
        <f ca="1"/>
        <v>46397700</v>
      </c>
      <c r="O1018" s="192" t="str">
        <f ca="1"/>
        <v>2021-08-05</v>
      </c>
      <c r="P1018" s="193">
        <f ca="1"/>
        <v>1.22</v>
      </c>
      <c r="Q1018" s="11"/>
      <c r="BB1018" s="55"/>
      <c r="BC1018" s="56"/>
      <c r="BD1018" s="56"/>
      <c r="BE1018" s="56"/>
      <c r="BF1018" s="56"/>
      <c r="BG1018" s="56"/>
    </row>
    <row r="1019" spans="1:59" ht="12.5">
      <c r="A1019" s="19"/>
      <c r="B1019" s="198" t="str">
        <f ca="1"/>
        <v>2021-08-04</v>
      </c>
      <c r="C1019" s="30">
        <f ca="1"/>
        <v>144</v>
      </c>
      <c r="D1019" s="205">
        <f t="shared" ca="1" si="88"/>
        <v>143.2595</v>
      </c>
      <c r="E1019" s="30">
        <f t="shared" ca="1" si="85"/>
        <v>132.40516666666667</v>
      </c>
      <c r="F1019" s="30">
        <f t="shared" ca="1" si="86"/>
        <v>128.36391666666668</v>
      </c>
      <c r="G1019" s="206">
        <f t="shared" ca="1" si="87"/>
        <v>123.63232000000004</v>
      </c>
      <c r="H1019" s="192" t="str">
        <f ca="1"/>
        <v>2021-08-04</v>
      </c>
      <c r="I1019" s="193">
        <f ca="1"/>
        <v>56368300</v>
      </c>
      <c r="O1019" s="192" t="str">
        <f ca="1"/>
        <v>2021-08-04</v>
      </c>
      <c r="P1019" s="193">
        <f ca="1"/>
        <v>1.18</v>
      </c>
      <c r="Q1019" s="11"/>
      <c r="BB1019" s="55"/>
      <c r="BC1019" s="56"/>
      <c r="BD1019" s="56"/>
      <c r="BE1019" s="56"/>
      <c r="BF1019" s="56"/>
      <c r="BG1019" s="56"/>
    </row>
    <row r="1020" spans="1:59" ht="12.5">
      <c r="A1020" s="19"/>
      <c r="B1020" s="198" t="str">
        <f ca="1"/>
        <v>2021-08-03</v>
      </c>
      <c r="C1020" s="30">
        <f ca="1"/>
        <v>144.4</v>
      </c>
      <c r="D1020" s="205">
        <f t="shared" ca="1" si="88"/>
        <v>143.14249999999998</v>
      </c>
      <c r="E1020" s="30">
        <f t="shared" ca="1" si="85"/>
        <v>132.07683333333335</v>
      </c>
      <c r="F1020" s="30">
        <f t="shared" ca="1" si="86"/>
        <v>128.26550000000003</v>
      </c>
      <c r="G1020" s="206">
        <f t="shared" ca="1" si="87"/>
        <v>123.49980000000004</v>
      </c>
      <c r="H1020" s="192" t="str">
        <f ca="1"/>
        <v>2021-08-03</v>
      </c>
      <c r="I1020" s="193">
        <f ca="1"/>
        <v>64786618</v>
      </c>
      <c r="O1020" s="192" t="str">
        <f ca="1"/>
        <v>2021-08-03</v>
      </c>
      <c r="P1020" s="193">
        <f ca="1"/>
        <v>1.18</v>
      </c>
      <c r="Q1020" s="11"/>
      <c r="BB1020" s="55"/>
      <c r="BC1020" s="56"/>
      <c r="BD1020" s="56"/>
      <c r="BE1020" s="56"/>
      <c r="BF1020" s="56"/>
      <c r="BG1020" s="56"/>
    </row>
    <row r="1021" spans="1:59" ht="12.5">
      <c r="A1021" s="19"/>
      <c r="B1021" s="198" t="str">
        <f ca="1"/>
        <v>2021-08-02</v>
      </c>
      <c r="C1021" s="30">
        <f ca="1"/>
        <v>142.6</v>
      </c>
      <c r="D1021" s="205">
        <f t="shared" ca="1" si="88"/>
        <v>142.881</v>
      </c>
      <c r="E1021" s="30">
        <f t="shared" ca="1" si="85"/>
        <v>131.79666666666668</v>
      </c>
      <c r="F1021" s="30">
        <f t="shared" ca="1" si="86"/>
        <v>128.16583333333335</v>
      </c>
      <c r="G1021" s="206">
        <f t="shared" ca="1" si="87"/>
        <v>123.35072000000004</v>
      </c>
      <c r="H1021" s="192" t="str">
        <f ca="1"/>
        <v>2021-08-02</v>
      </c>
      <c r="I1021" s="193">
        <f ca="1"/>
        <v>62880000</v>
      </c>
      <c r="O1021" s="192" t="str">
        <f ca="1"/>
        <v>2021-08-02</v>
      </c>
      <c r="P1021" s="193">
        <f ca="1"/>
        <v>1.17</v>
      </c>
      <c r="Q1021" s="11"/>
      <c r="BB1021" s="55"/>
      <c r="BC1021" s="56"/>
      <c r="BD1021" s="56"/>
      <c r="BE1021" s="56"/>
      <c r="BF1021" s="56"/>
      <c r="BG1021" s="56"/>
    </row>
    <row r="1022" spans="1:59" ht="12.5">
      <c r="A1022" s="19"/>
      <c r="B1022" s="198" t="str">
        <f ca="1"/>
        <v>2021-07-30</v>
      </c>
      <c r="C1022" s="30">
        <f ca="1"/>
        <v>142.93</v>
      </c>
      <c r="D1022" s="205">
        <f t="shared" ca="1" si="88"/>
        <v>142.60849999999999</v>
      </c>
      <c r="E1022" s="30">
        <f t="shared" ca="1" si="85"/>
        <v>131.53533333333334</v>
      </c>
      <c r="F1022" s="30">
        <f t="shared" ca="1" si="86"/>
        <v>128.08625000000001</v>
      </c>
      <c r="G1022" s="206">
        <f t="shared" ca="1" si="87"/>
        <v>123.20728000000004</v>
      </c>
      <c r="H1022" s="192" t="str">
        <f ca="1"/>
        <v>2021-07-30</v>
      </c>
      <c r="I1022" s="193">
        <f ca="1"/>
        <v>70440626</v>
      </c>
      <c r="O1022" s="192" t="str">
        <f ca="1"/>
        <v>2021-07-30</v>
      </c>
      <c r="P1022" s="193">
        <f ca="1"/>
        <v>1.24</v>
      </c>
      <c r="Q1022" s="11"/>
      <c r="BB1022" s="55"/>
      <c r="BC1022" s="56"/>
      <c r="BD1022" s="56"/>
      <c r="BE1022" s="56"/>
      <c r="BF1022" s="56"/>
      <c r="BG1022" s="56"/>
    </row>
    <row r="1023" spans="1:59" ht="12.5">
      <c r="A1023" s="19"/>
      <c r="B1023" s="198" t="str">
        <f ca="1"/>
        <v>2021-07-29</v>
      </c>
      <c r="C1023" s="30">
        <f ca="1"/>
        <v>142.71</v>
      </c>
      <c r="D1023" s="205">
        <f t="shared" ca="1" si="88"/>
        <v>142.1875</v>
      </c>
      <c r="E1023" s="30">
        <f t="shared" ca="1" si="85"/>
        <v>131.24166666666667</v>
      </c>
      <c r="F1023" s="30">
        <f t="shared" ca="1" si="86"/>
        <v>128.01125000000002</v>
      </c>
      <c r="G1023" s="206">
        <f t="shared" ca="1" si="87"/>
        <v>123.05968000000004</v>
      </c>
      <c r="H1023" s="192" t="str">
        <f ca="1"/>
        <v>2021-07-29</v>
      </c>
      <c r="I1023" s="193">
        <f ca="1"/>
        <v>56699500</v>
      </c>
      <c r="O1023" s="192" t="str">
        <f ca="1"/>
        <v>2021-07-29</v>
      </c>
      <c r="P1023" s="193">
        <f ca="1"/>
        <v>1.27</v>
      </c>
      <c r="Q1023" s="11"/>
      <c r="BB1023" s="55"/>
      <c r="BC1023" s="56"/>
      <c r="BD1023" s="56"/>
      <c r="BE1023" s="56"/>
      <c r="BF1023" s="56"/>
      <c r="BG1023" s="56"/>
    </row>
    <row r="1024" spans="1:59" ht="12.5">
      <c r="A1024" s="19"/>
      <c r="B1024" s="198" t="str">
        <f ca="1"/>
        <v>2021-07-28</v>
      </c>
      <c r="C1024" s="30">
        <f ca="1"/>
        <v>142.07</v>
      </c>
      <c r="D1024" s="205">
        <f t="shared" ca="1" si="88"/>
        <v>141.76249999999999</v>
      </c>
      <c r="E1024" s="30">
        <f t="shared" ca="1" si="85"/>
        <v>130.94766666666666</v>
      </c>
      <c r="F1024" s="30">
        <f t="shared" ca="1" si="86"/>
        <v>127.93683333333337</v>
      </c>
      <c r="G1024" s="206">
        <f t="shared" ca="1" si="87"/>
        <v>122.90256000000004</v>
      </c>
      <c r="H1024" s="192" t="str">
        <f ca="1"/>
        <v>2021-07-28</v>
      </c>
      <c r="I1024" s="193">
        <f ca="1"/>
        <v>118931200</v>
      </c>
      <c r="O1024" s="192" t="str">
        <f ca="1"/>
        <v>2021-07-28</v>
      </c>
      <c r="P1024" s="193">
        <f ca="1"/>
        <v>1.26</v>
      </c>
      <c r="Q1024" s="11"/>
      <c r="BB1024" s="55"/>
      <c r="BC1024" s="56"/>
      <c r="BD1024" s="56"/>
      <c r="BE1024" s="56"/>
      <c r="BF1024" s="56"/>
      <c r="BG1024" s="56"/>
    </row>
    <row r="1025" spans="1:59" ht="12.5">
      <c r="A1025" s="19"/>
      <c r="B1025" s="198" t="str">
        <f ca="1"/>
        <v>2021-07-27</v>
      </c>
      <c r="C1025" s="30">
        <f ca="1"/>
        <v>143.82</v>
      </c>
      <c r="D1025" s="205">
        <f t="shared" ca="1" si="88"/>
        <v>141.33850000000001</v>
      </c>
      <c r="E1025" s="30">
        <f t="shared" ca="1" si="85"/>
        <v>130.74083333333334</v>
      </c>
      <c r="F1025" s="30">
        <f t="shared" ca="1" si="86"/>
        <v>127.87125000000005</v>
      </c>
      <c r="G1025" s="206">
        <f t="shared" ca="1" si="87"/>
        <v>122.70880000000007</v>
      </c>
      <c r="H1025" s="192" t="str">
        <f ca="1"/>
        <v>2021-07-27</v>
      </c>
      <c r="I1025" s="193">
        <f ca="1"/>
        <v>104818600</v>
      </c>
      <c r="O1025" s="192" t="str">
        <f ca="1"/>
        <v>2021-07-27</v>
      </c>
      <c r="P1025" s="193">
        <f ca="1"/>
        <v>1.23</v>
      </c>
      <c r="Q1025" s="11"/>
      <c r="BB1025" s="55"/>
      <c r="BC1025" s="56"/>
      <c r="BD1025" s="56"/>
      <c r="BE1025" s="56"/>
      <c r="BF1025" s="56"/>
      <c r="BG1025" s="56"/>
    </row>
    <row r="1026" spans="1:59" ht="12.5">
      <c r="A1026" s="19"/>
      <c r="B1026" s="198" t="str">
        <f ca="1"/>
        <v>2021-07-26</v>
      </c>
      <c r="C1026" s="30">
        <f ca="1"/>
        <v>146</v>
      </c>
      <c r="D1026" s="205">
        <f t="shared" ca="1" si="88"/>
        <v>140.75100000000003</v>
      </c>
      <c r="E1026" s="30">
        <f t="shared" ca="1" si="85"/>
        <v>130.4871666666667</v>
      </c>
      <c r="F1026" s="30">
        <f t="shared" ca="1" si="86"/>
        <v>127.76300000000005</v>
      </c>
      <c r="G1026" s="206">
        <f t="shared" ca="1" si="87"/>
        <v>122.50356000000005</v>
      </c>
      <c r="H1026" s="192" t="str">
        <f ca="1"/>
        <v>2021-07-26</v>
      </c>
      <c r="I1026" s="193">
        <f ca="1"/>
        <v>72434100</v>
      </c>
      <c r="O1026" s="192" t="str">
        <f ca="1"/>
        <v>2021-07-26</v>
      </c>
      <c r="P1026" s="193">
        <f ca="1"/>
        <v>1.28</v>
      </c>
      <c r="Q1026" s="11"/>
      <c r="BB1026" s="55"/>
      <c r="BC1026" s="56"/>
      <c r="BD1026" s="56"/>
      <c r="BE1026" s="56"/>
      <c r="BF1026" s="56"/>
      <c r="BG1026" s="56"/>
    </row>
    <row r="1027" spans="1:59" ht="12.5">
      <c r="A1027" s="19"/>
      <c r="B1027" s="198" t="str">
        <f ca="1"/>
        <v>2021-07-23</v>
      </c>
      <c r="C1027" s="30">
        <f ca="1"/>
        <v>145.57</v>
      </c>
      <c r="D1027" s="205">
        <f t="shared" ca="1" si="88"/>
        <v>139.97250000000003</v>
      </c>
      <c r="E1027" s="30">
        <f t="shared" ca="1" si="85"/>
        <v>130.23016666666669</v>
      </c>
      <c r="F1027" s="30">
        <f t="shared" ca="1" si="86"/>
        <v>127.64516666666673</v>
      </c>
      <c r="G1027" s="206">
        <f t="shared" ca="1" si="87"/>
        <v>122.28264000000007</v>
      </c>
      <c r="H1027" s="192" t="str">
        <f ca="1"/>
        <v>2021-07-23</v>
      </c>
      <c r="I1027" s="193">
        <f ca="1"/>
        <v>71447416</v>
      </c>
      <c r="O1027" s="192" t="str">
        <f ca="1"/>
        <v>2021-07-23</v>
      </c>
      <c r="P1027" s="193">
        <f ca="1"/>
        <v>1.29</v>
      </c>
      <c r="Q1027" s="11"/>
      <c r="BB1027" s="55"/>
      <c r="BC1027" s="56"/>
      <c r="BD1027" s="56"/>
      <c r="BE1027" s="56"/>
      <c r="BF1027" s="56"/>
      <c r="BG1027" s="56"/>
    </row>
    <row r="1028" spans="1:59" ht="12.5">
      <c r="A1028" s="19"/>
      <c r="B1028" s="198" t="str">
        <f ca="1"/>
        <v>2021-07-22</v>
      </c>
      <c r="C1028" s="30">
        <f ca="1"/>
        <v>143.85</v>
      </c>
      <c r="D1028" s="205">
        <f t="shared" ca="1" si="88"/>
        <v>139.23050000000001</v>
      </c>
      <c r="E1028" s="30">
        <f t="shared" ref="E1028:E1091" ca="1" si="89">AVERAGE(C1028:C1087)</f>
        <v>129.98183333333336</v>
      </c>
      <c r="F1028" s="30">
        <f t="shared" ref="F1028:F1091" ca="1" si="90">AVERAGE(C1028:C1147)</f>
        <v>127.52400000000006</v>
      </c>
      <c r="G1028" s="206">
        <f t="shared" ref="G1028:G1091" ca="1" si="91">AVERAGE(C1028:C1277)</f>
        <v>122.06948000000006</v>
      </c>
      <c r="H1028" s="192" t="str">
        <f ca="1"/>
        <v>2021-07-22</v>
      </c>
      <c r="I1028" s="193">
        <f ca="1"/>
        <v>77338200</v>
      </c>
      <c r="O1028" s="192" t="str">
        <f ca="1"/>
        <v>2021-07-22</v>
      </c>
      <c r="P1028" s="193">
        <f ca="1"/>
        <v>1.26</v>
      </c>
      <c r="Q1028" s="11"/>
      <c r="BB1028" s="55"/>
      <c r="BC1028" s="56"/>
      <c r="BD1028" s="56"/>
      <c r="BE1028" s="56"/>
      <c r="BF1028" s="56"/>
      <c r="BG1028" s="56"/>
    </row>
    <row r="1029" spans="1:59" ht="12.5">
      <c r="A1029" s="19"/>
      <c r="B1029" s="198" t="str">
        <f ca="1"/>
        <v>2021-07-21</v>
      </c>
      <c r="C1029" s="30">
        <f ca="1"/>
        <v>142.47999999999999</v>
      </c>
      <c r="D1029" s="205">
        <f t="shared" ref="D1029:D1092" ca="1" si="92">AVERAGE(C1029:C1048)</f>
        <v>138.58850000000001</v>
      </c>
      <c r="E1029" s="30">
        <f t="shared" ca="1" si="89"/>
        <v>129.77550000000005</v>
      </c>
      <c r="F1029" s="30">
        <f t="shared" ca="1" si="90"/>
        <v>127.39941666666671</v>
      </c>
      <c r="G1029" s="206">
        <f t="shared" ca="1" si="91"/>
        <v>121.85468000000006</v>
      </c>
      <c r="H1029" s="192" t="str">
        <f ca="1"/>
        <v>2021-07-21</v>
      </c>
      <c r="I1029" s="193">
        <f ca="1"/>
        <v>74993500</v>
      </c>
      <c r="O1029" s="192" t="str">
        <f ca="1"/>
        <v>2021-07-21</v>
      </c>
      <c r="P1029" s="193">
        <f ca="1"/>
        <v>1.28</v>
      </c>
      <c r="Q1029" s="11"/>
      <c r="BB1029" s="55"/>
      <c r="BC1029" s="56"/>
      <c r="BD1029" s="56"/>
      <c r="BE1029" s="56"/>
      <c r="BF1029" s="56"/>
      <c r="BG1029" s="56"/>
    </row>
    <row r="1030" spans="1:59" ht="12.5">
      <c r="A1030" s="19"/>
      <c r="B1030" s="198" t="str">
        <f ca="1"/>
        <v>2021-07-20</v>
      </c>
      <c r="C1030" s="30">
        <f ca="1"/>
        <v>143.21</v>
      </c>
      <c r="D1030" s="205">
        <f t="shared" ca="1" si="92"/>
        <v>138.02900000000005</v>
      </c>
      <c r="E1030" s="30">
        <f t="shared" ca="1" si="89"/>
        <v>129.59733333333341</v>
      </c>
      <c r="F1030" s="30">
        <f t="shared" ca="1" si="90"/>
        <v>127.32800000000006</v>
      </c>
      <c r="G1030" s="206">
        <f t="shared" ca="1" si="91"/>
        <v>121.64624000000008</v>
      </c>
      <c r="H1030" s="192" t="str">
        <f ca="1"/>
        <v>2021-07-20</v>
      </c>
      <c r="I1030" s="193">
        <f ca="1"/>
        <v>96350036</v>
      </c>
      <c r="O1030" s="192" t="str">
        <f ca="1"/>
        <v>2021-07-20</v>
      </c>
      <c r="P1030" s="193">
        <f ca="1"/>
        <v>1.21</v>
      </c>
      <c r="Q1030" s="11"/>
      <c r="BB1030" s="55"/>
      <c r="BC1030" s="56"/>
      <c r="BD1030" s="56"/>
      <c r="BE1030" s="56"/>
      <c r="BF1030" s="56"/>
      <c r="BG1030" s="56"/>
    </row>
    <row r="1031" spans="1:59" ht="12.5">
      <c r="A1031" s="19"/>
      <c r="B1031" s="198" t="str">
        <f ca="1"/>
        <v>2021-07-19</v>
      </c>
      <c r="C1031" s="30">
        <f ca="1"/>
        <v>139.59</v>
      </c>
      <c r="D1031" s="205">
        <f t="shared" ca="1" si="92"/>
        <v>137.35049999999998</v>
      </c>
      <c r="E1031" s="30">
        <f t="shared" ca="1" si="89"/>
        <v>129.40050000000005</v>
      </c>
      <c r="F1031" s="30">
        <f t="shared" ca="1" si="90"/>
        <v>127.29091666666675</v>
      </c>
      <c r="G1031" s="206">
        <f t="shared" ca="1" si="91"/>
        <v>121.45212000000009</v>
      </c>
      <c r="H1031" s="192" t="str">
        <f ca="1"/>
        <v>2021-07-19</v>
      </c>
      <c r="I1031" s="193">
        <f ca="1"/>
        <v>121434600</v>
      </c>
      <c r="O1031" s="192" t="str">
        <f ca="1"/>
        <v>2021-07-19</v>
      </c>
      <c r="P1031" s="193">
        <f ca="1"/>
        <v>1.18</v>
      </c>
      <c r="Q1031" s="11"/>
      <c r="BB1031" s="55"/>
      <c r="BC1031" s="56"/>
      <c r="BD1031" s="56"/>
      <c r="BE1031" s="56"/>
      <c r="BF1031" s="56"/>
      <c r="BG1031" s="56"/>
    </row>
    <row r="1032" spans="1:59" ht="12.5">
      <c r="A1032" s="19"/>
      <c r="B1032" s="198" t="str">
        <f ca="1"/>
        <v>2021-07-16</v>
      </c>
      <c r="C1032" s="30">
        <f ca="1"/>
        <v>143.44999999999999</v>
      </c>
      <c r="D1032" s="205">
        <f t="shared" ca="1" si="92"/>
        <v>136.76299999999998</v>
      </c>
      <c r="E1032" s="30">
        <f t="shared" ca="1" si="89"/>
        <v>129.22516666666669</v>
      </c>
      <c r="F1032" s="30">
        <f t="shared" ca="1" si="90"/>
        <v>127.29300000000008</v>
      </c>
      <c r="G1032" s="206">
        <f t="shared" ca="1" si="91"/>
        <v>121.2714000000001</v>
      </c>
      <c r="H1032" s="192" t="str">
        <f ca="1"/>
        <v>2021-07-16</v>
      </c>
      <c r="I1032" s="193">
        <f ca="1"/>
        <v>93251426</v>
      </c>
      <c r="O1032" s="192" t="str">
        <f ca="1"/>
        <v>2021-07-16</v>
      </c>
      <c r="P1032" s="193">
        <f ca="1"/>
        <v>1.3</v>
      </c>
      <c r="Q1032" s="11"/>
      <c r="BB1032" s="55"/>
      <c r="BC1032" s="56"/>
      <c r="BD1032" s="56"/>
      <c r="BE1032" s="56"/>
      <c r="BF1032" s="56"/>
      <c r="BG1032" s="56"/>
    </row>
    <row r="1033" spans="1:59" ht="12.5">
      <c r="A1033" s="19"/>
      <c r="B1033" s="198" t="str">
        <f ca="1"/>
        <v>2021-07-15</v>
      </c>
      <c r="C1033" s="30">
        <f ca="1"/>
        <v>145.5</v>
      </c>
      <c r="D1033" s="205">
        <f t="shared" ca="1" si="92"/>
        <v>136.04749999999999</v>
      </c>
      <c r="E1033" s="30">
        <f t="shared" ca="1" si="89"/>
        <v>129.01100000000005</v>
      </c>
      <c r="F1033" s="30">
        <f t="shared" ca="1" si="90"/>
        <v>127.26091666666674</v>
      </c>
      <c r="G1033" s="206">
        <f t="shared" ca="1" si="91"/>
        <v>121.08056000000009</v>
      </c>
      <c r="H1033" s="192" t="str">
        <f ca="1"/>
        <v>2021-07-15</v>
      </c>
      <c r="I1033" s="193">
        <f ca="1"/>
        <v>106820300</v>
      </c>
      <c r="O1033" s="192" t="str">
        <f ca="1"/>
        <v>2021-07-15</v>
      </c>
      <c r="P1033" s="193">
        <f ca="1"/>
        <v>1.3</v>
      </c>
      <c r="Q1033" s="11"/>
      <c r="BB1033" s="55"/>
      <c r="BC1033" s="56"/>
      <c r="BD1033" s="56"/>
      <c r="BE1033" s="56"/>
      <c r="BF1033" s="56"/>
      <c r="BG1033" s="56"/>
    </row>
    <row r="1034" spans="1:59" ht="12.5">
      <c r="A1034" s="19"/>
      <c r="B1034" s="198" t="str">
        <f ca="1"/>
        <v>2021-07-14</v>
      </c>
      <c r="C1034" s="30">
        <f ca="1"/>
        <v>146.15</v>
      </c>
      <c r="D1034" s="205">
        <f t="shared" ca="1" si="92"/>
        <v>135.149</v>
      </c>
      <c r="E1034" s="30">
        <f t="shared" ca="1" si="89"/>
        <v>128.7561666666667</v>
      </c>
      <c r="F1034" s="30">
        <f t="shared" ca="1" si="90"/>
        <v>127.18041666666674</v>
      </c>
      <c r="G1034" s="206">
        <f t="shared" ca="1" si="91"/>
        <v>120.87360000000008</v>
      </c>
      <c r="H1034" s="192" t="str">
        <f ca="1"/>
        <v>2021-07-14</v>
      </c>
      <c r="I1034" s="193">
        <f ca="1"/>
        <v>127050800</v>
      </c>
      <c r="O1034" s="192" t="str">
        <f ca="1"/>
        <v>2021-07-14</v>
      </c>
      <c r="P1034" s="193">
        <f ca="1"/>
        <v>1.36</v>
      </c>
      <c r="Q1034" s="11"/>
      <c r="BB1034" s="55"/>
      <c r="BC1034" s="56"/>
      <c r="BD1034" s="56"/>
      <c r="BE1034" s="56"/>
      <c r="BF1034" s="56"/>
      <c r="BG1034" s="56"/>
    </row>
    <row r="1035" spans="1:59" ht="12.5">
      <c r="A1035" s="19"/>
      <c r="B1035" s="198" t="str">
        <f ca="1"/>
        <v>2021-07-13</v>
      </c>
      <c r="C1035" s="30">
        <f ca="1"/>
        <v>142.71</v>
      </c>
      <c r="D1035" s="205">
        <f t="shared" ca="1" si="92"/>
        <v>134.19300000000001</v>
      </c>
      <c r="E1035" s="30">
        <f t="shared" ca="1" si="89"/>
        <v>128.51883333333339</v>
      </c>
      <c r="F1035" s="30">
        <f t="shared" ca="1" si="90"/>
        <v>127.07658333333342</v>
      </c>
      <c r="G1035" s="206">
        <f t="shared" ca="1" si="91"/>
        <v>120.66480000000007</v>
      </c>
      <c r="H1035" s="192" t="str">
        <f ca="1"/>
        <v>2021-07-13</v>
      </c>
      <c r="I1035" s="193">
        <f ca="1"/>
        <v>100827100</v>
      </c>
      <c r="O1035" s="192" t="str">
        <f ca="1"/>
        <v>2021-07-13</v>
      </c>
      <c r="P1035" s="193">
        <f ca="1"/>
        <v>1.42</v>
      </c>
      <c r="Q1035" s="11"/>
      <c r="BB1035" s="55"/>
      <c r="BC1035" s="56"/>
      <c r="BD1035" s="56"/>
      <c r="BE1035" s="56"/>
      <c r="BF1035" s="56"/>
      <c r="BG1035" s="56"/>
    </row>
    <row r="1036" spans="1:59" ht="12.5">
      <c r="A1036" s="19"/>
      <c r="B1036" s="198" t="str">
        <f ca="1"/>
        <v>2021-07-12</v>
      </c>
      <c r="C1036" s="30">
        <f ca="1"/>
        <v>141.6</v>
      </c>
      <c r="D1036" s="205">
        <f t="shared" ca="1" si="92"/>
        <v>133.45050000000001</v>
      </c>
      <c r="E1036" s="30">
        <f t="shared" ca="1" si="89"/>
        <v>128.32766666666672</v>
      </c>
      <c r="F1036" s="30">
        <f t="shared" ca="1" si="90"/>
        <v>126.96200000000007</v>
      </c>
      <c r="G1036" s="206">
        <f t="shared" ca="1" si="91"/>
        <v>120.47444000000007</v>
      </c>
      <c r="H1036" s="192" t="str">
        <f ca="1"/>
        <v>2021-07-12</v>
      </c>
      <c r="I1036" s="193">
        <f ca="1"/>
        <v>76299719</v>
      </c>
      <c r="O1036" s="192" t="str">
        <f ca="1"/>
        <v>2021-07-12</v>
      </c>
      <c r="P1036" s="193">
        <f ca="1"/>
        <v>1.36</v>
      </c>
      <c r="Q1036" s="11"/>
      <c r="BB1036" s="55"/>
      <c r="BC1036" s="56"/>
      <c r="BD1036" s="56"/>
      <c r="BE1036" s="56"/>
      <c r="BF1036" s="56"/>
      <c r="BG1036" s="56"/>
    </row>
    <row r="1037" spans="1:59" ht="12.5">
      <c r="A1037" s="19"/>
      <c r="B1037" s="198" t="str">
        <f ca="1"/>
        <v>2021-07-09</v>
      </c>
      <c r="C1037" s="30">
        <f ca="1"/>
        <v>142.19</v>
      </c>
      <c r="D1037" s="205">
        <f t="shared" ca="1" si="92"/>
        <v>132.61000000000001</v>
      </c>
      <c r="E1037" s="30">
        <f t="shared" ca="1" si="89"/>
        <v>128.16050000000004</v>
      </c>
      <c r="F1037" s="30">
        <f t="shared" ca="1" si="90"/>
        <v>126.82250000000008</v>
      </c>
      <c r="G1037" s="206">
        <f t="shared" ca="1" si="91"/>
        <v>120.28592000000008</v>
      </c>
      <c r="H1037" s="192" t="str">
        <f ca="1"/>
        <v>2021-07-09</v>
      </c>
      <c r="I1037" s="193">
        <f ca="1"/>
        <v>99890800</v>
      </c>
      <c r="O1037" s="192" t="str">
        <f ca="1"/>
        <v>2021-07-09</v>
      </c>
      <c r="P1037" s="193">
        <f ca="1"/>
        <v>1.36</v>
      </c>
      <c r="Q1037" s="11"/>
      <c r="BB1037" s="55"/>
      <c r="BC1037" s="56"/>
      <c r="BD1037" s="56"/>
      <c r="BE1037" s="56"/>
      <c r="BF1037" s="56"/>
      <c r="BG1037" s="56"/>
    </row>
    <row r="1038" spans="1:59" ht="12.5">
      <c r="A1038" s="19"/>
      <c r="B1038" s="198" t="str">
        <f ca="1"/>
        <v>2021-07-08</v>
      </c>
      <c r="C1038" s="30">
        <f ca="1"/>
        <v>140.36000000000001</v>
      </c>
      <c r="D1038" s="205">
        <f t="shared" ca="1" si="92"/>
        <v>131.67950000000002</v>
      </c>
      <c r="E1038" s="30">
        <f t="shared" ca="1" si="89"/>
        <v>127.94333333333337</v>
      </c>
      <c r="F1038" s="30">
        <f t="shared" ca="1" si="90"/>
        <v>126.67250000000008</v>
      </c>
      <c r="G1038" s="206">
        <f t="shared" ca="1" si="91"/>
        <v>120.08888000000006</v>
      </c>
      <c r="H1038" s="192" t="str">
        <f ca="1"/>
        <v>2021-07-08</v>
      </c>
      <c r="I1038" s="193">
        <f ca="1"/>
        <v>105575500</v>
      </c>
      <c r="O1038" s="192" t="str">
        <f ca="1"/>
        <v>2021-07-08</v>
      </c>
      <c r="P1038" s="193">
        <f ca="1"/>
        <v>1.29</v>
      </c>
      <c r="Q1038" s="11"/>
      <c r="BB1038" s="55"/>
      <c r="BC1038" s="56"/>
      <c r="BD1038" s="56"/>
      <c r="BE1038" s="56"/>
      <c r="BF1038" s="56"/>
      <c r="BG1038" s="56"/>
    </row>
    <row r="1039" spans="1:59" ht="12.5">
      <c r="A1039" s="19"/>
      <c r="B1039" s="198" t="str">
        <f ca="1"/>
        <v>2021-07-07</v>
      </c>
      <c r="C1039" s="30">
        <f ca="1"/>
        <v>141.66</v>
      </c>
      <c r="D1039" s="205">
        <f t="shared" ca="1" si="92"/>
        <v>130.89000000000001</v>
      </c>
      <c r="E1039" s="30">
        <f t="shared" ca="1" si="89"/>
        <v>127.79566666666669</v>
      </c>
      <c r="F1039" s="30">
        <f t="shared" ca="1" si="90"/>
        <v>126.55216666666675</v>
      </c>
      <c r="G1039" s="206">
        <f t="shared" ca="1" si="91"/>
        <v>119.90088000000007</v>
      </c>
      <c r="H1039" s="192" t="str">
        <f ca="1"/>
        <v>2021-07-07</v>
      </c>
      <c r="I1039" s="193">
        <f ca="1"/>
        <v>104911600</v>
      </c>
      <c r="O1039" s="192" t="str">
        <f ca="1"/>
        <v>2021-07-07</v>
      </c>
      <c r="P1039" s="193">
        <f ca="1"/>
        <v>1.32</v>
      </c>
      <c r="Q1039" s="11"/>
      <c r="BB1039" s="55"/>
      <c r="BC1039" s="56"/>
      <c r="BD1039" s="56"/>
      <c r="BE1039" s="56"/>
      <c r="BF1039" s="56"/>
      <c r="BG1039" s="56"/>
    </row>
    <row r="1040" spans="1:59" ht="12.5">
      <c r="A1040" s="19"/>
      <c r="B1040" s="198" t="str">
        <f ca="1"/>
        <v>2021-07-06</v>
      </c>
      <c r="C1040" s="30">
        <f ca="1"/>
        <v>139.16999999999999</v>
      </c>
      <c r="D1040" s="205">
        <f t="shared" ca="1" si="92"/>
        <v>130.01650000000001</v>
      </c>
      <c r="E1040" s="30">
        <f t="shared" ca="1" si="89"/>
        <v>127.57433333333337</v>
      </c>
      <c r="F1040" s="30">
        <f t="shared" ca="1" si="90"/>
        <v>126.43708333333343</v>
      </c>
      <c r="G1040" s="206">
        <f t="shared" ca="1" si="91"/>
        <v>119.70676000000009</v>
      </c>
      <c r="H1040" s="192" t="str">
        <f ca="1"/>
        <v>2021-07-06</v>
      </c>
      <c r="I1040" s="193">
        <f ca="1"/>
        <v>108181800</v>
      </c>
      <c r="O1040" s="192" t="str">
        <f ca="1"/>
        <v>2021-07-06</v>
      </c>
      <c r="P1040" s="193">
        <f ca="1"/>
        <v>1.37</v>
      </c>
      <c r="Q1040" s="11"/>
      <c r="BB1040" s="55"/>
      <c r="BC1040" s="56"/>
      <c r="BD1040" s="56"/>
      <c r="BE1040" s="56"/>
      <c r="BF1040" s="56"/>
      <c r="BG1040" s="56"/>
    </row>
    <row r="1041" spans="1:59" ht="12.5">
      <c r="A1041" s="19"/>
      <c r="B1041" s="198" t="str">
        <f ca="1"/>
        <v>2021-07-02</v>
      </c>
      <c r="C1041" s="30">
        <f ca="1"/>
        <v>137.15</v>
      </c>
      <c r="D1041" s="205">
        <f t="shared" ca="1" si="92"/>
        <v>129.22650000000002</v>
      </c>
      <c r="E1041" s="30">
        <f t="shared" ca="1" si="89"/>
        <v>127.42316666666669</v>
      </c>
      <c r="F1041" s="30">
        <f t="shared" ca="1" si="90"/>
        <v>126.32575000000007</v>
      </c>
      <c r="G1041" s="206">
        <f t="shared" ca="1" si="91"/>
        <v>119.52128000000008</v>
      </c>
      <c r="H1041" s="192" t="str">
        <f ca="1"/>
        <v>2021-07-02</v>
      </c>
      <c r="I1041" s="193">
        <f ca="1"/>
        <v>78945572</v>
      </c>
      <c r="O1041" s="192" t="str">
        <f ca="1"/>
        <v>2021-07-02</v>
      </c>
      <c r="P1041" s="193">
        <f ca="1"/>
        <v>1.43</v>
      </c>
      <c r="Q1041" s="11"/>
      <c r="BB1041" s="55"/>
      <c r="BC1041" s="56"/>
      <c r="BD1041" s="56"/>
      <c r="BE1041" s="56"/>
      <c r="BF1041" s="56"/>
      <c r="BG1041" s="56"/>
    </row>
    <row r="1042" spans="1:59" ht="12.5">
      <c r="A1042" s="19"/>
      <c r="B1042" s="198" t="str">
        <f ca="1"/>
        <v>2021-07-01</v>
      </c>
      <c r="C1042" s="30">
        <f ca="1"/>
        <v>134.51</v>
      </c>
      <c r="D1042" s="205">
        <f t="shared" ca="1" si="92"/>
        <v>128.53700000000001</v>
      </c>
      <c r="E1042" s="30">
        <f t="shared" ca="1" si="89"/>
        <v>127.2626666666667</v>
      </c>
      <c r="F1042" s="30">
        <f t="shared" ca="1" si="90"/>
        <v>126.23275000000008</v>
      </c>
      <c r="G1042" s="206">
        <f t="shared" ca="1" si="91"/>
        <v>119.33544000000008</v>
      </c>
      <c r="H1042" s="192" t="str">
        <f ca="1"/>
        <v>2021-07-01</v>
      </c>
      <c r="I1042" s="193">
        <f ca="1"/>
        <v>52485800</v>
      </c>
      <c r="O1042" s="192" t="str">
        <f ca="1"/>
        <v>2021-07-01</v>
      </c>
      <c r="P1042" s="193">
        <f ca="1"/>
        <v>1.48</v>
      </c>
      <c r="Q1042" s="11"/>
      <c r="BB1042" s="55"/>
      <c r="BC1042" s="56"/>
      <c r="BD1042" s="56"/>
      <c r="BE1042" s="56"/>
      <c r="BF1042" s="56"/>
      <c r="BG1042" s="56"/>
    </row>
    <row r="1043" spans="1:59" ht="12.5">
      <c r="A1043" s="19"/>
      <c r="B1043" s="198" t="str">
        <f ca="1"/>
        <v>2021-06-30</v>
      </c>
      <c r="C1043" s="30">
        <f ca="1"/>
        <v>134.21</v>
      </c>
      <c r="D1043" s="205">
        <f t="shared" ca="1" si="92"/>
        <v>127.86449999999998</v>
      </c>
      <c r="E1043" s="30">
        <f t="shared" ca="1" si="89"/>
        <v>127.1061666666667</v>
      </c>
      <c r="F1043" s="30">
        <f t="shared" ca="1" si="90"/>
        <v>126.18666666666674</v>
      </c>
      <c r="G1043" s="206">
        <f t="shared" ca="1" si="91"/>
        <v>119.16128000000008</v>
      </c>
      <c r="H1043" s="192" t="str">
        <f ca="1"/>
        <v>2021-06-30</v>
      </c>
      <c r="I1043" s="193">
        <f ca="1"/>
        <v>63261400</v>
      </c>
      <c r="O1043" s="192" t="str">
        <f ca="1"/>
        <v>2021-06-30</v>
      </c>
      <c r="P1043" s="193">
        <f ca="1"/>
        <v>1.44</v>
      </c>
      <c r="Q1043" s="11"/>
      <c r="BB1043" s="55"/>
      <c r="BC1043" s="56"/>
      <c r="BD1043" s="56"/>
      <c r="BE1043" s="56"/>
      <c r="BF1043" s="56"/>
      <c r="BG1043" s="56"/>
    </row>
    <row r="1044" spans="1:59" ht="12.5">
      <c r="A1044" s="19"/>
      <c r="B1044" s="198" t="str">
        <f ca="1"/>
        <v>2021-06-29</v>
      </c>
      <c r="C1044" s="30">
        <f ca="1"/>
        <v>133.59</v>
      </c>
      <c r="D1044" s="205">
        <f t="shared" ca="1" si="92"/>
        <v>127.28149999999998</v>
      </c>
      <c r="E1044" s="30">
        <f t="shared" ca="1" si="89"/>
        <v>126.92700000000001</v>
      </c>
      <c r="F1044" s="30">
        <f t="shared" ca="1" si="90"/>
        <v>126.13391666666672</v>
      </c>
      <c r="G1044" s="206">
        <f t="shared" ca="1" si="91"/>
        <v>118.97884000000008</v>
      </c>
      <c r="H1044" s="192" t="str">
        <f ca="1"/>
        <v>2021-06-29</v>
      </c>
      <c r="I1044" s="193">
        <f ca="1"/>
        <v>64556100</v>
      </c>
      <c r="O1044" s="192" t="str">
        <f ca="1"/>
        <v>2021-06-29</v>
      </c>
      <c r="P1044" s="193">
        <f ca="1"/>
        <v>1.48</v>
      </c>
      <c r="Q1044" s="11"/>
      <c r="BB1044" s="55"/>
      <c r="BC1044" s="56"/>
      <c r="BD1044" s="56"/>
      <c r="BE1044" s="56"/>
      <c r="BF1044" s="56"/>
      <c r="BG1044" s="56"/>
    </row>
    <row r="1045" spans="1:59" ht="12.5">
      <c r="A1045" s="19"/>
      <c r="B1045" s="198" t="str">
        <f ca="1"/>
        <v>2021-06-28</v>
      </c>
      <c r="C1045" s="30">
        <f ca="1"/>
        <v>132.07</v>
      </c>
      <c r="D1045" s="205">
        <f t="shared" ca="1" si="92"/>
        <v>126.691</v>
      </c>
      <c r="E1045" s="30">
        <f t="shared" ca="1" si="89"/>
        <v>126.75316666666669</v>
      </c>
      <c r="F1045" s="30">
        <f t="shared" ca="1" si="90"/>
        <v>126.05116666666672</v>
      </c>
      <c r="G1045" s="206">
        <f t="shared" ca="1" si="91"/>
        <v>118.79888000000007</v>
      </c>
      <c r="H1045" s="192" t="str">
        <f ca="1"/>
        <v>2021-06-28</v>
      </c>
      <c r="I1045" s="193">
        <f ca="1"/>
        <v>62111303</v>
      </c>
      <c r="O1045" s="192" t="str">
        <f ca="1"/>
        <v>2021-06-28</v>
      </c>
      <c r="P1045" s="193">
        <f ca="1"/>
        <v>1.48</v>
      </c>
      <c r="Q1045" s="11"/>
      <c r="BB1045" s="55"/>
      <c r="BC1045" s="56"/>
      <c r="BD1045" s="56"/>
      <c r="BE1045" s="56"/>
      <c r="BF1045" s="56"/>
      <c r="BG1045" s="56"/>
    </row>
    <row r="1046" spans="1:59" ht="12.5">
      <c r="A1046" s="19"/>
      <c r="B1046" s="198" t="str">
        <f ca="1"/>
        <v>2021-06-25</v>
      </c>
      <c r="C1046" s="30">
        <f ca="1"/>
        <v>130.43</v>
      </c>
      <c r="D1046" s="205">
        <f t="shared" ca="1" si="92"/>
        <v>126.19300000000001</v>
      </c>
      <c r="E1046" s="30">
        <f t="shared" ca="1" si="89"/>
        <v>126.55733333333335</v>
      </c>
      <c r="F1046" s="30">
        <f t="shared" ca="1" si="90"/>
        <v>126.01700000000005</v>
      </c>
      <c r="G1046" s="206">
        <f t="shared" ca="1" si="91"/>
        <v>118.62568000000006</v>
      </c>
      <c r="H1046" s="192" t="str">
        <f ca="1"/>
        <v>2021-06-25</v>
      </c>
      <c r="I1046" s="193">
        <f ca="1"/>
        <v>70783746</v>
      </c>
      <c r="O1046" s="192" t="str">
        <f ca="1"/>
        <v>2021-06-25</v>
      </c>
      <c r="P1046" s="193">
        <f ca="1"/>
        <v>1.54</v>
      </c>
      <c r="Q1046" s="11"/>
      <c r="BB1046" s="55"/>
      <c r="BC1046" s="56"/>
      <c r="BD1046" s="56"/>
      <c r="BE1046" s="56"/>
      <c r="BF1046" s="56"/>
      <c r="BG1046" s="56"/>
    </row>
    <row r="1047" spans="1:59" ht="12.5">
      <c r="A1047" s="19"/>
      <c r="B1047" s="198" t="str">
        <f ca="1"/>
        <v>2021-06-24</v>
      </c>
      <c r="C1047" s="30">
        <f ca="1"/>
        <v>130.72999999999999</v>
      </c>
      <c r="D1047" s="205">
        <f t="shared" ca="1" si="92"/>
        <v>125.8095</v>
      </c>
      <c r="E1047" s="30">
        <f t="shared" ca="1" si="89"/>
        <v>126.375</v>
      </c>
      <c r="F1047" s="30">
        <f t="shared" ca="1" si="90"/>
        <v>125.98350000000005</v>
      </c>
      <c r="G1047" s="206">
        <f t="shared" ca="1" si="91"/>
        <v>118.45608000000006</v>
      </c>
      <c r="H1047" s="192" t="str">
        <f ca="1"/>
        <v>2021-06-24</v>
      </c>
      <c r="I1047" s="193">
        <f ca="1"/>
        <v>68711000</v>
      </c>
      <c r="O1047" s="192" t="str">
        <f ca="1"/>
        <v>2021-06-24</v>
      </c>
      <c r="P1047" s="193">
        <f ca="1"/>
        <v>1.49</v>
      </c>
      <c r="Q1047" s="11"/>
      <c r="BB1047" s="55"/>
      <c r="BC1047" s="56"/>
      <c r="BD1047" s="56"/>
      <c r="BE1047" s="56"/>
      <c r="BF1047" s="56"/>
      <c r="BG1047" s="56"/>
    </row>
    <row r="1048" spans="1:59" ht="12.5">
      <c r="A1048" s="19"/>
      <c r="B1048" s="198" t="str">
        <f ca="1"/>
        <v>2021-06-23</v>
      </c>
      <c r="C1048" s="30">
        <f ca="1"/>
        <v>131.01</v>
      </c>
      <c r="D1048" s="205">
        <f t="shared" ca="1" si="92"/>
        <v>125.48800000000001</v>
      </c>
      <c r="E1048" s="30">
        <f t="shared" ca="1" si="89"/>
        <v>126.15100000000001</v>
      </c>
      <c r="F1048" s="30">
        <f t="shared" ca="1" si="90"/>
        <v>125.97416666666672</v>
      </c>
      <c r="G1048" s="206">
        <f t="shared" ca="1" si="91"/>
        <v>118.27736000000006</v>
      </c>
      <c r="H1048" s="192" t="str">
        <f ca="1"/>
        <v>2021-06-23</v>
      </c>
      <c r="I1048" s="193">
        <f ca="1"/>
        <v>60214200</v>
      </c>
      <c r="O1048" s="192" t="str">
        <f ca="1"/>
        <v>2021-06-23</v>
      </c>
      <c r="P1048" s="193">
        <f ca="1"/>
        <v>1.49</v>
      </c>
      <c r="Q1048" s="11"/>
      <c r="BB1048" s="55"/>
      <c r="BC1048" s="56"/>
      <c r="BD1048" s="56"/>
      <c r="BE1048" s="56"/>
      <c r="BF1048" s="56"/>
      <c r="BG1048" s="56"/>
    </row>
    <row r="1049" spans="1:59" ht="12.5">
      <c r="A1049" s="19"/>
      <c r="B1049" s="198" t="str">
        <f ca="1"/>
        <v>2021-06-22</v>
      </c>
      <c r="C1049" s="30">
        <f ca="1"/>
        <v>131.29</v>
      </c>
      <c r="D1049" s="205">
        <f t="shared" ca="1" si="92"/>
        <v>125.155</v>
      </c>
      <c r="E1049" s="30">
        <f t="shared" ca="1" si="89"/>
        <v>125.94666666666667</v>
      </c>
      <c r="F1049" s="30">
        <f t="shared" ca="1" si="90"/>
        <v>125.97091666666672</v>
      </c>
      <c r="G1049" s="206">
        <f t="shared" ca="1" si="91"/>
        <v>118.10844000000006</v>
      </c>
      <c r="H1049" s="192" t="str">
        <f ca="1"/>
        <v>2021-06-22</v>
      </c>
      <c r="I1049" s="193">
        <f ca="1"/>
        <v>74783618</v>
      </c>
      <c r="O1049" s="192" t="str">
        <f ca="1"/>
        <v>2021-06-22</v>
      </c>
      <c r="P1049" s="193">
        <f ca="1"/>
        <v>1.47</v>
      </c>
      <c r="Q1049" s="11"/>
      <c r="BB1049" s="55"/>
      <c r="BC1049" s="56"/>
      <c r="BD1049" s="56"/>
      <c r="BE1049" s="56"/>
      <c r="BF1049" s="56"/>
      <c r="BG1049" s="56"/>
    </row>
    <row r="1050" spans="1:59" ht="12.5">
      <c r="A1050" s="19"/>
      <c r="B1050" s="198" t="str">
        <f ca="1"/>
        <v>2021-06-21</v>
      </c>
      <c r="C1050" s="30">
        <f ca="1"/>
        <v>129.63999999999999</v>
      </c>
      <c r="D1050" s="205">
        <f t="shared" ca="1" si="92"/>
        <v>124.81800000000001</v>
      </c>
      <c r="E1050" s="30">
        <f t="shared" ca="1" si="89"/>
        <v>125.73466666666667</v>
      </c>
      <c r="F1050" s="30">
        <f t="shared" ca="1" si="90"/>
        <v>125.97466666666674</v>
      </c>
      <c r="G1050" s="206">
        <f t="shared" ca="1" si="91"/>
        <v>117.93376000000005</v>
      </c>
      <c r="H1050" s="192" t="str">
        <f ca="1"/>
        <v>2021-06-21</v>
      </c>
      <c r="I1050" s="193">
        <f ca="1"/>
        <v>79663316</v>
      </c>
      <c r="O1050" s="192" t="str">
        <f ca="1"/>
        <v>2021-06-21</v>
      </c>
      <c r="P1050" s="193">
        <f ca="1"/>
        <v>1.48</v>
      </c>
      <c r="Q1050" s="11"/>
      <c r="BB1050" s="55"/>
      <c r="BC1050" s="56"/>
      <c r="BD1050" s="56"/>
      <c r="BE1050" s="56"/>
      <c r="BF1050" s="56"/>
      <c r="BG1050" s="56"/>
    </row>
    <row r="1051" spans="1:59" ht="12.5">
      <c r="A1051" s="19"/>
      <c r="B1051" s="198" t="str">
        <f ca="1"/>
        <v>2021-06-18</v>
      </c>
      <c r="C1051" s="30">
        <f ca="1"/>
        <v>127.84</v>
      </c>
      <c r="D1051" s="205">
        <f t="shared" ca="1" si="92"/>
        <v>124.48149999999998</v>
      </c>
      <c r="E1051" s="30">
        <f t="shared" ca="1" si="89"/>
        <v>125.54016666666666</v>
      </c>
      <c r="F1051" s="30">
        <f t="shared" ca="1" si="90"/>
        <v>126.00700000000008</v>
      </c>
      <c r="G1051" s="206">
        <f t="shared" ca="1" si="91"/>
        <v>117.77196000000005</v>
      </c>
      <c r="H1051" s="192" t="str">
        <f ca="1"/>
        <v>2021-06-18</v>
      </c>
      <c r="I1051" s="193">
        <f ca="1"/>
        <v>108953309</v>
      </c>
      <c r="O1051" s="192" t="str">
        <f ca="1"/>
        <v>2021-06-18</v>
      </c>
      <c r="P1051" s="193">
        <f ca="1"/>
        <v>1.45</v>
      </c>
      <c r="Q1051" s="11"/>
      <c r="BB1051" s="55"/>
      <c r="BC1051" s="56"/>
      <c r="BD1051" s="56"/>
      <c r="BE1051" s="56"/>
      <c r="BF1051" s="56"/>
      <c r="BG1051" s="56"/>
    </row>
    <row r="1052" spans="1:59" ht="12.5">
      <c r="A1052" s="19"/>
      <c r="B1052" s="198" t="str">
        <f ca="1"/>
        <v>2021-06-17</v>
      </c>
      <c r="C1052" s="30">
        <f ca="1"/>
        <v>129.13999999999999</v>
      </c>
      <c r="D1052" s="205">
        <f t="shared" ca="1" si="92"/>
        <v>124.32699999999997</v>
      </c>
      <c r="E1052" s="30">
        <f t="shared" ca="1" si="89"/>
        <v>125.36749999999999</v>
      </c>
      <c r="F1052" s="30">
        <f t="shared" ca="1" si="90"/>
        <v>126.01591666666674</v>
      </c>
      <c r="G1052" s="206">
        <f t="shared" ca="1" si="91"/>
        <v>117.60992000000005</v>
      </c>
      <c r="H1052" s="192" t="str">
        <f ca="1"/>
        <v>2021-06-17</v>
      </c>
      <c r="I1052" s="193">
        <f ca="1"/>
        <v>96721700</v>
      </c>
      <c r="O1052" s="192" t="str">
        <f ca="1"/>
        <v>2021-06-17</v>
      </c>
      <c r="P1052" s="193">
        <f ca="1"/>
        <v>1.51</v>
      </c>
      <c r="Q1052" s="11"/>
      <c r="BB1052" s="55"/>
      <c r="BC1052" s="56"/>
      <c r="BD1052" s="56"/>
      <c r="BE1052" s="56"/>
      <c r="BF1052" s="56"/>
      <c r="BG1052" s="56"/>
    </row>
    <row r="1053" spans="1:59" ht="12.5">
      <c r="A1053" s="19"/>
      <c r="B1053" s="198" t="str">
        <f ca="1"/>
        <v>2021-06-16</v>
      </c>
      <c r="C1053" s="30">
        <f ca="1"/>
        <v>127.53</v>
      </c>
      <c r="D1053" s="205">
        <f t="shared" ca="1" si="92"/>
        <v>123.97899999999997</v>
      </c>
      <c r="E1053" s="30">
        <f t="shared" ca="1" si="89"/>
        <v>125.21299999999998</v>
      </c>
      <c r="F1053" s="30">
        <f t="shared" ca="1" si="90"/>
        <v>126.00575000000006</v>
      </c>
      <c r="G1053" s="206">
        <f t="shared" ca="1" si="91"/>
        <v>117.43376000000004</v>
      </c>
      <c r="H1053" s="192" t="str">
        <f ca="1"/>
        <v>2021-06-16</v>
      </c>
      <c r="I1053" s="193">
        <f ca="1"/>
        <v>91815026</v>
      </c>
      <c r="O1053" s="192" t="str">
        <f ca="1"/>
        <v>2021-06-16</v>
      </c>
      <c r="P1053" s="193">
        <f ca="1"/>
        <v>1.57</v>
      </c>
      <c r="Q1053" s="11"/>
      <c r="BB1053" s="55"/>
      <c r="BC1053" s="56"/>
      <c r="BD1053" s="56"/>
      <c r="BE1053" s="56"/>
      <c r="BF1053" s="56"/>
      <c r="BG1053" s="56"/>
    </row>
    <row r="1054" spans="1:59" ht="12.5">
      <c r="A1054" s="19"/>
      <c r="B1054" s="198" t="str">
        <f ca="1"/>
        <v>2021-06-15</v>
      </c>
      <c r="C1054" s="30">
        <f ca="1"/>
        <v>127.03</v>
      </c>
      <c r="D1054" s="205">
        <f t="shared" ca="1" si="92"/>
        <v>123.71949999999997</v>
      </c>
      <c r="E1054" s="30">
        <f t="shared" ca="1" si="89"/>
        <v>125.09933333333332</v>
      </c>
      <c r="F1054" s="30">
        <f t="shared" ca="1" si="90"/>
        <v>126.01650000000008</v>
      </c>
      <c r="G1054" s="206">
        <f t="shared" ca="1" si="91"/>
        <v>117.26600000000003</v>
      </c>
      <c r="H1054" s="192" t="str">
        <f ca="1"/>
        <v>2021-06-15</v>
      </c>
      <c r="I1054" s="193">
        <f ca="1"/>
        <v>62746332</v>
      </c>
      <c r="O1054" s="192" t="str">
        <f ca="1"/>
        <v>2021-06-15</v>
      </c>
      <c r="P1054" s="193">
        <f ca="1"/>
        <v>1.5</v>
      </c>
      <c r="Q1054" s="11"/>
      <c r="BB1054" s="55"/>
      <c r="BC1054" s="56"/>
      <c r="BD1054" s="56"/>
      <c r="BE1054" s="56"/>
      <c r="BF1054" s="56"/>
      <c r="BG1054" s="56"/>
    </row>
    <row r="1055" spans="1:59" ht="12.5">
      <c r="A1055" s="19"/>
      <c r="B1055" s="198" t="str">
        <f ca="1"/>
        <v>2021-06-14</v>
      </c>
      <c r="C1055" s="30">
        <f ca="1"/>
        <v>127.86</v>
      </c>
      <c r="D1055" s="205">
        <f t="shared" ca="1" si="92"/>
        <v>123.55449999999999</v>
      </c>
      <c r="E1055" s="30">
        <f t="shared" ca="1" si="89"/>
        <v>124.93849999999998</v>
      </c>
      <c r="F1055" s="30">
        <f t="shared" ca="1" si="90"/>
        <v>126.00166666666674</v>
      </c>
      <c r="G1055" s="206">
        <f t="shared" ca="1" si="91"/>
        <v>117.10008000000003</v>
      </c>
      <c r="H1055" s="192" t="str">
        <f ca="1"/>
        <v>2021-06-14</v>
      </c>
      <c r="I1055" s="193">
        <f ca="1"/>
        <v>96906500</v>
      </c>
      <c r="O1055" s="192" t="str">
        <f ca="1"/>
        <v>2021-06-14</v>
      </c>
      <c r="P1055" s="193">
        <f ca="1"/>
        <v>1.5</v>
      </c>
      <c r="Q1055" s="11"/>
      <c r="BB1055" s="55"/>
      <c r="BC1055" s="56"/>
      <c r="BD1055" s="56"/>
      <c r="BE1055" s="56"/>
      <c r="BF1055" s="56"/>
      <c r="BG1055" s="56"/>
    </row>
    <row r="1056" spans="1:59" ht="12.5">
      <c r="A1056" s="19"/>
      <c r="B1056" s="198" t="str">
        <f ca="1"/>
        <v>2021-06-11</v>
      </c>
      <c r="C1056" s="30">
        <f ca="1"/>
        <v>124.79</v>
      </c>
      <c r="D1056" s="205">
        <f t="shared" ca="1" si="92"/>
        <v>123.40599999999999</v>
      </c>
      <c r="E1056" s="30">
        <f t="shared" ca="1" si="89"/>
        <v>124.77266666666665</v>
      </c>
      <c r="F1056" s="30">
        <f t="shared" ca="1" si="90"/>
        <v>125.96708333333339</v>
      </c>
      <c r="G1056" s="206">
        <f t="shared" ca="1" si="91"/>
        <v>116.93132000000001</v>
      </c>
      <c r="H1056" s="192" t="str">
        <f ca="1"/>
        <v>2021-06-11</v>
      </c>
      <c r="I1056" s="193">
        <f ca="1"/>
        <v>53522400</v>
      </c>
      <c r="O1056" s="192" t="str">
        <f ca="1"/>
        <v>2021-06-11</v>
      </c>
      <c r="P1056" s="193">
        <f ca="1"/>
        <v>1.46</v>
      </c>
      <c r="Q1056" s="11"/>
      <c r="BB1056" s="55"/>
      <c r="BC1056" s="56"/>
      <c r="BD1056" s="56"/>
      <c r="BE1056" s="56"/>
      <c r="BF1056" s="56"/>
      <c r="BG1056" s="56"/>
    </row>
    <row r="1057" spans="1:59" ht="12.5">
      <c r="A1057" s="19"/>
      <c r="B1057" s="198" t="str">
        <f ca="1"/>
        <v>2021-06-10</v>
      </c>
      <c r="C1057" s="30">
        <f ca="1"/>
        <v>123.58</v>
      </c>
      <c r="D1057" s="205">
        <f t="shared" ca="1" si="92"/>
        <v>123.28949999999998</v>
      </c>
      <c r="E1057" s="30">
        <f t="shared" ca="1" si="89"/>
        <v>124.72699999999999</v>
      </c>
      <c r="F1057" s="30">
        <f t="shared" ca="1" si="90"/>
        <v>125.97475000000004</v>
      </c>
      <c r="G1057" s="206">
        <f t="shared" ca="1" si="91"/>
        <v>116.76600000000001</v>
      </c>
      <c r="H1057" s="192" t="str">
        <f ca="1"/>
        <v>2021-06-10</v>
      </c>
      <c r="I1057" s="193">
        <f ca="1"/>
        <v>71186421</v>
      </c>
      <c r="O1057" s="192" t="str">
        <f ca="1"/>
        <v>2021-06-10</v>
      </c>
      <c r="P1057" s="193">
        <f ca="1"/>
        <v>1.46</v>
      </c>
      <c r="Q1057" s="11"/>
      <c r="BB1057" s="55"/>
      <c r="BC1057" s="56"/>
      <c r="BD1057" s="56"/>
      <c r="BE1057" s="56"/>
      <c r="BF1057" s="56"/>
      <c r="BG1057" s="56"/>
    </row>
    <row r="1058" spans="1:59" ht="12.5">
      <c r="A1058" s="19"/>
      <c r="B1058" s="198" t="str">
        <f ca="1"/>
        <v>2021-06-09</v>
      </c>
      <c r="C1058" s="30">
        <f ca="1"/>
        <v>124.57</v>
      </c>
      <c r="D1058" s="205">
        <f t="shared" ca="1" si="92"/>
        <v>123.12549999999999</v>
      </c>
      <c r="E1058" s="30">
        <f t="shared" ca="1" si="89"/>
        <v>124.71466666666666</v>
      </c>
      <c r="F1058" s="30">
        <f t="shared" ca="1" si="90"/>
        <v>125.98525000000004</v>
      </c>
      <c r="G1058" s="206">
        <f t="shared" ca="1" si="91"/>
        <v>116.60144</v>
      </c>
      <c r="H1058" s="192" t="str">
        <f ca="1"/>
        <v>2021-06-09</v>
      </c>
      <c r="I1058" s="193">
        <f ca="1"/>
        <v>56877937</v>
      </c>
      <c r="O1058" s="192" t="str">
        <f ca="1"/>
        <v>2021-06-09</v>
      </c>
      <c r="P1058" s="193">
        <f ca="1"/>
        <v>1.49</v>
      </c>
      <c r="Q1058" s="11"/>
      <c r="BB1058" s="55"/>
      <c r="BC1058" s="56"/>
      <c r="BD1058" s="56"/>
      <c r="BE1058" s="56"/>
      <c r="BF1058" s="56"/>
      <c r="BG1058" s="56"/>
    </row>
    <row r="1059" spans="1:59" ht="12.5">
      <c r="A1059" s="19"/>
      <c r="B1059" s="198" t="str">
        <f ca="1"/>
        <v>2021-06-08</v>
      </c>
      <c r="C1059" s="30">
        <f ca="1"/>
        <v>124.19</v>
      </c>
      <c r="D1059" s="205">
        <f t="shared" ca="1" si="92"/>
        <v>123.066</v>
      </c>
      <c r="E1059" s="30">
        <f t="shared" ca="1" si="89"/>
        <v>124.66</v>
      </c>
      <c r="F1059" s="30">
        <f t="shared" ca="1" si="90"/>
        <v>125.98808333333336</v>
      </c>
      <c r="G1059" s="206">
        <f t="shared" ca="1" si="91"/>
        <v>116.43012</v>
      </c>
      <c r="H1059" s="192" t="str">
        <f ca="1"/>
        <v>2021-06-08</v>
      </c>
      <c r="I1059" s="193">
        <f ca="1"/>
        <v>74403800</v>
      </c>
      <c r="O1059" s="192" t="str">
        <f ca="1"/>
        <v>2021-06-08</v>
      </c>
      <c r="P1059" s="193">
        <f ca="1"/>
        <v>1.53</v>
      </c>
      <c r="Q1059" s="11"/>
      <c r="BB1059" s="55"/>
      <c r="BC1059" s="56"/>
      <c r="BD1059" s="56"/>
      <c r="BE1059" s="56"/>
      <c r="BF1059" s="56"/>
      <c r="BG1059" s="56"/>
    </row>
    <row r="1060" spans="1:59" ht="12.5">
      <c r="A1060" s="19"/>
      <c r="B1060" s="198" t="str">
        <f ca="1"/>
        <v>2021-06-07</v>
      </c>
      <c r="C1060" s="30">
        <f ca="1"/>
        <v>123.37</v>
      </c>
      <c r="D1060" s="205">
        <f t="shared" ca="1" si="92"/>
        <v>123.07150000000001</v>
      </c>
      <c r="E1060" s="30">
        <f t="shared" ca="1" si="89"/>
        <v>124.56349999999999</v>
      </c>
      <c r="F1060" s="30">
        <f t="shared" ca="1" si="90"/>
        <v>125.94441666666671</v>
      </c>
      <c r="G1060" s="206">
        <f t="shared" ca="1" si="91"/>
        <v>116.27680000000001</v>
      </c>
      <c r="H1060" s="192" t="str">
        <f ca="1"/>
        <v>2021-06-07</v>
      </c>
      <c r="I1060" s="193">
        <f ca="1"/>
        <v>71057600</v>
      </c>
      <c r="O1060" s="192" t="str">
        <f ca="1"/>
        <v>2021-06-07</v>
      </c>
      <c r="P1060" s="193">
        <f ca="1"/>
        <v>1.57</v>
      </c>
      <c r="Q1060" s="11"/>
      <c r="BB1060" s="55"/>
      <c r="BC1060" s="56"/>
      <c r="BD1060" s="56"/>
      <c r="BE1060" s="56"/>
      <c r="BF1060" s="56"/>
      <c r="BG1060" s="56"/>
    </row>
    <row r="1061" spans="1:59" ht="12.5">
      <c r="A1061" s="19"/>
      <c r="B1061" s="198" t="str">
        <f ca="1"/>
        <v>2021-06-04</v>
      </c>
      <c r="C1061" s="30">
        <f ca="1"/>
        <v>123.36</v>
      </c>
      <c r="D1061" s="205">
        <f t="shared" ca="1" si="92"/>
        <v>123.28250000000003</v>
      </c>
      <c r="E1061" s="30">
        <f t="shared" ca="1" si="89"/>
        <v>124.49583333333332</v>
      </c>
      <c r="F1061" s="30">
        <f t="shared" ca="1" si="90"/>
        <v>125.91275000000003</v>
      </c>
      <c r="G1061" s="206">
        <f t="shared" ca="1" si="91"/>
        <v>116.11815999999999</v>
      </c>
      <c r="H1061" s="192" t="str">
        <f ca="1"/>
        <v>2021-06-04</v>
      </c>
      <c r="I1061" s="193">
        <f ca="1"/>
        <v>75169343</v>
      </c>
      <c r="O1061" s="192" t="str">
        <f ca="1"/>
        <v>2021-06-04</v>
      </c>
      <c r="P1061" s="193">
        <f ca="1"/>
        <v>1.56</v>
      </c>
      <c r="Q1061" s="11"/>
      <c r="BB1061" s="55"/>
      <c r="BC1061" s="56"/>
      <c r="BD1061" s="56"/>
      <c r="BE1061" s="56"/>
      <c r="BF1061" s="56"/>
      <c r="BG1061" s="56"/>
    </row>
    <row r="1062" spans="1:59" ht="12.5">
      <c r="A1062" s="19"/>
      <c r="B1062" s="198" t="str">
        <f ca="1"/>
        <v>2021-06-03</v>
      </c>
      <c r="C1062" s="30">
        <f ca="1"/>
        <v>121.06</v>
      </c>
      <c r="D1062" s="205">
        <f t="shared" ca="1" si="92"/>
        <v>123.46050000000002</v>
      </c>
      <c r="E1062" s="30">
        <f t="shared" ca="1" si="89"/>
        <v>124.39599999999999</v>
      </c>
      <c r="F1062" s="30">
        <f t="shared" ca="1" si="90"/>
        <v>125.8879166666667</v>
      </c>
      <c r="G1062" s="206">
        <f t="shared" ca="1" si="91"/>
        <v>115.94927999999999</v>
      </c>
      <c r="H1062" s="192" t="str">
        <f ca="1"/>
        <v>2021-06-03</v>
      </c>
      <c r="I1062" s="193">
        <f ca="1"/>
        <v>76229200</v>
      </c>
      <c r="O1062" s="192" t="str">
        <f ca="1"/>
        <v>2021-06-03</v>
      </c>
      <c r="P1062" s="193">
        <f ca="1"/>
        <v>1.63</v>
      </c>
      <c r="Q1062" s="11"/>
      <c r="BB1062" s="55"/>
      <c r="BC1062" s="56"/>
      <c r="BD1062" s="56"/>
      <c r="BE1062" s="56"/>
      <c r="BF1062" s="56"/>
      <c r="BG1062" s="56"/>
    </row>
    <row r="1063" spans="1:59" ht="12.5">
      <c r="A1063" s="19"/>
      <c r="B1063" s="198" t="str">
        <f ca="1"/>
        <v>2021-06-02</v>
      </c>
      <c r="C1063" s="30">
        <f ca="1"/>
        <v>122.55</v>
      </c>
      <c r="D1063" s="205">
        <f t="shared" ca="1" si="92"/>
        <v>123.67300000000003</v>
      </c>
      <c r="E1063" s="30">
        <f t="shared" ca="1" si="89"/>
        <v>124.35249999999999</v>
      </c>
      <c r="F1063" s="30">
        <f t="shared" ca="1" si="90"/>
        <v>125.87033333333336</v>
      </c>
      <c r="G1063" s="206">
        <f t="shared" ca="1" si="91"/>
        <v>115.78771999999999</v>
      </c>
      <c r="H1063" s="192" t="str">
        <f ca="1"/>
        <v>2021-06-02</v>
      </c>
      <c r="I1063" s="193">
        <f ca="1"/>
        <v>59278900</v>
      </c>
      <c r="O1063" s="192" t="str">
        <f ca="1"/>
        <v>2021-06-02</v>
      </c>
      <c r="P1063" s="193">
        <f ca="1"/>
        <v>1.59</v>
      </c>
      <c r="Q1063" s="11"/>
      <c r="BB1063" s="55"/>
      <c r="BC1063" s="56"/>
      <c r="BD1063" s="56"/>
      <c r="BE1063" s="56"/>
      <c r="BF1063" s="56"/>
      <c r="BG1063" s="56"/>
    </row>
    <row r="1064" spans="1:59" ht="12.5">
      <c r="A1064" s="19"/>
      <c r="B1064" s="198" t="str">
        <f ca="1"/>
        <v>2021-06-01</v>
      </c>
      <c r="C1064" s="30">
        <f ca="1"/>
        <v>121.78</v>
      </c>
      <c r="D1064" s="205">
        <f t="shared" ca="1" si="92"/>
        <v>123.79900000000001</v>
      </c>
      <c r="E1064" s="30">
        <f t="shared" ca="1" si="89"/>
        <v>124.20716666666664</v>
      </c>
      <c r="F1064" s="30">
        <f t="shared" ca="1" si="90"/>
        <v>125.86150000000002</v>
      </c>
      <c r="G1064" s="206">
        <f t="shared" ca="1" si="91"/>
        <v>115.61124</v>
      </c>
      <c r="H1064" s="192" t="str">
        <f ca="1"/>
        <v>2021-06-01</v>
      </c>
      <c r="I1064" s="193">
        <f ca="1"/>
        <v>67637118</v>
      </c>
      <c r="O1064" s="192" t="str">
        <f ca="1"/>
        <v>2021-06-01</v>
      </c>
      <c r="P1064" s="193">
        <f ca="1"/>
        <v>1.62</v>
      </c>
      <c r="Q1064" s="11"/>
      <c r="BB1064" s="55"/>
      <c r="BC1064" s="56"/>
      <c r="BD1064" s="56"/>
      <c r="BE1064" s="56"/>
      <c r="BF1064" s="56"/>
      <c r="BG1064" s="56"/>
    </row>
    <row r="1065" spans="1:59" ht="12.5">
      <c r="A1065" s="19"/>
      <c r="B1065" s="198" t="str">
        <f ca="1"/>
        <v>2021-05-28</v>
      </c>
      <c r="C1065" s="30">
        <f ca="1"/>
        <v>122.11</v>
      </c>
      <c r="D1065" s="205">
        <f t="shared" ca="1" si="92"/>
        <v>124.19299999999998</v>
      </c>
      <c r="E1065" s="30">
        <f t="shared" ca="1" si="89"/>
        <v>124.15716666666665</v>
      </c>
      <c r="F1065" s="30">
        <f t="shared" ca="1" si="90"/>
        <v>125.85400000000001</v>
      </c>
      <c r="G1065" s="206">
        <f t="shared" ca="1" si="91"/>
        <v>115.44055999999998</v>
      </c>
      <c r="H1065" s="192" t="str">
        <f ca="1"/>
        <v>2021-05-28</v>
      </c>
      <c r="I1065" s="193">
        <f ca="1"/>
        <v>71311109</v>
      </c>
      <c r="O1065" s="192" t="str">
        <f ca="1"/>
        <v>2021-05-28</v>
      </c>
      <c r="P1065" s="193">
        <f ca="1"/>
        <v>1.58</v>
      </c>
      <c r="Q1065" s="11"/>
      <c r="BB1065" s="55"/>
      <c r="BC1065" s="56"/>
      <c r="BD1065" s="56"/>
      <c r="BE1065" s="56"/>
      <c r="BF1065" s="56"/>
      <c r="BG1065" s="56"/>
    </row>
    <row r="1066" spans="1:59" ht="12.5">
      <c r="A1066" s="19"/>
      <c r="B1066" s="198" t="str">
        <f ca="1"/>
        <v>2021-05-27</v>
      </c>
      <c r="C1066" s="30">
        <f ca="1"/>
        <v>122.76</v>
      </c>
      <c r="D1066" s="205">
        <f t="shared" ca="1" si="92"/>
        <v>124.5175</v>
      </c>
      <c r="E1066" s="30">
        <f t="shared" ca="1" si="89"/>
        <v>124.08066666666667</v>
      </c>
      <c r="F1066" s="30">
        <f t="shared" ca="1" si="90"/>
        <v>125.83150000000001</v>
      </c>
      <c r="G1066" s="206">
        <f t="shared" ca="1" si="91"/>
        <v>115.26684</v>
      </c>
      <c r="H1066" s="192" t="str">
        <f ca="1"/>
        <v>2021-05-27</v>
      </c>
      <c r="I1066" s="193">
        <f ca="1"/>
        <v>94625601</v>
      </c>
      <c r="O1066" s="192" t="str">
        <f ca="1"/>
        <v>2021-05-27</v>
      </c>
      <c r="P1066" s="193">
        <f ca="1"/>
        <v>1.61</v>
      </c>
      <c r="Q1066" s="11"/>
      <c r="BB1066" s="55"/>
      <c r="BC1066" s="56"/>
      <c r="BD1066" s="56"/>
      <c r="BE1066" s="56"/>
      <c r="BF1066" s="56"/>
      <c r="BG1066" s="56"/>
    </row>
    <row r="1067" spans="1:59" ht="12.5">
      <c r="A1067" s="19"/>
      <c r="B1067" s="198" t="str">
        <f ca="1"/>
        <v>2021-05-26</v>
      </c>
      <c r="C1067" s="30">
        <f ca="1"/>
        <v>124.3</v>
      </c>
      <c r="D1067" s="205">
        <f t="shared" ca="1" si="92"/>
        <v>124.90849999999998</v>
      </c>
      <c r="E1067" s="30">
        <f t="shared" ca="1" si="89"/>
        <v>124.02466666666665</v>
      </c>
      <c r="F1067" s="30">
        <f t="shared" ca="1" si="90"/>
        <v>125.80924999999999</v>
      </c>
      <c r="G1067" s="206">
        <f t="shared" ca="1" si="91"/>
        <v>115.08907999999998</v>
      </c>
      <c r="H1067" s="192" t="str">
        <f ca="1"/>
        <v>2021-05-26</v>
      </c>
      <c r="I1067" s="193">
        <f ca="1"/>
        <v>56575920</v>
      </c>
      <c r="O1067" s="192" t="str">
        <f ca="1"/>
        <v>2021-05-26</v>
      </c>
      <c r="P1067" s="193">
        <f ca="1"/>
        <v>1.57</v>
      </c>
      <c r="Q1067" s="11"/>
      <c r="BB1067" s="55"/>
      <c r="BC1067" s="56"/>
      <c r="BD1067" s="56"/>
      <c r="BE1067" s="56"/>
      <c r="BF1067" s="56"/>
      <c r="BG1067" s="56"/>
    </row>
    <row r="1068" spans="1:59" ht="12.5">
      <c r="A1068" s="19"/>
      <c r="B1068" s="198" t="str">
        <f ca="1"/>
        <v>2021-05-25</v>
      </c>
      <c r="C1068" s="30">
        <f ca="1"/>
        <v>124.35</v>
      </c>
      <c r="D1068" s="205">
        <f t="shared" ca="1" si="92"/>
        <v>125.227</v>
      </c>
      <c r="E1068" s="30">
        <f t="shared" ca="1" si="89"/>
        <v>123.99299999999997</v>
      </c>
      <c r="F1068" s="30">
        <f t="shared" ca="1" si="90"/>
        <v>125.77524999999999</v>
      </c>
      <c r="G1068" s="206">
        <f t="shared" ca="1" si="91"/>
        <v>114.90135999999998</v>
      </c>
      <c r="H1068" s="192" t="str">
        <f ca="1"/>
        <v>2021-05-25</v>
      </c>
      <c r="I1068" s="193">
        <f ca="1"/>
        <v>72009500</v>
      </c>
      <c r="O1068" s="192" t="str">
        <f ca="1"/>
        <v>2021-05-25</v>
      </c>
      <c r="P1068" s="193">
        <f ca="1"/>
        <v>1.56</v>
      </c>
      <c r="Q1068" s="11"/>
      <c r="BB1068" s="55"/>
      <c r="BC1068" s="56"/>
      <c r="BD1068" s="56"/>
      <c r="BE1068" s="56"/>
      <c r="BF1068" s="56"/>
      <c r="BG1068" s="56"/>
    </row>
    <row r="1069" spans="1:59" ht="12.5">
      <c r="A1069" s="19"/>
      <c r="B1069" s="198" t="str">
        <f ca="1"/>
        <v>2021-05-24</v>
      </c>
      <c r="C1069" s="30">
        <f ca="1"/>
        <v>124.55</v>
      </c>
      <c r="D1069" s="205">
        <f t="shared" ca="1" si="92"/>
        <v>125.583</v>
      </c>
      <c r="E1069" s="30">
        <f t="shared" ca="1" si="89"/>
        <v>124.00399999999998</v>
      </c>
      <c r="F1069" s="30">
        <f t="shared" ca="1" si="90"/>
        <v>125.73791666666666</v>
      </c>
      <c r="G1069" s="206">
        <f t="shared" ca="1" si="91"/>
        <v>114.71371999999998</v>
      </c>
      <c r="H1069" s="192" t="str">
        <f ca="1"/>
        <v>2021-05-24</v>
      </c>
      <c r="I1069" s="193">
        <f ca="1"/>
        <v>63092945</v>
      </c>
      <c r="O1069" s="192" t="str">
        <f ca="1"/>
        <v>2021-05-24</v>
      </c>
      <c r="P1069" s="193">
        <f ca="1"/>
        <v>1.61</v>
      </c>
      <c r="Q1069" s="11"/>
      <c r="BB1069" s="55"/>
      <c r="BC1069" s="56"/>
      <c r="BD1069" s="56"/>
      <c r="BE1069" s="56"/>
      <c r="BF1069" s="56"/>
      <c r="BG1069" s="56"/>
    </row>
    <row r="1070" spans="1:59" ht="12.5">
      <c r="A1070" s="19"/>
      <c r="B1070" s="198" t="str">
        <f ca="1"/>
        <v>2021-05-21</v>
      </c>
      <c r="C1070" s="30">
        <f ca="1"/>
        <v>122.91</v>
      </c>
      <c r="D1070" s="205">
        <f t="shared" ca="1" si="92"/>
        <v>125.94499999999998</v>
      </c>
      <c r="E1070" s="30">
        <f t="shared" ca="1" si="89"/>
        <v>123.90516666666664</v>
      </c>
      <c r="F1070" s="30">
        <f t="shared" ca="1" si="90"/>
        <v>125.66908333333335</v>
      </c>
      <c r="G1070" s="206">
        <f t="shared" ca="1" si="91"/>
        <v>114.52515999999999</v>
      </c>
      <c r="H1070" s="192" t="str">
        <f ca="1"/>
        <v>2021-05-21</v>
      </c>
      <c r="I1070" s="193">
        <f ca="1"/>
        <v>79295436</v>
      </c>
      <c r="O1070" s="192" t="str">
        <f ca="1"/>
        <v>2021-05-21</v>
      </c>
      <c r="P1070" s="193">
        <f ca="1"/>
        <v>1.63</v>
      </c>
      <c r="Q1070" s="11"/>
      <c r="BB1070" s="55"/>
      <c r="BC1070" s="56"/>
      <c r="BD1070" s="56"/>
      <c r="BE1070" s="56"/>
      <c r="BF1070" s="56"/>
      <c r="BG1070" s="56"/>
    </row>
    <row r="1071" spans="1:59" ht="12.5">
      <c r="A1071" s="19"/>
      <c r="B1071" s="198" t="str">
        <f ca="1"/>
        <v>2021-05-20</v>
      </c>
      <c r="C1071" s="30">
        <f ca="1"/>
        <v>124.75</v>
      </c>
      <c r="D1071" s="205">
        <f t="shared" ca="1" si="92"/>
        <v>126.36949999999997</v>
      </c>
      <c r="E1071" s="30">
        <f t="shared" ca="1" si="89"/>
        <v>123.82933333333328</v>
      </c>
      <c r="F1071" s="30">
        <f t="shared" ca="1" si="90"/>
        <v>125.59383333333332</v>
      </c>
      <c r="G1071" s="206">
        <f t="shared" ca="1" si="91"/>
        <v>114.34179999999998</v>
      </c>
      <c r="H1071" s="192" t="str">
        <f ca="1"/>
        <v>2021-05-20</v>
      </c>
      <c r="I1071" s="193">
        <f ca="1"/>
        <v>76857123</v>
      </c>
      <c r="O1071" s="192" t="str">
        <f ca="1"/>
        <v>2021-05-20</v>
      </c>
      <c r="P1071" s="193">
        <f ca="1"/>
        <v>1.63</v>
      </c>
      <c r="Q1071" s="11"/>
      <c r="BB1071" s="55"/>
      <c r="BC1071" s="56"/>
      <c r="BD1071" s="56"/>
      <c r="BE1071" s="56"/>
      <c r="BF1071" s="56"/>
      <c r="BG1071" s="56"/>
    </row>
    <row r="1072" spans="1:59" ht="12.5">
      <c r="A1072" s="19"/>
      <c r="B1072" s="198" t="str">
        <f ca="1"/>
        <v>2021-05-19</v>
      </c>
      <c r="C1072" s="30">
        <f ca="1"/>
        <v>122.18</v>
      </c>
      <c r="D1072" s="205">
        <f t="shared" ca="1" si="92"/>
        <v>126.5855</v>
      </c>
      <c r="E1072" s="30">
        <f t="shared" ca="1" si="89"/>
        <v>123.79383333333331</v>
      </c>
      <c r="F1072" s="30">
        <f t="shared" ca="1" si="90"/>
        <v>125.49874999999999</v>
      </c>
      <c r="G1072" s="206">
        <f t="shared" ca="1" si="91"/>
        <v>114.15319999999998</v>
      </c>
      <c r="H1072" s="192" t="str">
        <f ca="1"/>
        <v>2021-05-19</v>
      </c>
      <c r="I1072" s="193">
        <f ca="1"/>
        <v>92612000</v>
      </c>
      <c r="O1072" s="192" t="str">
        <f ca="1"/>
        <v>2021-05-19</v>
      </c>
      <c r="P1072" s="193">
        <f ca="1"/>
        <v>1.68</v>
      </c>
      <c r="Q1072" s="11"/>
      <c r="BB1072" s="55"/>
      <c r="BC1072" s="56"/>
      <c r="BD1072" s="56"/>
      <c r="BE1072" s="56"/>
      <c r="BF1072" s="56"/>
      <c r="BG1072" s="56"/>
    </row>
    <row r="1073" spans="1:59" ht="12.5">
      <c r="A1073" s="19"/>
      <c r="B1073" s="198" t="str">
        <f ca="1"/>
        <v>2021-05-18</v>
      </c>
      <c r="C1073" s="30">
        <f ca="1"/>
        <v>122.34</v>
      </c>
      <c r="D1073" s="205">
        <f t="shared" ca="1" si="92"/>
        <v>127.0065</v>
      </c>
      <c r="E1073" s="30">
        <f t="shared" ca="1" si="89"/>
        <v>123.80949999999997</v>
      </c>
      <c r="F1073" s="30">
        <f t="shared" ca="1" si="90"/>
        <v>125.41808333333331</v>
      </c>
      <c r="G1073" s="206">
        <f t="shared" ca="1" si="91"/>
        <v>113.97287999999998</v>
      </c>
      <c r="H1073" s="192" t="str">
        <f ca="1"/>
        <v>2021-05-18</v>
      </c>
      <c r="I1073" s="193">
        <f ca="1"/>
        <v>63342929</v>
      </c>
      <c r="O1073" s="192" t="str">
        <f ca="1"/>
        <v>2021-05-18</v>
      </c>
      <c r="P1073" s="193">
        <f ca="1"/>
        <v>1.64</v>
      </c>
      <c r="Q1073" s="11"/>
      <c r="BB1073" s="55"/>
      <c r="BC1073" s="56"/>
      <c r="BD1073" s="56"/>
      <c r="BE1073" s="56"/>
      <c r="BF1073" s="56"/>
      <c r="BG1073" s="56"/>
    </row>
    <row r="1074" spans="1:59" ht="12.5">
      <c r="A1074" s="19"/>
      <c r="B1074" s="198" t="str">
        <f ca="1"/>
        <v>2021-05-17</v>
      </c>
      <c r="C1074" s="30">
        <f ca="1"/>
        <v>123.73</v>
      </c>
      <c r="D1074" s="205">
        <f t="shared" ca="1" si="92"/>
        <v>127.4</v>
      </c>
      <c r="E1074" s="30">
        <f t="shared" ca="1" si="89"/>
        <v>123.8248333333333</v>
      </c>
      <c r="F1074" s="30">
        <f t="shared" ca="1" si="90"/>
        <v>125.3253333333333</v>
      </c>
      <c r="G1074" s="206">
        <f t="shared" ca="1" si="91"/>
        <v>113.79423999999997</v>
      </c>
      <c r="H1074" s="192" t="str">
        <f ca="1"/>
        <v>2021-05-17</v>
      </c>
      <c r="I1074" s="193">
        <f ca="1"/>
        <v>74244624</v>
      </c>
      <c r="O1074" s="192" t="str">
        <f ca="1"/>
        <v>2021-05-17</v>
      </c>
      <c r="P1074" s="193">
        <f ca="1"/>
        <v>1.64</v>
      </c>
      <c r="Q1074" s="11"/>
      <c r="BB1074" s="55"/>
      <c r="BC1074" s="56"/>
      <c r="BD1074" s="56"/>
      <c r="BE1074" s="56"/>
      <c r="BF1074" s="56"/>
      <c r="BG1074" s="56"/>
    </row>
    <row r="1075" spans="1:59" ht="12.5">
      <c r="A1075" s="19"/>
      <c r="B1075" s="198" t="str">
        <f ca="1"/>
        <v>2021-05-14</v>
      </c>
      <c r="C1075" s="30">
        <f ca="1"/>
        <v>124.89</v>
      </c>
      <c r="D1075" s="205">
        <f t="shared" ca="1" si="92"/>
        <v>127.809</v>
      </c>
      <c r="E1075" s="30">
        <f t="shared" ca="1" si="89"/>
        <v>123.87999999999997</v>
      </c>
      <c r="F1075" s="30">
        <f t="shared" ca="1" si="90"/>
        <v>125.24941666666665</v>
      </c>
      <c r="G1075" s="206">
        <f t="shared" ca="1" si="91"/>
        <v>113.60411999999998</v>
      </c>
      <c r="H1075" s="192" t="str">
        <f ca="1"/>
        <v>2021-05-14</v>
      </c>
      <c r="I1075" s="193">
        <f ca="1"/>
        <v>81918000</v>
      </c>
      <c r="O1075" s="192" t="str">
        <f ca="1"/>
        <v>2021-05-14</v>
      </c>
      <c r="P1075" s="193">
        <f ca="1"/>
        <v>1.64</v>
      </c>
      <c r="Q1075" s="11"/>
      <c r="BB1075" s="55"/>
      <c r="BC1075" s="56"/>
      <c r="BD1075" s="56"/>
      <c r="BE1075" s="56"/>
      <c r="BF1075" s="56"/>
      <c r="BG1075" s="56"/>
    </row>
    <row r="1076" spans="1:59" ht="12.5">
      <c r="A1076" s="19"/>
      <c r="B1076" s="198" t="str">
        <f ca="1"/>
        <v>2021-05-13</v>
      </c>
      <c r="C1076" s="30">
        <f ca="1"/>
        <v>122.46</v>
      </c>
      <c r="D1076" s="205">
        <f t="shared" ca="1" si="92"/>
        <v>128.12649999999999</v>
      </c>
      <c r="E1076" s="30">
        <f t="shared" ca="1" si="89"/>
        <v>123.91333333333331</v>
      </c>
      <c r="F1076" s="30">
        <f t="shared" ca="1" si="90"/>
        <v>125.17441666666664</v>
      </c>
      <c r="G1076" s="206">
        <f t="shared" ca="1" si="91"/>
        <v>113.41111999999998</v>
      </c>
      <c r="H1076" s="192" t="str">
        <f ca="1"/>
        <v>2021-05-13</v>
      </c>
      <c r="I1076" s="193">
        <f ca="1"/>
        <v>105861339</v>
      </c>
      <c r="O1076" s="192" t="str">
        <f ca="1"/>
        <v>2021-05-13</v>
      </c>
      <c r="P1076" s="193">
        <f ca="1"/>
        <v>1.67</v>
      </c>
      <c r="Q1076" s="11"/>
      <c r="BB1076" s="55"/>
      <c r="BC1076" s="56"/>
      <c r="BD1076" s="56"/>
      <c r="BE1076" s="56"/>
      <c r="BF1076" s="56"/>
      <c r="BG1076" s="56"/>
    </row>
    <row r="1077" spans="1:59" ht="12.5">
      <c r="A1077" s="19"/>
      <c r="B1077" s="198" t="str">
        <f ca="1"/>
        <v>2021-05-12</v>
      </c>
      <c r="C1077" s="30">
        <f ca="1"/>
        <v>120.3</v>
      </c>
      <c r="D1077" s="205">
        <f t="shared" ca="1" si="92"/>
        <v>128.58199999999999</v>
      </c>
      <c r="E1077" s="30">
        <f t="shared" ca="1" si="89"/>
        <v>124.00549999999997</v>
      </c>
      <c r="F1077" s="30">
        <f t="shared" ca="1" si="90"/>
        <v>125.11466666666665</v>
      </c>
      <c r="G1077" s="206">
        <f t="shared" ca="1" si="91"/>
        <v>113.22079999999997</v>
      </c>
      <c r="H1077" s="192" t="str">
        <f ca="1"/>
        <v>2021-05-12</v>
      </c>
      <c r="I1077" s="193">
        <f ca="1"/>
        <v>112172300</v>
      </c>
      <c r="O1077" s="192" t="str">
        <f ca="1"/>
        <v>2021-05-12</v>
      </c>
      <c r="P1077" s="193">
        <f ca="1"/>
        <v>1.7</v>
      </c>
      <c r="Q1077" s="11"/>
      <c r="BB1077" s="55"/>
      <c r="BC1077" s="56"/>
      <c r="BD1077" s="56"/>
      <c r="BE1077" s="56"/>
      <c r="BF1077" s="56"/>
      <c r="BG1077" s="56"/>
    </row>
    <row r="1078" spans="1:59" ht="12.5">
      <c r="A1078" s="19"/>
      <c r="B1078" s="198" t="str">
        <f ca="1"/>
        <v>2021-05-11</v>
      </c>
      <c r="C1078" s="30">
        <f ca="1"/>
        <v>123.38</v>
      </c>
      <c r="D1078" s="205">
        <f t="shared" ca="1" si="92"/>
        <v>129.02499999999998</v>
      </c>
      <c r="E1078" s="30">
        <f t="shared" ca="1" si="89"/>
        <v>124.17199999999997</v>
      </c>
      <c r="F1078" s="30">
        <f t="shared" ca="1" si="90"/>
        <v>125.08399999999999</v>
      </c>
      <c r="G1078" s="206">
        <f t="shared" ca="1" si="91"/>
        <v>113.04087999999996</v>
      </c>
      <c r="H1078" s="192" t="str">
        <f ca="1"/>
        <v>2021-05-11</v>
      </c>
      <c r="I1078" s="193">
        <f ca="1"/>
        <v>126142826</v>
      </c>
      <c r="O1078" s="192" t="str">
        <f ca="1"/>
        <v>2021-05-11</v>
      </c>
      <c r="P1078" s="193">
        <f ca="1"/>
        <v>1.62</v>
      </c>
      <c r="Q1078" s="11"/>
      <c r="BB1078" s="55"/>
      <c r="BC1078" s="56"/>
      <c r="BD1078" s="56"/>
      <c r="BE1078" s="56"/>
      <c r="BF1078" s="56"/>
      <c r="BG1078" s="56"/>
    </row>
    <row r="1079" spans="1:59" ht="12.5">
      <c r="A1079" s="19"/>
      <c r="B1079" s="198" t="str">
        <f ca="1"/>
        <v>2021-05-10</v>
      </c>
      <c r="C1079" s="30">
        <f ca="1"/>
        <v>124.3</v>
      </c>
      <c r="D1079" s="205">
        <f t="shared" ca="1" si="92"/>
        <v>129.43100000000001</v>
      </c>
      <c r="E1079" s="30">
        <f t="shared" ca="1" si="89"/>
        <v>124.32266666666665</v>
      </c>
      <c r="F1079" s="30">
        <f t="shared" ca="1" si="90"/>
        <v>125.03508333333333</v>
      </c>
      <c r="G1079" s="206">
        <f t="shared" ca="1" si="91"/>
        <v>112.84679999999997</v>
      </c>
      <c r="H1079" s="192" t="str">
        <f ca="1"/>
        <v>2021-05-10</v>
      </c>
      <c r="I1079" s="193">
        <f ca="1"/>
        <v>88071229</v>
      </c>
      <c r="O1079" s="192" t="str">
        <f ca="1"/>
        <v>2021-05-10</v>
      </c>
      <c r="P1079" s="193">
        <f ca="1"/>
        <v>1.6</v>
      </c>
      <c r="Q1079" s="11"/>
      <c r="BB1079" s="55"/>
      <c r="BC1079" s="56"/>
      <c r="BD1079" s="56"/>
      <c r="BE1079" s="56"/>
      <c r="BF1079" s="56"/>
      <c r="BG1079" s="56"/>
    </row>
    <row r="1080" spans="1:59" ht="12.5">
      <c r="A1080" s="19"/>
      <c r="B1080" s="198" t="str">
        <f ca="1"/>
        <v>2021-05-07</v>
      </c>
      <c r="C1080" s="30">
        <f ca="1"/>
        <v>127.59</v>
      </c>
      <c r="D1080" s="205">
        <f t="shared" ca="1" si="92"/>
        <v>129.63500000000002</v>
      </c>
      <c r="E1080" s="30">
        <f t="shared" ca="1" si="89"/>
        <v>124.45416666666665</v>
      </c>
      <c r="F1080" s="30">
        <f t="shared" ca="1" si="90"/>
        <v>124.97</v>
      </c>
      <c r="G1080" s="206">
        <f t="shared" ca="1" si="91"/>
        <v>112.65271999999997</v>
      </c>
      <c r="H1080" s="192" t="str">
        <f ca="1"/>
        <v>2021-05-07</v>
      </c>
      <c r="I1080" s="193">
        <f ca="1"/>
        <v>78973300</v>
      </c>
      <c r="O1080" s="192" t="str">
        <f ca="1"/>
        <v>2021-05-07</v>
      </c>
      <c r="P1080" s="193">
        <f ca="1"/>
        <v>1.58</v>
      </c>
      <c r="Q1080" s="11"/>
      <c r="BB1080" s="55"/>
      <c r="BC1080" s="56"/>
      <c r="BD1080" s="56"/>
      <c r="BE1080" s="56"/>
      <c r="BF1080" s="56"/>
      <c r="BG1080" s="56"/>
    </row>
    <row r="1081" spans="1:59" ht="12.5">
      <c r="A1081" s="19"/>
      <c r="B1081" s="198" t="str">
        <f ca="1"/>
        <v>2021-05-06</v>
      </c>
      <c r="C1081" s="30">
        <f ca="1"/>
        <v>126.92</v>
      </c>
      <c r="D1081" s="205">
        <f t="shared" ca="1" si="92"/>
        <v>129.76050000000001</v>
      </c>
      <c r="E1081" s="30">
        <f t="shared" ca="1" si="89"/>
        <v>124.53499999999995</v>
      </c>
      <c r="F1081" s="30">
        <f t="shared" ca="1" si="90"/>
        <v>124.87708333333332</v>
      </c>
      <c r="G1081" s="206">
        <f t="shared" ca="1" si="91"/>
        <v>112.44895999999997</v>
      </c>
      <c r="H1081" s="192" t="str">
        <f ca="1"/>
        <v>2021-05-06</v>
      </c>
      <c r="I1081" s="193">
        <f ca="1"/>
        <v>78128334</v>
      </c>
      <c r="O1081" s="192" t="str">
        <f ca="1"/>
        <v>2021-05-06</v>
      </c>
      <c r="P1081" s="193">
        <f ca="1"/>
        <v>1.56</v>
      </c>
      <c r="Q1081" s="11"/>
      <c r="BB1081" s="55"/>
      <c r="BC1081" s="56"/>
      <c r="BD1081" s="56"/>
      <c r="BE1081" s="56"/>
      <c r="BF1081" s="56"/>
      <c r="BG1081" s="56"/>
    </row>
    <row r="1082" spans="1:59" ht="12.5">
      <c r="A1082" s="19"/>
      <c r="B1082" s="198" t="str">
        <f ca="1"/>
        <v>2021-05-05</v>
      </c>
      <c r="C1082" s="30">
        <f ca="1"/>
        <v>125.31</v>
      </c>
      <c r="D1082" s="205">
        <f t="shared" ca="1" si="92"/>
        <v>129.79050000000001</v>
      </c>
      <c r="E1082" s="30">
        <f t="shared" ca="1" si="89"/>
        <v>124.63716666666663</v>
      </c>
      <c r="F1082" s="30">
        <f t="shared" ca="1" si="90"/>
        <v>124.7920833333333</v>
      </c>
      <c r="G1082" s="206">
        <f t="shared" ca="1" si="91"/>
        <v>112.24315999999997</v>
      </c>
      <c r="H1082" s="192" t="str">
        <f ca="1"/>
        <v>2021-05-05</v>
      </c>
      <c r="I1082" s="193">
        <f ca="1"/>
        <v>84000900</v>
      </c>
      <c r="O1082" s="192" t="str">
        <f ca="1"/>
        <v>2021-05-05</v>
      </c>
      <c r="P1082" s="193">
        <f ca="1"/>
        <v>1.58</v>
      </c>
      <c r="Q1082" s="11"/>
      <c r="BB1082" s="55"/>
      <c r="BC1082" s="56"/>
      <c r="BD1082" s="56"/>
      <c r="BE1082" s="56"/>
      <c r="BF1082" s="56"/>
      <c r="BG1082" s="56"/>
    </row>
    <row r="1083" spans="1:59" ht="12.5">
      <c r="A1083" s="19"/>
      <c r="B1083" s="198" t="str">
        <f ca="1"/>
        <v>2021-05-04</v>
      </c>
      <c r="C1083" s="30">
        <f ca="1"/>
        <v>125.07</v>
      </c>
      <c r="D1083" s="205">
        <f t="shared" ca="1" si="92"/>
        <v>129.78100000000001</v>
      </c>
      <c r="E1083" s="30">
        <f t="shared" ca="1" si="89"/>
        <v>124.78083333333331</v>
      </c>
      <c r="F1083" s="30">
        <f t="shared" ca="1" si="90"/>
        <v>124.69183333333331</v>
      </c>
      <c r="G1083" s="206">
        <f t="shared" ca="1" si="91"/>
        <v>112.03675999999999</v>
      </c>
      <c r="H1083" s="192" t="str">
        <f ca="1"/>
        <v>2021-05-04</v>
      </c>
      <c r="I1083" s="193">
        <f ca="1"/>
        <v>137564718</v>
      </c>
      <c r="O1083" s="192" t="str">
        <f ca="1"/>
        <v>2021-05-04</v>
      </c>
      <c r="P1083" s="193">
        <f ca="1"/>
        <v>1.59</v>
      </c>
      <c r="Q1083" s="11"/>
      <c r="BB1083" s="55"/>
      <c r="BC1083" s="56"/>
      <c r="BD1083" s="56"/>
      <c r="BE1083" s="56"/>
      <c r="BF1083" s="56"/>
      <c r="BG1083" s="56"/>
    </row>
    <row r="1084" spans="1:59" ht="12.5">
      <c r="A1084" s="19"/>
      <c r="B1084" s="198" t="str">
        <f ca="1"/>
        <v>2021-05-03</v>
      </c>
      <c r="C1084" s="30">
        <f ca="1"/>
        <v>129.66</v>
      </c>
      <c r="D1084" s="205">
        <f t="shared" ca="1" si="92"/>
        <v>129.70049999999998</v>
      </c>
      <c r="E1084" s="30">
        <f t="shared" ca="1" si="89"/>
        <v>124.92599999999996</v>
      </c>
      <c r="F1084" s="30">
        <f t="shared" ca="1" si="90"/>
        <v>124.59641666666666</v>
      </c>
      <c r="G1084" s="206">
        <f t="shared" ca="1" si="91"/>
        <v>111.82831999999998</v>
      </c>
      <c r="H1084" s="192" t="str">
        <f ca="1"/>
        <v>2021-05-03</v>
      </c>
      <c r="I1084" s="193">
        <f ca="1"/>
        <v>75135100</v>
      </c>
      <c r="O1084" s="192" t="str">
        <f ca="1"/>
        <v>2021-05-03</v>
      </c>
      <c r="P1084" s="193">
        <f ca="1"/>
        <v>1.61</v>
      </c>
      <c r="Q1084" s="11"/>
      <c r="BB1084" s="55"/>
      <c r="BC1084" s="56"/>
      <c r="BD1084" s="56"/>
      <c r="BE1084" s="56"/>
      <c r="BF1084" s="56"/>
      <c r="BG1084" s="56"/>
    </row>
    <row r="1085" spans="1:59" ht="12.5">
      <c r="A1085" s="19"/>
      <c r="B1085" s="198" t="str">
        <f ca="1"/>
        <v>2021-04-30</v>
      </c>
      <c r="C1085" s="30">
        <f ca="1"/>
        <v>128.6</v>
      </c>
      <c r="D1085" s="205">
        <f t="shared" ca="1" si="92"/>
        <v>129.37549999999999</v>
      </c>
      <c r="E1085" s="30">
        <f t="shared" ca="1" si="89"/>
        <v>125.00166666666662</v>
      </c>
      <c r="F1085" s="30">
        <f t="shared" ca="1" si="90"/>
        <v>124.48199999999997</v>
      </c>
      <c r="G1085" s="206">
        <f t="shared" ca="1" si="91"/>
        <v>111.59851999999997</v>
      </c>
      <c r="H1085" s="192" t="str">
        <f ca="1"/>
        <v>2021-04-30</v>
      </c>
      <c r="I1085" s="193">
        <f ca="1"/>
        <v>109839500</v>
      </c>
      <c r="O1085" s="192" t="str">
        <f ca="1"/>
        <v>2021-04-30</v>
      </c>
      <c r="P1085" s="193">
        <f ca="1"/>
        <v>1.63</v>
      </c>
      <c r="Q1085" s="11"/>
      <c r="BB1085" s="55"/>
      <c r="BC1085" s="56"/>
      <c r="BD1085" s="56"/>
      <c r="BE1085" s="56"/>
      <c r="BF1085" s="56"/>
      <c r="BG1085" s="56"/>
    </row>
    <row r="1086" spans="1:59" ht="12.5">
      <c r="A1086" s="19"/>
      <c r="B1086" s="198" t="str">
        <f ca="1"/>
        <v>2021-04-29</v>
      </c>
      <c r="C1086" s="30">
        <f ca="1"/>
        <v>130.58000000000001</v>
      </c>
      <c r="D1086" s="205">
        <f t="shared" ca="1" si="92"/>
        <v>128.9615</v>
      </c>
      <c r="E1086" s="30">
        <f t="shared" ca="1" si="89"/>
        <v>125.0388333333333</v>
      </c>
      <c r="F1086" s="30">
        <f t="shared" ca="1" si="90"/>
        <v>124.37758333333332</v>
      </c>
      <c r="G1086" s="206">
        <f t="shared" ca="1" si="91"/>
        <v>111.36867999999997</v>
      </c>
      <c r="H1086" s="192" t="str">
        <f ca="1"/>
        <v>2021-04-29</v>
      </c>
      <c r="I1086" s="193">
        <f ca="1"/>
        <v>151101000</v>
      </c>
      <c r="O1086" s="192" t="str">
        <f ca="1"/>
        <v>2021-04-29</v>
      </c>
      <c r="P1086" s="193">
        <f ca="1"/>
        <v>1.64</v>
      </c>
      <c r="Q1086" s="11"/>
      <c r="BB1086" s="55"/>
      <c r="BC1086" s="56"/>
      <c r="BD1086" s="56"/>
      <c r="BE1086" s="56"/>
      <c r="BF1086" s="56"/>
      <c r="BG1086" s="56"/>
    </row>
    <row r="1087" spans="1:59" ht="12.5">
      <c r="A1087" s="19"/>
      <c r="B1087" s="198" t="str">
        <f ca="1"/>
        <v>2021-04-28</v>
      </c>
      <c r="C1087" s="30">
        <f ca="1"/>
        <v>130.66999999999999</v>
      </c>
      <c r="D1087" s="205">
        <f t="shared" ca="1" si="92"/>
        <v>128.40699999999998</v>
      </c>
      <c r="E1087" s="30">
        <f t="shared" ca="1" si="89"/>
        <v>125.06016666666663</v>
      </c>
      <c r="F1087" s="30">
        <f t="shared" ca="1" si="90"/>
        <v>124.22349999999999</v>
      </c>
      <c r="G1087" s="206">
        <f t="shared" ca="1" si="91"/>
        <v>111.12695999999997</v>
      </c>
      <c r="H1087" s="192" t="str">
        <f ca="1"/>
        <v>2021-04-28</v>
      </c>
      <c r="I1087" s="193">
        <f ca="1"/>
        <v>107760100</v>
      </c>
      <c r="O1087" s="192" t="str">
        <f ca="1"/>
        <v>2021-04-28</v>
      </c>
      <c r="P1087" s="193">
        <f ca="1"/>
        <v>1.62</v>
      </c>
      <c r="Q1087" s="11"/>
      <c r="BB1087" s="55"/>
      <c r="BC1087" s="56"/>
      <c r="BD1087" s="56"/>
      <c r="BE1087" s="56"/>
      <c r="BF1087" s="56"/>
      <c r="BG1087" s="56"/>
    </row>
    <row r="1088" spans="1:59" ht="12.5">
      <c r="A1088" s="19"/>
      <c r="B1088" s="198" t="str">
        <f ca="1"/>
        <v>2021-04-27</v>
      </c>
      <c r="C1088" s="30">
        <f ca="1"/>
        <v>131.47</v>
      </c>
      <c r="D1088" s="205">
        <f t="shared" ca="1" si="92"/>
        <v>127.73799999999999</v>
      </c>
      <c r="E1088" s="30">
        <f t="shared" ca="1" si="89"/>
        <v>125.06616666666663</v>
      </c>
      <c r="F1088" s="30">
        <f t="shared" ca="1" si="90"/>
        <v>124.03199999999998</v>
      </c>
      <c r="G1088" s="206">
        <f t="shared" ca="1" si="91"/>
        <v>110.88947999999996</v>
      </c>
      <c r="H1088" s="192" t="str">
        <f ca="1"/>
        <v>2021-04-27</v>
      </c>
      <c r="I1088" s="193">
        <f ca="1"/>
        <v>66015804</v>
      </c>
      <c r="O1088" s="192" t="str">
        <f ca="1"/>
        <v>2021-04-27</v>
      </c>
      <c r="P1088" s="193">
        <f ca="1"/>
        <v>1.62</v>
      </c>
      <c r="Q1088" s="11"/>
      <c r="BB1088" s="55"/>
      <c r="BC1088" s="56"/>
      <c r="BD1088" s="56"/>
      <c r="BE1088" s="56"/>
      <c r="BF1088" s="56"/>
      <c r="BG1088" s="56"/>
    </row>
    <row r="1089" spans="1:59" ht="12.5">
      <c r="A1089" s="19"/>
      <c r="B1089" s="198" t="str">
        <f ca="1"/>
        <v>2021-04-26</v>
      </c>
      <c r="C1089" s="30">
        <f ca="1"/>
        <v>131.79</v>
      </c>
      <c r="D1089" s="205">
        <f t="shared" ca="1" si="92"/>
        <v>127.10199999999998</v>
      </c>
      <c r="E1089" s="30">
        <f t="shared" ca="1" si="89"/>
        <v>125.02333333333328</v>
      </c>
      <c r="F1089" s="30">
        <f t="shared" ca="1" si="90"/>
        <v>123.82024999999997</v>
      </c>
      <c r="G1089" s="206">
        <f t="shared" ca="1" si="91"/>
        <v>110.64291999999998</v>
      </c>
      <c r="H1089" s="192" t="str">
        <f ca="1"/>
        <v>2021-04-26</v>
      </c>
      <c r="I1089" s="193">
        <f ca="1"/>
        <v>66905100</v>
      </c>
      <c r="O1089" s="192" t="str">
        <f ca="1"/>
        <v>2021-04-26</v>
      </c>
      <c r="P1089" s="193">
        <f ca="1"/>
        <v>1.57</v>
      </c>
      <c r="Q1089" s="11"/>
      <c r="BB1089" s="55"/>
      <c r="BC1089" s="56"/>
      <c r="BD1089" s="56"/>
      <c r="BE1089" s="56"/>
      <c r="BF1089" s="56"/>
      <c r="BG1089" s="56"/>
    </row>
    <row r="1090" spans="1:59" ht="12.5">
      <c r="A1090" s="19"/>
      <c r="B1090" s="198" t="str">
        <f ca="1"/>
        <v>2021-04-23</v>
      </c>
      <c r="C1090" s="30">
        <f ca="1"/>
        <v>131.4</v>
      </c>
      <c r="D1090" s="205">
        <f t="shared" ca="1" si="92"/>
        <v>126.44099999999999</v>
      </c>
      <c r="E1090" s="30">
        <f t="shared" ca="1" si="89"/>
        <v>125.05866666666661</v>
      </c>
      <c r="F1090" s="30">
        <f t="shared" ca="1" si="90"/>
        <v>123.6065833333333</v>
      </c>
      <c r="G1090" s="206">
        <f t="shared" ca="1" si="91"/>
        <v>110.38619999999997</v>
      </c>
      <c r="H1090" s="192" t="str">
        <f ca="1"/>
        <v>2021-04-23</v>
      </c>
      <c r="I1090" s="193">
        <f ca="1"/>
        <v>78756779</v>
      </c>
      <c r="O1090" s="192" t="str">
        <f ca="1"/>
        <v>2021-04-23</v>
      </c>
      <c r="P1090" s="193">
        <f ca="1"/>
        <v>1.57</v>
      </c>
      <c r="Q1090" s="11"/>
      <c r="BB1090" s="55"/>
      <c r="BC1090" s="56"/>
      <c r="BD1090" s="56"/>
      <c r="BE1090" s="56"/>
      <c r="BF1090" s="56"/>
      <c r="BG1090" s="56"/>
    </row>
    <row r="1091" spans="1:59" ht="12.5">
      <c r="A1091" s="19"/>
      <c r="B1091" s="198" t="str">
        <f ca="1"/>
        <v>2021-04-22</v>
      </c>
      <c r="C1091" s="30">
        <f ca="1"/>
        <v>129.07</v>
      </c>
      <c r="D1091" s="205">
        <f t="shared" ca="1" si="92"/>
        <v>125.76949999999999</v>
      </c>
      <c r="E1091" s="30">
        <f t="shared" ca="1" si="89"/>
        <v>125.18133333333328</v>
      </c>
      <c r="F1091" s="30">
        <f t="shared" ca="1" si="90"/>
        <v>123.44866666666665</v>
      </c>
      <c r="G1091" s="206">
        <f t="shared" ca="1" si="91"/>
        <v>110.13547999999997</v>
      </c>
      <c r="H1091" s="192" t="str">
        <f ca="1"/>
        <v>2021-04-22</v>
      </c>
      <c r="I1091" s="193">
        <f ca="1"/>
        <v>84566500</v>
      </c>
      <c r="O1091" s="192" t="str">
        <f ca="1"/>
        <v>2021-04-22</v>
      </c>
      <c r="P1091" s="193">
        <f ca="1"/>
        <v>1.55</v>
      </c>
      <c r="Q1091" s="11"/>
      <c r="BB1091" s="55"/>
      <c r="BC1091" s="56"/>
      <c r="BD1091" s="56"/>
      <c r="BE1091" s="56"/>
      <c r="BF1091" s="56"/>
      <c r="BG1091" s="56"/>
    </row>
    <row r="1092" spans="1:59" ht="12.5">
      <c r="A1092" s="19"/>
      <c r="B1092" s="198" t="str">
        <f ca="1"/>
        <v>2021-04-21</v>
      </c>
      <c r="C1092" s="30">
        <f ca="1"/>
        <v>130.6</v>
      </c>
      <c r="D1092" s="205">
        <f t="shared" ca="1" si="92"/>
        <v>125.18999999999998</v>
      </c>
      <c r="E1092" s="30">
        <f t="shared" ref="E1092:E1155" ca="1" si="93">AVERAGE(C1092:C1151)</f>
        <v>125.3608333333333</v>
      </c>
      <c r="F1092" s="30">
        <f t="shared" ref="F1092:F1155" ca="1" si="94">AVERAGE(C1092:C1211)</f>
        <v>123.27666666666664</v>
      </c>
      <c r="G1092" s="206">
        <f t="shared" ref="G1092:G1155" ca="1" si="95">AVERAGE(C1092:C1341)</f>
        <v>109.89387999999995</v>
      </c>
      <c r="H1092" s="192" t="str">
        <f ca="1"/>
        <v>2021-04-21</v>
      </c>
      <c r="I1092" s="193">
        <f ca="1"/>
        <v>68847136</v>
      </c>
      <c r="O1092" s="192" t="str">
        <f ca="1"/>
        <v>2021-04-21</v>
      </c>
      <c r="P1092" s="193">
        <f ca="1"/>
        <v>1.56</v>
      </c>
      <c r="Q1092" s="11"/>
      <c r="BB1092" s="55"/>
      <c r="BC1092" s="56"/>
      <c r="BD1092" s="56"/>
      <c r="BE1092" s="56"/>
      <c r="BF1092" s="56"/>
      <c r="BG1092" s="56"/>
    </row>
    <row r="1093" spans="1:59" ht="12.5">
      <c r="A1093" s="19"/>
      <c r="B1093" s="198" t="str">
        <f ca="1"/>
        <v>2021-04-20</v>
      </c>
      <c r="C1093" s="30">
        <f ca="1"/>
        <v>130.21</v>
      </c>
      <c r="D1093" s="205">
        <f t="shared" ref="D1093:D1156" ca="1" si="96">AVERAGE(C1093:C1112)</f>
        <v>124.65349999999998</v>
      </c>
      <c r="E1093" s="30">
        <f t="shared" ca="1" si="93"/>
        <v>125.5108333333333</v>
      </c>
      <c r="F1093" s="30">
        <f t="shared" ca="1" si="94"/>
        <v>123.13583333333331</v>
      </c>
      <c r="G1093" s="206">
        <f t="shared" ca="1" si="95"/>
        <v>109.63843999999996</v>
      </c>
      <c r="H1093" s="192" t="str">
        <f ca="1"/>
        <v>2021-04-20</v>
      </c>
      <c r="I1093" s="193">
        <f ca="1"/>
        <v>94812349</v>
      </c>
      <c r="O1093" s="192" t="str">
        <f ca="1"/>
        <v>2021-04-20</v>
      </c>
      <c r="P1093" s="193">
        <f ca="1"/>
        <v>1.56</v>
      </c>
      <c r="Q1093" s="11"/>
      <c r="BB1093" s="55"/>
      <c r="BC1093" s="56"/>
      <c r="BD1093" s="56"/>
      <c r="BE1093" s="56"/>
      <c r="BF1093" s="56"/>
      <c r="BG1093" s="56"/>
    </row>
    <row r="1094" spans="1:59" ht="12.5">
      <c r="A1094" s="19"/>
      <c r="B1094" s="198" t="str">
        <f ca="1"/>
        <v>2021-04-19</v>
      </c>
      <c r="C1094" s="30">
        <f ca="1"/>
        <v>131.91</v>
      </c>
      <c r="D1094" s="205">
        <f t="shared" ca="1" si="96"/>
        <v>124.17849999999999</v>
      </c>
      <c r="E1094" s="30">
        <f t="shared" ca="1" si="93"/>
        <v>125.60466666666665</v>
      </c>
      <c r="F1094" s="30">
        <f t="shared" ca="1" si="94"/>
        <v>122.98566666666666</v>
      </c>
      <c r="G1094" s="206">
        <f t="shared" ca="1" si="95"/>
        <v>109.38559999999997</v>
      </c>
      <c r="H1094" s="192" t="str">
        <f ca="1"/>
        <v>2021-04-19</v>
      </c>
      <c r="I1094" s="193">
        <f ca="1"/>
        <v>94264215</v>
      </c>
      <c r="O1094" s="192" t="str">
        <f ca="1"/>
        <v>2021-04-19</v>
      </c>
      <c r="P1094" s="193">
        <f ca="1"/>
        <v>1.6</v>
      </c>
      <c r="Q1094" s="11"/>
      <c r="BB1094" s="55"/>
      <c r="BC1094" s="56"/>
      <c r="BD1094" s="56"/>
      <c r="BE1094" s="56"/>
      <c r="BF1094" s="56"/>
      <c r="BG1094" s="56"/>
    </row>
    <row r="1095" spans="1:59" ht="12.5">
      <c r="A1095" s="19"/>
      <c r="B1095" s="198" t="str">
        <f ca="1"/>
        <v>2021-04-16</v>
      </c>
      <c r="C1095" s="30">
        <f ca="1"/>
        <v>131.24</v>
      </c>
      <c r="D1095" s="205">
        <f t="shared" ca="1" si="96"/>
        <v>123.452</v>
      </c>
      <c r="E1095" s="30">
        <f t="shared" ca="1" si="93"/>
        <v>125.63433333333332</v>
      </c>
      <c r="F1095" s="30">
        <f t="shared" ca="1" si="94"/>
        <v>122.82124999999999</v>
      </c>
      <c r="G1095" s="206">
        <f t="shared" ca="1" si="95"/>
        <v>109.11847999999998</v>
      </c>
      <c r="H1095" s="192" t="str">
        <f ca="1"/>
        <v>2021-04-16</v>
      </c>
      <c r="I1095" s="193">
        <f ca="1"/>
        <v>84922400</v>
      </c>
      <c r="O1095" s="192" t="str">
        <f ca="1"/>
        <v>2021-04-16</v>
      </c>
      <c r="P1095" s="193">
        <f ca="1"/>
        <v>1.57</v>
      </c>
      <c r="Q1095" s="11"/>
      <c r="BB1095" s="55"/>
      <c r="BC1095" s="56"/>
      <c r="BD1095" s="56"/>
      <c r="BE1095" s="56"/>
      <c r="BF1095" s="56"/>
      <c r="BG1095" s="56"/>
    </row>
    <row r="1096" spans="1:59" ht="12.5">
      <c r="A1096" s="19"/>
      <c r="B1096" s="198" t="str">
        <f ca="1"/>
        <v>2021-04-15</v>
      </c>
      <c r="C1096" s="30">
        <f ca="1"/>
        <v>131.57</v>
      </c>
      <c r="D1096" s="205">
        <f t="shared" ca="1" si="96"/>
        <v>122.7855</v>
      </c>
      <c r="E1096" s="30">
        <f t="shared" ca="1" si="93"/>
        <v>125.59633333333332</v>
      </c>
      <c r="F1096" s="30">
        <f t="shared" ca="1" si="94"/>
        <v>122.66816666666668</v>
      </c>
      <c r="G1096" s="206">
        <f t="shared" ca="1" si="95"/>
        <v>108.86235999999997</v>
      </c>
      <c r="H1096" s="192" t="str">
        <f ca="1"/>
        <v>2021-04-15</v>
      </c>
      <c r="I1096" s="193">
        <f ca="1"/>
        <v>89347102</v>
      </c>
      <c r="O1096" s="192" t="str">
        <f ca="1"/>
        <v>2021-04-15</v>
      </c>
      <c r="P1096" s="193">
        <f ca="1"/>
        <v>1.53</v>
      </c>
      <c r="Q1096" s="11"/>
      <c r="BB1096" s="55"/>
      <c r="BC1096" s="56"/>
      <c r="BD1096" s="56"/>
      <c r="BE1096" s="56"/>
      <c r="BF1096" s="56"/>
      <c r="BG1096" s="56"/>
    </row>
    <row r="1097" spans="1:59" ht="12.5">
      <c r="A1097" s="19"/>
      <c r="B1097" s="198" t="str">
        <f ca="1"/>
        <v>2021-04-14</v>
      </c>
      <c r="C1097" s="30">
        <f ca="1"/>
        <v>129.16</v>
      </c>
      <c r="D1097" s="205">
        <f t="shared" ca="1" si="96"/>
        <v>122.3095</v>
      </c>
      <c r="E1097" s="30">
        <f t="shared" ca="1" si="93"/>
        <v>125.48449999999998</v>
      </c>
      <c r="F1097" s="30">
        <f t="shared" ca="1" si="94"/>
        <v>122.52141666666668</v>
      </c>
      <c r="G1097" s="206">
        <f t="shared" ca="1" si="95"/>
        <v>108.61059999999998</v>
      </c>
      <c r="H1097" s="192" t="str">
        <f ca="1"/>
        <v>2021-04-14</v>
      </c>
      <c r="I1097" s="193">
        <f ca="1"/>
        <v>87222800</v>
      </c>
      <c r="O1097" s="192" t="str">
        <f ca="1"/>
        <v>2021-04-14</v>
      </c>
      <c r="P1097" s="193">
        <f ca="1"/>
        <v>1.64</v>
      </c>
      <c r="Q1097" s="11"/>
      <c r="BB1097" s="55"/>
      <c r="BC1097" s="56"/>
      <c r="BD1097" s="56"/>
      <c r="BE1097" s="56"/>
      <c r="BF1097" s="56"/>
      <c r="BG1097" s="56"/>
    </row>
    <row r="1098" spans="1:59" ht="12.5">
      <c r="A1098" s="19"/>
      <c r="B1098" s="198" t="str">
        <f ca="1"/>
        <v>2021-04-13</v>
      </c>
      <c r="C1098" s="30">
        <f ca="1"/>
        <v>131.5</v>
      </c>
      <c r="D1098" s="205">
        <f t="shared" ca="1" si="96"/>
        <v>121.99350000000001</v>
      </c>
      <c r="E1098" s="30">
        <f t="shared" ca="1" si="93"/>
        <v>125.40166666666664</v>
      </c>
      <c r="F1098" s="30">
        <f t="shared" ca="1" si="94"/>
        <v>122.39991666666668</v>
      </c>
      <c r="G1098" s="206">
        <f t="shared" ca="1" si="95"/>
        <v>108.37223999999998</v>
      </c>
      <c r="H1098" s="192" t="str">
        <f ca="1"/>
        <v>2021-04-13</v>
      </c>
      <c r="I1098" s="193">
        <f ca="1"/>
        <v>91266545</v>
      </c>
      <c r="O1098" s="192" t="str">
        <f ca="1"/>
        <v>2021-04-13</v>
      </c>
      <c r="P1098" s="193">
        <f ca="1"/>
        <v>1.62</v>
      </c>
      <c r="Q1098" s="11"/>
      <c r="BB1098" s="55"/>
      <c r="BC1098" s="56"/>
      <c r="BD1098" s="56"/>
      <c r="BE1098" s="56"/>
      <c r="BF1098" s="56"/>
      <c r="BG1098" s="56"/>
    </row>
    <row r="1099" spans="1:59" ht="12.5">
      <c r="A1099" s="19"/>
      <c r="B1099" s="198" t="str">
        <f ca="1"/>
        <v>2021-04-12</v>
      </c>
      <c r="C1099" s="30">
        <f ca="1"/>
        <v>128.38</v>
      </c>
      <c r="D1099" s="205">
        <f t="shared" ca="1" si="96"/>
        <v>121.48300000000002</v>
      </c>
      <c r="E1099" s="30">
        <f t="shared" ca="1" si="93"/>
        <v>125.30866666666664</v>
      </c>
      <c r="F1099" s="30">
        <f t="shared" ca="1" si="94"/>
        <v>122.24650000000001</v>
      </c>
      <c r="G1099" s="206">
        <f t="shared" ca="1" si="95"/>
        <v>108.12235999999999</v>
      </c>
      <c r="H1099" s="192" t="str">
        <f ca="1"/>
        <v>2021-04-12</v>
      </c>
      <c r="I1099" s="193">
        <f ca="1"/>
        <v>91420000</v>
      </c>
      <c r="O1099" s="192" t="str">
        <f ca="1"/>
        <v>2021-04-12</v>
      </c>
      <c r="P1099" s="193">
        <f ca="1"/>
        <v>1.68</v>
      </c>
      <c r="Q1099" s="11"/>
      <c r="BB1099" s="55"/>
      <c r="BC1099" s="56"/>
      <c r="BD1099" s="56"/>
      <c r="BE1099" s="56"/>
      <c r="BF1099" s="56"/>
      <c r="BG1099" s="56"/>
    </row>
    <row r="1100" spans="1:59" ht="12.5">
      <c r="A1100" s="19"/>
      <c r="B1100" s="198" t="str">
        <f ca="1"/>
        <v>2021-04-09</v>
      </c>
      <c r="C1100" s="30">
        <f ca="1"/>
        <v>130.1</v>
      </c>
      <c r="D1100" s="205">
        <f t="shared" ca="1" si="96"/>
        <v>120.98400000000001</v>
      </c>
      <c r="E1100" s="30">
        <f t="shared" ca="1" si="93"/>
        <v>125.29983333333331</v>
      </c>
      <c r="F1100" s="30">
        <f t="shared" ca="1" si="94"/>
        <v>122.14383333333335</v>
      </c>
      <c r="G1100" s="206">
        <f t="shared" ca="1" si="95"/>
        <v>107.88747999999998</v>
      </c>
      <c r="H1100" s="192" t="str">
        <f ca="1"/>
        <v>2021-04-09</v>
      </c>
      <c r="I1100" s="193">
        <f ca="1"/>
        <v>106686703</v>
      </c>
      <c r="O1100" s="192" t="str">
        <f ca="1"/>
        <v>2021-04-09</v>
      </c>
      <c r="P1100" s="193">
        <f ca="1"/>
        <v>1.67</v>
      </c>
      <c r="Q1100" s="11"/>
      <c r="BB1100" s="55"/>
      <c r="BC1100" s="56"/>
      <c r="BD1100" s="56"/>
      <c r="BE1100" s="56"/>
      <c r="BF1100" s="56"/>
      <c r="BG1100" s="56"/>
    </row>
    <row r="1101" spans="1:59" ht="12.5">
      <c r="A1101" s="19"/>
      <c r="B1101" s="198" t="str">
        <f ca="1"/>
        <v>2021-04-08</v>
      </c>
      <c r="C1101" s="30">
        <f ca="1"/>
        <v>127.52</v>
      </c>
      <c r="D1101" s="205">
        <f t="shared" ca="1" si="96"/>
        <v>120.44450000000002</v>
      </c>
      <c r="E1101" s="30">
        <f t="shared" ca="1" si="93"/>
        <v>125.22833333333331</v>
      </c>
      <c r="F1101" s="30">
        <f t="shared" ca="1" si="94"/>
        <v>122.04050000000002</v>
      </c>
      <c r="G1101" s="206">
        <f t="shared" ca="1" si="95"/>
        <v>107.63231999999999</v>
      </c>
      <c r="H1101" s="192" t="str">
        <f ca="1"/>
        <v>2021-04-08</v>
      </c>
      <c r="I1101" s="193">
        <f ca="1"/>
        <v>88844600</v>
      </c>
      <c r="O1101" s="192" t="str">
        <f ca="1"/>
        <v>2021-04-08</v>
      </c>
      <c r="P1101" s="193">
        <f ca="1"/>
        <v>1.63</v>
      </c>
      <c r="Q1101" s="11"/>
      <c r="BB1101" s="55"/>
      <c r="BC1101" s="56"/>
      <c r="BD1101" s="56"/>
      <c r="BE1101" s="56"/>
      <c r="BF1101" s="56"/>
      <c r="BG1101" s="56"/>
    </row>
    <row r="1102" spans="1:59" ht="12.5">
      <c r="A1102" s="19"/>
      <c r="B1102" s="198" t="str">
        <f ca="1"/>
        <v>2021-04-07</v>
      </c>
      <c r="C1102" s="30">
        <f ca="1"/>
        <v>125.12</v>
      </c>
      <c r="D1102" s="205">
        <f t="shared" ca="1" si="96"/>
        <v>119.93699999999998</v>
      </c>
      <c r="E1102" s="30">
        <f t="shared" ca="1" si="93"/>
        <v>125.2028333333333</v>
      </c>
      <c r="F1102" s="30">
        <f t="shared" ca="1" si="94"/>
        <v>121.96258333333336</v>
      </c>
      <c r="G1102" s="206">
        <f t="shared" ca="1" si="95"/>
        <v>107.38239999999999</v>
      </c>
      <c r="H1102" s="192" t="str">
        <f ca="1"/>
        <v>2021-04-07</v>
      </c>
      <c r="I1102" s="193">
        <f ca="1"/>
        <v>83466716</v>
      </c>
      <c r="O1102" s="192" t="str">
        <f ca="1"/>
        <v>2021-04-07</v>
      </c>
      <c r="P1102" s="193">
        <f ca="1"/>
        <v>1.65</v>
      </c>
      <c r="Q1102" s="11"/>
      <c r="BB1102" s="55"/>
      <c r="BC1102" s="56"/>
      <c r="BD1102" s="56"/>
      <c r="BE1102" s="56"/>
      <c r="BF1102" s="56"/>
      <c r="BG1102" s="56"/>
    </row>
    <row r="1103" spans="1:59" ht="12.5">
      <c r="A1103" s="19"/>
      <c r="B1103" s="198" t="str">
        <f ca="1"/>
        <v>2021-04-06</v>
      </c>
      <c r="C1103" s="30">
        <f ca="1"/>
        <v>123.46</v>
      </c>
      <c r="D1103" s="205">
        <f t="shared" ca="1" si="96"/>
        <v>119.60350000000001</v>
      </c>
      <c r="E1103" s="30">
        <f t="shared" ca="1" si="93"/>
        <v>125.26716666666665</v>
      </c>
      <c r="F1103" s="30">
        <f t="shared" ca="1" si="94"/>
        <v>121.90391666666667</v>
      </c>
      <c r="G1103" s="206">
        <f t="shared" ca="1" si="95"/>
        <v>107.14019999999999</v>
      </c>
      <c r="H1103" s="192" t="str">
        <f ca="1"/>
        <v>2021-04-06</v>
      </c>
      <c r="I1103" s="193">
        <f ca="1"/>
        <v>80171300</v>
      </c>
      <c r="O1103" s="192" t="str">
        <f ca="1"/>
        <v>2021-04-06</v>
      </c>
      <c r="P1103" s="193">
        <f ca="1"/>
        <v>1.66</v>
      </c>
      <c r="Q1103" s="11"/>
      <c r="BB1103" s="55"/>
      <c r="BC1103" s="56"/>
      <c r="BD1103" s="56"/>
      <c r="BE1103" s="56"/>
      <c r="BF1103" s="56"/>
      <c r="BG1103" s="56"/>
    </row>
    <row r="1104" spans="1:59" ht="12.5">
      <c r="A1104" s="19"/>
      <c r="B1104" s="198" t="str">
        <f ca="1"/>
        <v>2021-04-05</v>
      </c>
      <c r="C1104" s="30">
        <f ca="1"/>
        <v>123.16</v>
      </c>
      <c r="D1104" s="205">
        <f t="shared" ca="1" si="96"/>
        <v>119.122</v>
      </c>
      <c r="E1104" s="30">
        <f t="shared" ca="1" si="93"/>
        <v>125.34083333333332</v>
      </c>
      <c r="F1104" s="30">
        <f t="shared" ca="1" si="94"/>
        <v>121.88591666666667</v>
      </c>
      <c r="G1104" s="206">
        <f t="shared" ca="1" si="95"/>
        <v>106.8982</v>
      </c>
      <c r="H1104" s="192" t="str">
        <f ca="1"/>
        <v>2021-04-05</v>
      </c>
      <c r="I1104" s="193">
        <f ca="1"/>
        <v>88651200</v>
      </c>
      <c r="O1104" s="192" t="str">
        <f ca="1"/>
        <v>2021-04-05</v>
      </c>
      <c r="P1104" s="193">
        <f ca="1"/>
        <v>1.72</v>
      </c>
      <c r="Q1104" s="11"/>
      <c r="BB1104" s="55"/>
      <c r="BC1104" s="56"/>
      <c r="BD1104" s="56"/>
      <c r="BE1104" s="56"/>
      <c r="BF1104" s="56"/>
      <c r="BG1104" s="56"/>
    </row>
    <row r="1105" spans="1:59" ht="12.5">
      <c r="A1105" s="19"/>
      <c r="B1105" s="198" t="str">
        <f ca="1"/>
        <v>2021-04-01</v>
      </c>
      <c r="C1105" s="30">
        <f ca="1"/>
        <v>120.32</v>
      </c>
      <c r="D1105" s="205">
        <f t="shared" ca="1" si="96"/>
        <v>118.90299999999999</v>
      </c>
      <c r="E1105" s="30">
        <f t="shared" ca="1" si="93"/>
        <v>125.34916666666663</v>
      </c>
      <c r="F1105" s="30">
        <f t="shared" ca="1" si="94"/>
        <v>121.81008333333332</v>
      </c>
      <c r="G1105" s="206">
        <f t="shared" ca="1" si="95"/>
        <v>106.66035999999998</v>
      </c>
      <c r="H1105" s="192" t="str">
        <f ca="1"/>
        <v>2021-04-01</v>
      </c>
      <c r="I1105" s="193">
        <f ca="1"/>
        <v>75089134</v>
      </c>
      <c r="O1105" s="192" t="str">
        <f ca="1"/>
        <v>2021-04-01</v>
      </c>
      <c r="P1105" s="193">
        <f ca="1"/>
        <v>1.68</v>
      </c>
      <c r="Q1105" s="11"/>
      <c r="BB1105" s="55"/>
      <c r="BC1105" s="56"/>
      <c r="BD1105" s="56"/>
      <c r="BE1105" s="56"/>
      <c r="BF1105" s="56"/>
      <c r="BG1105" s="56"/>
    </row>
    <row r="1106" spans="1:59" ht="12.5">
      <c r="A1106" s="19"/>
      <c r="B1106" s="198" t="str">
        <f ca="1"/>
        <v>2021-03-31</v>
      </c>
      <c r="C1106" s="30">
        <f ca="1"/>
        <v>119.49</v>
      </c>
      <c r="D1106" s="205">
        <f t="shared" ca="1" si="96"/>
        <v>118.76300000000001</v>
      </c>
      <c r="E1106" s="30">
        <f t="shared" ca="1" si="93"/>
        <v>125.47666666666665</v>
      </c>
      <c r="F1106" s="30">
        <f t="shared" ca="1" si="94"/>
        <v>121.74166666666666</v>
      </c>
      <c r="G1106" s="206">
        <f t="shared" ca="1" si="95"/>
        <v>106.41344000000001</v>
      </c>
      <c r="H1106" s="192" t="str">
        <f ca="1"/>
        <v>2021-03-31</v>
      </c>
      <c r="I1106" s="193">
        <f ca="1"/>
        <v>118323826</v>
      </c>
      <c r="O1106" s="192" t="str">
        <f ca="1"/>
        <v>2021-03-31</v>
      </c>
      <c r="P1106" s="193">
        <f ca="1"/>
        <v>1.75</v>
      </c>
      <c r="Q1106" s="11"/>
      <c r="BB1106" s="55"/>
      <c r="BC1106" s="56"/>
      <c r="BD1106" s="56"/>
      <c r="BE1106" s="56"/>
      <c r="BF1106" s="56"/>
      <c r="BG1106" s="56"/>
    </row>
    <row r="1107" spans="1:59" ht="12.5">
      <c r="A1107" s="19"/>
      <c r="B1107" s="198" t="str">
        <f ca="1"/>
        <v>2021-03-30</v>
      </c>
      <c r="C1107" s="30">
        <f ca="1"/>
        <v>117.29</v>
      </c>
      <c r="D1107" s="205">
        <f t="shared" ca="1" si="96"/>
        <v>118.7585</v>
      </c>
      <c r="E1107" s="30">
        <f t="shared" ca="1" si="93"/>
        <v>125.59199999999997</v>
      </c>
      <c r="F1107" s="30">
        <f t="shared" ca="1" si="94"/>
        <v>121.681</v>
      </c>
      <c r="G1107" s="206">
        <f t="shared" ca="1" si="95"/>
        <v>106.17323999999999</v>
      </c>
      <c r="H1107" s="192" t="str">
        <f ca="1"/>
        <v>2021-03-30</v>
      </c>
      <c r="I1107" s="193">
        <f ca="1"/>
        <v>85671919</v>
      </c>
      <c r="O1107" s="192" t="str">
        <f ca="1"/>
        <v>2021-03-30</v>
      </c>
      <c r="P1107" s="193">
        <f ca="1"/>
        <v>1.73</v>
      </c>
      <c r="Q1107" s="11"/>
      <c r="BB1107" s="55"/>
      <c r="BC1107" s="56"/>
      <c r="BD1107" s="56"/>
      <c r="BE1107" s="56"/>
      <c r="BF1107" s="56"/>
      <c r="BG1107" s="56"/>
    </row>
    <row r="1108" spans="1:59" ht="12.5">
      <c r="A1108" s="19"/>
      <c r="B1108" s="198" t="str">
        <f ca="1"/>
        <v>2021-03-29</v>
      </c>
      <c r="C1108" s="30">
        <f ca="1"/>
        <v>118.75</v>
      </c>
      <c r="D1108" s="205">
        <f t="shared" ca="1" si="96"/>
        <v>119.01400000000001</v>
      </c>
      <c r="E1108" s="30">
        <f t="shared" ca="1" si="93"/>
        <v>125.7973333333333</v>
      </c>
      <c r="F1108" s="30">
        <f t="shared" ca="1" si="94"/>
        <v>121.62308333333333</v>
      </c>
      <c r="G1108" s="206">
        <f t="shared" ca="1" si="95"/>
        <v>105.93791999999998</v>
      </c>
      <c r="H1108" s="192" t="str">
        <f ca="1"/>
        <v>2021-03-29</v>
      </c>
      <c r="I1108" s="193">
        <f ca="1"/>
        <v>80819203</v>
      </c>
      <c r="O1108" s="192" t="str">
        <f ca="1"/>
        <v>2021-03-29</v>
      </c>
      <c r="P1108" s="193">
        <f ca="1"/>
        <v>1.72</v>
      </c>
      <c r="Q1108" s="11"/>
      <c r="BB1108" s="55"/>
      <c r="BC1108" s="56"/>
      <c r="BD1108" s="56"/>
      <c r="BE1108" s="56"/>
      <c r="BF1108" s="56"/>
      <c r="BG1108" s="56"/>
    </row>
    <row r="1109" spans="1:59" ht="12.5">
      <c r="A1109" s="19"/>
      <c r="B1109" s="198" t="str">
        <f ca="1"/>
        <v>2021-03-26</v>
      </c>
      <c r="C1109" s="30">
        <f ca="1"/>
        <v>118.57</v>
      </c>
      <c r="D1109" s="205">
        <f t="shared" ca="1" si="96"/>
        <v>119.32700000000003</v>
      </c>
      <c r="E1109" s="30">
        <f t="shared" ca="1" si="93"/>
        <v>125.99516666666663</v>
      </c>
      <c r="F1109" s="30">
        <f t="shared" ca="1" si="94"/>
        <v>121.58016666666667</v>
      </c>
      <c r="G1109" s="206">
        <f t="shared" ca="1" si="95"/>
        <v>105.70975999999999</v>
      </c>
      <c r="H1109" s="192" t="str">
        <f ca="1"/>
        <v>2021-03-26</v>
      </c>
      <c r="I1109" s="193">
        <f ca="1"/>
        <v>94071234</v>
      </c>
      <c r="O1109" s="192" t="str">
        <f ca="1"/>
        <v>2021-03-26</v>
      </c>
      <c r="P1109" s="193">
        <f ca="1"/>
        <v>1.66</v>
      </c>
      <c r="Q1109" s="11"/>
      <c r="BB1109" s="55"/>
      <c r="BC1109" s="56"/>
      <c r="BD1109" s="56"/>
      <c r="BE1109" s="56"/>
      <c r="BF1109" s="56"/>
      <c r="BG1109" s="56"/>
    </row>
    <row r="1110" spans="1:59" ht="12.5">
      <c r="A1110" s="19"/>
      <c r="B1110" s="198" t="str">
        <f ca="1"/>
        <v>2021-03-25</v>
      </c>
      <c r="C1110" s="30">
        <f ca="1"/>
        <v>117.97</v>
      </c>
      <c r="D1110" s="205">
        <f t="shared" ca="1" si="96"/>
        <v>119.32950000000001</v>
      </c>
      <c r="E1110" s="30">
        <f t="shared" ca="1" si="93"/>
        <v>126.21466666666664</v>
      </c>
      <c r="F1110" s="30">
        <f t="shared" ca="1" si="94"/>
        <v>121.51050000000001</v>
      </c>
      <c r="G1110" s="206">
        <f t="shared" ca="1" si="95"/>
        <v>105.48283999999998</v>
      </c>
      <c r="H1110" s="192" t="str">
        <f ca="1"/>
        <v>2021-03-25</v>
      </c>
      <c r="I1110" s="193">
        <f ca="1"/>
        <v>98844700</v>
      </c>
      <c r="O1110" s="192" t="str">
        <f ca="1"/>
        <v>2021-03-25</v>
      </c>
      <c r="P1110" s="193">
        <f ca="1"/>
        <v>1.61</v>
      </c>
      <c r="Q1110" s="11"/>
      <c r="BB1110" s="55"/>
      <c r="BC1110" s="56"/>
      <c r="BD1110" s="56"/>
      <c r="BE1110" s="56"/>
      <c r="BF1110" s="56"/>
      <c r="BG1110" s="56"/>
    </row>
    <row r="1111" spans="1:59" ht="12.5">
      <c r="A1111" s="19"/>
      <c r="B1111" s="198" t="str">
        <f ca="1"/>
        <v>2021-03-24</v>
      </c>
      <c r="C1111" s="30">
        <f ca="1"/>
        <v>117.48</v>
      </c>
      <c r="D1111" s="205">
        <f t="shared" ca="1" si="96"/>
        <v>119.34900000000002</v>
      </c>
      <c r="E1111" s="30">
        <f t="shared" ca="1" si="93"/>
        <v>126.47383333333332</v>
      </c>
      <c r="F1111" s="30">
        <f t="shared" ca="1" si="94"/>
        <v>121.47641666666667</v>
      </c>
      <c r="G1111" s="206">
        <f t="shared" ca="1" si="95"/>
        <v>105.25143999999999</v>
      </c>
      <c r="H1111" s="192" t="str">
        <f ca="1"/>
        <v>2021-03-24</v>
      </c>
      <c r="I1111" s="193">
        <f ca="1"/>
        <v>88530500</v>
      </c>
      <c r="O1111" s="192" t="str">
        <f ca="1"/>
        <v>2021-03-24</v>
      </c>
      <c r="P1111" s="193">
        <f ca="1"/>
        <v>1.61</v>
      </c>
      <c r="Q1111" s="11"/>
      <c r="BB1111" s="55"/>
      <c r="BC1111" s="56"/>
      <c r="BD1111" s="56"/>
      <c r="BE1111" s="56"/>
      <c r="BF1111" s="56"/>
      <c r="BG1111" s="56"/>
    </row>
    <row r="1112" spans="1:59" ht="12.5">
      <c r="A1112" s="19"/>
      <c r="B1112" s="198" t="str">
        <f ca="1"/>
        <v>2021-03-23</v>
      </c>
      <c r="C1112" s="30">
        <f ca="1"/>
        <v>119.87</v>
      </c>
      <c r="D1112" s="205">
        <f t="shared" ca="1" si="96"/>
        <v>119.60600000000002</v>
      </c>
      <c r="E1112" s="30">
        <f t="shared" ca="1" si="93"/>
        <v>126.66433333333332</v>
      </c>
      <c r="F1112" s="30">
        <f t="shared" ca="1" si="94"/>
        <v>121.4385</v>
      </c>
      <c r="G1112" s="206">
        <f t="shared" ca="1" si="95"/>
        <v>105.0324</v>
      </c>
      <c r="H1112" s="192" t="str">
        <f ca="1"/>
        <v>2021-03-23</v>
      </c>
      <c r="I1112" s="193">
        <f ca="1"/>
        <v>95467142</v>
      </c>
      <c r="O1112" s="192" t="str">
        <f ca="1"/>
        <v>2021-03-23</v>
      </c>
      <c r="P1112" s="193">
        <f ca="1"/>
        <v>1.64</v>
      </c>
      <c r="Q1112" s="11"/>
      <c r="BB1112" s="55"/>
      <c r="BC1112" s="56"/>
      <c r="BD1112" s="56"/>
      <c r="BE1112" s="56"/>
      <c r="BF1112" s="56"/>
      <c r="BG1112" s="56"/>
    </row>
    <row r="1113" spans="1:59" ht="12.5">
      <c r="A1113" s="19"/>
      <c r="B1113" s="198" t="str">
        <f ca="1"/>
        <v>2021-03-22</v>
      </c>
      <c r="C1113" s="30">
        <f ca="1"/>
        <v>120.71</v>
      </c>
      <c r="D1113" s="205">
        <f t="shared" ca="1" si="96"/>
        <v>119.76849999999999</v>
      </c>
      <c r="E1113" s="30">
        <f t="shared" ca="1" si="93"/>
        <v>126.79849999999998</v>
      </c>
      <c r="F1113" s="30">
        <f t="shared" ca="1" si="94"/>
        <v>121.36666666666666</v>
      </c>
      <c r="G1113" s="206">
        <f t="shared" ca="1" si="95"/>
        <v>104.79124</v>
      </c>
      <c r="H1113" s="192" t="str">
        <f ca="1"/>
        <v>2021-03-22</v>
      </c>
      <c r="I1113" s="193">
        <f ca="1"/>
        <v>111912300</v>
      </c>
      <c r="O1113" s="192" t="str">
        <f ca="1"/>
        <v>2021-03-22</v>
      </c>
      <c r="P1113" s="193">
        <f ca="1"/>
        <v>1.68</v>
      </c>
      <c r="Q1113" s="11"/>
      <c r="BB1113" s="55"/>
      <c r="BC1113" s="56"/>
      <c r="BD1113" s="56"/>
      <c r="BE1113" s="56"/>
      <c r="BF1113" s="56"/>
      <c r="BG1113" s="56"/>
    </row>
    <row r="1114" spans="1:59" ht="12.5">
      <c r="A1114" s="19"/>
      <c r="B1114" s="198" t="str">
        <f ca="1"/>
        <v>2021-03-19</v>
      </c>
      <c r="C1114" s="30">
        <f ca="1"/>
        <v>117.38</v>
      </c>
      <c r="D1114" s="205">
        <f t="shared" ca="1" si="96"/>
        <v>119.896</v>
      </c>
      <c r="E1114" s="30">
        <f t="shared" ca="1" si="93"/>
        <v>126.93366666666664</v>
      </c>
      <c r="F1114" s="30">
        <f t="shared" ca="1" si="94"/>
        <v>121.29491666666668</v>
      </c>
      <c r="G1114" s="206">
        <f t="shared" ca="1" si="95"/>
        <v>104.54804000000001</v>
      </c>
      <c r="H1114" s="192" t="str">
        <f ca="1"/>
        <v>2021-03-19</v>
      </c>
      <c r="I1114" s="193">
        <f ca="1"/>
        <v>185549522</v>
      </c>
      <c r="O1114" s="192" t="str">
        <f ca="1"/>
        <v>2021-03-19</v>
      </c>
      <c r="P1114" s="193">
        <f ca="1"/>
        <v>1.73</v>
      </c>
      <c r="Q1114" s="11"/>
      <c r="BB1114" s="55"/>
      <c r="BC1114" s="56"/>
      <c r="BD1114" s="56"/>
      <c r="BE1114" s="56"/>
      <c r="BF1114" s="56"/>
      <c r="BG1114" s="56"/>
    </row>
    <row r="1115" spans="1:59" ht="12.5">
      <c r="A1115" s="19"/>
      <c r="B1115" s="198" t="str">
        <f ca="1"/>
        <v>2021-03-18</v>
      </c>
      <c r="C1115" s="30">
        <f ca="1"/>
        <v>117.91</v>
      </c>
      <c r="D1115" s="205">
        <f t="shared" ca="1" si="96"/>
        <v>120.37900000000002</v>
      </c>
      <c r="E1115" s="30">
        <f t="shared" ca="1" si="93"/>
        <v>127.06483333333333</v>
      </c>
      <c r="F1115" s="30">
        <f t="shared" ca="1" si="94"/>
        <v>121.22908333333335</v>
      </c>
      <c r="G1115" s="206">
        <f t="shared" ca="1" si="95"/>
        <v>104.29632000000001</v>
      </c>
      <c r="H1115" s="192" t="str">
        <f ca="1"/>
        <v>2021-03-18</v>
      </c>
      <c r="I1115" s="193">
        <f ca="1"/>
        <v>121469755</v>
      </c>
      <c r="O1115" s="192" t="str">
        <f ca="1"/>
        <v>2021-03-18</v>
      </c>
      <c r="P1115" s="193">
        <f ca="1"/>
        <v>1.73</v>
      </c>
      <c r="Q1115" s="11"/>
      <c r="BB1115" s="55"/>
      <c r="BC1115" s="56"/>
      <c r="BD1115" s="56"/>
      <c r="BE1115" s="56"/>
      <c r="BF1115" s="56"/>
      <c r="BG1115" s="56"/>
    </row>
    <row r="1116" spans="1:59" ht="12.5">
      <c r="A1116" s="19"/>
      <c r="B1116" s="198" t="str">
        <f ca="1"/>
        <v>2021-03-17</v>
      </c>
      <c r="C1116" s="30">
        <f ca="1"/>
        <v>122.05</v>
      </c>
      <c r="D1116" s="205">
        <f t="shared" ca="1" si="96"/>
        <v>120.82800000000002</v>
      </c>
      <c r="E1116" s="30">
        <f t="shared" ca="1" si="93"/>
        <v>127.16149999999999</v>
      </c>
      <c r="F1116" s="30">
        <f t="shared" ca="1" si="94"/>
        <v>121.12591666666668</v>
      </c>
      <c r="G1116" s="206">
        <f t="shared" ca="1" si="95"/>
        <v>104.04720000000002</v>
      </c>
      <c r="H1116" s="192" t="str">
        <f ca="1"/>
        <v>2021-03-17</v>
      </c>
      <c r="I1116" s="193">
        <f ca="1"/>
        <v>111932636</v>
      </c>
      <c r="O1116" s="192" t="str">
        <f ca="1"/>
        <v>2021-03-17</v>
      </c>
      <c r="P1116" s="193">
        <f ca="1"/>
        <v>1.64</v>
      </c>
      <c r="Q1116" s="11"/>
      <c r="BB1116" s="55"/>
      <c r="BC1116" s="56"/>
      <c r="BD1116" s="56"/>
      <c r="BE1116" s="56"/>
      <c r="BF1116" s="56"/>
      <c r="BG1116" s="56"/>
    </row>
    <row r="1117" spans="1:59" ht="12.5">
      <c r="A1117" s="19"/>
      <c r="B1117" s="198" t="str">
        <f ca="1"/>
        <v>2021-03-16</v>
      </c>
      <c r="C1117" s="30">
        <f ca="1"/>
        <v>122.84</v>
      </c>
      <c r="D1117" s="205">
        <f t="shared" ca="1" si="96"/>
        <v>121.125</v>
      </c>
      <c r="E1117" s="30">
        <f t="shared" ca="1" si="93"/>
        <v>127.22250000000001</v>
      </c>
      <c r="F1117" s="30">
        <f t="shared" ca="1" si="94"/>
        <v>120.97925000000004</v>
      </c>
      <c r="G1117" s="206">
        <f t="shared" ca="1" si="95"/>
        <v>103.79660000000001</v>
      </c>
      <c r="H1117" s="192" t="str">
        <f ca="1"/>
        <v>2021-03-16</v>
      </c>
      <c r="I1117" s="193">
        <f ca="1"/>
        <v>115227936</v>
      </c>
      <c r="O1117" s="192" t="str">
        <f ca="1"/>
        <v>2021-03-16</v>
      </c>
      <c r="P1117" s="193">
        <f ca="1"/>
        <v>1.62</v>
      </c>
      <c r="Q1117" s="11"/>
      <c r="BB1117" s="55"/>
      <c r="BC1117" s="56"/>
      <c r="BD1117" s="56"/>
      <c r="BE1117" s="56"/>
      <c r="BF1117" s="56"/>
      <c r="BG1117" s="56"/>
    </row>
    <row r="1118" spans="1:59" ht="12.5">
      <c r="A1118" s="19"/>
      <c r="B1118" s="198" t="str">
        <f ca="1"/>
        <v>2021-03-15</v>
      </c>
      <c r="C1118" s="30">
        <f ca="1"/>
        <v>121.29</v>
      </c>
      <c r="D1118" s="205">
        <f t="shared" ca="1" si="96"/>
        <v>121.49749999999999</v>
      </c>
      <c r="E1118" s="30">
        <f t="shared" ca="1" si="93"/>
        <v>127.25583333333333</v>
      </c>
      <c r="F1118" s="30">
        <f t="shared" ca="1" si="94"/>
        <v>120.86416666666669</v>
      </c>
      <c r="G1118" s="206">
        <f t="shared" ca="1" si="95"/>
        <v>103.54468000000001</v>
      </c>
      <c r="H1118" s="192" t="str">
        <f ca="1"/>
        <v>2021-03-15</v>
      </c>
      <c r="I1118" s="193">
        <f ca="1"/>
        <v>92590555</v>
      </c>
      <c r="O1118" s="192" t="str">
        <f ca="1"/>
        <v>2021-03-15</v>
      </c>
      <c r="P1118" s="193">
        <f ca="1"/>
        <v>1.61</v>
      </c>
      <c r="Q1118" s="11"/>
      <c r="BB1118" s="55"/>
      <c r="BC1118" s="56"/>
      <c r="BD1118" s="56"/>
      <c r="BE1118" s="56"/>
      <c r="BF1118" s="56"/>
      <c r="BG1118" s="56"/>
    </row>
    <row r="1119" spans="1:59" ht="12.5">
      <c r="A1119" s="19"/>
      <c r="B1119" s="198" t="str">
        <f ca="1"/>
        <v>2021-03-12</v>
      </c>
      <c r="C1119" s="30">
        <f ca="1"/>
        <v>118.4</v>
      </c>
      <c r="D1119" s="205">
        <f t="shared" ca="1" si="96"/>
        <v>122.054</v>
      </c>
      <c r="E1119" s="30">
        <f t="shared" ca="1" si="93"/>
        <v>127.31616666666666</v>
      </c>
      <c r="F1119" s="30">
        <f t="shared" ca="1" si="94"/>
        <v>120.7479166666667</v>
      </c>
      <c r="G1119" s="206">
        <f t="shared" ca="1" si="95"/>
        <v>103.30496000000001</v>
      </c>
      <c r="H1119" s="192" t="str">
        <f ca="1"/>
        <v>2021-03-12</v>
      </c>
      <c r="I1119" s="193">
        <f ca="1"/>
        <v>88105100</v>
      </c>
      <c r="O1119" s="192" t="str">
        <f ca="1"/>
        <v>2021-03-12</v>
      </c>
      <c r="P1119" s="193">
        <f ca="1"/>
        <v>1.64</v>
      </c>
      <c r="Q1119" s="11"/>
      <c r="BB1119" s="55"/>
      <c r="BC1119" s="56"/>
      <c r="BD1119" s="56"/>
      <c r="BE1119" s="56"/>
      <c r="BF1119" s="56"/>
      <c r="BG1119" s="56"/>
    </row>
    <row r="1120" spans="1:59" ht="12.5">
      <c r="A1120" s="19"/>
      <c r="B1120" s="198" t="str">
        <f ca="1"/>
        <v>2021-03-11</v>
      </c>
      <c r="C1120" s="30">
        <f ca="1"/>
        <v>119.31</v>
      </c>
      <c r="D1120" s="205">
        <f t="shared" ca="1" si="96"/>
        <v>122.7435</v>
      </c>
      <c r="E1120" s="30">
        <f t="shared" ca="1" si="93"/>
        <v>127.32533333333332</v>
      </c>
      <c r="F1120" s="30">
        <f t="shared" ca="1" si="94"/>
        <v>120.6294166666667</v>
      </c>
      <c r="G1120" s="206">
        <f t="shared" ca="1" si="95"/>
        <v>103.06648000000001</v>
      </c>
      <c r="H1120" s="192" t="str">
        <f ca="1"/>
        <v>2021-03-11</v>
      </c>
      <c r="I1120" s="193">
        <f ca="1"/>
        <v>103026514</v>
      </c>
      <c r="O1120" s="192" t="str">
        <f ca="1"/>
        <v>2021-03-11</v>
      </c>
      <c r="P1120" s="193">
        <f ca="1"/>
        <v>1.53</v>
      </c>
      <c r="Q1120" s="11"/>
      <c r="BB1120" s="55"/>
      <c r="BC1120" s="56"/>
      <c r="BD1120" s="56"/>
      <c r="BE1120" s="56"/>
      <c r="BF1120" s="56"/>
      <c r="BG1120" s="56"/>
    </row>
    <row r="1121" spans="1:59" ht="12.5">
      <c r="A1121" s="19"/>
      <c r="B1121" s="198" t="str">
        <f ca="1"/>
        <v>2021-03-10</v>
      </c>
      <c r="C1121" s="30">
        <f ca="1"/>
        <v>117.37</v>
      </c>
      <c r="D1121" s="205">
        <f t="shared" ca="1" si="96"/>
        <v>123.4</v>
      </c>
      <c r="E1121" s="30">
        <f t="shared" ca="1" si="93"/>
        <v>127.32966666666663</v>
      </c>
      <c r="F1121" s="30">
        <f t="shared" ca="1" si="94"/>
        <v>120.53175000000003</v>
      </c>
      <c r="G1121" s="206">
        <f t="shared" ca="1" si="95"/>
        <v>102.85907999999999</v>
      </c>
      <c r="H1121" s="192" t="str">
        <f ca="1"/>
        <v>2021-03-10</v>
      </c>
      <c r="I1121" s="193">
        <f ca="1"/>
        <v>111943326</v>
      </c>
      <c r="O1121" s="192" t="str">
        <f ca="1"/>
        <v>2021-03-10</v>
      </c>
      <c r="P1121" s="193">
        <f ca="1"/>
        <v>1.52</v>
      </c>
      <c r="Q1121" s="11"/>
      <c r="BB1121" s="55"/>
      <c r="BC1121" s="56"/>
      <c r="BD1121" s="56"/>
      <c r="BE1121" s="56"/>
      <c r="BF1121" s="56"/>
      <c r="BG1121" s="56"/>
    </row>
    <row r="1122" spans="1:59" ht="12.5">
      <c r="A1122" s="19"/>
      <c r="B1122" s="198" t="str">
        <f ca="1"/>
        <v>2021-03-09</v>
      </c>
      <c r="C1122" s="30">
        <f ca="1"/>
        <v>118.45</v>
      </c>
      <c r="D1122" s="205">
        <f t="shared" ca="1" si="96"/>
        <v>124.184</v>
      </c>
      <c r="E1122" s="30">
        <f t="shared" ca="1" si="93"/>
        <v>127.37983333333331</v>
      </c>
      <c r="F1122" s="30">
        <f t="shared" ca="1" si="94"/>
        <v>120.46483333333336</v>
      </c>
      <c r="G1122" s="206">
        <f t="shared" ca="1" si="95"/>
        <v>102.63055999999999</v>
      </c>
      <c r="H1122" s="192" t="str">
        <f ca="1"/>
        <v>2021-03-09</v>
      </c>
      <c r="I1122" s="193">
        <f ca="1"/>
        <v>129525800</v>
      </c>
      <c r="O1122" s="192" t="str">
        <f ca="1"/>
        <v>2021-03-09</v>
      </c>
      <c r="P1122" s="193">
        <f ca="1"/>
        <v>1.55</v>
      </c>
      <c r="Q1122" s="11"/>
      <c r="BB1122" s="55"/>
      <c r="BC1122" s="56"/>
      <c r="BD1122" s="56"/>
      <c r="BE1122" s="56"/>
      <c r="BF1122" s="56"/>
      <c r="BG1122" s="56"/>
    </row>
    <row r="1123" spans="1:59" ht="12.5">
      <c r="A1123" s="19"/>
      <c r="B1123" s="198" t="str">
        <f ca="1"/>
        <v>2021-03-08</v>
      </c>
      <c r="C1123" s="30">
        <f ca="1"/>
        <v>113.83</v>
      </c>
      <c r="D1123" s="205">
        <f t="shared" ca="1" si="96"/>
        <v>124.958</v>
      </c>
      <c r="E1123" s="30">
        <f t="shared" ca="1" si="93"/>
        <v>127.38816666666665</v>
      </c>
      <c r="F1123" s="30">
        <f t="shared" ca="1" si="94"/>
        <v>120.41658333333338</v>
      </c>
      <c r="G1123" s="206">
        <f t="shared" ca="1" si="95"/>
        <v>102.42412</v>
      </c>
      <c r="H1123" s="192" t="str">
        <f ca="1"/>
        <v>2021-03-08</v>
      </c>
      <c r="I1123" s="193">
        <f ca="1"/>
        <v>154376610</v>
      </c>
      <c r="O1123" s="192" t="str">
        <f ca="1"/>
        <v>2021-03-08</v>
      </c>
      <c r="P1123" s="193">
        <f ca="1"/>
        <v>1.6</v>
      </c>
      <c r="Q1123" s="11"/>
      <c r="BB1123" s="55"/>
      <c r="BC1123" s="56"/>
      <c r="BD1123" s="56"/>
      <c r="BE1123" s="56"/>
      <c r="BF1123" s="56"/>
      <c r="BG1123" s="56"/>
    </row>
    <row r="1124" spans="1:59" ht="12.5">
      <c r="A1124" s="19"/>
      <c r="B1124" s="198" t="str">
        <f ca="1"/>
        <v>2021-03-05</v>
      </c>
      <c r="C1124" s="30">
        <f ca="1"/>
        <v>118.78</v>
      </c>
      <c r="D1124" s="205">
        <f t="shared" ca="1" si="96"/>
        <v>125.9555</v>
      </c>
      <c r="E1124" s="30">
        <f t="shared" ca="1" si="93"/>
        <v>127.51583333333332</v>
      </c>
      <c r="F1124" s="30">
        <f t="shared" ca="1" si="94"/>
        <v>120.40533333333337</v>
      </c>
      <c r="G1124" s="206">
        <f t="shared" ca="1" si="95"/>
        <v>102.24579999999999</v>
      </c>
      <c r="H1124" s="192" t="str">
        <f ca="1"/>
        <v>2021-03-05</v>
      </c>
      <c r="I1124" s="193">
        <f ca="1"/>
        <v>153766601</v>
      </c>
      <c r="O1124" s="192" t="str">
        <f ca="1"/>
        <v>2021-03-05</v>
      </c>
      <c r="P1124" s="193">
        <f ca="1"/>
        <v>1.55</v>
      </c>
      <c r="Q1124" s="11"/>
      <c r="BB1124" s="55"/>
      <c r="BC1124" s="56"/>
      <c r="BD1124" s="56"/>
      <c r="BE1124" s="56"/>
      <c r="BF1124" s="56"/>
      <c r="BG1124" s="56"/>
    </row>
    <row r="1125" spans="1:59" ht="12.5">
      <c r="A1125" s="19"/>
      <c r="B1125" s="198" t="str">
        <f ca="1"/>
        <v>2021-03-04</v>
      </c>
      <c r="C1125" s="30">
        <f ca="1"/>
        <v>117.52</v>
      </c>
      <c r="D1125" s="205">
        <f t="shared" ca="1" si="96"/>
        <v>126.72650000000002</v>
      </c>
      <c r="E1125" s="30">
        <f t="shared" ca="1" si="93"/>
        <v>127.55083333333332</v>
      </c>
      <c r="F1125" s="30">
        <f t="shared" ca="1" si="94"/>
        <v>120.32558333333336</v>
      </c>
      <c r="G1125" s="206">
        <f t="shared" ca="1" si="95"/>
        <v>102.02903999999998</v>
      </c>
      <c r="H1125" s="192" t="str">
        <f ca="1"/>
        <v>2021-03-04</v>
      </c>
      <c r="I1125" s="193">
        <f ca="1"/>
        <v>178155000</v>
      </c>
      <c r="O1125" s="192" t="str">
        <f ca="1"/>
        <v>2021-03-04</v>
      </c>
      <c r="P1125" s="193">
        <f ca="1"/>
        <v>1.55</v>
      </c>
      <c r="Q1125" s="11"/>
      <c r="BB1125" s="55"/>
      <c r="BC1125" s="56"/>
      <c r="BD1125" s="56"/>
      <c r="BE1125" s="56"/>
      <c r="BF1125" s="56"/>
      <c r="BG1125" s="56"/>
    </row>
    <row r="1126" spans="1:59" ht="12.5">
      <c r="A1126" s="19"/>
      <c r="B1126" s="198" t="str">
        <f ca="1"/>
        <v>2021-03-03</v>
      </c>
      <c r="C1126" s="30">
        <f ca="1"/>
        <v>119.4</v>
      </c>
      <c r="D1126" s="205">
        <f t="shared" ca="1" si="96"/>
        <v>127.39200000000001</v>
      </c>
      <c r="E1126" s="30">
        <f t="shared" ca="1" si="93"/>
        <v>127.58233333333332</v>
      </c>
      <c r="F1126" s="30">
        <f t="shared" ca="1" si="94"/>
        <v>120.2684166666667</v>
      </c>
      <c r="G1126" s="206">
        <f t="shared" ca="1" si="95"/>
        <v>101.83951999999998</v>
      </c>
      <c r="H1126" s="192" t="str">
        <f ca="1"/>
        <v>2021-03-03</v>
      </c>
      <c r="I1126" s="193">
        <f ca="1"/>
        <v>112966340</v>
      </c>
      <c r="O1126" s="192" t="str">
        <f ca="1"/>
        <v>2021-03-03</v>
      </c>
      <c r="P1126" s="193">
        <f ca="1"/>
        <v>1.47</v>
      </c>
      <c r="Q1126" s="11"/>
      <c r="BB1126" s="55"/>
      <c r="BC1126" s="56"/>
      <c r="BD1126" s="56"/>
      <c r="BE1126" s="56"/>
      <c r="BF1126" s="56"/>
      <c r="BG1126" s="56"/>
    </row>
    <row r="1127" spans="1:59" ht="12.5">
      <c r="A1127" s="19"/>
      <c r="B1127" s="198" t="str">
        <f ca="1"/>
        <v>2021-03-02</v>
      </c>
      <c r="C1127" s="30">
        <f ca="1"/>
        <v>122.4</v>
      </c>
      <c r="D1127" s="205">
        <f t="shared" ca="1" si="96"/>
        <v>128.01500000000001</v>
      </c>
      <c r="E1127" s="30">
        <f t="shared" ca="1" si="93"/>
        <v>127.59383333333334</v>
      </c>
      <c r="F1127" s="30">
        <f t="shared" ca="1" si="94"/>
        <v>120.22675000000002</v>
      </c>
      <c r="G1127" s="206">
        <f t="shared" ca="1" si="95"/>
        <v>101.64627999999999</v>
      </c>
      <c r="H1127" s="192" t="str">
        <f ca="1"/>
        <v>2021-03-02</v>
      </c>
      <c r="I1127" s="193">
        <f ca="1"/>
        <v>102260945</v>
      </c>
      <c r="O1127" s="192" t="str">
        <f ca="1"/>
        <v>2021-03-02</v>
      </c>
      <c r="P1127" s="193">
        <f ca="1"/>
        <v>1.42</v>
      </c>
      <c r="Q1127" s="11"/>
      <c r="BB1127" s="55"/>
      <c r="BC1127" s="56"/>
      <c r="BD1127" s="56"/>
      <c r="BE1127" s="56"/>
      <c r="BF1127" s="56"/>
      <c r="BG1127" s="56"/>
    </row>
    <row r="1128" spans="1:59" ht="12.5">
      <c r="A1128" s="19"/>
      <c r="B1128" s="198" t="str">
        <f ca="1"/>
        <v>2021-03-01</v>
      </c>
      <c r="C1128" s="30">
        <f ca="1"/>
        <v>125.01</v>
      </c>
      <c r="D1128" s="205">
        <f t="shared" ca="1" si="96"/>
        <v>128.44650000000001</v>
      </c>
      <c r="E1128" s="30">
        <f t="shared" ca="1" si="93"/>
        <v>127.55749999999999</v>
      </c>
      <c r="F1128" s="30">
        <f t="shared" ca="1" si="94"/>
        <v>120.12350000000002</v>
      </c>
      <c r="G1128" s="206">
        <f t="shared" ca="1" si="95"/>
        <v>101.45055999999998</v>
      </c>
      <c r="H1128" s="192" t="str">
        <f ca="1"/>
        <v>2021-03-01</v>
      </c>
      <c r="I1128" s="193">
        <f ca="1"/>
        <v>116307900</v>
      </c>
      <c r="O1128" s="192" t="str">
        <f ca="1"/>
        <v>2021-03-01</v>
      </c>
      <c r="P1128" s="193">
        <f ca="1"/>
        <v>1.45</v>
      </c>
      <c r="Q1128" s="11"/>
      <c r="BB1128" s="55"/>
      <c r="BC1128" s="56"/>
      <c r="BD1128" s="56"/>
      <c r="BE1128" s="56"/>
      <c r="BF1128" s="56"/>
      <c r="BG1128" s="56"/>
    </row>
    <row r="1129" spans="1:59" ht="12.5">
      <c r="A1129" s="19"/>
      <c r="B1129" s="198" t="str">
        <f ca="1"/>
        <v>2021-02-26</v>
      </c>
      <c r="C1129" s="30">
        <f ca="1"/>
        <v>118.62</v>
      </c>
      <c r="D1129" s="205">
        <f t="shared" ca="1" si="96"/>
        <v>128.64100000000002</v>
      </c>
      <c r="E1129" s="30">
        <f t="shared" ca="1" si="93"/>
        <v>127.47183333333332</v>
      </c>
      <c r="F1129" s="30">
        <f t="shared" ca="1" si="94"/>
        <v>120.0646666666667</v>
      </c>
      <c r="G1129" s="206">
        <f t="shared" ca="1" si="95"/>
        <v>101.23135999999997</v>
      </c>
      <c r="H1129" s="192" t="str">
        <f ca="1"/>
        <v>2021-02-26</v>
      </c>
      <c r="I1129" s="193">
        <f ca="1"/>
        <v>164560400</v>
      </c>
      <c r="O1129" s="192" t="str">
        <f ca="1"/>
        <v>2021-02-26</v>
      </c>
      <c r="P1129" s="193">
        <f ca="1"/>
        <v>1.46</v>
      </c>
      <c r="Q1129" s="11"/>
      <c r="BB1129" s="55"/>
      <c r="BC1129" s="56"/>
      <c r="BD1129" s="56"/>
      <c r="BE1129" s="56"/>
      <c r="BF1129" s="56"/>
      <c r="BG1129" s="56"/>
    </row>
    <row r="1130" spans="1:59" ht="12.5">
      <c r="A1130" s="19"/>
      <c r="B1130" s="198" t="str">
        <f ca="1"/>
        <v>2021-02-25</v>
      </c>
      <c r="C1130" s="30">
        <f ca="1"/>
        <v>118.36</v>
      </c>
      <c r="D1130" s="205">
        <f t="shared" ca="1" si="96"/>
        <v>129.40550000000002</v>
      </c>
      <c r="E1130" s="30">
        <f t="shared" ca="1" si="93"/>
        <v>127.43299999999999</v>
      </c>
      <c r="F1130" s="30">
        <f t="shared" ca="1" si="94"/>
        <v>120.05841666666672</v>
      </c>
      <c r="G1130" s="206">
        <f t="shared" ca="1" si="95"/>
        <v>101.04691999999997</v>
      </c>
      <c r="H1130" s="192" t="str">
        <f ca="1"/>
        <v>2021-02-25</v>
      </c>
      <c r="I1130" s="193">
        <f ca="1"/>
        <v>148199540</v>
      </c>
      <c r="O1130" s="192" t="str">
        <f ca="1"/>
        <v>2021-02-25</v>
      </c>
      <c r="P1130" s="193">
        <f ca="1"/>
        <v>1.52</v>
      </c>
      <c r="Q1130" s="11"/>
      <c r="BB1130" s="55"/>
      <c r="BC1130" s="56"/>
      <c r="BD1130" s="56"/>
      <c r="BE1130" s="56"/>
      <c r="BF1130" s="56"/>
      <c r="BG1130" s="56"/>
    </row>
    <row r="1131" spans="1:59" ht="12.5">
      <c r="A1131" s="19"/>
      <c r="B1131" s="198" t="str">
        <f ca="1"/>
        <v>2021-02-24</v>
      </c>
      <c r="C1131" s="30">
        <f ca="1"/>
        <v>122.62</v>
      </c>
      <c r="D1131" s="205">
        <f t="shared" ca="1" si="96"/>
        <v>130.4255</v>
      </c>
      <c r="E1131" s="30">
        <f t="shared" ca="1" si="93"/>
        <v>127.35833333333332</v>
      </c>
      <c r="F1131" s="30">
        <f t="shared" ca="1" si="94"/>
        <v>120.13983333333337</v>
      </c>
      <c r="G1131" s="206">
        <f t="shared" ca="1" si="95"/>
        <v>100.83883999999996</v>
      </c>
      <c r="H1131" s="192" t="str">
        <f ca="1"/>
        <v>2021-02-24</v>
      </c>
      <c r="I1131" s="193">
        <f ca="1"/>
        <v>111039904</v>
      </c>
      <c r="O1131" s="192" t="str">
        <f ca="1"/>
        <v>2021-02-24</v>
      </c>
      <c r="P1131" s="193">
        <f ca="1"/>
        <v>1.39</v>
      </c>
      <c r="Q1131" s="11"/>
      <c r="BB1131" s="55"/>
      <c r="BC1131" s="56"/>
      <c r="BD1131" s="56"/>
      <c r="BE1131" s="56"/>
      <c r="BF1131" s="56"/>
      <c r="BG1131" s="56"/>
    </row>
    <row r="1132" spans="1:59" ht="12.5">
      <c r="A1132" s="19"/>
      <c r="B1132" s="198" t="str">
        <f ca="1"/>
        <v>2021-02-23</v>
      </c>
      <c r="C1132" s="30">
        <f ca="1"/>
        <v>123.12</v>
      </c>
      <c r="D1132" s="205">
        <f t="shared" ca="1" si="96"/>
        <v>131.28650000000002</v>
      </c>
      <c r="E1132" s="30">
        <f t="shared" ca="1" si="93"/>
        <v>127.20366666666665</v>
      </c>
      <c r="F1132" s="30">
        <f t="shared" ca="1" si="94"/>
        <v>120.20833333333336</v>
      </c>
      <c r="G1132" s="206">
        <f t="shared" ca="1" si="95"/>
        <v>100.61387999999998</v>
      </c>
      <c r="H1132" s="192" t="str">
        <f ca="1"/>
        <v>2021-02-23</v>
      </c>
      <c r="I1132" s="193">
        <f ca="1"/>
        <v>158273022</v>
      </c>
      <c r="O1132" s="192" t="str">
        <f ca="1"/>
        <v>2021-02-23</v>
      </c>
      <c r="P1132" s="193">
        <f ca="1"/>
        <v>1.36</v>
      </c>
      <c r="Q1132" s="11"/>
      <c r="BB1132" s="55"/>
      <c r="BC1132" s="56"/>
      <c r="BD1132" s="56"/>
      <c r="BE1132" s="56"/>
      <c r="BF1132" s="56"/>
      <c r="BG1132" s="56"/>
    </row>
    <row r="1133" spans="1:59" ht="12.5">
      <c r="A1133" s="19"/>
      <c r="B1133" s="198" t="str">
        <f ca="1"/>
        <v>2021-02-22</v>
      </c>
      <c r="C1133" s="30">
        <f ca="1"/>
        <v>123.26</v>
      </c>
      <c r="D1133" s="205">
        <f t="shared" ca="1" si="96"/>
        <v>132.11049999999997</v>
      </c>
      <c r="E1133" s="30">
        <f t="shared" ca="1" si="93"/>
        <v>127.02666666666666</v>
      </c>
      <c r="F1133" s="30">
        <f t="shared" ca="1" si="94"/>
        <v>120.23091666666669</v>
      </c>
      <c r="G1133" s="206">
        <f t="shared" ca="1" si="95"/>
        <v>100.40547999999998</v>
      </c>
      <c r="H1133" s="192" t="str">
        <f ca="1"/>
        <v>2021-02-22</v>
      </c>
      <c r="I1133" s="193">
        <f ca="1"/>
        <v>103916419</v>
      </c>
      <c r="O1133" s="192" t="str">
        <f ca="1"/>
        <v>2021-02-22</v>
      </c>
      <c r="P1133" s="193">
        <f ca="1"/>
        <v>1.37</v>
      </c>
      <c r="Q1133" s="11"/>
      <c r="BB1133" s="55"/>
      <c r="BC1133" s="56"/>
      <c r="BD1133" s="56"/>
      <c r="BE1133" s="56"/>
      <c r="BF1133" s="56"/>
      <c r="BG1133" s="56"/>
    </row>
    <row r="1134" spans="1:59" ht="12.5">
      <c r="A1134" s="19"/>
      <c r="B1134" s="198" t="str">
        <f ca="1"/>
        <v>2021-02-19</v>
      </c>
      <c r="C1134" s="30">
        <f ca="1"/>
        <v>127.04</v>
      </c>
      <c r="D1134" s="205">
        <f t="shared" ca="1" si="96"/>
        <v>132.73950000000002</v>
      </c>
      <c r="E1134" s="30">
        <f t="shared" ca="1" si="93"/>
        <v>126.82583333333332</v>
      </c>
      <c r="F1134" s="30">
        <f t="shared" ca="1" si="94"/>
        <v>120.2179166666667</v>
      </c>
      <c r="G1134" s="206">
        <f t="shared" ca="1" si="95"/>
        <v>100.19207999999998</v>
      </c>
      <c r="H1134" s="192" t="str">
        <f ca="1"/>
        <v>2021-02-19</v>
      </c>
      <c r="I1134" s="193">
        <f ca="1"/>
        <v>87668834</v>
      </c>
      <c r="O1134" s="192" t="str">
        <f ca="1"/>
        <v>2021-02-19</v>
      </c>
      <c r="P1134" s="193">
        <f ca="1"/>
        <v>1.35</v>
      </c>
      <c r="Q1134" s="11"/>
      <c r="BB1134" s="55"/>
      <c r="BC1134" s="56"/>
      <c r="BD1134" s="56"/>
      <c r="BE1134" s="56"/>
      <c r="BF1134" s="56"/>
      <c r="BG1134" s="56"/>
    </row>
    <row r="1135" spans="1:59" ht="12.5">
      <c r="A1135" s="19"/>
      <c r="B1135" s="198" t="str">
        <f ca="1"/>
        <v>2021-02-18</v>
      </c>
      <c r="C1135" s="30">
        <f ca="1"/>
        <v>126.89</v>
      </c>
      <c r="D1135" s="205">
        <f t="shared" ca="1" si="96"/>
        <v>133.07200000000003</v>
      </c>
      <c r="E1135" s="30">
        <f t="shared" ca="1" si="93"/>
        <v>126.61883333333331</v>
      </c>
      <c r="F1135" s="30">
        <f t="shared" ca="1" si="94"/>
        <v>120.17508333333335</v>
      </c>
      <c r="G1135" s="206">
        <f t="shared" ca="1" si="95"/>
        <v>99.973359999999971</v>
      </c>
      <c r="H1135" s="192" t="str">
        <f ca="1"/>
        <v>2021-02-18</v>
      </c>
      <c r="I1135" s="193">
        <f ca="1"/>
        <v>96856748</v>
      </c>
      <c r="O1135" s="192" t="str">
        <f ca="1"/>
        <v>2021-02-18</v>
      </c>
      <c r="P1135" s="193">
        <f ca="1"/>
        <v>1.29</v>
      </c>
      <c r="Q1135" s="11"/>
      <c r="BB1135" s="55"/>
      <c r="BC1135" s="56"/>
      <c r="BD1135" s="56"/>
      <c r="BE1135" s="56"/>
      <c r="BF1135" s="56"/>
      <c r="BG1135" s="56"/>
    </row>
    <row r="1136" spans="1:59" ht="12.5">
      <c r="A1136" s="19"/>
      <c r="B1136" s="198" t="str">
        <f ca="1"/>
        <v>2021-02-17</v>
      </c>
      <c r="C1136" s="30">
        <f ca="1"/>
        <v>127.99</v>
      </c>
      <c r="D1136" s="205">
        <f t="shared" ca="1" si="96"/>
        <v>133.1755</v>
      </c>
      <c r="E1136" s="30">
        <f t="shared" ca="1" si="93"/>
        <v>126.43549999999999</v>
      </c>
      <c r="F1136" s="30">
        <f t="shared" ca="1" si="94"/>
        <v>120.14575000000004</v>
      </c>
      <c r="G1136" s="206">
        <f t="shared" ca="1" si="95"/>
        <v>99.76967999999998</v>
      </c>
      <c r="H1136" s="192" t="str">
        <f ca="1"/>
        <v>2021-02-17</v>
      </c>
      <c r="I1136" s="193">
        <f ca="1"/>
        <v>98085249</v>
      </c>
      <c r="O1136" s="192" t="str">
        <f ca="1"/>
        <v>2021-02-17</v>
      </c>
      <c r="P1136" s="193">
        <f ca="1"/>
        <v>1.3</v>
      </c>
      <c r="Q1136" s="11"/>
      <c r="BB1136" s="55"/>
      <c r="BC1136" s="56"/>
      <c r="BD1136" s="56"/>
      <c r="BE1136" s="56"/>
      <c r="BF1136" s="56"/>
      <c r="BG1136" s="56"/>
    </row>
    <row r="1137" spans="1:59" ht="12.5">
      <c r="A1137" s="19"/>
      <c r="B1137" s="198" t="str">
        <f ca="1"/>
        <v>2021-02-16</v>
      </c>
      <c r="C1137" s="30">
        <f ca="1"/>
        <v>130.29</v>
      </c>
      <c r="D1137" s="205">
        <f t="shared" ca="1" si="96"/>
        <v>133.01900000000001</v>
      </c>
      <c r="E1137" s="30">
        <f t="shared" ca="1" si="93"/>
        <v>126.22383333333332</v>
      </c>
      <c r="F1137" s="30">
        <f t="shared" ca="1" si="94"/>
        <v>120.09350000000002</v>
      </c>
      <c r="G1137" s="206">
        <f t="shared" ca="1" si="95"/>
        <v>99.568639999999988</v>
      </c>
      <c r="H1137" s="192" t="str">
        <f ca="1"/>
        <v>2021-02-16</v>
      </c>
      <c r="I1137" s="193">
        <f ca="1"/>
        <v>80576316</v>
      </c>
      <c r="O1137" s="192" t="str">
        <f ca="1"/>
        <v>2021-02-16</v>
      </c>
      <c r="P1137" s="193">
        <f ca="1"/>
        <v>1.3</v>
      </c>
      <c r="Q1137" s="11"/>
      <c r="BB1137" s="55"/>
      <c r="BC1137" s="56"/>
      <c r="BD1137" s="56"/>
      <c r="BE1137" s="56"/>
      <c r="BF1137" s="56"/>
      <c r="BG1137" s="56"/>
    </row>
    <row r="1138" spans="1:59" ht="12.5">
      <c r="A1138" s="19"/>
      <c r="B1138" s="198" t="str">
        <f ca="1"/>
        <v>2021-02-12</v>
      </c>
      <c r="C1138" s="30">
        <f ca="1"/>
        <v>132.41999999999999</v>
      </c>
      <c r="D1138" s="205">
        <f t="shared" ca="1" si="96"/>
        <v>132.714</v>
      </c>
      <c r="E1138" s="30">
        <f t="shared" ca="1" si="93"/>
        <v>125.996</v>
      </c>
      <c r="F1138" s="30">
        <f t="shared" ca="1" si="94"/>
        <v>120.03041666666668</v>
      </c>
      <c r="G1138" s="206">
        <f t="shared" ca="1" si="95"/>
        <v>99.36163999999998</v>
      </c>
      <c r="H1138" s="192" t="str">
        <f ca="1"/>
        <v>2021-02-12</v>
      </c>
      <c r="I1138" s="193">
        <f ca="1"/>
        <v>60145130</v>
      </c>
      <c r="O1138" s="192" t="str">
        <f ca="1"/>
        <v>2021-02-12</v>
      </c>
      <c r="P1138" s="193">
        <f ca="1"/>
        <v>1.2</v>
      </c>
      <c r="Q1138" s="11"/>
      <c r="BB1138" s="55"/>
      <c r="BC1138" s="56"/>
      <c r="BD1138" s="56"/>
      <c r="BE1138" s="56"/>
      <c r="BF1138" s="56"/>
      <c r="BG1138" s="56"/>
    </row>
    <row r="1139" spans="1:59" ht="12.5">
      <c r="A1139" s="19"/>
      <c r="B1139" s="198" t="str">
        <f ca="1"/>
        <v>2021-02-11</v>
      </c>
      <c r="C1139" s="30">
        <f ca="1"/>
        <v>132.19</v>
      </c>
      <c r="D1139" s="205">
        <f t="shared" ca="1" si="96"/>
        <v>132.38900000000001</v>
      </c>
      <c r="E1139" s="30">
        <f t="shared" ca="1" si="93"/>
        <v>125.74749999999999</v>
      </c>
      <c r="F1139" s="30">
        <f t="shared" ca="1" si="94"/>
        <v>119.9375</v>
      </c>
      <c r="G1139" s="206">
        <f t="shared" ca="1" si="95"/>
        <v>99.141599999999983</v>
      </c>
      <c r="H1139" s="192" t="str">
        <f ca="1"/>
        <v>2021-02-11</v>
      </c>
      <c r="I1139" s="193">
        <f ca="1"/>
        <v>64280029</v>
      </c>
      <c r="O1139" s="192" t="str">
        <f ca="1"/>
        <v>2021-02-11</v>
      </c>
      <c r="P1139" s="193">
        <f ca="1"/>
        <v>1.1599999999999999</v>
      </c>
      <c r="Q1139" s="11"/>
      <c r="BB1139" s="55"/>
      <c r="BC1139" s="56"/>
      <c r="BD1139" s="56"/>
      <c r="BE1139" s="56"/>
      <c r="BF1139" s="56"/>
      <c r="BG1139" s="56"/>
    </row>
    <row r="1140" spans="1:59" ht="12.5">
      <c r="A1140" s="19"/>
      <c r="B1140" s="198" t="str">
        <f ca="1"/>
        <v>2021-02-10</v>
      </c>
      <c r="C1140" s="30">
        <f ca="1"/>
        <v>132.44</v>
      </c>
      <c r="D1140" s="205">
        <f t="shared" ca="1" si="96"/>
        <v>132.172</v>
      </c>
      <c r="E1140" s="30">
        <f t="shared" ca="1" si="93"/>
        <v>125.48583333333333</v>
      </c>
      <c r="F1140" s="30">
        <f t="shared" ca="1" si="94"/>
        <v>119.79700000000001</v>
      </c>
      <c r="G1140" s="206">
        <f t="shared" ca="1" si="95"/>
        <v>98.928279999999987</v>
      </c>
      <c r="H1140" s="192" t="str">
        <f ca="1"/>
        <v>2021-02-10</v>
      </c>
      <c r="I1140" s="193">
        <f ca="1"/>
        <v>73046600</v>
      </c>
      <c r="O1140" s="192" t="str">
        <f ca="1"/>
        <v>2021-02-10</v>
      </c>
      <c r="P1140" s="193">
        <f ca="1"/>
        <v>1.1299999999999999</v>
      </c>
      <c r="Q1140" s="11"/>
      <c r="BB1140" s="55"/>
      <c r="BC1140" s="56"/>
      <c r="BD1140" s="56"/>
      <c r="BE1140" s="56"/>
      <c r="BF1140" s="56"/>
      <c r="BG1140" s="56"/>
    </row>
    <row r="1141" spans="1:59" ht="12.5">
      <c r="A1141" s="19"/>
      <c r="B1141" s="198" t="str">
        <f ca="1"/>
        <v>2021-02-09</v>
      </c>
      <c r="C1141" s="30">
        <f ca="1"/>
        <v>133.05000000000001</v>
      </c>
      <c r="D1141" s="205">
        <f t="shared" ca="1" si="96"/>
        <v>131.84049999999999</v>
      </c>
      <c r="E1141" s="30">
        <f t="shared" ca="1" si="93"/>
        <v>125.21916666666662</v>
      </c>
      <c r="F1141" s="30">
        <f t="shared" ca="1" si="94"/>
        <v>119.63358333333332</v>
      </c>
      <c r="G1141" s="206">
        <f t="shared" ca="1" si="95"/>
        <v>98.713879999999975</v>
      </c>
      <c r="H1141" s="192" t="str">
        <f ca="1"/>
        <v>2021-02-09</v>
      </c>
      <c r="I1141" s="193">
        <f ca="1"/>
        <v>76774213</v>
      </c>
      <c r="O1141" s="192" t="str">
        <f ca="1"/>
        <v>2021-02-09</v>
      </c>
      <c r="P1141" s="193">
        <f ca="1"/>
        <v>1.1599999999999999</v>
      </c>
      <c r="Q1141" s="11"/>
      <c r="BB1141" s="55"/>
      <c r="BC1141" s="56"/>
      <c r="BD1141" s="56"/>
      <c r="BE1141" s="56"/>
      <c r="BF1141" s="56"/>
      <c r="BG1141" s="56"/>
    </row>
    <row r="1142" spans="1:59" ht="12.5">
      <c r="A1142" s="19"/>
      <c r="B1142" s="198" t="str">
        <f ca="1"/>
        <v>2021-02-08</v>
      </c>
      <c r="C1142" s="30">
        <f ca="1"/>
        <v>133.93</v>
      </c>
      <c r="D1142" s="205">
        <f t="shared" ca="1" si="96"/>
        <v>131.48749999999998</v>
      </c>
      <c r="E1142" s="30">
        <f t="shared" ca="1" si="93"/>
        <v>124.94699999999997</v>
      </c>
      <c r="F1142" s="30">
        <f t="shared" ca="1" si="94"/>
        <v>119.46383333333333</v>
      </c>
      <c r="G1142" s="206">
        <f t="shared" ca="1" si="95"/>
        <v>98.499279999999985</v>
      </c>
      <c r="H1142" s="192" t="str">
        <f ca="1"/>
        <v>2021-02-08</v>
      </c>
      <c r="I1142" s="193">
        <f ca="1"/>
        <v>71297214</v>
      </c>
      <c r="O1142" s="192" t="str">
        <f ca="1"/>
        <v>2021-02-08</v>
      </c>
      <c r="P1142" s="193">
        <f ca="1"/>
        <v>1.1599999999999999</v>
      </c>
      <c r="Q1142" s="11"/>
      <c r="BB1142" s="55"/>
      <c r="BC1142" s="56"/>
      <c r="BD1142" s="56"/>
      <c r="BE1142" s="56"/>
      <c r="BF1142" s="56"/>
      <c r="BG1142" s="56"/>
    </row>
    <row r="1143" spans="1:59" ht="12.5">
      <c r="A1143" s="19"/>
      <c r="B1143" s="198" t="str">
        <f ca="1"/>
        <v>2021-02-05</v>
      </c>
      <c r="C1143" s="30">
        <f ca="1"/>
        <v>133.78</v>
      </c>
      <c r="D1143" s="205">
        <f t="shared" ca="1" si="96"/>
        <v>131.23999999999995</v>
      </c>
      <c r="E1143" s="30">
        <f t="shared" ca="1" si="93"/>
        <v>124.60283333333331</v>
      </c>
      <c r="F1143" s="30">
        <f t="shared" ca="1" si="94"/>
        <v>119.27900000000001</v>
      </c>
      <c r="G1143" s="206">
        <f t="shared" ca="1" si="95"/>
        <v>98.273800000000008</v>
      </c>
      <c r="H1143" s="192" t="str">
        <f ca="1"/>
        <v>2021-02-05</v>
      </c>
      <c r="I1143" s="193">
        <f ca="1"/>
        <v>75693830</v>
      </c>
      <c r="O1143" s="192" t="str">
        <f ca="1"/>
        <v>2021-02-05</v>
      </c>
      <c r="P1143" s="193">
        <f ca="1"/>
        <v>1.17</v>
      </c>
      <c r="Q1143" s="11"/>
      <c r="BB1143" s="55"/>
      <c r="BC1143" s="56"/>
      <c r="BD1143" s="56"/>
      <c r="BE1143" s="56"/>
      <c r="BF1143" s="56"/>
      <c r="BG1143" s="56"/>
    </row>
    <row r="1144" spans="1:59" ht="12.5">
      <c r="A1144" s="19"/>
      <c r="B1144" s="198" t="str">
        <f ca="1"/>
        <v>2021-02-04</v>
      </c>
      <c r="C1144" s="30">
        <f ca="1"/>
        <v>134.19999999999999</v>
      </c>
      <c r="D1144" s="205">
        <f t="shared" ca="1" si="96"/>
        <v>130.94499999999999</v>
      </c>
      <c r="E1144" s="30">
        <f t="shared" ca="1" si="93"/>
        <v>124.26683333333331</v>
      </c>
      <c r="F1144" s="30">
        <f t="shared" ca="1" si="94"/>
        <v>119.09791666666666</v>
      </c>
      <c r="G1144" s="206">
        <f t="shared" ca="1" si="95"/>
        <v>98.050799999999995</v>
      </c>
      <c r="H1144" s="192" t="str">
        <f ca="1"/>
        <v>2021-02-04</v>
      </c>
      <c r="I1144" s="193">
        <f ca="1"/>
        <v>84183100</v>
      </c>
      <c r="O1144" s="192" t="str">
        <f ca="1"/>
        <v>2021-02-04</v>
      </c>
      <c r="P1144" s="193">
        <f ca="1"/>
        <v>1.1399999999999999</v>
      </c>
      <c r="Q1144" s="11"/>
      <c r="BB1144" s="55"/>
      <c r="BC1144" s="56"/>
      <c r="BD1144" s="56"/>
      <c r="BE1144" s="56"/>
      <c r="BF1144" s="56"/>
      <c r="BG1144" s="56"/>
    </row>
    <row r="1145" spans="1:59" ht="12.5">
      <c r="A1145" s="19"/>
      <c r="B1145" s="198" t="str">
        <f ca="1"/>
        <v>2021-02-03</v>
      </c>
      <c r="C1145" s="30">
        <f ca="1"/>
        <v>130.83000000000001</v>
      </c>
      <c r="D1145" s="205">
        <f t="shared" ca="1" si="96"/>
        <v>130.41799999999998</v>
      </c>
      <c r="E1145" s="30">
        <f t="shared" ca="1" si="93"/>
        <v>123.96233333333332</v>
      </c>
      <c r="F1145" s="30">
        <f t="shared" ca="1" si="94"/>
        <v>118.91416666666666</v>
      </c>
      <c r="G1145" s="206">
        <f t="shared" ca="1" si="95"/>
        <v>97.824640000000002</v>
      </c>
      <c r="H1145" s="192" t="str">
        <f ca="1"/>
        <v>2021-02-03</v>
      </c>
      <c r="I1145" s="193">
        <f ca="1"/>
        <v>89880937</v>
      </c>
      <c r="O1145" s="192" t="str">
        <f ca="1"/>
        <v>2021-02-03</v>
      </c>
      <c r="P1145" s="193">
        <f ca="1"/>
        <v>1.1299999999999999</v>
      </c>
      <c r="Q1145" s="11"/>
      <c r="BB1145" s="55"/>
      <c r="BC1145" s="56"/>
      <c r="BD1145" s="56"/>
      <c r="BE1145" s="56"/>
      <c r="BF1145" s="56"/>
      <c r="BG1145" s="56"/>
    </row>
    <row r="1146" spans="1:59" ht="12.5">
      <c r="A1146" s="19"/>
      <c r="B1146" s="198" t="str">
        <f ca="1"/>
        <v>2021-02-02</v>
      </c>
      <c r="C1146" s="30">
        <f ca="1"/>
        <v>131.86000000000001</v>
      </c>
      <c r="D1146" s="205">
        <f t="shared" ca="1" si="96"/>
        <v>130.27499999999998</v>
      </c>
      <c r="E1146" s="30">
        <f t="shared" ca="1" si="93"/>
        <v>123.71633333333331</v>
      </c>
      <c r="F1146" s="30">
        <f t="shared" ca="1" si="94"/>
        <v>118.74224999999998</v>
      </c>
      <c r="G1146" s="206">
        <f t="shared" ca="1" si="95"/>
        <v>97.616239999999976</v>
      </c>
      <c r="H1146" s="192" t="str">
        <f ca="1"/>
        <v>2021-02-02</v>
      </c>
      <c r="I1146" s="193">
        <f ca="1"/>
        <v>83305400</v>
      </c>
      <c r="O1146" s="192" t="str">
        <f ca="1"/>
        <v>2021-02-02</v>
      </c>
      <c r="P1146" s="193">
        <f ca="1"/>
        <v>1.1100000000000001</v>
      </c>
      <c r="Q1146" s="11"/>
      <c r="BB1146" s="55"/>
      <c r="BC1146" s="56"/>
      <c r="BD1146" s="56"/>
      <c r="BE1146" s="56"/>
      <c r="BF1146" s="56"/>
      <c r="BG1146" s="56"/>
    </row>
    <row r="1147" spans="1:59" ht="12.5">
      <c r="A1147" s="19"/>
      <c r="B1147" s="198" t="str">
        <f ca="1"/>
        <v>2021-02-01</v>
      </c>
      <c r="C1147" s="30">
        <f ca="1"/>
        <v>131.03</v>
      </c>
      <c r="D1147" s="205">
        <f t="shared" ca="1" si="96"/>
        <v>130.0025</v>
      </c>
      <c r="E1147" s="30">
        <f t="shared" ca="1" si="93"/>
        <v>123.38683333333331</v>
      </c>
      <c r="F1147" s="30">
        <f t="shared" ca="1" si="94"/>
        <v>118.53216666666664</v>
      </c>
      <c r="G1147" s="206">
        <f t="shared" ca="1" si="95"/>
        <v>97.400079999999974</v>
      </c>
      <c r="H1147" s="192" t="str">
        <f ca="1"/>
        <v>2021-02-01</v>
      </c>
      <c r="I1147" s="193">
        <f ca="1"/>
        <v>106239823</v>
      </c>
      <c r="O1147" s="192" t="str">
        <f ca="1"/>
        <v>2021-02-01</v>
      </c>
      <c r="P1147" s="193">
        <f ca="1"/>
        <v>1.08</v>
      </c>
      <c r="Q1147" s="11"/>
      <c r="BB1147" s="55"/>
      <c r="BC1147" s="56"/>
      <c r="BD1147" s="56"/>
      <c r="BE1147" s="56"/>
      <c r="BF1147" s="56"/>
      <c r="BG1147" s="56"/>
    </row>
    <row r="1148" spans="1:59" ht="12.5">
      <c r="A1148" s="19"/>
      <c r="B1148" s="198" t="str">
        <f ca="1"/>
        <v>2021-01-29</v>
      </c>
      <c r="C1148" s="30">
        <f ca="1"/>
        <v>128.9</v>
      </c>
      <c r="D1148" s="205">
        <f t="shared" ca="1" si="96"/>
        <v>129.93149999999997</v>
      </c>
      <c r="E1148" s="30">
        <f t="shared" ca="1" si="93"/>
        <v>122.99783333333332</v>
      </c>
      <c r="F1148" s="30">
        <f t="shared" ca="1" si="94"/>
        <v>118.35624999999999</v>
      </c>
      <c r="G1148" s="206">
        <f t="shared" ca="1" si="95"/>
        <v>97.184759999999983</v>
      </c>
      <c r="H1148" s="192" t="str">
        <f ca="1"/>
        <v>2021-01-29</v>
      </c>
      <c r="I1148" s="193">
        <f ca="1"/>
        <v>177523812</v>
      </c>
      <c r="O1148" s="192" t="str">
        <f ca="1"/>
        <v>2021-01-29</v>
      </c>
      <c r="P1148" s="193">
        <f ca="1"/>
        <v>1.0900000000000001</v>
      </c>
      <c r="Q1148" s="11"/>
      <c r="BB1148" s="55"/>
      <c r="BC1148" s="56"/>
      <c r="BD1148" s="56"/>
      <c r="BE1148" s="56"/>
      <c r="BF1148" s="56"/>
      <c r="BG1148" s="56"/>
    </row>
    <row r="1149" spans="1:59" ht="12.5">
      <c r="A1149" s="19"/>
      <c r="B1149" s="198" t="str">
        <f ca="1"/>
        <v>2021-01-28</v>
      </c>
      <c r="C1149" s="30">
        <f ca="1"/>
        <v>133.91</v>
      </c>
      <c r="D1149" s="205">
        <f t="shared" ca="1" si="96"/>
        <v>130.01749999999998</v>
      </c>
      <c r="E1149" s="30">
        <f t="shared" ca="1" si="93"/>
        <v>122.61716666666665</v>
      </c>
      <c r="F1149" s="30">
        <f t="shared" ca="1" si="94"/>
        <v>118.18499999999997</v>
      </c>
      <c r="G1149" s="206">
        <f t="shared" ca="1" si="95"/>
        <v>96.968079999999972</v>
      </c>
      <c r="H1149" s="192" t="str">
        <f ca="1"/>
        <v>2021-01-28</v>
      </c>
      <c r="I1149" s="193">
        <f ca="1"/>
        <v>142621128</v>
      </c>
      <c r="O1149" s="192" t="str">
        <f ca="1"/>
        <v>2021-01-28</v>
      </c>
      <c r="P1149" s="193">
        <f ca="1"/>
        <v>1.06</v>
      </c>
      <c r="Q1149" s="11"/>
      <c r="BB1149" s="55"/>
      <c r="BC1149" s="56"/>
      <c r="BD1149" s="56"/>
      <c r="BE1149" s="56"/>
      <c r="BF1149" s="56"/>
      <c r="BG1149" s="56"/>
    </row>
    <row r="1150" spans="1:59" ht="12.5">
      <c r="A1150" s="19"/>
      <c r="B1150" s="198" t="str">
        <f ca="1"/>
        <v>2021-01-27</v>
      </c>
      <c r="C1150" s="30">
        <f ca="1"/>
        <v>138.76</v>
      </c>
      <c r="D1150" s="205">
        <f t="shared" ca="1" si="96"/>
        <v>129.90900000000002</v>
      </c>
      <c r="E1150" s="30">
        <f t="shared" ca="1" si="93"/>
        <v>122.1545</v>
      </c>
      <c r="F1150" s="30">
        <f t="shared" ca="1" si="94"/>
        <v>117.99299999999999</v>
      </c>
      <c r="G1150" s="206">
        <f t="shared" ca="1" si="95"/>
        <v>96.732159999999993</v>
      </c>
      <c r="H1150" s="192" t="str">
        <f ca="1"/>
        <v>2021-01-27</v>
      </c>
      <c r="I1150" s="193">
        <f ca="1"/>
        <v>140843800</v>
      </c>
      <c r="O1150" s="192" t="str">
        <f ca="1"/>
        <v>2021-01-27</v>
      </c>
      <c r="P1150" s="193">
        <f ca="1"/>
        <v>1.01</v>
      </c>
      <c r="Q1150" s="11"/>
      <c r="BB1150" s="55"/>
      <c r="BC1150" s="56"/>
      <c r="BD1150" s="56"/>
      <c r="BE1150" s="56"/>
      <c r="BF1150" s="56"/>
      <c r="BG1150" s="56"/>
    </row>
    <row r="1151" spans="1:59" ht="12.5">
      <c r="A1151" s="19"/>
      <c r="B1151" s="198" t="str">
        <f ca="1"/>
        <v>2021-01-26</v>
      </c>
      <c r="C1151" s="30">
        <f ca="1"/>
        <v>139.84</v>
      </c>
      <c r="D1151" s="205">
        <f t="shared" ca="1" si="96"/>
        <v>129.64699999999999</v>
      </c>
      <c r="E1151" s="30">
        <f t="shared" ca="1" si="93"/>
        <v>121.71599999999999</v>
      </c>
      <c r="F1151" s="30">
        <f t="shared" ca="1" si="94"/>
        <v>117.72941666666665</v>
      </c>
      <c r="G1151" s="206">
        <f t="shared" ca="1" si="95"/>
        <v>96.490759999999995</v>
      </c>
      <c r="H1151" s="192" t="str">
        <f ca="1"/>
        <v>2021-01-26</v>
      </c>
      <c r="I1151" s="193">
        <f ca="1"/>
        <v>98390600</v>
      </c>
      <c r="O1151" s="192" t="str">
        <f ca="1"/>
        <v>2021-01-26</v>
      </c>
      <c r="P1151" s="193">
        <f ca="1"/>
        <v>1.04</v>
      </c>
      <c r="Q1151" s="11"/>
      <c r="BB1151" s="55"/>
      <c r="BC1151" s="56"/>
      <c r="BD1151" s="56"/>
      <c r="BE1151" s="56"/>
      <c r="BF1151" s="56"/>
      <c r="BG1151" s="56"/>
    </row>
    <row r="1152" spans="1:59" ht="12.5">
      <c r="A1152" s="19"/>
      <c r="B1152" s="198" t="str">
        <f ca="1"/>
        <v>2021-01-25</v>
      </c>
      <c r="C1152" s="30">
        <f ca="1"/>
        <v>139.6</v>
      </c>
      <c r="D1152" s="205">
        <f t="shared" ca="1" si="96"/>
        <v>129.10049999999998</v>
      </c>
      <c r="E1152" s="30">
        <f t="shared" ca="1" si="93"/>
        <v>121.19249999999998</v>
      </c>
      <c r="F1152" s="30">
        <f t="shared" ca="1" si="94"/>
        <v>117.45358333333333</v>
      </c>
      <c r="G1152" s="206">
        <f t="shared" ca="1" si="95"/>
        <v>96.245480000000001</v>
      </c>
      <c r="H1152" s="192" t="str">
        <f ca="1"/>
        <v>2021-01-25</v>
      </c>
      <c r="I1152" s="193">
        <f ca="1"/>
        <v>157611713</v>
      </c>
      <c r="O1152" s="192" t="str">
        <f ca="1"/>
        <v>2021-01-25</v>
      </c>
      <c r="P1152" s="193">
        <f ca="1"/>
        <v>1.04</v>
      </c>
      <c r="Q1152" s="11"/>
      <c r="BB1152" s="55"/>
      <c r="BC1152" s="56"/>
      <c r="BD1152" s="56"/>
      <c r="BE1152" s="56"/>
      <c r="BF1152" s="56"/>
      <c r="BG1152" s="56"/>
    </row>
    <row r="1153" spans="1:59" ht="12.5">
      <c r="A1153" s="19"/>
      <c r="B1153" s="198" t="str">
        <f ca="1"/>
        <v>2021-01-22</v>
      </c>
      <c r="C1153" s="30">
        <f ca="1"/>
        <v>135.84</v>
      </c>
      <c r="D1153" s="205">
        <f t="shared" ca="1" si="96"/>
        <v>128.51649999999998</v>
      </c>
      <c r="E1153" s="30">
        <f t="shared" ca="1" si="93"/>
        <v>120.76083333333332</v>
      </c>
      <c r="F1153" s="30">
        <f t="shared" ca="1" si="94"/>
        <v>117.17383333333332</v>
      </c>
      <c r="G1153" s="206">
        <f t="shared" ca="1" si="95"/>
        <v>95.994720000000001</v>
      </c>
      <c r="H1153" s="192" t="str">
        <f ca="1"/>
        <v>2021-01-22</v>
      </c>
      <c r="I1153" s="193">
        <f ca="1"/>
        <v>114459400</v>
      </c>
      <c r="O1153" s="192" t="str">
        <f ca="1"/>
        <v>2021-01-22</v>
      </c>
      <c r="P1153" s="193">
        <f ca="1"/>
        <v>1.0900000000000001</v>
      </c>
      <c r="Q1153" s="11"/>
      <c r="BB1153" s="55"/>
      <c r="BC1153" s="56"/>
      <c r="BD1153" s="56"/>
      <c r="BE1153" s="56"/>
      <c r="BF1153" s="56"/>
      <c r="BG1153" s="56"/>
    </row>
    <row r="1154" spans="1:59" ht="12.5">
      <c r="A1154" s="19"/>
      <c r="B1154" s="198" t="str">
        <f ca="1"/>
        <v>2021-01-21</v>
      </c>
      <c r="C1154" s="30">
        <f ca="1"/>
        <v>133.69</v>
      </c>
      <c r="D1154" s="205">
        <f t="shared" ca="1" si="96"/>
        <v>128.16550000000001</v>
      </c>
      <c r="E1154" s="30">
        <f t="shared" ca="1" si="93"/>
        <v>120.36666666666665</v>
      </c>
      <c r="F1154" s="30">
        <f t="shared" ca="1" si="94"/>
        <v>116.90375</v>
      </c>
      <c r="G1154" s="206">
        <f t="shared" ca="1" si="95"/>
        <v>95.750560000000007</v>
      </c>
      <c r="H1154" s="192" t="str">
        <f ca="1"/>
        <v>2021-01-21</v>
      </c>
      <c r="I1154" s="193">
        <f ca="1"/>
        <v>120529544</v>
      </c>
      <c r="O1154" s="192" t="str">
        <f ca="1"/>
        <v>2021-01-21</v>
      </c>
      <c r="P1154" s="193">
        <f ca="1"/>
        <v>1.1100000000000001</v>
      </c>
      <c r="Q1154" s="11"/>
      <c r="BB1154" s="55"/>
      <c r="BC1154" s="56"/>
      <c r="BD1154" s="56"/>
      <c r="BE1154" s="56"/>
      <c r="BF1154" s="56"/>
      <c r="BG1154" s="56"/>
    </row>
    <row r="1155" spans="1:59" ht="12.5">
      <c r="A1155" s="19"/>
      <c r="B1155" s="198" t="str">
        <f ca="1"/>
        <v>2021-01-20</v>
      </c>
      <c r="C1155" s="30">
        <f ca="1"/>
        <v>128.96</v>
      </c>
      <c r="D1155" s="205">
        <f t="shared" ca="1" si="96"/>
        <v>127.74350000000001</v>
      </c>
      <c r="E1155" s="30">
        <f t="shared" ca="1" si="93"/>
        <v>120.00816666666667</v>
      </c>
      <c r="F1155" s="30">
        <f t="shared" ca="1" si="94"/>
        <v>116.56991666666666</v>
      </c>
      <c r="G1155" s="206">
        <f t="shared" ca="1" si="95"/>
        <v>95.524040000000028</v>
      </c>
      <c r="H1155" s="192" t="str">
        <f ca="1"/>
        <v>2021-01-20</v>
      </c>
      <c r="I1155" s="193">
        <f ca="1"/>
        <v>104319500</v>
      </c>
      <c r="O1155" s="192" t="str">
        <f ca="1"/>
        <v>2021-01-20</v>
      </c>
      <c r="P1155" s="193">
        <f ca="1"/>
        <v>1.0900000000000001</v>
      </c>
      <c r="Q1155" s="11"/>
      <c r="BB1155" s="55"/>
      <c r="BC1155" s="56"/>
      <c r="BD1155" s="56"/>
      <c r="BE1155" s="56"/>
      <c r="BF1155" s="56"/>
      <c r="BG1155" s="56"/>
    </row>
    <row r="1156" spans="1:59" ht="12.5">
      <c r="A1156" s="19"/>
      <c r="B1156" s="198" t="str">
        <f ca="1"/>
        <v>2021-01-19</v>
      </c>
      <c r="C1156" s="30">
        <f ca="1"/>
        <v>124.86</v>
      </c>
      <c r="D1156" s="205">
        <f t="shared" ca="1" si="96"/>
        <v>127.48100000000002</v>
      </c>
      <c r="E1156" s="30">
        <f t="shared" ref="E1156:E1219" ca="1" si="97">AVERAGE(C1156:C1215)</f>
        <v>119.74</v>
      </c>
      <c r="F1156" s="30">
        <f t="shared" ref="F1156:F1219" ca="1" si="98">AVERAGE(C1156:C1275)</f>
        <v>116.26616666666668</v>
      </c>
      <c r="G1156" s="206">
        <f t="shared" ref="G1156:G1219" ca="1" si="99">AVERAGE(C1156:C1405)</f>
        <v>95.317360000000036</v>
      </c>
      <c r="H1156" s="192" t="str">
        <f ca="1"/>
        <v>2021-01-19</v>
      </c>
      <c r="I1156" s="193">
        <f ca="1"/>
        <v>90757329</v>
      </c>
      <c r="O1156" s="192" t="str">
        <f ca="1"/>
        <v>2021-01-19</v>
      </c>
      <c r="P1156" s="193">
        <f ca="1"/>
        <v>1.0900000000000001</v>
      </c>
      <c r="Q1156" s="11"/>
      <c r="BB1156" s="55"/>
      <c r="BC1156" s="56"/>
      <c r="BD1156" s="56"/>
      <c r="BE1156" s="56"/>
      <c r="BF1156" s="56"/>
      <c r="BG1156" s="56"/>
    </row>
    <row r="1157" spans="1:59" ht="12.5">
      <c r="A1157" s="19"/>
      <c r="B1157" s="198" t="str">
        <f ca="1"/>
        <v>2021-01-15</v>
      </c>
      <c r="C1157" s="30">
        <f ca="1"/>
        <v>124.19</v>
      </c>
      <c r="D1157" s="205">
        <f t="shared" ref="D1157:D1220" ca="1" si="100">AVERAGE(C1157:C1176)</f>
        <v>127.52350000000001</v>
      </c>
      <c r="E1157" s="30">
        <f t="shared" ca="1" si="97"/>
        <v>119.55833333333332</v>
      </c>
      <c r="F1157" s="30">
        <f t="shared" ca="1" si="98"/>
        <v>115.98208333333334</v>
      </c>
      <c r="G1157" s="206">
        <f t="shared" ca="1" si="99"/>
        <v>95.125600000000034</v>
      </c>
      <c r="H1157" s="192" t="str">
        <f ca="1"/>
        <v>2021-01-15</v>
      </c>
      <c r="I1157" s="193">
        <f ca="1"/>
        <v>111598531</v>
      </c>
      <c r="O1157" s="192" t="str">
        <f ca="1"/>
        <v>2021-01-15</v>
      </c>
      <c r="P1157" s="193">
        <f ca="1"/>
        <v>1.1000000000000001</v>
      </c>
      <c r="Q1157" s="11"/>
      <c r="BB1157" s="55"/>
      <c r="BC1157" s="56"/>
      <c r="BD1157" s="56"/>
      <c r="BE1157" s="56"/>
      <c r="BF1157" s="56"/>
      <c r="BG1157" s="56"/>
    </row>
    <row r="1158" spans="1:59" ht="12.5">
      <c r="A1158" s="19"/>
      <c r="B1158" s="198" t="str">
        <f ca="1"/>
        <v>2021-01-14</v>
      </c>
      <c r="C1158" s="30">
        <f ca="1"/>
        <v>125.92</v>
      </c>
      <c r="D1158" s="205">
        <f t="shared" ca="1" si="100"/>
        <v>127.55600000000001</v>
      </c>
      <c r="E1158" s="30">
        <f t="shared" ca="1" si="97"/>
        <v>119.39816666666664</v>
      </c>
      <c r="F1158" s="30">
        <f t="shared" ca="1" si="98"/>
        <v>115.71616666666667</v>
      </c>
      <c r="G1158" s="206">
        <f t="shared" ca="1" si="99"/>
        <v>94.93540000000003</v>
      </c>
      <c r="H1158" s="192" t="str">
        <f ca="1"/>
        <v>2021-01-14</v>
      </c>
      <c r="I1158" s="193">
        <f ca="1"/>
        <v>90221800</v>
      </c>
      <c r="O1158" s="192" t="str">
        <f ca="1"/>
        <v>2021-01-14</v>
      </c>
      <c r="P1158" s="193">
        <f ca="1"/>
        <v>1.1299999999999999</v>
      </c>
      <c r="Q1158" s="11"/>
      <c r="BB1158" s="55"/>
      <c r="BC1158" s="56"/>
      <c r="BD1158" s="56"/>
      <c r="BE1158" s="56"/>
      <c r="BF1158" s="56"/>
      <c r="BG1158" s="56"/>
    </row>
    <row r="1159" spans="1:59" ht="12.5">
      <c r="A1159" s="19"/>
      <c r="B1159" s="198" t="str">
        <f ca="1"/>
        <v>2021-01-13</v>
      </c>
      <c r="C1159" s="30">
        <f ca="1"/>
        <v>127.85</v>
      </c>
      <c r="D1159" s="205">
        <f t="shared" ca="1" si="100"/>
        <v>127.50549999999998</v>
      </c>
      <c r="E1159" s="30">
        <f t="shared" ca="1" si="97"/>
        <v>119.18433333333331</v>
      </c>
      <c r="F1159" s="30">
        <f t="shared" ca="1" si="98"/>
        <v>115.41808333333333</v>
      </c>
      <c r="G1159" s="206">
        <f t="shared" ca="1" si="99"/>
        <v>94.740400000000022</v>
      </c>
      <c r="H1159" s="192" t="str">
        <f ca="1"/>
        <v>2021-01-13</v>
      </c>
      <c r="I1159" s="193">
        <f ca="1"/>
        <v>88636831</v>
      </c>
      <c r="O1159" s="192" t="str">
        <f ca="1"/>
        <v>2021-01-13</v>
      </c>
      <c r="P1159" s="193">
        <f ca="1"/>
        <v>1.0900000000000001</v>
      </c>
      <c r="Q1159" s="11"/>
      <c r="BB1159" s="55"/>
      <c r="BC1159" s="56"/>
      <c r="BD1159" s="56"/>
      <c r="BE1159" s="56"/>
      <c r="BF1159" s="56"/>
      <c r="BG1159" s="56"/>
    </row>
    <row r="1160" spans="1:59" ht="12.5">
      <c r="A1160" s="19"/>
      <c r="B1160" s="198" t="str">
        <f ca="1"/>
        <v>2021-01-12</v>
      </c>
      <c r="C1160" s="30">
        <f ca="1"/>
        <v>125.81</v>
      </c>
      <c r="D1160" s="205">
        <f t="shared" ca="1" si="100"/>
        <v>127.06049999999998</v>
      </c>
      <c r="E1160" s="30">
        <f t="shared" ca="1" si="97"/>
        <v>118.98783333333331</v>
      </c>
      <c r="F1160" s="30">
        <f t="shared" ca="1" si="98"/>
        <v>115.10575000000001</v>
      </c>
      <c r="G1160" s="206">
        <f t="shared" ca="1" si="99"/>
        <v>94.534280000000024</v>
      </c>
      <c r="H1160" s="192" t="str">
        <f ca="1"/>
        <v>2021-01-12</v>
      </c>
      <c r="I1160" s="193">
        <f ca="1"/>
        <v>91951145</v>
      </c>
      <c r="O1160" s="192" t="str">
        <f ca="1"/>
        <v>2021-01-12</v>
      </c>
      <c r="P1160" s="193">
        <f ca="1"/>
        <v>1.1399999999999999</v>
      </c>
      <c r="Q1160" s="11"/>
      <c r="BB1160" s="55"/>
      <c r="BC1160" s="56"/>
      <c r="BD1160" s="56"/>
      <c r="BE1160" s="56"/>
      <c r="BF1160" s="56"/>
      <c r="BG1160" s="56"/>
    </row>
    <row r="1161" spans="1:59" ht="12.5">
      <c r="A1161" s="19"/>
      <c r="B1161" s="198" t="str">
        <f ca="1"/>
        <v>2021-01-11</v>
      </c>
      <c r="C1161" s="30">
        <f ca="1"/>
        <v>125.99</v>
      </c>
      <c r="D1161" s="205">
        <f t="shared" ca="1" si="100"/>
        <v>126.74850000000001</v>
      </c>
      <c r="E1161" s="30">
        <f t="shared" ca="1" si="97"/>
        <v>118.85266666666666</v>
      </c>
      <c r="F1161" s="30">
        <f t="shared" ca="1" si="98"/>
        <v>114.84633333333338</v>
      </c>
      <c r="G1161" s="206">
        <f t="shared" ca="1" si="99"/>
        <v>94.332560000000043</v>
      </c>
      <c r="H1161" s="192" t="str">
        <f ca="1"/>
        <v>2021-01-11</v>
      </c>
      <c r="I1161" s="193">
        <f ca="1"/>
        <v>100620880</v>
      </c>
      <c r="O1161" s="192" t="str">
        <f ca="1"/>
        <v>2021-01-11</v>
      </c>
      <c r="P1161" s="193">
        <f ca="1"/>
        <v>1.1299999999999999</v>
      </c>
      <c r="Q1161" s="11"/>
      <c r="BB1161" s="55"/>
      <c r="BC1161" s="56"/>
      <c r="BD1161" s="56"/>
      <c r="BE1161" s="56"/>
      <c r="BF1161" s="56"/>
      <c r="BG1161" s="56"/>
    </row>
    <row r="1162" spans="1:59" ht="12.5">
      <c r="A1162" s="19"/>
      <c r="B1162" s="198" t="str">
        <f ca="1"/>
        <v>2021-01-08</v>
      </c>
      <c r="C1162" s="30">
        <f ca="1"/>
        <v>128.97999999999999</v>
      </c>
      <c r="D1162" s="205">
        <f t="shared" ca="1" si="100"/>
        <v>126.468</v>
      </c>
      <c r="E1162" s="30">
        <f t="shared" ca="1" si="97"/>
        <v>118.72233333333332</v>
      </c>
      <c r="F1162" s="30">
        <f t="shared" ca="1" si="98"/>
        <v>114.5831666666667</v>
      </c>
      <c r="G1162" s="206">
        <f t="shared" ca="1" si="99"/>
        <v>94.131400000000042</v>
      </c>
      <c r="H1162" s="192" t="str">
        <f ca="1"/>
        <v>2021-01-08</v>
      </c>
      <c r="I1162" s="193">
        <f ca="1"/>
        <v>105158245</v>
      </c>
      <c r="O1162" s="192" t="str">
        <f ca="1"/>
        <v>2021-01-08</v>
      </c>
      <c r="P1162" s="193">
        <f ca="1"/>
        <v>1.1100000000000001</v>
      </c>
      <c r="Q1162" s="11"/>
      <c r="BB1162" s="55"/>
      <c r="BC1162" s="56"/>
      <c r="BD1162" s="56"/>
      <c r="BE1162" s="56"/>
      <c r="BF1162" s="56"/>
      <c r="BG1162" s="56"/>
    </row>
    <row r="1163" spans="1:59" ht="12.5">
      <c r="A1163" s="19"/>
      <c r="B1163" s="198" t="str">
        <f ca="1"/>
        <v>2021-01-07</v>
      </c>
      <c r="C1163" s="30">
        <f ca="1"/>
        <v>127.88</v>
      </c>
      <c r="D1163" s="205">
        <f t="shared" ca="1" si="100"/>
        <v>125.96650000000002</v>
      </c>
      <c r="E1163" s="30">
        <f t="shared" ca="1" si="97"/>
        <v>118.54066666666667</v>
      </c>
      <c r="F1163" s="30">
        <f t="shared" ca="1" si="98"/>
        <v>114.30616666666671</v>
      </c>
      <c r="G1163" s="206">
        <f t="shared" ca="1" si="99"/>
        <v>93.922440000000066</v>
      </c>
      <c r="H1163" s="192" t="str">
        <f ca="1"/>
        <v>2021-01-07</v>
      </c>
      <c r="I1163" s="193">
        <f ca="1"/>
        <v>109578200</v>
      </c>
      <c r="O1163" s="192" t="str">
        <f ca="1"/>
        <v>2021-01-07</v>
      </c>
      <c r="P1163" s="193">
        <f ca="1"/>
        <v>1.07</v>
      </c>
      <c r="Q1163" s="11"/>
      <c r="BB1163" s="55"/>
      <c r="BC1163" s="56"/>
      <c r="BD1163" s="56"/>
      <c r="BE1163" s="56"/>
      <c r="BF1163" s="56"/>
      <c r="BG1163" s="56"/>
    </row>
    <row r="1164" spans="1:59" ht="12.5">
      <c r="A1164" s="19"/>
      <c r="B1164" s="198" t="str">
        <f ca="1"/>
        <v>2021-01-06</v>
      </c>
      <c r="C1164" s="30">
        <f ca="1"/>
        <v>123.66</v>
      </c>
      <c r="D1164" s="205">
        <f t="shared" ca="1" si="100"/>
        <v>125.64700000000001</v>
      </c>
      <c r="E1164" s="30">
        <f t="shared" ca="1" si="97"/>
        <v>118.431</v>
      </c>
      <c r="F1164" s="30">
        <f t="shared" ca="1" si="98"/>
        <v>114.02183333333338</v>
      </c>
      <c r="G1164" s="206">
        <f t="shared" ca="1" si="99"/>
        <v>93.711440000000067</v>
      </c>
      <c r="H1164" s="192" t="str">
        <f ca="1"/>
        <v>2021-01-06</v>
      </c>
      <c r="I1164" s="193">
        <f ca="1"/>
        <v>155088000</v>
      </c>
      <c r="O1164" s="192" t="str">
        <f ca="1"/>
        <v>2021-01-06</v>
      </c>
      <c r="P1164" s="193">
        <f ca="1"/>
        <v>1.04</v>
      </c>
      <c r="Q1164" s="11"/>
      <c r="BB1164" s="55"/>
      <c r="BC1164" s="56"/>
      <c r="BD1164" s="56"/>
      <c r="BE1164" s="56"/>
      <c r="BF1164" s="56"/>
      <c r="BG1164" s="56"/>
    </row>
    <row r="1165" spans="1:59" ht="12.5">
      <c r="A1165" s="19"/>
      <c r="B1165" s="198" t="str">
        <f ca="1"/>
        <v>2021-01-05</v>
      </c>
      <c r="C1165" s="30">
        <f ca="1"/>
        <v>127.97</v>
      </c>
      <c r="D1165" s="205">
        <f t="shared" ca="1" si="100"/>
        <v>125.508</v>
      </c>
      <c r="E1165" s="30">
        <f t="shared" ca="1" si="97"/>
        <v>118.27099999999999</v>
      </c>
      <c r="F1165" s="30">
        <f t="shared" ca="1" si="98"/>
        <v>113.77425000000004</v>
      </c>
      <c r="G1165" s="206">
        <f t="shared" ca="1" si="99"/>
        <v>93.516640000000052</v>
      </c>
      <c r="H1165" s="192" t="str">
        <f ca="1"/>
        <v>2021-01-05</v>
      </c>
      <c r="I1165" s="193">
        <f ca="1"/>
        <v>97664900</v>
      </c>
      <c r="O1165" s="192" t="str">
        <f ca="1"/>
        <v>2021-01-05</v>
      </c>
      <c r="P1165" s="193">
        <f ca="1"/>
        <v>0.95499999999999996</v>
      </c>
      <c r="Q1165" s="11"/>
      <c r="BB1165" s="55"/>
      <c r="BC1165" s="56"/>
      <c r="BD1165" s="56"/>
      <c r="BE1165" s="56"/>
      <c r="BF1165" s="56"/>
      <c r="BG1165" s="56"/>
    </row>
    <row r="1166" spans="1:59" ht="12.5">
      <c r="A1166" s="19"/>
      <c r="B1166" s="198" t="str">
        <f ca="1"/>
        <v>2021-01-04</v>
      </c>
      <c r="C1166" s="30">
        <f ca="1"/>
        <v>126.41</v>
      </c>
      <c r="D1166" s="205">
        <f t="shared" ca="1" si="100"/>
        <v>125.07999999999997</v>
      </c>
      <c r="E1166" s="30">
        <f t="shared" ca="1" si="97"/>
        <v>118.00666666666665</v>
      </c>
      <c r="F1166" s="30">
        <f t="shared" ca="1" si="98"/>
        <v>113.50050000000003</v>
      </c>
      <c r="G1166" s="206">
        <f t="shared" ca="1" si="99"/>
        <v>93.298360000000059</v>
      </c>
      <c r="H1166" s="192" t="str">
        <f ca="1"/>
        <v>2021-01-04</v>
      </c>
      <c r="I1166" s="193">
        <f ca="1"/>
        <v>143301900</v>
      </c>
      <c r="O1166" s="192" t="str">
        <f ca="1"/>
        <v>2021-01-04</v>
      </c>
      <c r="P1166" s="193">
        <f ca="1"/>
        <v>0.91700000000000004</v>
      </c>
      <c r="Q1166" s="11"/>
      <c r="BB1166" s="55"/>
      <c r="BC1166" s="56"/>
      <c r="BD1166" s="56"/>
      <c r="BE1166" s="56"/>
      <c r="BF1166" s="56"/>
      <c r="BG1166" s="56"/>
    </row>
    <row r="1167" spans="1:59" ht="12.5">
      <c r="A1167" s="19"/>
      <c r="B1167" s="198" t="str">
        <f ca="1"/>
        <v>2020-12-31</v>
      </c>
      <c r="C1167" s="30">
        <f ca="1"/>
        <v>129.61000000000001</v>
      </c>
      <c r="D1167" s="205">
        <f t="shared" ca="1" si="100"/>
        <v>124.76400000000001</v>
      </c>
      <c r="E1167" s="30">
        <f t="shared" ca="1" si="97"/>
        <v>117.77</v>
      </c>
      <c r="F1167" s="30">
        <f t="shared" ca="1" si="98"/>
        <v>113.23433333333335</v>
      </c>
      <c r="G1167" s="206">
        <f t="shared" ca="1" si="99"/>
        <v>93.081680000000077</v>
      </c>
      <c r="H1167" s="192" t="str">
        <f ca="1"/>
        <v>2020-12-31</v>
      </c>
      <c r="I1167" s="193">
        <f ca="1"/>
        <v>99116600</v>
      </c>
      <c r="O1167" s="192" t="str">
        <f ca="1"/>
        <v>2020-12-31</v>
      </c>
      <c r="P1167" s="193">
        <f ca="1"/>
        <v>0.91700000000000004</v>
      </c>
      <c r="Q1167" s="11"/>
      <c r="BB1167" s="55"/>
      <c r="BC1167" s="56"/>
      <c r="BD1167" s="56"/>
      <c r="BE1167" s="56"/>
      <c r="BF1167" s="56"/>
      <c r="BG1167" s="56"/>
    </row>
    <row r="1168" spans="1:59" ht="12.5">
      <c r="A1168" s="19"/>
      <c r="B1168" s="198" t="str">
        <f ca="1"/>
        <v>2020-12-30</v>
      </c>
      <c r="C1168" s="30">
        <f ca="1"/>
        <v>130.62</v>
      </c>
      <c r="D1168" s="205">
        <f t="shared" ca="1" si="100"/>
        <v>124.2945</v>
      </c>
      <c r="E1168" s="30">
        <f t="shared" ca="1" si="97"/>
        <v>117.44883333333333</v>
      </c>
      <c r="F1168" s="30">
        <f t="shared" ca="1" si="98"/>
        <v>112.92866666666669</v>
      </c>
      <c r="G1168" s="206">
        <f t="shared" ca="1" si="99"/>
        <v>92.853560000000087</v>
      </c>
      <c r="H1168" s="192" t="str">
        <f ca="1"/>
        <v>2020-12-30</v>
      </c>
      <c r="I1168" s="193">
        <f ca="1"/>
        <v>96452124</v>
      </c>
      <c r="O1168" s="192" t="str">
        <f ca="1"/>
        <v>2020-12-30</v>
      </c>
      <c r="P1168" s="193">
        <f ca="1"/>
        <v>0.92600000000000005</v>
      </c>
      <c r="Q1168" s="11"/>
      <c r="BB1168" s="55"/>
      <c r="BC1168" s="56"/>
      <c r="BD1168" s="56"/>
      <c r="BE1168" s="56"/>
      <c r="BF1168" s="56"/>
      <c r="BG1168" s="56"/>
    </row>
    <row r="1169" spans="1:59" ht="12.5">
      <c r="A1169" s="19"/>
      <c r="B1169" s="198" t="str">
        <f ca="1"/>
        <v>2020-12-29</v>
      </c>
      <c r="C1169" s="30">
        <f ca="1"/>
        <v>131.74</v>
      </c>
      <c r="D1169" s="205">
        <f t="shared" ca="1" si="100"/>
        <v>123.75699999999999</v>
      </c>
      <c r="E1169" s="30">
        <f t="shared" ca="1" si="97"/>
        <v>117.16516666666668</v>
      </c>
      <c r="F1169" s="30">
        <f t="shared" ca="1" si="98"/>
        <v>112.6181666666667</v>
      </c>
      <c r="G1169" s="206">
        <f t="shared" ca="1" si="99"/>
        <v>92.61912000000008</v>
      </c>
      <c r="H1169" s="192" t="str">
        <f ca="1"/>
        <v>2020-12-29</v>
      </c>
      <c r="I1169" s="193">
        <f ca="1"/>
        <v>121047324</v>
      </c>
      <c r="O1169" s="192" t="str">
        <f ca="1"/>
        <v>2020-12-29</v>
      </c>
      <c r="P1169" s="193">
        <f ca="1"/>
        <v>0.93500000000000005</v>
      </c>
      <c r="Q1169" s="11"/>
      <c r="BB1169" s="55"/>
      <c r="BC1169" s="56"/>
      <c r="BD1169" s="56"/>
      <c r="BE1169" s="56"/>
      <c r="BF1169" s="56"/>
      <c r="BG1169" s="56"/>
    </row>
    <row r="1170" spans="1:59" ht="12.5">
      <c r="A1170" s="19"/>
      <c r="B1170" s="198" t="str">
        <f ca="1"/>
        <v>2020-12-28</v>
      </c>
      <c r="C1170" s="30">
        <f ca="1"/>
        <v>133.52000000000001</v>
      </c>
      <c r="D1170" s="205">
        <f t="shared" ca="1" si="100"/>
        <v>122.9845</v>
      </c>
      <c r="E1170" s="30">
        <f t="shared" ca="1" si="97"/>
        <v>116.80633333333334</v>
      </c>
      <c r="F1170" s="30">
        <f t="shared" ca="1" si="98"/>
        <v>112.29641666666667</v>
      </c>
      <c r="G1170" s="206">
        <f t="shared" ca="1" si="99"/>
        <v>92.383040000000079</v>
      </c>
      <c r="H1170" s="192" t="str">
        <f ca="1"/>
        <v>2020-12-28</v>
      </c>
      <c r="I1170" s="193">
        <f ca="1"/>
        <v>124486237</v>
      </c>
      <c r="O1170" s="192" t="str">
        <f ca="1"/>
        <v>2020-12-28</v>
      </c>
      <c r="P1170" s="193">
        <f ca="1"/>
        <v>0.93300000000000005</v>
      </c>
      <c r="Q1170" s="11"/>
      <c r="BB1170" s="55"/>
      <c r="BC1170" s="56"/>
      <c r="BD1170" s="56"/>
      <c r="BE1170" s="56"/>
      <c r="BF1170" s="56"/>
      <c r="BG1170" s="56"/>
    </row>
    <row r="1171" spans="1:59" ht="12.5">
      <c r="A1171" s="19"/>
      <c r="B1171" s="198" t="str">
        <f ca="1"/>
        <v>2020-12-24</v>
      </c>
      <c r="C1171" s="30">
        <f ca="1"/>
        <v>128.91</v>
      </c>
      <c r="D1171" s="205">
        <f t="shared" ca="1" si="100"/>
        <v>122.00249999999998</v>
      </c>
      <c r="E1171" s="30">
        <f t="shared" ca="1" si="97"/>
        <v>116.479</v>
      </c>
      <c r="F1171" s="30">
        <f t="shared" ca="1" si="98"/>
        <v>111.95708333333336</v>
      </c>
      <c r="G1171" s="206">
        <f t="shared" ca="1" si="99"/>
        <v>92.133320000000097</v>
      </c>
      <c r="H1171" s="192" t="str">
        <f ca="1"/>
        <v>2020-12-24</v>
      </c>
      <c r="I1171" s="193">
        <f ca="1"/>
        <v>54930100</v>
      </c>
      <c r="O1171" s="192" t="str">
        <f ca="1"/>
        <v>2020-12-24</v>
      </c>
      <c r="P1171" s="193">
        <f ca="1"/>
        <v>0.92800000000000005</v>
      </c>
      <c r="Q1171" s="11"/>
      <c r="BB1171" s="55"/>
      <c r="BC1171" s="56"/>
      <c r="BD1171" s="56"/>
      <c r="BE1171" s="56"/>
      <c r="BF1171" s="56"/>
      <c r="BG1171" s="56"/>
    </row>
    <row r="1172" spans="1:59" ht="12.5">
      <c r="A1172" s="19"/>
      <c r="B1172" s="198" t="str">
        <f ca="1"/>
        <v>2020-12-23</v>
      </c>
      <c r="C1172" s="30">
        <f ca="1"/>
        <v>127.92</v>
      </c>
      <c r="D1172" s="205">
        <f t="shared" ca="1" si="100"/>
        <v>121.22400000000002</v>
      </c>
      <c r="E1172" s="30">
        <f t="shared" ca="1" si="97"/>
        <v>116.21266666666669</v>
      </c>
      <c r="F1172" s="30">
        <f t="shared" ca="1" si="98"/>
        <v>111.63858333333336</v>
      </c>
      <c r="G1172" s="206">
        <f t="shared" ca="1" si="99"/>
        <v>91.900000000000091</v>
      </c>
      <c r="H1172" s="192" t="str">
        <f ca="1"/>
        <v>2020-12-23</v>
      </c>
      <c r="I1172" s="193">
        <f ca="1"/>
        <v>88223700</v>
      </c>
      <c r="O1172" s="192" t="str">
        <f ca="1"/>
        <v>2020-12-23</v>
      </c>
      <c r="P1172" s="193">
        <f ca="1"/>
        <v>0.95499999999999996</v>
      </c>
      <c r="Q1172" s="11"/>
      <c r="BB1172" s="55"/>
      <c r="BC1172" s="56"/>
      <c r="BD1172" s="56"/>
      <c r="BE1172" s="56"/>
      <c r="BF1172" s="56"/>
      <c r="BG1172" s="56"/>
    </row>
    <row r="1173" spans="1:59" ht="12.5">
      <c r="A1173" s="19"/>
      <c r="B1173" s="198" t="str">
        <f ca="1"/>
        <v>2020-12-22</v>
      </c>
      <c r="C1173" s="30">
        <f ca="1"/>
        <v>128.82</v>
      </c>
      <c r="D1173" s="205">
        <f t="shared" ca="1" si="100"/>
        <v>120.45300000000002</v>
      </c>
      <c r="E1173" s="30">
        <f t="shared" ca="1" si="97"/>
        <v>115.93483333333334</v>
      </c>
      <c r="F1173" s="30">
        <f t="shared" ca="1" si="98"/>
        <v>111.33066666666669</v>
      </c>
      <c r="G1173" s="206">
        <f t="shared" ca="1" si="99"/>
        <v>91.668960000000098</v>
      </c>
      <c r="H1173" s="192" t="str">
        <f ca="1"/>
        <v>2020-12-22</v>
      </c>
      <c r="I1173" s="193">
        <f ca="1"/>
        <v>169351825</v>
      </c>
      <c r="O1173" s="192" t="str">
        <f ca="1"/>
        <v>2020-12-22</v>
      </c>
      <c r="P1173" s="193">
        <f ca="1"/>
        <v>0.91800000000000004</v>
      </c>
      <c r="Q1173" s="11"/>
      <c r="BB1173" s="55"/>
      <c r="BC1173" s="56"/>
      <c r="BD1173" s="56"/>
      <c r="BE1173" s="56"/>
      <c r="BF1173" s="56"/>
      <c r="BG1173" s="56"/>
    </row>
    <row r="1174" spans="1:59" ht="12.5">
      <c r="A1174" s="19"/>
      <c r="B1174" s="198" t="str">
        <f ca="1"/>
        <v>2020-12-21</v>
      </c>
      <c r="C1174" s="30">
        <f ca="1"/>
        <v>125.25</v>
      </c>
      <c r="D1174" s="205">
        <f t="shared" ca="1" si="100"/>
        <v>119.57250000000002</v>
      </c>
      <c r="E1174" s="30">
        <f t="shared" ca="1" si="97"/>
        <v>115.65616666666669</v>
      </c>
      <c r="F1174" s="30">
        <f t="shared" ca="1" si="98"/>
        <v>110.99550000000004</v>
      </c>
      <c r="G1174" s="206">
        <f t="shared" ca="1" si="99"/>
        <v>91.434440000000095</v>
      </c>
      <c r="H1174" s="192" t="str">
        <f ca="1"/>
        <v>2020-12-21</v>
      </c>
      <c r="I1174" s="193">
        <f ca="1"/>
        <v>121251600</v>
      </c>
      <c r="O1174" s="192" t="str">
        <f ca="1"/>
        <v>2020-12-21</v>
      </c>
      <c r="P1174" s="193">
        <f ca="1"/>
        <v>0.94099999999999995</v>
      </c>
      <c r="Q1174" s="11"/>
      <c r="BB1174" s="55"/>
      <c r="BC1174" s="56"/>
      <c r="BD1174" s="56"/>
      <c r="BE1174" s="56"/>
      <c r="BF1174" s="56"/>
      <c r="BG1174" s="56"/>
    </row>
    <row r="1175" spans="1:59" ht="12.5">
      <c r="A1175" s="19"/>
      <c r="B1175" s="198" t="str">
        <f ca="1"/>
        <v>2020-12-18</v>
      </c>
      <c r="C1175" s="30">
        <f ca="1"/>
        <v>123.71</v>
      </c>
      <c r="D1175" s="205">
        <f t="shared" ca="1" si="100"/>
        <v>119.04099999999998</v>
      </c>
      <c r="E1175" s="30">
        <f t="shared" ca="1" si="97"/>
        <v>115.39333333333336</v>
      </c>
      <c r="F1175" s="30">
        <f t="shared" ca="1" si="98"/>
        <v>110.69008333333338</v>
      </c>
      <c r="G1175" s="206">
        <f t="shared" ca="1" si="99"/>
        <v>91.208720000000085</v>
      </c>
      <c r="H1175" s="192" t="str">
        <f ca="1"/>
        <v>2020-12-18</v>
      </c>
      <c r="I1175" s="193">
        <f ca="1"/>
        <v>192541500</v>
      </c>
      <c r="O1175" s="192" t="str">
        <f ca="1"/>
        <v>2020-12-18</v>
      </c>
      <c r="P1175" s="193">
        <f ca="1"/>
        <v>0.94799999999999995</v>
      </c>
      <c r="Q1175" s="11"/>
      <c r="BB1175" s="55"/>
      <c r="BC1175" s="56"/>
      <c r="BD1175" s="56"/>
      <c r="BE1175" s="56"/>
      <c r="BF1175" s="56"/>
      <c r="BG1175" s="56"/>
    </row>
    <row r="1176" spans="1:59" ht="12.5">
      <c r="A1176" s="19"/>
      <c r="B1176" s="198" t="str">
        <f ca="1"/>
        <v>2020-12-17</v>
      </c>
      <c r="C1176" s="30">
        <f ca="1"/>
        <v>125.71</v>
      </c>
      <c r="D1176" s="205">
        <f t="shared" ca="1" si="100"/>
        <v>118.64999999999998</v>
      </c>
      <c r="E1176" s="30">
        <f t="shared" ca="1" si="97"/>
        <v>115.09033333333333</v>
      </c>
      <c r="F1176" s="30">
        <f t="shared" ca="1" si="98"/>
        <v>110.39891666666669</v>
      </c>
      <c r="G1176" s="206">
        <f t="shared" ca="1" si="99"/>
        <v>90.988920000000064</v>
      </c>
      <c r="H1176" s="192" t="str">
        <f ca="1"/>
        <v>2020-12-17</v>
      </c>
      <c r="I1176" s="193">
        <f ca="1"/>
        <v>94359811</v>
      </c>
      <c r="O1176" s="192" t="str">
        <f ca="1"/>
        <v>2020-12-17</v>
      </c>
      <c r="P1176" s="193">
        <f ca="1"/>
        <v>0.93</v>
      </c>
      <c r="Q1176" s="11"/>
      <c r="BB1176" s="55"/>
      <c r="BC1176" s="56"/>
      <c r="BD1176" s="56"/>
      <c r="BE1176" s="56"/>
      <c r="BF1176" s="56"/>
      <c r="BG1176" s="56"/>
    </row>
    <row r="1177" spans="1:59" ht="12.5">
      <c r="A1177" s="19"/>
      <c r="B1177" s="198" t="str">
        <f ca="1"/>
        <v>2020-12-16</v>
      </c>
      <c r="C1177" s="30">
        <f ca="1"/>
        <v>124.84</v>
      </c>
      <c r="D1177" s="205">
        <f t="shared" ca="1" si="100"/>
        <v>118.12899999999999</v>
      </c>
      <c r="E1177" s="30">
        <f t="shared" ca="1" si="97"/>
        <v>114.73600000000002</v>
      </c>
      <c r="F1177" s="30">
        <f t="shared" ca="1" si="98"/>
        <v>110.0849166666667</v>
      </c>
      <c r="G1177" s="206">
        <f t="shared" ca="1" si="99"/>
        <v>90.756680000000074</v>
      </c>
      <c r="H1177" s="192" t="str">
        <f ca="1"/>
        <v>2020-12-16</v>
      </c>
      <c r="I1177" s="193">
        <f ca="1"/>
        <v>98208600</v>
      </c>
      <c r="O1177" s="192" t="str">
        <f ca="1"/>
        <v>2020-12-16</v>
      </c>
      <c r="P1177" s="193">
        <f ca="1"/>
        <v>0.92</v>
      </c>
      <c r="Q1177" s="11"/>
      <c r="BB1177" s="55"/>
      <c r="BC1177" s="56"/>
      <c r="BD1177" s="56"/>
      <c r="BE1177" s="56"/>
      <c r="BF1177" s="56"/>
      <c r="BG1177" s="56"/>
    </row>
    <row r="1178" spans="1:59" ht="12.5">
      <c r="A1178" s="19"/>
      <c r="B1178" s="198" t="str">
        <f ca="1"/>
        <v>2020-12-15</v>
      </c>
      <c r="C1178" s="30">
        <f ca="1"/>
        <v>124.91</v>
      </c>
      <c r="D1178" s="205">
        <f t="shared" ca="1" si="100"/>
        <v>117.71799999999999</v>
      </c>
      <c r="E1178" s="30">
        <f t="shared" ca="1" si="97"/>
        <v>114.47250000000001</v>
      </c>
      <c r="F1178" s="30">
        <f t="shared" ca="1" si="98"/>
        <v>109.7616666666667</v>
      </c>
      <c r="G1178" s="206">
        <f t="shared" ca="1" si="99"/>
        <v>90.528480000000073</v>
      </c>
      <c r="H1178" s="192" t="str">
        <f ca="1"/>
        <v>2020-12-15</v>
      </c>
      <c r="I1178" s="193">
        <f ca="1"/>
        <v>157572262</v>
      </c>
      <c r="O1178" s="192" t="str">
        <f ca="1"/>
        <v>2020-12-15</v>
      </c>
      <c r="P1178" s="193">
        <f ca="1"/>
        <v>0.92300000000000004</v>
      </c>
      <c r="Q1178" s="11"/>
      <c r="BB1178" s="55"/>
      <c r="BC1178" s="56"/>
      <c r="BD1178" s="56"/>
      <c r="BE1178" s="56"/>
      <c r="BF1178" s="56"/>
      <c r="BG1178" s="56"/>
    </row>
    <row r="1179" spans="1:59" ht="12.5">
      <c r="A1179" s="19"/>
      <c r="B1179" s="198" t="str">
        <f ca="1"/>
        <v>2020-12-14</v>
      </c>
      <c r="C1179" s="30">
        <f ca="1"/>
        <v>118.95</v>
      </c>
      <c r="D1179" s="205">
        <f t="shared" ca="1" si="100"/>
        <v>117.34800000000003</v>
      </c>
      <c r="E1179" s="30">
        <f t="shared" ca="1" si="97"/>
        <v>114.17966666666668</v>
      </c>
      <c r="F1179" s="30">
        <f t="shared" ca="1" si="98"/>
        <v>109.46058333333336</v>
      </c>
      <c r="G1179" s="206">
        <f t="shared" ca="1" si="99"/>
        <v>90.299760000000063</v>
      </c>
      <c r="H1179" s="192" t="str">
        <f ca="1"/>
        <v>2020-12-14</v>
      </c>
      <c r="I1179" s="193">
        <f ca="1"/>
        <v>79184500</v>
      </c>
      <c r="O1179" s="192" t="str">
        <f ca="1"/>
        <v>2020-12-14</v>
      </c>
      <c r="P1179" s="193">
        <f ca="1"/>
        <v>0.89200000000000002</v>
      </c>
      <c r="Q1179" s="11"/>
      <c r="BB1179" s="55"/>
      <c r="BC1179" s="56"/>
      <c r="BD1179" s="56"/>
      <c r="BE1179" s="56"/>
      <c r="BF1179" s="56"/>
      <c r="BG1179" s="56"/>
    </row>
    <row r="1180" spans="1:59" ht="12.5">
      <c r="A1180" s="19"/>
      <c r="B1180" s="198" t="str">
        <f ca="1"/>
        <v>2020-12-11</v>
      </c>
      <c r="C1180" s="30">
        <f ca="1"/>
        <v>119.57</v>
      </c>
      <c r="D1180" s="205">
        <f t="shared" ca="1" si="100"/>
        <v>117.22500000000002</v>
      </c>
      <c r="E1180" s="30">
        <f t="shared" ca="1" si="97"/>
        <v>113.93350000000002</v>
      </c>
      <c r="F1180" s="30">
        <f t="shared" ca="1" si="98"/>
        <v>109.19950000000003</v>
      </c>
      <c r="G1180" s="206">
        <f t="shared" ca="1" si="99"/>
        <v>90.095520000000064</v>
      </c>
      <c r="H1180" s="192" t="str">
        <f ca="1"/>
        <v>2020-12-11</v>
      </c>
      <c r="I1180" s="193">
        <f ca="1"/>
        <v>86939800</v>
      </c>
      <c r="O1180" s="192" t="str">
        <f ca="1"/>
        <v>2020-12-11</v>
      </c>
      <c r="P1180" s="193">
        <f ca="1"/>
        <v>0.89300000000000002</v>
      </c>
      <c r="Q1180" s="11"/>
      <c r="BB1180" s="55"/>
      <c r="BC1180" s="56"/>
      <c r="BD1180" s="56"/>
      <c r="BE1180" s="56"/>
      <c r="BF1180" s="56"/>
      <c r="BG1180" s="56"/>
    </row>
    <row r="1181" spans="1:59" ht="12.5">
      <c r="A1181" s="19"/>
      <c r="B1181" s="198" t="str">
        <f ca="1"/>
        <v>2020-12-10</v>
      </c>
      <c r="C1181" s="30">
        <f ca="1"/>
        <v>120.38</v>
      </c>
      <c r="D1181" s="205">
        <f t="shared" ca="1" si="100"/>
        <v>117.06850000000001</v>
      </c>
      <c r="E1181" s="30">
        <f t="shared" ca="1" si="97"/>
        <v>113.73383333333335</v>
      </c>
      <c r="F1181" s="30">
        <f t="shared" ca="1" si="98"/>
        <v>108.94633333333337</v>
      </c>
      <c r="G1181" s="206">
        <f t="shared" ca="1" si="99"/>
        <v>89.888280000000037</v>
      </c>
      <c r="H1181" s="192" t="str">
        <f ca="1"/>
        <v>2020-12-10</v>
      </c>
      <c r="I1181" s="193">
        <f ca="1"/>
        <v>81312200</v>
      </c>
      <c r="O1181" s="192" t="str">
        <f ca="1"/>
        <v>2020-12-10</v>
      </c>
      <c r="P1181" s="193">
        <f ca="1"/>
        <v>0.90800000000000003</v>
      </c>
      <c r="Q1181" s="11"/>
      <c r="BB1181" s="55"/>
      <c r="BC1181" s="56"/>
      <c r="BD1181" s="56"/>
      <c r="BE1181" s="56"/>
      <c r="BF1181" s="56"/>
      <c r="BG1181" s="56"/>
    </row>
    <row r="1182" spans="1:59" ht="12.5">
      <c r="A1182" s="19"/>
      <c r="B1182" s="198" t="str">
        <f ca="1"/>
        <v>2020-12-09</v>
      </c>
      <c r="C1182" s="30">
        <f ca="1"/>
        <v>118.95</v>
      </c>
      <c r="D1182" s="205">
        <f t="shared" ca="1" si="100"/>
        <v>116.88550000000001</v>
      </c>
      <c r="E1182" s="30">
        <f t="shared" ca="1" si="97"/>
        <v>113.54983333333335</v>
      </c>
      <c r="F1182" s="30">
        <f t="shared" ca="1" si="98"/>
        <v>108.67091666666671</v>
      </c>
      <c r="G1182" s="206">
        <f t="shared" ca="1" si="99"/>
        <v>89.67324000000005</v>
      </c>
      <c r="H1182" s="192" t="str">
        <f ca="1"/>
        <v>2020-12-09</v>
      </c>
      <c r="I1182" s="193">
        <f ca="1"/>
        <v>115089200</v>
      </c>
      <c r="O1182" s="192" t="str">
        <f ca="1"/>
        <v>2020-12-09</v>
      </c>
      <c r="P1182" s="193">
        <f ca="1"/>
        <v>0.94099999999999995</v>
      </c>
      <c r="Q1182" s="11"/>
      <c r="BB1182" s="55"/>
      <c r="BC1182" s="56"/>
      <c r="BD1182" s="56"/>
      <c r="BE1182" s="56"/>
      <c r="BF1182" s="56"/>
      <c r="BG1182" s="56"/>
    </row>
    <row r="1183" spans="1:59" ht="12.5">
      <c r="A1183" s="19"/>
      <c r="B1183" s="198" t="str">
        <f ca="1"/>
        <v>2020-12-08</v>
      </c>
      <c r="C1183" s="30">
        <f ca="1"/>
        <v>121.49</v>
      </c>
      <c r="D1183" s="205">
        <f t="shared" ca="1" si="100"/>
        <v>116.60200000000002</v>
      </c>
      <c r="E1183" s="30">
        <f t="shared" ca="1" si="97"/>
        <v>113.44500000000001</v>
      </c>
      <c r="F1183" s="30">
        <f t="shared" ca="1" si="98"/>
        <v>108.38883333333338</v>
      </c>
      <c r="G1183" s="206">
        <f t="shared" ca="1" si="99"/>
        <v>89.460320000000038</v>
      </c>
      <c r="H1183" s="192" t="str">
        <f ca="1"/>
        <v>2020-12-08</v>
      </c>
      <c r="I1183" s="193">
        <f ca="1"/>
        <v>82225512</v>
      </c>
      <c r="O1183" s="192" t="str">
        <f ca="1"/>
        <v>2020-12-08</v>
      </c>
      <c r="P1183" s="193">
        <f ca="1"/>
        <v>0.91300000000000003</v>
      </c>
      <c r="Q1183" s="11"/>
      <c r="BB1183" s="55"/>
      <c r="BC1183" s="56"/>
      <c r="BD1183" s="56"/>
      <c r="BE1183" s="56"/>
      <c r="BF1183" s="56"/>
      <c r="BG1183" s="56"/>
    </row>
    <row r="1184" spans="1:59" ht="12.5">
      <c r="A1184" s="19"/>
      <c r="B1184" s="198" t="str">
        <f ca="1"/>
        <v>2020-12-07</v>
      </c>
      <c r="C1184" s="30">
        <f ca="1"/>
        <v>120.88</v>
      </c>
      <c r="D1184" s="205">
        <f t="shared" ca="1" si="100"/>
        <v>116.2085</v>
      </c>
      <c r="E1184" s="30">
        <f t="shared" ca="1" si="97"/>
        <v>113.29483333333334</v>
      </c>
      <c r="F1184" s="30">
        <f t="shared" ca="1" si="98"/>
        <v>108.0896666666667</v>
      </c>
      <c r="G1184" s="206">
        <f t="shared" ca="1" si="99"/>
        <v>89.23656000000004</v>
      </c>
      <c r="H1184" s="192" t="str">
        <f ca="1"/>
        <v>2020-12-07</v>
      </c>
      <c r="I1184" s="193">
        <f ca="1"/>
        <v>86712000</v>
      </c>
      <c r="O1184" s="192" t="str">
        <f ca="1"/>
        <v>2020-12-07</v>
      </c>
      <c r="P1184" s="193">
        <f ca="1"/>
        <v>0.92800000000000005</v>
      </c>
      <c r="Q1184" s="11"/>
      <c r="BB1184" s="55"/>
      <c r="BC1184" s="56"/>
      <c r="BD1184" s="56"/>
      <c r="BE1184" s="56"/>
      <c r="BF1184" s="56"/>
      <c r="BG1184" s="56"/>
    </row>
    <row r="1185" spans="1:59" ht="12.5">
      <c r="A1185" s="19"/>
      <c r="B1185" s="198" t="str">
        <f ca="1"/>
        <v>2020-12-04</v>
      </c>
      <c r="C1185" s="30">
        <f ca="1"/>
        <v>119.41</v>
      </c>
      <c r="D1185" s="205">
        <f t="shared" ca="1" si="100"/>
        <v>115.96099999999998</v>
      </c>
      <c r="E1185" s="30">
        <f t="shared" ca="1" si="97"/>
        <v>113.10033333333334</v>
      </c>
      <c r="F1185" s="30">
        <f t="shared" ca="1" si="98"/>
        <v>107.79525000000004</v>
      </c>
      <c r="G1185" s="206">
        <f t="shared" ca="1" si="99"/>
        <v>89.013040000000018</v>
      </c>
      <c r="H1185" s="192" t="str">
        <f ca="1"/>
        <v>2020-12-04</v>
      </c>
      <c r="I1185" s="193">
        <f ca="1"/>
        <v>78260421</v>
      </c>
      <c r="O1185" s="192" t="str">
        <f ca="1"/>
        <v>2020-12-04</v>
      </c>
      <c r="P1185" s="193">
        <f ca="1"/>
        <v>0.96899999999999997</v>
      </c>
      <c r="Q1185" s="11"/>
      <c r="BB1185" s="55"/>
      <c r="BC1185" s="56"/>
      <c r="BD1185" s="56"/>
      <c r="BE1185" s="56"/>
      <c r="BF1185" s="56"/>
      <c r="BG1185" s="56"/>
    </row>
    <row r="1186" spans="1:59" ht="12.5">
      <c r="A1186" s="19"/>
      <c r="B1186" s="198" t="str">
        <f ca="1"/>
        <v>2020-12-03</v>
      </c>
      <c r="C1186" s="30">
        <f ca="1"/>
        <v>120.09</v>
      </c>
      <c r="D1186" s="205">
        <f t="shared" ca="1" si="100"/>
        <v>115.79400000000001</v>
      </c>
      <c r="E1186" s="30">
        <f t="shared" ca="1" si="97"/>
        <v>112.9545</v>
      </c>
      <c r="F1186" s="30">
        <f t="shared" ca="1" si="98"/>
        <v>107.51408333333337</v>
      </c>
      <c r="G1186" s="206">
        <f t="shared" ca="1" si="99"/>
        <v>88.79388000000003</v>
      </c>
      <c r="H1186" s="192" t="str">
        <f ca="1"/>
        <v>2020-12-03</v>
      </c>
      <c r="I1186" s="193">
        <f ca="1"/>
        <v>78967630</v>
      </c>
      <c r="O1186" s="192" t="str">
        <f ca="1"/>
        <v>2020-12-03</v>
      </c>
      <c r="P1186" s="193">
        <f ca="1"/>
        <v>0.92</v>
      </c>
      <c r="Q1186" s="11"/>
      <c r="BB1186" s="55"/>
      <c r="BC1186" s="56"/>
      <c r="BD1186" s="56"/>
      <c r="BE1186" s="56"/>
      <c r="BF1186" s="56"/>
      <c r="BG1186" s="56"/>
    </row>
    <row r="1187" spans="1:59" ht="12.5">
      <c r="A1187" s="19"/>
      <c r="B1187" s="198" t="str">
        <f ca="1"/>
        <v>2020-12-02</v>
      </c>
      <c r="C1187" s="30">
        <f ca="1"/>
        <v>120.22</v>
      </c>
      <c r="D1187" s="205">
        <f t="shared" ca="1" si="100"/>
        <v>115.39400000000001</v>
      </c>
      <c r="E1187" s="30">
        <f t="shared" ca="1" si="97"/>
        <v>112.85966666666667</v>
      </c>
      <c r="F1187" s="30">
        <f t="shared" ca="1" si="98"/>
        <v>107.20883333333336</v>
      </c>
      <c r="G1187" s="206">
        <f t="shared" ca="1" si="99"/>
        <v>88.57568000000002</v>
      </c>
      <c r="H1187" s="192" t="str">
        <f ca="1"/>
        <v>2020-12-02</v>
      </c>
      <c r="I1187" s="193">
        <f ca="1"/>
        <v>89004200</v>
      </c>
      <c r="O1187" s="192" t="str">
        <f ca="1"/>
        <v>2020-12-02</v>
      </c>
      <c r="P1187" s="193">
        <f ca="1"/>
        <v>0.94799999999999995</v>
      </c>
      <c r="Q1187" s="11"/>
      <c r="BB1187" s="55"/>
      <c r="BC1187" s="56"/>
      <c r="BD1187" s="56"/>
      <c r="BE1187" s="56"/>
      <c r="BF1187" s="56"/>
      <c r="BG1187" s="56"/>
    </row>
    <row r="1188" spans="1:59" ht="12.5">
      <c r="A1188" s="19"/>
      <c r="B1188" s="198" t="str">
        <f ca="1"/>
        <v>2020-12-01</v>
      </c>
      <c r="C1188" s="30">
        <f ca="1"/>
        <v>119.87</v>
      </c>
      <c r="D1188" s="205">
        <f t="shared" ca="1" si="100"/>
        <v>114.76750000000001</v>
      </c>
      <c r="E1188" s="30">
        <f t="shared" ca="1" si="97"/>
        <v>112.6895</v>
      </c>
      <c r="F1188" s="30">
        <f t="shared" ca="1" si="98"/>
        <v>106.89400000000003</v>
      </c>
      <c r="G1188" s="206">
        <f t="shared" ca="1" si="99"/>
        <v>88.352000000000032</v>
      </c>
      <c r="H1188" s="192" t="str">
        <f ca="1"/>
        <v>2020-12-01</v>
      </c>
      <c r="I1188" s="193">
        <f ca="1"/>
        <v>128166803</v>
      </c>
      <c r="O1188" s="192" t="str">
        <f ca="1"/>
        <v>2020-12-01</v>
      </c>
      <c r="P1188" s="193">
        <f ca="1"/>
        <v>0.93400000000000005</v>
      </c>
      <c r="Q1188" s="11"/>
      <c r="BB1188" s="55"/>
      <c r="BC1188" s="56"/>
      <c r="BD1188" s="56"/>
      <c r="BE1188" s="56"/>
      <c r="BF1188" s="56"/>
      <c r="BG1188" s="56"/>
    </row>
    <row r="1189" spans="1:59" ht="12.5">
      <c r="A1189" s="19"/>
      <c r="B1189" s="198" t="str">
        <f ca="1"/>
        <v>2020-11-30</v>
      </c>
      <c r="C1189" s="30">
        <f ca="1"/>
        <v>116.29</v>
      </c>
      <c r="D1189" s="205">
        <f t="shared" ca="1" si="100"/>
        <v>114.077</v>
      </c>
      <c r="E1189" s="30">
        <f t="shared" ca="1" si="97"/>
        <v>112.65749999999998</v>
      </c>
      <c r="F1189" s="30">
        <f t="shared" ca="1" si="98"/>
        <v>106.57625000000003</v>
      </c>
      <c r="G1189" s="206">
        <f t="shared" ca="1" si="99"/>
        <v>88.126000000000033</v>
      </c>
      <c r="H1189" s="192" t="str">
        <f ca="1"/>
        <v>2020-11-30</v>
      </c>
      <c r="I1189" s="193">
        <f ca="1"/>
        <v>169410200</v>
      </c>
      <c r="O1189" s="192" t="str">
        <f ca="1"/>
        <v>2020-11-30</v>
      </c>
      <c r="P1189" s="193">
        <f ca="1"/>
        <v>0.84399999999999997</v>
      </c>
      <c r="Q1189" s="11"/>
      <c r="BB1189" s="55"/>
      <c r="BC1189" s="56"/>
      <c r="BD1189" s="56"/>
      <c r="BE1189" s="56"/>
      <c r="BF1189" s="56"/>
      <c r="BG1189" s="56"/>
    </row>
    <row r="1190" spans="1:59" ht="12.5">
      <c r="A1190" s="19"/>
      <c r="B1190" s="198" t="str">
        <f ca="1"/>
        <v>2020-11-27</v>
      </c>
      <c r="C1190" s="30">
        <f ca="1"/>
        <v>113.88</v>
      </c>
      <c r="D1190" s="205">
        <f t="shared" ca="1" si="100"/>
        <v>113.56999999999998</v>
      </c>
      <c r="E1190" s="30">
        <f t="shared" ca="1" si="97"/>
        <v>112.68383333333331</v>
      </c>
      <c r="F1190" s="30">
        <f t="shared" ca="1" si="98"/>
        <v>106.32266666666669</v>
      </c>
      <c r="G1190" s="206">
        <f t="shared" ca="1" si="99"/>
        <v>87.912080000000032</v>
      </c>
      <c r="H1190" s="192" t="str">
        <f ca="1"/>
        <v>2020-11-27</v>
      </c>
      <c r="I1190" s="193">
        <f ca="1"/>
        <v>46691331</v>
      </c>
      <c r="O1190" s="192" t="str">
        <f ca="1"/>
        <v>2020-11-27</v>
      </c>
      <c r="P1190" s="193">
        <f ca="1"/>
        <v>0.84199999999999997</v>
      </c>
      <c r="Q1190" s="11"/>
      <c r="BB1190" s="55"/>
      <c r="BC1190" s="56"/>
      <c r="BD1190" s="56"/>
      <c r="BE1190" s="56"/>
      <c r="BF1190" s="56"/>
      <c r="BG1190" s="56"/>
    </row>
    <row r="1191" spans="1:59" ht="12.5">
      <c r="A1191" s="19"/>
      <c r="B1191" s="198" t="str">
        <f ca="1"/>
        <v>2020-11-25</v>
      </c>
      <c r="C1191" s="30">
        <f ca="1"/>
        <v>113.34</v>
      </c>
      <c r="D1191" s="205">
        <f t="shared" ca="1" si="100"/>
        <v>113.49850000000001</v>
      </c>
      <c r="E1191" s="30">
        <f t="shared" ca="1" si="97"/>
        <v>112.92133333333332</v>
      </c>
      <c r="F1191" s="30">
        <f t="shared" ca="1" si="98"/>
        <v>106.07125000000003</v>
      </c>
      <c r="G1191" s="206">
        <f t="shared" ca="1" si="99"/>
        <v>87.712360000000047</v>
      </c>
      <c r="H1191" s="192" t="str">
        <f ca="1"/>
        <v>2020-11-25</v>
      </c>
      <c r="I1191" s="193">
        <f ca="1"/>
        <v>76499234</v>
      </c>
      <c r="O1191" s="192" t="str">
        <f ca="1"/>
        <v>2020-11-25</v>
      </c>
      <c r="P1191" s="193">
        <f ca="1"/>
        <v>0.878</v>
      </c>
      <c r="Q1191" s="11"/>
      <c r="BB1191" s="55"/>
      <c r="BC1191" s="56"/>
      <c r="BD1191" s="56"/>
      <c r="BE1191" s="56"/>
      <c r="BF1191" s="56"/>
      <c r="BG1191" s="56"/>
    </row>
    <row r="1192" spans="1:59" ht="12.5">
      <c r="A1192" s="19"/>
      <c r="B1192" s="198" t="str">
        <f ca="1"/>
        <v>2020-11-24</v>
      </c>
      <c r="C1192" s="30">
        <f ca="1"/>
        <v>112.5</v>
      </c>
      <c r="D1192" s="205">
        <f t="shared" ca="1" si="100"/>
        <v>113.253</v>
      </c>
      <c r="E1192" s="30">
        <f t="shared" ca="1" si="97"/>
        <v>113.21299999999999</v>
      </c>
      <c r="F1192" s="30">
        <f t="shared" ca="1" si="98"/>
        <v>105.8029166666667</v>
      </c>
      <c r="G1192" s="206">
        <f t="shared" ca="1" si="99"/>
        <v>87.517800000000037</v>
      </c>
      <c r="H1192" s="192" t="str">
        <f ca="1"/>
        <v>2020-11-24</v>
      </c>
      <c r="I1192" s="193">
        <f ca="1"/>
        <v>113874218</v>
      </c>
      <c r="O1192" s="192" t="str">
        <f ca="1"/>
        <v>2020-11-24</v>
      </c>
      <c r="P1192" s="193">
        <f ca="1"/>
        <v>0.88200000000000001</v>
      </c>
      <c r="Q1192" s="11"/>
      <c r="BB1192" s="55"/>
      <c r="BC1192" s="56"/>
      <c r="BD1192" s="56"/>
      <c r="BE1192" s="56"/>
      <c r="BF1192" s="56"/>
      <c r="BG1192" s="56"/>
    </row>
    <row r="1193" spans="1:59" ht="12.5">
      <c r="A1193" s="19"/>
      <c r="B1193" s="198" t="str">
        <f ca="1"/>
        <v>2020-11-23</v>
      </c>
      <c r="C1193" s="30">
        <f ca="1"/>
        <v>111.21</v>
      </c>
      <c r="D1193" s="205">
        <f t="shared" ca="1" si="100"/>
        <v>113.31299999999999</v>
      </c>
      <c r="E1193" s="30">
        <f t="shared" ca="1" si="97"/>
        <v>113.43516666666666</v>
      </c>
      <c r="F1193" s="30">
        <f t="shared" ca="1" si="98"/>
        <v>105.53766666666669</v>
      </c>
      <c r="G1193" s="206">
        <f t="shared" ca="1" si="99"/>
        <v>87.327200000000033</v>
      </c>
      <c r="H1193" s="192" t="str">
        <f ca="1"/>
        <v>2020-11-23</v>
      </c>
      <c r="I1193" s="193">
        <f ca="1"/>
        <v>127959318</v>
      </c>
      <c r="O1193" s="192" t="str">
        <f ca="1"/>
        <v>2020-11-23</v>
      </c>
      <c r="P1193" s="193">
        <f ca="1"/>
        <v>0.85699999999999998</v>
      </c>
      <c r="Q1193" s="11"/>
      <c r="BB1193" s="55"/>
      <c r="BC1193" s="56"/>
      <c r="BD1193" s="56"/>
      <c r="BE1193" s="56"/>
      <c r="BF1193" s="56"/>
      <c r="BG1193" s="56"/>
    </row>
    <row r="1194" spans="1:59" ht="12.5">
      <c r="A1194" s="19"/>
      <c r="B1194" s="198" t="str">
        <f ca="1"/>
        <v>2020-11-20</v>
      </c>
      <c r="C1194" s="30">
        <f ca="1"/>
        <v>114.62</v>
      </c>
      <c r="D1194" s="205">
        <f t="shared" ca="1" si="100"/>
        <v>113.36200000000001</v>
      </c>
      <c r="E1194" s="30">
        <f t="shared" ca="1" si="97"/>
        <v>113.60999999999999</v>
      </c>
      <c r="F1194" s="30">
        <f t="shared" ca="1" si="98"/>
        <v>105.26450000000003</v>
      </c>
      <c r="G1194" s="206">
        <f t="shared" ca="1" si="99"/>
        <v>87.138320000000022</v>
      </c>
      <c r="H1194" s="192" t="str">
        <f ca="1"/>
        <v>2020-11-20</v>
      </c>
      <c r="I1194" s="193">
        <f ca="1"/>
        <v>73604300</v>
      </c>
      <c r="O1194" s="192" t="str">
        <f ca="1"/>
        <v>2020-11-20</v>
      </c>
      <c r="P1194" s="193">
        <f ca="1"/>
        <v>0.82899999999999996</v>
      </c>
      <c r="Q1194" s="11"/>
      <c r="BB1194" s="55"/>
      <c r="BC1194" s="56"/>
      <c r="BD1194" s="56"/>
      <c r="BE1194" s="56"/>
      <c r="BF1194" s="56"/>
      <c r="BG1194" s="56"/>
    </row>
    <row r="1195" spans="1:59" ht="12.5">
      <c r="A1195" s="19"/>
      <c r="B1195" s="198" t="str">
        <f ca="1"/>
        <v>2020-11-19</v>
      </c>
      <c r="C1195" s="30">
        <f ca="1"/>
        <v>115.89</v>
      </c>
      <c r="D1195" s="205">
        <f t="shared" ca="1" si="100"/>
        <v>113.24000000000001</v>
      </c>
      <c r="E1195" s="30">
        <f t="shared" ca="1" si="97"/>
        <v>113.73133333333332</v>
      </c>
      <c r="F1195" s="30">
        <f t="shared" ca="1" si="98"/>
        <v>104.96858333333337</v>
      </c>
      <c r="G1195" s="206">
        <f t="shared" ca="1" si="99"/>
        <v>86.937800000000053</v>
      </c>
      <c r="H1195" s="192" t="str">
        <f ca="1"/>
        <v>2020-11-19</v>
      </c>
      <c r="I1195" s="193">
        <f ca="1"/>
        <v>74113000</v>
      </c>
      <c r="O1195" s="192" t="str">
        <f ca="1"/>
        <v>2020-11-19</v>
      </c>
      <c r="P1195" s="193">
        <f ca="1"/>
        <v>0.85399999999999998</v>
      </c>
      <c r="Q1195" s="11"/>
      <c r="BB1195" s="55"/>
      <c r="BC1195" s="56"/>
      <c r="BD1195" s="56"/>
      <c r="BE1195" s="56"/>
      <c r="BF1195" s="56"/>
      <c r="BG1195" s="56"/>
    </row>
    <row r="1196" spans="1:59" ht="12.5">
      <c r="A1196" s="19"/>
      <c r="B1196" s="198" t="str">
        <f ca="1"/>
        <v>2020-11-18</v>
      </c>
      <c r="C1196" s="30">
        <f ca="1"/>
        <v>115.29</v>
      </c>
      <c r="D1196" s="205">
        <f t="shared" ca="1" si="100"/>
        <v>113.08900000000001</v>
      </c>
      <c r="E1196" s="30">
        <f t="shared" ca="1" si="97"/>
        <v>113.85599999999998</v>
      </c>
      <c r="F1196" s="30">
        <f t="shared" ca="1" si="98"/>
        <v>104.65850000000003</v>
      </c>
      <c r="G1196" s="206">
        <f t="shared" ca="1" si="99"/>
        <v>86.727760000000018</v>
      </c>
      <c r="H1196" s="192" t="str">
        <f ca="1"/>
        <v>2020-11-18</v>
      </c>
      <c r="I1196" s="193">
        <f ca="1"/>
        <v>76322111</v>
      </c>
      <c r="O1196" s="192" t="str">
        <f ca="1"/>
        <v>2020-11-18</v>
      </c>
      <c r="P1196" s="193">
        <f ca="1"/>
        <v>0.88200000000000001</v>
      </c>
      <c r="Q1196" s="11"/>
      <c r="BB1196" s="55"/>
      <c r="BC1196" s="56"/>
      <c r="BD1196" s="56"/>
      <c r="BE1196" s="56"/>
      <c r="BF1196" s="56"/>
      <c r="BG1196" s="56"/>
    </row>
    <row r="1197" spans="1:59" ht="12.5">
      <c r="A1197" s="19"/>
      <c r="B1197" s="198" t="str">
        <f ca="1"/>
        <v>2020-11-17</v>
      </c>
      <c r="C1197" s="30">
        <f ca="1"/>
        <v>116.62</v>
      </c>
      <c r="D1197" s="205">
        <f t="shared" ca="1" si="100"/>
        <v>113.02250000000001</v>
      </c>
      <c r="E1197" s="30">
        <f t="shared" ca="1" si="97"/>
        <v>113.96316666666665</v>
      </c>
      <c r="F1197" s="30">
        <f t="shared" ca="1" si="98"/>
        <v>104.35041666666669</v>
      </c>
      <c r="G1197" s="206">
        <f t="shared" ca="1" si="99"/>
        <v>86.520320000000027</v>
      </c>
      <c r="H1197" s="192" t="str">
        <f ca="1"/>
        <v>2020-11-17</v>
      </c>
      <c r="I1197" s="193">
        <f ca="1"/>
        <v>74271000</v>
      </c>
      <c r="O1197" s="192" t="str">
        <f ca="1"/>
        <v>2020-11-17</v>
      </c>
      <c r="P1197" s="193">
        <f ca="1"/>
        <v>0.872</v>
      </c>
      <c r="Q1197" s="11"/>
      <c r="BB1197" s="55"/>
      <c r="BC1197" s="56"/>
      <c r="BD1197" s="56"/>
      <c r="BE1197" s="56"/>
      <c r="BF1197" s="56"/>
      <c r="BG1197" s="56"/>
    </row>
    <row r="1198" spans="1:59" ht="12.5">
      <c r="A1198" s="19"/>
      <c r="B1198" s="198" t="str">
        <f ca="1"/>
        <v>2020-11-16</v>
      </c>
      <c r="C1198" s="30">
        <f ca="1"/>
        <v>117.51</v>
      </c>
      <c r="D1198" s="205">
        <f t="shared" ca="1" si="100"/>
        <v>112.92050000000002</v>
      </c>
      <c r="E1198" s="30">
        <f t="shared" ca="1" si="97"/>
        <v>114.06483333333333</v>
      </c>
      <c r="F1198" s="30">
        <f t="shared" ca="1" si="98"/>
        <v>104.02333333333337</v>
      </c>
      <c r="G1198" s="206">
        <f t="shared" ca="1" si="99"/>
        <v>86.308720000000051</v>
      </c>
      <c r="H1198" s="192" t="str">
        <f ca="1"/>
        <v>2020-11-16</v>
      </c>
      <c r="I1198" s="193">
        <f ca="1"/>
        <v>91183018</v>
      </c>
      <c r="O1198" s="192" t="str">
        <f ca="1"/>
        <v>2020-11-16</v>
      </c>
      <c r="P1198" s="193">
        <f ca="1"/>
        <v>0.90600000000000003</v>
      </c>
      <c r="Q1198" s="11"/>
      <c r="BB1198" s="55"/>
      <c r="BC1198" s="56"/>
      <c r="BD1198" s="56"/>
      <c r="BE1198" s="56"/>
      <c r="BF1198" s="56"/>
      <c r="BG1198" s="56"/>
    </row>
    <row r="1199" spans="1:59" ht="12.5">
      <c r="A1199" s="19"/>
      <c r="B1199" s="198" t="str">
        <f ca="1"/>
        <v>2020-11-13</v>
      </c>
      <c r="C1199" s="30">
        <f ca="1"/>
        <v>116.49</v>
      </c>
      <c r="D1199" s="205">
        <f t="shared" ca="1" si="100"/>
        <v>112.69950000000001</v>
      </c>
      <c r="E1199" s="30">
        <f t="shared" ca="1" si="97"/>
        <v>114.1275</v>
      </c>
      <c r="F1199" s="30">
        <f t="shared" ca="1" si="98"/>
        <v>103.6894166666667</v>
      </c>
      <c r="G1199" s="206">
        <f t="shared" ca="1" si="99"/>
        <v>86.096560000000039</v>
      </c>
      <c r="H1199" s="192" t="str">
        <f ca="1"/>
        <v>2020-11-13</v>
      </c>
      <c r="I1199" s="193">
        <f ca="1"/>
        <v>81688586</v>
      </c>
      <c r="O1199" s="192" t="str">
        <f ca="1"/>
        <v>2020-11-13</v>
      </c>
      <c r="P1199" s="193">
        <f ca="1"/>
        <v>0.89300000000000002</v>
      </c>
      <c r="Q1199" s="11"/>
      <c r="BB1199" s="55"/>
      <c r="BC1199" s="56"/>
      <c r="BD1199" s="56"/>
      <c r="BE1199" s="56"/>
      <c r="BF1199" s="56"/>
      <c r="BG1199" s="56"/>
    </row>
    <row r="1200" spans="1:59" ht="12.5">
      <c r="A1200" s="19"/>
      <c r="B1200" s="198" t="str">
        <f ca="1"/>
        <v>2020-11-12</v>
      </c>
      <c r="C1200" s="30">
        <f ca="1"/>
        <v>116.44</v>
      </c>
      <c r="D1200" s="205">
        <f t="shared" ca="1" si="100"/>
        <v>112.67800000000003</v>
      </c>
      <c r="E1200" s="30">
        <f t="shared" ca="1" si="97"/>
        <v>114.10816666666668</v>
      </c>
      <c r="F1200" s="30">
        <f t="shared" ca="1" si="98"/>
        <v>103.36375000000004</v>
      </c>
      <c r="G1200" s="206">
        <f t="shared" ca="1" si="99"/>
        <v>85.889280000000028</v>
      </c>
      <c r="H1200" s="192" t="str">
        <f ca="1"/>
        <v>2020-11-12</v>
      </c>
      <c r="I1200" s="193">
        <f ca="1"/>
        <v>103350674</v>
      </c>
      <c r="O1200" s="192" t="str">
        <f ca="1"/>
        <v>2020-11-12</v>
      </c>
      <c r="P1200" s="193">
        <f ca="1"/>
        <v>0.88500000000000001</v>
      </c>
      <c r="Q1200" s="11"/>
      <c r="BB1200" s="55"/>
      <c r="BC1200" s="56"/>
      <c r="BD1200" s="56"/>
      <c r="BE1200" s="56"/>
      <c r="BF1200" s="56"/>
      <c r="BG1200" s="56"/>
    </row>
    <row r="1201" spans="1:59" ht="12.5">
      <c r="A1201" s="19"/>
      <c r="B1201" s="198" t="str">
        <f ca="1"/>
        <v>2020-11-11</v>
      </c>
      <c r="C1201" s="30">
        <f ca="1"/>
        <v>116.72</v>
      </c>
      <c r="D1201" s="205">
        <f t="shared" ca="1" si="100"/>
        <v>112.74100000000001</v>
      </c>
      <c r="E1201" s="30">
        <f t="shared" ca="1" si="97"/>
        <v>114.048</v>
      </c>
      <c r="F1201" s="30">
        <f t="shared" ca="1" si="98"/>
        <v>103.0356666666667</v>
      </c>
      <c r="G1201" s="206">
        <f t="shared" ca="1" si="99"/>
        <v>85.68088000000003</v>
      </c>
      <c r="H1201" s="192" t="str">
        <f ca="1"/>
        <v>2020-11-11</v>
      </c>
      <c r="I1201" s="193">
        <f ca="1"/>
        <v>112295000</v>
      </c>
      <c r="O1201" s="192" t="str">
        <f ca="1"/>
        <v>2020-11-11</v>
      </c>
      <c r="P1201" s="193">
        <f ca="1"/>
        <v>0.95799999999999996</v>
      </c>
      <c r="Q1201" s="11"/>
      <c r="BB1201" s="55"/>
      <c r="BC1201" s="56"/>
      <c r="BD1201" s="56"/>
      <c r="BE1201" s="56"/>
      <c r="BF1201" s="56"/>
      <c r="BG1201" s="56"/>
    </row>
    <row r="1202" spans="1:59" ht="12.5">
      <c r="A1202" s="19"/>
      <c r="B1202" s="198" t="str">
        <f ca="1"/>
        <v>2020-11-10</v>
      </c>
      <c r="C1202" s="30">
        <f ca="1"/>
        <v>113.28</v>
      </c>
      <c r="D1202" s="205">
        <f t="shared" ca="1" si="100"/>
        <v>112.8135</v>
      </c>
      <c r="E1202" s="30">
        <f t="shared" ca="1" si="97"/>
        <v>113.98066666666666</v>
      </c>
      <c r="F1202" s="30">
        <f t="shared" ca="1" si="98"/>
        <v>102.70966666666671</v>
      </c>
      <c r="G1202" s="206">
        <f t="shared" ca="1" si="99"/>
        <v>85.468360000000033</v>
      </c>
      <c r="H1202" s="192" t="str">
        <f ca="1"/>
        <v>2020-11-10</v>
      </c>
      <c r="I1202" s="193">
        <f ca="1"/>
        <v>138023400</v>
      </c>
      <c r="O1202" s="192" t="str">
        <f ca="1"/>
        <v>2020-11-10</v>
      </c>
      <c r="P1202" s="193">
        <f ca="1"/>
        <v>0.97199999999999998</v>
      </c>
      <c r="Q1202" s="11"/>
      <c r="BB1202" s="55"/>
      <c r="BC1202" s="56"/>
      <c r="BD1202" s="56"/>
      <c r="BE1202" s="56"/>
      <c r="BF1202" s="56"/>
      <c r="BG1202" s="56"/>
    </row>
    <row r="1203" spans="1:59" ht="12.5">
      <c r="A1203" s="19"/>
      <c r="B1203" s="198" t="str">
        <f ca="1"/>
        <v>2020-11-09</v>
      </c>
      <c r="C1203" s="30">
        <f ca="1"/>
        <v>113.62</v>
      </c>
      <c r="D1203" s="205">
        <f t="shared" ca="1" si="100"/>
        <v>113.05350000000001</v>
      </c>
      <c r="E1203" s="30">
        <f t="shared" ca="1" si="97"/>
        <v>113.95516666666667</v>
      </c>
      <c r="F1203" s="30">
        <f t="shared" ca="1" si="98"/>
        <v>102.4081666666667</v>
      </c>
      <c r="G1203" s="206">
        <f t="shared" ca="1" si="99"/>
        <v>85.27136000000003</v>
      </c>
      <c r="H1203" s="192" t="str">
        <f ca="1"/>
        <v>2020-11-09</v>
      </c>
      <c r="I1203" s="193">
        <f ca="1"/>
        <v>154515315</v>
      </c>
      <c r="O1203" s="192" t="str">
        <f ca="1"/>
        <v>2020-11-09</v>
      </c>
      <c r="P1203" s="193">
        <f ca="1"/>
        <v>0.95799999999999996</v>
      </c>
      <c r="Q1203" s="11"/>
      <c r="BB1203" s="55"/>
      <c r="BC1203" s="56"/>
      <c r="BD1203" s="56"/>
      <c r="BE1203" s="56"/>
      <c r="BF1203" s="56"/>
      <c r="BG1203" s="56"/>
    </row>
    <row r="1204" spans="1:59" ht="12.5">
      <c r="A1204" s="19"/>
      <c r="B1204" s="198" t="str">
        <f ca="1"/>
        <v>2020-11-06</v>
      </c>
      <c r="C1204" s="30">
        <f ca="1"/>
        <v>115.93</v>
      </c>
      <c r="D1204" s="205">
        <f t="shared" ca="1" si="100"/>
        <v>113.43750000000003</v>
      </c>
      <c r="E1204" s="30">
        <f t="shared" ca="1" si="97"/>
        <v>113.92900000000002</v>
      </c>
      <c r="F1204" s="30">
        <f t="shared" ca="1" si="98"/>
        <v>102.10866666666672</v>
      </c>
      <c r="G1204" s="206">
        <f t="shared" ca="1" si="99"/>
        <v>85.070560000000015</v>
      </c>
      <c r="H1204" s="192" t="str">
        <f ca="1"/>
        <v>2020-11-06</v>
      </c>
      <c r="I1204" s="193">
        <f ca="1"/>
        <v>114457922</v>
      </c>
      <c r="O1204" s="192" t="str">
        <f ca="1"/>
        <v>2020-11-06</v>
      </c>
      <c r="P1204" s="193">
        <f ca="1"/>
        <v>0.82</v>
      </c>
      <c r="Q1204" s="11"/>
      <c r="BB1204" s="55"/>
      <c r="BC1204" s="56"/>
      <c r="BD1204" s="56"/>
      <c r="BE1204" s="56"/>
      <c r="BF1204" s="56"/>
      <c r="BG1204" s="56"/>
    </row>
    <row r="1205" spans="1:59" ht="12.5">
      <c r="A1205" s="19"/>
      <c r="B1205" s="198" t="str">
        <f ca="1"/>
        <v>2020-11-05</v>
      </c>
      <c r="C1205" s="30">
        <f ca="1"/>
        <v>116.07</v>
      </c>
      <c r="D1205" s="205">
        <f t="shared" ca="1" si="100"/>
        <v>113.34400000000001</v>
      </c>
      <c r="E1205" s="30">
        <f t="shared" ca="1" si="97"/>
        <v>113.866</v>
      </c>
      <c r="F1205" s="30">
        <f t="shared" ca="1" si="98"/>
        <v>101.7775833333334</v>
      </c>
      <c r="G1205" s="206">
        <f t="shared" ca="1" si="99"/>
        <v>84.860760000000013</v>
      </c>
      <c r="H1205" s="192" t="str">
        <f ca="1"/>
        <v>2020-11-05</v>
      </c>
      <c r="I1205" s="193">
        <f ca="1"/>
        <v>126387100</v>
      </c>
      <c r="O1205" s="192" t="str">
        <f ca="1"/>
        <v>2020-11-05</v>
      </c>
      <c r="P1205" s="193">
        <f ca="1"/>
        <v>0.77600000000000002</v>
      </c>
      <c r="Q1205" s="11"/>
      <c r="BB1205" s="55"/>
      <c r="BC1205" s="56"/>
      <c r="BD1205" s="56"/>
      <c r="BE1205" s="56"/>
      <c r="BF1205" s="56"/>
      <c r="BG1205" s="56"/>
    </row>
    <row r="1206" spans="1:59" ht="12.5">
      <c r="A1206" s="19"/>
      <c r="B1206" s="198" t="str">
        <f ca="1"/>
        <v>2020-11-04</v>
      </c>
      <c r="C1206" s="30">
        <f ca="1"/>
        <v>112.09</v>
      </c>
      <c r="D1206" s="205">
        <f t="shared" ca="1" si="100"/>
        <v>113.14600000000003</v>
      </c>
      <c r="E1206" s="30">
        <f t="shared" ca="1" si="97"/>
        <v>113.76816666666667</v>
      </c>
      <c r="F1206" s="30">
        <f t="shared" ca="1" si="98"/>
        <v>101.44900000000004</v>
      </c>
      <c r="G1206" s="206">
        <f t="shared" ca="1" si="99"/>
        <v>84.648400000000009</v>
      </c>
      <c r="H1206" s="192" t="str">
        <f ca="1"/>
        <v>2020-11-04</v>
      </c>
      <c r="I1206" s="193">
        <f ca="1"/>
        <v>138235500</v>
      </c>
      <c r="O1206" s="192" t="str">
        <f ca="1"/>
        <v>2020-11-04</v>
      </c>
      <c r="P1206" s="193">
        <f ca="1"/>
        <v>0.76800000000000002</v>
      </c>
      <c r="Q1206" s="11"/>
      <c r="BB1206" s="55"/>
      <c r="BC1206" s="56"/>
      <c r="BD1206" s="56"/>
      <c r="BE1206" s="56"/>
      <c r="BF1206" s="56"/>
      <c r="BG1206" s="56"/>
    </row>
    <row r="1207" spans="1:59" ht="12.5">
      <c r="A1207" s="19"/>
      <c r="B1207" s="198" t="str">
        <f ca="1"/>
        <v>2020-11-03</v>
      </c>
      <c r="C1207" s="30">
        <f ca="1"/>
        <v>107.69</v>
      </c>
      <c r="D1207" s="205">
        <f t="shared" ca="1" si="100"/>
        <v>113.152</v>
      </c>
      <c r="E1207" s="30">
        <f t="shared" ca="1" si="97"/>
        <v>113.67749999999999</v>
      </c>
      <c r="F1207" s="30">
        <f t="shared" ca="1" si="98"/>
        <v>101.1389166666667</v>
      </c>
      <c r="G1207" s="206">
        <f t="shared" ca="1" si="99"/>
        <v>84.451279999999997</v>
      </c>
      <c r="H1207" s="192" t="str">
        <f ca="1"/>
        <v>2020-11-03</v>
      </c>
      <c r="I1207" s="193">
        <f ca="1"/>
        <v>107624448</v>
      </c>
      <c r="O1207" s="192" t="str">
        <f ca="1"/>
        <v>2020-11-03</v>
      </c>
      <c r="P1207" s="193">
        <f ca="1"/>
        <v>0.88200000000000001</v>
      </c>
      <c r="Q1207" s="11"/>
      <c r="BB1207" s="55"/>
      <c r="BC1207" s="56"/>
      <c r="BD1207" s="56"/>
      <c r="BE1207" s="56"/>
      <c r="BF1207" s="56"/>
      <c r="BG1207" s="56"/>
    </row>
    <row r="1208" spans="1:59" ht="12.5">
      <c r="A1208" s="19"/>
      <c r="B1208" s="198" t="str">
        <f ca="1"/>
        <v>2020-11-02</v>
      </c>
      <c r="C1208" s="30">
        <f ca="1"/>
        <v>106.06</v>
      </c>
      <c r="D1208" s="205">
        <f t="shared" ca="1" si="100"/>
        <v>113.28450000000001</v>
      </c>
      <c r="E1208" s="30">
        <f t="shared" ca="1" si="97"/>
        <v>113.71466666666666</v>
      </c>
      <c r="F1208" s="30">
        <f t="shared" ca="1" si="98"/>
        <v>100.86916666666669</v>
      </c>
      <c r="G1208" s="206">
        <f t="shared" ca="1" si="99"/>
        <v>84.26888000000001</v>
      </c>
      <c r="H1208" s="192" t="str">
        <f ca="1"/>
        <v>2020-11-02</v>
      </c>
      <c r="I1208" s="193">
        <f ca="1"/>
        <v>122866900</v>
      </c>
      <c r="O1208" s="192" t="str">
        <f ca="1"/>
        <v>2020-11-02</v>
      </c>
      <c r="P1208" s="193">
        <f ca="1"/>
        <v>0.84899999999999998</v>
      </c>
      <c r="Q1208" s="11"/>
      <c r="BB1208" s="55"/>
      <c r="BC1208" s="56"/>
      <c r="BD1208" s="56"/>
      <c r="BE1208" s="56"/>
      <c r="BF1208" s="56"/>
      <c r="BG1208" s="56"/>
    </row>
    <row r="1209" spans="1:59" ht="12.5">
      <c r="A1209" s="19"/>
      <c r="B1209" s="198" t="str">
        <f ca="1"/>
        <v>2020-10-30</v>
      </c>
      <c r="C1209" s="30">
        <f ca="1"/>
        <v>106.15</v>
      </c>
      <c r="D1209" s="205">
        <f t="shared" ca="1" si="100"/>
        <v>113.6615</v>
      </c>
      <c r="E1209" s="30">
        <f t="shared" ca="1" si="97"/>
        <v>113.75283333333333</v>
      </c>
      <c r="F1209" s="30">
        <f t="shared" ca="1" si="98"/>
        <v>100.6091666666667</v>
      </c>
      <c r="G1209" s="206">
        <f t="shared" ca="1" si="99"/>
        <v>84.092919999999992</v>
      </c>
      <c r="H1209" s="192" t="str">
        <f ca="1"/>
        <v>2020-10-30</v>
      </c>
      <c r="I1209" s="193">
        <f ca="1"/>
        <v>190573476</v>
      </c>
      <c r="O1209" s="192" t="str">
        <f ca="1"/>
        <v>2020-10-30</v>
      </c>
      <c r="P1209" s="193">
        <f ca="1"/>
        <v>0.86</v>
      </c>
      <c r="Q1209" s="11"/>
      <c r="BB1209" s="55"/>
      <c r="BC1209" s="56"/>
      <c r="BD1209" s="56"/>
      <c r="BE1209" s="56"/>
      <c r="BF1209" s="56"/>
      <c r="BG1209" s="56"/>
    </row>
    <row r="1210" spans="1:59" ht="12.5">
      <c r="A1210" s="19"/>
      <c r="B1210" s="198" t="str">
        <f ca="1"/>
        <v>2020-10-29</v>
      </c>
      <c r="C1210" s="30">
        <f ca="1"/>
        <v>112.45</v>
      </c>
      <c r="D1210" s="205">
        <f t="shared" ca="1" si="100"/>
        <v>113.86449999999999</v>
      </c>
      <c r="E1210" s="30">
        <f t="shared" ca="1" si="97"/>
        <v>113.83150000000001</v>
      </c>
      <c r="F1210" s="30">
        <f t="shared" ca="1" si="98"/>
        <v>100.35608333333337</v>
      </c>
      <c r="G1210" s="206">
        <f t="shared" ca="1" si="99"/>
        <v>83.916959999999989</v>
      </c>
      <c r="H1210" s="192" t="str">
        <f ca="1"/>
        <v>2020-10-29</v>
      </c>
      <c r="I1210" s="193">
        <f ca="1"/>
        <v>146129200</v>
      </c>
      <c r="O1210" s="192" t="str">
        <f ca="1"/>
        <v>2020-10-29</v>
      </c>
      <c r="P1210" s="193">
        <f ca="1"/>
        <v>0.83499999999999996</v>
      </c>
      <c r="Q1210" s="11"/>
      <c r="BB1210" s="55"/>
      <c r="BC1210" s="56"/>
      <c r="BD1210" s="56"/>
      <c r="BE1210" s="56"/>
      <c r="BF1210" s="56"/>
      <c r="BG1210" s="56"/>
    </row>
    <row r="1211" spans="1:59" ht="12.5">
      <c r="A1211" s="19"/>
      <c r="B1211" s="198" t="str">
        <f ca="1"/>
        <v>2020-10-28</v>
      </c>
      <c r="C1211" s="30">
        <f ca="1"/>
        <v>108.43</v>
      </c>
      <c r="D1211" s="205">
        <f t="shared" ca="1" si="100"/>
        <v>113.93600000000001</v>
      </c>
      <c r="E1211" s="30">
        <f t="shared" ca="1" si="97"/>
        <v>113.74283333333334</v>
      </c>
      <c r="F1211" s="30">
        <f t="shared" ca="1" si="98"/>
        <v>100.05775000000003</v>
      </c>
      <c r="G1211" s="206">
        <f t="shared" ca="1" si="99"/>
        <v>83.714160000000007</v>
      </c>
      <c r="H1211" s="192" t="str">
        <f ca="1"/>
        <v>2020-10-28</v>
      </c>
      <c r="I1211" s="193">
        <f ca="1"/>
        <v>143937823</v>
      </c>
      <c r="O1211" s="192" t="str">
        <f ca="1"/>
        <v>2020-10-28</v>
      </c>
      <c r="P1211" s="193">
        <f ca="1"/>
        <v>0.78100000000000003</v>
      </c>
      <c r="Q1211" s="11"/>
      <c r="BB1211" s="55"/>
      <c r="BC1211" s="56"/>
      <c r="BD1211" s="56"/>
      <c r="BE1211" s="56"/>
      <c r="BF1211" s="56"/>
      <c r="BG1211" s="56"/>
    </row>
    <row r="1212" spans="1:59" ht="12.5">
      <c r="A1212" s="19"/>
      <c r="B1212" s="198" t="str">
        <f ca="1"/>
        <v>2020-10-27</v>
      </c>
      <c r="C1212" s="30">
        <f ca="1"/>
        <v>113.7</v>
      </c>
      <c r="D1212" s="205">
        <f t="shared" ca="1" si="100"/>
        <v>114.16099999999999</v>
      </c>
      <c r="E1212" s="30">
        <f t="shared" ca="1" si="97"/>
        <v>113.71466666666667</v>
      </c>
      <c r="F1212" s="30">
        <f t="shared" ca="1" si="98"/>
        <v>99.783083333333352</v>
      </c>
      <c r="G1212" s="206">
        <f t="shared" ca="1" si="99"/>
        <v>83.52064</v>
      </c>
      <c r="H1212" s="192" t="str">
        <f ca="1"/>
        <v>2020-10-27</v>
      </c>
      <c r="I1212" s="193">
        <f ca="1"/>
        <v>92276800</v>
      </c>
      <c r="O1212" s="192" t="str">
        <f ca="1"/>
        <v>2020-10-27</v>
      </c>
      <c r="P1212" s="193">
        <f ca="1"/>
        <v>0.77800000000000002</v>
      </c>
      <c r="Q1212" s="11"/>
      <c r="BB1212" s="55"/>
      <c r="BC1212" s="56"/>
      <c r="BD1212" s="56"/>
      <c r="BE1212" s="56"/>
      <c r="BF1212" s="56"/>
      <c r="BG1212" s="56"/>
    </row>
    <row r="1213" spans="1:59" ht="12.5">
      <c r="A1213" s="19"/>
      <c r="B1213" s="198" t="str">
        <f ca="1"/>
        <v>2020-10-26</v>
      </c>
      <c r="C1213" s="30">
        <f ca="1"/>
        <v>112.19</v>
      </c>
      <c r="D1213" s="205">
        <f t="shared" ca="1" si="100"/>
        <v>114.03849999999997</v>
      </c>
      <c r="E1213" s="30">
        <f t="shared" ca="1" si="97"/>
        <v>113.58683333333333</v>
      </c>
      <c r="F1213" s="30">
        <f t="shared" ca="1" si="98"/>
        <v>99.449833333333345</v>
      </c>
      <c r="G1213" s="206">
        <f t="shared" ca="1" si="99"/>
        <v>83.300719999999998</v>
      </c>
      <c r="H1213" s="192" t="str">
        <f ca="1"/>
        <v>2020-10-26</v>
      </c>
      <c r="I1213" s="193">
        <f ca="1"/>
        <v>111850700</v>
      </c>
      <c r="O1213" s="192" t="str">
        <f ca="1"/>
        <v>2020-10-26</v>
      </c>
      <c r="P1213" s="193">
        <f ca="1"/>
        <v>0.80100000000000005</v>
      </c>
      <c r="Q1213" s="11"/>
      <c r="BB1213" s="55"/>
      <c r="BC1213" s="56"/>
      <c r="BD1213" s="56"/>
      <c r="BE1213" s="56"/>
      <c r="BF1213" s="56"/>
      <c r="BG1213" s="56"/>
    </row>
    <row r="1214" spans="1:59" ht="12.5">
      <c r="A1214" s="19"/>
      <c r="B1214" s="198" t="str">
        <f ca="1"/>
        <v>2020-10-23</v>
      </c>
      <c r="C1214" s="30">
        <f ca="1"/>
        <v>112.18</v>
      </c>
      <c r="D1214" s="205">
        <f t="shared" ca="1" si="100"/>
        <v>114.03399999999996</v>
      </c>
      <c r="E1214" s="30">
        <f t="shared" ca="1" si="97"/>
        <v>113.44083333333333</v>
      </c>
      <c r="F1214" s="30">
        <f t="shared" ca="1" si="98"/>
        <v>99.122916666666669</v>
      </c>
      <c r="G1214" s="206">
        <f t="shared" ca="1" si="99"/>
        <v>83.086879999999994</v>
      </c>
      <c r="H1214" s="192" t="str">
        <f ca="1"/>
        <v>2020-10-23</v>
      </c>
      <c r="I1214" s="193">
        <f ca="1"/>
        <v>82572645</v>
      </c>
      <c r="O1214" s="192" t="str">
        <f ca="1"/>
        <v>2020-10-23</v>
      </c>
      <c r="P1214" s="193">
        <f ca="1"/>
        <v>0.84099999999999997</v>
      </c>
      <c r="Q1214" s="11"/>
      <c r="BB1214" s="55"/>
      <c r="BC1214" s="56"/>
      <c r="BD1214" s="56"/>
      <c r="BE1214" s="56"/>
      <c r="BF1214" s="56"/>
      <c r="BG1214" s="56"/>
    </row>
    <row r="1215" spans="1:59" ht="12.5">
      <c r="A1215" s="19"/>
      <c r="B1215" s="198" t="str">
        <f ca="1"/>
        <v>2020-10-22</v>
      </c>
      <c r="C1215" s="30">
        <f ca="1"/>
        <v>112.87</v>
      </c>
      <c r="D1215" s="205">
        <f t="shared" ca="1" si="100"/>
        <v>113.89899999999997</v>
      </c>
      <c r="E1215" s="30">
        <f t="shared" ca="1" si="97"/>
        <v>113.13166666666666</v>
      </c>
      <c r="F1215" s="30">
        <f t="shared" ca="1" si="98"/>
        <v>98.789833333333334</v>
      </c>
      <c r="G1215" s="206">
        <f t="shared" ca="1" si="99"/>
        <v>82.87863999999999</v>
      </c>
      <c r="H1215" s="192" t="str">
        <f ca="1"/>
        <v>2020-10-22</v>
      </c>
      <c r="I1215" s="193">
        <f ca="1"/>
        <v>101988000</v>
      </c>
      <c r="O1215" s="192" t="str">
        <f ca="1"/>
        <v>2020-10-22</v>
      </c>
      <c r="P1215" s="193">
        <f ca="1"/>
        <v>0.84799999999999998</v>
      </c>
      <c r="Q1215" s="11"/>
      <c r="BB1215" s="55"/>
      <c r="BC1215" s="56"/>
      <c r="BD1215" s="56"/>
      <c r="BE1215" s="56"/>
      <c r="BF1215" s="56"/>
      <c r="BG1215" s="56"/>
    </row>
    <row r="1216" spans="1:59" ht="12.5">
      <c r="A1216" s="19"/>
      <c r="B1216" s="198" t="str">
        <f ca="1"/>
        <v>2020-10-21</v>
      </c>
      <c r="C1216" s="30">
        <f ca="1"/>
        <v>113.96</v>
      </c>
      <c r="D1216" s="205">
        <f t="shared" ca="1" si="100"/>
        <v>113.53200000000001</v>
      </c>
      <c r="E1216" s="30">
        <f t="shared" ca="1" si="97"/>
        <v>112.79233333333335</v>
      </c>
      <c r="F1216" s="30">
        <f t="shared" ca="1" si="98"/>
        <v>98.442083333333343</v>
      </c>
      <c r="G1216" s="206">
        <f t="shared" ca="1" si="99"/>
        <v>82.665240000000011</v>
      </c>
      <c r="H1216" s="192" t="str">
        <f ca="1"/>
        <v>2020-10-21</v>
      </c>
      <c r="I1216" s="193">
        <f ca="1"/>
        <v>89946000</v>
      </c>
      <c r="O1216" s="192" t="str">
        <f ca="1"/>
        <v>2020-10-21</v>
      </c>
      <c r="P1216" s="193">
        <f ca="1"/>
        <v>0.81599999999999995</v>
      </c>
      <c r="Q1216" s="11"/>
      <c r="BB1216" s="55"/>
      <c r="BC1216" s="56"/>
      <c r="BD1216" s="56"/>
      <c r="BE1216" s="56"/>
      <c r="BF1216" s="56"/>
      <c r="BG1216" s="56"/>
    </row>
    <row r="1217" spans="1:59" ht="12.5">
      <c r="A1217" s="19"/>
      <c r="B1217" s="198" t="str">
        <f ca="1"/>
        <v>2020-10-20</v>
      </c>
      <c r="C1217" s="30">
        <f ca="1"/>
        <v>114.58</v>
      </c>
      <c r="D1217" s="205">
        <f t="shared" ca="1" si="100"/>
        <v>113.05649999999999</v>
      </c>
      <c r="E1217" s="30">
        <f t="shared" ca="1" si="97"/>
        <v>112.40583333333335</v>
      </c>
      <c r="F1217" s="30">
        <f t="shared" ca="1" si="98"/>
        <v>98.076999999999998</v>
      </c>
      <c r="G1217" s="206">
        <f t="shared" ca="1" si="99"/>
        <v>82.444599999999994</v>
      </c>
      <c r="H1217" s="192" t="str">
        <f ca="1"/>
        <v>2020-10-20</v>
      </c>
      <c r="I1217" s="193">
        <f ca="1"/>
        <v>124423728</v>
      </c>
      <c r="O1217" s="192" t="str">
        <f ca="1"/>
        <v>2020-10-20</v>
      </c>
      <c r="P1217" s="193">
        <f ca="1"/>
        <v>0.79700000000000004</v>
      </c>
      <c r="Q1217" s="11"/>
      <c r="BB1217" s="55"/>
      <c r="BC1217" s="56"/>
      <c r="BD1217" s="56"/>
      <c r="BE1217" s="56"/>
      <c r="BF1217" s="56"/>
      <c r="BG1217" s="56"/>
    </row>
    <row r="1218" spans="1:59" ht="12.5">
      <c r="A1218" s="19"/>
      <c r="B1218" s="198" t="str">
        <f ca="1"/>
        <v>2020-10-19</v>
      </c>
      <c r="C1218" s="30">
        <f ca="1"/>
        <v>113.09</v>
      </c>
      <c r="D1218" s="205">
        <f t="shared" ca="1" si="100"/>
        <v>112.779</v>
      </c>
      <c r="E1218" s="30">
        <f t="shared" ca="1" si="97"/>
        <v>112.03416666666668</v>
      </c>
      <c r="F1218" s="30">
        <f t="shared" ca="1" si="98"/>
        <v>97.716333333333324</v>
      </c>
      <c r="G1218" s="206">
        <f t="shared" ca="1" si="99"/>
        <v>82.221079999999986</v>
      </c>
      <c r="H1218" s="192" t="str">
        <f ca="1"/>
        <v>2020-10-19</v>
      </c>
      <c r="I1218" s="193">
        <f ca="1"/>
        <v>120639337</v>
      </c>
      <c r="O1218" s="192" t="str">
        <f ca="1"/>
        <v>2020-10-19</v>
      </c>
      <c r="P1218" s="193">
        <f ca="1"/>
        <v>0.76100000000000001</v>
      </c>
      <c r="Q1218" s="11"/>
      <c r="BB1218" s="55"/>
      <c r="BC1218" s="56"/>
      <c r="BD1218" s="56"/>
      <c r="BE1218" s="56"/>
      <c r="BF1218" s="56"/>
      <c r="BG1218" s="56"/>
    </row>
    <row r="1219" spans="1:59" ht="12.5">
      <c r="A1219" s="19"/>
      <c r="B1219" s="198" t="str">
        <f ca="1"/>
        <v>2020-10-16</v>
      </c>
      <c r="C1219" s="30">
        <f ca="1"/>
        <v>116.06</v>
      </c>
      <c r="D1219" s="205">
        <f t="shared" ca="1" si="100"/>
        <v>112.4915</v>
      </c>
      <c r="E1219" s="30">
        <f t="shared" ca="1" si="97"/>
        <v>111.65183333333334</v>
      </c>
      <c r="F1219" s="30">
        <f t="shared" ca="1" si="98"/>
        <v>97.355833333333322</v>
      </c>
      <c r="G1219" s="206">
        <f t="shared" ca="1" si="99"/>
        <v>82.000399999999999</v>
      </c>
      <c r="H1219" s="192" t="str">
        <f ca="1"/>
        <v>2020-10-16</v>
      </c>
      <c r="I1219" s="193">
        <f ca="1"/>
        <v>115393808</v>
      </c>
      <c r="O1219" s="192" t="str">
        <f ca="1"/>
        <v>2020-10-16</v>
      </c>
      <c r="P1219" s="193">
        <f ca="1"/>
        <v>0.74399999999999999</v>
      </c>
      <c r="Q1219" s="11"/>
      <c r="BB1219" s="55"/>
      <c r="BC1219" s="56"/>
      <c r="BD1219" s="56"/>
      <c r="BE1219" s="56"/>
      <c r="BF1219" s="56"/>
      <c r="BG1219" s="56"/>
    </row>
    <row r="1220" spans="1:59" ht="12.5">
      <c r="A1220" s="19"/>
      <c r="B1220" s="198" t="str">
        <f ca="1"/>
        <v>2020-10-15</v>
      </c>
      <c r="C1220" s="30">
        <f ca="1"/>
        <v>117.7</v>
      </c>
      <c r="D1220" s="205">
        <f t="shared" ca="1" si="100"/>
        <v>111.89749999999999</v>
      </c>
      <c r="E1220" s="30">
        <f t="shared" ref="E1220:E1283" ca="1" si="101">AVERAGE(C1220:C1279)</f>
        <v>111.22366666666669</v>
      </c>
      <c r="F1220" s="30">
        <f t="shared" ref="F1220:F1283" ca="1" si="102">AVERAGE(C1220:C1339)</f>
        <v>96.952083333333334</v>
      </c>
      <c r="G1220" s="206">
        <f t="shared" ref="G1220:G1283" ca="1" si="103">AVERAGE(C1220:C1469)</f>
        <v>81.768359999999987</v>
      </c>
      <c r="H1220" s="192" t="str">
        <f ca="1"/>
        <v>2020-10-15</v>
      </c>
      <c r="I1220" s="193">
        <f ca="1"/>
        <v>112559219</v>
      </c>
      <c r="O1220" s="192" t="str">
        <f ca="1"/>
        <v>2020-10-15</v>
      </c>
      <c r="P1220" s="193">
        <f ca="1"/>
        <v>0.73099999999999998</v>
      </c>
      <c r="Q1220" s="11"/>
      <c r="BB1220" s="55"/>
      <c r="BC1220" s="56"/>
      <c r="BD1220" s="56"/>
      <c r="BE1220" s="56"/>
      <c r="BF1220" s="56"/>
      <c r="BG1220" s="56"/>
    </row>
    <row r="1221" spans="1:59" ht="12.5">
      <c r="A1221" s="19"/>
      <c r="B1221" s="198" t="str">
        <f ca="1"/>
        <v>2020-10-14</v>
      </c>
      <c r="C1221" s="30">
        <f ca="1"/>
        <v>118.17</v>
      </c>
      <c r="D1221" s="205">
        <f t="shared" ref="D1221:D1284" ca="1" si="104">AVERAGE(C1221:C1240)</f>
        <v>111.39200000000001</v>
      </c>
      <c r="E1221" s="30">
        <f t="shared" ca="1" si="101"/>
        <v>110.84</v>
      </c>
      <c r="F1221" s="30">
        <f t="shared" ca="1" si="102"/>
        <v>96.543916666666661</v>
      </c>
      <c r="G1221" s="206">
        <f t="shared" ca="1" si="103"/>
        <v>81.52579999999999</v>
      </c>
      <c r="H1221" s="192" t="str">
        <f ca="1"/>
        <v>2020-10-14</v>
      </c>
      <c r="I1221" s="193">
        <f ca="1"/>
        <v>151062308</v>
      </c>
      <c r="O1221" s="192" t="str">
        <f ca="1"/>
        <v>2020-10-14</v>
      </c>
      <c r="P1221" s="193">
        <f ca="1"/>
        <v>0.72199999999999998</v>
      </c>
      <c r="Q1221" s="11"/>
      <c r="BB1221" s="55"/>
      <c r="BC1221" s="56"/>
      <c r="BD1221" s="56"/>
      <c r="BE1221" s="56"/>
      <c r="BF1221" s="56"/>
      <c r="BG1221" s="56"/>
    </row>
    <row r="1222" spans="1:59" ht="12.5">
      <c r="A1222" s="19"/>
      <c r="B1222" s="198" t="str">
        <f ca="1"/>
        <v>2020-10-13</v>
      </c>
      <c r="C1222" s="30">
        <f ca="1"/>
        <v>118.08</v>
      </c>
      <c r="D1222" s="205">
        <f t="shared" ca="1" si="104"/>
        <v>110.95050000000001</v>
      </c>
      <c r="E1222" s="30">
        <f t="shared" ca="1" si="101"/>
        <v>110.444</v>
      </c>
      <c r="F1222" s="30">
        <f t="shared" ca="1" si="102"/>
        <v>96.131416666666652</v>
      </c>
      <c r="G1222" s="206">
        <f t="shared" ca="1" si="103"/>
        <v>81.280279999999991</v>
      </c>
      <c r="H1222" s="192" t="str">
        <f ca="1"/>
        <v>2020-10-13</v>
      </c>
      <c r="I1222" s="193">
        <f ca="1"/>
        <v>262330500</v>
      </c>
      <c r="O1222" s="192" t="str">
        <f ca="1"/>
        <v>2020-10-13</v>
      </c>
      <c r="P1222" s="193">
        <f ca="1"/>
        <v>0.72699999999999998</v>
      </c>
      <c r="Q1222" s="11"/>
      <c r="BB1222" s="55"/>
      <c r="BC1222" s="56"/>
      <c r="BD1222" s="56"/>
      <c r="BE1222" s="56"/>
      <c r="BF1222" s="56"/>
      <c r="BG1222" s="56"/>
    </row>
    <row r="1223" spans="1:59" ht="12.5">
      <c r="A1223" s="19"/>
      <c r="B1223" s="198" t="str">
        <f ca="1"/>
        <v>2020-10-12</v>
      </c>
      <c r="C1223" s="30">
        <f ca="1"/>
        <v>121.3</v>
      </c>
      <c r="D1223" s="205">
        <f t="shared" ca="1" si="104"/>
        <v>110.67949999999999</v>
      </c>
      <c r="E1223" s="30">
        <f t="shared" ca="1" si="101"/>
        <v>110.07166666666666</v>
      </c>
      <c r="F1223" s="30">
        <f t="shared" ca="1" si="102"/>
        <v>95.703583333333299</v>
      </c>
      <c r="G1223" s="206">
        <f t="shared" ca="1" si="103"/>
        <v>81.034239999999983</v>
      </c>
      <c r="H1223" s="192" t="str">
        <f ca="1"/>
        <v>2020-10-12</v>
      </c>
      <c r="I1223" s="193">
        <f ca="1"/>
        <v>240226800</v>
      </c>
      <c r="O1223" s="192" t="str">
        <f ca="1"/>
        <v>2020-10-12</v>
      </c>
      <c r="P1223" s="193">
        <f ca="1"/>
        <v>0.77700000000000002</v>
      </c>
      <c r="Q1223" s="11"/>
      <c r="BB1223" s="55"/>
      <c r="BC1223" s="56"/>
      <c r="BD1223" s="56"/>
      <c r="BE1223" s="56"/>
      <c r="BF1223" s="56"/>
      <c r="BG1223" s="56"/>
    </row>
    <row r="1224" spans="1:59" ht="12.5">
      <c r="A1224" s="19"/>
      <c r="B1224" s="198" t="str">
        <f ca="1"/>
        <v>2020-10-09</v>
      </c>
      <c r="C1224" s="30">
        <f ca="1"/>
        <v>114.06</v>
      </c>
      <c r="D1224" s="205">
        <f t="shared" ca="1" si="104"/>
        <v>110.2385</v>
      </c>
      <c r="E1224" s="30">
        <f t="shared" ca="1" si="101"/>
        <v>109.61266666666666</v>
      </c>
      <c r="F1224" s="30">
        <f t="shared" ca="1" si="102"/>
        <v>95.251083333333298</v>
      </c>
      <c r="G1224" s="206">
        <f t="shared" ca="1" si="103"/>
        <v>80.776239999999959</v>
      </c>
      <c r="H1224" s="192" t="str">
        <f ca="1"/>
        <v>2020-10-09</v>
      </c>
      <c r="I1224" s="193">
        <f ca="1"/>
        <v>100506900</v>
      </c>
      <c r="O1224" s="192" t="str">
        <f ca="1"/>
        <v>2020-10-09</v>
      </c>
      <c r="P1224" s="193">
        <f ca="1"/>
        <v>0.77500000000000002</v>
      </c>
      <c r="Q1224" s="11"/>
      <c r="BB1224" s="55"/>
      <c r="BC1224" s="56"/>
      <c r="BD1224" s="56"/>
      <c r="BE1224" s="56"/>
      <c r="BF1224" s="56"/>
      <c r="BG1224" s="56"/>
    </row>
    <row r="1225" spans="1:59" ht="12.5">
      <c r="A1225" s="19"/>
      <c r="B1225" s="198" t="str">
        <f ca="1"/>
        <v>2020-10-08</v>
      </c>
      <c r="C1225" s="30">
        <f ca="1"/>
        <v>112.11</v>
      </c>
      <c r="D1225" s="205">
        <f t="shared" ca="1" si="104"/>
        <v>109.99599999999998</v>
      </c>
      <c r="E1225" s="30">
        <f t="shared" ca="1" si="101"/>
        <v>109.27749999999997</v>
      </c>
      <c r="F1225" s="30">
        <f t="shared" ca="1" si="102"/>
        <v>94.843333333333277</v>
      </c>
      <c r="G1225" s="206">
        <f t="shared" ca="1" si="103"/>
        <v>80.547719999999941</v>
      </c>
      <c r="H1225" s="192" t="str">
        <f ca="1"/>
        <v>2020-10-08</v>
      </c>
      <c r="I1225" s="193">
        <f ca="1"/>
        <v>83477200</v>
      </c>
      <c r="O1225" s="192" t="str">
        <f ca="1"/>
        <v>2020-10-08</v>
      </c>
      <c r="P1225" s="193">
        <f ca="1"/>
        <v>0.76500000000000001</v>
      </c>
      <c r="Q1225" s="11"/>
      <c r="BB1225" s="55"/>
      <c r="BC1225" s="56"/>
      <c r="BD1225" s="56"/>
      <c r="BE1225" s="56"/>
      <c r="BF1225" s="56"/>
      <c r="BG1225" s="56"/>
    </row>
    <row r="1226" spans="1:59" ht="12.5">
      <c r="A1226" s="19"/>
      <c r="B1226" s="198" t="str">
        <f ca="1"/>
        <v>2020-10-07</v>
      </c>
      <c r="C1226" s="30">
        <f ca="1"/>
        <v>112.21</v>
      </c>
      <c r="D1226" s="205">
        <f t="shared" ca="1" si="104"/>
        <v>109.92349999999999</v>
      </c>
      <c r="E1226" s="30">
        <f t="shared" ca="1" si="101"/>
        <v>108.99433333333332</v>
      </c>
      <c r="F1226" s="30">
        <f t="shared" ca="1" si="102"/>
        <v>94.469166666666609</v>
      </c>
      <c r="G1226" s="206">
        <f t="shared" ca="1" si="103"/>
        <v>80.327359999999942</v>
      </c>
      <c r="H1226" s="192" t="str">
        <f ca="1"/>
        <v>2020-10-07</v>
      </c>
      <c r="I1226" s="193">
        <f ca="1"/>
        <v>96849000</v>
      </c>
      <c r="O1226" s="192" t="str">
        <f ca="1"/>
        <v>2020-10-07</v>
      </c>
      <c r="P1226" s="193">
        <f ca="1"/>
        <v>0.78500000000000003</v>
      </c>
      <c r="Q1226" s="11"/>
      <c r="BB1226" s="55"/>
      <c r="BC1226" s="56"/>
      <c r="BD1226" s="56"/>
      <c r="BE1226" s="56"/>
      <c r="BF1226" s="56"/>
      <c r="BG1226" s="56"/>
    </row>
    <row r="1227" spans="1:59" ht="12.5">
      <c r="A1227" s="19"/>
      <c r="B1227" s="198" t="str">
        <f ca="1"/>
        <v>2020-10-06</v>
      </c>
      <c r="C1227" s="30">
        <f ca="1"/>
        <v>110.34</v>
      </c>
      <c r="D1227" s="205">
        <f t="shared" ca="1" si="104"/>
        <v>110.03299999999999</v>
      </c>
      <c r="E1227" s="30">
        <f t="shared" ca="1" si="101"/>
        <v>108.69866666666665</v>
      </c>
      <c r="F1227" s="30">
        <f t="shared" ca="1" si="102"/>
        <v>94.105999999999952</v>
      </c>
      <c r="G1227" s="206">
        <f t="shared" ca="1" si="103"/>
        <v>80.100679999999954</v>
      </c>
      <c r="H1227" s="192" t="str">
        <f ca="1"/>
        <v>2020-10-06</v>
      </c>
      <c r="I1227" s="193">
        <f ca="1"/>
        <v>161498212</v>
      </c>
      <c r="O1227" s="192" t="str">
        <f ca="1"/>
        <v>2020-10-06</v>
      </c>
      <c r="P1227" s="193">
        <f ca="1"/>
        <v>0.74199999999999999</v>
      </c>
      <c r="Q1227" s="11"/>
      <c r="BB1227" s="55"/>
      <c r="BC1227" s="56"/>
      <c r="BD1227" s="56"/>
      <c r="BE1227" s="56"/>
      <c r="BF1227" s="56"/>
      <c r="BG1227" s="56"/>
    </row>
    <row r="1228" spans="1:59" ht="12.5">
      <c r="A1228" s="19"/>
      <c r="B1228" s="198" t="str">
        <f ca="1"/>
        <v>2020-10-05</v>
      </c>
      <c r="C1228" s="30">
        <f ca="1"/>
        <v>113.6</v>
      </c>
      <c r="D1228" s="205">
        <f t="shared" ca="1" si="104"/>
        <v>110.01650000000002</v>
      </c>
      <c r="E1228" s="30">
        <f t="shared" ca="1" si="101"/>
        <v>108.40849999999999</v>
      </c>
      <c r="F1228" s="30">
        <f t="shared" ca="1" si="102"/>
        <v>93.766249999999943</v>
      </c>
      <c r="G1228" s="206">
        <f t="shared" ca="1" si="103"/>
        <v>79.878519999999952</v>
      </c>
      <c r="H1228" s="192" t="str">
        <f ca="1"/>
        <v>2020-10-05</v>
      </c>
      <c r="I1228" s="193">
        <f ca="1"/>
        <v>106243839</v>
      </c>
      <c r="O1228" s="192" t="str">
        <f ca="1"/>
        <v>2020-10-05</v>
      </c>
      <c r="P1228" s="193">
        <f ca="1"/>
        <v>0.76200000000000001</v>
      </c>
      <c r="Q1228" s="11"/>
      <c r="BB1228" s="55"/>
      <c r="BC1228" s="56"/>
      <c r="BD1228" s="56"/>
      <c r="BE1228" s="56"/>
      <c r="BF1228" s="56"/>
      <c r="BG1228" s="56"/>
    </row>
    <row r="1229" spans="1:59" ht="12.5">
      <c r="A1229" s="19"/>
      <c r="B1229" s="198" t="str">
        <f ca="1"/>
        <v>2020-10-02</v>
      </c>
      <c r="C1229" s="30">
        <f ca="1"/>
        <v>110.21</v>
      </c>
      <c r="D1229" s="205">
        <f t="shared" ca="1" si="104"/>
        <v>110.23400000000001</v>
      </c>
      <c r="E1229" s="30">
        <f t="shared" ca="1" si="101"/>
        <v>108.07116666666666</v>
      </c>
      <c r="F1229" s="30">
        <f t="shared" ca="1" si="102"/>
        <v>93.394833333333295</v>
      </c>
      <c r="G1229" s="206">
        <f t="shared" ca="1" si="103"/>
        <v>79.640799999999942</v>
      </c>
      <c r="H1229" s="192" t="str">
        <f ca="1"/>
        <v>2020-10-02</v>
      </c>
      <c r="I1229" s="193">
        <f ca="1"/>
        <v>144712000</v>
      </c>
      <c r="O1229" s="192" t="str">
        <f ca="1"/>
        <v>2020-10-02</v>
      </c>
      <c r="P1229" s="193">
        <f ca="1"/>
        <v>0.69599999999999995</v>
      </c>
      <c r="Q1229" s="11"/>
      <c r="BB1229" s="55"/>
      <c r="BC1229" s="56"/>
      <c r="BD1229" s="56"/>
      <c r="BE1229" s="56"/>
      <c r="BF1229" s="56"/>
      <c r="BG1229" s="56"/>
    </row>
    <row r="1230" spans="1:59" ht="12.5">
      <c r="A1230" s="19"/>
      <c r="B1230" s="198" t="str">
        <f ca="1"/>
        <v>2020-10-01</v>
      </c>
      <c r="C1230" s="30">
        <f ca="1"/>
        <v>113.88</v>
      </c>
      <c r="D1230" s="205">
        <f t="shared" ca="1" si="104"/>
        <v>110.617</v>
      </c>
      <c r="E1230" s="30">
        <f t="shared" ca="1" si="101"/>
        <v>107.78649999999999</v>
      </c>
      <c r="F1230" s="30">
        <f t="shared" ca="1" si="102"/>
        <v>93.056916666666623</v>
      </c>
      <c r="G1230" s="206">
        <f t="shared" ca="1" si="103"/>
        <v>79.419199999999947</v>
      </c>
      <c r="H1230" s="192" t="str">
        <f ca="1"/>
        <v>2020-10-01</v>
      </c>
      <c r="I1230" s="193">
        <f ca="1"/>
        <v>116120440</v>
      </c>
      <c r="O1230" s="192" t="str">
        <f ca="1"/>
        <v>2020-10-01</v>
      </c>
      <c r="P1230" s="193">
        <f ca="1"/>
        <v>0.67700000000000005</v>
      </c>
      <c r="Q1230" s="11"/>
      <c r="BB1230" s="55"/>
      <c r="BC1230" s="56"/>
      <c r="BD1230" s="56"/>
      <c r="BE1230" s="56"/>
      <c r="BF1230" s="56"/>
      <c r="BG1230" s="56"/>
    </row>
    <row r="1231" spans="1:59" ht="12.5">
      <c r="A1231" s="19"/>
      <c r="B1231" s="198" t="str">
        <f ca="1"/>
        <v>2020-09-30</v>
      </c>
      <c r="C1231" s="30">
        <f ca="1"/>
        <v>112.93</v>
      </c>
      <c r="D1231" s="205">
        <f t="shared" ca="1" si="104"/>
        <v>111.32950000000001</v>
      </c>
      <c r="E1231" s="30">
        <f t="shared" ca="1" si="101"/>
        <v>107.43516666666666</v>
      </c>
      <c r="F1231" s="30">
        <f t="shared" ca="1" si="102"/>
        <v>92.660499999999956</v>
      </c>
      <c r="G1231" s="206">
        <f t="shared" ca="1" si="103"/>
        <v>79.18287999999994</v>
      </c>
      <c r="H1231" s="192" t="str">
        <f ca="1"/>
        <v>2020-09-30</v>
      </c>
      <c r="I1231" s="193">
        <f ca="1"/>
        <v>142675200</v>
      </c>
      <c r="O1231" s="192" t="str">
        <f ca="1"/>
        <v>2020-09-30</v>
      </c>
      <c r="P1231" s="193">
        <f ca="1"/>
        <v>0.67700000000000005</v>
      </c>
      <c r="Q1231" s="11"/>
      <c r="BB1231" s="55"/>
      <c r="BC1231" s="56"/>
      <c r="BD1231" s="56"/>
      <c r="BE1231" s="56"/>
      <c r="BF1231" s="56"/>
      <c r="BG1231" s="56"/>
    </row>
    <row r="1232" spans="1:59" ht="12.5">
      <c r="A1232" s="19"/>
      <c r="B1232" s="198" t="str">
        <f ca="1"/>
        <v>2020-09-29</v>
      </c>
      <c r="C1232" s="30">
        <f ca="1"/>
        <v>111.25</v>
      </c>
      <c r="D1232" s="205">
        <f t="shared" ca="1" si="104"/>
        <v>112.22500000000005</v>
      </c>
      <c r="E1232" s="30">
        <f t="shared" ca="1" si="101"/>
        <v>107.0645</v>
      </c>
      <c r="F1232" s="30">
        <f t="shared" ca="1" si="102"/>
        <v>92.261416666666634</v>
      </c>
      <c r="G1232" s="206">
        <f t="shared" ca="1" si="103"/>
        <v>78.944359999999946</v>
      </c>
      <c r="H1232" s="192" t="str">
        <f ca="1"/>
        <v>2020-09-29</v>
      </c>
      <c r="I1232" s="193">
        <f ca="1"/>
        <v>100060526</v>
      </c>
      <c r="O1232" s="192" t="str">
        <f ca="1"/>
        <v>2020-09-29</v>
      </c>
      <c r="P1232" s="193">
        <f ca="1"/>
        <v>0.64500000000000002</v>
      </c>
      <c r="Q1232" s="11"/>
      <c r="BB1232" s="55"/>
      <c r="BC1232" s="56"/>
      <c r="BD1232" s="56"/>
      <c r="BE1232" s="56"/>
      <c r="BF1232" s="56"/>
      <c r="BG1232" s="56"/>
    </row>
    <row r="1233" spans="1:59" ht="12.5">
      <c r="A1233" s="19"/>
      <c r="B1233" s="198" t="str">
        <f ca="1"/>
        <v>2020-09-28</v>
      </c>
      <c r="C1233" s="30">
        <f ca="1"/>
        <v>112.1</v>
      </c>
      <c r="D1233" s="205">
        <f t="shared" ca="1" si="104"/>
        <v>112.95400000000004</v>
      </c>
      <c r="E1233" s="30">
        <f t="shared" ca="1" si="101"/>
        <v>106.7265</v>
      </c>
      <c r="F1233" s="30">
        <f t="shared" ca="1" si="102"/>
        <v>91.872416666666624</v>
      </c>
      <c r="G1233" s="206">
        <f t="shared" ca="1" si="103"/>
        <v>78.710759999999937</v>
      </c>
      <c r="H1233" s="192" t="str">
        <f ca="1"/>
        <v>2020-09-28</v>
      </c>
      <c r="I1233" s="193">
        <f ca="1"/>
        <v>137672403</v>
      </c>
      <c r="O1233" s="192" t="str">
        <f ca="1"/>
        <v>2020-09-28</v>
      </c>
      <c r="P1233" s="193">
        <f ca="1"/>
        <v>0.66300000000000003</v>
      </c>
      <c r="Q1233" s="11"/>
      <c r="BB1233" s="55"/>
      <c r="BC1233" s="56"/>
      <c r="BD1233" s="56"/>
      <c r="BE1233" s="56"/>
      <c r="BF1233" s="56"/>
      <c r="BG1233" s="56"/>
    </row>
    <row r="1234" spans="1:59" ht="12.5">
      <c r="A1234" s="19"/>
      <c r="B1234" s="198" t="str">
        <f ca="1"/>
        <v>2020-09-25</v>
      </c>
      <c r="C1234" s="30">
        <f ca="1"/>
        <v>109.48</v>
      </c>
      <c r="D1234" s="205">
        <f t="shared" ca="1" si="104"/>
        <v>113.43400000000001</v>
      </c>
      <c r="E1234" s="30">
        <f t="shared" ca="1" si="101"/>
        <v>106.33483333333334</v>
      </c>
      <c r="F1234" s="30">
        <f t="shared" ca="1" si="102"/>
        <v>91.462916666666615</v>
      </c>
      <c r="G1234" s="206">
        <f t="shared" ca="1" si="103"/>
        <v>78.479199999999935</v>
      </c>
      <c r="H1234" s="192" t="str">
        <f ca="1"/>
        <v>2020-09-25</v>
      </c>
      <c r="I1234" s="193">
        <f ca="1"/>
        <v>149981441</v>
      </c>
      <c r="O1234" s="192" t="str">
        <f ca="1"/>
        <v>2020-09-25</v>
      </c>
      <c r="P1234" s="193">
        <f ca="1"/>
        <v>0.65900000000000003</v>
      </c>
      <c r="Q1234" s="11"/>
      <c r="BB1234" s="55"/>
      <c r="BC1234" s="56"/>
      <c r="BD1234" s="56"/>
      <c r="BE1234" s="56"/>
      <c r="BF1234" s="56"/>
      <c r="BG1234" s="56"/>
    </row>
    <row r="1235" spans="1:59" ht="12.5">
      <c r="A1235" s="19"/>
      <c r="B1235" s="198" t="str">
        <f ca="1"/>
        <v>2020-09-24</v>
      </c>
      <c r="C1235" s="30">
        <f ca="1"/>
        <v>105.53</v>
      </c>
      <c r="D1235" s="205">
        <f t="shared" ca="1" si="104"/>
        <v>114.05500000000002</v>
      </c>
      <c r="E1235" s="30">
        <f t="shared" ca="1" si="101"/>
        <v>105.98683333333334</v>
      </c>
      <c r="F1235" s="30">
        <f t="shared" ca="1" si="102"/>
        <v>91.081416666666627</v>
      </c>
      <c r="G1235" s="206">
        <f t="shared" ca="1" si="103"/>
        <v>78.257519999999943</v>
      </c>
      <c r="H1235" s="192" t="str">
        <f ca="1"/>
        <v>2020-09-24</v>
      </c>
      <c r="I1235" s="193">
        <f ca="1"/>
        <v>167743349</v>
      </c>
      <c r="O1235" s="192" t="str">
        <f ca="1"/>
        <v>2020-09-24</v>
      </c>
      <c r="P1235" s="193">
        <f ca="1"/>
        <v>0.66600000000000004</v>
      </c>
      <c r="Q1235" s="11"/>
      <c r="BB1235" s="55"/>
      <c r="BC1235" s="56"/>
      <c r="BD1235" s="56"/>
      <c r="BE1235" s="56"/>
      <c r="BF1235" s="56"/>
      <c r="BG1235" s="56"/>
    </row>
    <row r="1236" spans="1:59" ht="12.5">
      <c r="A1236" s="19"/>
      <c r="B1236" s="198" t="str">
        <f ca="1"/>
        <v>2020-09-23</v>
      </c>
      <c r="C1236" s="30">
        <f ca="1"/>
        <v>104.45</v>
      </c>
      <c r="D1236" s="205">
        <f t="shared" ca="1" si="104"/>
        <v>114.947</v>
      </c>
      <c r="E1236" s="30">
        <f t="shared" ca="1" si="101"/>
        <v>105.70750000000001</v>
      </c>
      <c r="F1236" s="30">
        <f t="shared" ca="1" si="102"/>
        <v>90.690249999999935</v>
      </c>
      <c r="G1236" s="206">
        <f t="shared" ca="1" si="103"/>
        <v>78.046679999999938</v>
      </c>
      <c r="H1236" s="192" t="str">
        <f ca="1"/>
        <v>2020-09-23</v>
      </c>
      <c r="I1236" s="193">
        <f ca="1"/>
        <v>150718700</v>
      </c>
      <c r="O1236" s="192" t="str">
        <f ca="1"/>
        <v>2020-09-23</v>
      </c>
      <c r="P1236" s="193">
        <f ca="1"/>
        <v>0.67600000000000005</v>
      </c>
      <c r="Q1236" s="11"/>
      <c r="BB1236" s="55"/>
      <c r="BC1236" s="56"/>
      <c r="BD1236" s="56"/>
      <c r="BE1236" s="56"/>
      <c r="BF1236" s="56"/>
      <c r="BG1236" s="56"/>
    </row>
    <row r="1237" spans="1:59" ht="12.5">
      <c r="A1237" s="19"/>
      <c r="B1237" s="198" t="str">
        <f ca="1"/>
        <v>2020-09-22</v>
      </c>
      <c r="C1237" s="30">
        <f ca="1"/>
        <v>109.03</v>
      </c>
      <c r="D1237" s="205">
        <f t="shared" ca="1" si="104"/>
        <v>115.8105</v>
      </c>
      <c r="E1237" s="30">
        <f t="shared" ca="1" si="101"/>
        <v>105.43383333333334</v>
      </c>
      <c r="F1237" s="30">
        <f t="shared" ca="1" si="102"/>
        <v>90.315166666666613</v>
      </c>
      <c r="G1237" s="206">
        <f t="shared" ca="1" si="103"/>
        <v>77.841199999999958</v>
      </c>
      <c r="H1237" s="192" t="str">
        <f ca="1"/>
        <v>2020-09-22</v>
      </c>
      <c r="I1237" s="193">
        <f ca="1"/>
        <v>183055400</v>
      </c>
      <c r="O1237" s="192" t="str">
        <f ca="1"/>
        <v>2020-09-22</v>
      </c>
      <c r="P1237" s="193">
        <f ca="1"/>
        <v>0.66400000000000003</v>
      </c>
      <c r="Q1237" s="11"/>
      <c r="BB1237" s="55"/>
      <c r="BC1237" s="56"/>
      <c r="BD1237" s="56"/>
      <c r="BE1237" s="56"/>
      <c r="BF1237" s="56"/>
      <c r="BG1237" s="56"/>
    </row>
    <row r="1238" spans="1:59" ht="12.5">
      <c r="A1238" s="19"/>
      <c r="B1238" s="198" t="str">
        <f ca="1"/>
        <v>2020-09-21</v>
      </c>
      <c r="C1238" s="30">
        <f ca="1"/>
        <v>107.34</v>
      </c>
      <c r="D1238" s="205">
        <f t="shared" ca="1" si="104"/>
        <v>116.49499999999998</v>
      </c>
      <c r="E1238" s="30">
        <f t="shared" ca="1" si="101"/>
        <v>105.05083333333336</v>
      </c>
      <c r="F1238" s="30">
        <f t="shared" ca="1" si="102"/>
        <v>89.89374999999994</v>
      </c>
      <c r="G1238" s="206">
        <f t="shared" ca="1" si="103"/>
        <v>77.618479999999948</v>
      </c>
      <c r="H1238" s="192" t="str">
        <f ca="1"/>
        <v>2020-09-21</v>
      </c>
      <c r="I1238" s="193">
        <f ca="1"/>
        <v>195713815</v>
      </c>
      <c r="O1238" s="192" t="str">
        <f ca="1"/>
        <v>2020-09-21</v>
      </c>
      <c r="P1238" s="193">
        <f ca="1"/>
        <v>0.67100000000000004</v>
      </c>
      <c r="Q1238" s="11"/>
      <c r="BB1238" s="55"/>
      <c r="BC1238" s="56"/>
      <c r="BD1238" s="56"/>
      <c r="BE1238" s="56"/>
      <c r="BF1238" s="56"/>
      <c r="BG1238" s="56"/>
    </row>
    <row r="1239" spans="1:59" ht="12.5">
      <c r="A1239" s="19"/>
      <c r="B1239" s="198" t="str">
        <f ca="1"/>
        <v>2020-09-18</v>
      </c>
      <c r="C1239" s="30">
        <f ca="1"/>
        <v>104.18</v>
      </c>
      <c r="D1239" s="205">
        <f t="shared" ca="1" si="104"/>
        <v>117.19149999999998</v>
      </c>
      <c r="E1239" s="30">
        <f t="shared" ca="1" si="101"/>
        <v>104.7415</v>
      </c>
      <c r="F1239" s="30">
        <f t="shared" ca="1" si="102"/>
        <v>89.513499999999922</v>
      </c>
      <c r="G1239" s="206">
        <f t="shared" ca="1" si="103"/>
        <v>77.399279999999948</v>
      </c>
      <c r="H1239" s="192" t="str">
        <f ca="1"/>
        <v>2020-09-18</v>
      </c>
      <c r="I1239" s="193">
        <f ca="1"/>
        <v>287104900</v>
      </c>
      <c r="O1239" s="192" t="str">
        <f ca="1"/>
        <v>2020-09-18</v>
      </c>
      <c r="P1239" s="193">
        <f ca="1"/>
        <v>0.69399999999999995</v>
      </c>
      <c r="Q1239" s="11"/>
      <c r="BB1239" s="55"/>
      <c r="BC1239" s="56"/>
      <c r="BD1239" s="56"/>
      <c r="BE1239" s="56"/>
      <c r="BF1239" s="56"/>
      <c r="BG1239" s="56"/>
    </row>
    <row r="1240" spans="1:59" ht="12.5">
      <c r="A1240" s="19"/>
      <c r="B1240" s="198" t="str">
        <f ca="1"/>
        <v>2020-09-17</v>
      </c>
      <c r="C1240" s="30">
        <f ca="1"/>
        <v>107.59</v>
      </c>
      <c r="D1240" s="205">
        <f t="shared" ca="1" si="104"/>
        <v>117.749</v>
      </c>
      <c r="E1240" s="30">
        <f t="shared" ca="1" si="101"/>
        <v>104.46550000000001</v>
      </c>
      <c r="F1240" s="30">
        <f t="shared" ca="1" si="102"/>
        <v>89.1606666666666</v>
      </c>
      <c r="G1240" s="206">
        <f t="shared" ca="1" si="103"/>
        <v>77.193719999999942</v>
      </c>
      <c r="H1240" s="192" t="str">
        <f ca="1"/>
        <v>2020-09-17</v>
      </c>
      <c r="I1240" s="193">
        <f ca="1"/>
        <v>178011000</v>
      </c>
      <c r="O1240" s="192" t="str">
        <f ca="1"/>
        <v>2020-09-17</v>
      </c>
      <c r="P1240" s="193">
        <f ca="1"/>
        <v>0.68400000000000005</v>
      </c>
      <c r="Q1240" s="11"/>
      <c r="BB1240" s="55"/>
      <c r="BC1240" s="56"/>
      <c r="BD1240" s="56"/>
      <c r="BE1240" s="56"/>
      <c r="BF1240" s="56"/>
      <c r="BG1240" s="56"/>
    </row>
    <row r="1241" spans="1:59" ht="12.5">
      <c r="A1241" s="19"/>
      <c r="B1241" s="198" t="str">
        <f ca="1"/>
        <v>2020-09-16</v>
      </c>
      <c r="C1241" s="30">
        <f ca="1"/>
        <v>109.34</v>
      </c>
      <c r="D1241" s="205">
        <f t="shared" ca="1" si="104"/>
        <v>118.011</v>
      </c>
      <c r="E1241" s="30">
        <f t="shared" ca="1" si="101"/>
        <v>104.15883333333333</v>
      </c>
      <c r="F1241" s="30">
        <f t="shared" ca="1" si="102"/>
        <v>88.765083333333266</v>
      </c>
      <c r="G1241" s="206">
        <f t="shared" ca="1" si="103"/>
        <v>76.973599999999962</v>
      </c>
      <c r="H1241" s="192" t="str">
        <f ca="1"/>
        <v>2020-09-16</v>
      </c>
      <c r="I1241" s="193">
        <f ca="1"/>
        <v>155026675</v>
      </c>
      <c r="O1241" s="192" t="str">
        <f ca="1"/>
        <v>2020-09-16</v>
      </c>
      <c r="P1241" s="193">
        <f ca="1"/>
        <v>0.68700000000000006</v>
      </c>
      <c r="Q1241" s="11"/>
      <c r="BB1241" s="55"/>
      <c r="BC1241" s="56"/>
      <c r="BD1241" s="56"/>
      <c r="BE1241" s="56"/>
      <c r="BF1241" s="56"/>
      <c r="BG1241" s="56"/>
    </row>
    <row r="1242" spans="1:59" ht="12.5">
      <c r="A1242" s="19"/>
      <c r="B1242" s="198" t="str">
        <f ca="1"/>
        <v>2020-09-15</v>
      </c>
      <c r="C1242" s="30">
        <f ca="1"/>
        <v>112.66</v>
      </c>
      <c r="D1242" s="205">
        <f t="shared" ca="1" si="104"/>
        <v>118.17799999999997</v>
      </c>
      <c r="E1242" s="30">
        <f t="shared" ca="1" si="101"/>
        <v>103.792</v>
      </c>
      <c r="F1242" s="30">
        <f t="shared" ca="1" si="102"/>
        <v>88.376583333333272</v>
      </c>
      <c r="G1242" s="206">
        <f t="shared" ca="1" si="103"/>
        <v>76.749599999999958</v>
      </c>
      <c r="H1242" s="192" t="str">
        <f ca="1"/>
        <v>2020-09-15</v>
      </c>
      <c r="I1242" s="193">
        <f ca="1"/>
        <v>184642039</v>
      </c>
      <c r="O1242" s="192" t="str">
        <f ca="1"/>
        <v>2020-09-15</v>
      </c>
      <c r="P1242" s="193">
        <f ca="1"/>
        <v>0.67900000000000005</v>
      </c>
      <c r="Q1242" s="11"/>
      <c r="BB1242" s="55"/>
      <c r="BC1242" s="56"/>
      <c r="BD1242" s="56"/>
      <c r="BE1242" s="56"/>
      <c r="BF1242" s="56"/>
      <c r="BG1242" s="56"/>
    </row>
    <row r="1243" spans="1:59" ht="12.5">
      <c r="A1243" s="19"/>
      <c r="B1243" s="198" t="str">
        <f ca="1"/>
        <v>2020-09-14</v>
      </c>
      <c r="C1243" s="30">
        <f ca="1"/>
        <v>112.48</v>
      </c>
      <c r="D1243" s="205">
        <f t="shared" ca="1" si="104"/>
        <v>118.13249999999998</v>
      </c>
      <c r="E1243" s="30">
        <f t="shared" ca="1" si="101"/>
        <v>103.33266666666668</v>
      </c>
      <c r="F1243" s="30">
        <f t="shared" ca="1" si="102"/>
        <v>87.934249999999949</v>
      </c>
      <c r="G1243" s="206">
        <f t="shared" ca="1" si="103"/>
        <v>76.514039999999952</v>
      </c>
      <c r="H1243" s="192" t="str">
        <f ca="1"/>
        <v>2020-09-14</v>
      </c>
      <c r="I1243" s="193">
        <f ca="1"/>
        <v>140150100</v>
      </c>
      <c r="O1243" s="192" t="str">
        <f ca="1"/>
        <v>2020-09-14</v>
      </c>
      <c r="P1243" s="193">
        <f ca="1"/>
        <v>0.67100000000000004</v>
      </c>
      <c r="Q1243" s="11"/>
      <c r="BB1243" s="55"/>
      <c r="BC1243" s="56"/>
      <c r="BD1243" s="56"/>
      <c r="BE1243" s="56"/>
      <c r="BF1243" s="56"/>
      <c r="BG1243" s="56"/>
    </row>
    <row r="1244" spans="1:59" ht="12.5">
      <c r="A1244" s="19"/>
      <c r="B1244" s="198" t="str">
        <f ca="1"/>
        <v>2020-09-11</v>
      </c>
      <c r="C1244" s="30">
        <f ca="1"/>
        <v>109.21</v>
      </c>
      <c r="D1244" s="205">
        <f t="shared" ca="1" si="104"/>
        <v>118.11100000000002</v>
      </c>
      <c r="E1244" s="30">
        <f t="shared" ca="1" si="101"/>
        <v>102.88450000000003</v>
      </c>
      <c r="F1244" s="30">
        <f t="shared" ca="1" si="102"/>
        <v>87.496166666666596</v>
      </c>
      <c r="G1244" s="206">
        <f t="shared" ca="1" si="103"/>
        <v>76.277199999999937</v>
      </c>
      <c r="H1244" s="192" t="str">
        <f ca="1"/>
        <v>2020-09-11</v>
      </c>
      <c r="I1244" s="193">
        <f ca="1"/>
        <v>180860325</v>
      </c>
      <c r="O1244" s="192" t="str">
        <f ca="1"/>
        <v>2020-09-11</v>
      </c>
      <c r="P1244" s="193">
        <f ca="1"/>
        <v>0.66900000000000004</v>
      </c>
      <c r="Q1244" s="11"/>
      <c r="BB1244" s="55"/>
      <c r="BC1244" s="56"/>
      <c r="BD1244" s="56"/>
      <c r="BE1244" s="56"/>
      <c r="BF1244" s="56"/>
      <c r="BG1244" s="56"/>
    </row>
    <row r="1245" spans="1:59" ht="12.5">
      <c r="A1245" s="19"/>
      <c r="B1245" s="198" t="str">
        <f ca="1"/>
        <v>2020-09-10</v>
      </c>
      <c r="C1245" s="30">
        <f ca="1"/>
        <v>110.66</v>
      </c>
      <c r="D1245" s="205">
        <f t="shared" ca="1" si="104"/>
        <v>118.25800000000001</v>
      </c>
      <c r="E1245" s="30">
        <f t="shared" ca="1" si="101"/>
        <v>102.4901666666667</v>
      </c>
      <c r="F1245" s="30">
        <f t="shared" ca="1" si="102"/>
        <v>87.039833333333277</v>
      </c>
      <c r="G1245" s="206">
        <f t="shared" ca="1" si="103"/>
        <v>76.052679999999953</v>
      </c>
      <c r="H1245" s="192" t="str">
        <f ca="1"/>
        <v>2020-09-10</v>
      </c>
      <c r="I1245" s="193">
        <f ca="1"/>
        <v>182274400</v>
      </c>
      <c r="O1245" s="192" t="str">
        <f ca="1"/>
        <v>2020-09-10</v>
      </c>
      <c r="P1245" s="193">
        <f ca="1"/>
        <v>0.68500000000000005</v>
      </c>
      <c r="Q1245" s="11"/>
      <c r="BB1245" s="55"/>
      <c r="BC1245" s="56"/>
      <c r="BD1245" s="56"/>
      <c r="BE1245" s="56"/>
      <c r="BF1245" s="56"/>
      <c r="BG1245" s="56"/>
    </row>
    <row r="1246" spans="1:59" ht="12.5">
      <c r="A1246" s="19"/>
      <c r="B1246" s="198" t="str">
        <f ca="1"/>
        <v>2020-09-09</v>
      </c>
      <c r="C1246" s="30">
        <f ca="1"/>
        <v>114.4</v>
      </c>
      <c r="D1246" s="205">
        <f t="shared" ca="1" si="104"/>
        <v>118.23499999999999</v>
      </c>
      <c r="E1246" s="30">
        <f t="shared" ca="1" si="101"/>
        <v>102.07366666666668</v>
      </c>
      <c r="F1246" s="30">
        <f t="shared" ca="1" si="102"/>
        <v>86.58124999999994</v>
      </c>
      <c r="G1246" s="206">
        <f t="shared" ca="1" si="103"/>
        <v>75.821239999999946</v>
      </c>
      <c r="H1246" s="192" t="str">
        <f ca="1"/>
        <v>2020-09-09</v>
      </c>
      <c r="I1246" s="193">
        <f ca="1"/>
        <v>176940500</v>
      </c>
      <c r="O1246" s="192" t="str">
        <f ca="1"/>
        <v>2020-09-09</v>
      </c>
      <c r="P1246" s="193">
        <f ca="1"/>
        <v>0.70299999999999996</v>
      </c>
      <c r="Q1246" s="11"/>
      <c r="BB1246" s="55"/>
      <c r="BC1246" s="56"/>
      <c r="BD1246" s="56"/>
      <c r="BE1246" s="56"/>
      <c r="BF1246" s="56"/>
      <c r="BG1246" s="56"/>
    </row>
    <row r="1247" spans="1:59" ht="12.5">
      <c r="A1247" s="19"/>
      <c r="B1247" s="198" t="str">
        <f ca="1"/>
        <v>2020-09-08</v>
      </c>
      <c r="C1247" s="30">
        <f ca="1"/>
        <v>110.01</v>
      </c>
      <c r="D1247" s="205">
        <f t="shared" ca="1" si="104"/>
        <v>117.8475</v>
      </c>
      <c r="E1247" s="30">
        <f t="shared" ca="1" si="101"/>
        <v>101.55800000000002</v>
      </c>
      <c r="F1247" s="30">
        <f t="shared" ca="1" si="102"/>
        <v>86.122916666666612</v>
      </c>
      <c r="G1247" s="206">
        <f t="shared" ca="1" si="103"/>
        <v>75.579039999999949</v>
      </c>
      <c r="H1247" s="192" t="str">
        <f ca="1"/>
        <v>2020-09-08</v>
      </c>
      <c r="I1247" s="193">
        <f ca="1"/>
        <v>231366600</v>
      </c>
      <c r="O1247" s="192" t="str">
        <f ca="1"/>
        <v>2020-09-08</v>
      </c>
      <c r="P1247" s="193">
        <f ca="1"/>
        <v>0.68400000000000005</v>
      </c>
      <c r="Q1247" s="11"/>
      <c r="BB1247" s="55"/>
      <c r="BC1247" s="56"/>
      <c r="BD1247" s="56"/>
      <c r="BE1247" s="56"/>
      <c r="BF1247" s="56"/>
      <c r="BG1247" s="56"/>
    </row>
    <row r="1248" spans="1:59" ht="12.5">
      <c r="A1248" s="19"/>
      <c r="B1248" s="198" t="str">
        <f ca="1"/>
        <v>2020-09-04</v>
      </c>
      <c r="C1248" s="30">
        <f ca="1"/>
        <v>117.95</v>
      </c>
      <c r="D1248" s="205">
        <f t="shared" ca="1" si="104"/>
        <v>117.843</v>
      </c>
      <c r="E1248" s="30">
        <f t="shared" ca="1" si="101"/>
        <v>101.09850000000002</v>
      </c>
      <c r="F1248" s="30">
        <f t="shared" ca="1" si="102"/>
        <v>85.704999999999956</v>
      </c>
      <c r="G1248" s="206">
        <f t="shared" ca="1" si="103"/>
        <v>75.35487999999998</v>
      </c>
      <c r="H1248" s="192" t="str">
        <f ca="1"/>
        <v>2020-09-04</v>
      </c>
      <c r="I1248" s="193">
        <f ca="1"/>
        <v>332607200</v>
      </c>
      <c r="O1248" s="192" t="str">
        <f ca="1"/>
        <v>2020-09-04</v>
      </c>
      <c r="P1248" s="193">
        <f ca="1"/>
        <v>0.72099999999999997</v>
      </c>
      <c r="Q1248" s="11"/>
      <c r="BB1248" s="55"/>
      <c r="BC1248" s="56"/>
      <c r="BD1248" s="56"/>
      <c r="BE1248" s="56"/>
      <c r="BF1248" s="56"/>
      <c r="BG1248" s="56"/>
    </row>
    <row r="1249" spans="1:59" ht="12.5">
      <c r="A1249" s="19"/>
      <c r="B1249" s="198" t="str">
        <f ca="1"/>
        <v>2020-09-03</v>
      </c>
      <c r="C1249" s="30">
        <f ca="1"/>
        <v>117.87</v>
      </c>
      <c r="D1249" s="205">
        <f t="shared" ca="1" si="104"/>
        <v>117.36299999999999</v>
      </c>
      <c r="E1249" s="30">
        <f t="shared" ca="1" si="101"/>
        <v>100.49499999999999</v>
      </c>
      <c r="F1249" s="30">
        <f t="shared" ca="1" si="102"/>
        <v>85.233416666666642</v>
      </c>
      <c r="G1249" s="206">
        <f t="shared" ca="1" si="103"/>
        <v>75.092319999999972</v>
      </c>
      <c r="H1249" s="192" t="str">
        <f ca="1"/>
        <v>2020-09-03</v>
      </c>
      <c r="I1249" s="193">
        <f ca="1"/>
        <v>257599640</v>
      </c>
      <c r="O1249" s="192" t="str">
        <f ca="1"/>
        <v>2020-09-03</v>
      </c>
      <c r="P1249" s="193">
        <f ca="1"/>
        <v>0.622</v>
      </c>
      <c r="Q1249" s="11"/>
      <c r="BB1249" s="55"/>
      <c r="BC1249" s="56"/>
      <c r="BD1249" s="56"/>
      <c r="BE1249" s="56"/>
      <c r="BF1249" s="56"/>
      <c r="BG1249" s="56"/>
    </row>
    <row r="1250" spans="1:59" ht="12.5">
      <c r="A1250" s="19"/>
      <c r="B1250" s="198" t="str">
        <f ca="1"/>
        <v>2020-09-02</v>
      </c>
      <c r="C1250" s="30">
        <f ca="1"/>
        <v>128.13</v>
      </c>
      <c r="D1250" s="205">
        <f t="shared" ca="1" si="104"/>
        <v>117.01299999999999</v>
      </c>
      <c r="E1250" s="30">
        <f t="shared" ca="1" si="101"/>
        <v>99.961499999999987</v>
      </c>
      <c r="F1250" s="30">
        <f t="shared" ca="1" si="102"/>
        <v>84.740999999999985</v>
      </c>
      <c r="G1250" s="206">
        <f t="shared" ca="1" si="103"/>
        <v>74.827639999999988</v>
      </c>
      <c r="H1250" s="192" t="str">
        <f ca="1"/>
        <v>2020-09-02</v>
      </c>
      <c r="I1250" s="193">
        <f ca="1"/>
        <v>200119000</v>
      </c>
      <c r="O1250" s="192" t="str">
        <f ca="1"/>
        <v>2020-09-02</v>
      </c>
      <c r="P1250" s="193">
        <f ca="1"/>
        <v>0.65100000000000002</v>
      </c>
      <c r="Q1250" s="11"/>
      <c r="BB1250" s="55"/>
      <c r="BC1250" s="56"/>
      <c r="BD1250" s="56"/>
      <c r="BE1250" s="56"/>
      <c r="BF1250" s="56"/>
      <c r="BG1250" s="56"/>
    </row>
    <row r="1251" spans="1:59" ht="12.5">
      <c r="A1251" s="19"/>
      <c r="B1251" s="198" t="str">
        <f ca="1"/>
        <v>2020-09-01</v>
      </c>
      <c r="C1251" s="30">
        <f ca="1"/>
        <v>130.84</v>
      </c>
      <c r="D1251" s="205">
        <f t="shared" ca="1" si="104"/>
        <v>115.96300000000001</v>
      </c>
      <c r="E1251" s="30">
        <f t="shared" ca="1" si="101"/>
        <v>99.221166666666662</v>
      </c>
      <c r="F1251" s="30">
        <f t="shared" ca="1" si="102"/>
        <v>84.235416666666637</v>
      </c>
      <c r="G1251" s="206">
        <f t="shared" ca="1" si="103"/>
        <v>74.521039999999971</v>
      </c>
      <c r="H1251" s="192" t="str">
        <f ca="1"/>
        <v>2020-09-01</v>
      </c>
      <c r="I1251" s="193">
        <f ca="1"/>
        <v>152470142</v>
      </c>
      <c r="O1251" s="192" t="str">
        <f ca="1"/>
        <v>2020-09-01</v>
      </c>
      <c r="P1251" s="193">
        <f ca="1"/>
        <v>0.67200000000000004</v>
      </c>
      <c r="Q1251" s="11"/>
      <c r="BB1251" s="55"/>
      <c r="BC1251" s="56"/>
      <c r="BD1251" s="56"/>
      <c r="BE1251" s="56"/>
      <c r="BF1251" s="56"/>
      <c r="BG1251" s="56"/>
    </row>
    <row r="1252" spans="1:59" ht="12.5">
      <c r="A1252" s="19"/>
      <c r="B1252" s="198" t="str">
        <f ca="1"/>
        <v>2020-08-31</v>
      </c>
      <c r="C1252" s="30">
        <f ca="1"/>
        <v>125.83</v>
      </c>
      <c r="D1252" s="205">
        <f t="shared" ca="1" si="104"/>
        <v>114.75800000000001</v>
      </c>
      <c r="E1252" s="30">
        <f t="shared" ca="1" si="101"/>
        <v>98.392833333333343</v>
      </c>
      <c r="F1252" s="30">
        <f t="shared" ca="1" si="102"/>
        <v>83.647083333333313</v>
      </c>
      <c r="G1252" s="206">
        <f t="shared" ca="1" si="103"/>
        <v>74.20359999999998</v>
      </c>
      <c r="H1252" s="192" t="str">
        <f ca="1"/>
        <v>2020-08-31</v>
      </c>
      <c r="I1252" s="193">
        <f ca="1"/>
        <v>225702700</v>
      </c>
      <c r="O1252" s="192" t="str">
        <f ca="1"/>
        <v>2020-08-31</v>
      </c>
      <c r="P1252" s="193">
        <f ca="1"/>
        <v>0.69299999999999995</v>
      </c>
      <c r="Q1252" s="11"/>
      <c r="BB1252" s="55"/>
      <c r="BC1252" s="56"/>
      <c r="BD1252" s="56"/>
      <c r="BE1252" s="56"/>
      <c r="BF1252" s="56"/>
      <c r="BG1252" s="56"/>
    </row>
    <row r="1253" spans="1:59" ht="12.5">
      <c r="A1253" s="19"/>
      <c r="B1253" s="198" t="str">
        <f ca="1"/>
        <v>2020-08-28</v>
      </c>
      <c r="C1253" s="30">
        <f ca="1"/>
        <v>121.7</v>
      </c>
      <c r="D1253" s="205">
        <f t="shared" ca="1" si="104"/>
        <v>113.76800000000003</v>
      </c>
      <c r="E1253" s="30">
        <f t="shared" ca="1" si="101"/>
        <v>97.640166666666673</v>
      </c>
      <c r="F1253" s="30">
        <f t="shared" ca="1" si="102"/>
        <v>83.155499999999989</v>
      </c>
      <c r="G1253" s="206">
        <f t="shared" ca="1" si="103"/>
        <v>73.902239999999978</v>
      </c>
      <c r="H1253" s="192" t="str">
        <f ca="1"/>
        <v>2020-08-28</v>
      </c>
      <c r="I1253" s="193">
        <f ca="1"/>
        <v>187630000</v>
      </c>
      <c r="O1253" s="192" t="str">
        <f ca="1"/>
        <v>2020-08-28</v>
      </c>
      <c r="P1253" s="193">
        <f ca="1"/>
        <v>0.72899999999999998</v>
      </c>
      <c r="Q1253" s="11"/>
      <c r="BB1253" s="55"/>
      <c r="BC1253" s="56"/>
      <c r="BD1253" s="56"/>
      <c r="BE1253" s="56"/>
      <c r="BF1253" s="56"/>
      <c r="BG1253" s="56"/>
    </row>
    <row r="1254" spans="1:59" ht="12.5">
      <c r="A1254" s="19"/>
      <c r="B1254" s="198" t="str">
        <f ca="1"/>
        <v>2020-08-27</v>
      </c>
      <c r="C1254" s="30">
        <f ca="1"/>
        <v>121.9</v>
      </c>
      <c r="D1254" s="205">
        <f t="shared" ca="1" si="104"/>
        <v>112.8545</v>
      </c>
      <c r="E1254" s="30">
        <f t="shared" ca="1" si="101"/>
        <v>96.919000000000011</v>
      </c>
      <c r="F1254" s="30">
        <f t="shared" ca="1" si="102"/>
        <v>82.718416666666656</v>
      </c>
      <c r="G1254" s="206">
        <f t="shared" ca="1" si="103"/>
        <v>73.614039999999989</v>
      </c>
      <c r="H1254" s="192" t="str">
        <f ca="1"/>
        <v>2020-08-27</v>
      </c>
      <c r="I1254" s="193">
        <f ca="1"/>
        <v>155552400</v>
      </c>
      <c r="O1254" s="192" t="str">
        <f ca="1"/>
        <v>2020-08-27</v>
      </c>
      <c r="P1254" s="193">
        <f ca="1"/>
        <v>0.746</v>
      </c>
      <c r="Q1254" s="11"/>
      <c r="BB1254" s="55"/>
      <c r="BC1254" s="56"/>
      <c r="BD1254" s="56"/>
      <c r="BE1254" s="56"/>
      <c r="BF1254" s="56"/>
      <c r="BG1254" s="56"/>
    </row>
    <row r="1255" spans="1:59" ht="12.5">
      <c r="A1255" s="19"/>
      <c r="B1255" s="198" t="str">
        <f ca="1"/>
        <v>2020-08-26</v>
      </c>
      <c r="C1255" s="30">
        <f ca="1"/>
        <v>123.37</v>
      </c>
      <c r="D1255" s="205">
        <f t="shared" ca="1" si="104"/>
        <v>111.441</v>
      </c>
      <c r="E1255" s="30">
        <f t="shared" ca="1" si="101"/>
        <v>96.205833333333331</v>
      </c>
      <c r="F1255" s="30">
        <f t="shared" ca="1" si="102"/>
        <v>82.240833333333313</v>
      </c>
      <c r="G1255" s="206">
        <f t="shared" ca="1" si="103"/>
        <v>73.327999999999989</v>
      </c>
      <c r="H1255" s="192" t="str">
        <f ca="1"/>
        <v>2020-08-26</v>
      </c>
      <c r="I1255" s="193">
        <f ca="1"/>
        <v>163022400</v>
      </c>
      <c r="O1255" s="192" t="str">
        <f ca="1"/>
        <v>2020-08-26</v>
      </c>
      <c r="P1255" s="193">
        <f ca="1"/>
        <v>0.68700000000000006</v>
      </c>
      <c r="Q1255" s="11"/>
      <c r="BB1255" s="55"/>
      <c r="BC1255" s="56"/>
      <c r="BD1255" s="56"/>
      <c r="BE1255" s="56"/>
      <c r="BF1255" s="56"/>
      <c r="BG1255" s="56"/>
    </row>
    <row r="1256" spans="1:59" ht="12.5">
      <c r="A1256" s="19"/>
      <c r="B1256" s="198" t="str">
        <f ca="1"/>
        <v>2020-08-25</v>
      </c>
      <c r="C1256" s="30">
        <f ca="1"/>
        <v>121.72</v>
      </c>
      <c r="D1256" s="205">
        <f t="shared" ca="1" si="104"/>
        <v>109.89800000000002</v>
      </c>
      <c r="E1256" s="30">
        <f t="shared" ca="1" si="101"/>
        <v>95.460999999999999</v>
      </c>
      <c r="F1256" s="30">
        <f t="shared" ca="1" si="102"/>
        <v>81.797249999999991</v>
      </c>
      <c r="G1256" s="206">
        <f t="shared" ca="1" si="103"/>
        <v>73.036319999999989</v>
      </c>
      <c r="H1256" s="192" t="str">
        <f ca="1"/>
        <v>2020-08-25</v>
      </c>
      <c r="I1256" s="193">
        <f ca="1"/>
        <v>211495788</v>
      </c>
      <c r="O1256" s="192" t="str">
        <f ca="1"/>
        <v>2020-08-25</v>
      </c>
      <c r="P1256" s="193">
        <f ca="1"/>
        <v>0.68200000000000005</v>
      </c>
      <c r="Q1256" s="11"/>
      <c r="BB1256" s="55"/>
      <c r="BC1256" s="56"/>
      <c r="BD1256" s="56"/>
      <c r="BE1256" s="56"/>
      <c r="BF1256" s="56"/>
      <c r="BG1256" s="56"/>
    </row>
    <row r="1257" spans="1:59" ht="12.5">
      <c r="A1257" s="19"/>
      <c r="B1257" s="198" t="str">
        <f ca="1"/>
        <v>2020-08-24</v>
      </c>
      <c r="C1257" s="30">
        <f ca="1"/>
        <v>122.72</v>
      </c>
      <c r="D1257" s="205">
        <f t="shared" ca="1" si="104"/>
        <v>108.35050000000001</v>
      </c>
      <c r="E1257" s="30">
        <f t="shared" ca="1" si="101"/>
        <v>94.737666666666655</v>
      </c>
      <c r="F1257" s="30">
        <f t="shared" ca="1" si="102"/>
        <v>81.375333333333316</v>
      </c>
      <c r="G1257" s="206">
        <f t="shared" ca="1" si="103"/>
        <v>72.747879999999995</v>
      </c>
      <c r="H1257" s="192" t="str">
        <f ca="1"/>
        <v>2020-08-24</v>
      </c>
      <c r="I1257" s="193">
        <f ca="1"/>
        <v>345937768</v>
      </c>
      <c r="O1257" s="192" t="str">
        <f ca="1"/>
        <v>2020-08-24</v>
      </c>
      <c r="P1257" s="193">
        <f ca="1"/>
        <v>0.64600000000000002</v>
      </c>
      <c r="Q1257" s="11"/>
      <c r="BB1257" s="55"/>
      <c r="BC1257" s="56"/>
      <c r="BD1257" s="56"/>
      <c r="BE1257" s="56"/>
      <c r="BF1257" s="56"/>
      <c r="BG1257" s="56"/>
    </row>
    <row r="1258" spans="1:59" ht="12.5">
      <c r="A1258" s="19"/>
      <c r="B1258" s="198" t="str">
        <f ca="1"/>
        <v>2020-08-21</v>
      </c>
      <c r="C1258" s="30">
        <f ca="1"/>
        <v>121.27</v>
      </c>
      <c r="D1258" s="205">
        <f t="shared" ca="1" si="104"/>
        <v>106.82849999999999</v>
      </c>
      <c r="E1258" s="30">
        <f t="shared" ca="1" si="101"/>
        <v>93.981833333333313</v>
      </c>
      <c r="F1258" s="30">
        <f t="shared" ca="1" si="102"/>
        <v>80.964916666666639</v>
      </c>
      <c r="G1258" s="206">
        <f t="shared" ca="1" si="103"/>
        <v>72.454119999999975</v>
      </c>
      <c r="H1258" s="192" t="str">
        <f ca="1"/>
        <v>2020-08-21</v>
      </c>
      <c r="I1258" s="193">
        <f ca="1"/>
        <v>338054800</v>
      </c>
      <c r="O1258" s="192" t="str">
        <f ca="1"/>
        <v>2020-08-21</v>
      </c>
      <c r="P1258" s="193">
        <f ca="1"/>
        <v>0.64</v>
      </c>
      <c r="Q1258" s="11"/>
      <c r="BB1258" s="55"/>
      <c r="BC1258" s="56"/>
      <c r="BD1258" s="56"/>
      <c r="BE1258" s="56"/>
      <c r="BF1258" s="56"/>
      <c r="BG1258" s="56"/>
    </row>
    <row r="1259" spans="1:59" ht="12.5">
      <c r="A1259" s="19"/>
      <c r="B1259" s="198" t="str">
        <f ca="1"/>
        <v>2020-08-20</v>
      </c>
      <c r="C1259" s="30">
        <f ca="1"/>
        <v>115.33</v>
      </c>
      <c r="D1259" s="205">
        <f t="shared" ca="1" si="104"/>
        <v>105.27249999999999</v>
      </c>
      <c r="E1259" s="30">
        <f t="shared" ca="1" si="101"/>
        <v>93.251333333333321</v>
      </c>
      <c r="F1259" s="30">
        <f t="shared" ca="1" si="102"/>
        <v>80.539416666666639</v>
      </c>
      <c r="G1259" s="206">
        <f t="shared" ca="1" si="103"/>
        <v>72.168399999999991</v>
      </c>
      <c r="H1259" s="192" t="str">
        <f ca="1"/>
        <v>2020-08-20</v>
      </c>
      <c r="I1259" s="193">
        <f ca="1"/>
        <v>126907200</v>
      </c>
      <c r="O1259" s="192" t="str">
        <f ca="1"/>
        <v>2020-08-20</v>
      </c>
      <c r="P1259" s="193">
        <f ca="1"/>
        <v>0.64400000000000002</v>
      </c>
      <c r="Q1259" s="11"/>
      <c r="BB1259" s="55"/>
      <c r="BC1259" s="56"/>
      <c r="BD1259" s="56"/>
      <c r="BE1259" s="56"/>
      <c r="BF1259" s="56"/>
      <c r="BG1259" s="56"/>
    </row>
    <row r="1260" spans="1:59" ht="12.5">
      <c r="A1260" s="19"/>
      <c r="B1260" s="198" t="str">
        <f ca="1"/>
        <v>2020-08-19</v>
      </c>
      <c r="C1260" s="30">
        <f ca="1"/>
        <v>112.83</v>
      </c>
      <c r="D1260" s="205">
        <f t="shared" ca="1" si="104"/>
        <v>104.02449999999999</v>
      </c>
      <c r="E1260" s="30">
        <f t="shared" ca="1" si="101"/>
        <v>92.619333333333316</v>
      </c>
      <c r="F1260" s="30">
        <f t="shared" ca="1" si="102"/>
        <v>80.182583333333298</v>
      </c>
      <c r="G1260" s="206">
        <f t="shared" ca="1" si="103"/>
        <v>71.902719999999988</v>
      </c>
      <c r="H1260" s="192" t="str">
        <f ca="1"/>
        <v>2020-08-19</v>
      </c>
      <c r="I1260" s="193">
        <f ca="1"/>
        <v>145538008</v>
      </c>
      <c r="O1260" s="192" t="str">
        <f ca="1"/>
        <v>2020-08-19</v>
      </c>
      <c r="P1260" s="193">
        <f ca="1"/>
        <v>0.67500000000000004</v>
      </c>
      <c r="Q1260" s="11"/>
      <c r="BB1260" s="55"/>
      <c r="BC1260" s="56"/>
      <c r="BD1260" s="56"/>
      <c r="BE1260" s="56"/>
      <c r="BF1260" s="56"/>
      <c r="BG1260" s="56"/>
    </row>
    <row r="1261" spans="1:59" ht="12.5">
      <c r="A1261" s="19"/>
      <c r="B1261" s="198" t="str">
        <f ca="1"/>
        <v>2020-08-18</v>
      </c>
      <c r="C1261" s="30">
        <f ca="1"/>
        <v>112.68</v>
      </c>
      <c r="D1261" s="205">
        <f t="shared" ca="1" si="104"/>
        <v>103.11699999999999</v>
      </c>
      <c r="E1261" s="30">
        <f t="shared" ca="1" si="101"/>
        <v>92.023333333333298</v>
      </c>
      <c r="F1261" s="30">
        <f t="shared" ca="1" si="102"/>
        <v>79.795166666666631</v>
      </c>
      <c r="G1261" s="206">
        <f t="shared" ca="1" si="103"/>
        <v>71.656519999999986</v>
      </c>
      <c r="H1261" s="192" t="str">
        <f ca="1"/>
        <v>2020-08-18</v>
      </c>
      <c r="I1261" s="193">
        <f ca="1"/>
        <v>105633600</v>
      </c>
      <c r="O1261" s="192" t="str">
        <f ca="1"/>
        <v>2020-08-18</v>
      </c>
      <c r="P1261" s="193">
        <f ca="1"/>
        <v>0.66900000000000004</v>
      </c>
      <c r="Q1261" s="11"/>
      <c r="BB1261" s="55"/>
      <c r="BC1261" s="56"/>
      <c r="BD1261" s="56"/>
      <c r="BE1261" s="56"/>
      <c r="BF1261" s="56"/>
      <c r="BG1261" s="56"/>
    </row>
    <row r="1262" spans="1:59" ht="12.5">
      <c r="A1262" s="19"/>
      <c r="B1262" s="198" t="str">
        <f ca="1"/>
        <v>2020-08-17</v>
      </c>
      <c r="C1262" s="30">
        <f ca="1"/>
        <v>111.75</v>
      </c>
      <c r="D1262" s="205">
        <f t="shared" ca="1" si="104"/>
        <v>102.20350000000001</v>
      </c>
      <c r="E1262" s="30">
        <f t="shared" ca="1" si="101"/>
        <v>91.438666666666649</v>
      </c>
      <c r="F1262" s="30">
        <f t="shared" ca="1" si="102"/>
        <v>79.409333333333294</v>
      </c>
      <c r="G1262" s="206">
        <f t="shared" ca="1" si="103"/>
        <v>71.411119999999997</v>
      </c>
      <c r="H1262" s="192" t="str">
        <f ca="1"/>
        <v>2020-08-17</v>
      </c>
      <c r="I1262" s="193">
        <f ca="1"/>
        <v>119561600</v>
      </c>
      <c r="O1262" s="192" t="str">
        <f ca="1"/>
        <v>2020-08-17</v>
      </c>
      <c r="P1262" s="193">
        <f ca="1"/>
        <v>0.68300000000000005</v>
      </c>
      <c r="Q1262" s="11"/>
    </row>
    <row r="1263" spans="1:59" ht="12.5">
      <c r="A1263" s="19"/>
      <c r="B1263" s="198" t="str">
        <f ca="1"/>
        <v>2020-08-14</v>
      </c>
      <c r="C1263" s="30">
        <f ca="1"/>
        <v>112.05</v>
      </c>
      <c r="D1263" s="205">
        <f t="shared" ca="1" si="104"/>
        <v>101.40300000000001</v>
      </c>
      <c r="E1263" s="30">
        <f t="shared" ca="1" si="101"/>
        <v>90.861166666666648</v>
      </c>
      <c r="F1263" s="30">
        <f t="shared" ca="1" si="102"/>
        <v>79.069916666666643</v>
      </c>
      <c r="G1263" s="206">
        <f t="shared" ca="1" si="103"/>
        <v>71.167239999999993</v>
      </c>
      <c r="H1263" s="192" t="str">
        <f ca="1"/>
        <v>2020-08-14</v>
      </c>
      <c r="I1263" s="193">
        <f ca="1"/>
        <v>165565208</v>
      </c>
      <c r="O1263" s="192" t="str">
        <f ca="1"/>
        <v>2020-08-14</v>
      </c>
      <c r="P1263" s="193">
        <f ca="1"/>
        <v>0.70899999999999996</v>
      </c>
      <c r="Q1263" s="11"/>
    </row>
    <row r="1264" spans="1:59" ht="12.5">
      <c r="A1264" s="19"/>
      <c r="B1264" s="198" t="str">
        <f ca="1"/>
        <v>2020-08-13</v>
      </c>
      <c r="C1264" s="30">
        <f ca="1"/>
        <v>112.15</v>
      </c>
      <c r="D1264" s="205">
        <f t="shared" ca="1" si="104"/>
        <v>100.4885</v>
      </c>
      <c r="E1264" s="30">
        <f t="shared" ca="1" si="101"/>
        <v>90.288333333333341</v>
      </c>
      <c r="F1264" s="30">
        <f t="shared" ca="1" si="102"/>
        <v>78.718749999999972</v>
      </c>
      <c r="G1264" s="206">
        <f t="shared" ca="1" si="103"/>
        <v>70.922119999999978</v>
      </c>
      <c r="H1264" s="192" t="str">
        <f ca="1"/>
        <v>2020-08-13</v>
      </c>
      <c r="I1264" s="193">
        <f ca="1"/>
        <v>210082064</v>
      </c>
      <c r="O1264" s="192" t="str">
        <f ca="1"/>
        <v>2020-08-13</v>
      </c>
      <c r="P1264" s="193">
        <f ca="1"/>
        <v>0.71599999999999997</v>
      </c>
      <c r="Q1264" s="11"/>
    </row>
    <row r="1265" spans="1:17" ht="12.5">
      <c r="A1265" s="19"/>
      <c r="B1265" s="198" t="str">
        <f ca="1"/>
        <v>2020-08-12</v>
      </c>
      <c r="C1265" s="30">
        <f ca="1"/>
        <v>110.2</v>
      </c>
      <c r="D1265" s="205">
        <f t="shared" ca="1" si="104"/>
        <v>99.578499999999991</v>
      </c>
      <c r="E1265" s="30">
        <f t="shared" ca="1" si="101"/>
        <v>89.689166666666679</v>
      </c>
      <c r="F1265" s="30">
        <f t="shared" ca="1" si="102"/>
        <v>78.387166666666658</v>
      </c>
      <c r="G1265" s="206">
        <f t="shared" ca="1" si="103"/>
        <v>70.672879999999992</v>
      </c>
      <c r="H1265" s="192" t="str">
        <f ca="1"/>
        <v>2020-08-12</v>
      </c>
      <c r="I1265" s="193">
        <f ca="1"/>
        <v>165944820</v>
      </c>
      <c r="O1265" s="192" t="str">
        <f ca="1"/>
        <v>2020-08-12</v>
      </c>
      <c r="P1265" s="193">
        <f ca="1"/>
        <v>0.67</v>
      </c>
      <c r="Q1265" s="11"/>
    </row>
    <row r="1266" spans="1:17" ht="12.5">
      <c r="A1266" s="19"/>
      <c r="B1266" s="198" t="str">
        <f ca="1"/>
        <v>2020-08-11</v>
      </c>
      <c r="C1266" s="30">
        <f ca="1"/>
        <v>106.65</v>
      </c>
      <c r="D1266" s="205">
        <f t="shared" ca="1" si="104"/>
        <v>98.824500000000015</v>
      </c>
      <c r="E1266" s="30">
        <f t="shared" ca="1" si="101"/>
        <v>89.129833333333352</v>
      </c>
      <c r="F1266" s="30">
        <f t="shared" ca="1" si="102"/>
        <v>78.101916666666639</v>
      </c>
      <c r="G1266" s="206">
        <f t="shared" ca="1" si="103"/>
        <v>70.426879999999969</v>
      </c>
      <c r="H1266" s="192" t="str">
        <f ca="1"/>
        <v>2020-08-11</v>
      </c>
      <c r="I1266" s="193">
        <f ca="1"/>
        <v>187902400</v>
      </c>
      <c r="O1266" s="192" t="str">
        <f ca="1"/>
        <v>2020-08-11</v>
      </c>
      <c r="P1266" s="193">
        <f ca="1"/>
        <v>0.65800000000000003</v>
      </c>
      <c r="Q1266" s="11"/>
    </row>
    <row r="1267" spans="1:17" ht="12.5">
      <c r="A1267" s="19"/>
      <c r="B1267" s="198" t="str">
        <f ca="1"/>
        <v>2020-08-10</v>
      </c>
      <c r="C1267" s="30">
        <f ca="1"/>
        <v>109.92</v>
      </c>
      <c r="D1267" s="205">
        <f t="shared" ca="1" si="104"/>
        <v>98.215500000000034</v>
      </c>
      <c r="E1267" s="30">
        <f t="shared" ca="1" si="101"/>
        <v>88.600333333333367</v>
      </c>
      <c r="F1267" s="30">
        <f t="shared" ca="1" si="102"/>
        <v>77.860916666666625</v>
      </c>
      <c r="G1267" s="206">
        <f t="shared" ca="1" si="103"/>
        <v>70.196039999999982</v>
      </c>
      <c r="H1267" s="192" t="str">
        <f ca="1"/>
        <v>2020-08-10</v>
      </c>
      <c r="I1267" s="193">
        <f ca="1"/>
        <v>212403600</v>
      </c>
      <c r="O1267" s="192" t="str">
        <f ca="1"/>
        <v>2020-08-10</v>
      </c>
      <c r="P1267" s="193">
        <f ca="1"/>
        <v>0.57399999999999995</v>
      </c>
      <c r="Q1267" s="11"/>
    </row>
    <row r="1268" spans="1:17" ht="12.5">
      <c r="A1268" s="19"/>
      <c r="B1268" s="198" t="str">
        <f ca="1"/>
        <v>2020-08-07</v>
      </c>
      <c r="C1268" s="30">
        <f ca="1"/>
        <v>108.35</v>
      </c>
      <c r="D1268" s="205">
        <f t="shared" ca="1" si="104"/>
        <v>97.366000000000014</v>
      </c>
      <c r="E1268" s="30">
        <f t="shared" ca="1" si="101"/>
        <v>88.023666666666671</v>
      </c>
      <c r="F1268" s="30">
        <f t="shared" ca="1" si="102"/>
        <v>77.599416666666627</v>
      </c>
      <c r="G1268" s="206">
        <f t="shared" ca="1" si="103"/>
        <v>69.958119999999965</v>
      </c>
      <c r="H1268" s="192" t="str">
        <f ca="1"/>
        <v>2020-08-07</v>
      </c>
      <c r="I1268" s="193">
        <f ca="1"/>
        <v>198045612</v>
      </c>
      <c r="O1268" s="192" t="str">
        <f ca="1"/>
        <v>2020-08-07</v>
      </c>
      <c r="P1268" s="193">
        <f ca="1"/>
        <v>0.56200000000000006</v>
      </c>
      <c r="Q1268" s="11"/>
    </row>
    <row r="1269" spans="1:17" ht="12.5">
      <c r="A1269" s="19"/>
      <c r="B1269" s="198" t="str">
        <f ca="1"/>
        <v>2020-08-06</v>
      </c>
      <c r="C1269" s="30">
        <f ca="1"/>
        <v>110.87</v>
      </c>
      <c r="D1269" s="205">
        <f t="shared" ca="1" si="104"/>
        <v>96.616500000000002</v>
      </c>
      <c r="E1269" s="30">
        <f t="shared" ca="1" si="101"/>
        <v>87.465500000000006</v>
      </c>
      <c r="F1269" s="30">
        <f t="shared" ca="1" si="102"/>
        <v>77.341583333333304</v>
      </c>
      <c r="G1269" s="206">
        <f t="shared" ca="1" si="103"/>
        <v>69.71827999999995</v>
      </c>
      <c r="H1269" s="192" t="str">
        <f ca="1"/>
        <v>2020-08-06</v>
      </c>
      <c r="I1269" s="193">
        <f ca="1"/>
        <v>202428900</v>
      </c>
      <c r="O1269" s="192" t="str">
        <f ca="1"/>
        <v>2020-08-06</v>
      </c>
      <c r="P1269" s="193">
        <f ca="1"/>
        <v>0.53600000000000003</v>
      </c>
      <c r="Q1269" s="11"/>
    </row>
    <row r="1270" spans="1:17" ht="12.5">
      <c r="A1270" s="19"/>
      <c r="B1270" s="198" t="str">
        <f ca="1"/>
        <v>2020-08-05</v>
      </c>
      <c r="C1270" s="30">
        <f ca="1"/>
        <v>107.13</v>
      </c>
      <c r="D1270" s="205">
        <f t="shared" ca="1" si="104"/>
        <v>95.729500000000002</v>
      </c>
      <c r="E1270" s="30">
        <f t="shared" ca="1" si="101"/>
        <v>86.880666666666656</v>
      </c>
      <c r="F1270" s="30">
        <f t="shared" ca="1" si="102"/>
        <v>77.074833333333302</v>
      </c>
      <c r="G1270" s="206">
        <f t="shared" ca="1" si="103"/>
        <v>69.468839999999958</v>
      </c>
      <c r="H1270" s="192" t="str">
        <f ca="1"/>
        <v>2020-08-05</v>
      </c>
      <c r="I1270" s="193">
        <f ca="1"/>
        <v>121991952</v>
      </c>
      <c r="O1270" s="192" t="str">
        <f ca="1"/>
        <v>2020-08-05</v>
      </c>
      <c r="P1270" s="193">
        <f ca="1"/>
        <v>0.54300000000000004</v>
      </c>
      <c r="Q1270" s="11"/>
    </row>
    <row r="1271" spans="1:17" ht="12.5">
      <c r="A1271" s="19"/>
      <c r="B1271" s="198" t="str">
        <f ca="1"/>
        <v>2020-08-04</v>
      </c>
      <c r="C1271" s="30">
        <f ca="1"/>
        <v>106.74</v>
      </c>
      <c r="D1271" s="205">
        <f t="shared" ca="1" si="104"/>
        <v>95.013000000000005</v>
      </c>
      <c r="E1271" s="30">
        <f t="shared" ca="1" si="101"/>
        <v>86.37266666666666</v>
      </c>
      <c r="F1271" s="30">
        <f t="shared" ca="1" si="102"/>
        <v>76.839083333333321</v>
      </c>
      <c r="G1271" s="206">
        <f t="shared" ca="1" si="103"/>
        <v>69.235999999999947</v>
      </c>
      <c r="H1271" s="192" t="str">
        <f ca="1"/>
        <v>2020-08-04</v>
      </c>
      <c r="I1271" s="193">
        <f ca="1"/>
        <v>173071600</v>
      </c>
      <c r="O1271" s="192" t="str">
        <f ca="1"/>
        <v>2020-08-04</v>
      </c>
      <c r="P1271" s="193">
        <f ca="1"/>
        <v>0.51500000000000001</v>
      </c>
      <c r="Q1271" s="11"/>
    </row>
    <row r="1272" spans="1:17" ht="12.5">
      <c r="A1272" s="19"/>
      <c r="B1272" s="198" t="str">
        <f ca="1"/>
        <v>2020-08-03</v>
      </c>
      <c r="C1272" s="30">
        <f ca="1"/>
        <v>106.03</v>
      </c>
      <c r="D1272" s="205">
        <f t="shared" ca="1" si="104"/>
        <v>94.210499999999996</v>
      </c>
      <c r="E1272" s="30">
        <f t="shared" ca="1" si="101"/>
        <v>85.851500000000001</v>
      </c>
      <c r="F1272" s="30">
        <f t="shared" ca="1" si="102"/>
        <v>76.611249999999984</v>
      </c>
      <c r="G1272" s="206">
        <f t="shared" ca="1" si="103"/>
        <v>69.000479999999939</v>
      </c>
      <c r="H1272" s="192" t="str">
        <f ca="1"/>
        <v>2020-08-03</v>
      </c>
      <c r="I1272" s="193">
        <f ca="1"/>
        <v>308151388</v>
      </c>
      <c r="O1272" s="192" t="str">
        <f ca="1"/>
        <v>2020-08-03</v>
      </c>
      <c r="P1272" s="193">
        <f ca="1"/>
        <v>0.56299999999999994</v>
      </c>
      <c r="Q1272" s="11"/>
    </row>
    <row r="1273" spans="1:17" ht="12.5">
      <c r="A1273" s="19"/>
      <c r="B1273" s="198" t="str">
        <f ca="1"/>
        <v>2020-07-31</v>
      </c>
      <c r="C1273" s="30">
        <f ca="1"/>
        <v>103.43</v>
      </c>
      <c r="D1273" s="205">
        <f t="shared" ca="1" si="104"/>
        <v>93.45750000000001</v>
      </c>
      <c r="E1273" s="30">
        <f t="shared" ca="1" si="101"/>
        <v>85.312833333333344</v>
      </c>
      <c r="F1273" s="30">
        <f t="shared" ca="1" si="102"/>
        <v>76.373999999999995</v>
      </c>
      <c r="G1273" s="206">
        <f t="shared" ca="1" si="103"/>
        <v>68.76583999999994</v>
      </c>
      <c r="H1273" s="192" t="str">
        <f ca="1"/>
        <v>2020-07-31</v>
      </c>
      <c r="I1273" s="193">
        <f ca="1"/>
        <v>374336800</v>
      </c>
      <c r="O1273" s="192" t="str">
        <f ca="1"/>
        <v>2020-07-31</v>
      </c>
      <c r="P1273" s="193">
        <f ca="1"/>
        <v>0.53600000000000003</v>
      </c>
      <c r="Q1273" s="11"/>
    </row>
    <row r="1274" spans="1:17" ht="12.5">
      <c r="A1274" s="19"/>
      <c r="B1274" s="198" t="str">
        <f ca="1"/>
        <v>2020-07-30</v>
      </c>
      <c r="C1274" s="30">
        <f ca="1"/>
        <v>93.63</v>
      </c>
      <c r="D1274" s="205">
        <f t="shared" ca="1" si="104"/>
        <v>92.71599999999998</v>
      </c>
      <c r="E1274" s="30">
        <f t="shared" ca="1" si="101"/>
        <v>84.805000000000007</v>
      </c>
      <c r="F1274" s="30">
        <f t="shared" ca="1" si="102"/>
        <v>76.162333333333336</v>
      </c>
      <c r="G1274" s="206">
        <f t="shared" ca="1" si="103"/>
        <v>68.538079999999937</v>
      </c>
      <c r="H1274" s="192" t="str">
        <f ca="1"/>
        <v>2020-07-30</v>
      </c>
      <c r="I1274" s="193">
        <f ca="1"/>
        <v>158130020</v>
      </c>
      <c r="O1274" s="192" t="str">
        <f ca="1"/>
        <v>2020-07-30</v>
      </c>
      <c r="P1274" s="193">
        <f ca="1"/>
        <v>0.54100000000000004</v>
      </c>
      <c r="Q1274" s="11"/>
    </row>
    <row r="1275" spans="1:17" ht="12.5">
      <c r="A1275" s="19"/>
      <c r="B1275" s="198" t="str">
        <f ca="1"/>
        <v>2020-07-29</v>
      </c>
      <c r="C1275" s="30">
        <f ca="1"/>
        <v>92.51</v>
      </c>
      <c r="D1275" s="205">
        <f t="shared" ca="1" si="104"/>
        <v>92.464500000000001</v>
      </c>
      <c r="E1275" s="30">
        <f t="shared" ca="1" si="101"/>
        <v>84.448000000000008</v>
      </c>
      <c r="F1275" s="30">
        <f t="shared" ca="1" si="102"/>
        <v>76.029250000000005</v>
      </c>
      <c r="G1275" s="206">
        <f t="shared" ca="1" si="103"/>
        <v>68.359799999999964</v>
      </c>
      <c r="H1275" s="192" t="str">
        <f ca="1"/>
        <v>2020-07-29</v>
      </c>
      <c r="I1275" s="193">
        <f ca="1"/>
        <v>90329256</v>
      </c>
      <c r="O1275" s="192" t="str">
        <f ca="1"/>
        <v>2020-07-29</v>
      </c>
      <c r="P1275" s="193">
        <f ca="1"/>
        <v>0.57899999999999996</v>
      </c>
      <c r="Q1275" s="11"/>
    </row>
    <row r="1276" spans="1:17" ht="12.5">
      <c r="A1276" s="19"/>
      <c r="B1276" s="198" t="str">
        <f ca="1"/>
        <v>2020-07-28</v>
      </c>
      <c r="C1276" s="30">
        <f ca="1"/>
        <v>90.77</v>
      </c>
      <c r="D1276" s="205">
        <f t="shared" ca="1" si="104"/>
        <v>92.277499999999989</v>
      </c>
      <c r="E1276" s="30">
        <f t="shared" ca="1" si="101"/>
        <v>84.091833333333327</v>
      </c>
      <c r="F1276" s="30">
        <f t="shared" ca="1" si="102"/>
        <v>75.914416666666654</v>
      </c>
      <c r="G1276" s="206">
        <f t="shared" ca="1" si="103"/>
        <v>68.190239999999946</v>
      </c>
      <c r="H1276" s="192" t="str">
        <f ca="1"/>
        <v>2020-07-28</v>
      </c>
      <c r="I1276" s="193">
        <f ca="1"/>
        <v>103625600</v>
      </c>
      <c r="O1276" s="192" t="str">
        <f ca="1"/>
        <v>2020-07-28</v>
      </c>
      <c r="P1276" s="193">
        <f ca="1"/>
        <v>0.58099999999999996</v>
      </c>
      <c r="Q1276" s="11"/>
    </row>
    <row r="1277" spans="1:17" ht="12.5">
      <c r="A1277" s="19"/>
      <c r="B1277" s="198" t="str">
        <f ca="1"/>
        <v>2020-07-27</v>
      </c>
      <c r="C1277" s="30">
        <f ca="1"/>
        <v>92.28</v>
      </c>
      <c r="D1277" s="205">
        <f t="shared" ca="1" si="104"/>
        <v>92.140499999999989</v>
      </c>
      <c r="E1277" s="30">
        <f t="shared" ca="1" si="101"/>
        <v>83.748166666666663</v>
      </c>
      <c r="F1277" s="30">
        <f t="shared" ca="1" si="102"/>
        <v>75.806499999999986</v>
      </c>
      <c r="G1277" s="206">
        <f t="shared" ca="1" si="103"/>
        <v>68.032079999999965</v>
      </c>
      <c r="H1277" s="192" t="str">
        <f ca="1"/>
        <v>2020-07-27</v>
      </c>
      <c r="I1277" s="193">
        <f ca="1"/>
        <v>121214192</v>
      </c>
      <c r="O1277" s="192" t="str">
        <f ca="1"/>
        <v>2020-07-27</v>
      </c>
      <c r="P1277" s="193">
        <f ca="1"/>
        <v>0.60899999999999999</v>
      </c>
      <c r="Q1277" s="11"/>
    </row>
    <row r="1278" spans="1:17" ht="12.5">
      <c r="A1278" s="19"/>
      <c r="B1278" s="198" t="str">
        <f ca="1"/>
        <v>2020-07-24</v>
      </c>
      <c r="C1278" s="30">
        <f ca="1"/>
        <v>90.15</v>
      </c>
      <c r="D1278" s="205">
        <f t="shared" ca="1" si="104"/>
        <v>91.828999999999994</v>
      </c>
      <c r="E1278" s="30">
        <f t="shared" ca="1" si="101"/>
        <v>83.398499999999984</v>
      </c>
      <c r="F1278" s="30">
        <f t="shared" ca="1" si="102"/>
        <v>75.680833333333325</v>
      </c>
      <c r="G1278" s="206">
        <f t="shared" ca="1" si="103"/>
        <v>67.863759999999971</v>
      </c>
      <c r="H1278" s="192" t="str">
        <f ca="1"/>
        <v>2020-07-24</v>
      </c>
      <c r="I1278" s="193">
        <f ca="1"/>
        <v>185438864</v>
      </c>
      <c r="O1278" s="192" t="str">
        <f ca="1"/>
        <v>2020-07-24</v>
      </c>
      <c r="P1278" s="193">
        <f ca="1"/>
        <v>0.58899999999999997</v>
      </c>
      <c r="Q1278" s="11"/>
    </row>
    <row r="1279" spans="1:17" ht="12.5">
      <c r="A1279" s="19"/>
      <c r="B1279" s="198" t="str">
        <f ca="1"/>
        <v>2020-07-23</v>
      </c>
      <c r="C1279" s="30">
        <f ca="1"/>
        <v>90.37</v>
      </c>
      <c r="D1279" s="205">
        <f t="shared" ca="1" si="104"/>
        <v>91.760499999999993</v>
      </c>
      <c r="E1279" s="30">
        <f t="shared" ca="1" si="101"/>
        <v>83.059833333333302</v>
      </c>
      <c r="F1279" s="30">
        <f t="shared" ca="1" si="102"/>
        <v>75.552333333333308</v>
      </c>
      <c r="G1279" s="206">
        <f t="shared" ca="1" si="103"/>
        <v>67.704839999999948</v>
      </c>
      <c r="H1279" s="192" t="str">
        <f ca="1"/>
        <v>2020-07-23</v>
      </c>
      <c r="I1279" s="193">
        <f ca="1"/>
        <v>197004432</v>
      </c>
      <c r="O1279" s="192" t="str">
        <f ca="1"/>
        <v>2020-07-23</v>
      </c>
      <c r="P1279" s="193">
        <f ca="1"/>
        <v>0.58199999999999996</v>
      </c>
      <c r="Q1279" s="11"/>
    </row>
    <row r="1280" spans="1:17" ht="12.5">
      <c r="A1280" s="19"/>
      <c r="B1280" s="198" t="str">
        <f ca="1"/>
        <v>2020-07-22</v>
      </c>
      <c r="C1280" s="30">
        <f ca="1"/>
        <v>94.68</v>
      </c>
      <c r="D1280" s="205">
        <f t="shared" ca="1" si="104"/>
        <v>91.622999999999976</v>
      </c>
      <c r="E1280" s="30">
        <f t="shared" ca="1" si="101"/>
        <v>82.680499999999981</v>
      </c>
      <c r="F1280" s="30">
        <f t="shared" ca="1" si="102"/>
        <v>75.423666666666648</v>
      </c>
      <c r="G1280" s="206">
        <f t="shared" ca="1" si="103"/>
        <v>67.543159999999972</v>
      </c>
      <c r="H1280" s="192" t="str">
        <f ca="1"/>
        <v>2020-07-22</v>
      </c>
      <c r="I1280" s="193">
        <f ca="1"/>
        <v>89001652</v>
      </c>
      <c r="O1280" s="192" t="str">
        <f ca="1"/>
        <v>2020-07-22</v>
      </c>
      <c r="P1280" s="193">
        <f ca="1"/>
        <v>0.59499999999999997</v>
      </c>
      <c r="Q1280" s="11"/>
    </row>
    <row r="1281" spans="1:17" ht="12.5">
      <c r="A1281" s="19"/>
      <c r="B1281" s="198" t="str">
        <f ca="1"/>
        <v>2020-07-21</v>
      </c>
      <c r="C1281" s="30">
        <f ca="1"/>
        <v>94.41</v>
      </c>
      <c r="D1281" s="205">
        <f t="shared" ca="1" si="104"/>
        <v>91.348499999999987</v>
      </c>
      <c r="E1281" s="30">
        <f t="shared" ca="1" si="101"/>
        <v>82.247833333333332</v>
      </c>
      <c r="F1281" s="30">
        <f t="shared" ca="1" si="102"/>
        <v>75.288083333333319</v>
      </c>
      <c r="G1281" s="206">
        <f t="shared" ca="1" si="103"/>
        <v>67.363559999999964</v>
      </c>
      <c r="H1281" s="192" t="str">
        <f ca="1"/>
        <v>2020-07-21</v>
      </c>
      <c r="I1281" s="193">
        <f ca="1"/>
        <v>103645836</v>
      </c>
      <c r="O1281" s="192" t="str">
        <f ca="1"/>
        <v>2020-07-21</v>
      </c>
      <c r="P1281" s="193">
        <f ca="1"/>
        <v>0.60699999999999998</v>
      </c>
      <c r="Q1281" s="11"/>
    </row>
    <row r="1282" spans="1:17" ht="12.5">
      <c r="A1282" s="19"/>
      <c r="B1282" s="198" t="str">
        <f ca="1"/>
        <v>2020-07-20</v>
      </c>
      <c r="C1282" s="30">
        <f ca="1"/>
        <v>95.74</v>
      </c>
      <c r="D1282" s="205">
        <f t="shared" ca="1" si="104"/>
        <v>90.994499999999988</v>
      </c>
      <c r="E1282" s="30">
        <f t="shared" ca="1" si="101"/>
        <v>81.81883333333333</v>
      </c>
      <c r="F1282" s="30">
        <f t="shared" ca="1" si="102"/>
        <v>75.155666666666647</v>
      </c>
      <c r="G1282" s="206">
        <f t="shared" ca="1" si="103"/>
        <v>67.186639999999983</v>
      </c>
      <c r="H1282" s="192" t="str">
        <f ca="1"/>
        <v>2020-07-20</v>
      </c>
      <c r="I1282" s="193">
        <f ca="1"/>
        <v>90318000</v>
      </c>
      <c r="O1282" s="192" t="str">
        <f ca="1"/>
        <v>2020-07-20</v>
      </c>
      <c r="P1282" s="193">
        <f ca="1"/>
        <v>0.62</v>
      </c>
      <c r="Q1282" s="11"/>
    </row>
    <row r="1283" spans="1:17" ht="12.5">
      <c r="A1283" s="19"/>
      <c r="B1283" s="198" t="str">
        <f ca="1"/>
        <v>2020-07-17</v>
      </c>
      <c r="C1283" s="30">
        <f ca="1"/>
        <v>93.76</v>
      </c>
      <c r="D1283" s="205">
        <f t="shared" ca="1" si="104"/>
        <v>90.462500000000006</v>
      </c>
      <c r="E1283" s="30">
        <f t="shared" ca="1" si="101"/>
        <v>81.335499999999996</v>
      </c>
      <c r="F1283" s="30">
        <f t="shared" ca="1" si="102"/>
        <v>74.998749999999987</v>
      </c>
      <c r="G1283" s="206">
        <f t="shared" ca="1" si="103"/>
        <v>67.004559999999984</v>
      </c>
      <c r="H1283" s="192" t="str">
        <f ca="1"/>
        <v>2020-07-17</v>
      </c>
      <c r="I1283" s="193">
        <f ca="1"/>
        <v>92186900</v>
      </c>
      <c r="O1283" s="192" t="str">
        <f ca="1"/>
        <v>2020-07-17</v>
      </c>
      <c r="P1283" s="193">
        <f ca="1"/>
        <v>0.628</v>
      </c>
      <c r="Q1283" s="11"/>
    </row>
    <row r="1284" spans="1:17" ht="12.5">
      <c r="A1284" s="19"/>
      <c r="B1284" s="198" t="str">
        <f ca="1"/>
        <v>2020-07-16</v>
      </c>
      <c r="C1284" s="30">
        <f ca="1"/>
        <v>93.95</v>
      </c>
      <c r="D1284" s="205">
        <f t="shared" ca="1" si="104"/>
        <v>90.053999999999988</v>
      </c>
      <c r="E1284" s="30">
        <f t="shared" ref="E1284:E1347" ca="1" si="105">AVERAGE(C1284:C1343)</f>
        <v>80.889499999999984</v>
      </c>
      <c r="F1284" s="30">
        <f t="shared" ref="F1284:F1347" ca="1" si="106">AVERAGE(C1284:C1403)</f>
        <v>74.840749999999986</v>
      </c>
      <c r="G1284" s="206">
        <f t="shared" ref="G1284:G1347" ca="1" si="107">AVERAGE(C1284:C1533)</f>
        <v>66.828839999999985</v>
      </c>
      <c r="H1284" s="192" t="str">
        <f ca="1"/>
        <v>2020-07-16</v>
      </c>
      <c r="I1284" s="193">
        <f ca="1"/>
        <v>110577672</v>
      </c>
      <c r="O1284" s="192" t="str">
        <f ca="1"/>
        <v>2020-07-16</v>
      </c>
      <c r="P1284" s="193">
        <f ca="1"/>
        <v>0.61199999999999999</v>
      </c>
      <c r="Q1284" s="11"/>
    </row>
    <row r="1285" spans="1:17" ht="12.5">
      <c r="A1285" s="19"/>
      <c r="B1285" s="198" t="str">
        <f ca="1"/>
        <v>2020-07-15</v>
      </c>
      <c r="C1285" s="30">
        <f ca="1"/>
        <v>95.12</v>
      </c>
      <c r="D1285" s="205">
        <f t="shared" ref="D1285:D1348" ca="1" si="108">AVERAGE(C1285:C1304)</f>
        <v>89.633999999999986</v>
      </c>
      <c r="E1285" s="30">
        <f t="shared" ca="1" si="105"/>
        <v>80.40916666666665</v>
      </c>
      <c r="F1285" s="30">
        <f t="shared" ca="1" si="106"/>
        <v>74.699999999999974</v>
      </c>
      <c r="G1285" s="206">
        <f t="shared" ca="1" si="107"/>
        <v>66.647919999999999</v>
      </c>
      <c r="H1285" s="192" t="str">
        <f ca="1"/>
        <v>2020-07-15</v>
      </c>
      <c r="I1285" s="193">
        <f ca="1"/>
        <v>153198000</v>
      </c>
      <c r="O1285" s="192" t="str">
        <f ca="1"/>
        <v>2020-07-15</v>
      </c>
      <c r="P1285" s="193">
        <f ca="1"/>
        <v>0.63</v>
      </c>
      <c r="Q1285" s="11"/>
    </row>
    <row r="1286" spans="1:17" ht="12.5">
      <c r="A1286" s="19"/>
      <c r="B1286" s="198" t="str">
        <f ca="1"/>
        <v>2020-07-14</v>
      </c>
      <c r="C1286" s="30">
        <f ca="1"/>
        <v>94.47</v>
      </c>
      <c r="D1286" s="205">
        <f t="shared" ca="1" si="108"/>
        <v>89.161500000000004</v>
      </c>
      <c r="E1286" s="30">
        <f t="shared" ca="1" si="105"/>
        <v>79.943999999999988</v>
      </c>
      <c r="F1286" s="30">
        <f t="shared" ca="1" si="106"/>
        <v>74.551416666666654</v>
      </c>
      <c r="G1286" s="206">
        <f t="shared" ca="1" si="107"/>
        <v>66.465240000000009</v>
      </c>
      <c r="H1286" s="192" t="str">
        <f ca="1"/>
        <v>2020-07-14</v>
      </c>
      <c r="I1286" s="193">
        <f ca="1"/>
        <v>170989364</v>
      </c>
      <c r="O1286" s="192" t="str">
        <f ca="1"/>
        <v>2020-07-14</v>
      </c>
      <c r="P1286" s="193">
        <f ca="1"/>
        <v>0.61499999999999999</v>
      </c>
      <c r="Q1286" s="11"/>
    </row>
    <row r="1287" spans="1:17" ht="12.5">
      <c r="A1287" s="19"/>
      <c r="B1287" s="198" t="str">
        <f ca="1"/>
        <v>2020-07-13</v>
      </c>
      <c r="C1287" s="30">
        <f ca="1"/>
        <v>92.93</v>
      </c>
      <c r="D1287" s="205">
        <f t="shared" ca="1" si="108"/>
        <v>88.61099999999999</v>
      </c>
      <c r="E1287" s="30">
        <f t="shared" ca="1" si="105"/>
        <v>79.513333333333321</v>
      </c>
      <c r="F1287" s="30">
        <f t="shared" ca="1" si="106"/>
        <v>74.405166666666645</v>
      </c>
      <c r="G1287" s="206">
        <f t="shared" ca="1" si="107"/>
        <v>66.282960000000003</v>
      </c>
      <c r="H1287" s="192" t="str">
        <f ca="1"/>
        <v>2020-07-13</v>
      </c>
      <c r="I1287" s="193">
        <f ca="1"/>
        <v>191649200</v>
      </c>
      <c r="O1287" s="192" t="str">
        <f ca="1"/>
        <v>2020-07-13</v>
      </c>
      <c r="P1287" s="193">
        <f ca="1"/>
        <v>0.64</v>
      </c>
      <c r="Q1287" s="11"/>
    </row>
    <row r="1288" spans="1:17" ht="12.5">
      <c r="A1288" s="19"/>
      <c r="B1288" s="198" t="str">
        <f ca="1"/>
        <v>2020-07-10</v>
      </c>
      <c r="C1288" s="30">
        <f ca="1"/>
        <v>93.36</v>
      </c>
      <c r="D1288" s="205">
        <f t="shared" ca="1" si="108"/>
        <v>88.086500000000001</v>
      </c>
      <c r="E1288" s="30">
        <f t="shared" ca="1" si="105"/>
        <v>79.123999999999995</v>
      </c>
      <c r="F1288" s="30">
        <f t="shared" ca="1" si="106"/>
        <v>74.269416666666629</v>
      </c>
      <c r="G1288" s="206">
        <f t="shared" ca="1" si="107"/>
        <v>66.107959999999991</v>
      </c>
      <c r="H1288" s="192" t="str">
        <f ca="1"/>
        <v>2020-07-10</v>
      </c>
      <c r="I1288" s="193">
        <f ca="1"/>
        <v>90257320</v>
      </c>
      <c r="O1288" s="192" t="str">
        <f ca="1"/>
        <v>2020-07-10</v>
      </c>
      <c r="P1288" s="193">
        <f ca="1"/>
        <v>0.63300000000000001</v>
      </c>
      <c r="Q1288" s="11"/>
    </row>
    <row r="1289" spans="1:17" ht="12.5">
      <c r="A1289" s="19"/>
      <c r="B1289" s="198" t="str">
        <f ca="1"/>
        <v>2020-07-09</v>
      </c>
      <c r="C1289" s="30">
        <f ca="1"/>
        <v>93.13</v>
      </c>
      <c r="D1289" s="205">
        <f t="shared" ca="1" si="108"/>
        <v>87.505499999999998</v>
      </c>
      <c r="E1289" s="30">
        <f t="shared" ca="1" si="105"/>
        <v>78.718499999999992</v>
      </c>
      <c r="F1289" s="30">
        <f t="shared" ca="1" si="106"/>
        <v>74.13449999999996</v>
      </c>
      <c r="G1289" s="206">
        <f t="shared" ca="1" si="107"/>
        <v>65.931919999999977</v>
      </c>
      <c r="H1289" s="192" t="str">
        <f ca="1"/>
        <v>2020-07-09</v>
      </c>
      <c r="I1289" s="193">
        <f ca="1"/>
        <v>125642800</v>
      </c>
      <c r="O1289" s="192" t="str">
        <f ca="1"/>
        <v>2020-07-09</v>
      </c>
      <c r="P1289" s="193">
        <f ca="1"/>
        <v>0.60499999999999998</v>
      </c>
      <c r="Q1289" s="11"/>
    </row>
    <row r="1290" spans="1:17" ht="12.5">
      <c r="A1290" s="19"/>
      <c r="B1290" s="198" t="str">
        <f ca="1"/>
        <v>2020-07-08</v>
      </c>
      <c r="C1290" s="30">
        <f ca="1"/>
        <v>92.8</v>
      </c>
      <c r="D1290" s="205">
        <f t="shared" ca="1" si="108"/>
        <v>87.141999999999982</v>
      </c>
      <c r="E1290" s="30">
        <f t="shared" ca="1" si="105"/>
        <v>78.327333333333328</v>
      </c>
      <c r="F1290" s="30">
        <f t="shared" ca="1" si="106"/>
        <v>73.994416666666638</v>
      </c>
      <c r="G1290" s="206">
        <f t="shared" ca="1" si="107"/>
        <v>65.754959999999983</v>
      </c>
      <c r="H1290" s="192" t="str">
        <f ca="1"/>
        <v>2020-07-08</v>
      </c>
      <c r="I1290" s="193">
        <f ca="1"/>
        <v>117092000</v>
      </c>
      <c r="O1290" s="192" t="str">
        <f ca="1"/>
        <v>2020-07-08</v>
      </c>
      <c r="P1290" s="193">
        <f ca="1"/>
        <v>0.65300000000000002</v>
      </c>
      <c r="Q1290" s="11"/>
    </row>
    <row r="1291" spans="1:17" ht="12.5">
      <c r="A1291" s="19"/>
      <c r="B1291" s="198" t="str">
        <f ca="1"/>
        <v>2020-07-07</v>
      </c>
      <c r="C1291" s="30">
        <f ca="1"/>
        <v>90.69</v>
      </c>
      <c r="D1291" s="205">
        <f t="shared" ca="1" si="108"/>
        <v>86.6875</v>
      </c>
      <c r="E1291" s="30">
        <f t="shared" ca="1" si="105"/>
        <v>77.885833333333338</v>
      </c>
      <c r="F1291" s="30">
        <f t="shared" ca="1" si="106"/>
        <v>73.849249999999969</v>
      </c>
      <c r="G1291" s="206">
        <f t="shared" ca="1" si="107"/>
        <v>65.577799999999982</v>
      </c>
      <c r="H1291" s="192" t="str">
        <f ca="1"/>
        <v>2020-07-07</v>
      </c>
      <c r="I1291" s="193">
        <f ca="1"/>
        <v>112424456</v>
      </c>
      <c r="O1291" s="192" t="str">
        <f ca="1"/>
        <v>2020-07-07</v>
      </c>
      <c r="P1291" s="193">
        <f ca="1"/>
        <v>0.65</v>
      </c>
      <c r="Q1291" s="11"/>
    </row>
    <row r="1292" spans="1:17" ht="12.5">
      <c r="A1292" s="19"/>
      <c r="B1292" s="198" t="str">
        <f ca="1"/>
        <v>2020-07-06</v>
      </c>
      <c r="C1292" s="30">
        <f ca="1"/>
        <v>90.97</v>
      </c>
      <c r="D1292" s="205">
        <f t="shared" ca="1" si="108"/>
        <v>86.210000000000008</v>
      </c>
      <c r="E1292" s="30">
        <f t="shared" ca="1" si="105"/>
        <v>77.458333333333329</v>
      </c>
      <c r="F1292" s="30">
        <f t="shared" ca="1" si="106"/>
        <v>73.724333333333306</v>
      </c>
      <c r="G1292" s="206">
        <f t="shared" ca="1" si="107"/>
        <v>65.410519999999991</v>
      </c>
      <c r="H1292" s="192" t="str">
        <f ca="1"/>
        <v>2020-07-06</v>
      </c>
      <c r="I1292" s="193">
        <f ca="1"/>
        <v>118655652</v>
      </c>
      <c r="O1292" s="192" t="str">
        <f ca="1"/>
        <v>2020-07-06</v>
      </c>
      <c r="P1292" s="193">
        <f ca="1"/>
        <v>0.68400000000000005</v>
      </c>
      <c r="Q1292" s="11"/>
    </row>
    <row r="1293" spans="1:17" ht="12.5">
      <c r="A1293" s="19"/>
      <c r="B1293" s="198" t="str">
        <f ca="1"/>
        <v>2020-07-02</v>
      </c>
      <c r="C1293" s="30">
        <f ca="1"/>
        <v>88.6</v>
      </c>
      <c r="D1293" s="205">
        <f t="shared" ca="1" si="108"/>
        <v>85.695000000000022</v>
      </c>
      <c r="E1293" s="30">
        <f t="shared" ca="1" si="105"/>
        <v>77.018333333333331</v>
      </c>
      <c r="F1293" s="30">
        <f t="shared" ca="1" si="106"/>
        <v>73.605749999999972</v>
      </c>
      <c r="G1293" s="206">
        <f t="shared" ca="1" si="107"/>
        <v>65.240199999999987</v>
      </c>
      <c r="H1293" s="192" t="str">
        <f ca="1"/>
        <v>2020-07-02</v>
      </c>
      <c r="I1293" s="193">
        <f ca="1"/>
        <v>114041600</v>
      </c>
      <c r="O1293" s="192" t="str">
        <f ca="1"/>
        <v>2020-07-02</v>
      </c>
      <c r="P1293" s="193">
        <f ca="1"/>
        <v>0.66900000000000004</v>
      </c>
      <c r="Q1293" s="11"/>
    </row>
    <row r="1294" spans="1:17" ht="12.5">
      <c r="A1294" s="19"/>
      <c r="B1294" s="198" t="str">
        <f ca="1"/>
        <v>2020-07-01</v>
      </c>
      <c r="C1294" s="30">
        <f ca="1"/>
        <v>88.6</v>
      </c>
      <c r="D1294" s="205">
        <f t="shared" ca="1" si="108"/>
        <v>85.186500000000009</v>
      </c>
      <c r="E1294" s="30">
        <f t="shared" ca="1" si="105"/>
        <v>76.59099999999998</v>
      </c>
      <c r="F1294" s="30">
        <f t="shared" ca="1" si="106"/>
        <v>73.493499999999969</v>
      </c>
      <c r="G1294" s="206">
        <f t="shared" ca="1" si="107"/>
        <v>65.078199999999995</v>
      </c>
      <c r="H1294" s="192" t="str">
        <f ca="1"/>
        <v>2020-07-01</v>
      </c>
      <c r="I1294" s="193">
        <f ca="1"/>
        <v>110737236</v>
      </c>
      <c r="O1294" s="192" t="str">
        <f ca="1"/>
        <v>2020-07-01</v>
      </c>
      <c r="P1294" s="193">
        <f ca="1"/>
        <v>0.68200000000000005</v>
      </c>
      <c r="Q1294" s="11"/>
    </row>
    <row r="1295" spans="1:17" ht="12.5">
      <c r="A1295" s="19"/>
      <c r="B1295" s="198" t="str">
        <f ca="1"/>
        <v>2020-06-30</v>
      </c>
      <c r="C1295" s="30">
        <f ca="1"/>
        <v>88.77</v>
      </c>
      <c r="D1295" s="205">
        <f t="shared" ca="1" si="108"/>
        <v>84.712000000000018</v>
      </c>
      <c r="E1295" s="30">
        <f t="shared" ca="1" si="105"/>
        <v>76.175999999999988</v>
      </c>
      <c r="F1295" s="30">
        <f t="shared" ca="1" si="106"/>
        <v>73.379833333333281</v>
      </c>
      <c r="G1295" s="206">
        <f t="shared" ca="1" si="107"/>
        <v>64.920239999999993</v>
      </c>
      <c r="H1295" s="192" t="str">
        <f ca="1"/>
        <v>2020-06-30</v>
      </c>
      <c r="I1295" s="193">
        <f ca="1"/>
        <v>140223284</v>
      </c>
      <c r="O1295" s="192" t="str">
        <f ca="1"/>
        <v>2020-06-30</v>
      </c>
      <c r="P1295" s="193">
        <f ca="1"/>
        <v>0.65300000000000002</v>
      </c>
      <c r="Q1295" s="11"/>
    </row>
    <row r="1296" spans="1:17" ht="12.5">
      <c r="A1296" s="19"/>
      <c r="B1296" s="198" t="str">
        <f ca="1"/>
        <v>2020-06-29</v>
      </c>
      <c r="C1296" s="30">
        <f ca="1"/>
        <v>88.03</v>
      </c>
      <c r="D1296" s="205">
        <f t="shared" ca="1" si="108"/>
        <v>84.20750000000001</v>
      </c>
      <c r="E1296" s="30">
        <f t="shared" ca="1" si="105"/>
        <v>75.673000000000016</v>
      </c>
      <c r="F1296" s="30">
        <f t="shared" ca="1" si="106"/>
        <v>73.251749999999973</v>
      </c>
      <c r="G1296" s="206">
        <f t="shared" ca="1" si="107"/>
        <v>64.761759999999995</v>
      </c>
      <c r="H1296" s="192" t="str">
        <f ca="1"/>
        <v>2020-06-29</v>
      </c>
      <c r="I1296" s="193">
        <f ca="1"/>
        <v>130646076</v>
      </c>
      <c r="O1296" s="192" t="str">
        <f ca="1"/>
        <v>2020-06-29</v>
      </c>
      <c r="P1296" s="193">
        <f ca="1"/>
        <v>0.63600000000000001</v>
      </c>
      <c r="Q1296" s="11"/>
    </row>
    <row r="1297" spans="1:17" ht="12.5">
      <c r="A1297" s="19"/>
      <c r="B1297" s="198" t="str">
        <f ca="1"/>
        <v>2020-06-26</v>
      </c>
      <c r="C1297" s="30">
        <f ca="1"/>
        <v>86.05</v>
      </c>
      <c r="D1297" s="205">
        <f t="shared" ca="1" si="108"/>
        <v>83.722000000000008</v>
      </c>
      <c r="E1297" s="30">
        <f t="shared" ca="1" si="105"/>
        <v>75.1965</v>
      </c>
      <c r="F1297" s="30">
        <f t="shared" ca="1" si="106"/>
        <v>73.120166666666634</v>
      </c>
      <c r="G1297" s="206">
        <f t="shared" ca="1" si="107"/>
        <v>64.604640000000003</v>
      </c>
      <c r="H1297" s="192" t="str">
        <f ca="1"/>
        <v>2020-06-26</v>
      </c>
      <c r="I1297" s="193">
        <f ca="1"/>
        <v>205256844</v>
      </c>
      <c r="O1297" s="192" t="str">
        <f ca="1"/>
        <v>2020-06-26</v>
      </c>
      <c r="P1297" s="193">
        <f ca="1"/>
        <v>0.63600000000000001</v>
      </c>
      <c r="Q1297" s="11"/>
    </row>
    <row r="1298" spans="1:17" ht="12.5">
      <c r="A1298" s="19"/>
      <c r="B1298" s="198" t="str">
        <f ca="1"/>
        <v>2020-06-25</v>
      </c>
      <c r="C1298" s="30">
        <f ca="1"/>
        <v>88.78</v>
      </c>
      <c r="D1298" s="205">
        <f t="shared" ca="1" si="108"/>
        <v>83.288000000000011</v>
      </c>
      <c r="E1298" s="30">
        <f t="shared" ca="1" si="105"/>
        <v>74.736666666666665</v>
      </c>
      <c r="F1298" s="30">
        <f t="shared" ca="1" si="106"/>
        <v>73.007916666666645</v>
      </c>
      <c r="G1298" s="206">
        <f t="shared" ca="1" si="107"/>
        <v>64.454319999999996</v>
      </c>
      <c r="H1298" s="192" t="str">
        <f ca="1"/>
        <v>2020-06-25</v>
      </c>
      <c r="I1298" s="193">
        <f ca="1"/>
        <v>137522512</v>
      </c>
      <c r="O1298" s="192" t="str">
        <f ca="1"/>
        <v>2020-06-25</v>
      </c>
      <c r="P1298" s="193">
        <f ca="1"/>
        <v>0.67400000000000004</v>
      </c>
      <c r="Q1298" s="11"/>
    </row>
    <row r="1299" spans="1:17" ht="12.5">
      <c r="A1299" s="19"/>
      <c r="B1299" s="198" t="str">
        <f ca="1"/>
        <v>2020-06-24</v>
      </c>
      <c r="C1299" s="30">
        <f ca="1"/>
        <v>87.62</v>
      </c>
      <c r="D1299" s="205">
        <f t="shared" ca="1" si="108"/>
        <v>82.721000000000004</v>
      </c>
      <c r="E1299" s="30">
        <f t="shared" ca="1" si="105"/>
        <v>74.285499999999999</v>
      </c>
      <c r="F1299" s="30">
        <f t="shared" ca="1" si="106"/>
        <v>72.868166666666639</v>
      </c>
      <c r="G1299" s="206">
        <f t="shared" ca="1" si="107"/>
        <v>64.289559999999994</v>
      </c>
      <c r="H1299" s="192" t="str">
        <f ca="1"/>
        <v>2020-06-24</v>
      </c>
      <c r="I1299" s="193">
        <f ca="1"/>
        <v>192623396</v>
      </c>
      <c r="O1299" s="192" t="str">
        <f ca="1"/>
        <v>2020-06-24</v>
      </c>
      <c r="P1299" s="193">
        <f ca="1"/>
        <v>0.68400000000000005</v>
      </c>
      <c r="Q1299" s="11"/>
    </row>
    <row r="1300" spans="1:17" ht="12.5">
      <c r="A1300" s="19"/>
      <c r="B1300" s="198" t="str">
        <f ca="1"/>
        <v>2020-06-23</v>
      </c>
      <c r="C1300" s="30">
        <f ca="1"/>
        <v>89.19</v>
      </c>
      <c r="D1300" s="205">
        <f t="shared" ca="1" si="108"/>
        <v>82.21050000000001</v>
      </c>
      <c r="E1300" s="30">
        <f t="shared" ca="1" si="105"/>
        <v>73.855833333333351</v>
      </c>
      <c r="F1300" s="30">
        <f t="shared" ca="1" si="106"/>
        <v>72.743999999999971</v>
      </c>
      <c r="G1300" s="206">
        <f t="shared" ca="1" si="107"/>
        <v>64.131200000000007</v>
      </c>
      <c r="H1300" s="192" t="str">
        <f ca="1"/>
        <v>2020-06-23</v>
      </c>
      <c r="I1300" s="193">
        <f ca="1"/>
        <v>212155600</v>
      </c>
      <c r="O1300" s="192" t="str">
        <f ca="1"/>
        <v>2020-06-23</v>
      </c>
      <c r="P1300" s="193">
        <f ca="1"/>
        <v>0.70899999999999996</v>
      </c>
      <c r="Q1300" s="11"/>
    </row>
    <row r="1301" spans="1:17" ht="12.5">
      <c r="A1301" s="19"/>
      <c r="B1301" s="198" t="str">
        <f ca="1"/>
        <v>2020-06-22</v>
      </c>
      <c r="C1301" s="30">
        <f ca="1"/>
        <v>87.33</v>
      </c>
      <c r="D1301" s="205">
        <f t="shared" ca="1" si="108"/>
        <v>81.604500000000002</v>
      </c>
      <c r="E1301" s="30">
        <f t="shared" ca="1" si="105"/>
        <v>73.37133333333334</v>
      </c>
      <c r="F1301" s="30">
        <f t="shared" ca="1" si="106"/>
        <v>72.593166666666633</v>
      </c>
      <c r="G1301" s="206">
        <f t="shared" ca="1" si="107"/>
        <v>63.966639999999998</v>
      </c>
      <c r="H1301" s="192" t="str">
        <f ca="1"/>
        <v>2020-06-22</v>
      </c>
      <c r="I1301" s="193">
        <f ca="1"/>
        <v>135445264</v>
      </c>
      <c r="O1301" s="192" t="str">
        <f ca="1"/>
        <v>2020-06-22</v>
      </c>
      <c r="P1301" s="193">
        <f ca="1"/>
        <v>0.70399999999999996</v>
      </c>
      <c r="Q1301" s="11"/>
    </row>
    <row r="1302" spans="1:17" ht="12.5">
      <c r="A1302" s="19"/>
      <c r="B1302" s="198" t="str">
        <f ca="1"/>
        <v>2020-06-19</v>
      </c>
      <c r="C1302" s="30">
        <f ca="1"/>
        <v>85.1</v>
      </c>
      <c r="D1302" s="205">
        <f t="shared" ca="1" si="108"/>
        <v>81.117999999999981</v>
      </c>
      <c r="E1302" s="30">
        <f t="shared" ca="1" si="105"/>
        <v>72.961166666666685</v>
      </c>
      <c r="F1302" s="30">
        <f t="shared" ca="1" si="106"/>
        <v>72.453583333333327</v>
      </c>
      <c r="G1302" s="206">
        <f t="shared" ca="1" si="107"/>
        <v>63.805440000000011</v>
      </c>
      <c r="H1302" s="192" t="str">
        <f ca="1"/>
        <v>2020-06-19</v>
      </c>
      <c r="I1302" s="193">
        <f ca="1"/>
        <v>264476000</v>
      </c>
      <c r="O1302" s="192" t="str">
        <f ca="1"/>
        <v>2020-06-19</v>
      </c>
      <c r="P1302" s="193">
        <f ca="1"/>
        <v>0.69699999999999995</v>
      </c>
      <c r="Q1302" s="11"/>
    </row>
    <row r="1303" spans="1:17" ht="12.5">
      <c r="A1303" s="19"/>
      <c r="B1303" s="198" t="str">
        <f ca="1"/>
        <v>2020-06-18</v>
      </c>
      <c r="C1303" s="30">
        <f ca="1"/>
        <v>85.59</v>
      </c>
      <c r="D1303" s="205">
        <f t="shared" ca="1" si="108"/>
        <v>80.717999999999989</v>
      </c>
      <c r="E1303" s="30">
        <f t="shared" ca="1" si="105"/>
        <v>72.535833333333343</v>
      </c>
      <c r="F1303" s="30">
        <f t="shared" ca="1" si="106"/>
        <v>72.329083333333315</v>
      </c>
      <c r="G1303" s="206">
        <f t="shared" ca="1" si="107"/>
        <v>63.656040000000012</v>
      </c>
      <c r="H1303" s="192" t="str">
        <f ca="1"/>
        <v>2020-06-18</v>
      </c>
      <c r="I1303" s="193">
        <f ca="1"/>
        <v>96820400</v>
      </c>
      <c r="O1303" s="192" t="str">
        <f ca="1"/>
        <v>2020-06-18</v>
      </c>
      <c r="P1303" s="193">
        <f ca="1"/>
        <v>0.69399999999999995</v>
      </c>
      <c r="Q1303" s="11"/>
    </row>
    <row r="1304" spans="1:17" ht="12.5">
      <c r="A1304" s="19"/>
      <c r="B1304" s="198" t="str">
        <f ca="1"/>
        <v>2020-06-17</v>
      </c>
      <c r="C1304" s="30">
        <f ca="1"/>
        <v>85.55</v>
      </c>
      <c r="D1304" s="205">
        <f t="shared" ca="1" si="108"/>
        <v>80.322500000000005</v>
      </c>
      <c r="E1304" s="30">
        <f t="shared" ca="1" si="105"/>
        <v>72.107833333333346</v>
      </c>
      <c r="F1304" s="30">
        <f t="shared" ca="1" si="106"/>
        <v>72.200749999999999</v>
      </c>
      <c r="G1304" s="206">
        <f t="shared" ca="1" si="107"/>
        <v>63.504880000000014</v>
      </c>
      <c r="H1304" s="192" t="str">
        <f ca="1"/>
        <v>2020-06-17</v>
      </c>
      <c r="I1304" s="193">
        <f ca="1"/>
        <v>114406504</v>
      </c>
      <c r="O1304" s="192" t="str">
        <f ca="1"/>
        <v>2020-06-17</v>
      </c>
      <c r="P1304" s="193">
        <f ca="1"/>
        <v>0.73299999999999998</v>
      </c>
      <c r="Q1304" s="11"/>
    </row>
    <row r="1305" spans="1:17" ht="12.5">
      <c r="A1305" s="19"/>
      <c r="B1305" s="198" t="str">
        <f ca="1"/>
        <v>2020-06-16</v>
      </c>
      <c r="C1305" s="30">
        <f ca="1"/>
        <v>85.67</v>
      </c>
      <c r="D1305" s="205">
        <f t="shared" ca="1" si="108"/>
        <v>79.85499999999999</v>
      </c>
      <c r="E1305" s="30">
        <f t="shared" ca="1" si="105"/>
        <v>71.589500000000001</v>
      </c>
      <c r="F1305" s="30">
        <f t="shared" ca="1" si="106"/>
        <v>72.061333333333309</v>
      </c>
      <c r="G1305" s="206">
        <f t="shared" ca="1" si="107"/>
        <v>63.354519999999994</v>
      </c>
      <c r="H1305" s="192" t="str">
        <f ca="1"/>
        <v>2020-06-16</v>
      </c>
      <c r="I1305" s="193">
        <f ca="1"/>
        <v>165428800</v>
      </c>
      <c r="O1305" s="192" t="str">
        <f ca="1"/>
        <v>2020-06-16</v>
      </c>
      <c r="P1305" s="193">
        <f ca="1"/>
        <v>0.75600000000000001</v>
      </c>
      <c r="Q1305" s="11"/>
    </row>
    <row r="1306" spans="1:17" ht="12.5">
      <c r="A1306" s="19"/>
      <c r="B1306" s="198" t="str">
        <f ca="1"/>
        <v>2020-06-15</v>
      </c>
      <c r="C1306" s="30">
        <f ca="1"/>
        <v>83.46</v>
      </c>
      <c r="D1306" s="205">
        <f t="shared" ca="1" si="108"/>
        <v>79.403499999999994</v>
      </c>
      <c r="E1306" s="30">
        <f t="shared" ca="1" si="105"/>
        <v>71.088833333333326</v>
      </c>
      <c r="F1306" s="30">
        <f t="shared" ca="1" si="106"/>
        <v>71.920416666666654</v>
      </c>
      <c r="G1306" s="206">
        <f t="shared" ca="1" si="107"/>
        <v>63.202160000000006</v>
      </c>
      <c r="H1306" s="192" t="str">
        <f ca="1"/>
        <v>2020-06-15</v>
      </c>
      <c r="I1306" s="193">
        <f ca="1"/>
        <v>138808920</v>
      </c>
      <c r="O1306" s="192" t="str">
        <f ca="1"/>
        <v>2020-06-15</v>
      </c>
      <c r="P1306" s="193">
        <f ca="1"/>
        <v>0.70199999999999996</v>
      </c>
      <c r="Q1306" s="11"/>
    </row>
    <row r="1307" spans="1:17" ht="12.5">
      <c r="A1307" s="19"/>
      <c r="B1307" s="198" t="str">
        <f ca="1"/>
        <v>2020-06-12</v>
      </c>
      <c r="C1307" s="30">
        <f ca="1"/>
        <v>82.44</v>
      </c>
      <c r="D1307" s="205">
        <f t="shared" ca="1" si="108"/>
        <v>78.974499999999992</v>
      </c>
      <c r="E1307" s="30">
        <f t="shared" ca="1" si="105"/>
        <v>70.68783333333333</v>
      </c>
      <c r="F1307" s="30">
        <f t="shared" ca="1" si="106"/>
        <v>71.788666666666643</v>
      </c>
      <c r="G1307" s="206">
        <f t="shared" ca="1" si="107"/>
        <v>63.059199999999997</v>
      </c>
      <c r="H1307" s="192" t="str">
        <f ca="1"/>
        <v>2020-06-12</v>
      </c>
      <c r="I1307" s="193">
        <f ca="1"/>
        <v>200146052</v>
      </c>
      <c r="O1307" s="192" t="str">
        <f ca="1"/>
        <v>2020-06-12</v>
      </c>
      <c r="P1307" s="193">
        <f ca="1"/>
        <v>0.69899999999999995</v>
      </c>
      <c r="Q1307" s="11"/>
    </row>
    <row r="1308" spans="1:17" ht="12.5">
      <c r="A1308" s="19"/>
      <c r="B1308" s="198" t="str">
        <f ca="1"/>
        <v>2020-06-11</v>
      </c>
      <c r="C1308" s="30">
        <f ca="1"/>
        <v>81.739999999999995</v>
      </c>
      <c r="D1308" s="205">
        <f t="shared" ca="1" si="108"/>
        <v>78.618499999999983</v>
      </c>
      <c r="E1308" s="30">
        <f t="shared" ca="1" si="105"/>
        <v>70.311499999999981</v>
      </c>
      <c r="F1308" s="30">
        <f t="shared" ca="1" si="106"/>
        <v>71.666583333333335</v>
      </c>
      <c r="G1308" s="206">
        <f t="shared" ca="1" si="107"/>
        <v>62.915920000000007</v>
      </c>
      <c r="H1308" s="192" t="str">
        <f ca="1"/>
        <v>2020-06-11</v>
      </c>
      <c r="I1308" s="193">
        <f ca="1"/>
        <v>201662452</v>
      </c>
      <c r="O1308" s="192" t="str">
        <f ca="1"/>
        <v>2020-06-11</v>
      </c>
      <c r="P1308" s="193">
        <f ca="1"/>
        <v>0.65300000000000002</v>
      </c>
      <c r="Q1308" s="11"/>
    </row>
    <row r="1309" spans="1:17" ht="12.5">
      <c r="A1309" s="19"/>
      <c r="B1309" s="198" t="str">
        <f ca="1"/>
        <v>2020-06-10</v>
      </c>
      <c r="C1309" s="30">
        <f ca="1"/>
        <v>85.86</v>
      </c>
      <c r="D1309" s="205">
        <f t="shared" ca="1" si="108"/>
        <v>78.274499999999989</v>
      </c>
      <c r="E1309" s="30">
        <f t="shared" ca="1" si="105"/>
        <v>69.971833333333322</v>
      </c>
      <c r="F1309" s="30">
        <f t="shared" ca="1" si="106"/>
        <v>71.549833333333325</v>
      </c>
      <c r="G1309" s="206">
        <f t="shared" ca="1" si="107"/>
        <v>62.774360000000009</v>
      </c>
      <c r="H1309" s="192" t="str">
        <f ca="1"/>
        <v>2020-06-10</v>
      </c>
      <c r="I1309" s="193">
        <f ca="1"/>
        <v>166651752</v>
      </c>
      <c r="O1309" s="192" t="str">
        <f ca="1"/>
        <v>2020-06-10</v>
      </c>
      <c r="P1309" s="193">
        <f ca="1"/>
        <v>0.748</v>
      </c>
      <c r="Q1309" s="11"/>
    </row>
    <row r="1310" spans="1:17" ht="12.5">
      <c r="A1310" s="19"/>
      <c r="B1310" s="198" t="str">
        <f ca="1"/>
        <v>2020-06-09</v>
      </c>
      <c r="C1310" s="30">
        <f ca="1"/>
        <v>83.71</v>
      </c>
      <c r="D1310" s="205">
        <f t="shared" ca="1" si="108"/>
        <v>77.770499999999998</v>
      </c>
      <c r="E1310" s="30">
        <f t="shared" ca="1" si="105"/>
        <v>69.520500000000013</v>
      </c>
      <c r="F1310" s="30">
        <f t="shared" ca="1" si="106"/>
        <v>71.400083333333342</v>
      </c>
      <c r="G1310" s="206">
        <f t="shared" ca="1" si="107"/>
        <v>62.617680000000014</v>
      </c>
      <c r="H1310" s="192" t="str">
        <f ca="1"/>
        <v>2020-06-09</v>
      </c>
      <c r="I1310" s="193">
        <f ca="1"/>
        <v>147712400</v>
      </c>
      <c r="O1310" s="192" t="str">
        <f ca="1"/>
        <v>2020-06-09</v>
      </c>
      <c r="P1310" s="193">
        <f ca="1"/>
        <v>0.82899999999999996</v>
      </c>
      <c r="Q1310" s="11"/>
    </row>
    <row r="1311" spans="1:17" ht="12.5">
      <c r="A1311" s="19"/>
      <c r="B1311" s="198" t="str">
        <f ca="1"/>
        <v>2020-06-08</v>
      </c>
      <c r="C1311" s="30">
        <f ca="1"/>
        <v>81.14</v>
      </c>
      <c r="D1311" s="205">
        <f t="shared" ca="1" si="108"/>
        <v>77.417500000000004</v>
      </c>
      <c r="E1311" s="30">
        <f t="shared" ca="1" si="105"/>
        <v>69.24966666666667</v>
      </c>
      <c r="F1311" s="30">
        <f t="shared" ca="1" si="106"/>
        <v>71.267166666666668</v>
      </c>
      <c r="G1311" s="206">
        <f t="shared" ca="1" si="107"/>
        <v>62.469640000000012</v>
      </c>
      <c r="H1311" s="192" t="str">
        <f ca="1"/>
        <v>2020-06-08</v>
      </c>
      <c r="I1311" s="193">
        <f ca="1"/>
        <v>95654536</v>
      </c>
      <c r="O1311" s="192" t="str">
        <f ca="1"/>
        <v>2020-06-08</v>
      </c>
      <c r="P1311" s="193">
        <f ca="1"/>
        <v>0.88400000000000001</v>
      </c>
      <c r="Q1311" s="11"/>
    </row>
    <row r="1312" spans="1:17" ht="12.5">
      <c r="A1312" s="19"/>
      <c r="B1312" s="198" t="str">
        <f ca="1"/>
        <v>2020-06-05</v>
      </c>
      <c r="C1312" s="30">
        <f ca="1"/>
        <v>80.67</v>
      </c>
      <c r="D1312" s="205">
        <f t="shared" ca="1" si="108"/>
        <v>77.134000000000015</v>
      </c>
      <c r="E1312" s="30">
        <f t="shared" ca="1" si="105"/>
        <v>68.901333333333341</v>
      </c>
      <c r="F1312" s="30">
        <f t="shared" ca="1" si="106"/>
        <v>71.146166666666673</v>
      </c>
      <c r="G1312" s="206">
        <f t="shared" ca="1" si="107"/>
        <v>62.332480000000018</v>
      </c>
      <c r="H1312" s="192" t="str">
        <f ca="1"/>
        <v>2020-06-05</v>
      </c>
      <c r="I1312" s="193">
        <f ca="1"/>
        <v>137250400</v>
      </c>
      <c r="O1312" s="192" t="str">
        <f ca="1"/>
        <v>2020-06-05</v>
      </c>
      <c r="P1312" s="193">
        <f ca="1"/>
        <v>0.90400000000000003</v>
      </c>
      <c r="Q1312" s="11"/>
    </row>
    <row r="1313" spans="1:17" ht="12.5">
      <c r="A1313" s="19"/>
      <c r="B1313" s="198" t="str">
        <f ca="1"/>
        <v>2020-06-04</v>
      </c>
      <c r="C1313" s="30">
        <f ca="1"/>
        <v>78.430000000000007</v>
      </c>
      <c r="D1313" s="205">
        <f t="shared" ca="1" si="108"/>
        <v>76.786000000000001</v>
      </c>
      <c r="E1313" s="30">
        <f t="shared" ca="1" si="105"/>
        <v>68.670833333333334</v>
      </c>
      <c r="F1313" s="30">
        <f t="shared" ca="1" si="106"/>
        <v>71.021583333333325</v>
      </c>
      <c r="G1313" s="206">
        <f t="shared" ca="1" si="107"/>
        <v>62.195040000000006</v>
      </c>
      <c r="H1313" s="192" t="str">
        <f ca="1"/>
        <v>2020-06-04</v>
      </c>
      <c r="I1313" s="193">
        <f ca="1"/>
        <v>87560400</v>
      </c>
      <c r="O1313" s="192" t="str">
        <f ca="1"/>
        <v>2020-06-04</v>
      </c>
      <c r="P1313" s="193">
        <f ca="1"/>
        <v>0.82</v>
      </c>
      <c r="Q1313" s="11"/>
    </row>
    <row r="1314" spans="1:17" ht="12.5">
      <c r="A1314" s="19"/>
      <c r="B1314" s="198" t="str">
        <f ca="1"/>
        <v>2020-06-03</v>
      </c>
      <c r="C1314" s="30">
        <f ca="1"/>
        <v>79.11</v>
      </c>
      <c r="D1314" s="205">
        <f t="shared" ca="1" si="108"/>
        <v>76.512500000000017</v>
      </c>
      <c r="E1314" s="30">
        <f t="shared" ca="1" si="105"/>
        <v>68.517833333333343</v>
      </c>
      <c r="F1314" s="30">
        <f t="shared" ca="1" si="106"/>
        <v>70.914249999999996</v>
      </c>
      <c r="G1314" s="206">
        <f t="shared" ca="1" si="107"/>
        <v>62.064200000000014</v>
      </c>
      <c r="H1314" s="192" t="str">
        <f ca="1"/>
        <v>2020-06-03</v>
      </c>
      <c r="I1314" s="193">
        <f ca="1"/>
        <v>104491216</v>
      </c>
      <c r="O1314" s="192" t="str">
        <f ca="1"/>
        <v>2020-06-03</v>
      </c>
      <c r="P1314" s="193">
        <f ca="1"/>
        <v>0.76100000000000001</v>
      </c>
      <c r="Q1314" s="11"/>
    </row>
    <row r="1315" spans="1:17" ht="12.5">
      <c r="A1315" s="19"/>
      <c r="B1315" s="198" t="str">
        <f ca="1"/>
        <v>2020-06-02</v>
      </c>
      <c r="C1315" s="30">
        <f ca="1"/>
        <v>78.680000000000007</v>
      </c>
      <c r="D1315" s="205">
        <f t="shared" ca="1" si="108"/>
        <v>76.167500000000004</v>
      </c>
      <c r="E1315" s="30">
        <f t="shared" ca="1" si="105"/>
        <v>68.275833333333352</v>
      </c>
      <c r="F1315" s="30">
        <f t="shared" ca="1" si="106"/>
        <v>70.796666666666653</v>
      </c>
      <c r="G1315" s="206">
        <f t="shared" ca="1" si="107"/>
        <v>61.925920000000012</v>
      </c>
      <c r="H1315" s="192" t="str">
        <f ca="1"/>
        <v>2020-06-02</v>
      </c>
      <c r="I1315" s="193">
        <f ca="1"/>
        <v>87642816</v>
      </c>
      <c r="O1315" s="192" t="str">
        <f ca="1"/>
        <v>2020-06-02</v>
      </c>
      <c r="P1315" s="193">
        <f ca="1"/>
        <v>0.68</v>
      </c>
      <c r="Q1315" s="11"/>
    </row>
    <row r="1316" spans="1:17" ht="12.5">
      <c r="A1316" s="19"/>
      <c r="B1316" s="198" t="str">
        <f ca="1"/>
        <v>2020-06-01</v>
      </c>
      <c r="C1316" s="30">
        <f ca="1"/>
        <v>78.319999999999993</v>
      </c>
      <c r="D1316" s="205">
        <f t="shared" ca="1" si="108"/>
        <v>75.790500000000023</v>
      </c>
      <c r="E1316" s="30">
        <f t="shared" ca="1" si="105"/>
        <v>68.133500000000012</v>
      </c>
      <c r="F1316" s="30">
        <f t="shared" ca="1" si="106"/>
        <v>70.67949999999999</v>
      </c>
      <c r="G1316" s="206">
        <f t="shared" ca="1" si="107"/>
        <v>61.786760000000008</v>
      </c>
      <c r="H1316" s="192" t="str">
        <f ca="1"/>
        <v>2020-06-01</v>
      </c>
      <c r="I1316" s="193">
        <f ca="1"/>
        <v>81018612</v>
      </c>
      <c r="O1316" s="192" t="str">
        <f ca="1"/>
        <v>2020-06-01</v>
      </c>
      <c r="P1316" s="193">
        <f ca="1"/>
        <v>0.66200000000000003</v>
      </c>
      <c r="Q1316" s="11"/>
    </row>
    <row r="1317" spans="1:17" ht="12.5">
      <c r="A1317" s="19"/>
      <c r="B1317" s="198" t="str">
        <f ca="1"/>
        <v>2020-05-29</v>
      </c>
      <c r="C1317" s="30">
        <f ca="1"/>
        <v>77.37</v>
      </c>
      <c r="D1317" s="205">
        <f t="shared" ca="1" si="108"/>
        <v>75.382000000000019</v>
      </c>
      <c r="E1317" s="30">
        <f t="shared" ca="1" si="105"/>
        <v>68.013000000000019</v>
      </c>
      <c r="F1317" s="30">
        <f t="shared" ca="1" si="106"/>
        <v>70.573000000000008</v>
      </c>
      <c r="G1317" s="206">
        <f t="shared" ca="1" si="107"/>
        <v>61.646280000000012</v>
      </c>
      <c r="H1317" s="192" t="str">
        <f ca="1"/>
        <v>2020-05-29</v>
      </c>
      <c r="I1317" s="193">
        <f ca="1"/>
        <v>153598128</v>
      </c>
      <c r="O1317" s="192" t="str">
        <f ca="1"/>
        <v>2020-05-29</v>
      </c>
      <c r="P1317" s="193">
        <f ca="1"/>
        <v>0.64800000000000002</v>
      </c>
      <c r="Q1317" s="11"/>
    </row>
    <row r="1318" spans="1:17" ht="12.5">
      <c r="A1318" s="19"/>
      <c r="B1318" s="198" t="str">
        <f ca="1"/>
        <v>2020-05-28</v>
      </c>
      <c r="C1318" s="30">
        <f ca="1"/>
        <v>77.44</v>
      </c>
      <c r="D1318" s="205">
        <f t="shared" ca="1" si="108"/>
        <v>75.078500000000005</v>
      </c>
      <c r="E1318" s="30">
        <f t="shared" ca="1" si="105"/>
        <v>67.948000000000008</v>
      </c>
      <c r="F1318" s="30">
        <f t="shared" ca="1" si="106"/>
        <v>70.464083333333321</v>
      </c>
      <c r="G1318" s="206">
        <f t="shared" ca="1" si="107"/>
        <v>61.50348000000001</v>
      </c>
      <c r="H1318" s="192" t="str">
        <f ca="1"/>
        <v>2020-05-28</v>
      </c>
      <c r="I1318" s="193">
        <f ca="1"/>
        <v>133796412</v>
      </c>
      <c r="O1318" s="192" t="str">
        <f ca="1"/>
        <v>2020-05-28</v>
      </c>
      <c r="P1318" s="193">
        <f ca="1"/>
        <v>0.70499999999999996</v>
      </c>
      <c r="Q1318" s="11"/>
    </row>
    <row r="1319" spans="1:17" ht="12.5">
      <c r="A1319" s="19"/>
      <c r="B1319" s="198" t="str">
        <f ca="1"/>
        <v>2020-05-27</v>
      </c>
      <c r="C1319" s="30">
        <f ca="1"/>
        <v>77.41</v>
      </c>
      <c r="D1319" s="205">
        <f t="shared" ca="1" si="108"/>
        <v>74.698000000000008</v>
      </c>
      <c r="E1319" s="30">
        <f t="shared" ca="1" si="105"/>
        <v>67.827500000000015</v>
      </c>
      <c r="F1319" s="30">
        <f t="shared" ca="1" si="106"/>
        <v>70.346833333333336</v>
      </c>
      <c r="G1319" s="206">
        <f t="shared" ca="1" si="107"/>
        <v>61.362120000000019</v>
      </c>
      <c r="H1319" s="192" t="str">
        <f ca="1"/>
        <v>2020-05-27</v>
      </c>
      <c r="I1319" s="193">
        <f ca="1"/>
        <v>112945200</v>
      </c>
      <c r="O1319" s="192" t="str">
        <f ca="1"/>
        <v>2020-05-27</v>
      </c>
      <c r="P1319" s="193">
        <f ca="1"/>
        <v>0.68</v>
      </c>
      <c r="Q1319" s="11"/>
    </row>
    <row r="1320" spans="1:17" ht="12.5">
      <c r="A1320" s="19"/>
      <c r="B1320" s="198" t="str">
        <f ca="1"/>
        <v>2020-05-26</v>
      </c>
      <c r="C1320" s="30">
        <f ca="1"/>
        <v>77.069999999999993</v>
      </c>
      <c r="D1320" s="205">
        <f t="shared" ca="1" si="108"/>
        <v>74.207999999999998</v>
      </c>
      <c r="E1320" s="30">
        <f t="shared" ca="1" si="105"/>
        <v>67.745833333333337</v>
      </c>
      <c r="F1320" s="30">
        <f t="shared" ca="1" si="106"/>
        <v>70.225166666666652</v>
      </c>
      <c r="G1320" s="206">
        <f t="shared" ca="1" si="107"/>
        <v>61.224000000000004</v>
      </c>
      <c r="H1320" s="192" t="str">
        <f ca="1"/>
        <v>2020-05-26</v>
      </c>
      <c r="I1320" s="193">
        <f ca="1"/>
        <v>125522000</v>
      </c>
      <c r="O1320" s="192" t="str">
        <f ca="1"/>
        <v>2020-05-26</v>
      </c>
      <c r="P1320" s="193">
        <f ca="1"/>
        <v>0.69799999999999995</v>
      </c>
      <c r="Q1320" s="11"/>
    </row>
    <row r="1321" spans="1:17" ht="12.5">
      <c r="A1321" s="19"/>
      <c r="B1321" s="198" t="str">
        <f ca="1"/>
        <v>2020-05-22</v>
      </c>
      <c r="C1321" s="30">
        <f ca="1"/>
        <v>77.599999999999994</v>
      </c>
      <c r="D1321" s="205">
        <f t="shared" ca="1" si="108"/>
        <v>73.790499999999994</v>
      </c>
      <c r="E1321" s="30">
        <f t="shared" ca="1" si="105"/>
        <v>67.567000000000007</v>
      </c>
      <c r="F1321" s="30">
        <f t="shared" ca="1" si="106"/>
        <v>70.115833333333327</v>
      </c>
      <c r="G1321" s="206">
        <f t="shared" ca="1" si="107"/>
        <v>61.086320000000008</v>
      </c>
      <c r="H1321" s="192" t="str">
        <f ca="1"/>
        <v>2020-05-22</v>
      </c>
      <c r="I1321" s="193">
        <f ca="1"/>
        <v>81803200</v>
      </c>
      <c r="O1321" s="192" t="str">
        <f ca="1"/>
        <v>2020-05-22</v>
      </c>
      <c r="P1321" s="193">
        <f ca="1"/>
        <v>0.65700000000000003</v>
      </c>
      <c r="Q1321" s="11"/>
    </row>
    <row r="1322" spans="1:17" ht="12.5">
      <c r="A1322" s="19"/>
      <c r="B1322" s="198" t="str">
        <f ca="1"/>
        <v>2020-05-21</v>
      </c>
      <c r="C1322" s="30">
        <f ca="1"/>
        <v>77.099999999999994</v>
      </c>
      <c r="D1322" s="205">
        <f t="shared" ca="1" si="108"/>
        <v>73.344000000000008</v>
      </c>
      <c r="E1322" s="30">
        <f t="shared" ca="1" si="105"/>
        <v>67.380000000000024</v>
      </c>
      <c r="F1322" s="30">
        <f t="shared" ca="1" si="106"/>
        <v>70.00833333333334</v>
      </c>
      <c r="G1322" s="206">
        <f t="shared" ca="1" si="107"/>
        <v>60.94736000000001</v>
      </c>
      <c r="H1322" s="192" t="str">
        <f ca="1"/>
        <v>2020-05-21</v>
      </c>
      <c r="I1322" s="193">
        <f ca="1"/>
        <v>102688844</v>
      </c>
      <c r="O1322" s="192" t="str">
        <f ca="1"/>
        <v>2020-05-21</v>
      </c>
      <c r="P1322" s="193">
        <f ca="1"/>
        <v>0.67700000000000005</v>
      </c>
      <c r="Q1322" s="11"/>
    </row>
    <row r="1323" spans="1:17" ht="12.5">
      <c r="A1323" s="19"/>
      <c r="B1323" s="198" t="str">
        <f ca="1"/>
        <v>2020-05-20</v>
      </c>
      <c r="C1323" s="30">
        <f ca="1"/>
        <v>77.680000000000007</v>
      </c>
      <c r="D1323" s="205">
        <f t="shared" ca="1" si="108"/>
        <v>72.825999999999993</v>
      </c>
      <c r="E1323" s="30">
        <f t="shared" ca="1" si="105"/>
        <v>67.27866666666668</v>
      </c>
      <c r="F1323" s="30">
        <f t="shared" ca="1" si="106"/>
        <v>69.90625</v>
      </c>
      <c r="G1323" s="206">
        <f t="shared" ca="1" si="107"/>
        <v>60.81112000000001</v>
      </c>
      <c r="H1323" s="192" t="str">
        <f ca="1"/>
        <v>2020-05-20</v>
      </c>
      <c r="I1323" s="193">
        <f ca="1"/>
        <v>111504860</v>
      </c>
      <c r="O1323" s="192" t="str">
        <f ca="1"/>
        <v>2020-05-20</v>
      </c>
      <c r="P1323" s="193">
        <f ca="1"/>
        <v>0.68</v>
      </c>
      <c r="Q1323" s="11"/>
    </row>
    <row r="1324" spans="1:17" ht="12.5">
      <c r="A1324" s="19"/>
      <c r="B1324" s="198" t="str">
        <f ca="1"/>
        <v>2020-05-19</v>
      </c>
      <c r="C1324" s="30">
        <f ca="1"/>
        <v>76.2</v>
      </c>
      <c r="D1324" s="205">
        <f t="shared" ca="1" si="108"/>
        <v>72.292000000000002</v>
      </c>
      <c r="E1324" s="30">
        <f t="shared" ca="1" si="105"/>
        <v>67.149166666666673</v>
      </c>
      <c r="F1324" s="30">
        <f t="shared" ca="1" si="106"/>
        <v>69.79216666666666</v>
      </c>
      <c r="G1324" s="206">
        <f t="shared" ca="1" si="107"/>
        <v>60.673200000000008</v>
      </c>
      <c r="H1324" s="192" t="str">
        <f ca="1"/>
        <v>2020-05-19</v>
      </c>
      <c r="I1324" s="193">
        <f ca="1"/>
        <v>101729600</v>
      </c>
      <c r="O1324" s="192" t="str">
        <f ca="1"/>
        <v>2020-05-19</v>
      </c>
      <c r="P1324" s="193">
        <f ca="1"/>
        <v>0.71099999999999997</v>
      </c>
      <c r="Q1324" s="11"/>
    </row>
    <row r="1325" spans="1:17" ht="12.5">
      <c r="A1325" s="19"/>
      <c r="B1325" s="198" t="str">
        <f ca="1"/>
        <v>2020-05-18</v>
      </c>
      <c r="C1325" s="30">
        <f ca="1"/>
        <v>76.64</v>
      </c>
      <c r="D1325" s="205">
        <f t="shared" ca="1" si="108"/>
        <v>71.738500000000002</v>
      </c>
      <c r="E1325" s="30">
        <f t="shared" ca="1" si="105"/>
        <v>67.08516666666668</v>
      </c>
      <c r="F1325" s="30">
        <f t="shared" ca="1" si="106"/>
        <v>69.694583333333327</v>
      </c>
      <c r="G1325" s="206">
        <f t="shared" ca="1" si="107"/>
        <v>60.544200000000011</v>
      </c>
      <c r="H1325" s="192" t="str">
        <f ca="1"/>
        <v>2020-05-18</v>
      </c>
      <c r="I1325" s="193">
        <f ca="1"/>
        <v>135372500</v>
      </c>
      <c r="O1325" s="192" t="str">
        <f ca="1"/>
        <v>2020-05-18</v>
      </c>
      <c r="P1325" s="193">
        <f ca="1"/>
        <v>0.74399999999999999</v>
      </c>
      <c r="Q1325" s="11"/>
    </row>
    <row r="1326" spans="1:17" ht="12.5">
      <c r="A1326" s="19"/>
      <c r="B1326" s="198" t="str">
        <f ca="1"/>
        <v>2020-05-15</v>
      </c>
      <c r="C1326" s="30">
        <f ca="1"/>
        <v>74.88</v>
      </c>
      <c r="D1326" s="205">
        <f t="shared" ca="1" si="108"/>
        <v>71.26700000000001</v>
      </c>
      <c r="E1326" s="30">
        <f t="shared" ca="1" si="105"/>
        <v>67.074000000000012</v>
      </c>
      <c r="F1326" s="30">
        <f t="shared" ca="1" si="106"/>
        <v>69.584083333333325</v>
      </c>
      <c r="G1326" s="206">
        <f t="shared" ca="1" si="107"/>
        <v>60.417120000000018</v>
      </c>
      <c r="H1326" s="192" t="str">
        <f ca="1"/>
        <v>2020-05-15</v>
      </c>
      <c r="I1326" s="193">
        <f ca="1"/>
        <v>166348400</v>
      </c>
      <c r="O1326" s="192" t="str">
        <f ca="1"/>
        <v>2020-05-15</v>
      </c>
      <c r="P1326" s="193">
        <f ca="1"/>
        <v>0.64</v>
      </c>
      <c r="Q1326" s="11"/>
    </row>
    <row r="1327" spans="1:17" ht="12.5">
      <c r="A1327" s="19"/>
      <c r="B1327" s="198" t="str">
        <f ca="1"/>
        <v>2020-05-14</v>
      </c>
      <c r="C1327" s="30">
        <f ca="1"/>
        <v>75.319999999999993</v>
      </c>
      <c r="D1327" s="205">
        <f t="shared" ca="1" si="108"/>
        <v>70.95450000000001</v>
      </c>
      <c r="E1327" s="30">
        <f t="shared" ca="1" si="105"/>
        <v>67.121500000000012</v>
      </c>
      <c r="F1327" s="30">
        <f t="shared" ca="1" si="106"/>
        <v>69.48866666666666</v>
      </c>
      <c r="G1327" s="206">
        <f t="shared" ca="1" si="107"/>
        <v>60.293720000000022</v>
      </c>
      <c r="H1327" s="192" t="str">
        <f ca="1"/>
        <v>2020-05-14</v>
      </c>
      <c r="I1327" s="193">
        <f ca="1"/>
        <v>158929200</v>
      </c>
      <c r="O1327" s="192" t="str">
        <f ca="1"/>
        <v>2020-05-14</v>
      </c>
      <c r="P1327" s="193">
        <f ca="1"/>
        <v>0.61899999999999999</v>
      </c>
      <c r="Q1327" s="11"/>
    </row>
    <row r="1328" spans="1:17" ht="12.5">
      <c r="A1328" s="19"/>
      <c r="B1328" s="198" t="str">
        <f ca="1"/>
        <v>2020-05-13</v>
      </c>
      <c r="C1328" s="30">
        <f ca="1"/>
        <v>74.86</v>
      </c>
      <c r="D1328" s="205">
        <f t="shared" ca="1" si="108"/>
        <v>70.667000000000002</v>
      </c>
      <c r="E1328" s="30">
        <f t="shared" ca="1" si="105"/>
        <v>67.175166666666669</v>
      </c>
      <c r="F1328" s="30">
        <f t="shared" ca="1" si="106"/>
        <v>69.391999999999982</v>
      </c>
      <c r="G1328" s="206">
        <f t="shared" ca="1" si="107"/>
        <v>60.174240000000019</v>
      </c>
      <c r="H1328" s="192" t="str">
        <f ca="1"/>
        <v>2020-05-13</v>
      </c>
      <c r="I1328" s="193">
        <f ca="1"/>
        <v>200622556</v>
      </c>
      <c r="O1328" s="192" t="str">
        <f ca="1"/>
        <v>2020-05-13</v>
      </c>
      <c r="P1328" s="193">
        <f ca="1"/>
        <v>0.64900000000000002</v>
      </c>
      <c r="Q1328" s="11"/>
    </row>
    <row r="1329" spans="1:17" ht="12.5">
      <c r="A1329" s="19"/>
      <c r="B1329" s="198" t="str">
        <f ca="1"/>
        <v>2020-05-12</v>
      </c>
      <c r="C1329" s="30">
        <f ca="1"/>
        <v>75.78</v>
      </c>
      <c r="D1329" s="205">
        <f t="shared" ca="1" si="108"/>
        <v>70.375500000000017</v>
      </c>
      <c r="E1329" s="30">
        <f t="shared" ca="1" si="105"/>
        <v>67.217666666666673</v>
      </c>
      <c r="F1329" s="30">
        <f t="shared" ca="1" si="106"/>
        <v>69.305416666666645</v>
      </c>
      <c r="G1329" s="206">
        <f t="shared" ca="1" si="107"/>
        <v>60.057640000000021</v>
      </c>
      <c r="H1329" s="192" t="str">
        <f ca="1"/>
        <v>2020-05-12</v>
      </c>
      <c r="I1329" s="193">
        <f ca="1"/>
        <v>162301200</v>
      </c>
      <c r="O1329" s="192" t="str">
        <f ca="1"/>
        <v>2020-05-12</v>
      </c>
      <c r="P1329" s="193">
        <f ca="1"/>
        <v>0.67800000000000005</v>
      </c>
      <c r="Q1329" s="11"/>
    </row>
    <row r="1330" spans="1:17" ht="12.5">
      <c r="A1330" s="19"/>
      <c r="B1330" s="198" t="str">
        <f ca="1"/>
        <v>2020-05-11</v>
      </c>
      <c r="C1330" s="30">
        <f ca="1"/>
        <v>76.650000000000006</v>
      </c>
      <c r="D1330" s="205">
        <f t="shared" ca="1" si="108"/>
        <v>70.069500000000005</v>
      </c>
      <c r="E1330" s="30">
        <f t="shared" ca="1" si="105"/>
        <v>67.269000000000005</v>
      </c>
      <c r="F1330" s="30">
        <f t="shared" ca="1" si="106"/>
        <v>69.212833333333322</v>
      </c>
      <c r="G1330" s="206">
        <f t="shared" ca="1" si="107"/>
        <v>59.938160000000025</v>
      </c>
      <c r="H1330" s="192" t="str">
        <f ca="1"/>
        <v>2020-05-11</v>
      </c>
      <c r="I1330" s="193">
        <f ca="1"/>
        <v>145946400</v>
      </c>
      <c r="O1330" s="192" t="str">
        <f ca="1"/>
        <v>2020-05-11</v>
      </c>
      <c r="P1330" s="193">
        <f ca="1"/>
        <v>0.72599999999999998</v>
      </c>
      <c r="Q1330" s="11"/>
    </row>
    <row r="1331" spans="1:17" ht="12.5">
      <c r="A1331" s="19"/>
      <c r="B1331" s="198" t="str">
        <f ca="1"/>
        <v>2020-05-08</v>
      </c>
      <c r="C1331" s="30">
        <f ca="1"/>
        <v>75.47</v>
      </c>
      <c r="D1331" s="205">
        <f t="shared" ca="1" si="108"/>
        <v>69.552499999999995</v>
      </c>
      <c r="E1331" s="30">
        <f t="shared" ca="1" si="105"/>
        <v>67.305500000000009</v>
      </c>
      <c r="F1331" s="30">
        <f t="shared" ca="1" si="106"/>
        <v>69.110249999999994</v>
      </c>
      <c r="G1331" s="206">
        <f t="shared" ca="1" si="107"/>
        <v>59.813040000000029</v>
      </c>
      <c r="H1331" s="192" t="str">
        <f ca="1"/>
        <v>2020-05-08</v>
      </c>
      <c r="I1331" s="193">
        <f ca="1"/>
        <v>134047940</v>
      </c>
      <c r="O1331" s="192" t="str">
        <f ca="1"/>
        <v>2020-05-08</v>
      </c>
      <c r="P1331" s="193">
        <f ca="1"/>
        <v>0.68200000000000005</v>
      </c>
      <c r="Q1331" s="11"/>
    </row>
    <row r="1332" spans="1:17" ht="12.5">
      <c r="A1332" s="19"/>
      <c r="B1332" s="198" t="str">
        <f ca="1"/>
        <v>2020-05-07</v>
      </c>
      <c r="C1332" s="30">
        <f ca="1"/>
        <v>73.709999999999994</v>
      </c>
      <c r="D1332" s="205">
        <f t="shared" ca="1" si="108"/>
        <v>69.030999999999992</v>
      </c>
      <c r="E1332" s="30">
        <f t="shared" ca="1" si="105"/>
        <v>67.371000000000009</v>
      </c>
      <c r="F1332" s="30">
        <f t="shared" ca="1" si="106"/>
        <v>69.011250000000004</v>
      </c>
      <c r="G1332" s="206">
        <f t="shared" ca="1" si="107"/>
        <v>59.689800000000034</v>
      </c>
      <c r="H1332" s="192" t="str">
        <f ca="1"/>
        <v>2020-05-07</v>
      </c>
      <c r="I1332" s="193">
        <f ca="1"/>
        <v>115215200</v>
      </c>
      <c r="O1332" s="192" t="str">
        <f ca="1"/>
        <v>2020-05-07</v>
      </c>
      <c r="P1332" s="193">
        <f ca="1"/>
        <v>0.63100000000000001</v>
      </c>
      <c r="Q1332" s="11"/>
    </row>
    <row r="1333" spans="1:17" ht="12.5">
      <c r="A1333" s="19"/>
      <c r="B1333" s="198" t="str">
        <f ca="1"/>
        <v>2020-05-06</v>
      </c>
      <c r="C1333" s="30">
        <f ca="1"/>
        <v>72.959999999999994</v>
      </c>
      <c r="D1333" s="205">
        <f t="shared" ca="1" si="108"/>
        <v>68.573999999999998</v>
      </c>
      <c r="E1333" s="30">
        <f t="shared" ca="1" si="105"/>
        <v>67.435166666666689</v>
      </c>
      <c r="F1333" s="30">
        <f t="shared" ca="1" si="106"/>
        <v>68.930583333333345</v>
      </c>
      <c r="G1333" s="206">
        <f t="shared" ca="1" si="107"/>
        <v>59.584640000000036</v>
      </c>
      <c r="H1333" s="192" t="str">
        <f ca="1"/>
        <v>2020-05-06</v>
      </c>
      <c r="I1333" s="193">
        <f ca="1"/>
        <v>142333752</v>
      </c>
      <c r="O1333" s="192" t="str">
        <f ca="1"/>
        <v>2020-05-06</v>
      </c>
      <c r="P1333" s="193">
        <f ca="1"/>
        <v>0.71099999999999997</v>
      </c>
      <c r="Q1333" s="11"/>
    </row>
    <row r="1334" spans="1:17" ht="12.5">
      <c r="A1334" s="19"/>
      <c r="B1334" s="198" t="str">
        <f ca="1"/>
        <v>2020-05-05</v>
      </c>
      <c r="C1334" s="30">
        <f ca="1"/>
        <v>72.209999999999994</v>
      </c>
      <c r="D1334" s="205">
        <f t="shared" ca="1" si="108"/>
        <v>68.073999999999998</v>
      </c>
      <c r="E1334" s="30">
        <f t="shared" ca="1" si="105"/>
        <v>67.51966666666668</v>
      </c>
      <c r="F1334" s="30">
        <f t="shared" ca="1" si="106"/>
        <v>68.851083333333335</v>
      </c>
      <c r="G1334" s="206">
        <f t="shared" ca="1" si="107"/>
        <v>59.48512000000003</v>
      </c>
      <c r="H1334" s="192" t="str">
        <f ca="1"/>
        <v>2020-05-05</v>
      </c>
      <c r="I1334" s="193">
        <f ca="1"/>
        <v>147751200</v>
      </c>
      <c r="O1334" s="192" t="str">
        <f ca="1"/>
        <v>2020-05-05</v>
      </c>
      <c r="P1334" s="193">
        <f ca="1"/>
        <v>0.65700000000000003</v>
      </c>
      <c r="Q1334" s="11"/>
    </row>
    <row r="1335" spans="1:17" ht="12.5">
      <c r="A1335" s="19"/>
      <c r="B1335" s="198" t="str">
        <f ca="1"/>
        <v>2020-05-04</v>
      </c>
      <c r="C1335" s="30">
        <f ca="1"/>
        <v>71.14</v>
      </c>
      <c r="D1335" s="205">
        <f t="shared" ca="1" si="108"/>
        <v>67.648499999999999</v>
      </c>
      <c r="E1335" s="30">
        <f t="shared" ca="1" si="105"/>
        <v>67.610500000000016</v>
      </c>
      <c r="F1335" s="30">
        <f t="shared" ca="1" si="106"/>
        <v>68.77833333333335</v>
      </c>
      <c r="G1335" s="206">
        <f t="shared" ca="1" si="107"/>
        <v>59.390680000000039</v>
      </c>
      <c r="H1335" s="192" t="str">
        <f ca="1"/>
        <v>2020-05-04</v>
      </c>
      <c r="I1335" s="193">
        <f ca="1"/>
        <v>133568000</v>
      </c>
      <c r="O1335" s="192" t="str">
        <f ca="1"/>
        <v>2020-05-04</v>
      </c>
      <c r="P1335" s="193">
        <f ca="1"/>
        <v>0.63700000000000001</v>
      </c>
      <c r="Q1335" s="11"/>
    </row>
    <row r="1336" spans="1:17" ht="12.5">
      <c r="A1336" s="19"/>
      <c r="B1336" s="198" t="str">
        <f ca="1"/>
        <v>2020-05-01</v>
      </c>
      <c r="C1336" s="30">
        <f ca="1"/>
        <v>70.150000000000006</v>
      </c>
      <c r="D1336" s="205">
        <f t="shared" ca="1" si="108"/>
        <v>67.020999999999987</v>
      </c>
      <c r="E1336" s="30">
        <f t="shared" ca="1" si="105"/>
        <v>67.737000000000009</v>
      </c>
      <c r="F1336" s="30">
        <f t="shared" ca="1" si="106"/>
        <v>68.710333333333352</v>
      </c>
      <c r="G1336" s="206">
        <f t="shared" ca="1" si="107"/>
        <v>59.300480000000043</v>
      </c>
      <c r="H1336" s="192" t="str">
        <f ca="1"/>
        <v>2020-05-01</v>
      </c>
      <c r="I1336" s="193">
        <f ca="1"/>
        <v>240616800</v>
      </c>
      <c r="O1336" s="192" t="str">
        <f ca="1"/>
        <v>2020-05-01</v>
      </c>
      <c r="P1336" s="193">
        <f ca="1"/>
        <v>0.64200000000000002</v>
      </c>
      <c r="Q1336" s="11"/>
    </row>
    <row r="1337" spans="1:17" ht="12.5">
      <c r="A1337" s="19"/>
      <c r="B1337" s="198" t="str">
        <f ca="1"/>
        <v>2020-04-30</v>
      </c>
      <c r="C1337" s="30">
        <f ca="1"/>
        <v>71.3</v>
      </c>
      <c r="D1337" s="205">
        <f t="shared" ca="1" si="108"/>
        <v>66.485500000000002</v>
      </c>
      <c r="E1337" s="30">
        <f t="shared" ca="1" si="105"/>
        <v>67.864833333333351</v>
      </c>
      <c r="F1337" s="30">
        <f t="shared" ca="1" si="106"/>
        <v>68.649166666666673</v>
      </c>
      <c r="G1337" s="206">
        <f t="shared" ca="1" si="107"/>
        <v>59.219640000000041</v>
      </c>
      <c r="H1337" s="192" t="str">
        <f ca="1"/>
        <v>2020-04-30</v>
      </c>
      <c r="I1337" s="193">
        <f ca="1"/>
        <v>183064000</v>
      </c>
      <c r="O1337" s="192" t="str">
        <f ca="1"/>
        <v>2020-04-30</v>
      </c>
      <c r="P1337" s="193">
        <f ca="1"/>
        <v>0.622</v>
      </c>
      <c r="Q1337" s="11"/>
    </row>
    <row r="1338" spans="1:17" ht="12.5">
      <c r="A1338" s="19"/>
      <c r="B1338" s="198" t="str">
        <f ca="1"/>
        <v>2020-04-29</v>
      </c>
      <c r="C1338" s="30">
        <f ca="1"/>
        <v>69.83</v>
      </c>
      <c r="D1338" s="205">
        <f t="shared" ca="1" si="108"/>
        <v>65.843499999999992</v>
      </c>
      <c r="E1338" s="30">
        <f t="shared" ca="1" si="105"/>
        <v>67.963166666666666</v>
      </c>
      <c r="F1338" s="30">
        <f t="shared" ca="1" si="106"/>
        <v>68.572416666666669</v>
      </c>
      <c r="G1338" s="206">
        <f t="shared" ca="1" si="107"/>
        <v>59.137320000000038</v>
      </c>
      <c r="H1338" s="192" t="str">
        <f ca="1"/>
        <v>2020-04-29</v>
      </c>
      <c r="I1338" s="193">
        <f ca="1"/>
        <v>137280816</v>
      </c>
      <c r="O1338" s="192" t="str">
        <f ca="1"/>
        <v>2020-04-29</v>
      </c>
      <c r="P1338" s="193">
        <f ca="1"/>
        <v>0.627</v>
      </c>
      <c r="Q1338" s="11"/>
    </row>
    <row r="1339" spans="1:17" ht="12.5">
      <c r="A1339" s="19"/>
      <c r="B1339" s="198" t="str">
        <f ca="1"/>
        <v>2020-04-28</v>
      </c>
      <c r="C1339" s="30">
        <f ca="1"/>
        <v>67.61</v>
      </c>
      <c r="D1339" s="205">
        <f t="shared" ca="1" si="108"/>
        <v>65.4375</v>
      </c>
      <c r="E1339" s="30">
        <f t="shared" ca="1" si="105"/>
        <v>68.044833333333344</v>
      </c>
      <c r="F1339" s="30">
        <f t="shared" ca="1" si="106"/>
        <v>68.507750000000016</v>
      </c>
      <c r="G1339" s="206">
        <f t="shared" ca="1" si="107"/>
        <v>59.058400000000049</v>
      </c>
      <c r="H1339" s="192" t="str">
        <f ca="1"/>
        <v>2020-04-28</v>
      </c>
      <c r="I1339" s="193">
        <f ca="1"/>
        <v>112004800</v>
      </c>
      <c r="O1339" s="192" t="str">
        <f ca="1"/>
        <v>2020-04-28</v>
      </c>
      <c r="P1339" s="193">
        <f ca="1"/>
        <v>0.61</v>
      </c>
      <c r="Q1339" s="11"/>
    </row>
    <row r="1340" spans="1:17" ht="12.5">
      <c r="A1340" s="19"/>
      <c r="B1340" s="198" t="str">
        <f ca="1"/>
        <v>2020-04-27</v>
      </c>
      <c r="C1340" s="30">
        <f ca="1"/>
        <v>68.72</v>
      </c>
      <c r="D1340" s="205">
        <f t="shared" ca="1" si="108"/>
        <v>65.148999999999987</v>
      </c>
      <c r="E1340" s="30">
        <f t="shared" ca="1" si="105"/>
        <v>68.166833333333344</v>
      </c>
      <c r="F1340" s="30">
        <f t="shared" ca="1" si="106"/>
        <v>68.462333333333348</v>
      </c>
      <c r="G1340" s="206">
        <f t="shared" ca="1" si="107"/>
        <v>58.989680000000043</v>
      </c>
      <c r="H1340" s="192" t="str">
        <f ca="1"/>
        <v>2020-04-27</v>
      </c>
      <c r="I1340" s="193">
        <f ca="1"/>
        <v>117087600</v>
      </c>
      <c r="O1340" s="192" t="str">
        <f ca="1"/>
        <v>2020-04-27</v>
      </c>
      <c r="P1340" s="193">
        <f ca="1"/>
        <v>0.65600000000000003</v>
      </c>
      <c r="Q1340" s="11"/>
    </row>
    <row r="1341" spans="1:17" ht="12.5">
      <c r="A1341" s="19"/>
      <c r="B1341" s="198" t="str">
        <f ca="1"/>
        <v>2020-04-24</v>
      </c>
      <c r="C1341" s="30">
        <f ca="1"/>
        <v>68.67</v>
      </c>
      <c r="D1341" s="205">
        <f t="shared" ca="1" si="108"/>
        <v>64.71899999999998</v>
      </c>
      <c r="E1341" s="30">
        <f t="shared" ca="1" si="105"/>
        <v>68.328333333333333</v>
      </c>
      <c r="F1341" s="30">
        <f t="shared" ca="1" si="106"/>
        <v>68.404250000000005</v>
      </c>
      <c r="G1341" s="206">
        <f t="shared" ca="1" si="107"/>
        <v>58.907080000000036</v>
      </c>
      <c r="H1341" s="192" t="str">
        <f ca="1"/>
        <v>2020-04-24</v>
      </c>
      <c r="I1341" s="193">
        <f ca="1"/>
        <v>126508732</v>
      </c>
      <c r="O1341" s="192" t="str">
        <f ca="1"/>
        <v>2020-04-24</v>
      </c>
      <c r="P1341" s="193">
        <f ca="1"/>
        <v>0.59599999999999997</v>
      </c>
      <c r="Q1341" s="11"/>
    </row>
    <row r="1342" spans="1:17" ht="12.5">
      <c r="A1342" s="19"/>
      <c r="B1342" s="198" t="str">
        <f ca="1"/>
        <v>2020-04-23</v>
      </c>
      <c r="C1342" s="30">
        <f ca="1"/>
        <v>66.739999999999995</v>
      </c>
      <c r="D1342" s="205">
        <f t="shared" ca="1" si="108"/>
        <v>64.421499999999995</v>
      </c>
      <c r="E1342" s="30">
        <f t="shared" ca="1" si="105"/>
        <v>68.492500000000007</v>
      </c>
      <c r="F1342" s="30">
        <f t="shared" ca="1" si="106"/>
        <v>68.33241666666666</v>
      </c>
      <c r="G1342" s="206">
        <f t="shared" ca="1" si="107"/>
        <v>58.828440000000036</v>
      </c>
      <c r="H1342" s="192" t="str">
        <f ca="1"/>
        <v>2020-04-23</v>
      </c>
      <c r="I1342" s="193">
        <f ca="1"/>
        <v>124814400</v>
      </c>
      <c r="O1342" s="192" t="str">
        <f ca="1"/>
        <v>2020-04-23</v>
      </c>
      <c r="P1342" s="193">
        <f ca="1"/>
        <v>0.61299999999999999</v>
      </c>
      <c r="Q1342" s="11"/>
    </row>
    <row r="1343" spans="1:17" ht="12.5">
      <c r="A1343" s="19"/>
      <c r="B1343" s="198" t="str">
        <f ca="1"/>
        <v>2020-04-22</v>
      </c>
      <c r="C1343" s="30">
        <f ca="1"/>
        <v>67</v>
      </c>
      <c r="D1343" s="205">
        <f t="shared" ca="1" si="108"/>
        <v>64.063499999999991</v>
      </c>
      <c r="E1343" s="30">
        <f t="shared" ca="1" si="105"/>
        <v>68.662000000000006</v>
      </c>
      <c r="F1343" s="30">
        <f t="shared" ca="1" si="106"/>
        <v>68.265583333333339</v>
      </c>
      <c r="G1343" s="206">
        <f t="shared" ca="1" si="107"/>
        <v>58.757240000000046</v>
      </c>
      <c r="H1343" s="192" t="str">
        <f ca="1"/>
        <v>2020-04-22</v>
      </c>
      <c r="I1343" s="193">
        <f ca="1"/>
        <v>117057368</v>
      </c>
      <c r="O1343" s="192" t="str">
        <f ca="1"/>
        <v>2020-04-22</v>
      </c>
      <c r="P1343" s="193">
        <f ca="1"/>
        <v>0.61899999999999999</v>
      </c>
      <c r="Q1343" s="11"/>
    </row>
    <row r="1344" spans="1:17" ht="12.5">
      <c r="A1344" s="19"/>
      <c r="B1344" s="198" t="str">
        <f ca="1"/>
        <v>2020-04-21</v>
      </c>
      <c r="C1344" s="30">
        <f ca="1"/>
        <v>65.13</v>
      </c>
      <c r="D1344" s="205">
        <f t="shared" ca="1" si="108"/>
        <v>63.708999999999989</v>
      </c>
      <c r="E1344" s="30">
        <f t="shared" ca="1" si="105"/>
        <v>68.791999999999987</v>
      </c>
      <c r="F1344" s="30">
        <f t="shared" ca="1" si="106"/>
        <v>68.196666666666658</v>
      </c>
      <c r="G1344" s="206">
        <f t="shared" ca="1" si="107"/>
        <v>58.685920000000038</v>
      </c>
      <c r="H1344" s="192" t="str">
        <f ca="1"/>
        <v>2020-04-21</v>
      </c>
      <c r="I1344" s="193">
        <f ca="1"/>
        <v>180991600</v>
      </c>
      <c r="O1344" s="192" t="str">
        <f ca="1"/>
        <v>2020-04-21</v>
      </c>
      <c r="P1344" s="193">
        <f ca="1"/>
        <v>0.57099999999999995</v>
      </c>
      <c r="Q1344" s="11"/>
    </row>
    <row r="1345" spans="1:17" ht="12.5">
      <c r="A1345" s="19"/>
      <c r="B1345" s="198" t="str">
        <f ca="1"/>
        <v>2020-04-20</v>
      </c>
      <c r="C1345" s="30">
        <f ca="1"/>
        <v>67.209999999999994</v>
      </c>
      <c r="D1345" s="205">
        <f t="shared" ca="1" si="108"/>
        <v>63.175000000000011</v>
      </c>
      <c r="E1345" s="30">
        <f t="shared" ca="1" si="105"/>
        <v>68.990833333333342</v>
      </c>
      <c r="F1345" s="30">
        <f t="shared" ca="1" si="106"/>
        <v>68.154916666666665</v>
      </c>
      <c r="G1345" s="206">
        <f t="shared" ca="1" si="107"/>
        <v>58.62388000000005</v>
      </c>
      <c r="H1345" s="192" t="str">
        <f ca="1"/>
        <v>2020-04-20</v>
      </c>
      <c r="I1345" s="193">
        <f ca="1"/>
        <v>130015200</v>
      </c>
      <c r="O1345" s="192" t="str">
        <f ca="1"/>
        <v>2020-04-20</v>
      </c>
      <c r="P1345" s="193">
        <f ca="1"/>
        <v>0.626</v>
      </c>
      <c r="Q1345" s="11"/>
    </row>
    <row r="1346" spans="1:17" ht="12.5">
      <c r="A1346" s="19"/>
      <c r="B1346" s="198" t="str">
        <f ca="1"/>
        <v>2020-04-17</v>
      </c>
      <c r="C1346" s="30">
        <f ca="1"/>
        <v>68.63</v>
      </c>
      <c r="D1346" s="205">
        <f t="shared" ca="1" si="108"/>
        <v>62.596000000000018</v>
      </c>
      <c r="E1346" s="30">
        <f t="shared" ca="1" si="105"/>
        <v>69.158833333333348</v>
      </c>
      <c r="F1346" s="30">
        <f t="shared" ca="1" si="106"/>
        <v>68.090833333333336</v>
      </c>
      <c r="G1346" s="206">
        <f t="shared" ca="1" si="107"/>
        <v>58.553840000000058</v>
      </c>
      <c r="H1346" s="192" t="str">
        <f ca="1"/>
        <v>2020-04-17</v>
      </c>
      <c r="I1346" s="193">
        <f ca="1"/>
        <v>215250000</v>
      </c>
      <c r="O1346" s="192" t="str">
        <f ca="1"/>
        <v>2020-04-17</v>
      </c>
      <c r="P1346" s="193">
        <f ca="1"/>
        <v>0.65400000000000003</v>
      </c>
      <c r="Q1346" s="11"/>
    </row>
    <row r="1347" spans="1:17" ht="12.5">
      <c r="A1347" s="19"/>
      <c r="B1347" s="198" t="str">
        <f ca="1"/>
        <v>2020-04-16</v>
      </c>
      <c r="C1347" s="30">
        <f ca="1"/>
        <v>69.569999999999993</v>
      </c>
      <c r="D1347" s="205">
        <f t="shared" ca="1" si="108"/>
        <v>62.134500000000024</v>
      </c>
      <c r="E1347" s="30">
        <f t="shared" ca="1" si="105"/>
        <v>69.296999999999997</v>
      </c>
      <c r="F1347" s="30">
        <f t="shared" ca="1" si="106"/>
        <v>68.008916666666664</v>
      </c>
      <c r="G1347" s="206">
        <f t="shared" ca="1" si="107"/>
        <v>58.475280000000048</v>
      </c>
      <c r="H1347" s="192" t="str">
        <f ca="1"/>
        <v>2020-04-16</v>
      </c>
      <c r="I1347" s="193">
        <f ca="1"/>
        <v>157125200</v>
      </c>
      <c r="O1347" s="192" t="str">
        <f ca="1"/>
        <v>2020-04-16</v>
      </c>
      <c r="P1347" s="193">
        <f ca="1"/>
        <v>0.60899999999999999</v>
      </c>
      <c r="Q1347" s="11"/>
    </row>
    <row r="1348" spans="1:17" ht="12.5">
      <c r="A1348" s="19"/>
      <c r="B1348" s="198" t="str">
        <f ca="1"/>
        <v>2020-04-15</v>
      </c>
      <c r="C1348" s="30">
        <f ca="1"/>
        <v>69.03</v>
      </c>
      <c r="D1348" s="205">
        <f t="shared" ca="1" si="108"/>
        <v>61.649000000000015</v>
      </c>
      <c r="E1348" s="30">
        <f t="shared" ref="E1348:E1411" ca="1" si="109">AVERAGE(C1348:C1407)</f>
        <v>69.414833333333334</v>
      </c>
      <c r="F1348" s="30">
        <f t="shared" ref="F1348:F1411" ca="1" si="110">AVERAGE(C1348:C1467)</f>
        <v>67.918333333333337</v>
      </c>
      <c r="G1348" s="206">
        <f t="shared" ref="G1348:G1411" ca="1" si="111">AVERAGE(C1348:C1597)</f>
        <v>58.392320000000041</v>
      </c>
      <c r="H1348" s="192" t="str">
        <f ca="1"/>
        <v>2020-04-15</v>
      </c>
      <c r="I1348" s="193">
        <f ca="1"/>
        <v>131154564</v>
      </c>
      <c r="O1348" s="192" t="str">
        <f ca="1"/>
        <v>2020-04-15</v>
      </c>
      <c r="P1348" s="193">
        <f ca="1"/>
        <v>0.63800000000000001</v>
      </c>
      <c r="Q1348" s="11"/>
    </row>
    <row r="1349" spans="1:17" ht="12.5">
      <c r="A1349" s="19"/>
      <c r="B1349" s="198" t="str">
        <f ca="1"/>
        <v>2020-04-14</v>
      </c>
      <c r="C1349" s="30">
        <f ca="1"/>
        <v>69.66</v>
      </c>
      <c r="D1349" s="205">
        <f t="shared" ref="D1349:D1412" ca="1" si="112">AVERAGE(C1349:C1368)</f>
        <v>61.265499999999996</v>
      </c>
      <c r="E1349" s="30">
        <f t="shared" ca="1" si="109"/>
        <v>69.550499999999985</v>
      </c>
      <c r="F1349" s="30">
        <f t="shared" ca="1" si="110"/>
        <v>67.825749999999985</v>
      </c>
      <c r="G1349" s="206">
        <f t="shared" ca="1" si="111"/>
        <v>58.310840000000042</v>
      </c>
      <c r="H1349" s="192" t="str">
        <f ca="1"/>
        <v>2020-04-14</v>
      </c>
      <c r="I1349" s="193">
        <f ca="1"/>
        <v>194994800</v>
      </c>
      <c r="O1349" s="192" t="str">
        <f ca="1"/>
        <v>2020-04-14</v>
      </c>
      <c r="P1349" s="193">
        <f ca="1"/>
        <v>0.752</v>
      </c>
      <c r="Q1349" s="11"/>
    </row>
    <row r="1350" spans="1:17" ht="12.5">
      <c r="A1350" s="19"/>
      <c r="B1350" s="198" t="str">
        <f ca="1"/>
        <v>2020-04-13</v>
      </c>
      <c r="C1350" s="30">
        <f ca="1"/>
        <v>66.31</v>
      </c>
      <c r="D1350" s="205">
        <f t="shared" ca="1" si="112"/>
        <v>60.721499999999992</v>
      </c>
      <c r="E1350" s="30">
        <f t="shared" ca="1" si="109"/>
        <v>69.661499999999975</v>
      </c>
      <c r="F1350" s="30">
        <f t="shared" ca="1" si="110"/>
        <v>67.728999999999985</v>
      </c>
      <c r="G1350" s="206">
        <f t="shared" ca="1" si="111"/>
        <v>58.223120000000044</v>
      </c>
      <c r="H1350" s="192" t="str">
        <f ca="1"/>
        <v>2020-04-13</v>
      </c>
      <c r="I1350" s="193">
        <f ca="1"/>
        <v>131022924</v>
      </c>
      <c r="O1350" s="192" t="str">
        <f ca="1"/>
        <v>2020-04-13</v>
      </c>
      <c r="P1350" s="193">
        <f ca="1"/>
        <v>0.749</v>
      </c>
      <c r="Q1350" s="11"/>
    </row>
    <row r="1351" spans="1:17" ht="12.5">
      <c r="A1351" s="19"/>
      <c r="B1351" s="198" t="str">
        <f ca="1"/>
        <v>2020-04-09</v>
      </c>
      <c r="C1351" s="30">
        <f ca="1"/>
        <v>65.040000000000006</v>
      </c>
      <c r="D1351" s="205">
        <f t="shared" ca="1" si="112"/>
        <v>60.778999999999996</v>
      </c>
      <c r="E1351" s="30">
        <f t="shared" ca="1" si="109"/>
        <v>69.812666666666658</v>
      </c>
      <c r="F1351" s="30">
        <f t="shared" ca="1" si="110"/>
        <v>67.651916666666665</v>
      </c>
      <c r="G1351" s="206">
        <f t="shared" ca="1" si="111"/>
        <v>58.148760000000046</v>
      </c>
      <c r="H1351" s="192" t="str">
        <f ca="1"/>
        <v>2020-04-09</v>
      </c>
      <c r="I1351" s="193">
        <f ca="1"/>
        <v>162116492</v>
      </c>
      <c r="O1351" s="192" t="str">
        <f ca="1"/>
        <v>2020-04-09</v>
      </c>
      <c r="P1351" s="193">
        <f ca="1"/>
        <v>0.72899999999999998</v>
      </c>
      <c r="Q1351" s="11"/>
    </row>
    <row r="1352" spans="1:17" ht="12.5">
      <c r="A1352" s="19"/>
      <c r="B1352" s="198" t="str">
        <f ca="1"/>
        <v>2020-04-08</v>
      </c>
      <c r="C1352" s="30">
        <f ca="1"/>
        <v>64.569999999999993</v>
      </c>
      <c r="D1352" s="205">
        <f t="shared" ca="1" si="112"/>
        <v>60.539000000000001</v>
      </c>
      <c r="E1352" s="30">
        <f t="shared" ca="1" si="109"/>
        <v>69.990333333333325</v>
      </c>
      <c r="F1352" s="30">
        <f t="shared" ca="1" si="110"/>
        <v>67.583166666666656</v>
      </c>
      <c r="G1352" s="206">
        <f t="shared" ca="1" si="111"/>
        <v>58.079160000000037</v>
      </c>
      <c r="H1352" s="192" t="str">
        <f ca="1"/>
        <v>2020-04-08</v>
      </c>
      <c r="I1352" s="193">
        <f ca="1"/>
        <v>168895284</v>
      </c>
      <c r="O1352" s="192" t="str">
        <f ca="1"/>
        <v>2020-04-08</v>
      </c>
      <c r="P1352" s="193">
        <f ca="1"/>
        <v>0.76400000000000001</v>
      </c>
      <c r="Q1352" s="11"/>
    </row>
    <row r="1353" spans="1:17" ht="12.5">
      <c r="A1353" s="19"/>
      <c r="B1353" s="198" t="str">
        <f ca="1"/>
        <v>2020-04-07</v>
      </c>
      <c r="C1353" s="30">
        <f ca="1"/>
        <v>62.96</v>
      </c>
      <c r="D1353" s="205">
        <f t="shared" ca="1" si="112"/>
        <v>60.652499999999996</v>
      </c>
      <c r="E1353" s="30">
        <f t="shared" ca="1" si="109"/>
        <v>70.193166666666656</v>
      </c>
      <c r="F1353" s="30">
        <f t="shared" ca="1" si="110"/>
        <v>67.516499999999994</v>
      </c>
      <c r="G1353" s="206">
        <f t="shared" ca="1" si="111"/>
        <v>58.01152000000004</v>
      </c>
      <c r="H1353" s="192" t="str">
        <f ca="1"/>
        <v>2020-04-07</v>
      </c>
      <c r="I1353" s="193">
        <f ca="1"/>
        <v>202887324</v>
      </c>
      <c r="O1353" s="192" t="str">
        <f ca="1"/>
        <v>2020-04-07</v>
      </c>
      <c r="P1353" s="193">
        <f ca="1"/>
        <v>0.73599999999999999</v>
      </c>
      <c r="Q1353" s="11"/>
    </row>
    <row r="1354" spans="1:17" ht="12.5">
      <c r="A1354" s="19"/>
      <c r="B1354" s="198" t="str">
        <f ca="1"/>
        <v>2020-04-06</v>
      </c>
      <c r="C1354" s="30">
        <f ca="1"/>
        <v>63.7</v>
      </c>
      <c r="D1354" s="205">
        <f t="shared" ca="1" si="112"/>
        <v>60.966999999999999</v>
      </c>
      <c r="E1354" s="30">
        <f t="shared" ca="1" si="109"/>
        <v>70.395999999999987</v>
      </c>
      <c r="F1354" s="30">
        <f t="shared" ca="1" si="110"/>
        <v>67.465166666666661</v>
      </c>
      <c r="G1354" s="206">
        <f t="shared" ca="1" si="111"/>
        <v>57.951920000000044</v>
      </c>
      <c r="H1354" s="192" t="str">
        <f ca="1"/>
        <v>2020-04-06</v>
      </c>
      <c r="I1354" s="193">
        <f ca="1"/>
        <v>201820400</v>
      </c>
      <c r="O1354" s="192" t="str">
        <f ca="1"/>
        <v>2020-04-06</v>
      </c>
      <c r="P1354" s="193">
        <f ca="1"/>
        <v>0.67600000000000005</v>
      </c>
      <c r="Q1354" s="11"/>
    </row>
    <row r="1355" spans="1:17" ht="12.5">
      <c r="A1355" s="19"/>
      <c r="B1355" s="198" t="str">
        <f ca="1"/>
        <v>2020-04-03</v>
      </c>
      <c r="C1355" s="30">
        <f ca="1"/>
        <v>58.59</v>
      </c>
      <c r="D1355" s="205">
        <f t="shared" ca="1" si="112"/>
        <v>61.011499999999998</v>
      </c>
      <c r="E1355" s="30">
        <f t="shared" ca="1" si="109"/>
        <v>70.583666666666659</v>
      </c>
      <c r="F1355" s="30">
        <f t="shared" ca="1" si="110"/>
        <v>67.408749999999998</v>
      </c>
      <c r="G1355" s="206">
        <f t="shared" ca="1" si="111"/>
        <v>57.888280000000044</v>
      </c>
      <c r="H1355" s="192" t="str">
        <f ca="1"/>
        <v>2020-04-03</v>
      </c>
      <c r="I1355" s="193">
        <f ca="1"/>
        <v>129880068</v>
      </c>
      <c r="O1355" s="192" t="str">
        <f ca="1"/>
        <v>2020-04-03</v>
      </c>
      <c r="P1355" s="193">
        <f ca="1"/>
        <v>0.58699999999999997</v>
      </c>
      <c r="Q1355" s="11"/>
    </row>
    <row r="1356" spans="1:17" ht="12.5">
      <c r="A1356" s="19"/>
      <c r="B1356" s="198" t="str">
        <f ca="1"/>
        <v>2020-04-02</v>
      </c>
      <c r="C1356" s="30">
        <f ca="1"/>
        <v>59.44</v>
      </c>
      <c r="D1356" s="205">
        <f t="shared" ca="1" si="112"/>
        <v>61.588999999999999</v>
      </c>
      <c r="E1356" s="30">
        <f t="shared" ca="1" si="109"/>
        <v>70.830499999999986</v>
      </c>
      <c r="F1356" s="30">
        <f t="shared" ca="1" si="110"/>
        <v>67.395666666666671</v>
      </c>
      <c r="G1356" s="206">
        <f t="shared" ca="1" si="111"/>
        <v>57.845640000000046</v>
      </c>
      <c r="H1356" s="192" t="str">
        <f ca="1"/>
        <v>2020-04-02</v>
      </c>
      <c r="I1356" s="193">
        <f ca="1"/>
        <v>165934000</v>
      </c>
      <c r="O1356" s="192" t="str">
        <f ca="1"/>
        <v>2020-04-02</v>
      </c>
      <c r="P1356" s="193">
        <f ca="1"/>
        <v>0.627</v>
      </c>
      <c r="Q1356" s="11"/>
    </row>
    <row r="1357" spans="1:17" ht="12.5">
      <c r="A1357" s="19"/>
      <c r="B1357" s="198" t="str">
        <f ca="1"/>
        <v>2020-04-01</v>
      </c>
      <c r="C1357" s="30">
        <f ca="1"/>
        <v>58.46</v>
      </c>
      <c r="D1357" s="205">
        <f t="shared" ca="1" si="112"/>
        <v>62.171500000000002</v>
      </c>
      <c r="E1357" s="30">
        <f t="shared" ca="1" si="109"/>
        <v>71.043833333333325</v>
      </c>
      <c r="F1357" s="30">
        <f t="shared" ca="1" si="110"/>
        <v>67.363166666666672</v>
      </c>
      <c r="G1357" s="206">
        <f t="shared" ca="1" si="111"/>
        <v>57.796640000000053</v>
      </c>
      <c r="H1357" s="192" t="str">
        <f ca="1"/>
        <v>2020-04-01</v>
      </c>
      <c r="I1357" s="193">
        <f ca="1"/>
        <v>176218552</v>
      </c>
      <c r="O1357" s="192" t="str">
        <f ca="1"/>
        <v>2020-04-01</v>
      </c>
      <c r="P1357" s="193">
        <f ca="1"/>
        <v>0.63500000000000001</v>
      </c>
      <c r="Q1357" s="11"/>
    </row>
    <row r="1358" spans="1:17" ht="12.5">
      <c r="A1358" s="19"/>
      <c r="B1358" s="198" t="str">
        <f ca="1"/>
        <v>2020-03-31</v>
      </c>
      <c r="C1358" s="30">
        <f ca="1"/>
        <v>61.71</v>
      </c>
      <c r="D1358" s="205">
        <f t="shared" ca="1" si="112"/>
        <v>62.922000000000004</v>
      </c>
      <c r="E1358" s="30">
        <f t="shared" ca="1" si="109"/>
        <v>71.279166666666669</v>
      </c>
      <c r="F1358" s="30">
        <f t="shared" ca="1" si="110"/>
        <v>67.332666666666682</v>
      </c>
      <c r="G1358" s="206">
        <f t="shared" ca="1" si="111"/>
        <v>57.750320000000059</v>
      </c>
      <c r="H1358" s="192" t="str">
        <f ca="1"/>
        <v>2020-03-31</v>
      </c>
      <c r="I1358" s="193">
        <f ca="1"/>
        <v>197002004</v>
      </c>
      <c r="O1358" s="192" t="str">
        <f ca="1"/>
        <v>2020-03-31</v>
      </c>
      <c r="P1358" s="193">
        <f ca="1"/>
        <v>0.69799999999999995</v>
      </c>
      <c r="Q1358" s="11"/>
    </row>
    <row r="1359" spans="1:17" ht="12.5">
      <c r="A1359" s="19"/>
      <c r="B1359" s="198" t="str">
        <f ca="1"/>
        <v>2020-03-30</v>
      </c>
      <c r="C1359" s="30">
        <f ca="1"/>
        <v>61.84</v>
      </c>
      <c r="D1359" s="205">
        <f t="shared" ca="1" si="112"/>
        <v>63.347000000000001</v>
      </c>
      <c r="E1359" s="30">
        <f t="shared" ca="1" si="109"/>
        <v>71.450833333333335</v>
      </c>
      <c r="F1359" s="30">
        <f t="shared" ca="1" si="110"/>
        <v>67.269833333333352</v>
      </c>
      <c r="G1359" s="206">
        <f t="shared" ca="1" si="111"/>
        <v>57.690640000000066</v>
      </c>
      <c r="H1359" s="192" t="str">
        <f ca="1"/>
        <v>2020-03-30</v>
      </c>
      <c r="I1359" s="193">
        <f ca="1"/>
        <v>167976440</v>
      </c>
      <c r="O1359" s="192" t="str">
        <f ca="1"/>
        <v>2020-03-30</v>
      </c>
      <c r="P1359" s="193">
        <f ca="1"/>
        <v>0.67</v>
      </c>
      <c r="Q1359" s="11"/>
    </row>
    <row r="1360" spans="1:17" ht="12.5">
      <c r="A1360" s="19"/>
      <c r="B1360" s="198" t="str">
        <f ca="1"/>
        <v>2020-03-27</v>
      </c>
      <c r="C1360" s="30">
        <f ca="1"/>
        <v>60.12</v>
      </c>
      <c r="D1360" s="205">
        <f t="shared" ca="1" si="112"/>
        <v>63.880500000000005</v>
      </c>
      <c r="E1360" s="30">
        <f t="shared" ca="1" si="109"/>
        <v>71.632166666666677</v>
      </c>
      <c r="F1360" s="30">
        <f t="shared" ca="1" si="110"/>
        <v>67.211250000000021</v>
      </c>
      <c r="G1360" s="206">
        <f t="shared" ca="1" si="111"/>
        <v>57.629200000000061</v>
      </c>
      <c r="H1360" s="192" t="str">
        <f ca="1"/>
        <v>2020-03-27</v>
      </c>
      <c r="I1360" s="193">
        <f ca="1"/>
        <v>204216800</v>
      </c>
      <c r="O1360" s="192" t="str">
        <f ca="1"/>
        <v>2020-03-27</v>
      </c>
      <c r="P1360" s="193">
        <f ca="1"/>
        <v>0.749</v>
      </c>
      <c r="Q1360" s="11"/>
    </row>
    <row r="1361" spans="1:17" ht="12.5">
      <c r="A1361" s="19"/>
      <c r="B1361" s="198" t="str">
        <f ca="1"/>
        <v>2020-03-26</v>
      </c>
      <c r="C1361" s="30">
        <f ca="1"/>
        <v>62.72</v>
      </c>
      <c r="D1361" s="205">
        <f t="shared" ca="1" si="112"/>
        <v>64.191499999999991</v>
      </c>
      <c r="E1361" s="30">
        <f t="shared" ca="1" si="109"/>
        <v>71.814999999999998</v>
      </c>
      <c r="F1361" s="30">
        <f t="shared" ca="1" si="110"/>
        <v>67.16691666666668</v>
      </c>
      <c r="G1361" s="206">
        <f t="shared" ca="1" si="111"/>
        <v>57.571960000000054</v>
      </c>
      <c r="H1361" s="192" t="str">
        <f ca="1"/>
        <v>2020-03-26</v>
      </c>
      <c r="I1361" s="193">
        <f ca="1"/>
        <v>252560676</v>
      </c>
      <c r="O1361" s="192" t="str">
        <f ca="1"/>
        <v>2020-03-26</v>
      </c>
      <c r="P1361" s="193">
        <f ca="1"/>
        <v>0.81100000000000005</v>
      </c>
      <c r="Q1361" s="11"/>
    </row>
    <row r="1362" spans="1:17" ht="12.5">
      <c r="A1362" s="19"/>
      <c r="B1362" s="198" t="str">
        <f ca="1"/>
        <v>2020-03-25</v>
      </c>
      <c r="C1362" s="30">
        <f ca="1"/>
        <v>59.58</v>
      </c>
      <c r="D1362" s="205">
        <f t="shared" ca="1" si="112"/>
        <v>64.374500000000012</v>
      </c>
      <c r="E1362" s="30">
        <f t="shared" ca="1" si="109"/>
        <v>71.945999999999998</v>
      </c>
      <c r="F1362" s="30">
        <f t="shared" ca="1" si="110"/>
        <v>67.088416666666689</v>
      </c>
      <c r="G1362" s="206">
        <f t="shared" ca="1" si="111"/>
        <v>57.503080000000068</v>
      </c>
      <c r="H1362" s="192" t="str">
        <f ca="1"/>
        <v>2020-03-25</v>
      </c>
      <c r="I1362" s="193">
        <f ca="1"/>
        <v>303602040</v>
      </c>
      <c r="O1362" s="192" t="str">
        <f ca="1"/>
        <v>2020-03-25</v>
      </c>
      <c r="P1362" s="193">
        <f ca="1"/>
        <v>0.85799999999999998</v>
      </c>
      <c r="Q1362" s="11"/>
    </row>
    <row r="1363" spans="1:17" ht="12.5">
      <c r="A1363" s="19"/>
      <c r="B1363" s="198" t="str">
        <f ca="1"/>
        <v>2020-03-24</v>
      </c>
      <c r="C1363" s="30">
        <f ca="1"/>
        <v>59.91</v>
      </c>
      <c r="D1363" s="205">
        <f t="shared" ca="1" si="112"/>
        <v>64.946499999999986</v>
      </c>
      <c r="E1363" s="30">
        <f t="shared" ca="1" si="109"/>
        <v>72.122333333333316</v>
      </c>
      <c r="F1363" s="30">
        <f t="shared" ca="1" si="110"/>
        <v>67.032333333333355</v>
      </c>
      <c r="G1363" s="206">
        <f t="shared" ca="1" si="111"/>
        <v>57.445600000000063</v>
      </c>
      <c r="H1363" s="192" t="str">
        <f ca="1"/>
        <v>2020-03-24</v>
      </c>
      <c r="I1363" s="193">
        <f ca="1"/>
        <v>287531200</v>
      </c>
      <c r="O1363" s="192" t="str">
        <f ca="1"/>
        <v>2020-03-24</v>
      </c>
      <c r="P1363" s="193">
        <f ca="1"/>
        <v>0.81599999999999995</v>
      </c>
      <c r="Q1363" s="11"/>
    </row>
    <row r="1364" spans="1:17" ht="12.5">
      <c r="A1364" s="19"/>
      <c r="B1364" s="198" t="str">
        <f ca="1"/>
        <v>2020-03-23</v>
      </c>
      <c r="C1364" s="30">
        <f ca="1"/>
        <v>54.45</v>
      </c>
      <c r="D1364" s="205">
        <f t="shared" ca="1" si="112"/>
        <v>65.4465</v>
      </c>
      <c r="E1364" s="30">
        <f t="shared" ca="1" si="109"/>
        <v>72.293666666666653</v>
      </c>
      <c r="F1364" s="30">
        <f t="shared" ca="1" si="110"/>
        <v>66.984833333333356</v>
      </c>
      <c r="G1364" s="206">
        <f t="shared" ca="1" si="111"/>
        <v>57.38656000000006</v>
      </c>
      <c r="H1364" s="192" t="str">
        <f ca="1"/>
        <v>2020-03-23</v>
      </c>
      <c r="I1364" s="193">
        <f ca="1"/>
        <v>336752832</v>
      </c>
      <c r="O1364" s="192" t="str">
        <f ca="1"/>
        <v>2020-03-23</v>
      </c>
      <c r="P1364" s="193">
        <f ca="1"/>
        <v>0.76400000000000001</v>
      </c>
      <c r="Q1364" s="11"/>
    </row>
    <row r="1365" spans="1:17" ht="12.5">
      <c r="A1365" s="19"/>
      <c r="B1365" s="198" t="str">
        <f ca="1"/>
        <v>2020-03-20</v>
      </c>
      <c r="C1365" s="30">
        <f ca="1"/>
        <v>55.63</v>
      </c>
      <c r="D1365" s="205">
        <f t="shared" ca="1" si="112"/>
        <v>66.342000000000013</v>
      </c>
      <c r="E1365" s="30">
        <f t="shared" ca="1" si="109"/>
        <v>72.533166666666645</v>
      </c>
      <c r="F1365" s="30">
        <f t="shared" ca="1" si="110"/>
        <v>66.981583333333361</v>
      </c>
      <c r="G1365" s="206">
        <f t="shared" ca="1" si="111"/>
        <v>57.347720000000059</v>
      </c>
      <c r="H1365" s="192" t="str">
        <f ca="1"/>
        <v>2020-03-20</v>
      </c>
      <c r="I1365" s="193">
        <f ca="1"/>
        <v>401693384</v>
      </c>
      <c r="O1365" s="192" t="str">
        <f ca="1"/>
        <v>2020-03-20</v>
      </c>
      <c r="P1365" s="193">
        <f ca="1"/>
        <v>0.93799999999999994</v>
      </c>
      <c r="Q1365" s="11"/>
    </row>
    <row r="1366" spans="1:17" ht="12.5">
      <c r="A1366" s="19"/>
      <c r="B1366" s="198" t="str">
        <f ca="1"/>
        <v>2020-03-19</v>
      </c>
      <c r="C1366" s="30">
        <f ca="1"/>
        <v>59.4</v>
      </c>
      <c r="D1366" s="205">
        <f t="shared" ca="1" si="112"/>
        <v>67.359000000000009</v>
      </c>
      <c r="E1366" s="30">
        <f t="shared" ca="1" si="109"/>
        <v>72.751999999999981</v>
      </c>
      <c r="F1366" s="30">
        <f t="shared" ca="1" si="110"/>
        <v>66.958166666666685</v>
      </c>
      <c r="G1366" s="206">
        <f t="shared" ca="1" si="111"/>
        <v>57.306040000000053</v>
      </c>
      <c r="H1366" s="192" t="str">
        <f ca="1"/>
        <v>2020-03-19</v>
      </c>
      <c r="I1366" s="193">
        <f ca="1"/>
        <v>271857200</v>
      </c>
      <c r="O1366" s="192" t="str">
        <f ca="1"/>
        <v>2020-03-19</v>
      </c>
      <c r="P1366" s="193">
        <f ca="1"/>
        <v>1.1200000000000001</v>
      </c>
      <c r="Q1366" s="11"/>
    </row>
    <row r="1367" spans="1:17" ht="12.5">
      <c r="A1367" s="19"/>
      <c r="B1367" s="198" t="str">
        <f ca="1"/>
        <v>2020-03-18</v>
      </c>
      <c r="C1367" s="30">
        <f ca="1"/>
        <v>59.86</v>
      </c>
      <c r="D1367" s="205">
        <f t="shared" ca="1" si="112"/>
        <v>68.275500000000008</v>
      </c>
      <c r="E1367" s="30">
        <f t="shared" ca="1" si="109"/>
        <v>72.889499999999984</v>
      </c>
      <c r="F1367" s="30">
        <f t="shared" ca="1" si="110"/>
        <v>66.905500000000018</v>
      </c>
      <c r="G1367" s="206">
        <f t="shared" ca="1" si="111"/>
        <v>57.251480000000058</v>
      </c>
      <c r="H1367" s="192" t="str">
        <f ca="1"/>
        <v>2020-03-18</v>
      </c>
      <c r="I1367" s="193">
        <f ca="1"/>
        <v>300233624</v>
      </c>
      <c r="O1367" s="192" t="str">
        <f ca="1"/>
        <v>2020-03-18</v>
      </c>
      <c r="P1367" s="193">
        <f ca="1"/>
        <v>1.27</v>
      </c>
      <c r="Q1367" s="11"/>
    </row>
    <row r="1368" spans="1:17" ht="12.5">
      <c r="A1368" s="19"/>
      <c r="B1368" s="198" t="str">
        <f ca="1"/>
        <v>2020-03-17</v>
      </c>
      <c r="C1368" s="30">
        <f ca="1"/>
        <v>61.36</v>
      </c>
      <c r="D1368" s="205">
        <f t="shared" ca="1" si="112"/>
        <v>69.209500000000006</v>
      </c>
      <c r="E1368" s="30">
        <f t="shared" ca="1" si="109"/>
        <v>73.021666666666633</v>
      </c>
      <c r="F1368" s="30">
        <f t="shared" ca="1" si="110"/>
        <v>66.851250000000022</v>
      </c>
      <c r="G1368" s="206">
        <f t="shared" ca="1" si="111"/>
        <v>57.198960000000049</v>
      </c>
      <c r="H1368" s="192" t="str">
        <f ca="1"/>
        <v>2020-03-17</v>
      </c>
      <c r="I1368" s="193">
        <f ca="1"/>
        <v>324056000</v>
      </c>
      <c r="O1368" s="192" t="str">
        <f ca="1"/>
        <v>2020-03-17</v>
      </c>
      <c r="P1368" s="193">
        <f ca="1"/>
        <v>0.997</v>
      </c>
      <c r="Q1368" s="11"/>
    </row>
    <row r="1369" spans="1:17" ht="12.5">
      <c r="A1369" s="19"/>
      <c r="B1369" s="198" t="str">
        <f ca="1"/>
        <v>2020-03-16</v>
      </c>
      <c r="C1369" s="30">
        <f ca="1"/>
        <v>58.78</v>
      </c>
      <c r="D1369" s="205">
        <f t="shared" ca="1" si="112"/>
        <v>70.012</v>
      </c>
      <c r="E1369" s="30">
        <f t="shared" ca="1" si="109"/>
        <v>73.127833333333299</v>
      </c>
      <c r="F1369" s="30">
        <f t="shared" ca="1" si="110"/>
        <v>66.777750000000026</v>
      </c>
      <c r="G1369" s="206">
        <f t="shared" ca="1" si="111"/>
        <v>57.133800000000043</v>
      </c>
      <c r="H1369" s="192" t="str">
        <f ca="1"/>
        <v>2020-03-16</v>
      </c>
      <c r="I1369" s="193">
        <f ca="1"/>
        <v>322423600</v>
      </c>
      <c r="O1369" s="192" t="str">
        <f ca="1"/>
        <v>2020-03-16</v>
      </c>
      <c r="P1369" s="193">
        <f ca="1"/>
        <v>0.72799999999999998</v>
      </c>
      <c r="Q1369" s="11"/>
    </row>
    <row r="1370" spans="1:17" ht="12.5">
      <c r="A1370" s="19"/>
      <c r="B1370" s="198" t="str">
        <f ca="1"/>
        <v>2020-03-13</v>
      </c>
      <c r="C1370" s="30">
        <f ca="1"/>
        <v>67.459999999999994</v>
      </c>
      <c r="D1370" s="205">
        <f t="shared" ca="1" si="112"/>
        <v>71.015999999999991</v>
      </c>
      <c r="E1370" s="30">
        <f t="shared" ca="1" si="109"/>
        <v>73.279666666666643</v>
      </c>
      <c r="F1370" s="30">
        <f t="shared" ca="1" si="110"/>
        <v>66.727833333333351</v>
      </c>
      <c r="G1370" s="206">
        <f t="shared" ca="1" si="111"/>
        <v>57.077400000000054</v>
      </c>
      <c r="H1370" s="192" t="str">
        <f ca="1"/>
        <v>2020-03-13</v>
      </c>
      <c r="I1370" s="193">
        <f ca="1"/>
        <v>370732128</v>
      </c>
      <c r="O1370" s="192" t="str">
        <f ca="1"/>
        <v>2020-03-13</v>
      </c>
      <c r="P1370" s="193">
        <f ca="1"/>
        <v>0.95099999999999996</v>
      </c>
      <c r="Q1370" s="11"/>
    </row>
    <row r="1371" spans="1:17" ht="12.5">
      <c r="A1371" s="19"/>
      <c r="B1371" s="198" t="str">
        <f ca="1"/>
        <v>2020-03-12</v>
      </c>
      <c r="C1371" s="30">
        <f ca="1"/>
        <v>60.24</v>
      </c>
      <c r="D1371" s="205">
        <f t="shared" ca="1" si="112"/>
        <v>71.584999999999994</v>
      </c>
      <c r="E1371" s="30">
        <f t="shared" ca="1" si="109"/>
        <v>73.284666666666666</v>
      </c>
      <c r="F1371" s="30">
        <f t="shared" ca="1" si="110"/>
        <v>66.603666666666697</v>
      </c>
      <c r="G1371" s="206">
        <f t="shared" ca="1" si="111"/>
        <v>56.98772000000006</v>
      </c>
      <c r="H1371" s="192" t="str">
        <f ca="1"/>
        <v>2020-03-12</v>
      </c>
      <c r="I1371" s="193">
        <f ca="1"/>
        <v>418474068</v>
      </c>
      <c r="O1371" s="192" t="str">
        <f ca="1"/>
        <v>2020-03-12</v>
      </c>
      <c r="P1371" s="193">
        <f ca="1"/>
        <v>0.84899999999999998</v>
      </c>
      <c r="Q1371" s="11"/>
    </row>
    <row r="1372" spans="1:17" ht="12.5">
      <c r="A1372" s="19"/>
      <c r="B1372" s="198" t="str">
        <f ca="1"/>
        <v>2020-03-11</v>
      </c>
      <c r="C1372" s="30">
        <f ca="1"/>
        <v>66.84</v>
      </c>
      <c r="D1372" s="205">
        <f t="shared" ca="1" si="112"/>
        <v>72.542999999999992</v>
      </c>
      <c r="E1372" s="30">
        <f t="shared" ca="1" si="109"/>
        <v>73.391000000000005</v>
      </c>
      <c r="F1372" s="30">
        <f t="shared" ca="1" si="110"/>
        <v>66.546166666666707</v>
      </c>
      <c r="G1372" s="206">
        <f t="shared" ca="1" si="111"/>
        <v>56.925080000000058</v>
      </c>
      <c r="H1372" s="192" t="str">
        <f ca="1"/>
        <v>2020-03-11</v>
      </c>
      <c r="I1372" s="193">
        <f ca="1"/>
        <v>256379880</v>
      </c>
      <c r="O1372" s="192" t="str">
        <f ca="1"/>
        <v>2020-03-11</v>
      </c>
      <c r="P1372" s="193">
        <f ca="1"/>
        <v>0.82</v>
      </c>
      <c r="Q1372" s="11"/>
    </row>
    <row r="1373" spans="1:17" ht="12.5">
      <c r="A1373" s="19"/>
      <c r="B1373" s="198" t="str">
        <f ca="1"/>
        <v>2020-03-10</v>
      </c>
      <c r="C1373" s="30">
        <f ca="1"/>
        <v>69.25</v>
      </c>
      <c r="D1373" s="205">
        <f t="shared" ca="1" si="112"/>
        <v>73.078999999999994</v>
      </c>
      <c r="E1373" s="30">
        <f t="shared" ca="1" si="109"/>
        <v>73.372333333333344</v>
      </c>
      <c r="F1373" s="30">
        <f t="shared" ca="1" si="110"/>
        <v>66.437250000000049</v>
      </c>
      <c r="G1373" s="206">
        <f t="shared" ca="1" si="111"/>
        <v>56.833760000000069</v>
      </c>
      <c r="H1373" s="192" t="str">
        <f ca="1"/>
        <v>2020-03-10</v>
      </c>
      <c r="I1373" s="193">
        <f ca="1"/>
        <v>285290080</v>
      </c>
      <c r="O1373" s="192" t="str">
        <f ca="1"/>
        <v>2020-03-10</v>
      </c>
      <c r="P1373" s="193">
        <f ca="1"/>
        <v>0.748</v>
      </c>
      <c r="Q1373" s="11"/>
    </row>
    <row r="1374" spans="1:17" ht="12.5">
      <c r="A1374" s="19"/>
      <c r="B1374" s="198" t="str">
        <f ca="1"/>
        <v>2020-03-09</v>
      </c>
      <c r="C1374" s="30">
        <f ca="1"/>
        <v>64.59</v>
      </c>
      <c r="D1374" s="205">
        <f t="shared" ca="1" si="112"/>
        <v>73.518000000000001</v>
      </c>
      <c r="E1374" s="30">
        <f t="shared" ca="1" si="109"/>
        <v>73.310666666666691</v>
      </c>
      <c r="F1374" s="30">
        <f t="shared" ca="1" si="110"/>
        <v>66.304083333333381</v>
      </c>
      <c r="G1374" s="206">
        <f t="shared" ca="1" si="111"/>
        <v>56.730880000000077</v>
      </c>
      <c r="H1374" s="192" t="str">
        <f ca="1"/>
        <v>2020-03-09</v>
      </c>
      <c r="I1374" s="193">
        <f ca="1"/>
        <v>286744832</v>
      </c>
      <c r="O1374" s="192" t="str">
        <f ca="1"/>
        <v>2020-03-09</v>
      </c>
      <c r="P1374" s="193">
        <f ca="1"/>
        <v>0.499</v>
      </c>
      <c r="Q1374" s="11"/>
    </row>
    <row r="1375" spans="1:17" ht="12.5">
      <c r="A1375" s="19"/>
      <c r="B1375" s="198" t="str">
        <f ca="1"/>
        <v>2020-03-06</v>
      </c>
      <c r="C1375" s="30">
        <f ca="1"/>
        <v>70.14</v>
      </c>
      <c r="D1375" s="205">
        <f t="shared" ca="1" si="112"/>
        <v>74.171499999999995</v>
      </c>
      <c r="E1375" s="30">
        <f t="shared" ca="1" si="109"/>
        <v>73.31750000000001</v>
      </c>
      <c r="F1375" s="30">
        <f t="shared" ca="1" si="110"/>
        <v>66.208166666666713</v>
      </c>
      <c r="G1375" s="206">
        <f t="shared" ca="1" si="111"/>
        <v>56.645880000000069</v>
      </c>
      <c r="H1375" s="192" t="str">
        <f ca="1"/>
        <v>2020-03-06</v>
      </c>
      <c r="I1375" s="193">
        <f ca="1"/>
        <v>226176984</v>
      </c>
      <c r="O1375" s="192" t="str">
        <f ca="1"/>
        <v>2020-03-06</v>
      </c>
      <c r="P1375" s="193">
        <f ca="1"/>
        <v>0.70599999999999996</v>
      </c>
      <c r="Q1375" s="11"/>
    </row>
    <row r="1376" spans="1:17" ht="12.5">
      <c r="A1376" s="19"/>
      <c r="B1376" s="198" t="str">
        <f ca="1"/>
        <v>2020-03-05</v>
      </c>
      <c r="C1376" s="30">
        <f ca="1"/>
        <v>71.09</v>
      </c>
      <c r="D1376" s="205">
        <f t="shared" ca="1" si="112"/>
        <v>74.600999999999999</v>
      </c>
      <c r="E1376" s="30">
        <f t="shared" ca="1" si="109"/>
        <v>73.225500000000011</v>
      </c>
      <c r="F1376" s="30">
        <f t="shared" ca="1" si="110"/>
        <v>66.06366666666672</v>
      </c>
      <c r="G1376" s="206">
        <f t="shared" ca="1" si="111"/>
        <v>56.536720000000074</v>
      </c>
      <c r="H1376" s="192" t="str">
        <f ca="1"/>
        <v>2020-03-05</v>
      </c>
      <c r="I1376" s="193">
        <f ca="1"/>
        <v>187572876</v>
      </c>
      <c r="O1376" s="192" t="str">
        <f ca="1"/>
        <v>2020-03-05</v>
      </c>
      <c r="P1376" s="193">
        <f ca="1"/>
        <v>0.92600000000000005</v>
      </c>
      <c r="Q1376" s="11"/>
    </row>
    <row r="1377" spans="1:17" ht="12.5">
      <c r="A1377" s="19"/>
      <c r="B1377" s="198" t="str">
        <f ca="1"/>
        <v>2020-03-04</v>
      </c>
      <c r="C1377" s="30">
        <f ca="1"/>
        <v>73.47</v>
      </c>
      <c r="D1377" s="205">
        <f t="shared" ca="1" si="112"/>
        <v>74.9375</v>
      </c>
      <c r="E1377" s="30">
        <f t="shared" ca="1" si="109"/>
        <v>73.13300000000001</v>
      </c>
      <c r="F1377" s="30">
        <f t="shared" ca="1" si="110"/>
        <v>65.920000000000044</v>
      </c>
      <c r="G1377" s="206">
        <f t="shared" ca="1" si="111"/>
        <v>56.418040000000076</v>
      </c>
      <c r="H1377" s="192" t="str">
        <f ca="1"/>
        <v>2020-03-04</v>
      </c>
      <c r="I1377" s="193">
        <f ca="1"/>
        <v>219178400</v>
      </c>
      <c r="O1377" s="192" t="str">
        <f ca="1"/>
        <v>2020-03-04</v>
      </c>
      <c r="P1377" s="193">
        <f ca="1"/>
        <v>0.99199999999999999</v>
      </c>
      <c r="Q1377" s="11"/>
    </row>
    <row r="1378" spans="1:17" ht="12.5">
      <c r="A1378" s="19"/>
      <c r="B1378" s="198" t="str">
        <f ca="1"/>
        <v>2020-03-03</v>
      </c>
      <c r="C1378" s="30">
        <f ca="1"/>
        <v>70.209999999999994</v>
      </c>
      <c r="D1378" s="205">
        <f t="shared" ca="1" si="112"/>
        <v>75.123999999999995</v>
      </c>
      <c r="E1378" s="30">
        <f t="shared" ca="1" si="109"/>
        <v>72.980166666666676</v>
      </c>
      <c r="F1378" s="30">
        <f t="shared" ca="1" si="110"/>
        <v>65.75750000000005</v>
      </c>
      <c r="G1378" s="206">
        <f t="shared" ca="1" si="111"/>
        <v>56.289440000000077</v>
      </c>
      <c r="H1378" s="192" t="str">
        <f ca="1"/>
        <v>2020-03-03</v>
      </c>
      <c r="I1378" s="193">
        <f ca="1"/>
        <v>319475600</v>
      </c>
      <c r="O1378" s="192" t="str">
        <f ca="1"/>
        <v>2020-03-03</v>
      </c>
      <c r="P1378" s="193">
        <f ca="1"/>
        <v>1.01</v>
      </c>
      <c r="Q1378" s="11"/>
    </row>
    <row r="1379" spans="1:17" ht="12.5">
      <c r="A1379" s="19"/>
      <c r="B1379" s="198" t="str">
        <f ca="1"/>
        <v>2020-03-02</v>
      </c>
      <c r="C1379" s="30">
        <f ca="1"/>
        <v>72.510000000000005</v>
      </c>
      <c r="D1379" s="205">
        <f t="shared" ca="1" si="112"/>
        <v>75.349999999999994</v>
      </c>
      <c r="E1379" s="30">
        <f t="shared" ca="1" si="109"/>
        <v>72.866166666666672</v>
      </c>
      <c r="F1379" s="30">
        <f t="shared" ca="1" si="110"/>
        <v>65.608333333333391</v>
      </c>
      <c r="G1379" s="206">
        <f t="shared" ca="1" si="111"/>
        <v>56.175840000000072</v>
      </c>
      <c r="H1379" s="192" t="str">
        <f ca="1"/>
        <v>2020-03-02</v>
      </c>
      <c r="I1379" s="193">
        <f ca="1"/>
        <v>341397356</v>
      </c>
      <c r="O1379" s="192" t="str">
        <f ca="1"/>
        <v>2020-03-02</v>
      </c>
      <c r="P1379" s="193">
        <f ca="1"/>
        <v>1.0900000000000001</v>
      </c>
      <c r="Q1379" s="11"/>
    </row>
    <row r="1380" spans="1:17" ht="12.5">
      <c r="A1380" s="19"/>
      <c r="B1380" s="198" t="str">
        <f ca="1"/>
        <v>2020-02-28</v>
      </c>
      <c r="C1380" s="30">
        <f ca="1"/>
        <v>66.34</v>
      </c>
      <c r="D1380" s="205">
        <f t="shared" ca="1" si="112"/>
        <v>75.471000000000004</v>
      </c>
      <c r="E1380" s="30">
        <f t="shared" ca="1" si="109"/>
        <v>72.70450000000001</v>
      </c>
      <c r="F1380" s="30">
        <f t="shared" ca="1" si="110"/>
        <v>65.434916666666723</v>
      </c>
      <c r="G1380" s="206">
        <f t="shared" ca="1" si="111"/>
        <v>56.054000000000066</v>
      </c>
      <c r="H1380" s="192" t="str">
        <f ca="1"/>
        <v>2020-02-28</v>
      </c>
      <c r="I1380" s="193">
        <f ca="1"/>
        <v>426884920</v>
      </c>
      <c r="O1380" s="192" t="str">
        <f ca="1"/>
        <v>2020-02-28</v>
      </c>
      <c r="P1380" s="193">
        <f ca="1"/>
        <v>1.1299999999999999</v>
      </c>
      <c r="Q1380" s="11"/>
    </row>
    <row r="1381" spans="1:17" ht="12.5">
      <c r="A1381" s="19"/>
      <c r="B1381" s="198" t="str">
        <f ca="1"/>
        <v>2020-02-27</v>
      </c>
      <c r="C1381" s="30">
        <f ca="1"/>
        <v>66.38</v>
      </c>
      <c r="D1381" s="205">
        <f t="shared" ca="1" si="112"/>
        <v>76.074500000000015</v>
      </c>
      <c r="E1381" s="30">
        <f t="shared" ca="1" si="109"/>
        <v>72.66466666666669</v>
      </c>
      <c r="F1381" s="30">
        <f t="shared" ca="1" si="110"/>
        <v>65.311083333333386</v>
      </c>
      <c r="G1381" s="206">
        <f t="shared" ca="1" si="111"/>
        <v>55.95712000000006</v>
      </c>
      <c r="H1381" s="192" t="str">
        <f ca="1"/>
        <v>2020-02-27</v>
      </c>
      <c r="I1381" s="193">
        <f ca="1"/>
        <v>320605600</v>
      </c>
      <c r="O1381" s="192" t="str">
        <f ca="1"/>
        <v>2020-02-27</v>
      </c>
      <c r="P1381" s="193">
        <f ca="1"/>
        <v>1.3</v>
      </c>
      <c r="Q1381" s="11"/>
    </row>
    <row r="1382" spans="1:17" ht="12.5">
      <c r="A1382" s="19"/>
      <c r="B1382" s="198" t="str">
        <f ca="1"/>
        <v>2020-02-26</v>
      </c>
      <c r="C1382" s="30">
        <f ca="1"/>
        <v>71.02</v>
      </c>
      <c r="D1382" s="205">
        <f t="shared" ca="1" si="112"/>
        <v>76.6815</v>
      </c>
      <c r="E1382" s="30">
        <f t="shared" ca="1" si="109"/>
        <v>72.63666666666667</v>
      </c>
      <c r="F1382" s="30">
        <f t="shared" ca="1" si="110"/>
        <v>65.186916666666704</v>
      </c>
      <c r="G1382" s="206">
        <f t="shared" ca="1" si="111"/>
        <v>55.859240000000064</v>
      </c>
      <c r="H1382" s="192" t="str">
        <f ca="1"/>
        <v>2020-02-26</v>
      </c>
      <c r="I1382" s="193">
        <f ca="1"/>
        <v>198713724</v>
      </c>
      <c r="O1382" s="192" t="str">
        <f ca="1"/>
        <v>2020-02-26</v>
      </c>
      <c r="P1382" s="193">
        <f ca="1"/>
        <v>1.31</v>
      </c>
      <c r="Q1382" s="11"/>
    </row>
    <row r="1383" spans="1:17" ht="12.5">
      <c r="A1383" s="19"/>
      <c r="B1383" s="198" t="str">
        <f ca="1"/>
        <v>2020-02-25</v>
      </c>
      <c r="C1383" s="30">
        <f ca="1"/>
        <v>69.91</v>
      </c>
      <c r="D1383" s="205">
        <f t="shared" ca="1" si="112"/>
        <v>76.976000000000013</v>
      </c>
      <c r="E1383" s="30">
        <f t="shared" ca="1" si="109"/>
        <v>72.533833333333348</v>
      </c>
      <c r="F1383" s="30">
        <f t="shared" ca="1" si="110"/>
        <v>65.015833333333376</v>
      </c>
      <c r="G1383" s="206">
        <f t="shared" ca="1" si="111"/>
        <v>55.741080000000061</v>
      </c>
      <c r="H1383" s="192" t="str">
        <f ca="1"/>
        <v>2020-02-25</v>
      </c>
      <c r="I1383" s="193">
        <f ca="1"/>
        <v>230673600</v>
      </c>
      <c r="O1383" s="192" t="str">
        <f ca="1"/>
        <v>2020-02-25</v>
      </c>
      <c r="P1383" s="193">
        <f ca="1"/>
        <v>1.33</v>
      </c>
      <c r="Q1383" s="11"/>
    </row>
    <row r="1384" spans="1:17" ht="12.5">
      <c r="A1384" s="19"/>
      <c r="B1384" s="198" t="str">
        <f ca="1"/>
        <v>2020-02-24</v>
      </c>
      <c r="C1384" s="30">
        <f ca="1"/>
        <v>72.36</v>
      </c>
      <c r="D1384" s="205">
        <f t="shared" ca="1" si="112"/>
        <v>77.220500000000015</v>
      </c>
      <c r="E1384" s="30">
        <f t="shared" ca="1" si="109"/>
        <v>72.435166666666674</v>
      </c>
      <c r="F1384" s="30">
        <f t="shared" ca="1" si="110"/>
        <v>64.847000000000037</v>
      </c>
      <c r="G1384" s="206">
        <f t="shared" ca="1" si="111"/>
        <v>55.629000000000048</v>
      </c>
      <c r="H1384" s="192" t="str">
        <f ca="1"/>
        <v>2020-02-24</v>
      </c>
      <c r="I1384" s="193">
        <f ca="1"/>
        <v>222195312</v>
      </c>
      <c r="O1384" s="192" t="str">
        <f ca="1"/>
        <v>2020-02-24</v>
      </c>
      <c r="P1384" s="193">
        <f ca="1"/>
        <v>1.38</v>
      </c>
      <c r="Q1384" s="11"/>
    </row>
    <row r="1385" spans="1:17" ht="12.5">
      <c r="A1385" s="19"/>
      <c r="B1385" s="198" t="str">
        <f ca="1"/>
        <v>2020-02-21</v>
      </c>
      <c r="C1385" s="30">
        <f ca="1"/>
        <v>75.97</v>
      </c>
      <c r="D1385" s="205">
        <f t="shared" ca="1" si="112"/>
        <v>77.455500000000001</v>
      </c>
      <c r="E1385" s="30">
        <f t="shared" ca="1" si="109"/>
        <v>72.304000000000002</v>
      </c>
      <c r="F1385" s="30">
        <f t="shared" ca="1" si="110"/>
        <v>64.663916666666708</v>
      </c>
      <c r="G1385" s="206">
        <f t="shared" ca="1" si="111"/>
        <v>55.506600000000049</v>
      </c>
      <c r="H1385" s="192" t="str">
        <f ca="1"/>
        <v>2020-02-21</v>
      </c>
      <c r="I1385" s="193">
        <f ca="1"/>
        <v>129705660</v>
      </c>
      <c r="O1385" s="192" t="str">
        <f ca="1"/>
        <v>2020-02-21</v>
      </c>
      <c r="P1385" s="193">
        <f ca="1"/>
        <v>1.47</v>
      </c>
      <c r="Q1385" s="11"/>
    </row>
    <row r="1386" spans="1:17" ht="12.5">
      <c r="A1386" s="19"/>
      <c r="B1386" s="198" t="str">
        <f ca="1"/>
        <v>2020-02-20</v>
      </c>
      <c r="C1386" s="30">
        <f ca="1"/>
        <v>77.73</v>
      </c>
      <c r="D1386" s="205">
        <f t="shared" ca="1" si="112"/>
        <v>77.521500000000003</v>
      </c>
      <c r="E1386" s="30">
        <f t="shared" ca="1" si="109"/>
        <v>72.094166666666666</v>
      </c>
      <c r="F1386" s="30">
        <f t="shared" ca="1" si="110"/>
        <v>64.45125000000003</v>
      </c>
      <c r="G1386" s="206">
        <f t="shared" ca="1" si="111"/>
        <v>55.369680000000045</v>
      </c>
      <c r="H1386" s="192" t="str">
        <f ca="1"/>
        <v>2020-02-20</v>
      </c>
      <c r="I1386" s="193">
        <f ca="1"/>
        <v>100566000</v>
      </c>
      <c r="O1386" s="192" t="str">
        <f ca="1"/>
        <v>2020-02-20</v>
      </c>
      <c r="P1386" s="193">
        <f ca="1"/>
        <v>1.53</v>
      </c>
      <c r="Q1386" s="11"/>
    </row>
    <row r="1387" spans="1:17" ht="12.5">
      <c r="A1387" s="19"/>
      <c r="B1387" s="198" t="str">
        <f ca="1"/>
        <v>2020-02-19</v>
      </c>
      <c r="C1387" s="30">
        <f ca="1"/>
        <v>78.540000000000006</v>
      </c>
      <c r="D1387" s="205">
        <f t="shared" ca="1" si="112"/>
        <v>77.481000000000009</v>
      </c>
      <c r="E1387" s="30">
        <f t="shared" ca="1" si="109"/>
        <v>71.855833333333337</v>
      </c>
      <c r="F1387" s="30">
        <f t="shared" ca="1" si="110"/>
        <v>64.216916666666705</v>
      </c>
      <c r="G1387" s="206">
        <f t="shared" ca="1" si="111"/>
        <v>55.22448000000005</v>
      </c>
      <c r="H1387" s="192" t="str">
        <f ca="1"/>
        <v>2020-02-19</v>
      </c>
      <c r="I1387" s="193">
        <f ca="1"/>
        <v>93984000</v>
      </c>
      <c r="O1387" s="192" t="str">
        <f ca="1"/>
        <v>2020-02-19</v>
      </c>
      <c r="P1387" s="193">
        <f ca="1"/>
        <v>1.57</v>
      </c>
      <c r="Q1387" s="11"/>
    </row>
    <row r="1388" spans="1:17" ht="12.5">
      <c r="A1388" s="19"/>
      <c r="B1388" s="198" t="str">
        <f ca="1"/>
        <v>2020-02-18</v>
      </c>
      <c r="C1388" s="30">
        <f ca="1"/>
        <v>77.41</v>
      </c>
      <c r="D1388" s="205">
        <f t="shared" ca="1" si="112"/>
        <v>77.38600000000001</v>
      </c>
      <c r="E1388" s="30">
        <f t="shared" ca="1" si="109"/>
        <v>71.608833333333351</v>
      </c>
      <c r="F1388" s="30">
        <f t="shared" ca="1" si="110"/>
        <v>63.973083333333371</v>
      </c>
      <c r="G1388" s="206">
        <f t="shared" ca="1" si="111"/>
        <v>55.074240000000039</v>
      </c>
      <c r="H1388" s="192" t="str">
        <f ca="1"/>
        <v>2020-02-18</v>
      </c>
      <c r="I1388" s="193">
        <f ca="1"/>
        <v>152762180</v>
      </c>
      <c r="O1388" s="192" t="str">
        <f ca="1"/>
        <v>2020-02-18</v>
      </c>
      <c r="P1388" s="193">
        <f ca="1"/>
        <v>1.56</v>
      </c>
      <c r="Q1388" s="11"/>
    </row>
    <row r="1389" spans="1:17" ht="12.5">
      <c r="A1389" s="19"/>
      <c r="B1389" s="198" t="str">
        <f ca="1"/>
        <v>2020-02-14</v>
      </c>
      <c r="C1389" s="30">
        <f ca="1"/>
        <v>78.86</v>
      </c>
      <c r="D1389" s="205">
        <f t="shared" ca="1" si="112"/>
        <v>77.373999999999995</v>
      </c>
      <c r="E1389" s="30">
        <f t="shared" ca="1" si="109"/>
        <v>71.393166666666673</v>
      </c>
      <c r="F1389" s="30">
        <f t="shared" ca="1" si="110"/>
        <v>63.743333333333361</v>
      </c>
      <c r="G1389" s="206">
        <f t="shared" ca="1" si="111"/>
        <v>54.929440000000028</v>
      </c>
      <c r="H1389" s="192" t="str">
        <f ca="1"/>
        <v>2020-02-14</v>
      </c>
      <c r="I1389" s="193">
        <f ca="1"/>
        <v>80113788</v>
      </c>
      <c r="O1389" s="192" t="str">
        <f ca="1"/>
        <v>2020-02-14</v>
      </c>
      <c r="P1389" s="193">
        <f ca="1"/>
        <v>1.59</v>
      </c>
      <c r="Q1389" s="11"/>
    </row>
    <row r="1390" spans="1:17" ht="12.5">
      <c r="A1390" s="19"/>
      <c r="B1390" s="198" t="str">
        <f ca="1"/>
        <v>2020-02-13</v>
      </c>
      <c r="C1390" s="30">
        <f ca="1"/>
        <v>78.84</v>
      </c>
      <c r="D1390" s="205">
        <f t="shared" ca="1" si="112"/>
        <v>77.247</v>
      </c>
      <c r="E1390" s="30">
        <f t="shared" ca="1" si="109"/>
        <v>71.156666666666666</v>
      </c>
      <c r="F1390" s="30">
        <f t="shared" ca="1" si="110"/>
        <v>63.49375000000002</v>
      </c>
      <c r="G1390" s="206">
        <f t="shared" ca="1" si="111"/>
        <v>54.777800000000035</v>
      </c>
      <c r="H1390" s="192" t="str">
        <f ca="1"/>
        <v>2020-02-13</v>
      </c>
      <c r="I1390" s="193">
        <f ca="1"/>
        <v>94747600</v>
      </c>
      <c r="O1390" s="192" t="str">
        <f ca="1"/>
        <v>2020-02-13</v>
      </c>
      <c r="P1390" s="193">
        <f ca="1"/>
        <v>1.62</v>
      </c>
      <c r="Q1390" s="11"/>
    </row>
    <row r="1391" spans="1:17" ht="12.5">
      <c r="A1391" s="19"/>
      <c r="B1391" s="198" t="str">
        <f ca="1"/>
        <v>2020-02-12</v>
      </c>
      <c r="C1391" s="30">
        <f ca="1"/>
        <v>79.400000000000006</v>
      </c>
      <c r="D1391" s="205">
        <f t="shared" ca="1" si="112"/>
        <v>77.073999999999998</v>
      </c>
      <c r="E1391" s="30">
        <f t="shared" ca="1" si="109"/>
        <v>70.914999999999992</v>
      </c>
      <c r="F1391" s="30">
        <f t="shared" ca="1" si="110"/>
        <v>63.264083333333353</v>
      </c>
      <c r="G1391" s="206">
        <f t="shared" ca="1" si="111"/>
        <v>54.62572000000003</v>
      </c>
      <c r="H1391" s="192" t="str">
        <f ca="1"/>
        <v>2020-02-12</v>
      </c>
      <c r="I1391" s="193">
        <f ca="1"/>
        <v>113730400</v>
      </c>
      <c r="O1391" s="192" t="str">
        <f ca="1"/>
        <v>2020-02-12</v>
      </c>
      <c r="P1391" s="193">
        <f ca="1"/>
        <v>1.63</v>
      </c>
      <c r="Q1391" s="11"/>
    </row>
    <row r="1392" spans="1:17" ht="12.5">
      <c r="A1392" s="19"/>
      <c r="B1392" s="198" t="str">
        <f ca="1"/>
        <v>2020-02-11</v>
      </c>
      <c r="C1392" s="30">
        <f ca="1"/>
        <v>77.56</v>
      </c>
      <c r="D1392" s="205">
        <f t="shared" ca="1" si="112"/>
        <v>76.888999999999996</v>
      </c>
      <c r="E1392" s="30">
        <f t="shared" ca="1" si="109"/>
        <v>70.651499999999984</v>
      </c>
      <c r="F1392" s="30">
        <f t="shared" ca="1" si="110"/>
        <v>63.03016666666668</v>
      </c>
      <c r="G1392" s="206">
        <f t="shared" ca="1" si="111"/>
        <v>54.471760000000025</v>
      </c>
      <c r="H1392" s="192" t="str">
        <f ca="1"/>
        <v>2020-02-11</v>
      </c>
      <c r="I1392" s="193">
        <f ca="1"/>
        <v>94323200</v>
      </c>
      <c r="O1392" s="192" t="str">
        <f ca="1"/>
        <v>2020-02-11</v>
      </c>
      <c r="P1392" s="193">
        <f ca="1"/>
        <v>1.59</v>
      </c>
      <c r="Q1392" s="11"/>
    </row>
    <row r="1393" spans="1:17" ht="12.5">
      <c r="A1393" s="19"/>
      <c r="B1393" s="198" t="str">
        <f ca="1"/>
        <v>2020-02-10</v>
      </c>
      <c r="C1393" s="30">
        <f ca="1"/>
        <v>78.03</v>
      </c>
      <c r="D1393" s="205">
        <f t="shared" ca="1" si="112"/>
        <v>76.847999999999999</v>
      </c>
      <c r="E1393" s="30">
        <f t="shared" ca="1" si="109"/>
        <v>70.425999999999974</v>
      </c>
      <c r="F1393" s="30">
        <f t="shared" ca="1" si="110"/>
        <v>62.807000000000009</v>
      </c>
      <c r="G1393" s="206">
        <f t="shared" ca="1" si="111"/>
        <v>54.324600000000025</v>
      </c>
      <c r="H1393" s="192" t="str">
        <f ca="1"/>
        <v>2020-02-10</v>
      </c>
      <c r="I1393" s="193">
        <f ca="1"/>
        <v>109348860</v>
      </c>
      <c r="O1393" s="192" t="str">
        <f ca="1"/>
        <v>2020-02-10</v>
      </c>
      <c r="P1393" s="193">
        <f ca="1"/>
        <v>1.55</v>
      </c>
      <c r="Q1393" s="11"/>
    </row>
    <row r="1394" spans="1:17" ht="12.5">
      <c r="A1394" s="19"/>
      <c r="B1394" s="198" t="str">
        <f ca="1"/>
        <v>2020-02-07</v>
      </c>
      <c r="C1394" s="30">
        <f ca="1"/>
        <v>77.66</v>
      </c>
      <c r="D1394" s="205">
        <f t="shared" ca="1" si="112"/>
        <v>76.703000000000003</v>
      </c>
      <c r="E1394" s="30">
        <f t="shared" ca="1" si="109"/>
        <v>70.182499999999976</v>
      </c>
      <c r="F1394" s="30">
        <f t="shared" ca="1" si="110"/>
        <v>62.579833333333347</v>
      </c>
      <c r="G1394" s="206">
        <f t="shared" ca="1" si="111"/>
        <v>54.176240000000028</v>
      </c>
      <c r="H1394" s="192" t="str">
        <f ca="1"/>
        <v>2020-02-07</v>
      </c>
      <c r="I1394" s="193">
        <f ca="1"/>
        <v>117684048</v>
      </c>
      <c r="O1394" s="192" t="str">
        <f ca="1"/>
        <v>2020-02-07</v>
      </c>
      <c r="P1394" s="193">
        <f ca="1"/>
        <v>1.58</v>
      </c>
      <c r="Q1394" s="11"/>
    </row>
    <row r="1395" spans="1:17" ht="12.5">
      <c r="A1395" s="19"/>
      <c r="B1395" s="198" t="str">
        <f ca="1"/>
        <v>2020-02-06</v>
      </c>
      <c r="C1395" s="30">
        <f ca="1"/>
        <v>78.73</v>
      </c>
      <c r="D1395" s="205">
        <f t="shared" ca="1" si="112"/>
        <v>76.568000000000012</v>
      </c>
      <c r="E1395" s="30">
        <f t="shared" ca="1" si="109"/>
        <v>69.946166666666642</v>
      </c>
      <c r="F1395" s="30">
        <f t="shared" ca="1" si="110"/>
        <v>62.34800000000002</v>
      </c>
      <c r="G1395" s="206">
        <f t="shared" ca="1" si="111"/>
        <v>54.027960000000022</v>
      </c>
      <c r="H1395" s="192" t="str">
        <f ca="1"/>
        <v>2020-02-06</v>
      </c>
      <c r="I1395" s="193">
        <f ca="1"/>
        <v>105425600</v>
      </c>
      <c r="O1395" s="192" t="str">
        <f ca="1"/>
        <v>2020-02-06</v>
      </c>
      <c r="P1395" s="193">
        <f ca="1"/>
        <v>1.64</v>
      </c>
      <c r="Q1395" s="11"/>
    </row>
    <row r="1396" spans="1:17" ht="12.5">
      <c r="A1396" s="19"/>
      <c r="B1396" s="198" t="str">
        <f ca="1"/>
        <v>2020-02-05</v>
      </c>
      <c r="C1396" s="30">
        <f ca="1"/>
        <v>77.819999999999993</v>
      </c>
      <c r="D1396" s="205">
        <f t="shared" ca="1" si="112"/>
        <v>76.301500000000004</v>
      </c>
      <c r="E1396" s="30">
        <f t="shared" ca="1" si="109"/>
        <v>69.683666666666639</v>
      </c>
      <c r="F1396" s="30">
        <f t="shared" ca="1" si="110"/>
        <v>62.097750000000019</v>
      </c>
      <c r="G1396" s="206">
        <f t="shared" ca="1" si="111"/>
        <v>53.876320000000014</v>
      </c>
      <c r="H1396" s="192" t="str">
        <f ca="1"/>
        <v>2020-02-05</v>
      </c>
      <c r="I1396" s="193">
        <f ca="1"/>
        <v>118826872</v>
      </c>
      <c r="O1396" s="192" t="str">
        <f ca="1"/>
        <v>2020-02-05</v>
      </c>
      <c r="P1396" s="193">
        <f ca="1"/>
        <v>1.65</v>
      </c>
      <c r="Q1396" s="11"/>
    </row>
    <row r="1397" spans="1:17" ht="12.5">
      <c r="A1397" s="19"/>
      <c r="B1397" s="198" t="str">
        <f ca="1"/>
        <v>2020-02-04</v>
      </c>
      <c r="C1397" s="30">
        <f ca="1"/>
        <v>77.2</v>
      </c>
      <c r="D1397" s="205">
        <f t="shared" ca="1" si="112"/>
        <v>76.022500000000008</v>
      </c>
      <c r="E1397" s="30">
        <f t="shared" ca="1" si="109"/>
        <v>69.433499999999995</v>
      </c>
      <c r="F1397" s="30">
        <f t="shared" ca="1" si="110"/>
        <v>61.85708333333335</v>
      </c>
      <c r="G1397" s="206">
        <f t="shared" ca="1" si="111"/>
        <v>53.728120000000025</v>
      </c>
      <c r="H1397" s="192" t="str">
        <f ca="1"/>
        <v>2020-02-04</v>
      </c>
      <c r="I1397" s="193">
        <f ca="1"/>
        <v>136616536</v>
      </c>
      <c r="O1397" s="192" t="str">
        <f ca="1"/>
        <v>2020-02-04</v>
      </c>
      <c r="P1397" s="193">
        <f ca="1"/>
        <v>1.6</v>
      </c>
      <c r="Q1397" s="11"/>
    </row>
    <row r="1398" spans="1:17" ht="12.5">
      <c r="A1398" s="19"/>
      <c r="B1398" s="198" t="str">
        <f ca="1"/>
        <v>2020-02-03</v>
      </c>
      <c r="C1398" s="30">
        <f ca="1"/>
        <v>74.73</v>
      </c>
      <c r="D1398" s="205">
        <f t="shared" ca="1" si="112"/>
        <v>75.791499999999985</v>
      </c>
      <c r="E1398" s="30">
        <f t="shared" ca="1" si="109"/>
        <v>69.181666666666644</v>
      </c>
      <c r="F1398" s="30">
        <f t="shared" ca="1" si="110"/>
        <v>61.634083333333344</v>
      </c>
      <c r="G1398" s="206">
        <f t="shared" ca="1" si="111"/>
        <v>53.585560000000022</v>
      </c>
      <c r="H1398" s="192" t="str">
        <f ca="1"/>
        <v>2020-02-03</v>
      </c>
      <c r="I1398" s="193">
        <f ca="1"/>
        <v>173985604</v>
      </c>
      <c r="O1398" s="192" t="str">
        <f ca="1"/>
        <v>2020-02-03</v>
      </c>
      <c r="P1398" s="193">
        <f ca="1"/>
        <v>1.52</v>
      </c>
      <c r="Q1398" s="11"/>
    </row>
    <row r="1399" spans="1:17" ht="12.5">
      <c r="A1399" s="19"/>
      <c r="B1399" s="198" t="str">
        <f ca="1"/>
        <v>2020-01-31</v>
      </c>
      <c r="C1399" s="30">
        <f ca="1"/>
        <v>74.930000000000007</v>
      </c>
      <c r="D1399" s="205">
        <f t="shared" ca="1" si="112"/>
        <v>75.655499999999989</v>
      </c>
      <c r="E1399" s="30">
        <f t="shared" ca="1" si="109"/>
        <v>68.970666666666645</v>
      </c>
      <c r="F1399" s="30">
        <f t="shared" ca="1" si="110"/>
        <v>61.414583333333347</v>
      </c>
      <c r="G1399" s="206">
        <f t="shared" ca="1" si="111"/>
        <v>53.452840000000016</v>
      </c>
      <c r="H1399" s="192" t="str">
        <f ca="1"/>
        <v>2020-01-31</v>
      </c>
      <c r="I1399" s="193">
        <f ca="1"/>
        <v>199588400</v>
      </c>
      <c r="O1399" s="192" t="str">
        <f ca="1"/>
        <v>2020-01-31</v>
      </c>
      <c r="P1399" s="193">
        <f ca="1"/>
        <v>1.52</v>
      </c>
      <c r="Q1399" s="11"/>
    </row>
    <row r="1400" spans="1:17" ht="12.5">
      <c r="A1400" s="19"/>
      <c r="B1400" s="198" t="str">
        <f ca="1"/>
        <v>2020-01-30</v>
      </c>
      <c r="C1400" s="30">
        <f ca="1"/>
        <v>78.41</v>
      </c>
      <c r="D1400" s="205">
        <f t="shared" ca="1" si="112"/>
        <v>75.545000000000002</v>
      </c>
      <c r="E1400" s="30">
        <f t="shared" ca="1" si="109"/>
        <v>68.757833333333323</v>
      </c>
      <c r="F1400" s="30">
        <f t="shared" ca="1" si="110"/>
        <v>61.19441666666669</v>
      </c>
      <c r="G1400" s="206">
        <f t="shared" ca="1" si="111"/>
        <v>53.316520000000018</v>
      </c>
      <c r="H1400" s="192" t="str">
        <f ca="1"/>
        <v>2020-01-30</v>
      </c>
      <c r="I1400" s="193">
        <f ca="1"/>
        <v>126743232</v>
      </c>
      <c r="O1400" s="192" t="str">
        <f ca="1"/>
        <v>2020-01-30</v>
      </c>
      <c r="P1400" s="193">
        <f ca="1"/>
        <v>1.56</v>
      </c>
      <c r="Q1400" s="11"/>
    </row>
    <row r="1401" spans="1:17" ht="12.5">
      <c r="A1401" s="19"/>
      <c r="B1401" s="198" t="str">
        <f ca="1"/>
        <v>2020-01-29</v>
      </c>
      <c r="C1401" s="30">
        <f ca="1"/>
        <v>78.52</v>
      </c>
      <c r="D1401" s="205">
        <f t="shared" ca="1" si="112"/>
        <v>75.179000000000002</v>
      </c>
      <c r="E1401" s="30">
        <f t="shared" ca="1" si="109"/>
        <v>68.480166666666662</v>
      </c>
      <c r="F1401" s="30">
        <f t="shared" ca="1" si="110"/>
        <v>60.948666666666689</v>
      </c>
      <c r="G1401" s="206">
        <f t="shared" ca="1" si="111"/>
        <v>53.161760000000015</v>
      </c>
      <c r="H1401" s="192" t="str">
        <f ca="1"/>
        <v>2020-01-29</v>
      </c>
      <c r="I1401" s="193">
        <f ca="1"/>
        <v>216599712</v>
      </c>
      <c r="O1401" s="192" t="str">
        <f ca="1"/>
        <v>2020-01-29</v>
      </c>
      <c r="P1401" s="193">
        <f ca="1"/>
        <v>1.59</v>
      </c>
      <c r="Q1401" s="11"/>
    </row>
    <row r="1402" spans="1:17" ht="12.5">
      <c r="A1402" s="19"/>
      <c r="B1402" s="198" t="str">
        <f ca="1"/>
        <v>2020-01-28</v>
      </c>
      <c r="C1402" s="30">
        <f ca="1"/>
        <v>76.91</v>
      </c>
      <c r="D1402" s="205">
        <f t="shared" ca="1" si="112"/>
        <v>74.781999999999996</v>
      </c>
      <c r="E1402" s="30">
        <f t="shared" ca="1" si="109"/>
        <v>68.172333333333327</v>
      </c>
      <c r="F1402" s="30">
        <f t="shared" ca="1" si="110"/>
        <v>60.693166666666684</v>
      </c>
      <c r="G1402" s="206">
        <f t="shared" ca="1" si="111"/>
        <v>53.006480000000025</v>
      </c>
      <c r="H1402" s="192" t="str">
        <f ca="1"/>
        <v>2020-01-28</v>
      </c>
      <c r="I1402" s="193">
        <f ca="1"/>
        <v>162234000</v>
      </c>
      <c r="O1402" s="192" t="str">
        <f ca="1"/>
        <v>2020-01-28</v>
      </c>
      <c r="P1402" s="193">
        <f ca="1"/>
        <v>1.64</v>
      </c>
      <c r="Q1402" s="11"/>
    </row>
    <row r="1403" spans="1:17" ht="12.5">
      <c r="A1403" s="19"/>
      <c r="B1403" s="198" t="str">
        <f ca="1"/>
        <v>2020-01-27</v>
      </c>
      <c r="C1403" s="30">
        <f ca="1"/>
        <v>74.8</v>
      </c>
      <c r="D1403" s="205">
        <f t="shared" ca="1" si="112"/>
        <v>74.444499999999991</v>
      </c>
      <c r="E1403" s="30">
        <f t="shared" ca="1" si="109"/>
        <v>67.869166666666658</v>
      </c>
      <c r="F1403" s="30">
        <f t="shared" ca="1" si="110"/>
        <v>60.447000000000017</v>
      </c>
      <c r="G1403" s="206">
        <f t="shared" ca="1" si="111"/>
        <v>52.856520000000025</v>
      </c>
      <c r="H1403" s="192" t="str">
        <f ca="1"/>
        <v>2020-01-27</v>
      </c>
      <c r="I1403" s="193">
        <f ca="1"/>
        <v>161940020</v>
      </c>
      <c r="O1403" s="192" t="str">
        <f ca="1"/>
        <v>2020-01-27</v>
      </c>
      <c r="P1403" s="193">
        <f ca="1"/>
        <v>1.61</v>
      </c>
      <c r="Q1403" s="11"/>
    </row>
    <row r="1404" spans="1:17" ht="12.5">
      <c r="A1404" s="19"/>
      <c r="B1404" s="198" t="str">
        <f ca="1"/>
        <v>2020-01-24</v>
      </c>
      <c r="C1404" s="30">
        <f ca="1"/>
        <v>77.06</v>
      </c>
      <c r="D1404" s="205">
        <f t="shared" ca="1" si="112"/>
        <v>74.213999999999999</v>
      </c>
      <c r="E1404" s="30">
        <f t="shared" ca="1" si="109"/>
        <v>67.601333333333329</v>
      </c>
      <c r="F1404" s="30">
        <f t="shared" ca="1" si="110"/>
        <v>60.211083333333356</v>
      </c>
      <c r="G1404" s="206">
        <f t="shared" ca="1" si="111"/>
        <v>52.704880000000024</v>
      </c>
      <c r="H1404" s="192" t="str">
        <f ca="1"/>
        <v>2020-01-24</v>
      </c>
      <c r="I1404" s="193">
        <f ca="1"/>
        <v>146537600</v>
      </c>
      <c r="O1404" s="192" t="str">
        <f ca="1"/>
        <v>2020-01-24</v>
      </c>
      <c r="P1404" s="193">
        <f ca="1"/>
        <v>1.68</v>
      </c>
      <c r="Q1404" s="11"/>
    </row>
    <row r="1405" spans="1:17" ht="12.5">
      <c r="A1405" s="19"/>
      <c r="B1405" s="198" t="str">
        <f ca="1"/>
        <v>2020-01-23</v>
      </c>
      <c r="C1405" s="30">
        <f ca="1"/>
        <v>77.290000000000006</v>
      </c>
      <c r="D1405" s="205">
        <f t="shared" ca="1" si="112"/>
        <v>73.802000000000007</v>
      </c>
      <c r="E1405" s="30">
        <f t="shared" ca="1" si="109"/>
        <v>67.318999999999988</v>
      </c>
      <c r="F1405" s="30">
        <f t="shared" ca="1" si="110"/>
        <v>59.977750000000022</v>
      </c>
      <c r="G1405" s="206">
        <f t="shared" ca="1" si="111"/>
        <v>52.545760000000023</v>
      </c>
      <c r="H1405" s="192" t="str">
        <f ca="1"/>
        <v>2020-01-23</v>
      </c>
      <c r="I1405" s="193">
        <f ca="1"/>
        <v>104472000</v>
      </c>
      <c r="O1405" s="192" t="str">
        <f ca="1"/>
        <v>2020-01-23</v>
      </c>
      <c r="P1405" s="193">
        <f ca="1"/>
        <v>1.74</v>
      </c>
      <c r="Q1405" s="11"/>
    </row>
    <row r="1406" spans="1:17" ht="12.5">
      <c r="A1406" s="19"/>
      <c r="B1406" s="198" t="str">
        <f ca="1"/>
        <v>2020-01-22</v>
      </c>
      <c r="C1406" s="30">
        <f ca="1"/>
        <v>76.92</v>
      </c>
      <c r="D1406" s="205">
        <f t="shared" ca="1" si="112"/>
        <v>73.375500000000002</v>
      </c>
      <c r="E1406" s="30">
        <f t="shared" ca="1" si="109"/>
        <v>67.022833333333324</v>
      </c>
      <c r="F1406" s="30">
        <f t="shared" ca="1" si="110"/>
        <v>59.751333333333356</v>
      </c>
      <c r="G1406" s="206">
        <f t="shared" ca="1" si="111"/>
        <v>52.387120000000024</v>
      </c>
      <c r="H1406" s="192" t="str">
        <f ca="1"/>
        <v>2020-01-22</v>
      </c>
      <c r="I1406" s="193">
        <f ca="1"/>
        <v>101832460</v>
      </c>
      <c r="O1406" s="192" t="str">
        <f ca="1"/>
        <v>2020-01-22</v>
      </c>
      <c r="P1406" s="193">
        <f ca="1"/>
        <v>1.77</v>
      </c>
      <c r="Q1406" s="11"/>
    </row>
    <row r="1407" spans="1:17" ht="12.5">
      <c r="A1407" s="19"/>
      <c r="B1407" s="198" t="str">
        <f ca="1"/>
        <v>2020-01-21</v>
      </c>
      <c r="C1407" s="30">
        <f ca="1"/>
        <v>76.64</v>
      </c>
      <c r="D1407" s="205">
        <f t="shared" ca="1" si="112"/>
        <v>72.912000000000006</v>
      </c>
      <c r="E1407" s="30">
        <f t="shared" ca="1" si="109"/>
        <v>66.720833333333331</v>
      </c>
      <c r="F1407" s="30">
        <f t="shared" ca="1" si="110"/>
        <v>59.537250000000007</v>
      </c>
      <c r="G1407" s="206">
        <f t="shared" ca="1" si="111"/>
        <v>52.225120000000018</v>
      </c>
      <c r="H1407" s="192" t="str">
        <f ca="1"/>
        <v>2020-01-21</v>
      </c>
      <c r="I1407" s="193">
        <f ca="1"/>
        <v>110843256</v>
      </c>
      <c r="O1407" s="192" t="str">
        <f ca="1"/>
        <v>2020-01-21</v>
      </c>
      <c r="P1407" s="193">
        <f ca="1"/>
        <v>1.77</v>
      </c>
      <c r="Q1407" s="11"/>
    </row>
    <row r="1408" spans="1:17" ht="12.5">
      <c r="A1408" s="19"/>
      <c r="B1408" s="198" t="str">
        <f ca="1"/>
        <v>2020-01-17</v>
      </c>
      <c r="C1408" s="30">
        <f ca="1"/>
        <v>77.17</v>
      </c>
      <c r="D1408" s="205">
        <f t="shared" ca="1" si="112"/>
        <v>72.469500000000011</v>
      </c>
      <c r="E1408" s="30">
        <f t="shared" ca="1" si="109"/>
        <v>66.421833333333325</v>
      </c>
      <c r="F1408" s="30">
        <f t="shared" ca="1" si="110"/>
        <v>59.316916666666678</v>
      </c>
      <c r="G1408" s="206">
        <f t="shared" ca="1" si="111"/>
        <v>52.065400000000018</v>
      </c>
      <c r="H1408" s="192" t="str">
        <f ca="1"/>
        <v>2020-01-17</v>
      </c>
      <c r="I1408" s="193">
        <f ca="1"/>
        <v>137816468</v>
      </c>
      <c r="O1408" s="192" t="str">
        <f ca="1"/>
        <v>2020-01-17</v>
      </c>
      <c r="P1408" s="193">
        <f ca="1"/>
        <v>1.84</v>
      </c>
      <c r="Q1408" s="11"/>
    </row>
    <row r="1409" spans="1:17" ht="12.5">
      <c r="A1409" s="19"/>
      <c r="B1409" s="198" t="str">
        <f ca="1"/>
        <v>2020-01-16</v>
      </c>
      <c r="C1409" s="30">
        <f ca="1"/>
        <v>76.319999999999993</v>
      </c>
      <c r="D1409" s="205">
        <f t="shared" ca="1" si="112"/>
        <v>71.997500000000016</v>
      </c>
      <c r="E1409" s="30">
        <f t="shared" ca="1" si="109"/>
        <v>66.100999999999985</v>
      </c>
      <c r="F1409" s="30">
        <f t="shared" ca="1" si="110"/>
        <v>59.094000000000015</v>
      </c>
      <c r="G1409" s="206">
        <f t="shared" ca="1" si="111"/>
        <v>51.903000000000013</v>
      </c>
      <c r="H1409" s="192" t="str">
        <f ca="1"/>
        <v>2020-01-16</v>
      </c>
      <c r="I1409" s="193">
        <f ca="1"/>
        <v>108829200</v>
      </c>
      <c r="O1409" s="192" t="str">
        <f ca="1"/>
        <v>2020-01-16</v>
      </c>
      <c r="P1409" s="193">
        <f ca="1"/>
        <v>1.81</v>
      </c>
      <c r="Q1409" s="11"/>
    </row>
    <row r="1410" spans="1:17" ht="12.5">
      <c r="A1410" s="19"/>
      <c r="B1410" s="198" t="str">
        <f ca="1"/>
        <v>2020-01-15</v>
      </c>
      <c r="C1410" s="30">
        <f ca="1"/>
        <v>75.38</v>
      </c>
      <c r="D1410" s="205">
        <f t="shared" ca="1" si="112"/>
        <v>71.576000000000008</v>
      </c>
      <c r="E1410" s="30">
        <f t="shared" ca="1" si="109"/>
        <v>65.796499999999995</v>
      </c>
      <c r="F1410" s="30">
        <f t="shared" ca="1" si="110"/>
        <v>58.874250000000004</v>
      </c>
      <c r="G1410" s="206">
        <f t="shared" ca="1" si="111"/>
        <v>51.747320000000016</v>
      </c>
      <c r="H1410" s="192" t="str">
        <f ca="1"/>
        <v>2020-01-15</v>
      </c>
      <c r="I1410" s="193">
        <f ca="1"/>
        <v>121923600</v>
      </c>
      <c r="O1410" s="192" t="str">
        <f ca="1"/>
        <v>2020-01-15</v>
      </c>
      <c r="P1410" s="193">
        <f ca="1"/>
        <v>1.79</v>
      </c>
      <c r="Q1410" s="11"/>
    </row>
    <row r="1411" spans="1:17" ht="12.5">
      <c r="A1411" s="19"/>
      <c r="B1411" s="198" t="str">
        <f ca="1"/>
        <v>2020-01-14</v>
      </c>
      <c r="C1411" s="30">
        <f ca="1"/>
        <v>75.7</v>
      </c>
      <c r="D1411" s="205">
        <f t="shared" ca="1" si="112"/>
        <v>71.195000000000007</v>
      </c>
      <c r="E1411" s="30">
        <f t="shared" ca="1" si="109"/>
        <v>65.491166666666658</v>
      </c>
      <c r="F1411" s="30">
        <f t="shared" ca="1" si="110"/>
        <v>58.660916666666672</v>
      </c>
      <c r="G1411" s="206">
        <f t="shared" ca="1" si="111"/>
        <v>51.594520000000017</v>
      </c>
      <c r="H1411" s="192" t="str">
        <f ca="1"/>
        <v>2020-01-14</v>
      </c>
      <c r="I1411" s="193">
        <f ca="1"/>
        <v>162613828</v>
      </c>
      <c r="O1411" s="192" t="str">
        <f ca="1"/>
        <v>2020-01-14</v>
      </c>
      <c r="P1411" s="193">
        <f ca="1"/>
        <v>1.82</v>
      </c>
      <c r="Q1411" s="11"/>
    </row>
    <row r="1412" spans="1:17" ht="12.5">
      <c r="A1412" s="19"/>
      <c r="B1412" s="198" t="str">
        <f ca="1"/>
        <v>2020-01-13</v>
      </c>
      <c r="C1412" s="30">
        <f ca="1"/>
        <v>76.739999999999995</v>
      </c>
      <c r="D1412" s="205">
        <f t="shared" ca="1" si="112"/>
        <v>70.741000000000014</v>
      </c>
      <c r="E1412" s="30">
        <f t="shared" ref="E1412:E1475" ca="1" si="113">AVERAGE(C1412:C1471)</f>
        <v>65.175999999999988</v>
      </c>
      <c r="F1412" s="30">
        <f t="shared" ref="F1412:F1475" ca="1" si="114">AVERAGE(C1412:C1531)</f>
        <v>58.448250000000009</v>
      </c>
      <c r="G1412" s="206">
        <f t="shared" ref="G1412:G1475" ca="1" si="115">AVERAGE(C1412:C1661)</f>
        <v>51.439560000000021</v>
      </c>
      <c r="H1412" s="192" t="str">
        <f ca="1"/>
        <v>2020-01-13</v>
      </c>
      <c r="I1412" s="193">
        <f ca="1"/>
        <v>122086888</v>
      </c>
      <c r="O1412" s="192" t="str">
        <f ca="1"/>
        <v>2020-01-13</v>
      </c>
      <c r="P1412" s="193">
        <f ca="1"/>
        <v>1.85</v>
      </c>
      <c r="Q1412" s="11"/>
    </row>
    <row r="1413" spans="1:17" ht="12.5">
      <c r="A1413" s="19"/>
      <c r="B1413" s="198" t="str">
        <f ca="1"/>
        <v>2020-01-10</v>
      </c>
      <c r="C1413" s="30">
        <f ca="1"/>
        <v>75.13</v>
      </c>
      <c r="D1413" s="205">
        <f t="shared" ref="D1413:D1476" ca="1" si="116">AVERAGE(C1413:C1432)</f>
        <v>70.19</v>
      </c>
      <c r="E1413" s="30">
        <f t="shared" ca="1" si="113"/>
        <v>64.839833333333331</v>
      </c>
      <c r="F1413" s="30">
        <f t="shared" ca="1" si="114"/>
        <v>58.227250000000012</v>
      </c>
      <c r="G1413" s="206">
        <f t="shared" ca="1" si="115"/>
        <v>51.278640000000024</v>
      </c>
      <c r="H1413" s="192" t="str">
        <f ca="1"/>
        <v>2020-01-10</v>
      </c>
      <c r="I1413" s="193">
        <f ca="1"/>
        <v>140869088</v>
      </c>
      <c r="O1413" s="192" t="str">
        <f ca="1"/>
        <v>2020-01-10</v>
      </c>
      <c r="P1413" s="193">
        <f ca="1"/>
        <v>1.83</v>
      </c>
      <c r="Q1413" s="11"/>
    </row>
    <row r="1414" spans="1:17" ht="12.5">
      <c r="A1414" s="19"/>
      <c r="B1414" s="198" t="str">
        <f ca="1"/>
        <v>2020-01-09</v>
      </c>
      <c r="C1414" s="30">
        <f ca="1"/>
        <v>74.959999999999994</v>
      </c>
      <c r="D1414" s="205">
        <f t="shared" ca="1" si="116"/>
        <v>69.710999999999984</v>
      </c>
      <c r="E1414" s="30">
        <f t="shared" ca="1" si="113"/>
        <v>64.534333333333336</v>
      </c>
      <c r="F1414" s="30">
        <f t="shared" ca="1" si="114"/>
        <v>58.016416666666672</v>
      </c>
      <c r="G1414" s="206">
        <f t="shared" ca="1" si="115"/>
        <v>51.121240000000014</v>
      </c>
      <c r="H1414" s="192" t="str">
        <f ca="1"/>
        <v>2020-01-09</v>
      </c>
      <c r="I1414" s="193">
        <f ca="1"/>
        <v>170486168</v>
      </c>
      <c r="O1414" s="192" t="str">
        <f ca="1"/>
        <v>2020-01-09</v>
      </c>
      <c r="P1414" s="193">
        <f ca="1"/>
        <v>1.86</v>
      </c>
      <c r="Q1414" s="11"/>
    </row>
    <row r="1415" spans="1:17" ht="12.5">
      <c r="A1415" s="19"/>
      <c r="B1415" s="198" t="str">
        <f ca="1"/>
        <v>2020-01-08</v>
      </c>
      <c r="C1415" s="30">
        <f ca="1"/>
        <v>73.400000000000006</v>
      </c>
      <c r="D1415" s="205">
        <f t="shared" ca="1" si="116"/>
        <v>69.212999999999994</v>
      </c>
      <c r="E1415" s="30">
        <f t="shared" ca="1" si="113"/>
        <v>64.233833333333322</v>
      </c>
      <c r="F1415" s="30">
        <f t="shared" ca="1" si="114"/>
        <v>57.797750000000001</v>
      </c>
      <c r="G1415" s="206">
        <f t="shared" ca="1" si="115"/>
        <v>50.966680000000011</v>
      </c>
      <c r="H1415" s="192" t="str">
        <f ca="1"/>
        <v>2020-01-08</v>
      </c>
      <c r="I1415" s="193">
        <f ca="1"/>
        <v>132363784</v>
      </c>
      <c r="O1415" s="192" t="str">
        <f ca="1"/>
        <v>2020-01-08</v>
      </c>
      <c r="P1415" s="193">
        <f ca="1"/>
        <v>1.87</v>
      </c>
      <c r="Q1415" s="11"/>
    </row>
    <row r="1416" spans="1:17" ht="12.5">
      <c r="A1416" s="19"/>
      <c r="B1416" s="198" t="str">
        <f ca="1"/>
        <v>2020-01-07</v>
      </c>
      <c r="C1416" s="30">
        <f ca="1"/>
        <v>72.239999999999995</v>
      </c>
      <c r="D1416" s="205">
        <f t="shared" ca="1" si="116"/>
        <v>68.773999999999972</v>
      </c>
      <c r="E1416" s="30">
        <f t="shared" ca="1" si="113"/>
        <v>63.960833333333333</v>
      </c>
      <c r="F1416" s="30">
        <f t="shared" ca="1" si="114"/>
        <v>57.598166666666671</v>
      </c>
      <c r="G1416" s="206">
        <f t="shared" ca="1" si="115"/>
        <v>50.819800000000008</v>
      </c>
      <c r="H1416" s="192" t="str">
        <f ca="1"/>
        <v>2020-01-07</v>
      </c>
      <c r="I1416" s="193">
        <f ca="1"/>
        <v>111510620</v>
      </c>
      <c r="O1416" s="192" t="str">
        <f ca="1"/>
        <v>2020-01-07</v>
      </c>
      <c r="P1416" s="193">
        <f ca="1"/>
        <v>1.83</v>
      </c>
      <c r="Q1416" s="11"/>
    </row>
    <row r="1417" spans="1:17" ht="12.5">
      <c r="A1417" s="19"/>
      <c r="B1417" s="198" t="str">
        <f ca="1"/>
        <v>2020-01-06</v>
      </c>
      <c r="C1417" s="30">
        <f ca="1"/>
        <v>72.58</v>
      </c>
      <c r="D1417" s="205">
        <f t="shared" ca="1" si="116"/>
        <v>68.438999999999993</v>
      </c>
      <c r="E1417" s="30">
        <f t="shared" ca="1" si="113"/>
        <v>63.682500000000005</v>
      </c>
      <c r="F1417" s="30">
        <f t="shared" ca="1" si="114"/>
        <v>57.403666666666673</v>
      </c>
      <c r="G1417" s="206">
        <f t="shared" ca="1" si="115"/>
        <v>50.677120000000016</v>
      </c>
      <c r="H1417" s="192" t="str">
        <f ca="1"/>
        <v>2020-01-06</v>
      </c>
      <c r="I1417" s="193">
        <f ca="1"/>
        <v>118578576</v>
      </c>
      <c r="O1417" s="192" t="str">
        <f ca="1"/>
        <v>2020-01-06</v>
      </c>
      <c r="P1417" s="193">
        <f ca="1"/>
        <v>1.81</v>
      </c>
      <c r="Q1417" s="11"/>
    </row>
    <row r="1418" spans="1:17" ht="12.5">
      <c r="A1418" s="19"/>
      <c r="B1418" s="198" t="str">
        <f ca="1"/>
        <v>2020-01-03</v>
      </c>
      <c r="C1418" s="30">
        <f ca="1"/>
        <v>72.010000000000005</v>
      </c>
      <c r="D1418" s="205">
        <f t="shared" ca="1" si="116"/>
        <v>68.024999999999991</v>
      </c>
      <c r="E1418" s="30">
        <f t="shared" ca="1" si="113"/>
        <v>63.386166666666682</v>
      </c>
      <c r="F1418" s="30">
        <f t="shared" ca="1" si="114"/>
        <v>57.208666666666673</v>
      </c>
      <c r="G1418" s="206">
        <f t="shared" ca="1" si="115"/>
        <v>50.530640000000012</v>
      </c>
      <c r="H1418" s="192" t="str">
        <f ca="1"/>
        <v>2020-01-03</v>
      </c>
      <c r="I1418" s="193">
        <f ca="1"/>
        <v>146535512</v>
      </c>
      <c r="O1418" s="192" t="str">
        <f ca="1"/>
        <v>2020-01-03</v>
      </c>
      <c r="P1418" s="193">
        <f ca="1"/>
        <v>1.79</v>
      </c>
      <c r="Q1418" s="11"/>
    </row>
    <row r="1419" spans="1:17" ht="12.5">
      <c r="A1419" s="19"/>
      <c r="B1419" s="198" t="str">
        <f ca="1"/>
        <v>2020-01-02</v>
      </c>
      <c r="C1419" s="30">
        <f ca="1"/>
        <v>72.72</v>
      </c>
      <c r="D1419" s="205">
        <f t="shared" ca="1" si="116"/>
        <v>67.592999999999989</v>
      </c>
      <c r="E1419" s="30">
        <f t="shared" ca="1" si="113"/>
        <v>63.088833333333355</v>
      </c>
      <c r="F1419" s="30">
        <f t="shared" ca="1" si="114"/>
        <v>57.019833333333345</v>
      </c>
      <c r="G1419" s="206">
        <f t="shared" ca="1" si="115"/>
        <v>50.383720000000011</v>
      </c>
      <c r="H1419" s="192" t="str">
        <f ca="1"/>
        <v>2020-01-02</v>
      </c>
      <c r="I1419" s="193">
        <f ca="1"/>
        <v>135647456</v>
      </c>
      <c r="O1419" s="192" t="str">
        <f ca="1"/>
        <v>2020-01-02</v>
      </c>
      <c r="P1419" s="193">
        <f ca="1"/>
        <v>1.88</v>
      </c>
      <c r="Q1419" s="11"/>
    </row>
    <row r="1420" spans="1:17" ht="12.5">
      <c r="A1420" s="19"/>
      <c r="B1420" s="198" t="str">
        <f ca="1"/>
        <v>2019-12-31</v>
      </c>
      <c r="C1420" s="30">
        <f ca="1"/>
        <v>71.09</v>
      </c>
      <c r="D1420" s="205">
        <f t="shared" ca="1" si="116"/>
        <v>67.097499999999982</v>
      </c>
      <c r="E1420" s="30">
        <f t="shared" ca="1" si="113"/>
        <v>62.790333333333344</v>
      </c>
      <c r="F1420" s="30">
        <f t="shared" ca="1" si="114"/>
        <v>56.821250000000006</v>
      </c>
      <c r="G1420" s="206">
        <f t="shared" ca="1" si="115"/>
        <v>50.234280000000012</v>
      </c>
      <c r="H1420" s="192" t="str">
        <f ca="1"/>
        <v>2019-12-31</v>
      </c>
      <c r="I1420" s="193">
        <f ca="1"/>
        <v>100990500</v>
      </c>
      <c r="O1420" s="192" t="str">
        <f ca="1"/>
        <v>2019-12-31</v>
      </c>
      <c r="P1420" s="193">
        <f ca="1"/>
        <v>1.92</v>
      </c>
      <c r="Q1420" s="11"/>
    </row>
    <row r="1421" spans="1:17" ht="12.5">
      <c r="A1421" s="19"/>
      <c r="B1421" s="198" t="str">
        <f ca="1"/>
        <v>2019-12-30</v>
      </c>
      <c r="C1421" s="30">
        <f ca="1"/>
        <v>70.58</v>
      </c>
      <c r="D1421" s="205">
        <f t="shared" ca="1" si="116"/>
        <v>66.740499999999983</v>
      </c>
      <c r="E1421" s="30">
        <f t="shared" ca="1" si="113"/>
        <v>62.51883333333334</v>
      </c>
      <c r="F1421" s="30">
        <f t="shared" ca="1" si="114"/>
        <v>56.633083333333346</v>
      </c>
      <c r="G1421" s="206">
        <f t="shared" ca="1" si="115"/>
        <v>50.085600000000021</v>
      </c>
      <c r="H1421" s="192" t="str">
        <f ca="1"/>
        <v>2019-12-30</v>
      </c>
      <c r="I1421" s="193">
        <f ca="1"/>
        <v>144238456</v>
      </c>
      <c r="O1421" s="192" t="str">
        <f ca="1"/>
        <v>2019-12-30</v>
      </c>
      <c r="P1421" s="193">
        <f ca="1"/>
        <v>1.9</v>
      </c>
      <c r="Q1421" s="11"/>
    </row>
    <row r="1422" spans="1:17" ht="12.5">
      <c r="A1422" s="19"/>
      <c r="B1422" s="198" t="str">
        <f ca="1"/>
        <v>2019-12-27</v>
      </c>
      <c r="C1422" s="30">
        <f ca="1"/>
        <v>70.16</v>
      </c>
      <c r="D1422" s="205">
        <f t="shared" ca="1" si="116"/>
        <v>66.4465</v>
      </c>
      <c r="E1422" s="30">
        <f t="shared" ca="1" si="113"/>
        <v>62.230833333333344</v>
      </c>
      <c r="F1422" s="30">
        <f t="shared" ca="1" si="114"/>
        <v>56.452166666666677</v>
      </c>
      <c r="G1422" s="206">
        <f t="shared" ca="1" si="115"/>
        <v>49.953960000000016</v>
      </c>
      <c r="H1422" s="192" t="str">
        <f ca="1"/>
        <v>2019-12-27</v>
      </c>
      <c r="I1422" s="193">
        <f ca="1"/>
        <v>146371744</v>
      </c>
      <c r="O1422" s="192" t="str">
        <f ca="1"/>
        <v>2019-12-27</v>
      </c>
      <c r="P1422" s="193">
        <f ca="1"/>
        <v>1.87</v>
      </c>
      <c r="Q1422" s="11"/>
    </row>
    <row r="1423" spans="1:17" ht="12.5">
      <c r="A1423" s="19"/>
      <c r="B1423" s="198" t="str">
        <f ca="1"/>
        <v>2019-12-26</v>
      </c>
      <c r="C1423" s="30">
        <f ca="1"/>
        <v>70.19</v>
      </c>
      <c r="D1423" s="205">
        <f t="shared" ca="1" si="116"/>
        <v>66.180999999999997</v>
      </c>
      <c r="E1423" s="30">
        <f t="shared" ca="1" si="113"/>
        <v>61.942333333333345</v>
      </c>
      <c r="F1423" s="30">
        <f t="shared" ca="1" si="114"/>
        <v>56.270750000000007</v>
      </c>
      <c r="G1423" s="206">
        <f t="shared" ca="1" si="115"/>
        <v>49.823800000000006</v>
      </c>
      <c r="H1423" s="192" t="str">
        <f ca="1"/>
        <v>2019-12-26</v>
      </c>
      <c r="I1423" s="193">
        <f ca="1"/>
        <v>93336016</v>
      </c>
      <c r="O1423" s="192" t="str">
        <f ca="1"/>
        <v>2019-12-26</v>
      </c>
      <c r="P1423" s="193">
        <f ca="1"/>
        <v>1.91</v>
      </c>
      <c r="Q1423" s="11"/>
    </row>
    <row r="1424" spans="1:17" ht="12.5">
      <c r="A1424" s="19"/>
      <c r="B1424" s="198" t="str">
        <f ca="1"/>
        <v>2019-12-24</v>
      </c>
      <c r="C1424" s="30">
        <f ca="1"/>
        <v>68.819999999999993</v>
      </c>
      <c r="D1424" s="205">
        <f t="shared" ca="1" si="116"/>
        <v>65.870999999999995</v>
      </c>
      <c r="E1424" s="30">
        <f t="shared" ca="1" si="113"/>
        <v>61.676000000000016</v>
      </c>
      <c r="F1424" s="30">
        <f t="shared" ca="1" si="114"/>
        <v>56.086666666666673</v>
      </c>
      <c r="G1424" s="206">
        <f t="shared" ca="1" si="115"/>
        <v>49.692080000000004</v>
      </c>
      <c r="H1424" s="192" t="str">
        <f ca="1"/>
        <v>2019-12-24</v>
      </c>
      <c r="I1424" s="193">
        <f ca="1"/>
        <v>48478856</v>
      </c>
      <c r="O1424" s="192" t="str">
        <f ca="1"/>
        <v>2019-12-24</v>
      </c>
      <c r="P1424" s="193">
        <f ca="1"/>
        <v>1.91</v>
      </c>
      <c r="Q1424" s="11"/>
    </row>
    <row r="1425" spans="1:17" ht="12.5">
      <c r="A1425" s="19"/>
      <c r="B1425" s="198" t="str">
        <f ca="1"/>
        <v>2019-12-23</v>
      </c>
      <c r="C1425" s="30">
        <f ca="1"/>
        <v>68.760000000000005</v>
      </c>
      <c r="D1425" s="205">
        <f t="shared" ca="1" si="116"/>
        <v>65.654499999999999</v>
      </c>
      <c r="E1425" s="30">
        <f t="shared" ca="1" si="113"/>
        <v>61.430000000000021</v>
      </c>
      <c r="F1425" s="30">
        <f t="shared" ca="1" si="114"/>
        <v>55.92241666666667</v>
      </c>
      <c r="G1425" s="206">
        <f t="shared" ca="1" si="115"/>
        <v>49.565799999999996</v>
      </c>
      <c r="H1425" s="192" t="str">
        <f ca="1"/>
        <v>2019-12-23</v>
      </c>
      <c r="I1425" s="193">
        <f ca="1"/>
        <v>98711532</v>
      </c>
      <c r="O1425" s="192" t="str">
        <f ca="1"/>
        <v>2019-12-23</v>
      </c>
      <c r="P1425" s="193">
        <f ca="1"/>
        <v>1.94</v>
      </c>
      <c r="Q1425" s="11"/>
    </row>
    <row r="1426" spans="1:17" ht="12.5">
      <c r="A1426" s="19"/>
      <c r="B1426" s="198" t="str">
        <f ca="1"/>
        <v>2019-12-20</v>
      </c>
      <c r="C1426" s="30">
        <f ca="1"/>
        <v>67.650000000000006</v>
      </c>
      <c r="D1426" s="205">
        <f t="shared" ca="1" si="116"/>
        <v>65.385500000000008</v>
      </c>
      <c r="E1426" s="30">
        <f t="shared" ca="1" si="113"/>
        <v>61.164333333333353</v>
      </c>
      <c r="F1426" s="30">
        <f t="shared" ca="1" si="114"/>
        <v>55.759</v>
      </c>
      <c r="G1426" s="206">
        <f t="shared" ca="1" si="115"/>
        <v>49.440719999999992</v>
      </c>
      <c r="H1426" s="192" t="str">
        <f ca="1"/>
        <v>2019-12-20</v>
      </c>
      <c r="I1426" s="193">
        <f ca="1"/>
        <v>276130972</v>
      </c>
      <c r="O1426" s="192" t="str">
        <f ca="1"/>
        <v>2019-12-20</v>
      </c>
      <c r="P1426" s="193">
        <f ca="1"/>
        <v>1.92</v>
      </c>
      <c r="Q1426" s="11"/>
    </row>
    <row r="1427" spans="1:17" ht="12.5">
      <c r="A1427" s="19"/>
      <c r="B1427" s="198" t="str">
        <f ca="1"/>
        <v>2019-12-19</v>
      </c>
      <c r="C1427" s="30">
        <f ca="1"/>
        <v>67.790000000000006</v>
      </c>
      <c r="D1427" s="205">
        <f t="shared" ca="1" si="116"/>
        <v>65.174499999999995</v>
      </c>
      <c r="E1427" s="30">
        <f t="shared" ca="1" si="113"/>
        <v>60.921500000000009</v>
      </c>
      <c r="F1427" s="30">
        <f t="shared" ca="1" si="114"/>
        <v>55.601499999999987</v>
      </c>
      <c r="G1427" s="206">
        <f t="shared" ca="1" si="115"/>
        <v>49.310199999999988</v>
      </c>
      <c r="H1427" s="192" t="str">
        <f ca="1"/>
        <v>2019-12-19</v>
      </c>
      <c r="I1427" s="193">
        <f ca="1"/>
        <v>98507788</v>
      </c>
      <c r="O1427" s="192" t="str">
        <f ca="1"/>
        <v>2019-12-19</v>
      </c>
      <c r="P1427" s="193">
        <f ca="1"/>
        <v>1.91</v>
      </c>
      <c r="Q1427" s="11"/>
    </row>
    <row r="1428" spans="1:17" ht="12.5">
      <c r="A1428" s="19"/>
      <c r="B1428" s="198" t="str">
        <f ca="1"/>
        <v>2019-12-18</v>
      </c>
      <c r="C1428" s="30">
        <f ca="1"/>
        <v>67.73</v>
      </c>
      <c r="D1428" s="205">
        <f t="shared" ca="1" si="116"/>
        <v>64.971000000000018</v>
      </c>
      <c r="E1428" s="30">
        <f t="shared" ca="1" si="113"/>
        <v>60.680833333333347</v>
      </c>
      <c r="F1428" s="30">
        <f t="shared" ca="1" si="114"/>
        <v>55.4405</v>
      </c>
      <c r="G1428" s="206">
        <f t="shared" ca="1" si="115"/>
        <v>49.182839999999999</v>
      </c>
      <c r="H1428" s="192" t="str">
        <f ca="1"/>
        <v>2019-12-18</v>
      </c>
      <c r="I1428" s="193">
        <f ca="1"/>
        <v>116098748</v>
      </c>
      <c r="O1428" s="192" t="str">
        <f ca="1"/>
        <v>2019-12-18</v>
      </c>
      <c r="P1428" s="193">
        <f ca="1"/>
        <v>1.92</v>
      </c>
      <c r="Q1428" s="11"/>
    </row>
    <row r="1429" spans="1:17" ht="12.5">
      <c r="A1429" s="19"/>
      <c r="B1429" s="198" t="str">
        <f ca="1"/>
        <v>2019-12-17</v>
      </c>
      <c r="C1429" s="30">
        <f ca="1"/>
        <v>67.89</v>
      </c>
      <c r="D1429" s="205">
        <f t="shared" ca="1" si="116"/>
        <v>64.808000000000021</v>
      </c>
      <c r="E1429" s="30">
        <f t="shared" ca="1" si="113"/>
        <v>60.427666666666681</v>
      </c>
      <c r="F1429" s="30">
        <f t="shared" ca="1" si="114"/>
        <v>55.272666666666659</v>
      </c>
      <c r="G1429" s="206">
        <f t="shared" ca="1" si="115"/>
        <v>49.061559999999993</v>
      </c>
      <c r="H1429" s="192" t="str">
        <f ca="1"/>
        <v>2019-12-17</v>
      </c>
      <c r="I1429" s="193">
        <f ca="1"/>
        <v>114303192</v>
      </c>
      <c r="O1429" s="192" t="str">
        <f ca="1"/>
        <v>2019-12-17</v>
      </c>
      <c r="P1429" s="193">
        <f ca="1"/>
        <v>1.89</v>
      </c>
      <c r="Q1429" s="11"/>
    </row>
    <row r="1430" spans="1:17" ht="12.5">
      <c r="A1430" s="19"/>
      <c r="B1430" s="198" t="str">
        <f ca="1"/>
        <v>2019-12-16</v>
      </c>
      <c r="C1430" s="30">
        <f ca="1"/>
        <v>67.760000000000005</v>
      </c>
      <c r="D1430" s="205">
        <f t="shared" ca="1" si="116"/>
        <v>64.64700000000002</v>
      </c>
      <c r="E1430" s="30">
        <f t="shared" ca="1" si="113"/>
        <v>60.176000000000009</v>
      </c>
      <c r="F1430" s="30">
        <f t="shared" ca="1" si="114"/>
        <v>55.10716666666665</v>
      </c>
      <c r="G1430" s="206">
        <f t="shared" ca="1" si="115"/>
        <v>48.943519999999985</v>
      </c>
      <c r="H1430" s="192" t="str">
        <f ca="1"/>
        <v>2019-12-16</v>
      </c>
      <c r="I1430" s="193">
        <f ca="1"/>
        <v>128324420</v>
      </c>
      <c r="O1430" s="192" t="str">
        <f ca="1"/>
        <v>2019-12-16</v>
      </c>
      <c r="P1430" s="193">
        <f ca="1"/>
        <v>1.89</v>
      </c>
      <c r="Q1430" s="11"/>
    </row>
    <row r="1431" spans="1:17" ht="12.5">
      <c r="A1431" s="19"/>
      <c r="B1431" s="198" t="str">
        <f ca="1"/>
        <v>2019-12-13</v>
      </c>
      <c r="C1431" s="30">
        <f ca="1"/>
        <v>66.62</v>
      </c>
      <c r="D1431" s="205">
        <f t="shared" ca="1" si="116"/>
        <v>64.476000000000013</v>
      </c>
      <c r="E1431" s="30">
        <f t="shared" ca="1" si="113"/>
        <v>59.922666666666679</v>
      </c>
      <c r="F1431" s="30">
        <f t="shared" ca="1" si="114"/>
        <v>54.942916666666655</v>
      </c>
      <c r="G1431" s="206">
        <f t="shared" ca="1" si="115"/>
        <v>48.830919999999985</v>
      </c>
      <c r="H1431" s="192" t="str">
        <f ca="1"/>
        <v>2019-12-13</v>
      </c>
      <c r="I1431" s="193">
        <f ca="1"/>
        <v>133731224</v>
      </c>
      <c r="O1431" s="192" t="str">
        <f ca="1"/>
        <v>2019-12-13</v>
      </c>
      <c r="P1431" s="193">
        <f ca="1"/>
        <v>1.82</v>
      </c>
      <c r="Q1431" s="11"/>
    </row>
    <row r="1432" spans="1:17" ht="12.5">
      <c r="A1432" s="19"/>
      <c r="B1432" s="198" t="str">
        <f ca="1"/>
        <v>2019-12-12</v>
      </c>
      <c r="C1432" s="30">
        <f ca="1"/>
        <v>65.72</v>
      </c>
      <c r="D1432" s="205">
        <f t="shared" ca="1" si="116"/>
        <v>64.3245</v>
      </c>
      <c r="E1432" s="30">
        <f t="shared" ca="1" si="113"/>
        <v>59.701333333333345</v>
      </c>
      <c r="F1432" s="30">
        <f t="shared" ca="1" si="114"/>
        <v>54.779666666666657</v>
      </c>
      <c r="G1432" s="206">
        <f t="shared" ca="1" si="115"/>
        <v>48.720839999999988</v>
      </c>
      <c r="H1432" s="192" t="str">
        <f ca="1"/>
        <v>2019-12-12</v>
      </c>
      <c r="I1432" s="193">
        <f ca="1"/>
        <v>137748168</v>
      </c>
      <c r="O1432" s="192" t="str">
        <f ca="1"/>
        <v>2019-12-12</v>
      </c>
      <c r="P1432" s="193">
        <f ca="1"/>
        <v>1.9</v>
      </c>
      <c r="Q1432" s="11"/>
    </row>
    <row r="1433" spans="1:17" ht="12.5">
      <c r="A1433" s="19"/>
      <c r="B1433" s="198" t="str">
        <f ca="1"/>
        <v>2019-12-11</v>
      </c>
      <c r="C1433" s="30">
        <f ca="1"/>
        <v>65.55</v>
      </c>
      <c r="D1433" s="205">
        <f t="shared" ca="1" si="116"/>
        <v>64.239999999999995</v>
      </c>
      <c r="E1433" s="30">
        <f t="shared" ca="1" si="113"/>
        <v>59.502166666666675</v>
      </c>
      <c r="F1433" s="30">
        <f t="shared" ca="1" si="114"/>
        <v>54.629916666666659</v>
      </c>
      <c r="G1433" s="206">
        <f t="shared" ca="1" si="115"/>
        <v>48.615839999999992</v>
      </c>
      <c r="H1433" s="192" t="str">
        <f ca="1"/>
        <v>2019-12-11</v>
      </c>
      <c r="I1433" s="193">
        <f ca="1"/>
        <v>78893564</v>
      </c>
      <c r="O1433" s="192" t="str">
        <f ca="1"/>
        <v>2019-12-11</v>
      </c>
      <c r="P1433" s="193">
        <f ca="1"/>
        <v>1.79</v>
      </c>
      <c r="Q1433" s="11"/>
    </row>
    <row r="1434" spans="1:17" ht="12.5">
      <c r="A1434" s="19"/>
      <c r="B1434" s="198" t="str">
        <f ca="1"/>
        <v>2019-12-10</v>
      </c>
      <c r="C1434" s="30">
        <f ca="1"/>
        <v>65</v>
      </c>
      <c r="D1434" s="205">
        <f t="shared" ca="1" si="116"/>
        <v>64.133499999999998</v>
      </c>
      <c r="E1434" s="30">
        <f t="shared" ca="1" si="113"/>
        <v>59.297500000000007</v>
      </c>
      <c r="F1434" s="30">
        <f t="shared" ca="1" si="114"/>
        <v>54.481999999999992</v>
      </c>
      <c r="G1434" s="206">
        <f t="shared" ca="1" si="115"/>
        <v>48.516759999999998</v>
      </c>
      <c r="H1434" s="192" t="str">
        <f ca="1"/>
        <v>2019-12-10</v>
      </c>
      <c r="I1434" s="193">
        <f ca="1"/>
        <v>90529532</v>
      </c>
      <c r="O1434" s="192" t="str">
        <f ca="1"/>
        <v>2019-12-10</v>
      </c>
      <c r="P1434" s="193">
        <f ca="1"/>
        <v>1.83</v>
      </c>
      <c r="Q1434" s="11"/>
    </row>
    <row r="1435" spans="1:17" ht="12.5">
      <c r="A1435" s="19"/>
      <c r="B1435" s="198" t="str">
        <f ca="1"/>
        <v>2019-12-09</v>
      </c>
      <c r="C1435" s="30">
        <f ca="1"/>
        <v>64.62</v>
      </c>
      <c r="D1435" s="205">
        <f t="shared" ca="1" si="116"/>
        <v>64.05749999999999</v>
      </c>
      <c r="E1435" s="30">
        <f t="shared" ca="1" si="113"/>
        <v>59.098833333333339</v>
      </c>
      <c r="F1435" s="30">
        <f t="shared" ca="1" si="114"/>
        <v>54.339999999999996</v>
      </c>
      <c r="G1435" s="206">
        <f t="shared" ca="1" si="115"/>
        <v>48.418079999999989</v>
      </c>
      <c r="H1435" s="192" t="str">
        <f ca="1"/>
        <v>2019-12-09</v>
      </c>
      <c r="I1435" s="193">
        <f ca="1"/>
        <v>128730580</v>
      </c>
      <c r="O1435" s="192" t="str">
        <f ca="1"/>
        <v>2019-12-09</v>
      </c>
      <c r="P1435" s="193">
        <f ca="1"/>
        <v>1.83</v>
      </c>
      <c r="Q1435" s="11"/>
    </row>
    <row r="1436" spans="1:17" ht="12.5">
      <c r="A1436" s="19"/>
      <c r="B1436" s="198" t="str">
        <f ca="1"/>
        <v>2019-12-06</v>
      </c>
      <c r="C1436" s="30">
        <f ca="1"/>
        <v>65.540000000000006</v>
      </c>
      <c r="D1436" s="205">
        <f t="shared" ca="1" si="116"/>
        <v>63.975499999999997</v>
      </c>
      <c r="E1436" s="30">
        <f t="shared" ca="1" si="113"/>
        <v>58.901833333333343</v>
      </c>
      <c r="F1436" s="30">
        <f t="shared" ca="1" si="114"/>
        <v>54.197999999999993</v>
      </c>
      <c r="G1436" s="206">
        <f t="shared" ca="1" si="115"/>
        <v>48.320479999999989</v>
      </c>
      <c r="H1436" s="192" t="str">
        <f ca="1"/>
        <v>2019-12-06</v>
      </c>
      <c r="I1436" s="193">
        <f ca="1"/>
        <v>106189972</v>
      </c>
      <c r="O1436" s="192" t="str">
        <f ca="1"/>
        <v>2019-12-06</v>
      </c>
      <c r="P1436" s="193">
        <f ca="1"/>
        <v>1.84</v>
      </c>
      <c r="Q1436" s="11"/>
    </row>
    <row r="1437" spans="1:17" ht="12.5">
      <c r="A1437" s="19"/>
      <c r="B1437" s="198" t="str">
        <f ca="1"/>
        <v>2019-12-05</v>
      </c>
      <c r="C1437" s="30">
        <f ca="1"/>
        <v>64.3</v>
      </c>
      <c r="D1437" s="205">
        <f t="shared" ca="1" si="116"/>
        <v>63.839000000000013</v>
      </c>
      <c r="E1437" s="30">
        <f t="shared" ca="1" si="113"/>
        <v>58.707000000000008</v>
      </c>
      <c r="F1437" s="30">
        <f t="shared" ca="1" si="114"/>
        <v>54.049499999999995</v>
      </c>
      <c r="G1437" s="206">
        <f t="shared" ca="1" si="115"/>
        <v>48.220119999999987</v>
      </c>
      <c r="H1437" s="192" t="str">
        <f ca="1"/>
        <v>2019-12-05</v>
      </c>
      <c r="I1437" s="193">
        <f ca="1"/>
        <v>74645372</v>
      </c>
      <c r="O1437" s="192" t="str">
        <f ca="1"/>
        <v>2019-12-05</v>
      </c>
      <c r="P1437" s="193">
        <f ca="1"/>
        <v>1.8</v>
      </c>
      <c r="Q1437" s="11"/>
    </row>
    <row r="1438" spans="1:17" ht="12.5">
      <c r="A1438" s="19"/>
      <c r="B1438" s="198" t="str">
        <f ca="1"/>
        <v>2019-12-04</v>
      </c>
      <c r="C1438" s="30">
        <f ca="1"/>
        <v>63.37</v>
      </c>
      <c r="D1438" s="205">
        <f t="shared" ca="1" si="116"/>
        <v>63.728499999999983</v>
      </c>
      <c r="E1438" s="30">
        <f t="shared" ca="1" si="113"/>
        <v>58.534833333333339</v>
      </c>
      <c r="F1438" s="30">
        <f t="shared" ca="1" si="114"/>
        <v>53.902166666666666</v>
      </c>
      <c r="G1438" s="206">
        <f t="shared" ca="1" si="115"/>
        <v>48.123679999999986</v>
      </c>
      <c r="H1438" s="192" t="str">
        <f ca="1"/>
        <v>2019-12-04</v>
      </c>
      <c r="I1438" s="193">
        <f ca="1"/>
        <v>67241552</v>
      </c>
      <c r="O1438" s="192" t="str">
        <f ca="1"/>
        <v>2019-12-04</v>
      </c>
      <c r="P1438" s="193">
        <f ca="1"/>
        <v>1.78</v>
      </c>
      <c r="Q1438" s="11"/>
    </row>
    <row r="1439" spans="1:17" ht="12.5">
      <c r="A1439" s="19"/>
      <c r="B1439" s="198" t="str">
        <f ca="1"/>
        <v>2019-12-03</v>
      </c>
      <c r="C1439" s="30">
        <f ca="1"/>
        <v>62.81</v>
      </c>
      <c r="D1439" s="205">
        <f t="shared" ca="1" si="116"/>
        <v>63.663499999999985</v>
      </c>
      <c r="E1439" s="30">
        <f t="shared" ca="1" si="113"/>
        <v>58.350499999999997</v>
      </c>
      <c r="F1439" s="30">
        <f t="shared" ca="1" si="114"/>
        <v>53.760333333333328</v>
      </c>
      <c r="G1439" s="206">
        <f t="shared" ca="1" si="115"/>
        <v>48.036879999999982</v>
      </c>
      <c r="H1439" s="192" t="str">
        <f ca="1"/>
        <v>2019-12-03</v>
      </c>
      <c r="I1439" s="193">
        <f ca="1"/>
        <v>117509072</v>
      </c>
      <c r="O1439" s="192" t="str">
        <f ca="1"/>
        <v>2019-12-03</v>
      </c>
      <c r="P1439" s="193">
        <f ca="1"/>
        <v>1.71</v>
      </c>
      <c r="Q1439" s="11"/>
    </row>
    <row r="1440" spans="1:17" ht="12.5">
      <c r="A1440" s="19"/>
      <c r="B1440" s="198" t="str">
        <f ca="1"/>
        <v>2019-12-02</v>
      </c>
      <c r="C1440" s="30">
        <f ca="1"/>
        <v>63.95</v>
      </c>
      <c r="D1440" s="205">
        <f t="shared" ca="1" si="116"/>
        <v>63.630999999999993</v>
      </c>
      <c r="E1440" s="30">
        <f t="shared" ca="1" si="113"/>
        <v>58.165333333333329</v>
      </c>
      <c r="F1440" s="30">
        <f t="shared" ca="1" si="114"/>
        <v>53.625999999999998</v>
      </c>
      <c r="G1440" s="206">
        <f t="shared" ca="1" si="115"/>
        <v>47.954199999999986</v>
      </c>
      <c r="H1440" s="192" t="str">
        <f ca="1"/>
        <v>2019-12-02</v>
      </c>
      <c r="I1440" s="193">
        <f ca="1"/>
        <v>94774200</v>
      </c>
      <c r="O1440" s="192" t="str">
        <f ca="1"/>
        <v>2019-12-02</v>
      </c>
      <c r="P1440" s="193">
        <f ca="1"/>
        <v>1.84</v>
      </c>
      <c r="Q1440" s="11"/>
    </row>
    <row r="1441" spans="1:17" ht="12.5">
      <c r="A1441" s="19"/>
      <c r="B1441" s="198" t="str">
        <f ca="1"/>
        <v>2019-11-29</v>
      </c>
      <c r="C1441" s="30">
        <f ca="1"/>
        <v>64.7</v>
      </c>
      <c r="D1441" s="205">
        <f t="shared" ca="1" si="116"/>
        <v>63.521000000000001</v>
      </c>
      <c r="E1441" s="30">
        <f t="shared" ca="1" si="113"/>
        <v>57.957499999999996</v>
      </c>
      <c r="F1441" s="30">
        <f t="shared" ca="1" si="114"/>
        <v>53.482250000000001</v>
      </c>
      <c r="G1441" s="206">
        <f t="shared" ca="1" si="115"/>
        <v>47.874719999999989</v>
      </c>
      <c r="H1441" s="192" t="str">
        <f ca="1"/>
        <v>2019-11-29</v>
      </c>
      <c r="I1441" s="193">
        <f ca="1"/>
        <v>46617600</v>
      </c>
      <c r="O1441" s="192" t="str">
        <f ca="1"/>
        <v>2019-11-29</v>
      </c>
      <c r="P1441" s="193">
        <f ca="1"/>
        <v>1.78</v>
      </c>
      <c r="Q1441" s="11"/>
    </row>
    <row r="1442" spans="1:17" ht="12.5">
      <c r="A1442" s="19"/>
      <c r="B1442" s="198" t="str">
        <f ca="1"/>
        <v>2019-11-27</v>
      </c>
      <c r="C1442" s="30">
        <f ca="1"/>
        <v>64.849999999999994</v>
      </c>
      <c r="D1442" s="205">
        <f t="shared" ca="1" si="116"/>
        <v>63.288500000000013</v>
      </c>
      <c r="E1442" s="30">
        <f t="shared" ca="1" si="113"/>
        <v>57.737166666666667</v>
      </c>
      <c r="F1442" s="30">
        <f t="shared" ca="1" si="114"/>
        <v>53.333500000000001</v>
      </c>
      <c r="G1442" s="206">
        <f t="shared" ca="1" si="115"/>
        <v>47.786319999999982</v>
      </c>
      <c r="H1442" s="192" t="str">
        <f ca="1"/>
        <v>2019-11-27</v>
      </c>
      <c r="I1442" s="193">
        <f ca="1"/>
        <v>65544488</v>
      </c>
      <c r="O1442" s="192" t="str">
        <f ca="1"/>
        <v>2019-11-27</v>
      </c>
      <c r="P1442" s="193">
        <f ca="1"/>
        <v>1.77</v>
      </c>
      <c r="Q1442" s="11"/>
    </row>
    <row r="1443" spans="1:17" ht="12.5">
      <c r="A1443" s="19"/>
      <c r="B1443" s="198" t="str">
        <f ca="1"/>
        <v>2019-11-26</v>
      </c>
      <c r="C1443" s="30">
        <f ca="1"/>
        <v>63.99</v>
      </c>
      <c r="D1443" s="205">
        <f t="shared" ca="1" si="116"/>
        <v>62.982000000000006</v>
      </c>
      <c r="E1443" s="30">
        <f t="shared" ca="1" si="113"/>
        <v>57.497833333333332</v>
      </c>
      <c r="F1443" s="30">
        <f t="shared" ca="1" si="114"/>
        <v>53.179000000000009</v>
      </c>
      <c r="G1443" s="206">
        <f t="shared" ca="1" si="115"/>
        <v>47.698239999999991</v>
      </c>
      <c r="H1443" s="192" t="str">
        <f ca="1"/>
        <v>2019-11-26</v>
      </c>
      <c r="I1443" s="193">
        <f ca="1"/>
        <v>105339528</v>
      </c>
      <c r="O1443" s="192" t="str">
        <f ca="1"/>
        <v>2019-11-26</v>
      </c>
      <c r="P1443" s="193">
        <f ca="1"/>
        <v>1.74</v>
      </c>
      <c r="Q1443" s="11"/>
    </row>
    <row r="1444" spans="1:17" ht="12.5">
      <c r="A1444" s="19"/>
      <c r="B1444" s="198" t="str">
        <f ca="1"/>
        <v>2019-11-25</v>
      </c>
      <c r="C1444" s="30">
        <f ca="1"/>
        <v>64.489999999999995</v>
      </c>
      <c r="D1444" s="205">
        <f t="shared" ca="1" si="116"/>
        <v>62.719000000000008</v>
      </c>
      <c r="E1444" s="30">
        <f t="shared" ca="1" si="113"/>
        <v>57.258833333333328</v>
      </c>
      <c r="F1444" s="30">
        <f t="shared" ca="1" si="114"/>
        <v>53.026750000000014</v>
      </c>
      <c r="G1444" s="206">
        <f t="shared" ca="1" si="115"/>
        <v>47.614919999999998</v>
      </c>
      <c r="H1444" s="192" t="str">
        <f ca="1"/>
        <v>2019-11-25</v>
      </c>
      <c r="I1444" s="193">
        <f ca="1"/>
        <v>84118068</v>
      </c>
      <c r="O1444" s="192" t="str">
        <f ca="1"/>
        <v>2019-11-25</v>
      </c>
      <c r="P1444" s="193">
        <f ca="1"/>
        <v>1.76</v>
      </c>
      <c r="Q1444" s="11"/>
    </row>
    <row r="1445" spans="1:17" ht="12.5">
      <c r="A1445" s="19"/>
      <c r="B1445" s="198" t="str">
        <f ca="1"/>
        <v>2019-11-22</v>
      </c>
      <c r="C1445" s="30">
        <f ca="1"/>
        <v>63.38</v>
      </c>
      <c r="D1445" s="205">
        <f t="shared" ca="1" si="116"/>
        <v>62.500500000000002</v>
      </c>
      <c r="E1445" s="30">
        <f t="shared" ca="1" si="113"/>
        <v>57.023833333333322</v>
      </c>
      <c r="F1445" s="30">
        <f t="shared" ca="1" si="114"/>
        <v>52.860500000000009</v>
      </c>
      <c r="G1445" s="206">
        <f t="shared" ca="1" si="115"/>
        <v>47.523199999999989</v>
      </c>
      <c r="H1445" s="192" t="str">
        <f ca="1"/>
        <v>2019-11-22</v>
      </c>
      <c r="I1445" s="193">
        <f ca="1"/>
        <v>65325200</v>
      </c>
      <c r="O1445" s="192" t="str">
        <f ca="1"/>
        <v>2019-11-22</v>
      </c>
      <c r="P1445" s="193">
        <f ca="1"/>
        <v>1.77</v>
      </c>
      <c r="Q1445" s="11"/>
    </row>
    <row r="1446" spans="1:17" ht="12.5">
      <c r="A1446" s="19"/>
      <c r="B1446" s="198" t="str">
        <f ca="1"/>
        <v>2019-11-21</v>
      </c>
      <c r="C1446" s="30">
        <f ca="1"/>
        <v>63.43</v>
      </c>
      <c r="D1446" s="205">
        <f t="shared" ca="1" si="116"/>
        <v>62.30749999999999</v>
      </c>
      <c r="E1446" s="30">
        <f t="shared" ca="1" si="113"/>
        <v>56.808333333333316</v>
      </c>
      <c r="F1446" s="30">
        <f t="shared" ca="1" si="114"/>
        <v>52.698083333333344</v>
      </c>
      <c r="G1446" s="206">
        <f t="shared" ca="1" si="115"/>
        <v>47.436279999999982</v>
      </c>
      <c r="H1446" s="192" t="str">
        <f ca="1"/>
        <v>2019-11-21</v>
      </c>
      <c r="I1446" s="193">
        <f ca="1"/>
        <v>121395200</v>
      </c>
      <c r="O1446" s="192" t="str">
        <f ca="1"/>
        <v>2019-11-21</v>
      </c>
      <c r="P1446" s="193">
        <f ca="1"/>
        <v>1.77</v>
      </c>
      <c r="Q1446" s="11"/>
    </row>
    <row r="1447" spans="1:17" ht="12.5">
      <c r="A1447" s="19"/>
      <c r="B1447" s="198" t="str">
        <f ca="1"/>
        <v>2019-11-20</v>
      </c>
      <c r="C1447" s="30">
        <f ca="1"/>
        <v>63.72</v>
      </c>
      <c r="D1447" s="205">
        <f t="shared" ca="1" si="116"/>
        <v>62.075999999999986</v>
      </c>
      <c r="E1447" s="30">
        <f t="shared" ca="1" si="113"/>
        <v>56.577999999999982</v>
      </c>
      <c r="F1447" s="30">
        <f t="shared" ca="1" si="114"/>
        <v>52.529500000000006</v>
      </c>
      <c r="G1447" s="206">
        <f t="shared" ca="1" si="115"/>
        <v>47.346919999999983</v>
      </c>
      <c r="H1447" s="192" t="str">
        <f ca="1"/>
        <v>2019-11-20</v>
      </c>
      <c r="I1447" s="193">
        <f ca="1"/>
        <v>106439676</v>
      </c>
      <c r="O1447" s="192" t="str">
        <f ca="1"/>
        <v>2019-11-20</v>
      </c>
      <c r="P1447" s="193">
        <f ca="1"/>
        <v>1.74</v>
      </c>
      <c r="Q1447" s="11"/>
    </row>
    <row r="1448" spans="1:17" ht="12.5">
      <c r="A1448" s="19"/>
      <c r="B1448" s="198" t="str">
        <f ca="1"/>
        <v>2019-11-19</v>
      </c>
      <c r="C1448" s="30">
        <f ca="1"/>
        <v>64.47</v>
      </c>
      <c r="D1448" s="205">
        <f t="shared" ca="1" si="116"/>
        <v>61.825000000000003</v>
      </c>
      <c r="E1448" s="30">
        <f t="shared" ca="1" si="113"/>
        <v>56.337333333333319</v>
      </c>
      <c r="F1448" s="30">
        <f t="shared" ca="1" si="114"/>
        <v>52.345750000000017</v>
      </c>
      <c r="G1448" s="206">
        <f t="shared" ca="1" si="115"/>
        <v>47.260719999999985</v>
      </c>
      <c r="H1448" s="192" t="str">
        <f ca="1"/>
        <v>2019-11-19</v>
      </c>
      <c r="I1448" s="193">
        <f ca="1"/>
        <v>76278388</v>
      </c>
      <c r="O1448" s="192" t="str">
        <f ca="1"/>
        <v>2019-11-19</v>
      </c>
      <c r="P1448" s="193">
        <f ca="1"/>
        <v>1.79</v>
      </c>
      <c r="Q1448" s="11"/>
    </row>
    <row r="1449" spans="1:17" ht="12.5">
      <c r="A1449" s="19"/>
      <c r="B1449" s="198" t="str">
        <f ca="1"/>
        <v>2019-11-18</v>
      </c>
      <c r="C1449" s="30">
        <f ca="1"/>
        <v>64.67</v>
      </c>
      <c r="D1449" s="205">
        <f t="shared" ca="1" si="116"/>
        <v>61.497500000000016</v>
      </c>
      <c r="E1449" s="30">
        <f t="shared" ca="1" si="113"/>
        <v>56.093499999999985</v>
      </c>
      <c r="F1449" s="30">
        <f t="shared" ca="1" si="114"/>
        <v>52.15933333333335</v>
      </c>
      <c r="G1449" s="206">
        <f t="shared" ca="1" si="115"/>
        <v>47.171679999999988</v>
      </c>
      <c r="H1449" s="192" t="str">
        <f ca="1"/>
        <v>2019-11-18</v>
      </c>
      <c r="I1449" s="193">
        <f ca="1"/>
        <v>86803588</v>
      </c>
      <c r="O1449" s="192" t="str">
        <f ca="1"/>
        <v>2019-11-18</v>
      </c>
      <c r="P1449" s="193">
        <f ca="1"/>
        <v>1.81</v>
      </c>
      <c r="Q1449" s="11"/>
    </row>
    <row r="1450" spans="1:17" ht="12.5">
      <c r="A1450" s="19"/>
      <c r="B1450" s="198" t="str">
        <f ca="1"/>
        <v>2019-11-15</v>
      </c>
      <c r="C1450" s="30">
        <f ca="1"/>
        <v>64.34</v>
      </c>
      <c r="D1450" s="205">
        <f t="shared" ca="1" si="116"/>
        <v>61.166500000000006</v>
      </c>
      <c r="E1450" s="30">
        <f t="shared" ca="1" si="113"/>
        <v>55.830833333333324</v>
      </c>
      <c r="F1450" s="30">
        <f t="shared" ca="1" si="114"/>
        <v>51.977750000000015</v>
      </c>
      <c r="G1450" s="206">
        <f t="shared" ca="1" si="115"/>
        <v>47.090319999999984</v>
      </c>
      <c r="H1450" s="192" t="str">
        <f ca="1"/>
        <v>2019-11-15</v>
      </c>
      <c r="I1450" s="193">
        <f ca="1"/>
        <v>100374664</v>
      </c>
      <c r="O1450" s="192" t="str">
        <f ca="1"/>
        <v>2019-11-15</v>
      </c>
      <c r="P1450" s="193">
        <f ca="1"/>
        <v>1.83</v>
      </c>
      <c r="Q1450" s="11"/>
    </row>
    <row r="1451" spans="1:17" ht="12.5">
      <c r="A1451" s="19"/>
      <c r="B1451" s="198" t="str">
        <f ca="1"/>
        <v>2019-11-14</v>
      </c>
      <c r="C1451" s="30">
        <f ca="1"/>
        <v>63.59</v>
      </c>
      <c r="D1451" s="205">
        <f t="shared" ca="1" si="116"/>
        <v>60.802499999999995</v>
      </c>
      <c r="E1451" s="30">
        <f t="shared" ca="1" si="113"/>
        <v>55.61316666666665</v>
      </c>
      <c r="F1451" s="30">
        <f t="shared" ca="1" si="114"/>
        <v>51.797000000000011</v>
      </c>
      <c r="G1451" s="206">
        <f t="shared" ca="1" si="115"/>
        <v>47.017599999999987</v>
      </c>
      <c r="H1451" s="192" t="str">
        <f ca="1"/>
        <v>2019-11-14</v>
      </c>
      <c r="I1451" s="193">
        <f ca="1"/>
        <v>89582224</v>
      </c>
      <c r="O1451" s="192" t="str">
        <f ca="1"/>
        <v>2019-11-14</v>
      </c>
      <c r="P1451" s="193">
        <f ca="1"/>
        <v>1.82</v>
      </c>
      <c r="Q1451" s="11"/>
    </row>
    <row r="1452" spans="1:17" ht="12.5">
      <c r="A1452" s="19"/>
      <c r="B1452" s="198" t="str">
        <f ca="1"/>
        <v>2019-11-13</v>
      </c>
      <c r="C1452" s="30">
        <f ca="1"/>
        <v>64.03</v>
      </c>
      <c r="D1452" s="205">
        <f t="shared" ca="1" si="116"/>
        <v>60.462499999999999</v>
      </c>
      <c r="E1452" s="30">
        <f t="shared" ca="1" si="113"/>
        <v>55.40883333333332</v>
      </c>
      <c r="F1452" s="30">
        <f t="shared" ca="1" si="114"/>
        <v>51.624250000000011</v>
      </c>
      <c r="G1452" s="206">
        <f t="shared" ca="1" si="115"/>
        <v>46.945879999999988</v>
      </c>
      <c r="H1452" s="192" t="str">
        <f ca="1"/>
        <v>2019-11-13</v>
      </c>
      <c r="I1452" s="193">
        <f ca="1"/>
        <v>103270372</v>
      </c>
      <c r="O1452" s="192" t="str">
        <f ca="1"/>
        <v>2019-11-13</v>
      </c>
      <c r="P1452" s="193">
        <f ca="1"/>
        <v>1.87</v>
      </c>
      <c r="Q1452" s="11"/>
    </row>
    <row r="1453" spans="1:17" ht="12.5">
      <c r="A1453" s="19"/>
      <c r="B1453" s="198" t="str">
        <f ca="1"/>
        <v>2019-11-12</v>
      </c>
      <c r="C1453" s="30">
        <f ca="1"/>
        <v>63.42</v>
      </c>
      <c r="D1453" s="205">
        <f t="shared" ca="1" si="116"/>
        <v>60.089499999999987</v>
      </c>
      <c r="E1453" s="30">
        <f t="shared" ca="1" si="113"/>
        <v>55.187999999999988</v>
      </c>
      <c r="F1453" s="30">
        <f t="shared" ca="1" si="114"/>
        <v>51.449333333333342</v>
      </c>
      <c r="G1453" s="206">
        <f t="shared" ca="1" si="115"/>
        <v>46.867999999999988</v>
      </c>
      <c r="H1453" s="192" t="str">
        <f ca="1"/>
        <v>2019-11-12</v>
      </c>
      <c r="I1453" s="193">
        <f ca="1"/>
        <v>87388904</v>
      </c>
      <c r="O1453" s="192" t="str">
        <f ca="1"/>
        <v>2019-11-12</v>
      </c>
      <c r="P1453" s="193">
        <f ca="1"/>
        <v>1.91</v>
      </c>
      <c r="Q1453" s="11"/>
    </row>
    <row r="1454" spans="1:17" ht="12.5">
      <c r="A1454" s="19"/>
      <c r="B1454" s="198" t="str">
        <f ca="1"/>
        <v>2019-11-11</v>
      </c>
      <c r="C1454" s="30">
        <f ca="1"/>
        <v>63.48</v>
      </c>
      <c r="D1454" s="205">
        <f t="shared" ca="1" si="116"/>
        <v>59.758499999999991</v>
      </c>
      <c r="E1454" s="30">
        <f t="shared" ca="1" si="113"/>
        <v>54.977166666666655</v>
      </c>
      <c r="F1454" s="30">
        <f t="shared" ca="1" si="114"/>
        <v>51.280833333333341</v>
      </c>
      <c r="G1454" s="206">
        <f t="shared" ca="1" si="115"/>
        <v>46.797719999999991</v>
      </c>
      <c r="H1454" s="192" t="str">
        <f ca="1"/>
        <v>2019-11-11</v>
      </c>
      <c r="I1454" s="193">
        <f ca="1"/>
        <v>82029836</v>
      </c>
      <c r="O1454" s="192" t="str">
        <f ca="1"/>
        <v>2019-11-11</v>
      </c>
      <c r="P1454" s="193">
        <f ca="1"/>
        <v>1.94</v>
      </c>
      <c r="Q1454" s="11"/>
    </row>
    <row r="1455" spans="1:17" ht="12.5">
      <c r="A1455" s="19"/>
      <c r="B1455" s="198" t="str">
        <f ca="1"/>
        <v>2019-11-08</v>
      </c>
      <c r="C1455" s="30">
        <f ca="1"/>
        <v>62.98</v>
      </c>
      <c r="D1455" s="205">
        <f t="shared" ca="1" si="116"/>
        <v>59.430999999999997</v>
      </c>
      <c r="E1455" s="30">
        <f t="shared" ca="1" si="113"/>
        <v>54.749833333333321</v>
      </c>
      <c r="F1455" s="30">
        <f t="shared" ca="1" si="114"/>
        <v>51.118083333333338</v>
      </c>
      <c r="G1455" s="206">
        <f t="shared" ca="1" si="115"/>
        <v>46.729039999999991</v>
      </c>
      <c r="H1455" s="192" t="str">
        <f ca="1"/>
        <v>2019-11-08</v>
      </c>
      <c r="I1455" s="193">
        <f ca="1"/>
        <v>70081980</v>
      </c>
      <c r="O1455" s="192" t="str">
        <f ca="1"/>
        <v>2019-11-08</v>
      </c>
      <c r="P1455" s="193">
        <f ca="1"/>
        <v>1.93</v>
      </c>
      <c r="Q1455" s="11"/>
    </row>
    <row r="1456" spans="1:17" ht="12.5">
      <c r="A1456" s="19"/>
      <c r="B1456" s="198" t="str">
        <f ca="1"/>
        <v>2019-11-07</v>
      </c>
      <c r="C1456" s="30">
        <f ca="1"/>
        <v>62.81</v>
      </c>
      <c r="D1456" s="205">
        <f t="shared" ca="1" si="116"/>
        <v>59.133000000000003</v>
      </c>
      <c r="E1456" s="30">
        <f t="shared" ca="1" si="113"/>
        <v>54.511833333333321</v>
      </c>
      <c r="F1456" s="30">
        <f t="shared" ca="1" si="114"/>
        <v>50.967166666666671</v>
      </c>
      <c r="G1456" s="206">
        <f t="shared" ca="1" si="115"/>
        <v>46.672199999999989</v>
      </c>
      <c r="H1456" s="192" t="str">
        <f ca="1"/>
        <v>2019-11-07</v>
      </c>
      <c r="I1456" s="193">
        <f ca="1"/>
        <v>94940400</v>
      </c>
      <c r="O1456" s="192" t="str">
        <f ca="1"/>
        <v>2019-11-07</v>
      </c>
      <c r="P1456" s="193">
        <f ca="1"/>
        <v>1.93</v>
      </c>
      <c r="Q1456" s="11"/>
    </row>
    <row r="1457" spans="1:17" ht="12.5">
      <c r="A1457" s="19"/>
      <c r="B1457" s="198" t="str">
        <f ca="1"/>
        <v>2019-11-06</v>
      </c>
      <c r="C1457" s="30">
        <f ca="1"/>
        <v>62.09</v>
      </c>
      <c r="D1457" s="205">
        <f t="shared" ca="1" si="116"/>
        <v>58.769499999999994</v>
      </c>
      <c r="E1457" s="30">
        <f t="shared" ca="1" si="113"/>
        <v>54.280666666666654</v>
      </c>
      <c r="F1457" s="30">
        <f t="shared" ca="1" si="114"/>
        <v>50.810666666666663</v>
      </c>
      <c r="G1457" s="206">
        <f t="shared" ca="1" si="115"/>
        <v>46.619879999999981</v>
      </c>
      <c r="H1457" s="192" t="str">
        <f ca="1"/>
        <v>2019-11-06</v>
      </c>
      <c r="I1457" s="193">
        <f ca="1"/>
        <v>75864496</v>
      </c>
      <c r="O1457" s="192" t="str">
        <f ca="1"/>
        <v>2019-11-06</v>
      </c>
      <c r="P1457" s="193">
        <f ca="1"/>
        <v>1.81</v>
      </c>
      <c r="Q1457" s="11"/>
    </row>
    <row r="1458" spans="1:17" ht="12.5">
      <c r="A1458" s="19"/>
      <c r="B1458" s="198" t="str">
        <f ca="1"/>
        <v>2019-11-05</v>
      </c>
      <c r="C1458" s="30">
        <f ca="1"/>
        <v>62.07</v>
      </c>
      <c r="D1458" s="205">
        <f t="shared" ca="1" si="116"/>
        <v>58.404999999999987</v>
      </c>
      <c r="E1458" s="30">
        <f t="shared" ca="1" si="113"/>
        <v>54.086499999999987</v>
      </c>
      <c r="F1458" s="30">
        <f t="shared" ca="1" si="114"/>
        <v>50.671999999999997</v>
      </c>
      <c r="G1458" s="206">
        <f t="shared" ca="1" si="115"/>
        <v>46.571119999999979</v>
      </c>
      <c r="H1458" s="192" t="str">
        <f ca="1"/>
        <v>2019-11-05</v>
      </c>
      <c r="I1458" s="193">
        <f ca="1"/>
        <v>79897708</v>
      </c>
      <c r="O1458" s="192" t="str">
        <f ca="1"/>
        <v>2019-11-05</v>
      </c>
      <c r="P1458" s="193">
        <f ca="1"/>
        <v>1.87</v>
      </c>
      <c r="Q1458" s="11"/>
    </row>
    <row r="1459" spans="1:17" ht="12.5">
      <c r="A1459" s="19"/>
      <c r="B1459" s="198" t="str">
        <f ca="1"/>
        <v>2019-11-04</v>
      </c>
      <c r="C1459" s="30">
        <f ca="1"/>
        <v>62.16</v>
      </c>
      <c r="D1459" s="205">
        <f t="shared" ca="1" si="116"/>
        <v>58.009999999999991</v>
      </c>
      <c r="E1459" s="30">
        <f t="shared" ca="1" si="113"/>
        <v>53.858499999999978</v>
      </c>
      <c r="F1459" s="30">
        <f t="shared" ca="1" si="114"/>
        <v>50.535666666666657</v>
      </c>
      <c r="G1459" s="206">
        <f t="shared" ca="1" si="115"/>
        <v>46.516559999999977</v>
      </c>
      <c r="H1459" s="192" t="str">
        <f ca="1"/>
        <v>2019-11-04</v>
      </c>
      <c r="I1459" s="193">
        <f ca="1"/>
        <v>103272000</v>
      </c>
      <c r="O1459" s="192" t="str">
        <f ca="1"/>
        <v>2019-11-04</v>
      </c>
      <c r="P1459" s="193">
        <f ca="1"/>
        <v>1.79</v>
      </c>
      <c r="Q1459" s="11"/>
    </row>
    <row r="1460" spans="1:17" ht="12.5">
      <c r="A1460" s="19"/>
      <c r="B1460" s="198" t="str">
        <f ca="1"/>
        <v>2019-11-01</v>
      </c>
      <c r="C1460" s="30">
        <f ca="1"/>
        <v>61.75</v>
      </c>
      <c r="D1460" s="205">
        <f t="shared" ca="1" si="116"/>
        <v>57.642499999999984</v>
      </c>
      <c r="E1460" s="30">
        <f t="shared" ca="1" si="113"/>
        <v>53.630999999999979</v>
      </c>
      <c r="F1460" s="30">
        <f t="shared" ca="1" si="114"/>
        <v>50.400249999999993</v>
      </c>
      <c r="G1460" s="206">
        <f t="shared" ca="1" si="115"/>
        <v>46.459599999999973</v>
      </c>
      <c r="H1460" s="192" t="str">
        <f ca="1"/>
        <v>2019-11-01</v>
      </c>
      <c r="I1460" s="193">
        <f ca="1"/>
        <v>151125336</v>
      </c>
      <c r="O1460" s="192" t="str">
        <f ca="1"/>
        <v>2019-11-01</v>
      </c>
      <c r="P1460" s="193">
        <f ca="1"/>
        <v>1.73</v>
      </c>
      <c r="Q1460" s="11"/>
    </row>
    <row r="1461" spans="1:17" ht="12.5">
      <c r="A1461" s="19"/>
      <c r="B1461" s="198" t="str">
        <f ca="1"/>
        <v>2019-10-31</v>
      </c>
      <c r="C1461" s="30">
        <f ca="1"/>
        <v>60.05</v>
      </c>
      <c r="D1461" s="205">
        <f t="shared" ca="1" si="116"/>
        <v>57.294999999999995</v>
      </c>
      <c r="E1461" s="30">
        <f t="shared" ca="1" si="113"/>
        <v>53.417166666666652</v>
      </c>
      <c r="F1461" s="30">
        <f t="shared" ca="1" si="114"/>
        <v>50.26374999999998</v>
      </c>
      <c r="G1461" s="206">
        <f t="shared" ca="1" si="115"/>
        <v>46.409879999999973</v>
      </c>
      <c r="H1461" s="192" t="str">
        <f ca="1"/>
        <v>2019-10-31</v>
      </c>
      <c r="I1461" s="193">
        <f ca="1"/>
        <v>139162080</v>
      </c>
      <c r="O1461" s="192" t="str">
        <f ca="1"/>
        <v>2019-10-31</v>
      </c>
      <c r="P1461" s="193">
        <f ca="1"/>
        <v>1.69</v>
      </c>
      <c r="Q1461" s="11"/>
    </row>
    <row r="1462" spans="1:17" ht="12.5">
      <c r="A1462" s="19"/>
      <c r="B1462" s="198" t="str">
        <f ca="1"/>
        <v>2019-10-30</v>
      </c>
      <c r="C1462" s="30">
        <f ca="1"/>
        <v>58.72</v>
      </c>
      <c r="D1462" s="205">
        <f t="shared" ca="1" si="116"/>
        <v>56.957499999999982</v>
      </c>
      <c r="E1462" s="30">
        <f t="shared" ca="1" si="113"/>
        <v>53.213999999999984</v>
      </c>
      <c r="F1462" s="30">
        <f t="shared" ca="1" si="114"/>
        <v>50.135499999999979</v>
      </c>
      <c r="G1462" s="206">
        <f t="shared" ca="1" si="115"/>
        <v>46.380959999999973</v>
      </c>
      <c r="H1462" s="192" t="str">
        <f ca="1"/>
        <v>2019-10-30</v>
      </c>
      <c r="I1462" s="193">
        <f ca="1"/>
        <v>124522088</v>
      </c>
      <c r="O1462" s="192" t="str">
        <f ca="1"/>
        <v>2019-10-30</v>
      </c>
      <c r="P1462" s="193">
        <f ca="1"/>
        <v>1.8</v>
      </c>
      <c r="Q1462" s="11"/>
    </row>
    <row r="1463" spans="1:17" ht="12.5">
      <c r="A1463" s="19"/>
      <c r="B1463" s="198" t="str">
        <f ca="1"/>
        <v>2019-10-29</v>
      </c>
      <c r="C1463" s="30">
        <f ca="1"/>
        <v>58.73</v>
      </c>
      <c r="D1463" s="205">
        <f t="shared" ca="1" si="116"/>
        <v>56.663999999999987</v>
      </c>
      <c r="E1463" s="30">
        <f t="shared" ca="1" si="113"/>
        <v>53.024833333333319</v>
      </c>
      <c r="F1463" s="30">
        <f t="shared" ca="1" si="114"/>
        <v>50.04133333333332</v>
      </c>
      <c r="G1463" s="206">
        <f t="shared" ca="1" si="115"/>
        <v>46.354159999999979</v>
      </c>
      <c r="H1463" s="192" t="str">
        <f ca="1"/>
        <v>2019-10-29</v>
      </c>
      <c r="I1463" s="193">
        <f ca="1"/>
        <v>142839600</v>
      </c>
      <c r="O1463" s="192" t="str">
        <f ca="1"/>
        <v>2019-10-29</v>
      </c>
      <c r="P1463" s="193">
        <f ca="1"/>
        <v>1.84</v>
      </c>
      <c r="Q1463" s="11"/>
    </row>
    <row r="1464" spans="1:17" ht="12.5">
      <c r="A1464" s="19"/>
      <c r="B1464" s="198" t="str">
        <f ca="1"/>
        <v>2019-10-28</v>
      </c>
      <c r="C1464" s="30">
        <f ca="1"/>
        <v>60.12</v>
      </c>
      <c r="D1464" s="205">
        <f t="shared" ca="1" si="116"/>
        <v>56.437999999999988</v>
      </c>
      <c r="E1464" s="30">
        <f t="shared" ca="1" si="113"/>
        <v>52.820833333333319</v>
      </c>
      <c r="F1464" s="30">
        <f t="shared" ca="1" si="114"/>
        <v>49.952583333333315</v>
      </c>
      <c r="G1464" s="206">
        <f t="shared" ca="1" si="115"/>
        <v>46.32203999999998</v>
      </c>
      <c r="H1464" s="192" t="str">
        <f ca="1"/>
        <v>2019-10-28</v>
      </c>
      <c r="I1464" s="193">
        <f ca="1"/>
        <v>96572964</v>
      </c>
      <c r="O1464" s="192" t="str">
        <f ca="1"/>
        <v>2019-10-28</v>
      </c>
      <c r="P1464" s="193">
        <f ca="1"/>
        <v>1.85</v>
      </c>
      <c r="Q1464" s="11"/>
    </row>
    <row r="1465" spans="1:17" ht="12.5">
      <c r="A1465" s="19"/>
      <c r="B1465" s="198" t="str">
        <f ca="1"/>
        <v>2019-10-25</v>
      </c>
      <c r="C1465" s="30">
        <f ca="1"/>
        <v>59.52</v>
      </c>
      <c r="D1465" s="205">
        <f t="shared" ca="1" si="116"/>
        <v>56.134999999999977</v>
      </c>
      <c r="E1465" s="30">
        <f t="shared" ca="1" si="113"/>
        <v>52.636499999999984</v>
      </c>
      <c r="F1465" s="30">
        <f t="shared" ca="1" si="114"/>
        <v>49.856583333333312</v>
      </c>
      <c r="G1465" s="206">
        <f t="shared" ca="1" si="115"/>
        <v>46.283359999999981</v>
      </c>
      <c r="H1465" s="192" t="str">
        <f ca="1"/>
        <v>2019-10-25</v>
      </c>
      <c r="I1465" s="193">
        <f ca="1"/>
        <v>73477200</v>
      </c>
      <c r="O1465" s="192" t="str">
        <f ca="1"/>
        <v>2019-10-25</v>
      </c>
      <c r="P1465" s="193">
        <f ca="1"/>
        <v>1.8</v>
      </c>
      <c r="Q1465" s="11"/>
    </row>
    <row r="1466" spans="1:17" ht="12.5">
      <c r="A1466" s="19"/>
      <c r="B1466" s="198" t="str">
        <f ca="1"/>
        <v>2019-10-24</v>
      </c>
      <c r="C1466" s="30">
        <f ca="1"/>
        <v>58.8</v>
      </c>
      <c r="D1466" s="205">
        <f t="shared" ca="1" si="116"/>
        <v>55.79999999999999</v>
      </c>
      <c r="E1466" s="30">
        <f t="shared" ca="1" si="113"/>
        <v>52.479833333333325</v>
      </c>
      <c r="F1466" s="30">
        <f t="shared" ca="1" si="114"/>
        <v>49.765499999999989</v>
      </c>
      <c r="G1466" s="206">
        <f t="shared" ca="1" si="115"/>
        <v>46.250919999999986</v>
      </c>
      <c r="H1466" s="192" t="str">
        <f ca="1"/>
        <v>2019-10-24</v>
      </c>
      <c r="I1466" s="193">
        <f ca="1"/>
        <v>71665020</v>
      </c>
      <c r="O1466" s="192" t="str">
        <f ca="1"/>
        <v>2019-10-24</v>
      </c>
      <c r="P1466" s="193">
        <f ca="1"/>
        <v>1.77</v>
      </c>
      <c r="Q1466" s="11"/>
    </row>
    <row r="1467" spans="1:17" ht="12.5">
      <c r="A1467" s="19"/>
      <c r="B1467" s="198" t="str">
        <f ca="1"/>
        <v>2019-10-23</v>
      </c>
      <c r="C1467" s="30">
        <f ca="1"/>
        <v>58.7</v>
      </c>
      <c r="D1467" s="205">
        <f t="shared" ca="1" si="116"/>
        <v>55.513999999999989</v>
      </c>
      <c r="E1467" s="30">
        <f t="shared" ca="1" si="113"/>
        <v>52.353666666666662</v>
      </c>
      <c r="F1467" s="30">
        <f t="shared" ca="1" si="114"/>
        <v>49.691666666666649</v>
      </c>
      <c r="G1467" s="206">
        <f t="shared" ca="1" si="115"/>
        <v>46.224679999999985</v>
      </c>
      <c r="H1467" s="192" t="str">
        <f ca="1"/>
        <v>2019-10-23</v>
      </c>
      <c r="I1467" s="193">
        <f ca="1"/>
        <v>79730180</v>
      </c>
      <c r="O1467" s="192" t="str">
        <f ca="1"/>
        <v>2019-10-23</v>
      </c>
      <c r="P1467" s="193">
        <f ca="1"/>
        <v>1.76</v>
      </c>
      <c r="Q1467" s="11"/>
    </row>
    <row r="1468" spans="1:17" ht="12.5">
      <c r="A1468" s="19"/>
      <c r="B1468" s="198" t="str">
        <f ca="1"/>
        <v>2019-10-22</v>
      </c>
      <c r="C1468" s="30">
        <f ca="1"/>
        <v>57.92</v>
      </c>
      <c r="D1468" s="205">
        <f t="shared" ca="1" si="116"/>
        <v>55.24649999999999</v>
      </c>
      <c r="E1468" s="30">
        <f t="shared" ca="1" si="113"/>
        <v>52.211999999999996</v>
      </c>
      <c r="F1468" s="30">
        <f t="shared" ca="1" si="114"/>
        <v>49.625166666666658</v>
      </c>
      <c r="G1468" s="206">
        <f t="shared" ca="1" si="115"/>
        <v>46.19439999999998</v>
      </c>
      <c r="H1468" s="192" t="str">
        <f ca="1"/>
        <v>2019-10-22</v>
      </c>
      <c r="I1468" s="193">
        <f ca="1"/>
        <v>90736004</v>
      </c>
      <c r="O1468" s="192" t="str">
        <f ca="1"/>
        <v>2019-10-22</v>
      </c>
      <c r="P1468" s="193">
        <f ca="1"/>
        <v>1.77</v>
      </c>
      <c r="Q1468" s="11"/>
    </row>
    <row r="1469" spans="1:17" ht="12.5">
      <c r="A1469" s="19"/>
      <c r="B1469" s="198" t="str">
        <f ca="1"/>
        <v>2019-10-21</v>
      </c>
      <c r="C1469" s="30">
        <f ca="1"/>
        <v>58.05</v>
      </c>
      <c r="D1469" s="205">
        <f t="shared" ca="1" si="116"/>
        <v>54.977499999999999</v>
      </c>
      <c r="E1469" s="30">
        <f t="shared" ca="1" si="113"/>
        <v>52.086999999999996</v>
      </c>
      <c r="F1469" s="30">
        <f t="shared" ca="1" si="114"/>
        <v>49.559999999999988</v>
      </c>
      <c r="G1469" s="206">
        <f t="shared" ca="1" si="115"/>
        <v>46.174479999999988</v>
      </c>
      <c r="H1469" s="192" t="str">
        <f ca="1"/>
        <v>2019-10-21</v>
      </c>
      <c r="I1469" s="193">
        <f ca="1"/>
        <v>89469932</v>
      </c>
      <c r="O1469" s="192" t="str">
        <f ca="1"/>
        <v>2019-10-21</v>
      </c>
      <c r="P1469" s="193">
        <f ca="1"/>
        <v>1.79</v>
      </c>
      <c r="Q1469" s="11"/>
    </row>
    <row r="1470" spans="1:17" ht="12.5">
      <c r="A1470" s="19"/>
      <c r="B1470" s="198" t="str">
        <f ca="1"/>
        <v>2019-10-18</v>
      </c>
      <c r="C1470" s="30">
        <f ca="1"/>
        <v>57.06</v>
      </c>
      <c r="D1470" s="205">
        <f t="shared" ca="1" si="116"/>
        <v>54.714500000000008</v>
      </c>
      <c r="E1470" s="30">
        <f t="shared" ca="1" si="113"/>
        <v>51.951999999999998</v>
      </c>
      <c r="F1470" s="30">
        <f t="shared" ca="1" si="114"/>
        <v>49.496499999999997</v>
      </c>
      <c r="G1470" s="206">
        <f t="shared" ca="1" si="115"/>
        <v>46.152079999999998</v>
      </c>
      <c r="H1470" s="192" t="str">
        <f ca="1"/>
        <v>2019-10-18</v>
      </c>
      <c r="I1470" s="193">
        <f ca="1"/>
        <v>97508664</v>
      </c>
      <c r="O1470" s="192" t="str">
        <f ca="1"/>
        <v>2019-10-18</v>
      </c>
      <c r="P1470" s="193">
        <f ca="1"/>
        <v>1.75</v>
      </c>
      <c r="Q1470" s="11"/>
    </row>
    <row r="1471" spans="1:17" ht="12.5">
      <c r="A1471" s="19"/>
      <c r="B1471" s="198" t="str">
        <f ca="1"/>
        <v>2019-10-17</v>
      </c>
      <c r="C1471" s="30">
        <f ca="1"/>
        <v>56.79</v>
      </c>
      <c r="D1471" s="205">
        <f t="shared" ca="1" si="116"/>
        <v>54.489500000000007</v>
      </c>
      <c r="E1471" s="30">
        <f t="shared" ca="1" si="113"/>
        <v>51.830666666666666</v>
      </c>
      <c r="F1471" s="30">
        <f t="shared" ca="1" si="114"/>
        <v>49.421583333333338</v>
      </c>
      <c r="G1471" s="206">
        <f t="shared" ca="1" si="115"/>
        <v>46.132359999999991</v>
      </c>
      <c r="H1471" s="192" t="str">
        <f ca="1"/>
        <v>2019-10-17</v>
      </c>
      <c r="I1471" s="193">
        <f ca="1"/>
        <v>69091588</v>
      </c>
      <c r="O1471" s="192" t="str">
        <f ca="1"/>
        <v>2019-10-17</v>
      </c>
      <c r="P1471" s="193">
        <f ca="1"/>
        <v>1.76</v>
      </c>
      <c r="Q1471" s="11"/>
    </row>
    <row r="1472" spans="1:17" ht="12.5">
      <c r="A1472" s="19"/>
      <c r="B1472" s="198" t="str">
        <f ca="1"/>
        <v>2019-10-16</v>
      </c>
      <c r="C1472" s="30">
        <f ca="1"/>
        <v>56.57</v>
      </c>
      <c r="D1472" s="205">
        <f t="shared" ca="1" si="116"/>
        <v>54.317000000000007</v>
      </c>
      <c r="E1472" s="30">
        <f t="shared" ca="1" si="113"/>
        <v>51.720500000000001</v>
      </c>
      <c r="F1472" s="30">
        <f t="shared" ca="1" si="114"/>
        <v>49.356750000000005</v>
      </c>
      <c r="G1472" s="206">
        <f t="shared" ca="1" si="115"/>
        <v>46.110599999999991</v>
      </c>
      <c r="H1472" s="192" t="str">
        <f ca="1"/>
        <v>2019-10-16</v>
      </c>
      <c r="I1472" s="193">
        <f ca="1"/>
        <v>77146776</v>
      </c>
      <c r="O1472" s="192" t="str">
        <f ca="1"/>
        <v>2019-10-16</v>
      </c>
      <c r="P1472" s="193">
        <f ca="1"/>
        <v>1.75</v>
      </c>
      <c r="Q1472" s="11"/>
    </row>
    <row r="1473" spans="1:17" ht="12.5">
      <c r="A1473" s="19"/>
      <c r="B1473" s="198" t="str">
        <f ca="1"/>
        <v>2019-10-15</v>
      </c>
      <c r="C1473" s="30">
        <f ca="1"/>
        <v>56.8</v>
      </c>
      <c r="D1473" s="205">
        <f t="shared" ca="1" si="116"/>
        <v>54.177</v>
      </c>
      <c r="E1473" s="30">
        <f t="shared" ca="1" si="113"/>
        <v>51.614666666666658</v>
      </c>
      <c r="F1473" s="30">
        <f t="shared" ca="1" si="114"/>
        <v>49.293166666666664</v>
      </c>
      <c r="G1473" s="206">
        <f t="shared" ca="1" si="115"/>
        <v>46.094599999999986</v>
      </c>
      <c r="H1473" s="192" t="str">
        <f ca="1"/>
        <v>2019-10-15</v>
      </c>
      <c r="I1473" s="193">
        <f ca="1"/>
        <v>92161932</v>
      </c>
      <c r="O1473" s="192" t="str">
        <f ca="1"/>
        <v>2019-10-15</v>
      </c>
      <c r="P1473" s="193">
        <f ca="1"/>
        <v>1.77</v>
      </c>
      <c r="Q1473" s="11"/>
    </row>
    <row r="1474" spans="1:17" ht="12.5">
      <c r="A1474" s="19"/>
      <c r="B1474" s="198" t="str">
        <f ca="1"/>
        <v>2019-10-14</v>
      </c>
      <c r="C1474" s="30">
        <f ca="1"/>
        <v>56.93</v>
      </c>
      <c r="D1474" s="205">
        <f t="shared" ca="1" si="116"/>
        <v>54.000500000000009</v>
      </c>
      <c r="E1474" s="30">
        <f t="shared" ca="1" si="113"/>
        <v>51.498499999999993</v>
      </c>
      <c r="F1474" s="30">
        <f t="shared" ca="1" si="114"/>
        <v>49.229583333333331</v>
      </c>
      <c r="G1474" s="206">
        <f t="shared" ca="1" si="115"/>
        <v>46.078599999999987</v>
      </c>
      <c r="H1474" s="192" t="str">
        <f ca="1"/>
        <v>2019-10-14</v>
      </c>
      <c r="I1474" s="193">
        <f ca="1"/>
        <v>97653936</v>
      </c>
      <c r="O1474" s="192" t="str">
        <f ca="1"/>
        <v>2019-10-14</v>
      </c>
      <c r="P1474" s="193">
        <f ca="1"/>
        <v>1.73</v>
      </c>
      <c r="Q1474" s="11"/>
    </row>
    <row r="1475" spans="1:17" ht="12.5">
      <c r="A1475" s="19"/>
      <c r="B1475" s="198" t="str">
        <f ca="1"/>
        <v>2019-10-11</v>
      </c>
      <c r="C1475" s="30">
        <f ca="1"/>
        <v>57.02</v>
      </c>
      <c r="D1475" s="205">
        <f t="shared" ca="1" si="116"/>
        <v>53.808000000000007</v>
      </c>
      <c r="E1475" s="30">
        <f t="shared" ca="1" si="113"/>
        <v>51.36166666666665</v>
      </c>
      <c r="F1475" s="30">
        <f t="shared" ca="1" si="114"/>
        <v>49.168666666666667</v>
      </c>
      <c r="G1475" s="206">
        <f t="shared" ca="1" si="115"/>
        <v>46.057519999999982</v>
      </c>
      <c r="H1475" s="192" t="str">
        <f ca="1"/>
        <v>2019-10-11</v>
      </c>
      <c r="I1475" s="193">
        <f ca="1"/>
        <v>167960840</v>
      </c>
      <c r="O1475" s="192" t="str">
        <f ca="1"/>
        <v>2019-10-11</v>
      </c>
      <c r="P1475" s="193">
        <f ca="1"/>
        <v>1.75</v>
      </c>
      <c r="Q1475" s="11"/>
    </row>
    <row r="1476" spans="1:17" ht="12.5">
      <c r="A1476" s="19"/>
      <c r="B1476" s="198" t="str">
        <f ca="1"/>
        <v>2019-10-10</v>
      </c>
      <c r="C1476" s="30">
        <f ca="1"/>
        <v>55.54</v>
      </c>
      <c r="D1476" s="205">
        <f t="shared" ca="1" si="116"/>
        <v>53.597000000000001</v>
      </c>
      <c r="E1476" s="30">
        <f t="shared" ref="E1476:E1539" ca="1" si="117">AVERAGE(C1476:C1535)</f>
        <v>51.235499999999981</v>
      </c>
      <c r="F1476" s="30">
        <f t="shared" ref="F1476:F1539" ca="1" si="118">AVERAGE(C1476:C1595)</f>
        <v>49.10766666666666</v>
      </c>
      <c r="G1476" s="206">
        <f t="shared" ref="G1476:G1539" ca="1" si="119">AVERAGE(C1476:C1725)</f>
        <v>46.040599999999991</v>
      </c>
      <c r="H1476" s="192" t="str">
        <f ca="1"/>
        <v>2019-10-10</v>
      </c>
      <c r="I1476" s="193">
        <f ca="1"/>
        <v>115851936</v>
      </c>
      <c r="O1476" s="192" t="str">
        <f ca="1"/>
        <v>2019-10-10</v>
      </c>
      <c r="P1476" s="193">
        <f ca="1"/>
        <v>1.66</v>
      </c>
      <c r="Q1476" s="11"/>
    </row>
    <row r="1477" spans="1:17" ht="12.5">
      <c r="A1477" s="19"/>
      <c r="B1477" s="198" t="str">
        <f ca="1"/>
        <v>2019-10-09</v>
      </c>
      <c r="C1477" s="30">
        <f ca="1"/>
        <v>54.8</v>
      </c>
      <c r="D1477" s="205">
        <f t="shared" ref="D1477:D1540" ca="1" si="120">AVERAGE(C1477:C1496)</f>
        <v>53.512499999999989</v>
      </c>
      <c r="E1477" s="30">
        <f t="shared" ca="1" si="117"/>
        <v>51.124833333333314</v>
      </c>
      <c r="F1477" s="30">
        <f t="shared" ca="1" si="118"/>
        <v>49.053083333333319</v>
      </c>
      <c r="G1477" s="206">
        <f t="shared" ca="1" si="119"/>
        <v>46.022319999999986</v>
      </c>
      <c r="H1477" s="192" t="str">
        <f ca="1"/>
        <v>2019-10-09</v>
      </c>
      <c r="I1477" s="193">
        <f ca="1"/>
        <v>76117696</v>
      </c>
      <c r="O1477" s="192" t="str">
        <f ca="1"/>
        <v>2019-10-09</v>
      </c>
      <c r="P1477" s="193">
        <f ca="1"/>
        <v>1.59</v>
      </c>
      <c r="Q1477" s="11"/>
    </row>
    <row r="1478" spans="1:17" ht="12.5">
      <c r="A1478" s="19"/>
      <c r="B1478" s="198" t="str">
        <f ca="1"/>
        <v>2019-10-08</v>
      </c>
      <c r="C1478" s="30">
        <f ca="1"/>
        <v>54.17</v>
      </c>
      <c r="D1478" s="205">
        <f t="shared" ca="1" si="120"/>
        <v>53.470999999999989</v>
      </c>
      <c r="E1478" s="30">
        <f t="shared" ca="1" si="117"/>
        <v>51.031166666666643</v>
      </c>
      <c r="F1478" s="30">
        <f t="shared" ca="1" si="118"/>
        <v>49.003333333333316</v>
      </c>
      <c r="G1478" s="206">
        <f t="shared" ca="1" si="119"/>
        <v>46.008839999999992</v>
      </c>
      <c r="H1478" s="192" t="str">
        <f ca="1"/>
        <v>2019-10-08</v>
      </c>
      <c r="I1478" s="193">
        <f ca="1"/>
        <v>117130800</v>
      </c>
      <c r="O1478" s="192" t="str">
        <f ca="1"/>
        <v>2019-10-08</v>
      </c>
      <c r="P1478" s="193">
        <f ca="1"/>
        <v>1.54</v>
      </c>
      <c r="Q1478" s="11"/>
    </row>
    <row r="1479" spans="1:17" ht="12.5">
      <c r="A1479" s="19"/>
      <c r="B1479" s="198" t="str">
        <f ca="1"/>
        <v>2019-10-07</v>
      </c>
      <c r="C1479" s="30">
        <f ca="1"/>
        <v>54.81</v>
      </c>
      <c r="D1479" s="205">
        <f t="shared" ca="1" si="120"/>
        <v>53.378</v>
      </c>
      <c r="E1479" s="30">
        <f t="shared" ca="1" si="117"/>
        <v>50.950833333333314</v>
      </c>
      <c r="F1479" s="30">
        <f t="shared" ca="1" si="118"/>
        <v>48.957416666666653</v>
      </c>
      <c r="G1479" s="206">
        <f t="shared" ca="1" si="119"/>
        <v>46.007879999999993</v>
      </c>
      <c r="H1479" s="192" t="str">
        <f ca="1"/>
        <v>2019-10-07</v>
      </c>
      <c r="I1479" s="193">
        <f ca="1"/>
        <v>123557076</v>
      </c>
      <c r="O1479" s="192" t="str">
        <f ca="1"/>
        <v>2019-10-07</v>
      </c>
      <c r="P1479" s="193">
        <f ca="1"/>
        <v>1.55</v>
      </c>
      <c r="Q1479" s="11"/>
    </row>
    <row r="1480" spans="1:17" ht="12.5">
      <c r="A1480" s="19"/>
      <c r="B1480" s="198" t="str">
        <f ca="1"/>
        <v>2019-10-04</v>
      </c>
      <c r="C1480" s="30">
        <f ca="1"/>
        <v>54.8</v>
      </c>
      <c r="D1480" s="205">
        <f t="shared" ca="1" si="120"/>
        <v>53.222500000000011</v>
      </c>
      <c r="E1480" s="30">
        <f t="shared" ca="1" si="117"/>
        <v>50.852166666666655</v>
      </c>
      <c r="F1480" s="30">
        <f t="shared" ca="1" si="118"/>
        <v>48.898416666666655</v>
      </c>
      <c r="G1480" s="206">
        <f t="shared" ca="1" si="119"/>
        <v>46.001399999999997</v>
      </c>
      <c r="H1480" s="192" t="str">
        <f ca="1"/>
        <v>2019-10-04</v>
      </c>
      <c r="I1480" s="193">
        <f ca="1"/>
        <v>139022212</v>
      </c>
      <c r="O1480" s="192" t="str">
        <f ca="1"/>
        <v>2019-10-04</v>
      </c>
      <c r="P1480" s="193">
        <f ca="1"/>
        <v>1.52</v>
      </c>
      <c r="Q1480" s="11"/>
    </row>
    <row r="1481" spans="1:17" ht="12.5">
      <c r="A1481" s="19"/>
      <c r="B1481" s="198" t="str">
        <f ca="1"/>
        <v>2019-10-03</v>
      </c>
      <c r="C1481" s="30">
        <f ca="1"/>
        <v>53.3</v>
      </c>
      <c r="D1481" s="205">
        <f t="shared" ca="1" si="120"/>
        <v>53.056500000000007</v>
      </c>
      <c r="E1481" s="30">
        <f t="shared" ca="1" si="117"/>
        <v>50.747333333333316</v>
      </c>
      <c r="F1481" s="30">
        <f t="shared" ca="1" si="118"/>
        <v>48.839416666666644</v>
      </c>
      <c r="G1481" s="206">
        <f t="shared" ca="1" si="119"/>
        <v>45.995439999999988</v>
      </c>
      <c r="H1481" s="192" t="str">
        <f ca="1"/>
        <v>2019-10-03</v>
      </c>
      <c r="I1481" s="193">
        <f ca="1"/>
        <v>121410744</v>
      </c>
      <c r="O1481" s="192" t="str">
        <f ca="1"/>
        <v>2019-10-03</v>
      </c>
      <c r="P1481" s="193">
        <f ca="1"/>
        <v>1.54</v>
      </c>
      <c r="Q1481" s="11"/>
    </row>
    <row r="1482" spans="1:17" ht="12.5">
      <c r="A1482" s="19"/>
      <c r="B1482" s="198" t="str">
        <f ca="1"/>
        <v>2019-10-02</v>
      </c>
      <c r="C1482" s="30">
        <f ca="1"/>
        <v>52.85</v>
      </c>
      <c r="D1482" s="205">
        <f t="shared" ca="1" si="120"/>
        <v>52.965500000000006</v>
      </c>
      <c r="E1482" s="30">
        <f t="shared" ca="1" si="117"/>
        <v>50.673499999999983</v>
      </c>
      <c r="F1482" s="30">
        <f t="shared" ca="1" si="118"/>
        <v>48.792249999999981</v>
      </c>
      <c r="G1482" s="206">
        <f t="shared" ca="1" si="119"/>
        <v>45.998999999999995</v>
      </c>
      <c r="H1482" s="192" t="str">
        <f ca="1"/>
        <v>2019-10-02</v>
      </c>
      <c r="I1482" s="193">
        <f ca="1"/>
        <v>143069028</v>
      </c>
      <c r="O1482" s="192" t="str">
        <f ca="1"/>
        <v>2019-10-02</v>
      </c>
      <c r="P1482" s="193">
        <f ca="1"/>
        <v>1.6</v>
      </c>
      <c r="Q1482" s="11"/>
    </row>
    <row r="1483" spans="1:17" ht="12.5">
      <c r="A1483" s="19"/>
      <c r="B1483" s="198" t="str">
        <f ca="1"/>
        <v>2019-10-01</v>
      </c>
      <c r="C1483" s="30">
        <f ca="1"/>
        <v>54.21</v>
      </c>
      <c r="D1483" s="205">
        <f t="shared" ca="1" si="120"/>
        <v>52.847500000000011</v>
      </c>
      <c r="E1483" s="30">
        <f t="shared" ca="1" si="117"/>
        <v>50.599166666666648</v>
      </c>
      <c r="F1483" s="30">
        <f t="shared" ca="1" si="118"/>
        <v>48.748999999999981</v>
      </c>
      <c r="G1483" s="206">
        <f t="shared" ca="1" si="119"/>
        <v>46.008239999999994</v>
      </c>
      <c r="H1483" s="192" t="str">
        <f ca="1"/>
        <v>2019-10-01</v>
      </c>
      <c r="I1483" s="193">
        <f ca="1"/>
        <v>144748652</v>
      </c>
      <c r="O1483" s="192" t="str">
        <f ca="1"/>
        <v>2019-10-01</v>
      </c>
      <c r="P1483" s="193">
        <f ca="1"/>
        <v>1.64</v>
      </c>
      <c r="Q1483" s="11"/>
    </row>
    <row r="1484" spans="1:17" ht="12.5">
      <c r="A1484" s="19"/>
      <c r="B1484" s="198" t="str">
        <f ca="1"/>
        <v>2019-09-30</v>
      </c>
      <c r="C1484" s="30">
        <f ca="1"/>
        <v>54.06</v>
      </c>
      <c r="D1484" s="205">
        <f t="shared" ca="1" si="120"/>
        <v>52.619500000000002</v>
      </c>
      <c r="E1484" s="30">
        <f t="shared" ca="1" si="117"/>
        <v>50.497333333333316</v>
      </c>
      <c r="F1484" s="30">
        <f t="shared" ca="1" si="118"/>
        <v>48.697749999999978</v>
      </c>
      <c r="G1484" s="206">
        <f t="shared" ca="1" si="119"/>
        <v>46.009399999999992</v>
      </c>
      <c r="H1484" s="192" t="str">
        <f ca="1"/>
        <v>2019-09-30</v>
      </c>
      <c r="I1484" s="193">
        <f ca="1"/>
        <v>105274332</v>
      </c>
      <c r="O1484" s="192" t="str">
        <f ca="1"/>
        <v>2019-09-30</v>
      </c>
      <c r="P1484" s="193">
        <f ca="1"/>
        <v>1.68</v>
      </c>
      <c r="Q1484" s="11"/>
    </row>
    <row r="1485" spans="1:17" ht="12.5">
      <c r="A1485" s="19"/>
      <c r="B1485" s="198" t="str">
        <f ca="1"/>
        <v>2019-09-27</v>
      </c>
      <c r="C1485" s="30">
        <f ca="1"/>
        <v>52.82</v>
      </c>
      <c r="D1485" s="205">
        <f t="shared" ca="1" si="120"/>
        <v>52.436</v>
      </c>
      <c r="E1485" s="30">
        <f t="shared" ca="1" si="117"/>
        <v>50.414833333333306</v>
      </c>
      <c r="F1485" s="30">
        <f t="shared" ca="1" si="118"/>
        <v>48.64549999999997</v>
      </c>
      <c r="G1485" s="206">
        <f t="shared" ca="1" si="119"/>
        <v>46.009239999999991</v>
      </c>
      <c r="H1485" s="192" t="str">
        <f ca="1"/>
        <v>2019-09-27</v>
      </c>
      <c r="I1485" s="193">
        <f ca="1"/>
        <v>101445140</v>
      </c>
      <c r="O1485" s="192" t="str">
        <f ca="1"/>
        <v>2019-09-27</v>
      </c>
      <c r="P1485" s="193">
        <f ca="1"/>
        <v>1.68</v>
      </c>
      <c r="Q1485" s="11"/>
    </row>
    <row r="1486" spans="1:17" ht="12.5">
      <c r="A1486" s="19"/>
      <c r="B1486" s="198" t="str">
        <f ca="1"/>
        <v>2019-09-26</v>
      </c>
      <c r="C1486" s="30">
        <f ca="1"/>
        <v>53.08</v>
      </c>
      <c r="D1486" s="205">
        <f t="shared" ca="1" si="120"/>
        <v>52.31750000000001</v>
      </c>
      <c r="E1486" s="30">
        <f t="shared" ca="1" si="117"/>
        <v>50.353666666666641</v>
      </c>
      <c r="F1486" s="30">
        <f t="shared" ca="1" si="118"/>
        <v>48.604749999999967</v>
      </c>
      <c r="G1486" s="206">
        <f t="shared" ca="1" si="119"/>
        <v>46.012599999999992</v>
      </c>
      <c r="H1486" s="192" t="str">
        <f ca="1"/>
        <v>2019-09-26</v>
      </c>
      <c r="I1486" s="193">
        <f ca="1"/>
        <v>76353248</v>
      </c>
      <c r="O1486" s="192" t="str">
        <f ca="1"/>
        <v>2019-09-26</v>
      </c>
      <c r="P1486" s="193">
        <f ca="1"/>
        <v>1.69</v>
      </c>
      <c r="Q1486" s="11"/>
    </row>
    <row r="1487" spans="1:17" ht="12.5">
      <c r="A1487" s="19"/>
      <c r="B1487" s="198" t="str">
        <f ca="1"/>
        <v>2019-09-25</v>
      </c>
      <c r="C1487" s="30">
        <f ca="1"/>
        <v>53.35</v>
      </c>
      <c r="D1487" s="205">
        <f t="shared" ca="1" si="120"/>
        <v>52.144000000000005</v>
      </c>
      <c r="E1487" s="30">
        <f t="shared" ca="1" si="117"/>
        <v>50.28149999999998</v>
      </c>
      <c r="F1487" s="30">
        <f t="shared" ca="1" si="118"/>
        <v>48.555666666666639</v>
      </c>
      <c r="G1487" s="206">
        <f t="shared" ca="1" si="119"/>
        <v>46.01415999999999</v>
      </c>
      <c r="H1487" s="192" t="str">
        <f ca="1"/>
        <v>2019-09-25</v>
      </c>
      <c r="I1487" s="193">
        <f ca="1"/>
        <v>89924024</v>
      </c>
      <c r="O1487" s="192" t="str">
        <f ca="1"/>
        <v>2019-09-25</v>
      </c>
      <c r="P1487" s="193">
        <f ca="1"/>
        <v>1.73</v>
      </c>
      <c r="Q1487" s="11"/>
    </row>
    <row r="1488" spans="1:17" ht="12.5">
      <c r="A1488" s="19"/>
      <c r="B1488" s="198" t="str">
        <f ca="1"/>
        <v>2019-09-24</v>
      </c>
      <c r="C1488" s="30">
        <f ca="1"/>
        <v>52.54</v>
      </c>
      <c r="D1488" s="205">
        <f t="shared" ca="1" si="120"/>
        <v>51.940500000000007</v>
      </c>
      <c r="E1488" s="30">
        <f t="shared" ca="1" si="117"/>
        <v>50.200166666666647</v>
      </c>
      <c r="F1488" s="30">
        <f t="shared" ca="1" si="118"/>
        <v>48.50174999999998</v>
      </c>
      <c r="G1488" s="206">
        <f t="shared" ca="1" si="119"/>
        <v>46.010319999999986</v>
      </c>
      <c r="H1488" s="192" t="str">
        <f ca="1"/>
        <v>2019-09-24</v>
      </c>
      <c r="I1488" s="193">
        <f ca="1"/>
        <v>125737468</v>
      </c>
      <c r="O1488" s="192" t="str">
        <f ca="1"/>
        <v>2019-09-24</v>
      </c>
      <c r="P1488" s="193">
        <f ca="1"/>
        <v>1.64</v>
      </c>
      <c r="Q1488" s="11"/>
    </row>
    <row r="1489" spans="1:17" ht="12.5">
      <c r="A1489" s="19"/>
      <c r="B1489" s="198" t="str">
        <f ca="1"/>
        <v>2019-09-23</v>
      </c>
      <c r="C1489" s="30">
        <f ca="1"/>
        <v>52.79</v>
      </c>
      <c r="D1489" s="205">
        <f t="shared" ca="1" si="120"/>
        <v>51.805500000000009</v>
      </c>
      <c r="E1489" s="30">
        <f t="shared" ca="1" si="117"/>
        <v>50.117666666666651</v>
      </c>
      <c r="F1489" s="30">
        <f t="shared" ca="1" si="118"/>
        <v>48.453833333333321</v>
      </c>
      <c r="G1489" s="206">
        <f t="shared" ca="1" si="119"/>
        <v>46.011399999999995</v>
      </c>
      <c r="H1489" s="192" t="str">
        <f ca="1"/>
        <v>2019-09-23</v>
      </c>
      <c r="I1489" s="193">
        <f ca="1"/>
        <v>77678592</v>
      </c>
      <c r="O1489" s="192" t="str">
        <f ca="1"/>
        <v>2019-09-23</v>
      </c>
      <c r="P1489" s="193">
        <f ca="1"/>
        <v>1.71</v>
      </c>
      <c r="Q1489" s="11"/>
    </row>
    <row r="1490" spans="1:17" ht="12.5">
      <c r="A1490" s="19"/>
      <c r="B1490" s="198" t="str">
        <f ca="1"/>
        <v>2019-09-20</v>
      </c>
      <c r="C1490" s="30">
        <f ca="1"/>
        <v>52.56</v>
      </c>
      <c r="D1490" s="205">
        <f t="shared" ca="1" si="120"/>
        <v>51.611500000000014</v>
      </c>
      <c r="E1490" s="30">
        <f t="shared" ca="1" si="117"/>
        <v>50.03833333333332</v>
      </c>
      <c r="F1490" s="30">
        <f t="shared" ca="1" si="118"/>
        <v>48.401249999999983</v>
      </c>
      <c r="G1490" s="206">
        <f t="shared" ca="1" si="119"/>
        <v>46.010159999999992</v>
      </c>
      <c r="H1490" s="192" t="str">
        <f ca="1"/>
        <v>2019-09-20</v>
      </c>
      <c r="I1490" s="193">
        <f ca="1"/>
        <v>231908376</v>
      </c>
      <c r="O1490" s="192" t="str">
        <f ca="1"/>
        <v>2019-09-20</v>
      </c>
      <c r="P1490" s="193">
        <f ca="1"/>
        <v>1.76</v>
      </c>
      <c r="Q1490" s="11"/>
    </row>
    <row r="1491" spans="1:17" ht="12.5">
      <c r="A1491" s="19"/>
      <c r="B1491" s="198" t="str">
        <f ca="1"/>
        <v>2019-09-19</v>
      </c>
      <c r="C1491" s="30">
        <f ca="1"/>
        <v>53.34</v>
      </c>
      <c r="D1491" s="205">
        <f t="shared" ca="1" si="120"/>
        <v>51.547499999999999</v>
      </c>
      <c r="E1491" s="30">
        <f t="shared" ca="1" si="117"/>
        <v>49.963166666666659</v>
      </c>
      <c r="F1491" s="30">
        <f t="shared" ca="1" si="118"/>
        <v>48.344999999999985</v>
      </c>
      <c r="G1491" s="206">
        <f t="shared" ca="1" si="119"/>
        <v>46.006879999999981</v>
      </c>
      <c r="H1491" s="192" t="str">
        <f ca="1"/>
        <v>2019-09-19</v>
      </c>
      <c r="I1491" s="193">
        <f ca="1"/>
        <v>88751504</v>
      </c>
      <c r="O1491" s="192" t="str">
        <f ca="1"/>
        <v>2019-09-19</v>
      </c>
      <c r="P1491" s="193">
        <f ca="1"/>
        <v>1.77</v>
      </c>
      <c r="Q1491" s="11"/>
    </row>
    <row r="1492" spans="1:17" ht="12.5">
      <c r="A1492" s="19"/>
      <c r="B1492" s="198" t="str">
        <f ca="1"/>
        <v>2019-09-18</v>
      </c>
      <c r="C1492" s="30">
        <f ca="1"/>
        <v>53.77</v>
      </c>
      <c r="D1492" s="205">
        <f t="shared" ca="1" si="120"/>
        <v>51.447000000000003</v>
      </c>
      <c r="E1492" s="30">
        <f t="shared" ca="1" si="117"/>
        <v>49.857999999999997</v>
      </c>
      <c r="F1492" s="30">
        <f t="shared" ca="1" si="118"/>
        <v>48.279666666666657</v>
      </c>
      <c r="G1492" s="206">
        <f t="shared" ca="1" si="119"/>
        <v>46.002719999999982</v>
      </c>
      <c r="H1492" s="192" t="str">
        <f ca="1"/>
        <v>2019-09-18</v>
      </c>
      <c r="I1492" s="193">
        <f ca="1"/>
        <v>102572372</v>
      </c>
      <c r="O1492" s="192" t="str">
        <f ca="1"/>
        <v>2019-09-18</v>
      </c>
      <c r="P1492" s="193">
        <f ca="1"/>
        <v>1.79</v>
      </c>
      <c r="Q1492" s="11"/>
    </row>
    <row r="1493" spans="1:17" ht="12.5">
      <c r="A1493" s="19"/>
      <c r="B1493" s="198" t="str">
        <f ca="1"/>
        <v>2019-09-17</v>
      </c>
      <c r="C1493" s="30">
        <f ca="1"/>
        <v>53.27</v>
      </c>
      <c r="D1493" s="205">
        <f t="shared" ca="1" si="120"/>
        <v>51.297499999999999</v>
      </c>
      <c r="E1493" s="30">
        <f t="shared" ca="1" si="117"/>
        <v>49.757666666666665</v>
      </c>
      <c r="F1493" s="30">
        <f t="shared" ca="1" si="118"/>
        <v>48.208333333333329</v>
      </c>
      <c r="G1493" s="206">
        <f t="shared" ca="1" si="119"/>
        <v>45.995239999999981</v>
      </c>
      <c r="H1493" s="192" t="str">
        <f ca="1"/>
        <v>2019-09-17</v>
      </c>
      <c r="I1493" s="193">
        <f ca="1"/>
        <v>73545872</v>
      </c>
      <c r="O1493" s="192" t="str">
        <f ca="1"/>
        <v>2019-09-17</v>
      </c>
      <c r="P1493" s="193">
        <f ca="1"/>
        <v>1.81</v>
      </c>
      <c r="Q1493" s="11"/>
    </row>
    <row r="1494" spans="1:17" ht="12.5">
      <c r="A1494" s="19"/>
      <c r="B1494" s="198" t="str">
        <f ca="1"/>
        <v>2019-09-16</v>
      </c>
      <c r="C1494" s="30">
        <f ca="1"/>
        <v>53.08</v>
      </c>
      <c r="D1494" s="205">
        <f t="shared" ca="1" si="120"/>
        <v>51.172499999999999</v>
      </c>
      <c r="E1494" s="30">
        <f t="shared" ca="1" si="117"/>
        <v>49.666500000000006</v>
      </c>
      <c r="F1494" s="30">
        <f t="shared" ca="1" si="118"/>
        <v>48.140666666666654</v>
      </c>
      <c r="G1494" s="206">
        <f t="shared" ca="1" si="119"/>
        <v>45.98963999999998</v>
      </c>
      <c r="H1494" s="192" t="str">
        <f ca="1"/>
        <v>2019-09-16</v>
      </c>
      <c r="I1494" s="193">
        <f ca="1"/>
        <v>84632564</v>
      </c>
      <c r="O1494" s="192" t="str">
        <f ca="1"/>
        <v>2019-09-16</v>
      </c>
      <c r="P1494" s="193">
        <f ca="1"/>
        <v>1.84</v>
      </c>
      <c r="Q1494" s="11"/>
    </row>
    <row r="1495" spans="1:17" ht="12.5">
      <c r="A1495" s="19"/>
      <c r="B1495" s="198" t="str">
        <f ca="1"/>
        <v>2019-09-13</v>
      </c>
      <c r="C1495" s="30">
        <f ca="1"/>
        <v>52.8</v>
      </c>
      <c r="D1495" s="205">
        <f t="shared" ca="1" si="120"/>
        <v>51.0105</v>
      </c>
      <c r="E1495" s="30">
        <f t="shared" ca="1" si="117"/>
        <v>49.581166666666682</v>
      </c>
      <c r="F1495" s="30">
        <f t="shared" ca="1" si="118"/>
        <v>48.071166666666656</v>
      </c>
      <c r="G1495" s="206">
        <f t="shared" ca="1" si="119"/>
        <v>45.984479999999991</v>
      </c>
      <c r="H1495" s="192" t="str">
        <f ca="1"/>
        <v>2019-09-13</v>
      </c>
      <c r="I1495" s="193">
        <f ca="1"/>
        <v>159053200</v>
      </c>
      <c r="O1495" s="192" t="str">
        <f ca="1"/>
        <v>2019-09-13</v>
      </c>
      <c r="P1495" s="193">
        <f ca="1"/>
        <v>1.9</v>
      </c>
      <c r="Q1495" s="11"/>
    </row>
    <row r="1496" spans="1:17" ht="12.5">
      <c r="A1496" s="19"/>
      <c r="B1496" s="198" t="str">
        <f ca="1"/>
        <v>2019-09-12</v>
      </c>
      <c r="C1496" s="30">
        <f ca="1"/>
        <v>53.85</v>
      </c>
      <c r="D1496" s="205">
        <f t="shared" ca="1" si="120"/>
        <v>50.805500000000002</v>
      </c>
      <c r="E1496" s="30">
        <f t="shared" ca="1" si="117"/>
        <v>49.494166666666679</v>
      </c>
      <c r="F1496" s="30">
        <f t="shared" ca="1" si="118"/>
        <v>48.007916666666659</v>
      </c>
      <c r="G1496" s="206">
        <f t="shared" ca="1" si="119"/>
        <v>45.986079999999987</v>
      </c>
      <c r="H1496" s="192" t="str">
        <f ca="1"/>
        <v>2019-09-12</v>
      </c>
      <c r="I1496" s="193">
        <f ca="1"/>
        <v>128906800</v>
      </c>
      <c r="O1496" s="192" t="str">
        <f ca="1"/>
        <v>2019-09-12</v>
      </c>
      <c r="P1496" s="193">
        <f ca="1"/>
        <v>1.79</v>
      </c>
      <c r="Q1496" s="11"/>
    </row>
    <row r="1497" spans="1:17" ht="12.5">
      <c r="A1497" s="19"/>
      <c r="B1497" s="198" t="str">
        <f ca="1"/>
        <v>2019-09-11</v>
      </c>
      <c r="C1497" s="30">
        <f ca="1"/>
        <v>53.97</v>
      </c>
      <c r="D1497" s="205">
        <f t="shared" ca="1" si="120"/>
        <v>50.56</v>
      </c>
      <c r="E1497" s="30">
        <f t="shared" ca="1" si="117"/>
        <v>49.392000000000017</v>
      </c>
      <c r="F1497" s="30">
        <f t="shared" ca="1" si="118"/>
        <v>47.940499999999993</v>
      </c>
      <c r="G1497" s="206">
        <f t="shared" ca="1" si="119"/>
        <v>45.985959999999984</v>
      </c>
      <c r="H1497" s="192" t="str">
        <f ca="1"/>
        <v>2019-09-11</v>
      </c>
      <c r="I1497" s="193">
        <f ca="1"/>
        <v>177158584</v>
      </c>
      <c r="O1497" s="192" t="str">
        <f ca="1"/>
        <v>2019-09-11</v>
      </c>
      <c r="P1497" s="193">
        <f ca="1"/>
        <v>1.73</v>
      </c>
      <c r="Q1497" s="11"/>
    </row>
    <row r="1498" spans="1:17" ht="12.5">
      <c r="A1498" s="19"/>
      <c r="B1498" s="198" t="str">
        <f ca="1"/>
        <v>2019-09-10</v>
      </c>
      <c r="C1498" s="30">
        <f ca="1"/>
        <v>52.31</v>
      </c>
      <c r="D1498" s="205">
        <f t="shared" ca="1" si="120"/>
        <v>50.383500000000005</v>
      </c>
      <c r="E1498" s="30">
        <f t="shared" ca="1" si="117"/>
        <v>49.269500000000008</v>
      </c>
      <c r="F1498" s="30">
        <f t="shared" ca="1" si="118"/>
        <v>47.880166666666661</v>
      </c>
      <c r="G1498" s="206">
        <f t="shared" ca="1" si="119"/>
        <v>45.980279999999986</v>
      </c>
      <c r="H1498" s="192" t="str">
        <f ca="1"/>
        <v>2019-09-10</v>
      </c>
      <c r="I1498" s="193">
        <f ca="1"/>
        <v>127111724</v>
      </c>
      <c r="O1498" s="192" t="str">
        <f ca="1"/>
        <v>2019-09-10</v>
      </c>
      <c r="P1498" s="193">
        <f ca="1"/>
        <v>1.7</v>
      </c>
      <c r="Q1498" s="11"/>
    </row>
    <row r="1499" spans="1:17" ht="12.5">
      <c r="A1499" s="19"/>
      <c r="B1499" s="198" t="str">
        <f ca="1"/>
        <v>2019-09-09</v>
      </c>
      <c r="C1499" s="30">
        <f ca="1"/>
        <v>51.7</v>
      </c>
      <c r="D1499" s="205">
        <f t="shared" ca="1" si="120"/>
        <v>50.187500000000007</v>
      </c>
      <c r="E1499" s="30">
        <f t="shared" ca="1" si="117"/>
        <v>49.170166666666674</v>
      </c>
      <c r="F1499" s="30">
        <f t="shared" ca="1" si="118"/>
        <v>47.819833333333321</v>
      </c>
      <c r="G1499" s="206">
        <f t="shared" ca="1" si="119"/>
        <v>45.983879999999978</v>
      </c>
      <c r="H1499" s="192" t="str">
        <f ca="1"/>
        <v>2019-09-09</v>
      </c>
      <c r="I1499" s="193">
        <f ca="1"/>
        <v>109237604</v>
      </c>
      <c r="O1499" s="192" t="str">
        <f ca="1"/>
        <v>2019-09-09</v>
      </c>
      <c r="P1499" s="193">
        <f ca="1"/>
        <v>1.62</v>
      </c>
      <c r="Q1499" s="11"/>
    </row>
    <row r="1500" spans="1:17" ht="12.5">
      <c r="A1500" s="19"/>
      <c r="B1500" s="198" t="str">
        <f ca="1"/>
        <v>2019-09-06</v>
      </c>
      <c r="C1500" s="30">
        <f ca="1"/>
        <v>51.48</v>
      </c>
      <c r="D1500" s="205">
        <f t="shared" ca="1" si="120"/>
        <v>50.028000000000006</v>
      </c>
      <c r="E1500" s="30">
        <f t="shared" ca="1" si="117"/>
        <v>49.086666666666673</v>
      </c>
      <c r="F1500" s="30">
        <f t="shared" ca="1" si="118"/>
        <v>47.761333333333319</v>
      </c>
      <c r="G1500" s="206">
        <f t="shared" ca="1" si="119"/>
        <v>45.984679999999976</v>
      </c>
      <c r="H1500" s="192" t="str">
        <f ca="1"/>
        <v>2019-09-06</v>
      </c>
      <c r="I1500" s="193">
        <f ca="1"/>
        <v>77449200</v>
      </c>
      <c r="O1500" s="192" t="str">
        <f ca="1"/>
        <v>2019-09-06</v>
      </c>
      <c r="P1500" s="193">
        <f ca="1"/>
        <v>1.55</v>
      </c>
      <c r="Q1500" s="11"/>
    </row>
    <row r="1501" spans="1:17" ht="12.5">
      <c r="A1501" s="19"/>
      <c r="B1501" s="198" t="str">
        <f ca="1"/>
        <v>2019-09-05</v>
      </c>
      <c r="C1501" s="30">
        <f ca="1"/>
        <v>51.48</v>
      </c>
      <c r="D1501" s="205">
        <f t="shared" ca="1" si="120"/>
        <v>49.9</v>
      </c>
      <c r="E1501" s="30">
        <f t="shared" ca="1" si="117"/>
        <v>49.006999999999998</v>
      </c>
      <c r="F1501" s="30">
        <f t="shared" ca="1" si="118"/>
        <v>47.707666666666654</v>
      </c>
      <c r="G1501" s="206">
        <f t="shared" ca="1" si="119"/>
        <v>45.989159999999984</v>
      </c>
      <c r="H1501" s="192" t="str">
        <f ca="1"/>
        <v>2019-09-05</v>
      </c>
      <c r="I1501" s="193">
        <f ca="1"/>
        <v>95787936</v>
      </c>
      <c r="O1501" s="192" t="str">
        <f ca="1"/>
        <v>2019-09-05</v>
      </c>
      <c r="P1501" s="193">
        <f ca="1"/>
        <v>1.57</v>
      </c>
      <c r="Q1501" s="11"/>
    </row>
    <row r="1502" spans="1:17" ht="12.5">
      <c r="A1502" s="19"/>
      <c r="B1502" s="198" t="str">
        <f ca="1"/>
        <v>2019-09-04</v>
      </c>
      <c r="C1502" s="30">
        <f ca="1"/>
        <v>50.49</v>
      </c>
      <c r="D1502" s="205">
        <f t="shared" ca="1" si="120"/>
        <v>49.719000000000001</v>
      </c>
      <c r="E1502" s="30">
        <f t="shared" ca="1" si="117"/>
        <v>48.929833333333342</v>
      </c>
      <c r="F1502" s="30">
        <f t="shared" ca="1" si="118"/>
        <v>47.650166666666657</v>
      </c>
      <c r="G1502" s="206">
        <f t="shared" ca="1" si="119"/>
        <v>45.995359999999984</v>
      </c>
      <c r="H1502" s="192" t="str">
        <f ca="1"/>
        <v>2019-09-04</v>
      </c>
      <c r="I1502" s="193">
        <f ca="1"/>
        <v>76867280</v>
      </c>
      <c r="O1502" s="192" t="str">
        <f ca="1"/>
        <v>2019-09-04</v>
      </c>
      <c r="P1502" s="193">
        <f ca="1"/>
        <v>1.46</v>
      </c>
      <c r="Q1502" s="11"/>
    </row>
    <row r="1503" spans="1:17" ht="12.5">
      <c r="A1503" s="19"/>
      <c r="B1503" s="198" t="str">
        <f ca="1"/>
        <v>2019-09-03</v>
      </c>
      <c r="C1503" s="30">
        <f ca="1"/>
        <v>49.65</v>
      </c>
      <c r="D1503" s="205">
        <f t="shared" ca="1" si="120"/>
        <v>49.563000000000002</v>
      </c>
      <c r="E1503" s="30">
        <f t="shared" ca="1" si="117"/>
        <v>48.860166666666672</v>
      </c>
      <c r="F1503" s="30">
        <f t="shared" ca="1" si="118"/>
        <v>47.596166666666655</v>
      </c>
      <c r="G1503" s="206">
        <f t="shared" ca="1" si="119"/>
        <v>46.009119999999982</v>
      </c>
      <c r="H1503" s="192" t="str">
        <f ca="1"/>
        <v>2019-09-03</v>
      </c>
      <c r="I1503" s="193">
        <f ca="1"/>
        <v>80238296</v>
      </c>
      <c r="O1503" s="192" t="str">
        <f ca="1"/>
        <v>2019-09-03</v>
      </c>
      <c r="P1503" s="193">
        <f ca="1"/>
        <v>1.47</v>
      </c>
      <c r="Q1503" s="11"/>
    </row>
    <row r="1504" spans="1:17" ht="12.5">
      <c r="A1504" s="19"/>
      <c r="B1504" s="198" t="str">
        <f ca="1"/>
        <v>2019-08-30</v>
      </c>
      <c r="C1504" s="30">
        <f ca="1"/>
        <v>50.39</v>
      </c>
      <c r="D1504" s="205">
        <f t="shared" ca="1" si="120"/>
        <v>49.405000000000008</v>
      </c>
      <c r="E1504" s="30">
        <f t="shared" ca="1" si="117"/>
        <v>48.794666666666664</v>
      </c>
      <c r="F1504" s="30">
        <f t="shared" ca="1" si="118"/>
        <v>47.545166666666645</v>
      </c>
      <c r="G1504" s="206">
        <f t="shared" ca="1" si="119"/>
        <v>46.027639999999977</v>
      </c>
      <c r="H1504" s="192" t="str">
        <f ca="1"/>
        <v>2019-08-30</v>
      </c>
      <c r="I1504" s="193">
        <f ca="1"/>
        <v>84650244</v>
      </c>
      <c r="O1504" s="192" t="str">
        <f ca="1"/>
        <v>2019-08-30</v>
      </c>
      <c r="P1504" s="193">
        <f ca="1"/>
        <v>1.51</v>
      </c>
      <c r="Q1504" s="11"/>
    </row>
    <row r="1505" spans="1:17" ht="12.5">
      <c r="A1505" s="19"/>
      <c r="B1505" s="198" t="str">
        <f ca="1"/>
        <v>2019-08-29</v>
      </c>
      <c r="C1505" s="30">
        <f ca="1"/>
        <v>50.45</v>
      </c>
      <c r="D1505" s="205">
        <f t="shared" ca="1" si="120"/>
        <v>49.338499999999996</v>
      </c>
      <c r="E1505" s="30">
        <f t="shared" ca="1" si="117"/>
        <v>48.697166666666668</v>
      </c>
      <c r="F1505" s="30">
        <f t="shared" ca="1" si="118"/>
        <v>47.486416666666642</v>
      </c>
      <c r="G1505" s="206">
        <f t="shared" ca="1" si="119"/>
        <v>46.042519999999975</v>
      </c>
      <c r="H1505" s="192" t="str">
        <f ca="1"/>
        <v>2019-08-29</v>
      </c>
      <c r="I1505" s="193">
        <f ca="1"/>
        <v>84030608</v>
      </c>
      <c r="O1505" s="192" t="str">
        <f ca="1"/>
        <v>2019-08-29</v>
      </c>
      <c r="P1505" s="193">
        <f ca="1"/>
        <v>1.52</v>
      </c>
      <c r="Q1505" s="11"/>
    </row>
    <row r="1506" spans="1:17" ht="12.5">
      <c r="A1506" s="19"/>
      <c r="B1506" s="198" t="str">
        <f ca="1"/>
        <v>2019-08-28</v>
      </c>
      <c r="C1506" s="30">
        <f ca="1"/>
        <v>49.61</v>
      </c>
      <c r="D1506" s="205">
        <f t="shared" ca="1" si="120"/>
        <v>49.321999999999996</v>
      </c>
      <c r="E1506" s="30">
        <f t="shared" ca="1" si="117"/>
        <v>48.587833333333336</v>
      </c>
      <c r="F1506" s="30">
        <f t="shared" ca="1" si="118"/>
        <v>47.423083333333317</v>
      </c>
      <c r="G1506" s="206">
        <f t="shared" ca="1" si="119"/>
        <v>46.054679999999976</v>
      </c>
      <c r="H1506" s="192" t="str">
        <f ca="1"/>
        <v>2019-08-28</v>
      </c>
      <c r="I1506" s="193">
        <f ca="1"/>
        <v>63830528</v>
      </c>
      <c r="O1506" s="192" t="str">
        <f ca="1"/>
        <v>2019-08-28</v>
      </c>
      <c r="P1506" s="193">
        <f ca="1"/>
        <v>1.47</v>
      </c>
      <c r="Q1506" s="11"/>
    </row>
    <row r="1507" spans="1:17" ht="12.5">
      <c r="A1507" s="19"/>
      <c r="B1507" s="198" t="str">
        <f ca="1"/>
        <v>2019-08-27</v>
      </c>
      <c r="C1507" s="30">
        <f ca="1"/>
        <v>49.28</v>
      </c>
      <c r="D1507" s="205">
        <f t="shared" ca="1" si="120"/>
        <v>49.402999999999992</v>
      </c>
      <c r="E1507" s="30">
        <f t="shared" ca="1" si="117"/>
        <v>48.480999999999995</v>
      </c>
      <c r="F1507" s="30">
        <f t="shared" ca="1" si="118"/>
        <v>47.354833333333318</v>
      </c>
      <c r="G1507" s="206">
        <f t="shared" ca="1" si="119"/>
        <v>46.068239999999982</v>
      </c>
      <c r="H1507" s="192" t="str">
        <f ca="1"/>
        <v>2019-08-27</v>
      </c>
      <c r="I1507" s="193">
        <f ca="1"/>
        <v>103589376</v>
      </c>
      <c r="O1507" s="192" t="str">
        <f ca="1"/>
        <v>2019-08-27</v>
      </c>
      <c r="P1507" s="193">
        <f ca="1"/>
        <v>1.49</v>
      </c>
      <c r="Q1507" s="11"/>
    </row>
    <row r="1508" spans="1:17" ht="12.5">
      <c r="A1508" s="19"/>
      <c r="B1508" s="198" t="str">
        <f ca="1"/>
        <v>2019-08-26</v>
      </c>
      <c r="C1508" s="30">
        <f ca="1"/>
        <v>49.84</v>
      </c>
      <c r="D1508" s="205">
        <f t="shared" ca="1" si="120"/>
        <v>49.449000000000005</v>
      </c>
      <c r="E1508" s="30">
        <f t="shared" ca="1" si="117"/>
        <v>48.354166666666657</v>
      </c>
      <c r="F1508" s="30">
        <f t="shared" ca="1" si="118"/>
        <v>47.288499999999985</v>
      </c>
      <c r="G1508" s="206">
        <f t="shared" ca="1" si="119"/>
        <v>46.079999999999984</v>
      </c>
      <c r="H1508" s="192" t="str">
        <f ca="1"/>
        <v>2019-08-26</v>
      </c>
      <c r="I1508" s="193">
        <f ca="1"/>
        <v>104264520</v>
      </c>
      <c r="O1508" s="192" t="str">
        <f ca="1"/>
        <v>2019-08-26</v>
      </c>
      <c r="P1508" s="193">
        <f ca="1"/>
        <v>1.55</v>
      </c>
      <c r="Q1508" s="11"/>
    </row>
    <row r="1509" spans="1:17" ht="12.5">
      <c r="A1509" s="19"/>
      <c r="B1509" s="198" t="str">
        <f ca="1"/>
        <v>2019-08-23</v>
      </c>
      <c r="C1509" s="30">
        <f ca="1"/>
        <v>48.91</v>
      </c>
      <c r="D1509" s="205">
        <f t="shared" ca="1" si="120"/>
        <v>49.477999999999994</v>
      </c>
      <c r="E1509" s="30">
        <f t="shared" ca="1" si="117"/>
        <v>48.225166666666652</v>
      </c>
      <c r="F1509" s="30">
        <f t="shared" ca="1" si="118"/>
        <v>47.221583333333321</v>
      </c>
      <c r="G1509" s="206">
        <f t="shared" ca="1" si="119"/>
        <v>46.087839999999979</v>
      </c>
      <c r="H1509" s="192" t="str">
        <f ca="1"/>
        <v>2019-08-23</v>
      </c>
      <c r="I1509" s="193">
        <f ca="1"/>
        <v>187531372</v>
      </c>
      <c r="O1509" s="192" t="str">
        <f ca="1"/>
        <v>2019-08-23</v>
      </c>
      <c r="P1509" s="193">
        <f ca="1"/>
        <v>1.53</v>
      </c>
      <c r="Q1509" s="11"/>
    </row>
    <row r="1510" spans="1:17" ht="12.5">
      <c r="A1510" s="19"/>
      <c r="B1510" s="198" t="str">
        <f ca="1"/>
        <v>2019-08-22</v>
      </c>
      <c r="C1510" s="30">
        <f ca="1"/>
        <v>51.28</v>
      </c>
      <c r="D1510" s="205">
        <f t="shared" ca="1" si="120"/>
        <v>49.530000000000008</v>
      </c>
      <c r="E1510" s="30">
        <f t="shared" ca="1" si="117"/>
        <v>48.124666666666648</v>
      </c>
      <c r="F1510" s="30">
        <f t="shared" ca="1" si="118"/>
        <v>47.164416666666654</v>
      </c>
      <c r="G1510" s="206">
        <f t="shared" ca="1" si="119"/>
        <v>46.097719999999981</v>
      </c>
      <c r="H1510" s="192" t="str">
        <f ca="1"/>
        <v>2019-08-22</v>
      </c>
      <c r="I1510" s="193">
        <f ca="1"/>
        <v>89071276</v>
      </c>
      <c r="O1510" s="192" t="str">
        <f ca="1"/>
        <v>2019-08-22</v>
      </c>
      <c r="P1510" s="193">
        <f ca="1"/>
        <v>1.61</v>
      </c>
      <c r="Q1510" s="11"/>
    </row>
    <row r="1511" spans="1:17" ht="12.5">
      <c r="A1511" s="19"/>
      <c r="B1511" s="198" t="str">
        <f ca="1"/>
        <v>2019-08-21</v>
      </c>
      <c r="C1511" s="30">
        <f ca="1"/>
        <v>51.33</v>
      </c>
      <c r="D1511" s="205">
        <f t="shared" ca="1" si="120"/>
        <v>49.455000000000005</v>
      </c>
      <c r="E1511" s="30">
        <f t="shared" ca="1" si="117"/>
        <v>47.980833333333315</v>
      </c>
      <c r="F1511" s="30">
        <f t="shared" ca="1" si="118"/>
        <v>47.088083333333316</v>
      </c>
      <c r="G1511" s="206">
        <f t="shared" ca="1" si="119"/>
        <v>46.097479999999976</v>
      </c>
      <c r="H1511" s="192" t="str">
        <f ca="1"/>
        <v>2019-08-21</v>
      </c>
      <c r="I1511" s="193">
        <f ca="1"/>
        <v>86258988</v>
      </c>
      <c r="O1511" s="192" t="str">
        <f ca="1"/>
        <v>2019-08-21</v>
      </c>
      <c r="P1511" s="193">
        <f ca="1"/>
        <v>1.58</v>
      </c>
      <c r="Q1511" s="11"/>
    </row>
    <row r="1512" spans="1:17" ht="12.5">
      <c r="A1512" s="19"/>
      <c r="B1512" s="198" t="str">
        <f ca="1"/>
        <v>2019-08-20</v>
      </c>
      <c r="C1512" s="30">
        <f ca="1"/>
        <v>50.78</v>
      </c>
      <c r="D1512" s="205">
        <f t="shared" ca="1" si="120"/>
        <v>49.397499999999994</v>
      </c>
      <c r="E1512" s="30">
        <f t="shared" ca="1" si="117"/>
        <v>47.839666666666645</v>
      </c>
      <c r="F1512" s="30">
        <f t="shared" ca="1" si="118"/>
        <v>47.009583333333318</v>
      </c>
      <c r="G1512" s="206">
        <f t="shared" ca="1" si="119"/>
        <v>46.096639999999979</v>
      </c>
      <c r="H1512" s="192" t="str">
        <f ca="1"/>
        <v>2019-08-20</v>
      </c>
      <c r="I1512" s="193">
        <f ca="1"/>
        <v>107678116</v>
      </c>
      <c r="O1512" s="192" t="str">
        <f ca="1"/>
        <v>2019-08-20</v>
      </c>
      <c r="P1512" s="193">
        <f ca="1"/>
        <v>1.56</v>
      </c>
      <c r="Q1512" s="11"/>
    </row>
    <row r="1513" spans="1:17" ht="12.5">
      <c r="A1513" s="19"/>
      <c r="B1513" s="198" t="str">
        <f ca="1"/>
        <v>2019-08-19</v>
      </c>
      <c r="C1513" s="30">
        <f ca="1"/>
        <v>50.77</v>
      </c>
      <c r="D1513" s="205">
        <f t="shared" ca="1" si="120"/>
        <v>49.369500000000002</v>
      </c>
      <c r="E1513" s="30">
        <f t="shared" ca="1" si="117"/>
        <v>47.710666666666647</v>
      </c>
      <c r="F1513" s="30">
        <f t="shared" ca="1" si="118"/>
        <v>46.932083333333317</v>
      </c>
      <c r="G1513" s="206">
        <f t="shared" ca="1" si="119"/>
        <v>46.097959999999986</v>
      </c>
      <c r="H1513" s="192" t="str">
        <f ca="1"/>
        <v>2019-08-19</v>
      </c>
      <c r="I1513" s="193">
        <f ca="1"/>
        <v>97727660</v>
      </c>
      <c r="O1513" s="192" t="str">
        <f ca="1"/>
        <v>2019-08-19</v>
      </c>
      <c r="P1513" s="193">
        <f ca="1"/>
        <v>1.6</v>
      </c>
      <c r="Q1513" s="11"/>
    </row>
    <row r="1514" spans="1:17" ht="12.5">
      <c r="A1514" s="19"/>
      <c r="B1514" s="198" t="str">
        <f ca="1"/>
        <v>2019-08-16</v>
      </c>
      <c r="C1514" s="30">
        <f ca="1"/>
        <v>49.84</v>
      </c>
      <c r="D1514" s="205">
        <f t="shared" ca="1" si="120"/>
        <v>49.322500000000005</v>
      </c>
      <c r="E1514" s="30">
        <f t="shared" ca="1" si="117"/>
        <v>47.584499999999977</v>
      </c>
      <c r="F1514" s="30">
        <f t="shared" ca="1" si="118"/>
        <v>46.858083333333312</v>
      </c>
      <c r="G1514" s="206">
        <f t="shared" ca="1" si="119"/>
        <v>46.099719999999976</v>
      </c>
      <c r="H1514" s="192" t="str">
        <f ca="1"/>
        <v>2019-08-16</v>
      </c>
      <c r="I1514" s="193">
        <f ca="1"/>
        <v>115254496</v>
      </c>
      <c r="O1514" s="192" t="str">
        <f ca="1"/>
        <v>2019-08-16</v>
      </c>
      <c r="P1514" s="193">
        <f ca="1"/>
        <v>1.54</v>
      </c>
      <c r="Q1514" s="11"/>
    </row>
    <row r="1515" spans="1:17" ht="12.5">
      <c r="A1515" s="19"/>
      <c r="B1515" s="198" t="str">
        <f ca="1"/>
        <v>2019-08-15</v>
      </c>
      <c r="C1515" s="30">
        <f ca="1"/>
        <v>48.7</v>
      </c>
      <c r="D1515" s="205">
        <f t="shared" ca="1" si="120"/>
        <v>49.266500000000001</v>
      </c>
      <c r="E1515" s="30">
        <f t="shared" ca="1" si="117"/>
        <v>47.486333333333306</v>
      </c>
      <c r="F1515" s="30">
        <f t="shared" ca="1" si="118"/>
        <v>46.790749999999981</v>
      </c>
      <c r="G1515" s="206">
        <f t="shared" ca="1" si="119"/>
        <v>46.107239999999976</v>
      </c>
      <c r="H1515" s="192" t="str">
        <f ca="1"/>
        <v>2019-08-15</v>
      </c>
      <c r="I1515" s="193">
        <f ca="1"/>
        <v>111533452</v>
      </c>
      <c r="O1515" s="192" t="str">
        <f ca="1"/>
        <v>2019-08-15</v>
      </c>
      <c r="P1515" s="193">
        <f ca="1"/>
        <v>1.53</v>
      </c>
      <c r="Q1515" s="11"/>
    </row>
    <row r="1516" spans="1:17" ht="12.5">
      <c r="A1516" s="19"/>
      <c r="B1516" s="198" t="str">
        <f ca="1"/>
        <v>2019-08-14</v>
      </c>
      <c r="C1516" s="30">
        <f ca="1"/>
        <v>48.94</v>
      </c>
      <c r="D1516" s="205">
        <f t="shared" ca="1" si="120"/>
        <v>49.304000000000009</v>
      </c>
      <c r="E1516" s="30">
        <f t="shared" ca="1" si="117"/>
        <v>47.422499999999985</v>
      </c>
      <c r="F1516" s="30">
        <f t="shared" ca="1" si="118"/>
        <v>46.732749999999982</v>
      </c>
      <c r="G1516" s="206">
        <f t="shared" ca="1" si="119"/>
        <v>46.115239999999986</v>
      </c>
      <c r="H1516" s="192" t="str">
        <f ca="1"/>
        <v>2019-08-14</v>
      </c>
      <c r="I1516" s="193">
        <f ca="1"/>
        <v>146189772</v>
      </c>
      <c r="O1516" s="192" t="str">
        <f ca="1"/>
        <v>2019-08-14</v>
      </c>
      <c r="P1516" s="193">
        <f ca="1"/>
        <v>1.58</v>
      </c>
      <c r="Q1516" s="11"/>
    </row>
    <row r="1517" spans="1:17" ht="12.5">
      <c r="A1517" s="19"/>
      <c r="B1517" s="198" t="str">
        <f ca="1"/>
        <v>2019-08-13</v>
      </c>
      <c r="C1517" s="30">
        <f ca="1"/>
        <v>50.44</v>
      </c>
      <c r="D1517" s="205">
        <f t="shared" ca="1" si="120"/>
        <v>49.302000000000007</v>
      </c>
      <c r="E1517" s="30">
        <f t="shared" ca="1" si="117"/>
        <v>47.340666666666642</v>
      </c>
      <c r="F1517" s="30">
        <f t="shared" ca="1" si="118"/>
        <v>46.670166666666645</v>
      </c>
      <c r="G1517" s="206">
        <f t="shared" ca="1" si="119"/>
        <v>46.119359999999979</v>
      </c>
      <c r="H1517" s="192" t="str">
        <f ca="1"/>
        <v>2019-08-13</v>
      </c>
      <c r="I1517" s="193">
        <f ca="1"/>
        <v>190159144</v>
      </c>
      <c r="O1517" s="192" t="str">
        <f ca="1"/>
        <v>2019-08-13</v>
      </c>
      <c r="P1517" s="193">
        <f ca="1"/>
        <v>1.68</v>
      </c>
      <c r="Q1517" s="11"/>
    </row>
    <row r="1518" spans="1:17" ht="12.5">
      <c r="A1518" s="19"/>
      <c r="B1518" s="198" t="str">
        <f ca="1"/>
        <v>2019-08-12</v>
      </c>
      <c r="C1518" s="30">
        <f ca="1"/>
        <v>48.39</v>
      </c>
      <c r="D1518" s="205">
        <f t="shared" ca="1" si="120"/>
        <v>49.239000000000004</v>
      </c>
      <c r="E1518" s="30">
        <f t="shared" ca="1" si="117"/>
        <v>47.257499999999979</v>
      </c>
      <c r="F1518" s="30">
        <f t="shared" ca="1" si="118"/>
        <v>46.59133333333331</v>
      </c>
      <c r="G1518" s="206">
        <f t="shared" ca="1" si="119"/>
        <v>46.117039999999982</v>
      </c>
      <c r="H1518" s="192" t="str">
        <f ca="1"/>
        <v>2019-08-12</v>
      </c>
      <c r="I1518" s="193">
        <f ca="1"/>
        <v>89927600</v>
      </c>
      <c r="O1518" s="192" t="str">
        <f ca="1"/>
        <v>2019-08-12</v>
      </c>
      <c r="P1518" s="193">
        <f ca="1"/>
        <v>1.64</v>
      </c>
      <c r="Q1518" s="11"/>
    </row>
    <row r="1519" spans="1:17" ht="12.5">
      <c r="A1519" s="19"/>
      <c r="B1519" s="198" t="str">
        <f ca="1"/>
        <v>2019-08-09</v>
      </c>
      <c r="C1519" s="30">
        <f ca="1"/>
        <v>48.51</v>
      </c>
      <c r="D1519" s="205">
        <f t="shared" ca="1" si="120"/>
        <v>49.287000000000006</v>
      </c>
      <c r="E1519" s="30">
        <f t="shared" ca="1" si="117"/>
        <v>47.212833333333315</v>
      </c>
      <c r="F1519" s="30">
        <f t="shared" ca="1" si="118"/>
        <v>46.531499999999973</v>
      </c>
      <c r="G1519" s="206">
        <f t="shared" ca="1" si="119"/>
        <v>46.122079999999983</v>
      </c>
      <c r="H1519" s="192" t="str">
        <f ca="1"/>
        <v>2019-08-09</v>
      </c>
      <c r="I1519" s="193">
        <f ca="1"/>
        <v>98478984</v>
      </c>
      <c r="O1519" s="192" t="str">
        <f ca="1"/>
        <v>2019-08-09</v>
      </c>
      <c r="P1519" s="193">
        <f ca="1"/>
        <v>1.73</v>
      </c>
      <c r="Q1519" s="11"/>
    </row>
    <row r="1520" spans="1:17" ht="12.5">
      <c r="A1520" s="19"/>
      <c r="B1520" s="198" t="str">
        <f ca="1"/>
        <v>2019-08-08</v>
      </c>
      <c r="C1520" s="30">
        <f ca="1"/>
        <v>48.92</v>
      </c>
      <c r="D1520" s="205">
        <f t="shared" ca="1" si="120"/>
        <v>49.305999999999997</v>
      </c>
      <c r="E1520" s="30">
        <f t="shared" ca="1" si="117"/>
        <v>47.169499999999978</v>
      </c>
      <c r="F1520" s="30">
        <f t="shared" ca="1" si="118"/>
        <v>46.46849999999997</v>
      </c>
      <c r="G1520" s="206">
        <f t="shared" ca="1" si="119"/>
        <v>46.125359999999979</v>
      </c>
      <c r="H1520" s="192" t="str">
        <f ca="1"/>
        <v>2019-08-08</v>
      </c>
      <c r="I1520" s="193">
        <f ca="1"/>
        <v>108038092</v>
      </c>
      <c r="O1520" s="192" t="str">
        <f ca="1"/>
        <v>2019-08-08</v>
      </c>
      <c r="P1520" s="193">
        <f ca="1"/>
        <v>1.72</v>
      </c>
      <c r="Q1520" s="11"/>
    </row>
    <row r="1521" spans="1:17" ht="12.5">
      <c r="A1521" s="19"/>
      <c r="B1521" s="198" t="str">
        <f ca="1"/>
        <v>2019-08-07</v>
      </c>
      <c r="C1521" s="30">
        <f ca="1"/>
        <v>47.86</v>
      </c>
      <c r="D1521" s="205">
        <f t="shared" ca="1" si="120"/>
        <v>49.285499999999999</v>
      </c>
      <c r="E1521" s="30">
        <f t="shared" ca="1" si="117"/>
        <v>47.110333333333308</v>
      </c>
      <c r="F1521" s="30">
        <f t="shared" ca="1" si="118"/>
        <v>46.400999999999968</v>
      </c>
      <c r="G1521" s="206">
        <f t="shared" ca="1" si="119"/>
        <v>46.127599999999987</v>
      </c>
      <c r="H1521" s="192" t="str">
        <f ca="1"/>
        <v>2019-08-07</v>
      </c>
      <c r="I1521" s="193">
        <f ca="1"/>
        <v>133457600</v>
      </c>
      <c r="O1521" s="192" t="str">
        <f ca="1"/>
        <v>2019-08-07</v>
      </c>
      <c r="P1521" s="193">
        <f ca="1"/>
        <v>1.68</v>
      </c>
      <c r="Q1521" s="11"/>
    </row>
    <row r="1522" spans="1:17" ht="12.5">
      <c r="A1522" s="19"/>
      <c r="B1522" s="198" t="str">
        <f ca="1"/>
        <v>2019-08-06</v>
      </c>
      <c r="C1522" s="30">
        <f ca="1"/>
        <v>47.37</v>
      </c>
      <c r="D1522" s="205">
        <f t="shared" ca="1" si="120"/>
        <v>49.335999999999999</v>
      </c>
      <c r="E1522" s="30">
        <f t="shared" ca="1" si="117"/>
        <v>47.056999999999981</v>
      </c>
      <c r="F1522" s="30">
        <f t="shared" ca="1" si="118"/>
        <v>46.343083333333304</v>
      </c>
      <c r="G1522" s="206">
        <f t="shared" ca="1" si="119"/>
        <v>46.132519999999985</v>
      </c>
      <c r="H1522" s="192" t="str">
        <f ca="1"/>
        <v>2019-08-06</v>
      </c>
      <c r="I1522" s="193">
        <f ca="1"/>
        <v>143299200</v>
      </c>
      <c r="O1522" s="192" t="str">
        <f ca="1"/>
        <v>2019-08-06</v>
      </c>
      <c r="P1522" s="193">
        <f ca="1"/>
        <v>1.74</v>
      </c>
      <c r="Q1522" s="11"/>
    </row>
    <row r="1523" spans="1:17" ht="12.5">
      <c r="A1523" s="19"/>
      <c r="B1523" s="198" t="str">
        <f ca="1"/>
        <v>2019-08-05</v>
      </c>
      <c r="C1523" s="30">
        <f ca="1"/>
        <v>46.49</v>
      </c>
      <c r="D1523" s="205">
        <f t="shared" ca="1" si="120"/>
        <v>49.387</v>
      </c>
      <c r="E1523" s="30">
        <f t="shared" ca="1" si="117"/>
        <v>47.057833333333313</v>
      </c>
      <c r="F1523" s="30">
        <f t="shared" ca="1" si="118"/>
        <v>46.288083333333311</v>
      </c>
      <c r="G1523" s="206">
        <f t="shared" ca="1" si="119"/>
        <v>46.139279999999978</v>
      </c>
      <c r="H1523" s="192" t="str">
        <f ca="1"/>
        <v>2019-08-05</v>
      </c>
      <c r="I1523" s="193">
        <f ca="1"/>
        <v>209572000</v>
      </c>
      <c r="O1523" s="192" t="str">
        <f ca="1"/>
        <v>2019-08-05</v>
      </c>
      <c r="P1523" s="193">
        <f ca="1"/>
        <v>1.74</v>
      </c>
      <c r="Q1523" s="11"/>
    </row>
    <row r="1524" spans="1:17" ht="12.5">
      <c r="A1524" s="19"/>
      <c r="B1524" s="198" t="str">
        <f ca="1"/>
        <v>2019-08-02</v>
      </c>
      <c r="C1524" s="30">
        <f ca="1"/>
        <v>49.06</v>
      </c>
      <c r="D1524" s="205">
        <f t="shared" ca="1" si="120"/>
        <v>49.467499999999994</v>
      </c>
      <c r="E1524" s="30">
        <f t="shared" ca="1" si="117"/>
        <v>47.084333333333319</v>
      </c>
      <c r="F1524" s="30">
        <f t="shared" ca="1" si="118"/>
        <v>46.241833333333304</v>
      </c>
      <c r="G1524" s="206">
        <f t="shared" ca="1" si="119"/>
        <v>46.151399999999981</v>
      </c>
      <c r="H1524" s="192" t="str">
        <f ca="1"/>
        <v>2019-08-02</v>
      </c>
      <c r="I1524" s="193">
        <f ca="1"/>
        <v>163448488</v>
      </c>
      <c r="O1524" s="192" t="str">
        <f ca="1"/>
        <v>2019-08-02</v>
      </c>
      <c r="P1524" s="193">
        <f ca="1"/>
        <v>1.86</v>
      </c>
      <c r="Q1524" s="11"/>
    </row>
    <row r="1525" spans="1:17" ht="12.5">
      <c r="A1525" s="19"/>
      <c r="B1525" s="198" t="str">
        <f ca="1"/>
        <v>2019-08-01</v>
      </c>
      <c r="C1525" s="30">
        <f ca="1"/>
        <v>50.12</v>
      </c>
      <c r="D1525" s="205">
        <f t="shared" ca="1" si="120"/>
        <v>49.47</v>
      </c>
      <c r="E1525" s="30">
        <f t="shared" ca="1" si="117"/>
        <v>47.076666666666647</v>
      </c>
      <c r="F1525" s="30">
        <f t="shared" ca="1" si="118"/>
        <v>46.171249999999972</v>
      </c>
      <c r="G1525" s="206">
        <f t="shared" ca="1" si="119"/>
        <v>46.152199999999979</v>
      </c>
      <c r="H1525" s="192" t="str">
        <f ca="1"/>
        <v>2019-08-01</v>
      </c>
      <c r="I1525" s="193">
        <f ca="1"/>
        <v>216071688</v>
      </c>
      <c r="O1525" s="192" t="str">
        <f ca="1"/>
        <v>2019-08-01</v>
      </c>
      <c r="P1525" s="193">
        <f ca="1"/>
        <v>1.89</v>
      </c>
      <c r="Q1525" s="11"/>
    </row>
    <row r="1526" spans="1:17" ht="12.5">
      <c r="A1526" s="19"/>
      <c r="B1526" s="198" t="str">
        <f ca="1"/>
        <v>2019-07-31</v>
      </c>
      <c r="C1526" s="30">
        <f ca="1"/>
        <v>51.23</v>
      </c>
      <c r="D1526" s="205">
        <f t="shared" ca="1" si="120"/>
        <v>49.421499999999995</v>
      </c>
      <c r="E1526" s="30">
        <f t="shared" ca="1" si="117"/>
        <v>47.051166666666653</v>
      </c>
      <c r="F1526" s="30">
        <f t="shared" ca="1" si="118"/>
        <v>46.093749999999972</v>
      </c>
      <c r="G1526" s="206">
        <f t="shared" ca="1" si="119"/>
        <v>46.148199999999989</v>
      </c>
      <c r="H1526" s="192" t="str">
        <f ca="1"/>
        <v>2019-07-31</v>
      </c>
      <c r="I1526" s="193">
        <f ca="1"/>
        <v>277125600</v>
      </c>
      <c r="O1526" s="192" t="str">
        <f ca="1"/>
        <v>2019-07-31</v>
      </c>
      <c r="P1526" s="193">
        <f ca="1"/>
        <v>2.02</v>
      </c>
      <c r="Q1526" s="11"/>
    </row>
    <row r="1527" spans="1:17" ht="12.5">
      <c r="A1527" s="19"/>
      <c r="B1527" s="198" t="str">
        <f ca="1"/>
        <v>2019-07-30</v>
      </c>
      <c r="C1527" s="30">
        <f ca="1"/>
        <v>50.2</v>
      </c>
      <c r="D1527" s="205">
        <f t="shared" ca="1" si="120"/>
        <v>49.297499999999999</v>
      </c>
      <c r="E1527" s="30">
        <f t="shared" ca="1" si="117"/>
        <v>47.02966666666665</v>
      </c>
      <c r="F1527" s="30">
        <f t="shared" ca="1" si="118"/>
        <v>46.00658333333331</v>
      </c>
      <c r="G1527" s="206">
        <f t="shared" ca="1" si="119"/>
        <v>46.134199999999986</v>
      </c>
      <c r="H1527" s="192" t="str">
        <f ca="1"/>
        <v>2019-07-30</v>
      </c>
      <c r="I1527" s="193">
        <f ca="1"/>
        <v>135742872</v>
      </c>
      <c r="O1527" s="192" t="str">
        <f ca="1"/>
        <v>2019-07-30</v>
      </c>
      <c r="P1527" s="193">
        <f ca="1"/>
        <v>2.06</v>
      </c>
      <c r="Q1527" s="11"/>
    </row>
    <row r="1528" spans="1:17" ht="12.5">
      <c r="A1528" s="19"/>
      <c r="B1528" s="198" t="str">
        <f ca="1"/>
        <v>2019-07-29</v>
      </c>
      <c r="C1528" s="30">
        <f ca="1"/>
        <v>50.42</v>
      </c>
      <c r="D1528" s="205">
        <f t="shared" ca="1" si="120"/>
        <v>49.210999999999999</v>
      </c>
      <c r="E1528" s="30">
        <f t="shared" ca="1" si="117"/>
        <v>47.038333333333313</v>
      </c>
      <c r="F1528" s="30">
        <f t="shared" ca="1" si="118"/>
        <v>45.934583333333315</v>
      </c>
      <c r="G1528" s="206">
        <f t="shared" ca="1" si="119"/>
        <v>46.113679999999988</v>
      </c>
      <c r="H1528" s="192" t="str">
        <f ca="1"/>
        <v>2019-07-29</v>
      </c>
      <c r="I1528" s="193">
        <f ca="1"/>
        <v>86693600</v>
      </c>
      <c r="O1528" s="192" t="str">
        <f ca="1"/>
        <v>2019-07-29</v>
      </c>
      <c r="P1528" s="193">
        <f ca="1"/>
        <v>2.06</v>
      </c>
      <c r="Q1528" s="11"/>
    </row>
    <row r="1529" spans="1:17" ht="12.5">
      <c r="A1529" s="19"/>
      <c r="B1529" s="198" t="str">
        <f ca="1"/>
        <v>2019-07-26</v>
      </c>
      <c r="C1529" s="30">
        <f ca="1"/>
        <v>49.95</v>
      </c>
      <c r="D1529" s="205">
        <f t="shared" ca="1" si="120"/>
        <v>49.069499999999998</v>
      </c>
      <c r="E1529" s="30">
        <f t="shared" ca="1" si="117"/>
        <v>47.032999999999987</v>
      </c>
      <c r="F1529" s="30">
        <f t="shared" ca="1" si="118"/>
        <v>45.860666666666653</v>
      </c>
      <c r="G1529" s="206">
        <f t="shared" ca="1" si="119"/>
        <v>46.091919999999973</v>
      </c>
      <c r="H1529" s="192" t="str">
        <f ca="1"/>
        <v>2019-07-26</v>
      </c>
      <c r="I1529" s="193">
        <f ca="1"/>
        <v>70475600</v>
      </c>
      <c r="O1529" s="192" t="str">
        <f ca="1"/>
        <v>2019-07-26</v>
      </c>
      <c r="P1529" s="193">
        <f ca="1"/>
        <v>2.08</v>
      </c>
      <c r="Q1529" s="11"/>
    </row>
    <row r="1530" spans="1:17" ht="12.5">
      <c r="A1530" s="19"/>
      <c r="B1530" s="198" t="str">
        <f ca="1"/>
        <v>2019-07-25</v>
      </c>
      <c r="C1530" s="30">
        <f ca="1"/>
        <v>49.78</v>
      </c>
      <c r="D1530" s="205">
        <f t="shared" ca="1" si="120"/>
        <v>48.973500000000001</v>
      </c>
      <c r="E1530" s="30">
        <f t="shared" ca="1" si="117"/>
        <v>47.040999999999976</v>
      </c>
      <c r="F1530" s="30">
        <f t="shared" ca="1" si="118"/>
        <v>45.784833333333317</v>
      </c>
      <c r="G1530" s="206">
        <f t="shared" ca="1" si="119"/>
        <v>46.073079999999983</v>
      </c>
      <c r="H1530" s="192" t="str">
        <f ca="1"/>
        <v>2019-07-25</v>
      </c>
      <c r="I1530" s="193">
        <f ca="1"/>
        <v>55638400</v>
      </c>
      <c r="O1530" s="192" t="str">
        <f ca="1"/>
        <v>2019-07-25</v>
      </c>
      <c r="P1530" s="193">
        <f ca="1"/>
        <v>2.0699999999999998</v>
      </c>
      <c r="Q1530" s="11"/>
    </row>
    <row r="1531" spans="1:17" ht="12.5">
      <c r="A1531" s="19"/>
      <c r="B1531" s="198" t="str">
        <f ca="1"/>
        <v>2019-07-24</v>
      </c>
      <c r="C1531" s="30">
        <f ca="1"/>
        <v>50.18</v>
      </c>
      <c r="D1531" s="205">
        <f t="shared" ca="1" si="120"/>
        <v>48.887</v>
      </c>
      <c r="E1531" s="30">
        <f t="shared" ca="1" si="117"/>
        <v>47.012499999999982</v>
      </c>
      <c r="F1531" s="30">
        <f t="shared" ca="1" si="118"/>
        <v>45.700999999999993</v>
      </c>
      <c r="G1531" s="206">
        <f t="shared" ca="1" si="119"/>
        <v>46.05795999999998</v>
      </c>
      <c r="H1531" s="192" t="str">
        <f ca="1"/>
        <v>2019-07-24</v>
      </c>
      <c r="I1531" s="193">
        <f ca="1"/>
        <v>59966400</v>
      </c>
      <c r="O1531" s="192" t="str">
        <f ca="1"/>
        <v>2019-07-24</v>
      </c>
      <c r="P1531" s="193">
        <f ca="1"/>
        <v>2.0499999999999998</v>
      </c>
      <c r="Q1531" s="11"/>
    </row>
    <row r="1532" spans="1:17" ht="12.5">
      <c r="A1532" s="19"/>
      <c r="B1532" s="198" t="str">
        <f ca="1"/>
        <v>2019-07-23</v>
      </c>
      <c r="C1532" s="30">
        <f ca="1"/>
        <v>50.22</v>
      </c>
      <c r="D1532" s="205">
        <f t="shared" ca="1" si="120"/>
        <v>48.729499999999994</v>
      </c>
      <c r="E1532" s="30">
        <f t="shared" ca="1" si="117"/>
        <v>46.992999999999988</v>
      </c>
      <c r="F1532" s="30">
        <f t="shared" ca="1" si="118"/>
        <v>45.61366666666666</v>
      </c>
      <c r="G1532" s="206">
        <f t="shared" ca="1" si="119"/>
        <v>46.041839999999979</v>
      </c>
      <c r="H1532" s="192" t="str">
        <f ca="1"/>
        <v>2019-07-23</v>
      </c>
      <c r="I1532" s="193">
        <f ca="1"/>
        <v>73420840</v>
      </c>
      <c r="O1532" s="192" t="str">
        <f ca="1"/>
        <v>2019-07-23</v>
      </c>
      <c r="P1532" s="193">
        <f ca="1"/>
        <v>2.0699999999999998</v>
      </c>
      <c r="Q1532" s="11"/>
    </row>
    <row r="1533" spans="1:17" ht="12.5">
      <c r="A1533" s="19"/>
      <c r="B1533" s="198" t="str">
        <f ca="1"/>
        <v>2019-07-22</v>
      </c>
      <c r="C1533" s="30">
        <f ca="1"/>
        <v>49.83</v>
      </c>
      <c r="D1533" s="205">
        <f t="shared" ca="1" si="120"/>
        <v>48.605999999999995</v>
      </c>
      <c r="E1533" s="30">
        <f t="shared" ca="1" si="117"/>
        <v>46.971666666666657</v>
      </c>
      <c r="F1533" s="30">
        <f t="shared" ca="1" si="118"/>
        <v>45.523666666666664</v>
      </c>
      <c r="G1533" s="206">
        <f t="shared" ca="1" si="119"/>
        <v>46.023799999999973</v>
      </c>
      <c r="H1533" s="192" t="str">
        <f ca="1"/>
        <v>2019-07-22</v>
      </c>
      <c r="I1533" s="193">
        <f ca="1"/>
        <v>89111728</v>
      </c>
      <c r="O1533" s="192" t="str">
        <f ca="1"/>
        <v>2019-07-22</v>
      </c>
      <c r="P1533" s="193">
        <f ca="1"/>
        <v>2.04</v>
      </c>
      <c r="Q1533" s="11"/>
    </row>
    <row r="1534" spans="1:17" ht="12.5">
      <c r="A1534" s="19"/>
      <c r="B1534" s="198" t="str">
        <f ca="1"/>
        <v>2019-07-19</v>
      </c>
      <c r="C1534" s="30">
        <f ca="1"/>
        <v>48.72</v>
      </c>
      <c r="D1534" s="205">
        <f t="shared" ca="1" si="120"/>
        <v>48.504499999999993</v>
      </c>
      <c r="E1534" s="30">
        <f t="shared" ca="1" si="117"/>
        <v>46.960666666666654</v>
      </c>
      <c r="F1534" s="30">
        <f t="shared" ca="1" si="118"/>
        <v>45.415833333333332</v>
      </c>
      <c r="G1534" s="206">
        <f t="shared" ca="1" si="119"/>
        <v>46.005999999999972</v>
      </c>
      <c r="H1534" s="192" t="str">
        <f ca="1"/>
        <v>2019-07-19</v>
      </c>
      <c r="I1534" s="193">
        <f ca="1"/>
        <v>83717228</v>
      </c>
      <c r="O1534" s="192" t="str">
        <f ca="1"/>
        <v>2019-07-19</v>
      </c>
      <c r="P1534" s="193">
        <f ca="1"/>
        <v>2.0499999999999998</v>
      </c>
      <c r="Q1534" s="11"/>
    </row>
    <row r="1535" spans="1:17" ht="12.5">
      <c r="A1535" s="19"/>
      <c r="B1535" s="198" t="str">
        <f ca="1"/>
        <v>2019-07-18</v>
      </c>
      <c r="C1535" s="30">
        <f ca="1"/>
        <v>49.45</v>
      </c>
      <c r="D1535" s="205">
        <f t="shared" ca="1" si="120"/>
        <v>48.466499999999996</v>
      </c>
      <c r="E1535" s="30">
        <f t="shared" ca="1" si="117"/>
        <v>46.975666666666662</v>
      </c>
      <c r="F1535" s="30">
        <f t="shared" ca="1" si="118"/>
        <v>45.320499999999996</v>
      </c>
      <c r="G1535" s="206">
        <f t="shared" ca="1" si="119"/>
        <v>45.992479999999965</v>
      </c>
      <c r="H1535" s="192" t="str">
        <f ca="1"/>
        <v>2019-07-18</v>
      </c>
      <c r="I1535" s="193">
        <f ca="1"/>
        <v>74328644</v>
      </c>
      <c r="O1535" s="192" t="str">
        <f ca="1"/>
        <v>2019-07-18</v>
      </c>
      <c r="P1535" s="193">
        <f ca="1"/>
        <v>2.04</v>
      </c>
      <c r="Q1535" s="11"/>
    </row>
    <row r="1536" spans="1:17" ht="12.5">
      <c r="A1536" s="19"/>
      <c r="B1536" s="198" t="str">
        <f ca="1"/>
        <v>2019-07-17</v>
      </c>
      <c r="C1536" s="30">
        <f ca="1"/>
        <v>48.9</v>
      </c>
      <c r="D1536" s="205">
        <f t="shared" ca="1" si="120"/>
        <v>48.373000000000005</v>
      </c>
      <c r="E1536" s="30">
        <f t="shared" ca="1" si="117"/>
        <v>46.979833333333332</v>
      </c>
      <c r="F1536" s="30">
        <f t="shared" ca="1" si="118"/>
        <v>45.222000000000001</v>
      </c>
      <c r="G1536" s="206">
        <f t="shared" ca="1" si="119"/>
        <v>45.976479999999974</v>
      </c>
      <c r="H1536" s="192" t="str">
        <f ca="1"/>
        <v>2019-07-17</v>
      </c>
      <c r="I1536" s="193">
        <f ca="1"/>
        <v>56430000</v>
      </c>
      <c r="O1536" s="192" t="str">
        <f ca="1"/>
        <v>2019-07-17</v>
      </c>
      <c r="P1536" s="193">
        <f ca="1"/>
        <v>2.06</v>
      </c>
      <c r="Q1536" s="11"/>
    </row>
    <row r="1537" spans="1:17" ht="12.5">
      <c r="A1537" s="19"/>
      <c r="B1537" s="198" t="str">
        <f ca="1"/>
        <v>2019-07-16</v>
      </c>
      <c r="C1537" s="30">
        <f ca="1"/>
        <v>49.18</v>
      </c>
      <c r="D1537" s="205">
        <f t="shared" ca="1" si="120"/>
        <v>48.314</v>
      </c>
      <c r="E1537" s="30">
        <f t="shared" ca="1" si="117"/>
        <v>46.981333333333325</v>
      </c>
      <c r="F1537" s="30">
        <f t="shared" ca="1" si="118"/>
        <v>45.118000000000009</v>
      </c>
      <c r="G1537" s="206">
        <f t="shared" ca="1" si="119"/>
        <v>45.961279999999981</v>
      </c>
      <c r="H1537" s="192" t="str">
        <f ca="1"/>
        <v>2019-07-16</v>
      </c>
      <c r="I1537" s="193">
        <f ca="1"/>
        <v>67467264</v>
      </c>
      <c r="O1537" s="192" t="str">
        <f ca="1"/>
        <v>2019-07-16</v>
      </c>
      <c r="P1537" s="193">
        <f ca="1"/>
        <v>2.12</v>
      </c>
      <c r="Q1537" s="11"/>
    </row>
    <row r="1538" spans="1:17" ht="12.5">
      <c r="A1538" s="19"/>
      <c r="B1538" s="198" t="str">
        <f ca="1"/>
        <v>2019-07-15</v>
      </c>
      <c r="C1538" s="30">
        <f ca="1"/>
        <v>49.35</v>
      </c>
      <c r="D1538" s="205">
        <f t="shared" ca="1" si="120"/>
        <v>48.186</v>
      </c>
      <c r="E1538" s="30">
        <f t="shared" ca="1" si="117"/>
        <v>46.975499999999997</v>
      </c>
      <c r="F1538" s="30">
        <f t="shared" ca="1" si="118"/>
        <v>45.014083333333339</v>
      </c>
      <c r="G1538" s="206">
        <f t="shared" ca="1" si="119"/>
        <v>45.945959999999985</v>
      </c>
      <c r="H1538" s="192" t="str">
        <f ca="1"/>
        <v>2019-07-15</v>
      </c>
      <c r="I1538" s="193">
        <f ca="1"/>
        <v>67789680</v>
      </c>
      <c r="O1538" s="192" t="str">
        <f ca="1"/>
        <v>2019-07-15</v>
      </c>
      <c r="P1538" s="193">
        <f ca="1"/>
        <v>2.09</v>
      </c>
      <c r="Q1538" s="11"/>
    </row>
    <row r="1539" spans="1:17" ht="12.5">
      <c r="A1539" s="19"/>
      <c r="B1539" s="198" t="str">
        <f ca="1"/>
        <v>2019-07-12</v>
      </c>
      <c r="C1539" s="30">
        <f ca="1"/>
        <v>48.89</v>
      </c>
      <c r="D1539" s="205">
        <f t="shared" ca="1" si="120"/>
        <v>48.036000000000001</v>
      </c>
      <c r="E1539" s="30">
        <f t="shared" ca="1" si="117"/>
        <v>46.963999999999992</v>
      </c>
      <c r="F1539" s="30">
        <f t="shared" ca="1" si="118"/>
        <v>44.907583333333335</v>
      </c>
      <c r="G1539" s="206">
        <f t="shared" ca="1" si="119"/>
        <v>45.929439999999978</v>
      </c>
      <c r="H1539" s="192" t="str">
        <f ca="1"/>
        <v>2019-07-12</v>
      </c>
      <c r="I1539" s="193">
        <f ca="1"/>
        <v>70380848</v>
      </c>
      <c r="O1539" s="192" t="str">
        <f ca="1"/>
        <v>2019-07-12</v>
      </c>
      <c r="P1539" s="193">
        <f ca="1"/>
        <v>2.11</v>
      </c>
      <c r="Q1539" s="11"/>
    </row>
    <row r="1540" spans="1:17" ht="12.5">
      <c r="A1540" s="19"/>
      <c r="B1540" s="198" t="str">
        <f ca="1"/>
        <v>2019-07-11</v>
      </c>
      <c r="C1540" s="30">
        <f ca="1"/>
        <v>48.51</v>
      </c>
      <c r="D1540" s="205">
        <f t="shared" ca="1" si="120"/>
        <v>47.926000000000002</v>
      </c>
      <c r="E1540" s="30">
        <f t="shared" ref="E1540:E1603" ca="1" si="121">AVERAGE(C1540:C1599)</f>
        <v>46.944666666666663</v>
      </c>
      <c r="F1540" s="30">
        <f t="shared" ref="F1540:F1603" ca="1" si="122">AVERAGE(C1540:C1659)</f>
        <v>44.811833333333333</v>
      </c>
      <c r="G1540" s="206">
        <f t="shared" ref="G1540:G1603" ca="1" si="123">AVERAGE(C1540:C1789)</f>
        <v>45.915159999999979</v>
      </c>
      <c r="H1540" s="192" t="str">
        <f ca="1"/>
        <v>2019-07-11</v>
      </c>
      <c r="I1540" s="193">
        <f ca="1"/>
        <v>80767368</v>
      </c>
      <c r="O1540" s="192" t="str">
        <f ca="1"/>
        <v>2019-07-11</v>
      </c>
      <c r="P1540" s="193">
        <f ca="1"/>
        <v>2.12</v>
      </c>
      <c r="Q1540" s="11"/>
    </row>
    <row r="1541" spans="1:17" ht="12.5">
      <c r="A1541" s="19"/>
      <c r="B1541" s="198" t="str">
        <f ca="1"/>
        <v>2019-07-10</v>
      </c>
      <c r="C1541" s="30">
        <f ca="1"/>
        <v>48.87</v>
      </c>
      <c r="D1541" s="205">
        <f t="shared" ref="D1541:D1604" ca="1" si="124">AVERAGE(C1541:C1560)</f>
        <v>47.83550000000001</v>
      </c>
      <c r="E1541" s="30">
        <f t="shared" ca="1" si="121"/>
        <v>46.9315</v>
      </c>
      <c r="F1541" s="30">
        <f t="shared" ca="1" si="122"/>
        <v>44.717416666666665</v>
      </c>
      <c r="G1541" s="206">
        <f t="shared" ca="1" si="123"/>
        <v>45.902119999999982</v>
      </c>
      <c r="H1541" s="192" t="str">
        <f ca="1"/>
        <v>2019-07-10</v>
      </c>
      <c r="I1541" s="193">
        <f ca="1"/>
        <v>71588552</v>
      </c>
      <c r="O1541" s="192" t="str">
        <f ca="1"/>
        <v>2019-07-10</v>
      </c>
      <c r="P1541" s="193">
        <f ca="1"/>
        <v>2.06</v>
      </c>
      <c r="Q1541" s="11"/>
    </row>
    <row r="1542" spans="1:17" ht="12.5">
      <c r="A1542" s="19"/>
      <c r="B1542" s="198" t="str">
        <f ca="1"/>
        <v>2019-07-09</v>
      </c>
      <c r="C1542" s="30">
        <f ca="1"/>
        <v>48.39</v>
      </c>
      <c r="D1542" s="205">
        <f t="shared" ca="1" si="124"/>
        <v>47.734500000000011</v>
      </c>
      <c r="E1542" s="30">
        <f t="shared" ca="1" si="121"/>
        <v>46.910999999999987</v>
      </c>
      <c r="F1542" s="30">
        <f t="shared" ca="1" si="122"/>
        <v>44.618166666666667</v>
      </c>
      <c r="G1542" s="206">
        <f t="shared" ca="1" si="123"/>
        <v>45.884639999999976</v>
      </c>
      <c r="H1542" s="192" t="str">
        <f ca="1"/>
        <v>2019-07-09</v>
      </c>
      <c r="I1542" s="193">
        <f ca="1"/>
        <v>82312060</v>
      </c>
      <c r="O1542" s="192" t="str">
        <f ca="1"/>
        <v>2019-07-09</v>
      </c>
      <c r="P1542" s="193">
        <f ca="1"/>
        <v>2.0499999999999998</v>
      </c>
      <c r="Q1542" s="11"/>
    </row>
    <row r="1543" spans="1:17" ht="12.5">
      <c r="A1543" s="19"/>
      <c r="B1543" s="198" t="str">
        <f ca="1"/>
        <v>2019-07-08</v>
      </c>
      <c r="C1543" s="30">
        <f ca="1"/>
        <v>48.1</v>
      </c>
      <c r="D1543" s="205">
        <f t="shared" ca="1" si="124"/>
        <v>47.630500000000019</v>
      </c>
      <c r="E1543" s="30">
        <f t="shared" ca="1" si="121"/>
        <v>46.898833333333322</v>
      </c>
      <c r="F1543" s="30">
        <f t="shared" ca="1" si="122"/>
        <v>44.519166666666678</v>
      </c>
      <c r="G1543" s="206">
        <f t="shared" ca="1" si="123"/>
        <v>45.871439999999978</v>
      </c>
      <c r="H1543" s="192" t="str">
        <f ca="1"/>
        <v>2019-07-08</v>
      </c>
      <c r="I1543" s="193">
        <f ca="1"/>
        <v>101354512</v>
      </c>
      <c r="O1543" s="192" t="str">
        <f ca="1"/>
        <v>2019-07-08</v>
      </c>
      <c r="P1543" s="193">
        <f ca="1"/>
        <v>2.0299999999999998</v>
      </c>
      <c r="Q1543" s="11"/>
    </row>
    <row r="1544" spans="1:17" ht="12.5">
      <c r="A1544" s="19"/>
      <c r="B1544" s="198" t="str">
        <f ca="1"/>
        <v>2019-07-05</v>
      </c>
      <c r="C1544" s="30">
        <f ca="1"/>
        <v>49.11</v>
      </c>
      <c r="D1544" s="205">
        <f t="shared" ca="1" si="124"/>
        <v>47.511500000000012</v>
      </c>
      <c r="E1544" s="30">
        <f t="shared" ca="1" si="121"/>
        <v>46.898166666666654</v>
      </c>
      <c r="F1544" s="30">
        <f t="shared" ca="1" si="122"/>
        <v>44.416500000000006</v>
      </c>
      <c r="G1544" s="206">
        <f t="shared" ca="1" si="123"/>
        <v>45.859599999999979</v>
      </c>
      <c r="H1544" s="192" t="str">
        <f ca="1"/>
        <v>2019-07-05</v>
      </c>
      <c r="I1544" s="193">
        <f ca="1"/>
        <v>69062072</v>
      </c>
      <c r="O1544" s="192" t="str">
        <f ca="1"/>
        <v>2019-07-05</v>
      </c>
      <c r="P1544" s="193">
        <f ca="1"/>
        <v>2.0499999999999998</v>
      </c>
      <c r="Q1544" s="11"/>
    </row>
    <row r="1545" spans="1:17" ht="12.5">
      <c r="A1545" s="19"/>
      <c r="B1545" s="198" t="str">
        <f ca="1"/>
        <v>2019-07-03</v>
      </c>
      <c r="C1545" s="30">
        <f ca="1"/>
        <v>49.15</v>
      </c>
      <c r="D1545" s="205">
        <f t="shared" ca="1" si="124"/>
        <v>47.283000000000015</v>
      </c>
      <c r="E1545" s="30">
        <f t="shared" ca="1" si="121"/>
        <v>46.876166666666656</v>
      </c>
      <c r="F1545" s="30">
        <f t="shared" ca="1" si="122"/>
        <v>44.309916666666673</v>
      </c>
      <c r="G1545" s="206">
        <f t="shared" ca="1" si="123"/>
        <v>45.841239999999985</v>
      </c>
      <c r="H1545" s="192" t="str">
        <f ca="1"/>
        <v>2019-07-03</v>
      </c>
      <c r="I1545" s="193">
        <f ca="1"/>
        <v>45448180</v>
      </c>
      <c r="O1545" s="192" t="str">
        <f ca="1"/>
        <v>2019-07-03</v>
      </c>
      <c r="P1545" s="193">
        <f ca="1"/>
        <v>1.95</v>
      </c>
      <c r="Q1545" s="11"/>
    </row>
    <row r="1546" spans="1:17" ht="12.5">
      <c r="A1546" s="19"/>
      <c r="B1546" s="198" t="str">
        <f ca="1"/>
        <v>2019-07-02</v>
      </c>
      <c r="C1546" s="30">
        <f ca="1"/>
        <v>48.75</v>
      </c>
      <c r="D1546" s="205">
        <f t="shared" ca="1" si="124"/>
        <v>47.019999999999996</v>
      </c>
      <c r="E1546" s="30">
        <f t="shared" ca="1" si="121"/>
        <v>46.855833333333315</v>
      </c>
      <c r="F1546" s="30">
        <f t="shared" ca="1" si="122"/>
        <v>44.206000000000003</v>
      </c>
      <c r="G1546" s="206">
        <f t="shared" ca="1" si="123"/>
        <v>45.820279999999975</v>
      </c>
      <c r="H1546" s="192" t="str">
        <f ca="1"/>
        <v>2019-07-02</v>
      </c>
      <c r="I1546" s="193">
        <f ca="1"/>
        <v>67740868</v>
      </c>
      <c r="O1546" s="192" t="str">
        <f ca="1"/>
        <v>2019-07-02</v>
      </c>
      <c r="P1546" s="193">
        <f ca="1"/>
        <v>1.98</v>
      </c>
      <c r="Q1546" s="11"/>
    </row>
    <row r="1547" spans="1:17" ht="12.5">
      <c r="A1547" s="19"/>
      <c r="B1547" s="198" t="str">
        <f ca="1"/>
        <v>2019-07-01</v>
      </c>
      <c r="C1547" s="30">
        <f ca="1"/>
        <v>48.47</v>
      </c>
      <c r="D1547" s="205">
        <f t="shared" ca="1" si="124"/>
        <v>46.7425</v>
      </c>
      <c r="E1547" s="30">
        <f t="shared" ca="1" si="121"/>
        <v>46.829833333333312</v>
      </c>
      <c r="F1547" s="30">
        <f t="shared" ca="1" si="122"/>
        <v>44.104499999999994</v>
      </c>
      <c r="G1547" s="206">
        <f t="shared" ca="1" si="123"/>
        <v>45.799519999999973</v>
      </c>
      <c r="H1547" s="192" t="str">
        <f ca="1"/>
        <v>2019-07-01</v>
      </c>
      <c r="I1547" s="193">
        <f ca="1"/>
        <v>109266956</v>
      </c>
      <c r="O1547" s="192" t="str">
        <f ca="1"/>
        <v>2019-07-01</v>
      </c>
      <c r="P1547" s="193">
        <f ca="1"/>
        <v>2.0299999999999998</v>
      </c>
      <c r="Q1547" s="11"/>
    </row>
    <row r="1548" spans="1:17" ht="12.5">
      <c r="A1548" s="19"/>
      <c r="B1548" s="198" t="str">
        <f ca="1"/>
        <v>2019-06-28</v>
      </c>
      <c r="C1548" s="30">
        <f ca="1"/>
        <v>47.59</v>
      </c>
      <c r="D1548" s="205">
        <f t="shared" ca="1" si="124"/>
        <v>46.402500000000011</v>
      </c>
      <c r="E1548" s="30">
        <f t="shared" ca="1" si="121"/>
        <v>46.803333333333313</v>
      </c>
      <c r="F1548" s="30">
        <f t="shared" ca="1" si="122"/>
        <v>44.000250000000001</v>
      </c>
      <c r="G1548" s="206">
        <f t="shared" ca="1" si="123"/>
        <v>45.78299999999998</v>
      </c>
      <c r="H1548" s="192" t="str">
        <f ca="1"/>
        <v>2019-06-28</v>
      </c>
      <c r="I1548" s="193">
        <f ca="1"/>
        <v>124442568</v>
      </c>
      <c r="O1548" s="192" t="str">
        <f ca="1"/>
        <v>2019-06-28</v>
      </c>
      <c r="P1548" s="193">
        <f ca="1"/>
        <v>2</v>
      </c>
      <c r="Q1548" s="11"/>
    </row>
    <row r="1549" spans="1:17" ht="12.5">
      <c r="A1549" s="19"/>
      <c r="B1549" s="198" t="str">
        <f ca="1"/>
        <v>2019-06-27</v>
      </c>
      <c r="C1549" s="30">
        <f ca="1"/>
        <v>48.03</v>
      </c>
      <c r="D1549" s="205">
        <f t="shared" ca="1" si="124"/>
        <v>46.128</v>
      </c>
      <c r="E1549" s="30">
        <f t="shared" ca="1" si="121"/>
        <v>46.789999999999978</v>
      </c>
      <c r="F1549" s="30">
        <f t="shared" ca="1" si="122"/>
        <v>43.897666666666659</v>
      </c>
      <c r="G1549" s="206">
        <f t="shared" ca="1" si="123"/>
        <v>45.768039999999971</v>
      </c>
      <c r="H1549" s="192" t="str">
        <f ca="1"/>
        <v>2019-06-27</v>
      </c>
      <c r="I1549" s="193">
        <f ca="1"/>
        <v>83598868</v>
      </c>
      <c r="O1549" s="192" t="str">
        <f ca="1"/>
        <v>2019-06-27</v>
      </c>
      <c r="P1549" s="193">
        <f ca="1"/>
        <v>2.0099999999999998</v>
      </c>
      <c r="Q1549" s="11"/>
    </row>
    <row r="1550" spans="1:17" ht="12.5">
      <c r="A1550" s="19"/>
      <c r="B1550" s="198" t="str">
        <f ca="1"/>
        <v>2019-06-26</v>
      </c>
      <c r="C1550" s="30">
        <f ca="1"/>
        <v>48.05</v>
      </c>
      <c r="D1550" s="205">
        <f t="shared" ca="1" si="124"/>
        <v>45.870500000000007</v>
      </c>
      <c r="E1550" s="30">
        <f t="shared" ca="1" si="121"/>
        <v>46.764166666666647</v>
      </c>
      <c r="F1550" s="30">
        <f t="shared" ca="1" si="122"/>
        <v>43.792083333333331</v>
      </c>
      <c r="G1550" s="206">
        <f t="shared" ca="1" si="123"/>
        <v>45.751679999999979</v>
      </c>
      <c r="H1550" s="192" t="str">
        <f ca="1"/>
        <v>2019-06-26</v>
      </c>
      <c r="I1550" s="193">
        <f ca="1"/>
        <v>104270048</v>
      </c>
      <c r="O1550" s="192" t="str">
        <f ca="1"/>
        <v>2019-06-26</v>
      </c>
      <c r="P1550" s="193">
        <f ca="1"/>
        <v>2.0499999999999998</v>
      </c>
      <c r="Q1550" s="11"/>
    </row>
    <row r="1551" spans="1:17" ht="12.5">
      <c r="A1551" s="19"/>
      <c r="B1551" s="198" t="str">
        <f ca="1"/>
        <v>2019-06-25</v>
      </c>
      <c r="C1551" s="30">
        <f ca="1"/>
        <v>47.03</v>
      </c>
      <c r="D1551" s="205">
        <f t="shared" ca="1" si="124"/>
        <v>45.600500000000004</v>
      </c>
      <c r="E1551" s="30">
        <f t="shared" ca="1" si="121"/>
        <v>46.72683333333331</v>
      </c>
      <c r="F1551" s="30">
        <f t="shared" ca="1" si="122"/>
        <v>43.67433333333333</v>
      </c>
      <c r="G1551" s="206">
        <f t="shared" ca="1" si="123"/>
        <v>45.733959999999982</v>
      </c>
      <c r="H1551" s="192" t="str">
        <f ca="1"/>
        <v>2019-06-25</v>
      </c>
      <c r="I1551" s="193">
        <f ca="1"/>
        <v>84281336</v>
      </c>
      <c r="O1551" s="192" t="str">
        <f ca="1"/>
        <v>2019-06-25</v>
      </c>
      <c r="P1551" s="193">
        <f ca="1"/>
        <v>1.99</v>
      </c>
      <c r="Q1551" s="11"/>
    </row>
    <row r="1552" spans="1:17" ht="12.5">
      <c r="A1552" s="19"/>
      <c r="B1552" s="198" t="str">
        <f ca="1"/>
        <v>2019-06-24</v>
      </c>
      <c r="C1552" s="30">
        <f ca="1"/>
        <v>47.75</v>
      </c>
      <c r="D1552" s="205">
        <f t="shared" ca="1" si="124"/>
        <v>45.391999999999996</v>
      </c>
      <c r="E1552" s="30">
        <f t="shared" ca="1" si="121"/>
        <v>46.701333333333316</v>
      </c>
      <c r="F1552" s="30">
        <f t="shared" ca="1" si="122"/>
        <v>43.596333333333327</v>
      </c>
      <c r="G1552" s="206">
        <f t="shared" ca="1" si="123"/>
        <v>45.720559999999985</v>
      </c>
      <c r="H1552" s="192" t="str">
        <f ca="1"/>
        <v>2019-06-24</v>
      </c>
      <c r="I1552" s="193">
        <f ca="1"/>
        <v>72881684</v>
      </c>
      <c r="O1552" s="192" t="str">
        <f ca="1"/>
        <v>2019-06-24</v>
      </c>
      <c r="P1552" s="193">
        <f ca="1"/>
        <v>2.02</v>
      </c>
      <c r="Q1552" s="11"/>
    </row>
    <row r="1553" spans="1:17" ht="12.5">
      <c r="A1553" s="19"/>
      <c r="B1553" s="198" t="str">
        <f ca="1"/>
        <v>2019-06-21</v>
      </c>
      <c r="C1553" s="30">
        <f ca="1"/>
        <v>47.8</v>
      </c>
      <c r="D1553" s="205">
        <f t="shared" ca="1" si="124"/>
        <v>45.156499999999994</v>
      </c>
      <c r="E1553" s="30">
        <f t="shared" ca="1" si="121"/>
        <v>46.658999999999985</v>
      </c>
      <c r="F1553" s="30">
        <f t="shared" ca="1" si="122"/>
        <v>43.511916666666664</v>
      </c>
      <c r="G1553" s="206">
        <f t="shared" ca="1" si="123"/>
        <v>45.702159999999985</v>
      </c>
      <c r="H1553" s="192" t="str">
        <f ca="1"/>
        <v>2019-06-21</v>
      </c>
      <c r="I1553" s="193">
        <f ca="1"/>
        <v>191202400</v>
      </c>
      <c r="O1553" s="192" t="str">
        <f ca="1"/>
        <v>2019-06-21</v>
      </c>
      <c r="P1553" s="193">
        <f ca="1"/>
        <v>2.0699999999999998</v>
      </c>
      <c r="Q1553" s="11"/>
    </row>
    <row r="1554" spans="1:17" ht="12.5">
      <c r="A1554" s="19"/>
      <c r="B1554" s="198" t="str">
        <f ca="1"/>
        <v>2019-06-20</v>
      </c>
      <c r="C1554" s="30">
        <f ca="1"/>
        <v>47.96</v>
      </c>
      <c r="D1554" s="205">
        <f t="shared" ca="1" si="124"/>
        <v>44.926499999999997</v>
      </c>
      <c r="E1554" s="30">
        <f t="shared" ca="1" si="121"/>
        <v>46.614833333333323</v>
      </c>
      <c r="F1554" s="30">
        <f t="shared" ca="1" si="122"/>
        <v>43.424083333333336</v>
      </c>
      <c r="G1554" s="206">
        <f t="shared" ca="1" si="123"/>
        <v>45.686159999999987</v>
      </c>
      <c r="H1554" s="192" t="str">
        <f ca="1"/>
        <v>2019-06-20</v>
      </c>
      <c r="I1554" s="193">
        <f ca="1"/>
        <v>86056000</v>
      </c>
      <c r="O1554" s="192" t="str">
        <f ca="1"/>
        <v>2019-06-20</v>
      </c>
      <c r="P1554" s="193">
        <f ca="1"/>
        <v>2</v>
      </c>
      <c r="Q1554" s="11"/>
    </row>
    <row r="1555" spans="1:17" ht="12.5">
      <c r="A1555" s="19"/>
      <c r="B1555" s="198" t="str">
        <f ca="1"/>
        <v>2019-06-19</v>
      </c>
      <c r="C1555" s="30">
        <f ca="1"/>
        <v>47.58</v>
      </c>
      <c r="D1555" s="205">
        <f t="shared" ca="1" si="124"/>
        <v>44.725999999999999</v>
      </c>
      <c r="E1555" s="30">
        <f t="shared" ca="1" si="121"/>
        <v>46.561166666666651</v>
      </c>
      <c r="F1555" s="30">
        <f t="shared" ca="1" si="122"/>
        <v>43.334833333333336</v>
      </c>
      <c r="G1555" s="206">
        <f t="shared" ca="1" si="123"/>
        <v>45.670039999999993</v>
      </c>
      <c r="H1555" s="192" t="str">
        <f ca="1"/>
        <v>2019-06-19</v>
      </c>
      <c r="I1555" s="193">
        <f ca="1"/>
        <v>84496940</v>
      </c>
      <c r="O1555" s="192" t="str">
        <f ca="1"/>
        <v>2019-06-19</v>
      </c>
      <c r="P1555" s="193">
        <f ca="1"/>
        <v>2.0299999999999998</v>
      </c>
      <c r="Q1555" s="11"/>
    </row>
    <row r="1556" spans="1:17" ht="12.5">
      <c r="A1556" s="19"/>
      <c r="B1556" s="198" t="str">
        <f ca="1"/>
        <v>2019-06-18</v>
      </c>
      <c r="C1556" s="30">
        <f ca="1"/>
        <v>47.72</v>
      </c>
      <c r="D1556" s="205">
        <f t="shared" ca="1" si="124"/>
        <v>44.590500000000006</v>
      </c>
      <c r="E1556" s="30">
        <f t="shared" ca="1" si="121"/>
        <v>46.521666666666654</v>
      </c>
      <c r="F1556" s="30">
        <f t="shared" ca="1" si="122"/>
        <v>43.250750000000004</v>
      </c>
      <c r="G1556" s="206">
        <f t="shared" ca="1" si="123"/>
        <v>45.656399999999991</v>
      </c>
      <c r="H1556" s="192" t="str">
        <f ca="1"/>
        <v>2019-06-18</v>
      </c>
      <c r="I1556" s="193">
        <f ca="1"/>
        <v>106204016</v>
      </c>
      <c r="O1556" s="192" t="str">
        <f ca="1"/>
        <v>2019-06-18</v>
      </c>
      <c r="P1556" s="193">
        <f ca="1"/>
        <v>2.06</v>
      </c>
      <c r="Q1556" s="11"/>
    </row>
    <row r="1557" spans="1:17" ht="12.5">
      <c r="A1557" s="19"/>
      <c r="B1557" s="198" t="str">
        <f ca="1"/>
        <v>2019-06-17</v>
      </c>
      <c r="C1557" s="30">
        <f ca="1"/>
        <v>46.62</v>
      </c>
      <c r="D1557" s="205">
        <f t="shared" ca="1" si="124"/>
        <v>44.405999999999999</v>
      </c>
      <c r="E1557" s="30">
        <f t="shared" ca="1" si="121"/>
        <v>46.488999999999997</v>
      </c>
      <c r="F1557" s="30">
        <f t="shared" ca="1" si="122"/>
        <v>43.144916666666667</v>
      </c>
      <c r="G1557" s="206">
        <f t="shared" ca="1" si="123"/>
        <v>45.641439999999996</v>
      </c>
      <c r="H1557" s="192" t="str">
        <f ca="1"/>
        <v>2019-06-17</v>
      </c>
      <c r="I1557" s="193">
        <f ca="1"/>
        <v>58676576</v>
      </c>
      <c r="O1557" s="192" t="str">
        <f ca="1"/>
        <v>2019-06-17</v>
      </c>
      <c r="P1557" s="193">
        <f ca="1"/>
        <v>2.09</v>
      </c>
      <c r="Q1557" s="11"/>
    </row>
    <row r="1558" spans="1:17" ht="12.5">
      <c r="A1558" s="19"/>
      <c r="B1558" s="198" t="str">
        <f ca="1"/>
        <v>2019-06-14</v>
      </c>
      <c r="C1558" s="30">
        <f ca="1"/>
        <v>46.35</v>
      </c>
      <c r="D1558" s="205">
        <f t="shared" ca="1" si="124"/>
        <v>44.347500000000011</v>
      </c>
      <c r="E1558" s="30">
        <f t="shared" ca="1" si="121"/>
        <v>46.490833333333335</v>
      </c>
      <c r="F1558" s="30">
        <f t="shared" ca="1" si="122"/>
        <v>43.056000000000004</v>
      </c>
      <c r="G1558" s="206">
        <f t="shared" ca="1" si="123"/>
        <v>45.633799999999987</v>
      </c>
      <c r="H1558" s="192" t="str">
        <f ca="1"/>
        <v>2019-06-14</v>
      </c>
      <c r="I1558" s="193">
        <f ca="1"/>
        <v>75046000</v>
      </c>
      <c r="O1558" s="192" t="str">
        <f ca="1"/>
        <v>2019-06-14</v>
      </c>
      <c r="P1558" s="193">
        <f ca="1"/>
        <v>2.09</v>
      </c>
      <c r="Q1558" s="11"/>
    </row>
    <row r="1559" spans="1:17" ht="12.5">
      <c r="A1559" s="19"/>
      <c r="B1559" s="198" t="str">
        <f ca="1"/>
        <v>2019-06-13</v>
      </c>
      <c r="C1559" s="30">
        <f ca="1"/>
        <v>46.69</v>
      </c>
      <c r="D1559" s="205">
        <f t="shared" ca="1" si="124"/>
        <v>44.315500000000007</v>
      </c>
      <c r="E1559" s="30">
        <f t="shared" ca="1" si="121"/>
        <v>46.469500000000011</v>
      </c>
      <c r="F1559" s="30">
        <f t="shared" ca="1" si="122"/>
        <v>42.981499999999997</v>
      </c>
      <c r="G1559" s="206">
        <f t="shared" ca="1" si="123"/>
        <v>45.62731999999999</v>
      </c>
      <c r="H1559" s="192" t="str">
        <f ca="1"/>
        <v>2019-06-13</v>
      </c>
      <c r="I1559" s="193">
        <f ca="1"/>
        <v>86698500</v>
      </c>
      <c r="O1559" s="192" t="str">
        <f ca="1"/>
        <v>2019-06-13</v>
      </c>
      <c r="P1559" s="193">
        <f ca="1"/>
        <v>2.09</v>
      </c>
      <c r="Q1559" s="11"/>
    </row>
    <row r="1560" spans="1:17" ht="12.5">
      <c r="A1560" s="19"/>
      <c r="B1560" s="198" t="str">
        <f ca="1"/>
        <v>2019-06-12</v>
      </c>
      <c r="C1560" s="30">
        <f ca="1"/>
        <v>46.7</v>
      </c>
      <c r="D1560" s="205">
        <f t="shared" ca="1" si="124"/>
        <v>44.276500000000006</v>
      </c>
      <c r="E1560" s="30">
        <f t="shared" ca="1" si="121"/>
        <v>46.436000000000007</v>
      </c>
      <c r="F1560" s="30">
        <f t="shared" ca="1" si="122"/>
        <v>42.91225</v>
      </c>
      <c r="G1560" s="206">
        <f t="shared" ca="1" si="123"/>
        <v>45.62131999999999</v>
      </c>
      <c r="H1560" s="192" t="str">
        <f ca="1"/>
        <v>2019-06-12</v>
      </c>
      <c r="I1560" s="193">
        <f ca="1"/>
        <v>73012800</v>
      </c>
      <c r="O1560" s="192" t="str">
        <f ca="1"/>
        <v>2019-06-12</v>
      </c>
      <c r="P1560" s="193">
        <f ca="1"/>
        <v>2.13</v>
      </c>
      <c r="Q1560" s="11"/>
    </row>
    <row r="1561" spans="1:17" ht="12.5">
      <c r="A1561" s="19"/>
      <c r="B1561" s="198" t="str">
        <f ca="1"/>
        <v>2019-06-11</v>
      </c>
      <c r="C1561" s="30">
        <f ca="1"/>
        <v>46.85</v>
      </c>
      <c r="D1561" s="205">
        <f t="shared" ca="1" si="124"/>
        <v>44.210000000000008</v>
      </c>
      <c r="E1561" s="30">
        <f t="shared" ca="1" si="121"/>
        <v>46.408333333333339</v>
      </c>
      <c r="F1561" s="30">
        <f t="shared" ca="1" si="122"/>
        <v>42.85316666666666</v>
      </c>
      <c r="G1561" s="206">
        <f t="shared" ca="1" si="123"/>
        <v>45.61519999999998</v>
      </c>
      <c r="H1561" s="192" t="str">
        <f ca="1"/>
        <v>2019-06-11</v>
      </c>
      <c r="I1561" s="193">
        <f ca="1"/>
        <v>107731600</v>
      </c>
      <c r="O1561" s="192" t="str">
        <f ca="1"/>
        <v>2019-06-11</v>
      </c>
      <c r="P1561" s="193">
        <f ca="1"/>
        <v>2.14</v>
      </c>
      <c r="Q1561" s="11"/>
    </row>
    <row r="1562" spans="1:17" ht="12.5">
      <c r="A1562" s="19"/>
      <c r="B1562" s="198" t="str">
        <f ca="1"/>
        <v>2019-06-10</v>
      </c>
      <c r="C1562" s="30">
        <f ca="1"/>
        <v>46.31</v>
      </c>
      <c r="D1562" s="205">
        <f t="shared" ca="1" si="124"/>
        <v>44.100500000000004</v>
      </c>
      <c r="E1562" s="30">
        <f t="shared" ca="1" si="121"/>
        <v>46.370500000000007</v>
      </c>
      <c r="F1562" s="30">
        <f t="shared" ca="1" si="122"/>
        <v>42.788583333333335</v>
      </c>
      <c r="G1562" s="206">
        <f t="shared" ca="1" si="123"/>
        <v>45.609959999999994</v>
      </c>
      <c r="H1562" s="192" t="str">
        <f ca="1"/>
        <v>2019-06-10</v>
      </c>
      <c r="I1562" s="193">
        <f ca="1"/>
        <v>104883600</v>
      </c>
      <c r="O1562" s="192" t="str">
        <f ca="1"/>
        <v>2019-06-10</v>
      </c>
      <c r="P1562" s="193">
        <f ca="1"/>
        <v>2.14</v>
      </c>
      <c r="Q1562" s="11"/>
    </row>
    <row r="1563" spans="1:17" ht="12.5">
      <c r="A1563" s="19"/>
      <c r="B1563" s="198" t="str">
        <f ca="1"/>
        <v>2019-06-07</v>
      </c>
      <c r="C1563" s="30">
        <f ca="1"/>
        <v>45.72</v>
      </c>
      <c r="D1563" s="205">
        <f t="shared" ca="1" si="124"/>
        <v>44.155999999999999</v>
      </c>
      <c r="E1563" s="30">
        <f t="shared" ca="1" si="121"/>
        <v>46.33216666666668</v>
      </c>
      <c r="F1563" s="30">
        <f t="shared" ca="1" si="122"/>
        <v>42.731583333333333</v>
      </c>
      <c r="G1563" s="206">
        <f t="shared" ca="1" si="123"/>
        <v>45.605879999999992</v>
      </c>
      <c r="H1563" s="192" t="str">
        <f ca="1"/>
        <v>2019-06-07</v>
      </c>
      <c r="I1563" s="193">
        <f ca="1"/>
        <v>122737600</v>
      </c>
      <c r="O1563" s="192" t="str">
        <f ca="1"/>
        <v>2019-06-07</v>
      </c>
      <c r="P1563" s="193">
        <f ca="1"/>
        <v>2.08</v>
      </c>
      <c r="Q1563" s="11"/>
    </row>
    <row r="1564" spans="1:17" ht="12.5">
      <c r="A1564" s="19"/>
      <c r="B1564" s="198" t="str">
        <f ca="1"/>
        <v>2019-06-06</v>
      </c>
      <c r="C1564" s="30">
        <f ca="1"/>
        <v>44.54</v>
      </c>
      <c r="D1564" s="205">
        <f t="shared" ca="1" si="124"/>
        <v>44.274000000000001</v>
      </c>
      <c r="E1564" s="30">
        <f t="shared" ca="1" si="121"/>
        <v>46.295666666666676</v>
      </c>
      <c r="F1564" s="30">
        <f t="shared" ca="1" si="122"/>
        <v>42.690416666666664</v>
      </c>
      <c r="G1564" s="206">
        <f t="shared" ca="1" si="123"/>
        <v>45.604639999999982</v>
      </c>
      <c r="H1564" s="192" t="str">
        <f ca="1"/>
        <v>2019-06-06</v>
      </c>
      <c r="I1564" s="193">
        <f ca="1"/>
        <v>90105244</v>
      </c>
      <c r="O1564" s="192" t="str">
        <f ca="1"/>
        <v>2019-06-06</v>
      </c>
      <c r="P1564" s="193">
        <f ca="1"/>
        <v>2.12</v>
      </c>
      <c r="Q1564" s="11"/>
    </row>
    <row r="1565" spans="1:17" ht="12.5">
      <c r="A1565" s="19"/>
      <c r="B1565" s="198" t="str">
        <f ca="1"/>
        <v>2019-06-05</v>
      </c>
      <c r="C1565" s="30">
        <f ca="1"/>
        <v>43.89</v>
      </c>
      <c r="D1565" s="205">
        <f t="shared" ca="1" si="124"/>
        <v>44.477000000000004</v>
      </c>
      <c r="E1565" s="30">
        <f t="shared" ca="1" si="121"/>
        <v>46.275666666666687</v>
      </c>
      <c r="F1565" s="30">
        <f t="shared" ca="1" si="122"/>
        <v>42.655333333333338</v>
      </c>
      <c r="G1565" s="206">
        <f t="shared" ca="1" si="123"/>
        <v>45.609759999999987</v>
      </c>
      <c r="H1565" s="192" t="str">
        <f ca="1"/>
        <v>2019-06-05</v>
      </c>
      <c r="I1565" s="193">
        <f ca="1"/>
        <v>119093708</v>
      </c>
      <c r="O1565" s="192" t="str">
        <f ca="1"/>
        <v>2019-06-05</v>
      </c>
      <c r="P1565" s="193">
        <f ca="1"/>
        <v>2.12</v>
      </c>
      <c r="Q1565" s="11"/>
    </row>
    <row r="1566" spans="1:17" ht="12.5">
      <c r="A1566" s="19"/>
      <c r="B1566" s="198" t="str">
        <f ca="1"/>
        <v>2019-06-04</v>
      </c>
      <c r="C1566" s="30">
        <f ca="1"/>
        <v>43.2</v>
      </c>
      <c r="D1566" s="205">
        <f t="shared" ca="1" si="124"/>
        <v>44.712000000000003</v>
      </c>
      <c r="E1566" s="30">
        <f t="shared" ca="1" si="121"/>
        <v>46.258333333333347</v>
      </c>
      <c r="F1566" s="30">
        <f t="shared" ca="1" si="122"/>
        <v>42.624749999999999</v>
      </c>
      <c r="G1566" s="206">
        <f t="shared" ca="1" si="123"/>
        <v>45.617999999999995</v>
      </c>
      <c r="H1566" s="192" t="str">
        <f ca="1"/>
        <v>2019-06-04</v>
      </c>
      <c r="I1566" s="193">
        <f ca="1"/>
        <v>123872000</v>
      </c>
      <c r="O1566" s="192" t="str">
        <f ca="1"/>
        <v>2019-06-04</v>
      </c>
      <c r="P1566" s="193">
        <f ca="1"/>
        <v>2.12</v>
      </c>
      <c r="Q1566" s="11"/>
    </row>
    <row r="1567" spans="1:17" ht="12.5">
      <c r="A1567" s="19"/>
      <c r="B1567" s="198" t="str">
        <f ca="1"/>
        <v>2019-06-03</v>
      </c>
      <c r="C1567" s="30">
        <f ca="1"/>
        <v>41.67</v>
      </c>
      <c r="D1567" s="205">
        <f t="shared" ca="1" si="124"/>
        <v>45.048999999999999</v>
      </c>
      <c r="E1567" s="30">
        <f t="shared" ca="1" si="121"/>
        <v>46.228666666666683</v>
      </c>
      <c r="F1567" s="30">
        <f t="shared" ca="1" si="122"/>
        <v>42.601833333333346</v>
      </c>
      <c r="G1567" s="206">
        <f t="shared" ca="1" si="123"/>
        <v>45.628360000000008</v>
      </c>
      <c r="H1567" s="192" t="str">
        <f ca="1"/>
        <v>2019-06-03</v>
      </c>
      <c r="I1567" s="193">
        <f ca="1"/>
        <v>161584400</v>
      </c>
      <c r="O1567" s="192" t="str">
        <f ca="1"/>
        <v>2019-06-03</v>
      </c>
      <c r="P1567" s="193">
        <f ca="1"/>
        <v>2.08</v>
      </c>
      <c r="Q1567" s="11"/>
    </row>
    <row r="1568" spans="1:17" ht="12.5">
      <c r="A1568" s="19"/>
      <c r="B1568" s="198" t="str">
        <f ca="1"/>
        <v>2019-05-31</v>
      </c>
      <c r="C1568" s="30">
        <f ca="1"/>
        <v>42.1</v>
      </c>
      <c r="D1568" s="205">
        <f t="shared" ca="1" si="124"/>
        <v>45.5015</v>
      </c>
      <c r="E1568" s="30">
        <f t="shared" ca="1" si="121"/>
        <v>46.222833333333355</v>
      </c>
      <c r="F1568" s="30">
        <f t="shared" ca="1" si="122"/>
        <v>42.589500000000008</v>
      </c>
      <c r="G1568" s="206">
        <f t="shared" ca="1" si="123"/>
        <v>45.643440000000012</v>
      </c>
      <c r="H1568" s="192" t="str">
        <f ca="1"/>
        <v>2019-05-31</v>
      </c>
      <c r="I1568" s="193">
        <f ca="1"/>
        <v>108174400</v>
      </c>
      <c r="O1568" s="192" t="str">
        <f ca="1"/>
        <v>2019-05-31</v>
      </c>
      <c r="P1568" s="193">
        <f ca="1"/>
        <v>2.14</v>
      </c>
      <c r="Q1568" s="11"/>
    </row>
    <row r="1569" spans="1:17" ht="12.5">
      <c r="A1569" s="19"/>
      <c r="B1569" s="198" t="str">
        <f ca="1"/>
        <v>2019-05-30</v>
      </c>
      <c r="C1569" s="30">
        <f ca="1"/>
        <v>42.88</v>
      </c>
      <c r="D1569" s="205">
        <f t="shared" ca="1" si="124"/>
        <v>45.901500000000006</v>
      </c>
      <c r="E1569" s="30">
        <f t="shared" ca="1" si="121"/>
        <v>46.218000000000025</v>
      </c>
      <c r="F1569" s="30">
        <f t="shared" ca="1" si="122"/>
        <v>42.58591666666667</v>
      </c>
      <c r="G1569" s="206">
        <f t="shared" ca="1" si="123"/>
        <v>45.655279999999998</v>
      </c>
      <c r="H1569" s="192" t="str">
        <f ca="1"/>
        <v>2019-05-30</v>
      </c>
      <c r="I1569" s="193">
        <f ca="1"/>
        <v>84873648</v>
      </c>
      <c r="O1569" s="192" t="str">
        <f ca="1"/>
        <v>2019-05-30</v>
      </c>
      <c r="P1569" s="193">
        <f ca="1"/>
        <v>2.23</v>
      </c>
      <c r="Q1569" s="11"/>
    </row>
    <row r="1570" spans="1:17" ht="12.5">
      <c r="A1570" s="19"/>
      <c r="B1570" s="198" t="str">
        <f ca="1"/>
        <v>2019-05-29</v>
      </c>
      <c r="C1570" s="30">
        <f ca="1"/>
        <v>42.65</v>
      </c>
      <c r="D1570" s="205">
        <f t="shared" ca="1" si="124"/>
        <v>46.278999999999996</v>
      </c>
      <c r="E1570" s="30">
        <f t="shared" ca="1" si="121"/>
        <v>46.20416666666668</v>
      </c>
      <c r="F1570" s="30">
        <f t="shared" ca="1" si="122"/>
        <v>42.579750000000004</v>
      </c>
      <c r="G1570" s="206">
        <f t="shared" ca="1" si="123"/>
        <v>45.660800000000002</v>
      </c>
      <c r="H1570" s="192" t="str">
        <f ca="1"/>
        <v>2019-05-29</v>
      </c>
      <c r="I1570" s="193">
        <f ca="1"/>
        <v>113924800</v>
      </c>
      <c r="O1570" s="192" t="str">
        <f ca="1"/>
        <v>2019-05-29</v>
      </c>
      <c r="P1570" s="193">
        <f ca="1"/>
        <v>2.2400000000000002</v>
      </c>
      <c r="Q1570" s="11"/>
    </row>
    <row r="1571" spans="1:17" ht="12.5">
      <c r="A1571" s="19"/>
      <c r="B1571" s="198" t="str">
        <f ca="1"/>
        <v>2019-05-28</v>
      </c>
      <c r="C1571" s="30">
        <f ca="1"/>
        <v>42.86</v>
      </c>
      <c r="D1571" s="205">
        <f t="shared" ca="1" si="124"/>
        <v>46.550000000000004</v>
      </c>
      <c r="E1571" s="30">
        <f t="shared" ca="1" si="121"/>
        <v>46.195333333333352</v>
      </c>
      <c r="F1571" s="30">
        <f t="shared" ca="1" si="122"/>
        <v>42.591666666666676</v>
      </c>
      <c r="G1571" s="206">
        <f t="shared" ca="1" si="123"/>
        <v>45.667839999999998</v>
      </c>
      <c r="H1571" s="192" t="str">
        <f ca="1"/>
        <v>2019-05-28</v>
      </c>
      <c r="I1571" s="193">
        <f ca="1"/>
        <v>111792800</v>
      </c>
      <c r="O1571" s="192" t="str">
        <f ca="1"/>
        <v>2019-05-28</v>
      </c>
      <c r="P1571" s="193">
        <f ca="1"/>
        <v>2.27</v>
      </c>
      <c r="Q1571" s="11"/>
    </row>
    <row r="1572" spans="1:17" ht="12.5">
      <c r="A1572" s="19"/>
      <c r="B1572" s="198" t="str">
        <f ca="1"/>
        <v>2019-05-24</v>
      </c>
      <c r="C1572" s="30">
        <f ca="1"/>
        <v>43.04</v>
      </c>
      <c r="D1572" s="205">
        <f t="shared" ca="1" si="124"/>
        <v>46.857500000000002</v>
      </c>
      <c r="E1572" s="30">
        <f t="shared" ca="1" si="121"/>
        <v>46.179500000000012</v>
      </c>
      <c r="F1572" s="30">
        <f t="shared" ca="1" si="122"/>
        <v>42.589500000000015</v>
      </c>
      <c r="G1572" s="206">
        <f t="shared" ca="1" si="123"/>
        <v>45.674440000000004</v>
      </c>
      <c r="H1572" s="192" t="str">
        <f ca="1"/>
        <v>2019-05-24</v>
      </c>
      <c r="I1572" s="193">
        <f ca="1"/>
        <v>94858800</v>
      </c>
      <c r="O1572" s="192" t="str">
        <f ca="1"/>
        <v>2019-05-24</v>
      </c>
      <c r="P1572" s="193">
        <f ca="1"/>
        <v>2.3199999999999998</v>
      </c>
      <c r="Q1572" s="11"/>
    </row>
    <row r="1573" spans="1:17" ht="12.5">
      <c r="A1573" s="19"/>
      <c r="B1573" s="198" t="str">
        <f ca="1"/>
        <v>2019-05-23</v>
      </c>
      <c r="C1573" s="30">
        <f ca="1"/>
        <v>43.2</v>
      </c>
      <c r="D1573" s="205">
        <f t="shared" ca="1" si="124"/>
        <v>47.152499999999996</v>
      </c>
      <c r="E1573" s="30">
        <f t="shared" ca="1" si="121"/>
        <v>46.153500000000015</v>
      </c>
      <c r="F1573" s="30">
        <f t="shared" ca="1" si="122"/>
        <v>42.587750000000014</v>
      </c>
      <c r="G1573" s="206">
        <f t="shared" ca="1" si="123"/>
        <v>45.680959999999999</v>
      </c>
      <c r="H1573" s="192" t="str">
        <f ca="1"/>
        <v>2019-05-23</v>
      </c>
      <c r="I1573" s="193">
        <f ca="1"/>
        <v>146118944</v>
      </c>
      <c r="O1573" s="192" t="str">
        <f ca="1"/>
        <v>2019-05-23</v>
      </c>
      <c r="P1573" s="193">
        <f ca="1"/>
        <v>2.2999999999999998</v>
      </c>
      <c r="Q1573" s="11"/>
    </row>
    <row r="1574" spans="1:17" ht="12.5">
      <c r="A1574" s="19"/>
      <c r="B1574" s="198" t="str">
        <f ca="1"/>
        <v>2019-05-22</v>
      </c>
      <c r="C1574" s="30">
        <f ca="1"/>
        <v>43.95</v>
      </c>
      <c r="D1574" s="205">
        <f t="shared" ca="1" si="124"/>
        <v>47.451000000000008</v>
      </c>
      <c r="E1574" s="30">
        <f t="shared" ca="1" si="121"/>
        <v>46.131666666666682</v>
      </c>
      <c r="F1574" s="30">
        <f t="shared" ca="1" si="122"/>
        <v>42.587416666666677</v>
      </c>
      <c r="G1574" s="206">
        <f t="shared" ca="1" si="123"/>
        <v>45.686439999999997</v>
      </c>
      <c r="H1574" s="192" t="str">
        <f ca="1"/>
        <v>2019-05-22</v>
      </c>
      <c r="I1574" s="193">
        <f ca="1"/>
        <v>118994400</v>
      </c>
      <c r="O1574" s="192" t="str">
        <f ca="1"/>
        <v>2019-05-22</v>
      </c>
      <c r="P1574" s="193">
        <f ca="1"/>
        <v>2.39</v>
      </c>
      <c r="Q1574" s="11"/>
    </row>
    <row r="1575" spans="1:17" ht="12.5">
      <c r="A1575" s="19"/>
      <c r="B1575" s="198" t="str">
        <f ca="1"/>
        <v>2019-05-21</v>
      </c>
      <c r="C1575" s="30">
        <f ca="1"/>
        <v>44.87</v>
      </c>
      <c r="D1575" s="205">
        <f t="shared" ca="1" si="124"/>
        <v>47.734500000000004</v>
      </c>
      <c r="E1575" s="30">
        <f t="shared" ca="1" si="121"/>
        <v>46.095166666666685</v>
      </c>
      <c r="F1575" s="30">
        <f t="shared" ca="1" si="122"/>
        <v>42.567500000000017</v>
      </c>
      <c r="G1575" s="206">
        <f t="shared" ca="1" si="123"/>
        <v>45.689120000000003</v>
      </c>
      <c r="H1575" s="192" t="str">
        <f ca="1"/>
        <v>2019-05-21</v>
      </c>
      <c r="I1575" s="193">
        <f ca="1"/>
        <v>113459392</v>
      </c>
      <c r="O1575" s="192" t="str">
        <f ca="1"/>
        <v>2019-05-21</v>
      </c>
      <c r="P1575" s="193">
        <f ca="1"/>
        <v>2.4300000000000002</v>
      </c>
      <c r="Q1575" s="11"/>
    </row>
    <row r="1576" spans="1:17" ht="12.5">
      <c r="A1576" s="19"/>
      <c r="B1576" s="198" t="str">
        <f ca="1"/>
        <v>2019-05-20</v>
      </c>
      <c r="C1576" s="30">
        <f ca="1"/>
        <v>44.03</v>
      </c>
      <c r="D1576" s="205">
        <f t="shared" ca="1" si="124"/>
        <v>47.975999999999999</v>
      </c>
      <c r="E1576" s="30">
        <f t="shared" ca="1" si="121"/>
        <v>46.043000000000013</v>
      </c>
      <c r="F1576" s="30">
        <f t="shared" ca="1" si="122"/>
        <v>42.540666666666681</v>
      </c>
      <c r="G1576" s="206">
        <f t="shared" ca="1" si="123"/>
        <v>45.686959999999999</v>
      </c>
      <c r="H1576" s="192" t="str">
        <f ca="1"/>
        <v>2019-05-20</v>
      </c>
      <c r="I1576" s="193">
        <f ca="1"/>
        <v>154449200</v>
      </c>
      <c r="O1576" s="192" t="str">
        <f ca="1"/>
        <v>2019-05-20</v>
      </c>
      <c r="P1576" s="193">
        <f ca="1"/>
        <v>2.42</v>
      </c>
      <c r="Q1576" s="11"/>
    </row>
    <row r="1577" spans="1:17" ht="12.5">
      <c r="A1577" s="19"/>
      <c r="B1577" s="198" t="str">
        <f ca="1"/>
        <v>2019-05-17</v>
      </c>
      <c r="C1577" s="30">
        <f ca="1"/>
        <v>45.45</v>
      </c>
      <c r="D1577" s="205">
        <f t="shared" ca="1" si="124"/>
        <v>48.224000000000004</v>
      </c>
      <c r="E1577" s="30">
        <f t="shared" ca="1" si="121"/>
        <v>45.999666666666684</v>
      </c>
      <c r="F1577" s="30">
        <f t="shared" ca="1" si="122"/>
        <v>42.516166666666685</v>
      </c>
      <c r="G1577" s="206">
        <f t="shared" ca="1" si="123"/>
        <v>45.688600000000008</v>
      </c>
      <c r="H1577" s="192" t="str">
        <f ca="1"/>
        <v>2019-05-17</v>
      </c>
      <c r="I1577" s="193">
        <f ca="1"/>
        <v>131516400</v>
      </c>
      <c r="O1577" s="192" t="str">
        <f ca="1"/>
        <v>2019-05-17</v>
      </c>
      <c r="P1577" s="193">
        <f ca="1"/>
        <v>2.39</v>
      </c>
      <c r="Q1577" s="11"/>
    </row>
    <row r="1578" spans="1:17" ht="12.5">
      <c r="A1578" s="19"/>
      <c r="B1578" s="198" t="str">
        <f ca="1"/>
        <v>2019-05-16</v>
      </c>
      <c r="C1578" s="30">
        <f ca="1"/>
        <v>45.71</v>
      </c>
      <c r="D1578" s="205">
        <f t="shared" ca="1" si="124"/>
        <v>48.393000000000001</v>
      </c>
      <c r="E1578" s="30">
        <f t="shared" ca="1" si="121"/>
        <v>45.925166666666676</v>
      </c>
      <c r="F1578" s="30">
        <f t="shared" ca="1" si="122"/>
        <v>42.488833333333353</v>
      </c>
      <c r="G1578" s="206">
        <f t="shared" ca="1" si="123"/>
        <v>45.683320000000009</v>
      </c>
      <c r="H1578" s="192" t="str">
        <f ca="1"/>
        <v>2019-05-16</v>
      </c>
      <c r="I1578" s="193">
        <f ca="1"/>
        <v>132125600</v>
      </c>
      <c r="O1578" s="192" t="str">
        <f ca="1"/>
        <v>2019-05-16</v>
      </c>
      <c r="P1578" s="193">
        <f ca="1"/>
        <v>2.4</v>
      </c>
      <c r="Q1578" s="11"/>
    </row>
    <row r="1579" spans="1:17" ht="12.5">
      <c r="A1579" s="19"/>
      <c r="B1579" s="198" t="str">
        <f ca="1"/>
        <v>2019-05-15</v>
      </c>
      <c r="C1579" s="30">
        <f ca="1"/>
        <v>45.91</v>
      </c>
      <c r="D1579" s="205">
        <f t="shared" ca="1" si="124"/>
        <v>48.540499999999994</v>
      </c>
      <c r="E1579" s="30">
        <f t="shared" ca="1" si="121"/>
        <v>45.850166666666681</v>
      </c>
      <c r="F1579" s="30">
        <f t="shared" ca="1" si="122"/>
        <v>42.459666666666685</v>
      </c>
      <c r="G1579" s="206">
        <f t="shared" ca="1" si="123"/>
        <v>45.677640000000011</v>
      </c>
      <c r="H1579" s="192" t="str">
        <f ca="1"/>
        <v>2019-05-15</v>
      </c>
      <c r="I1579" s="193">
        <f ca="1"/>
        <v>106178872</v>
      </c>
      <c r="O1579" s="192" t="str">
        <f ca="1"/>
        <v>2019-05-15</v>
      </c>
      <c r="P1579" s="193">
        <f ca="1"/>
        <v>2.38</v>
      </c>
      <c r="Q1579" s="11"/>
    </row>
    <row r="1580" spans="1:17" ht="12.5">
      <c r="A1580" s="19"/>
      <c r="B1580" s="198" t="str">
        <f ca="1"/>
        <v>2019-05-14</v>
      </c>
      <c r="C1580" s="30">
        <f ca="1"/>
        <v>45.37</v>
      </c>
      <c r="D1580" s="205">
        <f t="shared" ca="1" si="124"/>
        <v>48.631500000000003</v>
      </c>
      <c r="E1580" s="30">
        <f t="shared" ca="1" si="121"/>
        <v>45.767500000000005</v>
      </c>
      <c r="F1580" s="30">
        <f t="shared" ca="1" si="122"/>
        <v>42.446500000000022</v>
      </c>
      <c r="G1580" s="206">
        <f t="shared" ca="1" si="123"/>
        <v>45.672280000000015</v>
      </c>
      <c r="H1580" s="192" t="str">
        <f ca="1"/>
        <v>2019-05-14</v>
      </c>
      <c r="I1580" s="193">
        <f ca="1"/>
        <v>146118800</v>
      </c>
      <c r="O1580" s="192" t="str">
        <f ca="1"/>
        <v>2019-05-14</v>
      </c>
      <c r="P1580" s="193">
        <f ca="1"/>
        <v>2.42</v>
      </c>
      <c r="Q1580" s="11"/>
    </row>
    <row r="1581" spans="1:17" ht="12.5">
      <c r="A1581" s="19"/>
      <c r="B1581" s="198" t="str">
        <f ca="1"/>
        <v>2019-05-13</v>
      </c>
      <c r="C1581" s="30">
        <f ca="1"/>
        <v>44.66</v>
      </c>
      <c r="D1581" s="205">
        <f t="shared" ca="1" si="124"/>
        <v>48.749000000000002</v>
      </c>
      <c r="E1581" s="30">
        <f t="shared" ca="1" si="121"/>
        <v>45.69166666666667</v>
      </c>
      <c r="F1581" s="30">
        <f t="shared" ca="1" si="122"/>
        <v>42.453083333333346</v>
      </c>
      <c r="G1581" s="206">
        <f t="shared" ca="1" si="123"/>
        <v>45.667440000000006</v>
      </c>
      <c r="H1581" s="192" t="str">
        <f ca="1"/>
        <v>2019-05-13</v>
      </c>
      <c r="I1581" s="193">
        <f ca="1"/>
        <v>229722492</v>
      </c>
      <c r="O1581" s="192" t="str">
        <f ca="1"/>
        <v>2019-05-13</v>
      </c>
      <c r="P1581" s="193">
        <f ca="1"/>
        <v>2.4</v>
      </c>
      <c r="Q1581" s="11"/>
    </row>
    <row r="1582" spans="1:17" ht="12.5">
      <c r="A1582" s="19"/>
      <c r="B1582" s="198" t="str">
        <f ca="1"/>
        <v>2019-05-10</v>
      </c>
      <c r="C1582" s="30">
        <f ca="1"/>
        <v>47.42</v>
      </c>
      <c r="D1582" s="205">
        <f t="shared" ca="1" si="124"/>
        <v>48.89800000000001</v>
      </c>
      <c r="E1582" s="30">
        <f t="shared" ca="1" si="121"/>
        <v>45.62916666666667</v>
      </c>
      <c r="F1582" s="30">
        <f t="shared" ca="1" si="122"/>
        <v>42.461416666666679</v>
      </c>
      <c r="G1582" s="206">
        <f t="shared" ca="1" si="123"/>
        <v>45.667080000000006</v>
      </c>
      <c r="H1582" s="192" t="str">
        <f ca="1"/>
        <v>2019-05-10</v>
      </c>
      <c r="I1582" s="193">
        <f ca="1"/>
        <v>164834848</v>
      </c>
      <c r="O1582" s="192" t="str">
        <f ca="1"/>
        <v>2019-05-10</v>
      </c>
      <c r="P1582" s="193">
        <f ca="1"/>
        <v>2.46</v>
      </c>
      <c r="Q1582" s="11"/>
    </row>
    <row r="1583" spans="1:17" ht="12.5">
      <c r="A1583" s="19"/>
      <c r="B1583" s="198" t="str">
        <f ca="1"/>
        <v>2019-05-09</v>
      </c>
      <c r="C1583" s="30">
        <f ca="1"/>
        <v>48.08</v>
      </c>
      <c r="D1583" s="205">
        <f t="shared" ca="1" si="124"/>
        <v>48.910000000000004</v>
      </c>
      <c r="E1583" s="30">
        <f t="shared" ca="1" si="121"/>
        <v>45.518333333333324</v>
      </c>
      <c r="F1583" s="30">
        <f t="shared" ca="1" si="122"/>
        <v>42.437583333333343</v>
      </c>
      <c r="G1583" s="206">
        <f t="shared" ca="1" si="123"/>
        <v>45.656080000000003</v>
      </c>
      <c r="H1583" s="192" t="str">
        <f ca="1"/>
        <v>2019-05-09</v>
      </c>
      <c r="I1583" s="193">
        <f ca="1"/>
        <v>139634428</v>
      </c>
      <c r="O1583" s="192" t="str">
        <f ca="1"/>
        <v>2019-05-09</v>
      </c>
      <c r="P1583" s="193">
        <f ca="1"/>
        <v>2.46</v>
      </c>
      <c r="Q1583" s="11"/>
    </row>
    <row r="1584" spans="1:17" ht="12.5">
      <c r="A1584" s="19"/>
      <c r="B1584" s="198" t="str">
        <f ca="1"/>
        <v>2019-05-08</v>
      </c>
      <c r="C1584" s="30">
        <f ca="1"/>
        <v>48.6</v>
      </c>
      <c r="D1584" s="205">
        <f t="shared" ca="1" si="124"/>
        <v>48.909000000000006</v>
      </c>
      <c r="E1584" s="30">
        <f t="shared" ca="1" si="121"/>
        <v>45.399333333333324</v>
      </c>
      <c r="F1584" s="30">
        <f t="shared" ca="1" si="122"/>
        <v>42.419000000000011</v>
      </c>
      <c r="G1584" s="206">
        <f t="shared" ca="1" si="123"/>
        <v>45.643120000000003</v>
      </c>
      <c r="H1584" s="192" t="str">
        <f ca="1"/>
        <v>2019-05-08</v>
      </c>
      <c r="I1584" s="193">
        <f ca="1"/>
        <v>105358016</v>
      </c>
      <c r="O1584" s="192" t="str">
        <f ca="1"/>
        <v>2019-05-08</v>
      </c>
      <c r="P1584" s="193">
        <f ca="1"/>
        <v>2.48</v>
      </c>
      <c r="Q1584" s="11"/>
    </row>
    <row r="1585" spans="1:17" ht="12.5">
      <c r="A1585" s="19"/>
      <c r="B1585" s="198" t="str">
        <f ca="1"/>
        <v>2019-05-07</v>
      </c>
      <c r="C1585" s="30">
        <f ca="1"/>
        <v>48.59</v>
      </c>
      <c r="D1585" s="205">
        <f t="shared" ca="1" si="124"/>
        <v>48.868500000000004</v>
      </c>
      <c r="E1585" s="30">
        <f t="shared" ca="1" si="121"/>
        <v>45.265833333333333</v>
      </c>
      <c r="F1585" s="30">
        <f t="shared" ca="1" si="122"/>
        <v>42.399916666666691</v>
      </c>
      <c r="G1585" s="206">
        <f t="shared" ca="1" si="123"/>
        <v>45.625560000000007</v>
      </c>
      <c r="H1585" s="192" t="str">
        <f ca="1"/>
        <v>2019-05-07</v>
      </c>
      <c r="I1585" s="193">
        <f ca="1"/>
        <v>155054800</v>
      </c>
      <c r="O1585" s="192" t="str">
        <f ca="1"/>
        <v>2019-05-07</v>
      </c>
      <c r="P1585" s="193">
        <f ca="1"/>
        <v>2.4500000000000002</v>
      </c>
      <c r="Q1585" s="11"/>
    </row>
    <row r="1586" spans="1:17" ht="12.5">
      <c r="A1586" s="19"/>
      <c r="B1586" s="198" t="str">
        <f ca="1"/>
        <v>2019-05-06</v>
      </c>
      <c r="C1586" s="30">
        <f ca="1"/>
        <v>49.94</v>
      </c>
      <c r="D1586" s="205">
        <f t="shared" ca="1" si="124"/>
        <v>48.835499999999996</v>
      </c>
      <c r="E1586" s="30">
        <f t="shared" ca="1" si="121"/>
        <v>45.136333333333326</v>
      </c>
      <c r="F1586" s="30">
        <f t="shared" ca="1" si="122"/>
        <v>42.401416666666684</v>
      </c>
      <c r="G1586" s="206">
        <f t="shared" ca="1" si="123"/>
        <v>45.6068</v>
      </c>
      <c r="H1586" s="192" t="str">
        <f ca="1"/>
        <v>2019-05-06</v>
      </c>
      <c r="I1586" s="193">
        <f ca="1"/>
        <v>129772452</v>
      </c>
      <c r="O1586" s="192" t="str">
        <f ca="1"/>
        <v>2019-05-06</v>
      </c>
      <c r="P1586" s="193">
        <f ca="1"/>
        <v>2.5</v>
      </c>
      <c r="Q1586" s="11"/>
    </row>
    <row r="1587" spans="1:17" ht="12.5">
      <c r="A1587" s="19"/>
      <c r="B1587" s="198" t="str">
        <f ca="1"/>
        <v>2019-05-03</v>
      </c>
      <c r="C1587" s="30">
        <f ca="1"/>
        <v>50.72</v>
      </c>
      <c r="D1587" s="205">
        <f t="shared" ca="1" si="124"/>
        <v>48.697999999999993</v>
      </c>
      <c r="E1587" s="30">
        <f t="shared" ca="1" si="121"/>
        <v>44.983499999999985</v>
      </c>
      <c r="F1587" s="30">
        <f t="shared" ca="1" si="122"/>
        <v>42.399666666666683</v>
      </c>
      <c r="G1587" s="206">
        <f t="shared" ca="1" si="123"/>
        <v>45.581800000000001</v>
      </c>
      <c r="H1587" s="192" t="str">
        <f ca="1"/>
        <v>2019-05-03</v>
      </c>
      <c r="I1587" s="193">
        <f ca="1"/>
        <v>83569600</v>
      </c>
      <c r="O1587" s="192" t="str">
        <f ca="1"/>
        <v>2019-05-03</v>
      </c>
      <c r="P1587" s="193">
        <f ca="1"/>
        <v>2.5299999999999998</v>
      </c>
      <c r="Q1587" s="11"/>
    </row>
    <row r="1588" spans="1:17" ht="12.5">
      <c r="A1588" s="19"/>
      <c r="B1588" s="198" t="str">
        <f ca="1"/>
        <v>2019-05-02</v>
      </c>
      <c r="C1588" s="30">
        <f ca="1"/>
        <v>50.1</v>
      </c>
      <c r="D1588" s="205">
        <f t="shared" ca="1" si="124"/>
        <v>48.505999999999986</v>
      </c>
      <c r="E1588" s="30">
        <f t="shared" ca="1" si="121"/>
        <v>44.830833333333317</v>
      </c>
      <c r="F1588" s="30">
        <f t="shared" ca="1" si="122"/>
        <v>42.392833333333336</v>
      </c>
      <c r="G1588" s="206">
        <f t="shared" ca="1" si="123"/>
        <v>45.552399999999999</v>
      </c>
      <c r="H1588" s="192" t="str">
        <f ca="1"/>
        <v>2019-05-02</v>
      </c>
      <c r="I1588" s="193">
        <f ca="1"/>
        <v>127985296</v>
      </c>
      <c r="O1588" s="192" t="str">
        <f ca="1"/>
        <v>2019-05-02</v>
      </c>
      <c r="P1588" s="193">
        <f ca="1"/>
        <v>2.5499999999999998</v>
      </c>
      <c r="Q1588" s="11"/>
    </row>
    <row r="1589" spans="1:17" ht="12.5">
      <c r="A1589" s="19"/>
      <c r="B1589" s="198" t="str">
        <f ca="1"/>
        <v>2019-05-01</v>
      </c>
      <c r="C1589" s="30">
        <f ca="1"/>
        <v>50.43</v>
      </c>
      <c r="D1589" s="205">
        <f t="shared" ca="1" si="124"/>
        <v>48.340499999999992</v>
      </c>
      <c r="E1589" s="30">
        <f t="shared" ca="1" si="121"/>
        <v>44.688333333333325</v>
      </c>
      <c r="F1589" s="30">
        <f t="shared" ca="1" si="122"/>
        <v>42.378916666666676</v>
      </c>
      <c r="G1589" s="206">
        <f t="shared" ca="1" si="123"/>
        <v>45.518960000000007</v>
      </c>
      <c r="H1589" s="192" t="str">
        <f ca="1"/>
        <v>2019-05-01</v>
      </c>
      <c r="I1589" s="193">
        <f ca="1"/>
        <v>259309312</v>
      </c>
      <c r="O1589" s="192" t="str">
        <f ca="1"/>
        <v>2019-05-01</v>
      </c>
      <c r="P1589" s="193">
        <f ca="1"/>
        <v>2.5099999999999998</v>
      </c>
      <c r="Q1589" s="11"/>
    </row>
    <row r="1590" spans="1:17" ht="12.5">
      <c r="A1590" s="19"/>
      <c r="B1590" s="198" t="str">
        <f ca="1"/>
        <v>2019-04-30</v>
      </c>
      <c r="C1590" s="30">
        <f ca="1"/>
        <v>48.07</v>
      </c>
      <c r="D1590" s="205">
        <f t="shared" ca="1" si="124"/>
        <v>48.142999999999986</v>
      </c>
      <c r="E1590" s="30">
        <f t="shared" ca="1" si="121"/>
        <v>44.528666666666666</v>
      </c>
      <c r="F1590" s="30">
        <f t="shared" ca="1" si="122"/>
        <v>42.358000000000018</v>
      </c>
      <c r="G1590" s="206">
        <f t="shared" ca="1" si="123"/>
        <v>45.483880000000006</v>
      </c>
      <c r="H1590" s="192" t="str">
        <f ca="1"/>
        <v>2019-04-30</v>
      </c>
      <c r="I1590" s="193">
        <f ca="1"/>
        <v>186139692</v>
      </c>
      <c r="O1590" s="192" t="str">
        <f ca="1"/>
        <v>2019-04-30</v>
      </c>
      <c r="P1590" s="193">
        <f ca="1"/>
        <v>2.5099999999999998</v>
      </c>
      <c r="Q1590" s="11"/>
    </row>
    <row r="1591" spans="1:17" ht="12.5">
      <c r="A1591" s="19"/>
      <c r="B1591" s="198" t="str">
        <f ca="1"/>
        <v>2019-04-29</v>
      </c>
      <c r="C1591" s="30">
        <f ca="1"/>
        <v>49.01</v>
      </c>
      <c r="D1591" s="205">
        <f t="shared" ca="1" si="124"/>
        <v>48.029999999999994</v>
      </c>
      <c r="E1591" s="30">
        <f t="shared" ca="1" si="121"/>
        <v>44.389499999999991</v>
      </c>
      <c r="F1591" s="30">
        <f t="shared" ca="1" si="122"/>
        <v>42.368416666666675</v>
      </c>
      <c r="G1591" s="206">
        <f t="shared" ca="1" si="123"/>
        <v>45.451200000000007</v>
      </c>
      <c r="H1591" s="192" t="str">
        <f ca="1"/>
        <v>2019-04-29</v>
      </c>
      <c r="I1591" s="193">
        <f ca="1"/>
        <v>88818864</v>
      </c>
      <c r="O1591" s="192" t="str">
        <f ca="1"/>
        <v>2019-04-29</v>
      </c>
      <c r="P1591" s="193">
        <f ca="1"/>
        <v>2.54</v>
      </c>
      <c r="Q1591" s="11"/>
    </row>
    <row r="1592" spans="1:17" ht="12.5">
      <c r="A1592" s="19"/>
      <c r="B1592" s="198" t="str">
        <f ca="1"/>
        <v>2019-04-26</v>
      </c>
      <c r="C1592" s="30">
        <f ca="1"/>
        <v>48.94</v>
      </c>
      <c r="D1592" s="205">
        <f t="shared" ca="1" si="124"/>
        <v>47.854499999999994</v>
      </c>
      <c r="E1592" s="30">
        <f t="shared" ca="1" si="121"/>
        <v>44.234333333333325</v>
      </c>
      <c r="F1592" s="30">
        <f t="shared" ca="1" si="122"/>
        <v>42.400166666666678</v>
      </c>
      <c r="G1592" s="206">
        <f t="shared" ca="1" si="123"/>
        <v>45.411120000000004</v>
      </c>
      <c r="H1592" s="192" t="str">
        <f ca="1"/>
        <v>2019-04-26</v>
      </c>
      <c r="I1592" s="193">
        <f ca="1"/>
        <v>74596408</v>
      </c>
      <c r="O1592" s="192" t="str">
        <f ca="1"/>
        <v>2019-04-26</v>
      </c>
      <c r="P1592" s="193">
        <f ca="1"/>
        <v>2.5099999999999998</v>
      </c>
      <c r="Q1592" s="11"/>
    </row>
    <row r="1593" spans="1:17" ht="12.5">
      <c r="A1593" s="19"/>
      <c r="B1593" s="198" t="str">
        <f ca="1"/>
        <v>2019-04-25</v>
      </c>
      <c r="C1593" s="30">
        <f ca="1"/>
        <v>49.17</v>
      </c>
      <c r="D1593" s="205">
        <f t="shared" ca="1" si="124"/>
        <v>47.667999999999992</v>
      </c>
      <c r="E1593" s="30">
        <f t="shared" ca="1" si="121"/>
        <v>44.075666666666656</v>
      </c>
      <c r="F1593" s="30">
        <f t="shared" ca="1" si="122"/>
        <v>42.425833333333344</v>
      </c>
      <c r="G1593" s="206">
        <f t="shared" ca="1" si="123"/>
        <v>45.368559999999995</v>
      </c>
      <c r="H1593" s="192" t="str">
        <f ca="1"/>
        <v>2019-04-25</v>
      </c>
      <c r="I1593" s="193">
        <f ca="1"/>
        <v>74172824</v>
      </c>
      <c r="O1593" s="192" t="str">
        <f ca="1"/>
        <v>2019-04-25</v>
      </c>
      <c r="P1593" s="193">
        <f ca="1"/>
        <v>2.5299999999999998</v>
      </c>
      <c r="Q1593" s="11"/>
    </row>
    <row r="1594" spans="1:17" ht="12.5">
      <c r="A1594" s="19"/>
      <c r="B1594" s="198" t="str">
        <f ca="1"/>
        <v>2019-04-24</v>
      </c>
      <c r="C1594" s="30">
        <f ca="1"/>
        <v>49.62</v>
      </c>
      <c r="D1594" s="205">
        <f t="shared" ca="1" si="124"/>
        <v>47.466999999999999</v>
      </c>
      <c r="E1594" s="30">
        <f t="shared" ca="1" si="121"/>
        <v>43.870999999999995</v>
      </c>
      <c r="F1594" s="30">
        <f t="shared" ca="1" si="122"/>
        <v>42.438583333333341</v>
      </c>
      <c r="G1594" s="206">
        <f t="shared" ca="1" si="123"/>
        <v>45.326879999999996</v>
      </c>
      <c r="H1594" s="192" t="str">
        <f ca="1"/>
        <v>2019-04-24</v>
      </c>
      <c r="I1594" s="193">
        <f ca="1"/>
        <v>70162436</v>
      </c>
      <c r="O1594" s="192" t="str">
        <f ca="1"/>
        <v>2019-04-24</v>
      </c>
      <c r="P1594" s="193">
        <f ca="1"/>
        <v>2.52</v>
      </c>
      <c r="Q1594" s="11"/>
    </row>
    <row r="1595" spans="1:17" ht="12.5">
      <c r="A1595" s="19"/>
      <c r="B1595" s="198" t="str">
        <f ca="1"/>
        <v>2019-04-23</v>
      </c>
      <c r="C1595" s="30">
        <f ca="1"/>
        <v>49.7</v>
      </c>
      <c r="D1595" s="205">
        <f t="shared" ca="1" si="124"/>
        <v>47.222999999999999</v>
      </c>
      <c r="E1595" s="30">
        <f t="shared" ca="1" si="121"/>
        <v>43.665333333333336</v>
      </c>
      <c r="F1595" s="30">
        <f t="shared" ca="1" si="122"/>
        <v>42.44550000000001</v>
      </c>
      <c r="G1595" s="206">
        <f t="shared" ca="1" si="123"/>
        <v>45.282840000000007</v>
      </c>
      <c r="H1595" s="192" t="str">
        <f ca="1"/>
        <v>2019-04-23</v>
      </c>
      <c r="I1595" s="193">
        <f ca="1"/>
        <v>93292000</v>
      </c>
      <c r="O1595" s="192" t="str">
        <f ca="1"/>
        <v>2019-04-23</v>
      </c>
      <c r="P1595" s="193">
        <f ca="1"/>
        <v>2.57</v>
      </c>
      <c r="Q1595" s="11"/>
    </row>
    <row r="1596" spans="1:17" ht="12.5">
      <c r="A1596" s="19"/>
      <c r="B1596" s="198" t="str">
        <f ca="1"/>
        <v>2019-04-22</v>
      </c>
      <c r="C1596" s="30">
        <f ca="1"/>
        <v>48.99</v>
      </c>
      <c r="D1596" s="205">
        <f t="shared" ca="1" si="124"/>
        <v>46.998500000000007</v>
      </c>
      <c r="E1596" s="30">
        <f t="shared" ca="1" si="121"/>
        <v>43.464166666666664</v>
      </c>
      <c r="F1596" s="30">
        <f t="shared" ca="1" si="122"/>
        <v>42.45975</v>
      </c>
      <c r="G1596" s="206">
        <f t="shared" ca="1" si="123"/>
        <v>45.237840000000006</v>
      </c>
      <c r="H1596" s="192" t="str">
        <f ca="1"/>
        <v>2019-04-22</v>
      </c>
      <c r="I1596" s="193">
        <f ca="1"/>
        <v>77758180</v>
      </c>
      <c r="O1596" s="192" t="str">
        <f ca="1"/>
        <v>2019-04-22</v>
      </c>
      <c r="P1596" s="193">
        <f ca="1"/>
        <v>2.59</v>
      </c>
      <c r="Q1596" s="11"/>
    </row>
    <row r="1597" spans="1:17" ht="12.5">
      <c r="A1597" s="19"/>
      <c r="B1597" s="198" t="str">
        <f ca="1"/>
        <v>2019-04-18</v>
      </c>
      <c r="C1597" s="30">
        <f ca="1"/>
        <v>48.83</v>
      </c>
      <c r="D1597" s="205">
        <f t="shared" ca="1" si="124"/>
        <v>46.837000000000003</v>
      </c>
      <c r="E1597" s="30">
        <f t="shared" ca="1" si="121"/>
        <v>43.254666666666672</v>
      </c>
      <c r="F1597" s="30">
        <f t="shared" ca="1" si="122"/>
        <v>42.486833333333337</v>
      </c>
      <c r="G1597" s="206">
        <f t="shared" ca="1" si="123"/>
        <v>45.197840000000006</v>
      </c>
      <c r="H1597" s="192" t="str">
        <f ca="1"/>
        <v>2019-04-18</v>
      </c>
      <c r="I1597" s="193">
        <f ca="1"/>
        <v>96783200</v>
      </c>
      <c r="O1597" s="192" t="str">
        <f ca="1"/>
        <v>2019-04-18</v>
      </c>
      <c r="P1597" s="193">
        <f ca="1"/>
        <v>2.56</v>
      </c>
      <c r="Q1597" s="11"/>
    </row>
    <row r="1598" spans="1:17" ht="12.5">
      <c r="A1598" s="19"/>
      <c r="B1598" s="198" t="str">
        <f ca="1"/>
        <v>2019-04-17</v>
      </c>
      <c r="C1598" s="30">
        <f ca="1"/>
        <v>48.66</v>
      </c>
      <c r="D1598" s="205">
        <f t="shared" ca="1" si="124"/>
        <v>46.732000000000014</v>
      </c>
      <c r="E1598" s="30">
        <f t="shared" ca="1" si="121"/>
        <v>43.052666666666674</v>
      </c>
      <c r="F1598" s="30">
        <f t="shared" ca="1" si="122"/>
        <v>42.506</v>
      </c>
      <c r="G1598" s="206">
        <f t="shared" ca="1" si="123"/>
        <v>45.158920000000009</v>
      </c>
      <c r="H1598" s="192" t="str">
        <f ca="1"/>
        <v>2019-04-17</v>
      </c>
      <c r="I1598" s="193">
        <f ca="1"/>
        <v>115627200</v>
      </c>
      <c r="O1598" s="192" t="str">
        <f ca="1"/>
        <v>2019-04-17</v>
      </c>
      <c r="P1598" s="193">
        <f ca="1"/>
        <v>2.59</v>
      </c>
      <c r="Q1598" s="11"/>
    </row>
    <row r="1599" spans="1:17" ht="12.5">
      <c r="A1599" s="19"/>
      <c r="B1599" s="198" t="str">
        <f ca="1"/>
        <v>2019-04-16</v>
      </c>
      <c r="C1599" s="30">
        <f ca="1"/>
        <v>47.73</v>
      </c>
      <c r="D1599" s="205">
        <f t="shared" ca="1" si="124"/>
        <v>46.552500000000009</v>
      </c>
      <c r="E1599" s="30">
        <f t="shared" ca="1" si="121"/>
        <v>42.851166666666671</v>
      </c>
      <c r="F1599" s="30">
        <f t="shared" ca="1" si="122"/>
        <v>42.541666666666664</v>
      </c>
      <c r="G1599" s="206">
        <f t="shared" ca="1" si="123"/>
        <v>45.12736000000001</v>
      </c>
      <c r="H1599" s="192" t="str">
        <f ca="1"/>
        <v>2019-04-16</v>
      </c>
      <c r="I1599" s="193">
        <f ca="1"/>
        <v>102785600</v>
      </c>
      <c r="O1599" s="192" t="str">
        <f ca="1"/>
        <v>2019-04-16</v>
      </c>
      <c r="P1599" s="193">
        <f ca="1"/>
        <v>2.59</v>
      </c>
      <c r="Q1599" s="11"/>
    </row>
    <row r="1600" spans="1:17" ht="12.5">
      <c r="A1600" s="19"/>
      <c r="B1600" s="198" t="str">
        <f ca="1"/>
        <v>2019-04-15</v>
      </c>
      <c r="C1600" s="30">
        <f ca="1"/>
        <v>47.72</v>
      </c>
      <c r="D1600" s="205">
        <f t="shared" ca="1" si="124"/>
        <v>46.400000000000006</v>
      </c>
      <c r="E1600" s="30">
        <f t="shared" ca="1" si="121"/>
        <v>42.679000000000002</v>
      </c>
      <c r="F1600" s="30">
        <f t="shared" ca="1" si="122"/>
        <v>42.581000000000003</v>
      </c>
      <c r="G1600" s="206">
        <f t="shared" ca="1" si="123"/>
        <v>45.104280000000003</v>
      </c>
      <c r="H1600" s="192" t="str">
        <f ca="1"/>
        <v>2019-04-15</v>
      </c>
      <c r="I1600" s="193">
        <f ca="1"/>
        <v>70146584</v>
      </c>
      <c r="O1600" s="192" t="str">
        <f ca="1"/>
        <v>2019-04-15</v>
      </c>
      <c r="P1600" s="193">
        <f ca="1"/>
        <v>2.5499999999999998</v>
      </c>
      <c r="Q1600" s="11"/>
    </row>
    <row r="1601" spans="1:17" ht="12.5">
      <c r="A1601" s="19"/>
      <c r="B1601" s="198" t="str">
        <f ca="1"/>
        <v>2019-04-12</v>
      </c>
      <c r="C1601" s="30">
        <f ca="1"/>
        <v>47.64</v>
      </c>
      <c r="D1601" s="205">
        <f t="shared" ca="1" si="124"/>
        <v>46.266000000000005</v>
      </c>
      <c r="E1601" s="30">
        <f t="shared" ca="1" si="121"/>
        <v>42.503333333333337</v>
      </c>
      <c r="F1601" s="30">
        <f t="shared" ca="1" si="122"/>
        <v>42.617750000000001</v>
      </c>
      <c r="G1601" s="206">
        <f t="shared" ca="1" si="123"/>
        <v>45.08164</v>
      </c>
      <c r="H1601" s="192" t="str">
        <f ca="1"/>
        <v>2019-04-12</v>
      </c>
      <c r="I1601" s="193">
        <f ca="1"/>
        <v>111042800</v>
      </c>
      <c r="O1601" s="192" t="str">
        <f ca="1"/>
        <v>2019-04-12</v>
      </c>
      <c r="P1601" s="193">
        <f ca="1"/>
        <v>2.56</v>
      </c>
      <c r="Q1601" s="11"/>
    </row>
    <row r="1602" spans="1:17" ht="12.5">
      <c r="A1602" s="19"/>
      <c r="B1602" s="198" t="str">
        <f ca="1"/>
        <v>2019-04-11</v>
      </c>
      <c r="C1602" s="30">
        <f ca="1"/>
        <v>47.66</v>
      </c>
      <c r="D1602" s="205">
        <f t="shared" ca="1" si="124"/>
        <v>46.113000000000007</v>
      </c>
      <c r="E1602" s="30">
        <f t="shared" ca="1" si="121"/>
        <v>42.325333333333333</v>
      </c>
      <c r="F1602" s="30">
        <f t="shared" ca="1" si="122"/>
        <v>42.648666666666671</v>
      </c>
      <c r="G1602" s="206">
        <f t="shared" ca="1" si="123"/>
        <v>45.057000000000002</v>
      </c>
      <c r="H1602" s="192" t="str">
        <f ca="1"/>
        <v>2019-04-11</v>
      </c>
      <c r="I1602" s="193">
        <f ca="1"/>
        <v>83603232</v>
      </c>
      <c r="O1602" s="192" t="str">
        <f ca="1"/>
        <v>2019-04-11</v>
      </c>
      <c r="P1602" s="193">
        <f ca="1"/>
        <v>2.5</v>
      </c>
      <c r="Q1602" s="11"/>
    </row>
    <row r="1603" spans="1:17" ht="12.5">
      <c r="A1603" s="19"/>
      <c r="B1603" s="198" t="str">
        <f ca="1"/>
        <v>2019-04-10</v>
      </c>
      <c r="C1603" s="30">
        <f ca="1"/>
        <v>48.06</v>
      </c>
      <c r="D1603" s="205">
        <f t="shared" ca="1" si="124"/>
        <v>45.930500000000002</v>
      </c>
      <c r="E1603" s="30">
        <f t="shared" ca="1" si="121"/>
        <v>42.139500000000005</v>
      </c>
      <c r="F1603" s="30">
        <f t="shared" ca="1" si="122"/>
        <v>42.689583333333331</v>
      </c>
      <c r="G1603" s="206">
        <f t="shared" ca="1" si="123"/>
        <v>45.031279999999995</v>
      </c>
      <c r="H1603" s="192" t="str">
        <f ca="1"/>
        <v>2019-04-10</v>
      </c>
      <c r="I1603" s="193">
        <f ca="1"/>
        <v>86781200</v>
      </c>
      <c r="O1603" s="192" t="str">
        <f ca="1"/>
        <v>2019-04-10</v>
      </c>
      <c r="P1603" s="193">
        <f ca="1"/>
        <v>2.48</v>
      </c>
      <c r="Q1603" s="11"/>
    </row>
    <row r="1604" spans="1:17" ht="12.5">
      <c r="A1604" s="19"/>
      <c r="B1604" s="198" t="str">
        <f ca="1"/>
        <v>2019-04-09</v>
      </c>
      <c r="C1604" s="30">
        <f ca="1"/>
        <v>47.79</v>
      </c>
      <c r="D1604" s="205">
        <f t="shared" ca="1" si="124"/>
        <v>45.703999999999994</v>
      </c>
      <c r="E1604" s="30">
        <f t="shared" ref="E1604:E1667" ca="1" si="125">AVERAGE(C1604:C1663)</f>
        <v>41.934833333333344</v>
      </c>
      <c r="F1604" s="30">
        <f t="shared" ref="F1604:F1667" ca="1" si="126">AVERAGE(C1604:C1723)</f>
        <v>42.729083333333328</v>
      </c>
      <c r="G1604" s="206">
        <f t="shared" ref="G1604:G1667" ca="1" si="127">AVERAGE(C1604:C1853)</f>
        <v>45.003399999999999</v>
      </c>
      <c r="H1604" s="192" t="str">
        <f ca="1"/>
        <v>2019-04-09</v>
      </c>
      <c r="I1604" s="193">
        <f ca="1"/>
        <v>143072948</v>
      </c>
      <c r="O1604" s="192" t="str">
        <f ca="1"/>
        <v>2019-04-09</v>
      </c>
      <c r="P1604" s="193">
        <f ca="1"/>
        <v>2.5</v>
      </c>
      <c r="Q1604" s="11"/>
    </row>
    <row r="1605" spans="1:17" ht="12.5">
      <c r="A1605" s="19"/>
      <c r="B1605" s="198" t="str">
        <f ca="1"/>
        <v>2019-04-08</v>
      </c>
      <c r="C1605" s="30">
        <f ca="1"/>
        <v>47.93</v>
      </c>
      <c r="D1605" s="205">
        <f t="shared" ref="D1605:D1668" ca="1" si="128">AVERAGE(C1605:C1624)</f>
        <v>45.481499999999997</v>
      </c>
      <c r="E1605" s="30">
        <f t="shared" ca="1" si="125"/>
        <v>41.743666666666677</v>
      </c>
      <c r="F1605" s="30">
        <f t="shared" ca="1" si="126"/>
        <v>42.761333333333326</v>
      </c>
      <c r="G1605" s="206">
        <f t="shared" ca="1" si="127"/>
        <v>44.975000000000001</v>
      </c>
      <c r="H1605" s="192" t="str">
        <f ca="1"/>
        <v>2019-04-08</v>
      </c>
      <c r="I1605" s="193">
        <f ca="1"/>
        <v>103526800</v>
      </c>
      <c r="O1605" s="192" t="str">
        <f ca="1"/>
        <v>2019-04-08</v>
      </c>
      <c r="P1605" s="193">
        <f ca="1"/>
        <v>2.52</v>
      </c>
      <c r="Q1605" s="11"/>
    </row>
    <row r="1606" spans="1:17" ht="12.5">
      <c r="A1606" s="19"/>
      <c r="B1606" s="198" t="str">
        <f ca="1"/>
        <v>2019-04-05</v>
      </c>
      <c r="C1606" s="30">
        <f ca="1"/>
        <v>47.19</v>
      </c>
      <c r="D1606" s="205">
        <f t="shared" ca="1" si="128"/>
        <v>45.227499999999999</v>
      </c>
      <c r="E1606" s="30">
        <f t="shared" ca="1" si="125"/>
        <v>41.556166666666677</v>
      </c>
      <c r="F1606" s="30">
        <f t="shared" ca="1" si="126"/>
        <v>42.80183333333332</v>
      </c>
      <c r="G1606" s="206">
        <f t="shared" ca="1" si="127"/>
        <v>44.946799999999996</v>
      </c>
      <c r="H1606" s="192" t="str">
        <f ca="1"/>
        <v>2019-04-05</v>
      </c>
      <c r="I1606" s="193">
        <f ca="1"/>
        <v>74106576</v>
      </c>
      <c r="O1606" s="192" t="str">
        <f ca="1"/>
        <v>2019-04-05</v>
      </c>
      <c r="P1606" s="193">
        <f ca="1"/>
        <v>2.5</v>
      </c>
      <c r="Q1606" s="11"/>
    </row>
    <row r="1607" spans="1:17" ht="12.5">
      <c r="A1607" s="19"/>
      <c r="B1607" s="198" t="str">
        <f ca="1"/>
        <v>2019-04-04</v>
      </c>
      <c r="C1607" s="30">
        <f ca="1"/>
        <v>46.88</v>
      </c>
      <c r="D1607" s="205">
        <f t="shared" ca="1" si="128"/>
        <v>44.939</v>
      </c>
      <c r="E1607" s="30">
        <f t="shared" ca="1" si="125"/>
        <v>41.379166666666684</v>
      </c>
      <c r="F1607" s="30">
        <f t="shared" ca="1" si="126"/>
        <v>42.833333333333329</v>
      </c>
      <c r="G1607" s="206">
        <f t="shared" ca="1" si="127"/>
        <v>44.918519999999994</v>
      </c>
      <c r="H1607" s="192" t="str">
        <f ca="1"/>
        <v>2019-04-04</v>
      </c>
      <c r="I1607" s="193">
        <f ca="1"/>
        <v>76457200</v>
      </c>
      <c r="O1607" s="192" t="str">
        <f ca="1"/>
        <v>2019-04-04</v>
      </c>
      <c r="P1607" s="193">
        <f ca="1"/>
        <v>2.5099999999999998</v>
      </c>
      <c r="Q1607" s="11"/>
    </row>
    <row r="1608" spans="1:17" ht="12.5">
      <c r="A1608" s="19"/>
      <c r="B1608" s="198" t="str">
        <f ca="1"/>
        <v>2019-04-03</v>
      </c>
      <c r="C1608" s="30">
        <f ca="1"/>
        <v>46.79</v>
      </c>
      <c r="D1608" s="205">
        <f t="shared" ca="1" si="128"/>
        <v>44.661000000000001</v>
      </c>
      <c r="E1608" s="30">
        <f t="shared" ca="1" si="125"/>
        <v>41.197166666666682</v>
      </c>
      <c r="F1608" s="30">
        <f t="shared" ca="1" si="126"/>
        <v>42.871249999999996</v>
      </c>
      <c r="G1608" s="206">
        <f t="shared" ca="1" si="127"/>
        <v>44.889919999999996</v>
      </c>
      <c r="H1608" s="192" t="str">
        <f ca="1"/>
        <v>2019-04-03</v>
      </c>
      <c r="I1608" s="193">
        <f ca="1"/>
        <v>93087320</v>
      </c>
      <c r="O1608" s="192" t="str">
        <f ca="1"/>
        <v>2019-04-03</v>
      </c>
      <c r="P1608" s="193">
        <f ca="1"/>
        <v>2.52</v>
      </c>
      <c r="Q1608" s="11"/>
    </row>
    <row r="1609" spans="1:17" ht="12.5">
      <c r="A1609" s="19"/>
      <c r="B1609" s="198" t="str">
        <f ca="1"/>
        <v>2019-04-02</v>
      </c>
      <c r="C1609" s="30">
        <f ca="1"/>
        <v>46.48</v>
      </c>
      <c r="D1609" s="205">
        <f t="shared" ca="1" si="128"/>
        <v>44.411999999999999</v>
      </c>
      <c r="E1609" s="30">
        <f t="shared" ca="1" si="125"/>
        <v>41.005333333333354</v>
      </c>
      <c r="F1609" s="30">
        <f t="shared" ca="1" si="126"/>
        <v>42.930749999999996</v>
      </c>
      <c r="G1609" s="206">
        <f t="shared" ca="1" si="127"/>
        <v>44.865840000000006</v>
      </c>
      <c r="H1609" s="192" t="str">
        <f ca="1"/>
        <v>2019-04-02</v>
      </c>
      <c r="I1609" s="193">
        <f ca="1"/>
        <v>91062928</v>
      </c>
      <c r="O1609" s="192" t="str">
        <f ca="1"/>
        <v>2019-04-02</v>
      </c>
      <c r="P1609" s="193">
        <f ca="1"/>
        <v>2.48</v>
      </c>
      <c r="Q1609" s="11"/>
    </row>
    <row r="1610" spans="1:17" ht="12.5">
      <c r="A1610" s="19"/>
      <c r="B1610" s="198" t="str">
        <f ca="1"/>
        <v>2019-04-01</v>
      </c>
      <c r="C1610" s="30">
        <f ca="1"/>
        <v>45.81</v>
      </c>
      <c r="D1610" s="205">
        <f t="shared" ca="1" si="128"/>
        <v>44.1905</v>
      </c>
      <c r="E1610" s="30">
        <f t="shared" ca="1" si="125"/>
        <v>40.820000000000022</v>
      </c>
      <c r="F1610" s="30">
        <f t="shared" ca="1" si="126"/>
        <v>42.986666666666657</v>
      </c>
      <c r="G1610" s="206">
        <f t="shared" ca="1" si="127"/>
        <v>44.841879999999996</v>
      </c>
      <c r="H1610" s="192" t="str">
        <f ca="1"/>
        <v>2019-04-01</v>
      </c>
      <c r="I1610" s="193">
        <f ca="1"/>
        <v>111448000</v>
      </c>
      <c r="O1610" s="192" t="str">
        <f ca="1"/>
        <v>2019-04-01</v>
      </c>
      <c r="P1610" s="193">
        <f ca="1"/>
        <v>2.5</v>
      </c>
      <c r="Q1610" s="11"/>
    </row>
    <row r="1611" spans="1:17" ht="12.5">
      <c r="A1611" s="19"/>
      <c r="B1611" s="198" t="str">
        <f ca="1"/>
        <v>2019-03-29</v>
      </c>
      <c r="C1611" s="30">
        <f ca="1"/>
        <v>45.5</v>
      </c>
      <c r="D1611" s="205">
        <f t="shared" ca="1" si="128"/>
        <v>44.006</v>
      </c>
      <c r="E1611" s="30">
        <f t="shared" ca="1" si="125"/>
        <v>40.621833333333356</v>
      </c>
      <c r="F1611" s="30">
        <f t="shared" ca="1" si="126"/>
        <v>43.049166666666665</v>
      </c>
      <c r="G1611" s="206">
        <f t="shared" ca="1" si="127"/>
        <v>44.81756</v>
      </c>
      <c r="H1611" s="192" t="str">
        <f ca="1"/>
        <v>2019-03-29</v>
      </c>
      <c r="I1611" s="193">
        <f ca="1"/>
        <v>94256000</v>
      </c>
      <c r="O1611" s="192" t="str">
        <f ca="1"/>
        <v>2019-03-29</v>
      </c>
      <c r="P1611" s="193">
        <f ca="1"/>
        <v>2.41</v>
      </c>
      <c r="Q1611" s="11"/>
    </row>
    <row r="1612" spans="1:17" ht="12.5">
      <c r="A1612" s="19"/>
      <c r="B1612" s="198" t="str">
        <f ca="1"/>
        <v>2019-03-28</v>
      </c>
      <c r="C1612" s="30">
        <f ca="1"/>
        <v>45.21</v>
      </c>
      <c r="D1612" s="205">
        <f t="shared" ca="1" si="128"/>
        <v>43.826499999999996</v>
      </c>
      <c r="E1612" s="30">
        <f t="shared" ca="1" si="125"/>
        <v>40.491333333333358</v>
      </c>
      <c r="F1612" s="30">
        <f t="shared" ca="1" si="126"/>
        <v>43.121583333333334</v>
      </c>
      <c r="G1612" s="206">
        <f t="shared" ca="1" si="127"/>
        <v>44.792879999999997</v>
      </c>
      <c r="H1612" s="192" t="str">
        <f ca="1"/>
        <v>2019-03-28</v>
      </c>
      <c r="I1612" s="193">
        <f ca="1"/>
        <v>83121600</v>
      </c>
      <c r="O1612" s="192" t="str">
        <f ca="1"/>
        <v>2019-03-28</v>
      </c>
      <c r="P1612" s="193">
        <f ca="1"/>
        <v>2.39</v>
      </c>
      <c r="Q1612" s="11"/>
    </row>
    <row r="1613" spans="1:17" ht="12.5">
      <c r="A1613" s="19"/>
      <c r="B1613" s="198" t="str">
        <f ca="1"/>
        <v>2019-03-27</v>
      </c>
      <c r="C1613" s="30">
        <f ca="1"/>
        <v>45.15</v>
      </c>
      <c r="D1613" s="205">
        <f t="shared" ca="1" si="128"/>
        <v>43.64</v>
      </c>
      <c r="E1613" s="30">
        <f t="shared" ca="1" si="125"/>
        <v>40.364833333333351</v>
      </c>
      <c r="F1613" s="30">
        <f t="shared" ca="1" si="126"/>
        <v>43.204500000000003</v>
      </c>
      <c r="G1613" s="206">
        <f t="shared" ca="1" si="127"/>
        <v>44.770400000000002</v>
      </c>
      <c r="H1613" s="192" t="str">
        <f ca="1"/>
        <v>2019-03-27</v>
      </c>
      <c r="I1613" s="193">
        <f ca="1"/>
        <v>119393708</v>
      </c>
      <c r="O1613" s="192" t="str">
        <f ca="1"/>
        <v>2019-03-27</v>
      </c>
      <c r="P1613" s="193">
        <f ca="1"/>
        <v>2.37</v>
      </c>
      <c r="Q1613" s="11"/>
    </row>
    <row r="1614" spans="1:17" ht="12.5">
      <c r="A1614" s="19"/>
      <c r="B1614" s="198" t="str">
        <f ca="1"/>
        <v>2019-03-26</v>
      </c>
      <c r="C1614" s="30">
        <f ca="1"/>
        <v>44.74</v>
      </c>
      <c r="D1614" s="205">
        <f t="shared" ca="1" si="128"/>
        <v>43.477000000000004</v>
      </c>
      <c r="E1614" s="30">
        <f t="shared" ca="1" si="125"/>
        <v>40.233333333333356</v>
      </c>
      <c r="F1614" s="30">
        <f t="shared" ca="1" si="126"/>
        <v>43.282416666666663</v>
      </c>
      <c r="G1614" s="206">
        <f t="shared" ca="1" si="127"/>
        <v>44.746920000000003</v>
      </c>
      <c r="H1614" s="192" t="str">
        <f ca="1"/>
        <v>2019-03-26</v>
      </c>
      <c r="I1614" s="193">
        <f ca="1"/>
        <v>199202152</v>
      </c>
      <c r="O1614" s="192" t="str">
        <f ca="1"/>
        <v>2019-03-26</v>
      </c>
      <c r="P1614" s="193">
        <f ca="1"/>
        <v>2.41</v>
      </c>
      <c r="Q1614" s="11"/>
    </row>
    <row r="1615" spans="1:17" ht="12.5">
      <c r="A1615" s="19"/>
      <c r="B1615" s="198" t="str">
        <f ca="1"/>
        <v>2019-03-25</v>
      </c>
      <c r="C1615" s="30">
        <f ca="1"/>
        <v>45.21</v>
      </c>
      <c r="D1615" s="205">
        <f t="shared" ca="1" si="128"/>
        <v>43.328000000000003</v>
      </c>
      <c r="E1615" s="30">
        <f t="shared" ca="1" si="125"/>
        <v>40.108500000000021</v>
      </c>
      <c r="F1615" s="30">
        <f t="shared" ca="1" si="126"/>
        <v>43.359749999999998</v>
      </c>
      <c r="G1615" s="206">
        <f t="shared" ca="1" si="127"/>
        <v>44.726840000000003</v>
      </c>
      <c r="H1615" s="192" t="str">
        <f ca="1"/>
        <v>2019-03-25</v>
      </c>
      <c r="I1615" s="193">
        <f ca="1"/>
        <v>175381200</v>
      </c>
      <c r="O1615" s="192" t="str">
        <f ca="1"/>
        <v>2019-03-25</v>
      </c>
      <c r="P1615" s="193">
        <f ca="1"/>
        <v>2.42</v>
      </c>
      <c r="Q1615" s="11"/>
    </row>
    <row r="1616" spans="1:17" ht="12.5">
      <c r="A1616" s="19"/>
      <c r="B1616" s="198" t="str">
        <f ca="1"/>
        <v>2019-03-22</v>
      </c>
      <c r="C1616" s="30">
        <f ca="1"/>
        <v>45.76</v>
      </c>
      <c r="D1616" s="205">
        <f t="shared" ca="1" si="128"/>
        <v>43.154499999999999</v>
      </c>
      <c r="E1616" s="30">
        <f t="shared" ca="1" si="125"/>
        <v>39.979833333333346</v>
      </c>
      <c r="F1616" s="30">
        <f t="shared" ca="1" si="126"/>
        <v>43.430166666666665</v>
      </c>
      <c r="G1616" s="206">
        <f t="shared" ca="1" si="127"/>
        <v>44.709080000000007</v>
      </c>
      <c r="H1616" s="192" t="str">
        <f ca="1"/>
        <v>2019-03-22</v>
      </c>
      <c r="I1616" s="193">
        <f ca="1"/>
        <v>169630800</v>
      </c>
      <c r="O1616" s="192" t="str">
        <f ca="1"/>
        <v>2019-03-22</v>
      </c>
      <c r="P1616" s="193">
        <f ca="1"/>
        <v>2.46</v>
      </c>
      <c r="Q1616" s="11"/>
    </row>
    <row r="1617" spans="1:17" ht="12.5">
      <c r="A1617" s="19"/>
      <c r="B1617" s="198" t="str">
        <f ca="1"/>
        <v>2019-03-21</v>
      </c>
      <c r="C1617" s="30">
        <f ca="1"/>
        <v>46.73</v>
      </c>
      <c r="D1617" s="205">
        <f t="shared" ca="1" si="128"/>
        <v>42.938000000000002</v>
      </c>
      <c r="E1617" s="30">
        <f t="shared" ca="1" si="125"/>
        <v>39.800833333333344</v>
      </c>
      <c r="F1617" s="30">
        <f t="shared" ca="1" si="126"/>
        <v>43.494416666666666</v>
      </c>
      <c r="G1617" s="206">
        <f t="shared" ca="1" si="127"/>
        <v>44.681720000000006</v>
      </c>
      <c r="H1617" s="192" t="str">
        <f ca="1"/>
        <v>2019-03-21</v>
      </c>
      <c r="I1617" s="193">
        <f ca="1"/>
        <v>204136948</v>
      </c>
      <c r="O1617" s="192" t="str">
        <f ca="1"/>
        <v>2019-03-21</v>
      </c>
      <c r="P1617" s="193">
        <f ca="1"/>
        <v>2.54</v>
      </c>
      <c r="Q1617" s="11"/>
    </row>
    <row r="1618" spans="1:17" ht="12.5">
      <c r="A1618" s="19"/>
      <c r="B1618" s="198" t="str">
        <f ca="1"/>
        <v>2019-03-20</v>
      </c>
      <c r="C1618" s="30">
        <f ca="1"/>
        <v>45.07</v>
      </c>
      <c r="D1618" s="205">
        <f t="shared" ca="1" si="128"/>
        <v>42.650500000000001</v>
      </c>
      <c r="E1618" s="30">
        <f t="shared" ca="1" si="125"/>
        <v>39.621166666666674</v>
      </c>
      <c r="F1618" s="30">
        <f t="shared" ca="1" si="126"/>
        <v>43.541583333333328</v>
      </c>
      <c r="G1618" s="206">
        <f t="shared" ca="1" si="127"/>
        <v>44.654160000000005</v>
      </c>
      <c r="H1618" s="192" t="str">
        <f ca="1"/>
        <v>2019-03-20</v>
      </c>
      <c r="I1618" s="193">
        <f ca="1"/>
        <v>124140924</v>
      </c>
      <c r="O1618" s="192" t="str">
        <f ca="1"/>
        <v>2019-03-20</v>
      </c>
      <c r="P1618" s="193">
        <f ca="1"/>
        <v>2.54</v>
      </c>
      <c r="Q1618" s="11"/>
    </row>
    <row r="1619" spans="1:17" ht="12.5">
      <c r="A1619" s="19"/>
      <c r="B1619" s="198" t="str">
        <f ca="1"/>
        <v>2019-03-19</v>
      </c>
      <c r="C1619" s="30">
        <f ca="1"/>
        <v>44.68</v>
      </c>
      <c r="D1619" s="205">
        <f t="shared" ca="1" si="128"/>
        <v>42.457499999999996</v>
      </c>
      <c r="E1619" s="30">
        <f t="shared" ca="1" si="125"/>
        <v>39.493499999999997</v>
      </c>
      <c r="F1619" s="30">
        <f t="shared" ca="1" si="126"/>
        <v>43.606083333333331</v>
      </c>
      <c r="G1619" s="206">
        <f t="shared" ca="1" si="127"/>
        <v>44.635520000000007</v>
      </c>
      <c r="H1619" s="192" t="str">
        <f ca="1"/>
        <v>2019-03-19</v>
      </c>
      <c r="I1619" s="193">
        <f ca="1"/>
        <v>126585600</v>
      </c>
      <c r="O1619" s="192" t="str">
        <f ca="1"/>
        <v>2019-03-19</v>
      </c>
      <c r="P1619" s="193">
        <f ca="1"/>
        <v>2.61</v>
      </c>
      <c r="Q1619" s="11"/>
    </row>
    <row r="1620" spans="1:17" ht="12.5">
      <c r="A1620" s="19"/>
      <c r="B1620" s="198" t="str">
        <f ca="1"/>
        <v>2019-03-18</v>
      </c>
      <c r="C1620" s="30">
        <f ca="1"/>
        <v>45.04</v>
      </c>
      <c r="D1620" s="205">
        <f t="shared" ca="1" si="128"/>
        <v>42.271000000000001</v>
      </c>
      <c r="E1620" s="30">
        <f t="shared" ca="1" si="125"/>
        <v>39.388500000000001</v>
      </c>
      <c r="F1620" s="30">
        <f t="shared" ca="1" si="126"/>
        <v>43.671083333333328</v>
      </c>
      <c r="G1620" s="206">
        <f t="shared" ca="1" si="127"/>
        <v>44.622200000000007</v>
      </c>
      <c r="H1620" s="192" t="str">
        <f ca="1"/>
        <v>2019-03-18</v>
      </c>
      <c r="I1620" s="193">
        <f ca="1"/>
        <v>104879328</v>
      </c>
      <c r="O1620" s="192" t="str">
        <f ca="1"/>
        <v>2019-03-18</v>
      </c>
      <c r="P1620" s="193">
        <f ca="1"/>
        <v>2.6</v>
      </c>
      <c r="Q1620" s="11"/>
    </row>
    <row r="1621" spans="1:17" ht="12.5">
      <c r="A1621" s="19"/>
      <c r="B1621" s="198" t="str">
        <f ca="1"/>
        <v>2019-03-15</v>
      </c>
      <c r="C1621" s="30">
        <f ca="1"/>
        <v>44.58</v>
      </c>
      <c r="D1621" s="205">
        <f t="shared" ca="1" si="128"/>
        <v>42.060000000000009</v>
      </c>
      <c r="E1621" s="30">
        <f t="shared" ca="1" si="125"/>
        <v>39.298000000000009</v>
      </c>
      <c r="F1621" s="30">
        <f t="shared" ca="1" si="126"/>
        <v>43.726916666666668</v>
      </c>
      <c r="G1621" s="206">
        <f t="shared" ca="1" si="127"/>
        <v>44.607480000000002</v>
      </c>
      <c r="H1621" s="192" t="str">
        <f ca="1"/>
        <v>2019-03-15</v>
      </c>
      <c r="I1621" s="193">
        <f ca="1"/>
        <v>156171648</v>
      </c>
      <c r="O1621" s="192" t="str">
        <f ca="1"/>
        <v>2019-03-15</v>
      </c>
      <c r="P1621" s="193">
        <f ca="1"/>
        <v>2.59</v>
      </c>
      <c r="Q1621" s="11"/>
    </row>
    <row r="1622" spans="1:17" ht="12.5">
      <c r="A1622" s="19"/>
      <c r="B1622" s="198" t="str">
        <f ca="1"/>
        <v>2019-03-14</v>
      </c>
      <c r="C1622" s="30">
        <f ca="1"/>
        <v>44.01</v>
      </c>
      <c r="D1622" s="205">
        <f t="shared" ca="1" si="128"/>
        <v>41.876500000000007</v>
      </c>
      <c r="E1622" s="30">
        <f t="shared" ca="1" si="125"/>
        <v>39.206666666666671</v>
      </c>
      <c r="F1622" s="30">
        <f t="shared" ca="1" si="126"/>
        <v>43.791249999999998</v>
      </c>
      <c r="G1622" s="206">
        <f t="shared" ca="1" si="127"/>
        <v>44.597160000000002</v>
      </c>
      <c r="H1622" s="192" t="str">
        <f ca="1"/>
        <v>2019-03-14</v>
      </c>
      <c r="I1622" s="193">
        <f ca="1"/>
        <v>94318032</v>
      </c>
      <c r="O1622" s="192" t="str">
        <f ca="1"/>
        <v>2019-03-14</v>
      </c>
      <c r="P1622" s="193">
        <f ca="1"/>
        <v>2.63</v>
      </c>
      <c r="Q1622" s="11"/>
    </row>
    <row r="1623" spans="1:17" ht="12.5">
      <c r="A1623" s="19"/>
      <c r="B1623" s="198" t="str">
        <f ca="1"/>
        <v>2019-03-13</v>
      </c>
      <c r="C1623" s="30">
        <f ca="1"/>
        <v>43.53</v>
      </c>
      <c r="D1623" s="205">
        <f t="shared" ca="1" si="128"/>
        <v>41.714500000000001</v>
      </c>
      <c r="E1623" s="30">
        <f t="shared" ca="1" si="125"/>
        <v>39.130999999999993</v>
      </c>
      <c r="F1623" s="30">
        <f t="shared" ca="1" si="126"/>
        <v>43.856999999999992</v>
      </c>
      <c r="G1623" s="206">
        <f t="shared" ca="1" si="127"/>
        <v>44.58972</v>
      </c>
      <c r="H1623" s="192" t="str">
        <f ca="1"/>
        <v>2019-03-13</v>
      </c>
      <c r="I1623" s="193">
        <f ca="1"/>
        <v>124130096</v>
      </c>
      <c r="O1623" s="192" t="str">
        <f ca="1"/>
        <v>2019-03-13</v>
      </c>
      <c r="P1623" s="193">
        <f ca="1"/>
        <v>2.61</v>
      </c>
      <c r="Q1623" s="11"/>
    </row>
    <row r="1624" spans="1:17" ht="12.5">
      <c r="A1624" s="19"/>
      <c r="B1624" s="198" t="str">
        <f ca="1"/>
        <v>2019-03-12</v>
      </c>
      <c r="C1624" s="30">
        <f ca="1"/>
        <v>43.34</v>
      </c>
      <c r="D1624" s="205">
        <f t="shared" ca="1" si="128"/>
        <v>41.585000000000001</v>
      </c>
      <c r="E1624" s="30">
        <f t="shared" ca="1" si="125"/>
        <v>39.085166666666666</v>
      </c>
      <c r="F1624" s="30">
        <f t="shared" ca="1" si="126"/>
        <v>43.926499999999997</v>
      </c>
      <c r="G1624" s="206">
        <f t="shared" ca="1" si="127"/>
        <v>44.58400000000001</v>
      </c>
      <c r="H1624" s="192" t="str">
        <f ca="1"/>
        <v>2019-03-12</v>
      </c>
      <c r="I1624" s="193">
        <f ca="1"/>
        <v>129870400</v>
      </c>
      <c r="O1624" s="192" t="str">
        <f ca="1"/>
        <v>2019-03-12</v>
      </c>
      <c r="P1624" s="193">
        <f ca="1"/>
        <v>2.61</v>
      </c>
      <c r="Q1624" s="11"/>
    </row>
    <row r="1625" spans="1:17" ht="12.5">
      <c r="A1625" s="19"/>
      <c r="B1625" s="198" t="str">
        <f ca="1"/>
        <v>2019-03-11</v>
      </c>
      <c r="C1625" s="30">
        <f ca="1"/>
        <v>42.85</v>
      </c>
      <c r="D1625" s="205">
        <f t="shared" ca="1" si="128"/>
        <v>41.447500000000005</v>
      </c>
      <c r="E1625" s="30">
        <f t="shared" ca="1" si="125"/>
        <v>39.035000000000004</v>
      </c>
      <c r="F1625" s="30">
        <f t="shared" ca="1" si="126"/>
        <v>43.996916666666657</v>
      </c>
      <c r="G1625" s="206">
        <f t="shared" ca="1" si="127"/>
        <v>44.580480000000001</v>
      </c>
      <c r="H1625" s="192" t="str">
        <f ca="1"/>
        <v>2019-03-11</v>
      </c>
      <c r="I1625" s="193">
        <f ca="1"/>
        <v>128044136</v>
      </c>
      <c r="O1625" s="192" t="str">
        <f ca="1"/>
        <v>2019-03-11</v>
      </c>
      <c r="P1625" s="193">
        <f ca="1"/>
        <v>2.64</v>
      </c>
      <c r="Q1625" s="11"/>
    </row>
    <row r="1626" spans="1:17" ht="12.5">
      <c r="A1626" s="19"/>
      <c r="B1626" s="198" t="str">
        <f ca="1"/>
        <v>2019-03-08</v>
      </c>
      <c r="C1626" s="30">
        <f ca="1"/>
        <v>41.42</v>
      </c>
      <c r="D1626" s="205">
        <f t="shared" ca="1" si="128"/>
        <v>41.346000000000004</v>
      </c>
      <c r="E1626" s="30">
        <f t="shared" ca="1" si="125"/>
        <v>38.991166666666672</v>
      </c>
      <c r="F1626" s="30">
        <f t="shared" ca="1" si="126"/>
        <v>44.083166666666664</v>
      </c>
      <c r="G1626" s="206">
        <f t="shared" ca="1" si="127"/>
        <v>44.580600000000004</v>
      </c>
      <c r="H1626" s="192" t="str">
        <f ca="1"/>
        <v>2019-03-08</v>
      </c>
      <c r="I1626" s="193">
        <f ca="1"/>
        <v>95997600</v>
      </c>
      <c r="O1626" s="192" t="str">
        <f ca="1"/>
        <v>2019-03-08</v>
      </c>
      <c r="P1626" s="193">
        <f ca="1"/>
        <v>2.63</v>
      </c>
      <c r="Q1626" s="11"/>
    </row>
    <row r="1627" spans="1:17" ht="12.5">
      <c r="A1627" s="19"/>
      <c r="B1627" s="198" t="str">
        <f ca="1"/>
        <v>2019-03-07</v>
      </c>
      <c r="C1627" s="30">
        <f ca="1"/>
        <v>41.32</v>
      </c>
      <c r="D1627" s="205">
        <f t="shared" ca="1" si="128"/>
        <v>41.313499999999998</v>
      </c>
      <c r="E1627" s="30">
        <f t="shared" ca="1" si="125"/>
        <v>38.975000000000001</v>
      </c>
      <c r="F1627" s="30">
        <f t="shared" ca="1" si="126"/>
        <v>44.186499999999995</v>
      </c>
      <c r="G1627" s="206">
        <f t="shared" ca="1" si="127"/>
        <v>44.584800000000001</v>
      </c>
      <c r="H1627" s="192" t="str">
        <f ca="1"/>
        <v>2019-03-07</v>
      </c>
      <c r="I1627" s="193">
        <f ca="1"/>
        <v>99185600</v>
      </c>
      <c r="O1627" s="192" t="str">
        <f ca="1"/>
        <v>2019-03-07</v>
      </c>
      <c r="P1627" s="193">
        <f ca="1"/>
        <v>2.64</v>
      </c>
      <c r="Q1627" s="11"/>
    </row>
    <row r="1628" spans="1:17" ht="12.5">
      <c r="A1628" s="19"/>
      <c r="B1628" s="198" t="str">
        <f ca="1"/>
        <v>2019-03-06</v>
      </c>
      <c r="C1628" s="30">
        <f ca="1"/>
        <v>41.81</v>
      </c>
      <c r="D1628" s="205">
        <f t="shared" ca="1" si="128"/>
        <v>41.325499999999998</v>
      </c>
      <c r="E1628" s="30">
        <f t="shared" ca="1" si="125"/>
        <v>38.956166666666668</v>
      </c>
      <c r="F1628" s="30">
        <f t="shared" ca="1" si="126"/>
        <v>44.28008333333333</v>
      </c>
      <c r="G1628" s="206">
        <f t="shared" ca="1" si="127"/>
        <v>44.586520000000007</v>
      </c>
      <c r="H1628" s="192" t="str">
        <f ca="1"/>
        <v>2019-03-06</v>
      </c>
      <c r="I1628" s="193">
        <f ca="1"/>
        <v>83241600</v>
      </c>
      <c r="O1628" s="192" t="str">
        <f ca="1"/>
        <v>2019-03-06</v>
      </c>
      <c r="P1628" s="193">
        <f ca="1"/>
        <v>2.69</v>
      </c>
      <c r="Q1628" s="11"/>
    </row>
    <row r="1629" spans="1:17" ht="12.5">
      <c r="A1629" s="19"/>
      <c r="B1629" s="198" t="str">
        <f ca="1"/>
        <v>2019-03-05</v>
      </c>
      <c r="C1629" s="30">
        <f ca="1"/>
        <v>42.05</v>
      </c>
      <c r="D1629" s="205">
        <f t="shared" ca="1" si="128"/>
        <v>41.3125</v>
      </c>
      <c r="E1629" s="30">
        <f t="shared" ca="1" si="125"/>
        <v>38.953833333333336</v>
      </c>
      <c r="F1629" s="30">
        <f t="shared" ca="1" si="126"/>
        <v>44.375083333333329</v>
      </c>
      <c r="G1629" s="206">
        <f t="shared" ca="1" si="127"/>
        <v>44.584479999999999</v>
      </c>
      <c r="H1629" s="192" t="str">
        <f ca="1"/>
        <v>2019-03-05</v>
      </c>
      <c r="I1629" s="193">
        <f ca="1"/>
        <v>78949676</v>
      </c>
      <c r="O1629" s="192" t="str">
        <f ca="1"/>
        <v>2019-03-05</v>
      </c>
      <c r="P1629" s="193">
        <f ca="1"/>
        <v>2.72</v>
      </c>
      <c r="Q1629" s="11"/>
    </row>
    <row r="1630" spans="1:17" ht="12.5">
      <c r="A1630" s="19"/>
      <c r="B1630" s="198" t="str">
        <f ca="1"/>
        <v>2019-03-04</v>
      </c>
      <c r="C1630" s="30">
        <f ca="1"/>
        <v>42.12</v>
      </c>
      <c r="D1630" s="205">
        <f t="shared" ca="1" si="128"/>
        <v>41.252499999999991</v>
      </c>
      <c r="E1630" s="30">
        <f t="shared" ca="1" si="125"/>
        <v>38.955333333333328</v>
      </c>
      <c r="F1630" s="30">
        <f t="shared" ca="1" si="126"/>
        <v>44.457166666666659</v>
      </c>
      <c r="G1630" s="206">
        <f t="shared" ca="1" si="127"/>
        <v>44.583039999999997</v>
      </c>
      <c r="H1630" s="192" t="str">
        <f ca="1"/>
        <v>2019-03-04</v>
      </c>
      <c r="I1630" s="193">
        <f ca="1"/>
        <v>109744812</v>
      </c>
      <c r="O1630" s="192" t="str">
        <f ca="1"/>
        <v>2019-03-04</v>
      </c>
      <c r="P1630" s="193">
        <f ca="1"/>
        <v>2.72</v>
      </c>
      <c r="Q1630" s="11"/>
    </row>
    <row r="1631" spans="1:17" ht="12.5">
      <c r="A1631" s="19"/>
      <c r="B1631" s="198" t="str">
        <f ca="1"/>
        <v>2019-03-01</v>
      </c>
      <c r="C1631" s="30">
        <f ca="1"/>
        <v>41.91</v>
      </c>
      <c r="D1631" s="205">
        <f t="shared" ca="1" si="128"/>
        <v>41.1325</v>
      </c>
      <c r="E1631" s="30">
        <f t="shared" ca="1" si="125"/>
        <v>38.987999999999992</v>
      </c>
      <c r="F1631" s="30">
        <f t="shared" ca="1" si="126"/>
        <v>44.544499999999985</v>
      </c>
      <c r="G1631" s="206">
        <f t="shared" ca="1" si="127"/>
        <v>44.581439999999986</v>
      </c>
      <c r="H1631" s="192" t="str">
        <f ca="1"/>
        <v>2019-03-01</v>
      </c>
      <c r="I1631" s="193">
        <f ca="1"/>
        <v>103544800</v>
      </c>
      <c r="O1631" s="192" t="str">
        <f ca="1"/>
        <v>2019-03-01</v>
      </c>
      <c r="P1631" s="193">
        <f ca="1"/>
        <v>2.76</v>
      </c>
      <c r="Q1631" s="11"/>
    </row>
    <row r="1632" spans="1:17" ht="12.5">
      <c r="A1632" s="19"/>
      <c r="B1632" s="198" t="str">
        <f ca="1"/>
        <v>2019-02-28</v>
      </c>
      <c r="C1632" s="30">
        <f ca="1"/>
        <v>41.48</v>
      </c>
      <c r="D1632" s="205">
        <f t="shared" ca="1" si="128"/>
        <v>41.021999999999998</v>
      </c>
      <c r="E1632" s="30">
        <f t="shared" ca="1" si="125"/>
        <v>38.999499999999991</v>
      </c>
      <c r="F1632" s="30">
        <f t="shared" ca="1" si="126"/>
        <v>44.637166666666644</v>
      </c>
      <c r="G1632" s="206">
        <f t="shared" ca="1" si="127"/>
        <v>44.580119999999987</v>
      </c>
      <c r="H1632" s="192" t="str">
        <f ca="1"/>
        <v>2019-02-28</v>
      </c>
      <c r="I1632" s="193">
        <f ca="1"/>
        <v>112861664</v>
      </c>
      <c r="O1632" s="192" t="str">
        <f ca="1"/>
        <v>2019-02-28</v>
      </c>
      <c r="P1632" s="193">
        <f ca="1"/>
        <v>2.71</v>
      </c>
      <c r="Q1632" s="11"/>
    </row>
    <row r="1633" spans="1:17" ht="12.5">
      <c r="A1633" s="19"/>
      <c r="B1633" s="198" t="str">
        <f ca="1"/>
        <v>2019-02-27</v>
      </c>
      <c r="C1633" s="30">
        <f ca="1"/>
        <v>41.89</v>
      </c>
      <c r="D1633" s="205">
        <f t="shared" ca="1" si="128"/>
        <v>40.919000000000004</v>
      </c>
      <c r="E1633" s="30">
        <f t="shared" ca="1" si="125"/>
        <v>39.021999999999998</v>
      </c>
      <c r="F1633" s="30">
        <f t="shared" ca="1" si="126"/>
        <v>44.740916666666649</v>
      </c>
      <c r="G1633" s="206">
        <f t="shared" ca="1" si="127"/>
        <v>44.579359999999987</v>
      </c>
      <c r="H1633" s="192" t="str">
        <f ca="1"/>
        <v>2019-02-27</v>
      </c>
      <c r="I1633" s="193">
        <f ca="1"/>
        <v>111341600</v>
      </c>
      <c r="O1633" s="192" t="str">
        <f ca="1"/>
        <v>2019-02-27</v>
      </c>
      <c r="P1633" s="193">
        <f ca="1"/>
        <v>2.69</v>
      </c>
      <c r="Q1633" s="11"/>
    </row>
    <row r="1634" spans="1:17" ht="12.5">
      <c r="A1634" s="19"/>
      <c r="B1634" s="198" t="str">
        <f ca="1"/>
        <v>2019-02-26</v>
      </c>
      <c r="C1634" s="30">
        <f ca="1"/>
        <v>41.76</v>
      </c>
      <c r="D1634" s="205">
        <f t="shared" ca="1" si="128"/>
        <v>40.668999999999997</v>
      </c>
      <c r="E1634" s="30">
        <f t="shared" ca="1" si="125"/>
        <v>39.043166666666664</v>
      </c>
      <c r="F1634" s="30">
        <f t="shared" ca="1" si="126"/>
        <v>44.844166666666652</v>
      </c>
      <c r="G1634" s="206">
        <f t="shared" ca="1" si="127"/>
        <v>44.579919999999994</v>
      </c>
      <c r="H1634" s="192" t="str">
        <f ca="1"/>
        <v>2019-02-26</v>
      </c>
      <c r="I1634" s="193">
        <f ca="1"/>
        <v>68280844</v>
      </c>
      <c r="O1634" s="192" t="str">
        <f ca="1"/>
        <v>2019-02-26</v>
      </c>
      <c r="P1634" s="193">
        <f ca="1"/>
        <v>2.64</v>
      </c>
      <c r="Q1634" s="11"/>
    </row>
    <row r="1635" spans="1:17" ht="12.5">
      <c r="A1635" s="19"/>
      <c r="B1635" s="198" t="str">
        <f ca="1"/>
        <v>2019-02-25</v>
      </c>
      <c r="C1635" s="30">
        <f ca="1"/>
        <v>41.74</v>
      </c>
      <c r="D1635" s="205">
        <f t="shared" ca="1" si="128"/>
        <v>40.444999999999993</v>
      </c>
      <c r="E1635" s="30">
        <f t="shared" ca="1" si="125"/>
        <v>39.039833333333327</v>
      </c>
      <c r="F1635" s="30">
        <f t="shared" ca="1" si="126"/>
        <v>44.947083333333318</v>
      </c>
      <c r="G1635" s="206">
        <f t="shared" ca="1" si="127"/>
        <v>44.581239999999994</v>
      </c>
      <c r="H1635" s="192" t="str">
        <f ca="1"/>
        <v>2019-02-25</v>
      </c>
      <c r="I1635" s="193">
        <f ca="1"/>
        <v>87493600</v>
      </c>
      <c r="O1635" s="192" t="str">
        <f ca="1"/>
        <v>2019-02-25</v>
      </c>
      <c r="P1635" s="193">
        <f ca="1"/>
        <v>2.67</v>
      </c>
      <c r="Q1635" s="11"/>
    </row>
    <row r="1636" spans="1:17" ht="12.5">
      <c r="A1636" s="19"/>
      <c r="B1636" s="198" t="str">
        <f ca="1"/>
        <v>2019-02-22</v>
      </c>
      <c r="C1636" s="30">
        <f ca="1"/>
        <v>41.43</v>
      </c>
      <c r="D1636" s="205">
        <f t="shared" ca="1" si="128"/>
        <v>40.2395</v>
      </c>
      <c r="E1636" s="30">
        <f t="shared" ca="1" si="125"/>
        <v>39.038333333333327</v>
      </c>
      <c r="F1636" s="30">
        <f t="shared" ca="1" si="126"/>
        <v>45.04499999999998</v>
      </c>
      <c r="G1636" s="206">
        <f t="shared" ca="1" si="127"/>
        <v>44.583199999999991</v>
      </c>
      <c r="H1636" s="192" t="str">
        <f ca="1"/>
        <v>2019-02-22</v>
      </c>
      <c r="I1636" s="193">
        <f ca="1"/>
        <v>75652800</v>
      </c>
      <c r="O1636" s="192" t="str">
        <f ca="1"/>
        <v>2019-02-22</v>
      </c>
      <c r="P1636" s="193">
        <f ca="1"/>
        <v>2.66</v>
      </c>
      <c r="Q1636" s="11"/>
    </row>
    <row r="1637" spans="1:17" ht="12.5">
      <c r="A1637" s="19"/>
      <c r="B1637" s="198" t="str">
        <f ca="1"/>
        <v>2019-02-21</v>
      </c>
      <c r="C1637" s="30">
        <f ca="1"/>
        <v>40.98</v>
      </c>
      <c r="D1637" s="205">
        <f t="shared" ca="1" si="128"/>
        <v>39.988999999999997</v>
      </c>
      <c r="E1637" s="30">
        <f t="shared" ca="1" si="125"/>
        <v>39.032666666666664</v>
      </c>
      <c r="F1637" s="30">
        <f t="shared" ca="1" si="126"/>
        <v>45.14141666666665</v>
      </c>
      <c r="G1637" s="206">
        <f t="shared" ca="1" si="127"/>
        <v>44.583119999999987</v>
      </c>
      <c r="H1637" s="192" t="str">
        <f ca="1"/>
        <v>2019-02-21</v>
      </c>
      <c r="I1637" s="193">
        <f ca="1"/>
        <v>68998800</v>
      </c>
      <c r="O1637" s="192" t="str">
        <f ca="1"/>
        <v>2019-02-21</v>
      </c>
      <c r="P1637" s="193">
        <f ca="1"/>
        <v>2.69</v>
      </c>
      <c r="Q1637" s="11"/>
    </row>
    <row r="1638" spans="1:17" ht="12.5">
      <c r="A1638" s="19"/>
      <c r="B1638" s="198" t="str">
        <f ca="1"/>
        <v>2019-02-20</v>
      </c>
      <c r="C1638" s="30">
        <f ca="1"/>
        <v>41.21</v>
      </c>
      <c r="D1638" s="205">
        <f t="shared" ca="1" si="128"/>
        <v>39.775500000000001</v>
      </c>
      <c r="E1638" s="30">
        <f t="shared" ca="1" si="125"/>
        <v>39.052500000000002</v>
      </c>
      <c r="F1638" s="30">
        <f t="shared" ca="1" si="126"/>
        <v>45.235083333333321</v>
      </c>
      <c r="G1638" s="206">
        <f t="shared" ca="1" si="127"/>
        <v>44.581999999999987</v>
      </c>
      <c r="H1638" s="192" t="str">
        <f ca="1"/>
        <v>2019-02-20</v>
      </c>
      <c r="I1638" s="193">
        <f ca="1"/>
        <v>104457600</v>
      </c>
      <c r="O1638" s="192" t="str">
        <f ca="1"/>
        <v>2019-02-20</v>
      </c>
      <c r="P1638" s="193">
        <f ca="1"/>
        <v>2.65</v>
      </c>
      <c r="Q1638" s="11"/>
    </row>
    <row r="1639" spans="1:17" ht="12.5">
      <c r="A1639" s="19"/>
      <c r="B1639" s="198" t="str">
        <f ca="1"/>
        <v>2019-02-19</v>
      </c>
      <c r="C1639" s="30">
        <f ca="1"/>
        <v>40.950000000000003</v>
      </c>
      <c r="D1639" s="205">
        <f t="shared" ca="1" si="128"/>
        <v>39.543500000000002</v>
      </c>
      <c r="E1639" s="30">
        <f t="shared" ca="1" si="125"/>
        <v>39.069166666666668</v>
      </c>
      <c r="F1639" s="30">
        <f t="shared" ca="1" si="126"/>
        <v>45.323333333333316</v>
      </c>
      <c r="G1639" s="206">
        <f t="shared" ca="1" si="127"/>
        <v>44.578599999999987</v>
      </c>
      <c r="H1639" s="192" t="str">
        <f ca="1"/>
        <v>2019-02-19</v>
      </c>
      <c r="I1639" s="193">
        <f ca="1"/>
        <v>75891304</v>
      </c>
      <c r="O1639" s="192" t="str">
        <f ca="1"/>
        <v>2019-02-19</v>
      </c>
      <c r="P1639" s="193">
        <f ca="1"/>
        <v>2.65</v>
      </c>
      <c r="Q1639" s="11"/>
    </row>
    <row r="1640" spans="1:17" ht="12.5">
      <c r="A1640" s="19"/>
      <c r="B1640" s="198" t="str">
        <f ca="1"/>
        <v>2019-02-15</v>
      </c>
      <c r="C1640" s="30">
        <f ca="1"/>
        <v>40.82</v>
      </c>
      <c r="D1640" s="205">
        <f t="shared" ca="1" si="128"/>
        <v>39.366</v>
      </c>
      <c r="E1640" s="30">
        <f t="shared" ca="1" si="125"/>
        <v>39.125500000000002</v>
      </c>
      <c r="F1640" s="30">
        <f t="shared" ca="1" si="126"/>
        <v>45.410249999999991</v>
      </c>
      <c r="G1640" s="206">
        <f t="shared" ca="1" si="127"/>
        <v>44.576999999999984</v>
      </c>
      <c r="H1640" s="192" t="str">
        <f ca="1"/>
        <v>2019-02-15</v>
      </c>
      <c r="I1640" s="193">
        <f ca="1"/>
        <v>98507256</v>
      </c>
      <c r="O1640" s="192" t="str">
        <f ca="1"/>
        <v>2019-02-15</v>
      </c>
      <c r="P1640" s="193">
        <f ca="1"/>
        <v>2.67</v>
      </c>
      <c r="Q1640" s="11"/>
    </row>
    <row r="1641" spans="1:17" ht="12.5">
      <c r="A1641" s="19"/>
      <c r="B1641" s="198" t="str">
        <f ca="1"/>
        <v>2019-02-14</v>
      </c>
      <c r="C1641" s="30">
        <f ca="1"/>
        <v>40.909999999999997</v>
      </c>
      <c r="D1641" s="205">
        <f t="shared" ca="1" si="128"/>
        <v>39.183999999999997</v>
      </c>
      <c r="E1641" s="30">
        <f t="shared" ca="1" si="125"/>
        <v>39.214500000000001</v>
      </c>
      <c r="F1641" s="30">
        <f t="shared" ca="1" si="126"/>
        <v>45.49691666666665</v>
      </c>
      <c r="G1641" s="206">
        <f t="shared" ca="1" si="127"/>
        <v>44.576439999999991</v>
      </c>
      <c r="H1641" s="192" t="str">
        <f ca="1"/>
        <v>2019-02-14</v>
      </c>
      <c r="I1641" s="193">
        <f ca="1"/>
        <v>87342988</v>
      </c>
      <c r="O1641" s="192" t="str">
        <f ca="1"/>
        <v>2019-02-14</v>
      </c>
      <c r="P1641" s="193">
        <f ca="1"/>
        <v>2.66</v>
      </c>
      <c r="Q1641" s="11"/>
    </row>
    <row r="1642" spans="1:17" ht="12.5">
      <c r="A1642" s="19"/>
      <c r="B1642" s="198" t="str">
        <f ca="1"/>
        <v>2019-02-13</v>
      </c>
      <c r="C1642" s="30">
        <f ca="1"/>
        <v>40.770000000000003</v>
      </c>
      <c r="D1642" s="205">
        <f t="shared" ca="1" si="128"/>
        <v>38.986499999999999</v>
      </c>
      <c r="E1642" s="30">
        <f t="shared" ca="1" si="125"/>
        <v>39.293666666666674</v>
      </c>
      <c r="F1642" s="30">
        <f t="shared" ca="1" si="126"/>
        <v>45.581999999999994</v>
      </c>
      <c r="G1642" s="206">
        <f t="shared" ca="1" si="127"/>
        <v>44.57607999999999</v>
      </c>
      <c r="H1642" s="192" t="str">
        <f ca="1"/>
        <v>2019-02-13</v>
      </c>
      <c r="I1642" s="193">
        <f ca="1"/>
        <v>89960932</v>
      </c>
      <c r="O1642" s="192" t="str">
        <f ca="1"/>
        <v>2019-02-13</v>
      </c>
      <c r="P1642" s="193">
        <f ca="1"/>
        <v>2.71</v>
      </c>
      <c r="Q1642" s="11"/>
    </row>
    <row r="1643" spans="1:17" ht="12.5">
      <c r="A1643" s="19"/>
      <c r="B1643" s="198" t="str">
        <f ca="1"/>
        <v>2019-02-12</v>
      </c>
      <c r="C1643" s="30">
        <f ca="1"/>
        <v>40.94</v>
      </c>
      <c r="D1643" s="205">
        <f t="shared" ca="1" si="128"/>
        <v>38.773499999999999</v>
      </c>
      <c r="E1643" s="30">
        <f t="shared" ca="1" si="125"/>
        <v>39.356833333333334</v>
      </c>
      <c r="F1643" s="30">
        <f t="shared" ca="1" si="126"/>
        <v>45.668166666666643</v>
      </c>
      <c r="G1643" s="206">
        <f t="shared" ca="1" si="127"/>
        <v>44.570959999999978</v>
      </c>
      <c r="H1643" s="192" t="str">
        <f ca="1"/>
        <v>2019-02-12</v>
      </c>
      <c r="I1643" s="193">
        <f ca="1"/>
        <v>89134092</v>
      </c>
      <c r="O1643" s="192" t="str">
        <f ca="1"/>
        <v>2019-02-12</v>
      </c>
      <c r="P1643" s="193">
        <f ca="1"/>
        <v>2.68</v>
      </c>
      <c r="Q1643" s="11"/>
    </row>
    <row r="1644" spans="1:17" ht="12.5">
      <c r="A1644" s="19"/>
      <c r="B1644" s="198" t="str">
        <f ca="1"/>
        <v>2019-02-11</v>
      </c>
      <c r="C1644" s="30">
        <f ca="1"/>
        <v>40.590000000000003</v>
      </c>
      <c r="D1644" s="205">
        <f t="shared" ca="1" si="128"/>
        <v>38.515499999999996</v>
      </c>
      <c r="E1644" s="30">
        <f t="shared" ca="1" si="125"/>
        <v>39.438666666666663</v>
      </c>
      <c r="F1644" s="30">
        <f t="shared" ca="1" si="126"/>
        <v>45.753749999999975</v>
      </c>
      <c r="G1644" s="206">
        <f t="shared" ca="1" si="127"/>
        <v>44.562319999999978</v>
      </c>
      <c r="H1644" s="192" t="str">
        <f ca="1"/>
        <v>2019-02-11</v>
      </c>
      <c r="I1644" s="193">
        <f ca="1"/>
        <v>83973700</v>
      </c>
      <c r="O1644" s="192" t="str">
        <f ca="1"/>
        <v>2019-02-11</v>
      </c>
      <c r="P1644" s="193">
        <f ca="1"/>
        <v>2.66</v>
      </c>
      <c r="Q1644" s="11"/>
    </row>
    <row r="1645" spans="1:17" ht="12.5">
      <c r="A1645" s="19"/>
      <c r="B1645" s="198" t="str">
        <f ca="1"/>
        <v>2019-02-08</v>
      </c>
      <c r="C1645" s="30">
        <f ca="1"/>
        <v>40.82</v>
      </c>
      <c r="D1645" s="205">
        <f t="shared" ca="1" si="128"/>
        <v>38.302</v>
      </c>
      <c r="E1645" s="30">
        <f t="shared" ca="1" si="125"/>
        <v>39.533999999999992</v>
      </c>
      <c r="F1645" s="30">
        <f t="shared" ca="1" si="126"/>
        <v>45.846499999999978</v>
      </c>
      <c r="G1645" s="206">
        <f t="shared" ca="1" si="127"/>
        <v>44.553519999999985</v>
      </c>
      <c r="H1645" s="192" t="str">
        <f ca="1"/>
        <v>2019-02-08</v>
      </c>
      <c r="I1645" s="193">
        <f ca="1"/>
        <v>95280000</v>
      </c>
      <c r="O1645" s="192" t="str">
        <f ca="1"/>
        <v>2019-02-08</v>
      </c>
      <c r="P1645" s="193">
        <f ca="1"/>
        <v>2.63</v>
      </c>
      <c r="Q1645" s="11"/>
    </row>
    <row r="1646" spans="1:17" ht="12.5">
      <c r="A1646" s="19"/>
      <c r="B1646" s="198" t="str">
        <f ca="1"/>
        <v>2019-02-07</v>
      </c>
      <c r="C1646" s="30">
        <f ca="1"/>
        <v>40.770000000000003</v>
      </c>
      <c r="D1646" s="205">
        <f t="shared" ca="1" si="128"/>
        <v>38.094999999999999</v>
      </c>
      <c r="E1646" s="30">
        <f t="shared" ca="1" si="125"/>
        <v>39.666499999999992</v>
      </c>
      <c r="F1646" s="30">
        <f t="shared" ca="1" si="126"/>
        <v>45.928833333333301</v>
      </c>
      <c r="G1646" s="206">
        <f t="shared" ca="1" si="127"/>
        <v>44.537879999999973</v>
      </c>
      <c r="H1646" s="192" t="str">
        <f ca="1"/>
        <v>2019-02-07</v>
      </c>
      <c r="I1646" s="193">
        <f ca="1"/>
        <v>126966800</v>
      </c>
      <c r="O1646" s="192" t="str">
        <f ca="1"/>
        <v>2019-02-07</v>
      </c>
      <c r="P1646" s="193">
        <f ca="1"/>
        <v>2.65</v>
      </c>
      <c r="Q1646" s="11"/>
    </row>
    <row r="1647" spans="1:17" ht="12.5">
      <c r="A1647" s="19"/>
      <c r="B1647" s="198" t="str">
        <f ca="1"/>
        <v>2019-02-06</v>
      </c>
      <c r="C1647" s="30">
        <f ca="1"/>
        <v>41.56</v>
      </c>
      <c r="D1647" s="205">
        <f t="shared" ca="1" si="128"/>
        <v>37.885000000000005</v>
      </c>
      <c r="E1647" s="30">
        <f t="shared" ca="1" si="125"/>
        <v>39.81583333333333</v>
      </c>
      <c r="F1647" s="30">
        <f t="shared" ca="1" si="126"/>
        <v>46.005499999999977</v>
      </c>
      <c r="G1647" s="206">
        <f t="shared" ca="1" si="127"/>
        <v>44.520639999999972</v>
      </c>
      <c r="H1647" s="192" t="str">
        <f ca="1"/>
        <v>2019-02-06</v>
      </c>
      <c r="I1647" s="193">
        <f ca="1"/>
        <v>112958400</v>
      </c>
      <c r="O1647" s="192" t="str">
        <f ca="1"/>
        <v>2019-02-06</v>
      </c>
      <c r="P1647" s="193">
        <f ca="1"/>
        <v>2.7</v>
      </c>
      <c r="Q1647" s="11"/>
    </row>
    <row r="1648" spans="1:17" ht="12.5">
      <c r="A1648" s="19"/>
      <c r="B1648" s="198" t="str">
        <f ca="1"/>
        <v>2019-02-05</v>
      </c>
      <c r="C1648" s="30">
        <f ca="1"/>
        <v>41.55</v>
      </c>
      <c r="D1648" s="205">
        <f t="shared" ca="1" si="128"/>
        <v>37.605000000000004</v>
      </c>
      <c r="E1648" s="30">
        <f t="shared" ca="1" si="125"/>
        <v>39.954833333333326</v>
      </c>
      <c r="F1648" s="30">
        <f t="shared" ca="1" si="126"/>
        <v>46.074666666666644</v>
      </c>
      <c r="G1648" s="206">
        <f t="shared" ca="1" si="127"/>
        <v>44.50435999999997</v>
      </c>
      <c r="H1648" s="192" t="str">
        <f ca="1"/>
        <v>2019-02-05</v>
      </c>
      <c r="I1648" s="193">
        <f ca="1"/>
        <v>144406512</v>
      </c>
      <c r="O1648" s="192" t="str">
        <f ca="1"/>
        <v>2019-02-05</v>
      </c>
      <c r="P1648" s="193">
        <f ca="1"/>
        <v>2.7</v>
      </c>
      <c r="Q1648" s="11"/>
    </row>
    <row r="1649" spans="1:17" ht="12.5">
      <c r="A1649" s="19"/>
      <c r="B1649" s="198" t="str">
        <f ca="1"/>
        <v>2019-02-04</v>
      </c>
      <c r="C1649" s="30">
        <f ca="1"/>
        <v>40.85</v>
      </c>
      <c r="D1649" s="205">
        <f t="shared" ca="1" si="128"/>
        <v>37.291499999999999</v>
      </c>
      <c r="E1649" s="30">
        <f t="shared" ca="1" si="125"/>
        <v>40.069499999999998</v>
      </c>
      <c r="F1649" s="30">
        <f t="shared" ca="1" si="126"/>
        <v>46.14216666666664</v>
      </c>
      <c r="G1649" s="206">
        <f t="shared" ca="1" si="127"/>
        <v>44.491399999999963</v>
      </c>
      <c r="H1649" s="192" t="str">
        <f ca="1"/>
        <v>2019-02-04</v>
      </c>
      <c r="I1649" s="193">
        <f ca="1"/>
        <v>125982328</v>
      </c>
      <c r="O1649" s="192" t="str">
        <f ca="1"/>
        <v>2019-02-04</v>
      </c>
      <c r="P1649" s="193">
        <f ca="1"/>
        <v>2.72</v>
      </c>
      <c r="Q1649" s="11"/>
    </row>
    <row r="1650" spans="1:17" ht="12.5">
      <c r="A1650" s="19"/>
      <c r="B1650" s="198" t="str">
        <f ca="1"/>
        <v>2019-02-01</v>
      </c>
      <c r="C1650" s="30">
        <f ca="1"/>
        <v>39.72</v>
      </c>
      <c r="D1650" s="205">
        <f t="shared" ca="1" si="128"/>
        <v>37.017000000000003</v>
      </c>
      <c r="E1650" s="30">
        <f t="shared" ca="1" si="125"/>
        <v>40.187333333333335</v>
      </c>
      <c r="F1650" s="30">
        <f t="shared" ca="1" si="126"/>
        <v>46.212833333333307</v>
      </c>
      <c r="G1650" s="206">
        <f t="shared" ca="1" si="127"/>
        <v>44.47507999999997</v>
      </c>
      <c r="H1650" s="192" t="str">
        <f ca="1"/>
        <v>2019-02-01</v>
      </c>
      <c r="I1650" s="193">
        <f ca="1"/>
        <v>130672552</v>
      </c>
      <c r="O1650" s="192" t="str">
        <f ca="1"/>
        <v>2019-02-01</v>
      </c>
      <c r="P1650" s="193">
        <f ca="1"/>
        <v>2.69</v>
      </c>
      <c r="Q1650" s="11"/>
    </row>
    <row r="1651" spans="1:17" ht="12.5">
      <c r="A1651" s="19"/>
      <c r="B1651" s="198" t="str">
        <f ca="1"/>
        <v>2019-01-31</v>
      </c>
      <c r="C1651" s="30">
        <f ca="1"/>
        <v>39.700000000000003</v>
      </c>
      <c r="D1651" s="205">
        <f t="shared" ca="1" si="128"/>
        <v>36.726999999999997</v>
      </c>
      <c r="E1651" s="30">
        <f t="shared" ca="1" si="125"/>
        <v>40.347333333333339</v>
      </c>
      <c r="F1651" s="30">
        <f t="shared" ca="1" si="126"/>
        <v>46.294166666666641</v>
      </c>
      <c r="G1651" s="206">
        <f t="shared" ca="1" si="127"/>
        <v>44.467079999999967</v>
      </c>
      <c r="H1651" s="192" t="str">
        <f ca="1"/>
        <v>2019-01-31</v>
      </c>
      <c r="I1651" s="193">
        <f ca="1"/>
        <v>162958596</v>
      </c>
      <c r="O1651" s="192" t="str">
        <f ca="1"/>
        <v>2019-01-31</v>
      </c>
      <c r="P1651" s="193">
        <f ca="1"/>
        <v>2.64</v>
      </c>
      <c r="Q1651" s="11"/>
    </row>
    <row r="1652" spans="1:17" ht="12.5">
      <c r="A1652" s="19"/>
      <c r="B1652" s="198" t="str">
        <f ca="1"/>
        <v>2019-01-30</v>
      </c>
      <c r="C1652" s="30">
        <f ca="1"/>
        <v>39.42</v>
      </c>
      <c r="D1652" s="205">
        <f t="shared" ca="1" si="128"/>
        <v>36.625500000000002</v>
      </c>
      <c r="E1652" s="30">
        <f t="shared" ca="1" si="125"/>
        <v>40.56600000000001</v>
      </c>
      <c r="F1652" s="30">
        <f t="shared" ca="1" si="126"/>
        <v>46.372416666666645</v>
      </c>
      <c r="G1652" s="206">
        <f t="shared" ca="1" si="127"/>
        <v>44.465999999999973</v>
      </c>
      <c r="H1652" s="192" t="str">
        <f ca="1"/>
        <v>2019-01-30</v>
      </c>
      <c r="I1652" s="193">
        <f ca="1"/>
        <v>244439200</v>
      </c>
      <c r="O1652" s="192" t="str">
        <f ca="1"/>
        <v>2019-01-30</v>
      </c>
      <c r="P1652" s="193">
        <f ca="1"/>
        <v>2.7</v>
      </c>
      <c r="Q1652" s="11"/>
    </row>
    <row r="1653" spans="1:17" ht="12.5">
      <c r="A1653" s="19"/>
      <c r="B1653" s="198" t="str">
        <f ca="1"/>
        <v>2019-01-29</v>
      </c>
      <c r="C1653" s="30">
        <f ca="1"/>
        <v>36.89</v>
      </c>
      <c r="D1653" s="205">
        <f t="shared" ca="1" si="128"/>
        <v>36.535499999999999</v>
      </c>
      <c r="E1653" s="30">
        <f t="shared" ca="1" si="125"/>
        <v>40.776000000000003</v>
      </c>
      <c r="F1653" s="30">
        <f t="shared" ca="1" si="126"/>
        <v>46.452749999999988</v>
      </c>
      <c r="G1653" s="206">
        <f t="shared" ca="1" si="127"/>
        <v>44.465679999999971</v>
      </c>
      <c r="H1653" s="192" t="str">
        <f ca="1"/>
        <v>2019-01-29</v>
      </c>
      <c r="I1653" s="193">
        <f ca="1"/>
        <v>166348956</v>
      </c>
      <c r="O1653" s="192" t="str">
        <f ca="1"/>
        <v>2019-01-29</v>
      </c>
      <c r="P1653" s="193">
        <f ca="1"/>
        <v>2.71</v>
      </c>
      <c r="Q1653" s="11"/>
    </row>
    <row r="1654" spans="1:17" ht="12.5">
      <c r="A1654" s="19"/>
      <c r="B1654" s="198" t="str">
        <f ca="1"/>
        <v>2019-01-28</v>
      </c>
      <c r="C1654" s="30">
        <f ca="1"/>
        <v>37.28</v>
      </c>
      <c r="D1654" s="205">
        <f t="shared" ca="1" si="128"/>
        <v>36.553999999999988</v>
      </c>
      <c r="E1654" s="30">
        <f t="shared" ca="1" si="125"/>
        <v>41.006166666666665</v>
      </c>
      <c r="F1654" s="30">
        <f t="shared" ca="1" si="126"/>
        <v>46.557999999999986</v>
      </c>
      <c r="G1654" s="206">
        <f t="shared" ca="1" si="127"/>
        <v>44.47507999999997</v>
      </c>
      <c r="H1654" s="192" t="str">
        <f ca="1"/>
        <v>2019-01-28</v>
      </c>
      <c r="I1654" s="193">
        <f ca="1"/>
        <v>104768400</v>
      </c>
      <c r="O1654" s="192" t="str">
        <f ca="1"/>
        <v>2019-01-28</v>
      </c>
      <c r="P1654" s="193">
        <f ca="1"/>
        <v>2.74</v>
      </c>
      <c r="Q1654" s="11"/>
    </row>
    <row r="1655" spans="1:17" ht="12.5">
      <c r="A1655" s="19"/>
      <c r="B1655" s="198" t="str">
        <f ca="1"/>
        <v>2019-01-25</v>
      </c>
      <c r="C1655" s="30">
        <f ca="1"/>
        <v>37.630000000000003</v>
      </c>
      <c r="D1655" s="205">
        <f t="shared" ca="1" si="128"/>
        <v>36.552499999999995</v>
      </c>
      <c r="E1655" s="30">
        <f t="shared" ca="1" si="125"/>
        <v>41.225666666666662</v>
      </c>
      <c r="F1655" s="30">
        <f t="shared" ca="1" si="126"/>
        <v>46.657833333333315</v>
      </c>
      <c r="G1655" s="206">
        <f t="shared" ca="1" si="127"/>
        <v>44.483839999999958</v>
      </c>
      <c r="H1655" s="192" t="str">
        <f ca="1"/>
        <v>2019-01-25</v>
      </c>
      <c r="I1655" s="193">
        <f ca="1"/>
        <v>134191572</v>
      </c>
      <c r="O1655" s="192" t="str">
        <f ca="1"/>
        <v>2019-01-25</v>
      </c>
      <c r="P1655" s="193">
        <f ca="1"/>
        <v>2.75</v>
      </c>
      <c r="Q1655" s="11"/>
    </row>
    <row r="1656" spans="1:17" ht="12.5">
      <c r="A1656" s="19"/>
      <c r="B1656" s="198" t="str">
        <f ca="1"/>
        <v>2019-01-24</v>
      </c>
      <c r="C1656" s="30">
        <f ca="1"/>
        <v>36.42</v>
      </c>
      <c r="D1656" s="205">
        <f t="shared" ca="1" si="128"/>
        <v>36.54549999999999</v>
      </c>
      <c r="E1656" s="30">
        <f t="shared" ca="1" si="125"/>
        <v>41.455333333333328</v>
      </c>
      <c r="F1656" s="30">
        <f t="shared" ca="1" si="126"/>
        <v>46.753583333333317</v>
      </c>
      <c r="G1656" s="206">
        <f t="shared" ca="1" si="127"/>
        <v>44.494519999999959</v>
      </c>
      <c r="H1656" s="192" t="str">
        <f ca="1"/>
        <v>2019-01-24</v>
      </c>
      <c r="I1656" s="193">
        <f ca="1"/>
        <v>101766196</v>
      </c>
      <c r="O1656" s="192" t="str">
        <f ca="1"/>
        <v>2019-01-24</v>
      </c>
      <c r="P1656" s="193">
        <f ca="1"/>
        <v>2.71</v>
      </c>
      <c r="Q1656" s="11"/>
    </row>
    <row r="1657" spans="1:17" ht="12.5">
      <c r="A1657" s="19"/>
      <c r="B1657" s="198" t="str">
        <f ca="1"/>
        <v>2019-01-23</v>
      </c>
      <c r="C1657" s="30">
        <f ca="1"/>
        <v>36.71</v>
      </c>
      <c r="D1657" s="205">
        <f t="shared" ca="1" si="128"/>
        <v>36.475499999999997</v>
      </c>
      <c r="E1657" s="30">
        <f t="shared" ca="1" si="125"/>
        <v>41.719000000000001</v>
      </c>
      <c r="F1657" s="30">
        <f t="shared" ca="1" si="126"/>
        <v>46.84783333333332</v>
      </c>
      <c r="G1657" s="206">
        <f t="shared" ca="1" si="127"/>
        <v>44.50967999999996</v>
      </c>
      <c r="H1657" s="192" t="str">
        <f ca="1"/>
        <v>2019-01-23</v>
      </c>
      <c r="I1657" s="193">
        <f ca="1"/>
        <v>92522400</v>
      </c>
      <c r="O1657" s="192" t="str">
        <f ca="1"/>
        <v>2019-01-23</v>
      </c>
      <c r="P1657" s="193">
        <f ca="1"/>
        <v>2.76</v>
      </c>
      <c r="Q1657" s="11"/>
    </row>
    <row r="1658" spans="1:17" ht="12.5">
      <c r="A1658" s="19"/>
      <c r="B1658" s="198" t="str">
        <f ca="1"/>
        <v>2019-01-22</v>
      </c>
      <c r="C1658" s="30">
        <f ca="1"/>
        <v>36.57</v>
      </c>
      <c r="D1658" s="205">
        <f t="shared" ca="1" si="128"/>
        <v>36.437500000000007</v>
      </c>
      <c r="E1658" s="30">
        <f t="shared" ca="1" si="125"/>
        <v>41.959333333333333</v>
      </c>
      <c r="F1658" s="30">
        <f t="shared" ca="1" si="126"/>
        <v>46.917499999999983</v>
      </c>
      <c r="G1658" s="206">
        <f t="shared" ca="1" si="127"/>
        <v>44.526599999999966</v>
      </c>
      <c r="H1658" s="192" t="str">
        <f ca="1"/>
        <v>2019-01-22</v>
      </c>
      <c r="I1658" s="193">
        <f ca="1"/>
        <v>121576000</v>
      </c>
      <c r="O1658" s="192" t="str">
        <f ca="1"/>
        <v>2019-01-22</v>
      </c>
      <c r="P1658" s="193">
        <f ca="1"/>
        <v>2.73</v>
      </c>
      <c r="Q1658" s="11"/>
    </row>
    <row r="1659" spans="1:17" ht="12.5">
      <c r="A1659" s="19"/>
      <c r="B1659" s="198" t="str">
        <f ca="1"/>
        <v>2019-01-18</v>
      </c>
      <c r="C1659" s="30">
        <f ca="1"/>
        <v>37.4</v>
      </c>
      <c r="D1659" s="205">
        <f t="shared" ca="1" si="128"/>
        <v>36.479500000000002</v>
      </c>
      <c r="E1659" s="30">
        <f t="shared" ca="1" si="125"/>
        <v>42.232166666666664</v>
      </c>
      <c r="F1659" s="30">
        <f t="shared" ca="1" si="126"/>
        <v>46.987583333333312</v>
      </c>
      <c r="G1659" s="206">
        <f t="shared" ca="1" si="127"/>
        <v>44.546719999999965</v>
      </c>
      <c r="H1659" s="192" t="str">
        <f ca="1"/>
        <v>2019-01-18</v>
      </c>
      <c r="I1659" s="193">
        <f ca="1"/>
        <v>135004092</v>
      </c>
      <c r="O1659" s="192" t="str">
        <f ca="1"/>
        <v>2019-01-18</v>
      </c>
      <c r="P1659" s="193">
        <f ca="1"/>
        <v>2.78</v>
      </c>
      <c r="Q1659" s="11"/>
    </row>
    <row r="1660" spans="1:17" ht="12.5">
      <c r="A1660" s="19"/>
      <c r="B1660" s="198" t="str">
        <f ca="1"/>
        <v>2019-01-17</v>
      </c>
      <c r="C1660" s="30">
        <f ca="1"/>
        <v>37.18</v>
      </c>
      <c r="D1660" s="205">
        <f t="shared" ca="1" si="128"/>
        <v>36.528500000000001</v>
      </c>
      <c r="E1660" s="30">
        <f t="shared" ca="1" si="125"/>
        <v>42.482999999999997</v>
      </c>
      <c r="F1660" s="30">
        <f t="shared" ca="1" si="126"/>
        <v>47.052916666666647</v>
      </c>
      <c r="G1660" s="206">
        <f t="shared" ca="1" si="127"/>
        <v>44.56347999999997</v>
      </c>
      <c r="H1660" s="192" t="str">
        <f ca="1"/>
        <v>2019-01-17</v>
      </c>
      <c r="I1660" s="193">
        <f ca="1"/>
        <v>119284800</v>
      </c>
      <c r="O1660" s="192" t="str">
        <f ca="1"/>
        <v>2019-01-17</v>
      </c>
      <c r="P1660" s="193">
        <f ca="1"/>
        <v>2.75</v>
      </c>
      <c r="Q1660" s="11"/>
    </row>
    <row r="1661" spans="1:17" ht="12.5">
      <c r="A1661" s="19"/>
      <c r="B1661" s="198" t="str">
        <f ca="1"/>
        <v>2019-01-16</v>
      </c>
      <c r="C1661" s="30">
        <f ca="1"/>
        <v>36.96</v>
      </c>
      <c r="D1661" s="205">
        <f t="shared" ca="1" si="128"/>
        <v>36.65</v>
      </c>
      <c r="E1661" s="30">
        <f t="shared" ca="1" si="125"/>
        <v>42.732166666666664</v>
      </c>
      <c r="F1661" s="30">
        <f t="shared" ca="1" si="126"/>
        <v>47.126416666666643</v>
      </c>
      <c r="G1661" s="206">
        <f t="shared" ca="1" si="127"/>
        <v>44.582519999999967</v>
      </c>
      <c r="H1661" s="192" t="str">
        <f ca="1"/>
        <v>2019-01-16</v>
      </c>
      <c r="I1661" s="193">
        <f ca="1"/>
        <v>122278824</v>
      </c>
      <c r="O1661" s="192" t="str">
        <f ca="1"/>
        <v>2019-01-16</v>
      </c>
      <c r="P1661" s="193">
        <f ca="1"/>
        <v>2.73</v>
      </c>
      <c r="Q1661" s="11"/>
    </row>
    <row r="1662" spans="1:17" ht="12.5">
      <c r="A1662" s="19"/>
      <c r="B1662" s="198" t="str">
        <f ca="1"/>
        <v>2019-01-15</v>
      </c>
      <c r="C1662" s="30">
        <f ca="1"/>
        <v>36.51</v>
      </c>
      <c r="D1662" s="205">
        <f t="shared" ca="1" si="128"/>
        <v>36.757000000000005</v>
      </c>
      <c r="E1662" s="30">
        <f t="shared" ca="1" si="125"/>
        <v>42.971999999999987</v>
      </c>
      <c r="F1662" s="30">
        <f t="shared" ca="1" si="126"/>
        <v>47.202999999999975</v>
      </c>
      <c r="G1662" s="206">
        <f t="shared" ca="1" si="127"/>
        <v>44.603159999999967</v>
      </c>
      <c r="H1662" s="192" t="str">
        <f ca="1"/>
        <v>2019-01-15</v>
      </c>
      <c r="I1662" s="193">
        <f ca="1"/>
        <v>114843600</v>
      </c>
      <c r="O1662" s="192" t="str">
        <f ca="1"/>
        <v>2019-01-15</v>
      </c>
      <c r="P1662" s="193">
        <f ca="1"/>
        <v>2.71</v>
      </c>
      <c r="Q1662" s="11"/>
    </row>
    <row r="1663" spans="1:17" ht="12.5">
      <c r="A1663" s="19"/>
      <c r="B1663" s="198" t="str">
        <f ca="1"/>
        <v>2019-01-14</v>
      </c>
      <c r="C1663" s="30">
        <f ca="1"/>
        <v>35.78</v>
      </c>
      <c r="D1663" s="205">
        <f t="shared" ca="1" si="128"/>
        <v>36.905000000000001</v>
      </c>
      <c r="E1663" s="30">
        <f t="shared" ca="1" si="125"/>
        <v>43.239666666666658</v>
      </c>
      <c r="F1663" s="30">
        <f t="shared" ca="1" si="126"/>
        <v>47.279666666666643</v>
      </c>
      <c r="G1663" s="206">
        <f t="shared" ca="1" si="127"/>
        <v>44.625479999999968</v>
      </c>
      <c r="H1663" s="192" t="str">
        <f ca="1"/>
        <v>2019-01-14</v>
      </c>
      <c r="I1663" s="193">
        <f ca="1"/>
        <v>129756800</v>
      </c>
      <c r="O1663" s="192" t="str">
        <f ca="1"/>
        <v>2019-01-14</v>
      </c>
      <c r="P1663" s="193">
        <f ca="1"/>
        <v>2.71</v>
      </c>
      <c r="Q1663" s="11"/>
    </row>
    <row r="1664" spans="1:17" ht="12.5">
      <c r="A1664" s="19"/>
      <c r="B1664" s="198" t="str">
        <f ca="1"/>
        <v>2019-01-11</v>
      </c>
      <c r="C1664" s="30">
        <f ca="1"/>
        <v>36.32</v>
      </c>
      <c r="D1664" s="205">
        <f t="shared" ca="1" si="128"/>
        <v>37.155000000000001</v>
      </c>
      <c r="E1664" s="30">
        <f t="shared" ca="1" si="125"/>
        <v>43.523333333333326</v>
      </c>
      <c r="F1664" s="30">
        <f t="shared" ca="1" si="126"/>
        <v>47.359666666666641</v>
      </c>
      <c r="G1664" s="206">
        <f t="shared" ca="1" si="127"/>
        <v>44.647959999999969</v>
      </c>
      <c r="H1664" s="192" t="str">
        <f ca="1"/>
        <v>2019-01-11</v>
      </c>
      <c r="I1664" s="193">
        <f ca="1"/>
        <v>108092964</v>
      </c>
      <c r="O1664" s="192" t="str">
        <f ca="1"/>
        <v>2019-01-11</v>
      </c>
      <c r="P1664" s="193">
        <f ca="1"/>
        <v>2.7</v>
      </c>
      <c r="Q1664" s="11"/>
    </row>
    <row r="1665" spans="1:17" ht="12.5">
      <c r="A1665" s="19"/>
      <c r="B1665" s="198" t="str">
        <f ca="1"/>
        <v>2019-01-10</v>
      </c>
      <c r="C1665" s="30">
        <f ca="1"/>
        <v>36.68</v>
      </c>
      <c r="D1665" s="205">
        <f t="shared" ca="1" si="128"/>
        <v>37.355500000000006</v>
      </c>
      <c r="E1665" s="30">
        <f t="shared" ca="1" si="125"/>
        <v>43.778999999999996</v>
      </c>
      <c r="F1665" s="30">
        <f t="shared" ca="1" si="126"/>
        <v>47.434833333333316</v>
      </c>
      <c r="G1665" s="206">
        <f t="shared" ca="1" si="127"/>
        <v>44.669119999999971</v>
      </c>
      <c r="H1665" s="192" t="str">
        <f ca="1"/>
        <v>2019-01-10</v>
      </c>
      <c r="I1665" s="193">
        <f ca="1"/>
        <v>143122800</v>
      </c>
      <c r="O1665" s="192" t="str">
        <f ca="1"/>
        <v>2019-01-10</v>
      </c>
      <c r="P1665" s="193">
        <f ca="1"/>
        <v>2.73</v>
      </c>
      <c r="Q1665" s="11"/>
    </row>
    <row r="1666" spans="1:17" ht="12.5">
      <c r="A1666" s="19"/>
      <c r="B1666" s="198" t="str">
        <f ca="1"/>
        <v>2019-01-09</v>
      </c>
      <c r="C1666" s="30">
        <f ca="1"/>
        <v>36.57</v>
      </c>
      <c r="D1666" s="205">
        <f t="shared" ca="1" si="128"/>
        <v>37.532500000000006</v>
      </c>
      <c r="E1666" s="30">
        <f t="shared" ca="1" si="125"/>
        <v>44.047499999999999</v>
      </c>
      <c r="F1666" s="30">
        <f t="shared" ca="1" si="126"/>
        <v>47.507916666666645</v>
      </c>
      <c r="G1666" s="206">
        <f t="shared" ca="1" si="127"/>
        <v>44.687159999999977</v>
      </c>
      <c r="H1666" s="192" t="str">
        <f ca="1"/>
        <v>2019-01-09</v>
      </c>
      <c r="I1666" s="193">
        <f ca="1"/>
        <v>180396400</v>
      </c>
      <c r="O1666" s="192" t="str">
        <f ca="1"/>
        <v>2019-01-09</v>
      </c>
      <c r="P1666" s="193">
        <f ca="1"/>
        <v>2.73</v>
      </c>
      <c r="Q1666" s="11"/>
    </row>
    <row r="1667" spans="1:17" ht="12.5">
      <c r="A1667" s="19"/>
      <c r="B1667" s="198" t="str">
        <f ca="1"/>
        <v>2019-01-08</v>
      </c>
      <c r="C1667" s="30">
        <f ca="1"/>
        <v>35.96</v>
      </c>
      <c r="D1667" s="205">
        <f t="shared" ca="1" si="128"/>
        <v>37.726500000000001</v>
      </c>
      <c r="E1667" s="30">
        <f t="shared" ca="1" si="125"/>
        <v>44.287500000000001</v>
      </c>
      <c r="F1667" s="30">
        <f t="shared" ca="1" si="126"/>
        <v>47.578999999999986</v>
      </c>
      <c r="G1667" s="206">
        <f t="shared" ca="1" si="127"/>
        <v>44.70471999999998</v>
      </c>
      <c r="H1667" s="192" t="str">
        <f ca="1"/>
        <v>2019-01-08</v>
      </c>
      <c r="I1667" s="193">
        <f ca="1"/>
        <v>164101256</v>
      </c>
      <c r="O1667" s="192" t="str">
        <f ca="1"/>
        <v>2019-01-08</v>
      </c>
      <c r="P1667" s="193">
        <f ca="1"/>
        <v>2.72</v>
      </c>
      <c r="Q1667" s="11"/>
    </row>
    <row r="1668" spans="1:17" ht="12.5">
      <c r="A1668" s="19"/>
      <c r="B1668" s="198" t="str">
        <f ca="1"/>
        <v>2019-01-07</v>
      </c>
      <c r="C1668" s="30">
        <f ca="1"/>
        <v>35.28</v>
      </c>
      <c r="D1668" s="205">
        <f t="shared" ca="1" si="128"/>
        <v>37.938000000000009</v>
      </c>
      <c r="E1668" s="30">
        <f t="shared" ref="E1668:E1731" ca="1" si="129">AVERAGE(C1668:C1727)</f>
        <v>44.545333333333332</v>
      </c>
      <c r="F1668" s="30">
        <f t="shared" ref="F1668:F1731" ca="1" si="130">AVERAGE(C1668:C1787)</f>
        <v>47.657249999999991</v>
      </c>
      <c r="G1668" s="206">
        <f t="shared" ref="G1668:G1731" ca="1" si="131">AVERAGE(C1668:C1917)</f>
        <v>44.724759999999975</v>
      </c>
      <c r="H1668" s="192" t="str">
        <f ca="1"/>
        <v>2019-01-07</v>
      </c>
      <c r="I1668" s="193">
        <f ca="1"/>
        <v>219111200</v>
      </c>
      <c r="O1668" s="192" t="str">
        <f ca="1"/>
        <v>2019-01-07</v>
      </c>
      <c r="P1668" s="193">
        <f ca="1"/>
        <v>2.68</v>
      </c>
      <c r="Q1668" s="11"/>
    </row>
    <row r="1669" spans="1:17" ht="12.5">
      <c r="A1669" s="19"/>
      <c r="B1669" s="198" t="str">
        <f ca="1"/>
        <v>2019-01-04</v>
      </c>
      <c r="C1669" s="30">
        <f ca="1"/>
        <v>35.36</v>
      </c>
      <c r="D1669" s="205">
        <f t="shared" ref="D1669:D1732" ca="1" si="132">AVERAGE(C1669:C1688)</f>
        <v>38.2575</v>
      </c>
      <c r="E1669" s="30">
        <f t="shared" ca="1" si="129"/>
        <v>44.856166666666667</v>
      </c>
      <c r="F1669" s="30">
        <f t="shared" ca="1" si="130"/>
        <v>47.740083333333331</v>
      </c>
      <c r="G1669" s="206">
        <f t="shared" ca="1" si="131"/>
        <v>44.747519999999966</v>
      </c>
      <c r="H1669" s="192" t="str">
        <f ca="1"/>
        <v>2019-01-04</v>
      </c>
      <c r="I1669" s="193">
        <f ca="1"/>
        <v>234428400</v>
      </c>
      <c r="O1669" s="192" t="str">
        <f ca="1"/>
        <v>2019-01-04</v>
      </c>
      <c r="P1669" s="193">
        <f ca="1"/>
        <v>2.66</v>
      </c>
      <c r="Q1669" s="11"/>
    </row>
    <row r="1670" spans="1:17" ht="12.5">
      <c r="A1670" s="19"/>
      <c r="B1670" s="198" t="str">
        <f ca="1"/>
        <v>2019-01-03</v>
      </c>
      <c r="C1670" s="30">
        <f ca="1"/>
        <v>33.92</v>
      </c>
      <c r="D1670" s="205">
        <f t="shared" ca="1" si="132"/>
        <v>38.596500000000006</v>
      </c>
      <c r="E1670" s="30">
        <f t="shared" ca="1" si="129"/>
        <v>45.153333333333329</v>
      </c>
      <c r="F1670" s="30">
        <f t="shared" ca="1" si="130"/>
        <v>47.823083333333329</v>
      </c>
      <c r="G1670" s="206">
        <f t="shared" ca="1" si="131"/>
        <v>44.770559999999968</v>
      </c>
      <c r="H1670" s="192" t="str">
        <f ca="1"/>
        <v>2019-01-03</v>
      </c>
      <c r="I1670" s="193">
        <f ca="1"/>
        <v>365248800</v>
      </c>
      <c r="O1670" s="192" t="str">
        <f ca="1"/>
        <v>2019-01-03</v>
      </c>
      <c r="P1670" s="193">
        <f ca="1"/>
        <v>2.5499999999999998</v>
      </c>
      <c r="Q1670" s="11"/>
    </row>
    <row r="1671" spans="1:17" ht="12.5">
      <c r="A1671" s="19"/>
      <c r="B1671" s="198" t="str">
        <f ca="1"/>
        <v>2019-01-02</v>
      </c>
      <c r="C1671" s="30">
        <f ca="1"/>
        <v>37.67</v>
      </c>
      <c r="D1671" s="205">
        <f t="shared" ca="1" si="132"/>
        <v>39.104500000000002</v>
      </c>
      <c r="E1671" s="30">
        <f t="shared" ca="1" si="129"/>
        <v>45.476499999999994</v>
      </c>
      <c r="F1671" s="30">
        <f t="shared" ca="1" si="130"/>
        <v>47.917499999999997</v>
      </c>
      <c r="G1671" s="206">
        <f t="shared" ca="1" si="131"/>
        <v>44.79751999999997</v>
      </c>
      <c r="H1671" s="192" t="str">
        <f ca="1"/>
        <v>2019-01-02</v>
      </c>
      <c r="I1671" s="193">
        <f ca="1"/>
        <v>148158948</v>
      </c>
      <c r="O1671" s="192" t="str">
        <f ca="1"/>
        <v>2019-01-02</v>
      </c>
      <c r="P1671" s="193">
        <f ca="1"/>
        <v>2.66</v>
      </c>
      <c r="Q1671" s="11"/>
    </row>
    <row r="1672" spans="1:17" ht="12.5">
      <c r="A1672" s="19"/>
      <c r="B1672" s="198" t="str">
        <f ca="1"/>
        <v>2018-12-31</v>
      </c>
      <c r="C1672" s="30">
        <f ca="1"/>
        <v>37.619999999999997</v>
      </c>
      <c r="D1672" s="205">
        <f t="shared" ca="1" si="132"/>
        <v>39.350999999999999</v>
      </c>
      <c r="E1672" s="30">
        <f t="shared" ca="1" si="129"/>
        <v>45.75183333333333</v>
      </c>
      <c r="F1672" s="30">
        <f t="shared" ca="1" si="130"/>
        <v>47.974416666666656</v>
      </c>
      <c r="G1672" s="206">
        <f t="shared" ca="1" si="131"/>
        <v>44.808719999999958</v>
      </c>
      <c r="H1672" s="192" t="str">
        <f ca="1"/>
        <v>2018-12-31</v>
      </c>
      <c r="I1672" s="193">
        <f ca="1"/>
        <v>140014000</v>
      </c>
      <c r="O1672" s="192" t="str">
        <f ca="1"/>
        <v>2018-12-31</v>
      </c>
      <c r="P1672" s="193">
        <f ca="1"/>
        <v>2.69</v>
      </c>
      <c r="Q1672" s="11"/>
    </row>
    <row r="1673" spans="1:17" ht="12.5">
      <c r="A1673" s="19"/>
      <c r="B1673" s="198" t="str">
        <f ca="1"/>
        <v>2018-12-28</v>
      </c>
      <c r="C1673" s="30">
        <f ca="1"/>
        <v>37.26</v>
      </c>
      <c r="D1673" s="205">
        <f t="shared" ca="1" si="132"/>
        <v>39.611500000000007</v>
      </c>
      <c r="E1673" s="30">
        <f t="shared" ca="1" si="129"/>
        <v>46.044166666666662</v>
      </c>
      <c r="F1673" s="30">
        <f t="shared" ca="1" si="130"/>
        <v>48.036666666666655</v>
      </c>
      <c r="G1673" s="206">
        <f t="shared" ca="1" si="131"/>
        <v>44.820159999999959</v>
      </c>
      <c r="H1673" s="192" t="str">
        <f ca="1"/>
        <v>2018-12-28</v>
      </c>
      <c r="I1673" s="193">
        <f ca="1"/>
        <v>169165696</v>
      </c>
      <c r="O1673" s="192" t="str">
        <f ca="1"/>
        <v>2018-12-28</v>
      </c>
      <c r="P1673" s="193">
        <f ca="1"/>
        <v>2.74</v>
      </c>
      <c r="Q1673" s="11"/>
    </row>
    <row r="1674" spans="1:17" ht="12.5">
      <c r="A1674" s="19"/>
      <c r="B1674" s="198" t="str">
        <f ca="1"/>
        <v>2018-12-27</v>
      </c>
      <c r="C1674" s="30">
        <f ca="1"/>
        <v>37.25</v>
      </c>
      <c r="D1674" s="205">
        <f t="shared" ca="1" si="132"/>
        <v>39.906500000000001</v>
      </c>
      <c r="E1674" s="30">
        <f t="shared" ca="1" si="129"/>
        <v>46.331499999999998</v>
      </c>
      <c r="F1674" s="30">
        <f t="shared" ca="1" si="130"/>
        <v>48.102333333333327</v>
      </c>
      <c r="G1674" s="206">
        <f t="shared" ca="1" si="131"/>
        <v>44.830199999999962</v>
      </c>
      <c r="H1674" s="192" t="str">
        <f ca="1"/>
        <v>2018-12-27</v>
      </c>
      <c r="I1674" s="193">
        <f ca="1"/>
        <v>212468400</v>
      </c>
      <c r="O1674" s="192" t="str">
        <f ca="1"/>
        <v>2018-12-27</v>
      </c>
      <c r="P1674" s="193">
        <f ca="1"/>
        <v>2.74</v>
      </c>
      <c r="Q1674" s="11"/>
    </row>
    <row r="1675" spans="1:17" ht="12.5">
      <c r="A1675" s="19"/>
      <c r="B1675" s="198" t="str">
        <f ca="1"/>
        <v>2018-12-26</v>
      </c>
      <c r="C1675" s="30">
        <f ca="1"/>
        <v>37.49</v>
      </c>
      <c r="D1675" s="205">
        <f t="shared" ca="1" si="132"/>
        <v>40.122</v>
      </c>
      <c r="E1675" s="30">
        <f t="shared" ca="1" si="129"/>
        <v>46.610999999999997</v>
      </c>
      <c r="F1675" s="30">
        <f t="shared" ca="1" si="130"/>
        <v>48.162916666666661</v>
      </c>
      <c r="G1675" s="206">
        <f t="shared" ca="1" si="131"/>
        <v>44.84199999999997</v>
      </c>
      <c r="H1675" s="192" t="str">
        <f ca="1"/>
        <v>2018-12-26</v>
      </c>
      <c r="I1675" s="193">
        <f ca="1"/>
        <v>234330176</v>
      </c>
      <c r="O1675" s="192" t="str">
        <f ca="1"/>
        <v>2018-12-26</v>
      </c>
      <c r="P1675" s="193">
        <f ca="1"/>
        <v>2.8</v>
      </c>
      <c r="Q1675" s="11"/>
    </row>
    <row r="1676" spans="1:17" ht="12.5">
      <c r="A1676" s="19"/>
      <c r="B1676" s="198" t="str">
        <f ca="1"/>
        <v>2018-12-24</v>
      </c>
      <c r="C1676" s="30">
        <f ca="1"/>
        <v>35.020000000000003</v>
      </c>
      <c r="D1676" s="205">
        <f t="shared" ca="1" si="132"/>
        <v>40.33</v>
      </c>
      <c r="E1676" s="30">
        <f t="shared" ca="1" si="129"/>
        <v>46.880499999999998</v>
      </c>
      <c r="F1676" s="30">
        <f t="shared" ca="1" si="130"/>
        <v>48.21641666666666</v>
      </c>
      <c r="G1676" s="206">
        <f t="shared" ca="1" si="131"/>
        <v>44.852399999999975</v>
      </c>
      <c r="H1676" s="192" t="str">
        <f ca="1"/>
        <v>2018-12-24</v>
      </c>
      <c r="I1676" s="193">
        <f ca="1"/>
        <v>148676928</v>
      </c>
      <c r="O1676" s="192" t="str">
        <f ca="1"/>
        <v>2018-12-24</v>
      </c>
      <c r="P1676" s="193">
        <f ca="1"/>
        <v>2.75</v>
      </c>
      <c r="Q1676" s="11"/>
    </row>
    <row r="1677" spans="1:17" ht="12.5">
      <c r="A1677" s="19"/>
      <c r="B1677" s="198" t="str">
        <f ca="1"/>
        <v>2018-12-21</v>
      </c>
      <c r="C1677" s="30">
        <f ca="1"/>
        <v>35.950000000000003</v>
      </c>
      <c r="D1677" s="205">
        <f t="shared" ca="1" si="132"/>
        <v>40.633500000000005</v>
      </c>
      <c r="E1677" s="30">
        <f t="shared" ca="1" si="129"/>
        <v>47.187999999999988</v>
      </c>
      <c r="F1677" s="30">
        <f t="shared" ca="1" si="130"/>
        <v>48.28758333333333</v>
      </c>
      <c r="G1677" s="206">
        <f t="shared" ca="1" si="131"/>
        <v>44.872639999999969</v>
      </c>
      <c r="H1677" s="192" t="str">
        <f ca="1"/>
        <v>2018-12-21</v>
      </c>
      <c r="I1677" s="193">
        <f ca="1"/>
        <v>382978400</v>
      </c>
      <c r="O1677" s="192" t="str">
        <f ca="1"/>
        <v>2018-12-21</v>
      </c>
      <c r="P1677" s="193">
        <f ca="1"/>
        <v>2.79</v>
      </c>
      <c r="Q1677" s="11"/>
    </row>
    <row r="1678" spans="1:17" ht="12.5">
      <c r="A1678" s="19"/>
      <c r="B1678" s="198" t="str">
        <f ca="1"/>
        <v>2018-12-20</v>
      </c>
      <c r="C1678" s="30">
        <f ca="1"/>
        <v>37.409999999999997</v>
      </c>
      <c r="D1678" s="205">
        <f t="shared" ca="1" si="132"/>
        <v>40.944499999999998</v>
      </c>
      <c r="E1678" s="30">
        <f t="shared" ca="1" si="129"/>
        <v>47.461999999999989</v>
      </c>
      <c r="F1678" s="30">
        <f t="shared" ca="1" si="130"/>
        <v>48.357499999999995</v>
      </c>
      <c r="G1678" s="206">
        <f t="shared" ca="1" si="131"/>
        <v>44.893359999999966</v>
      </c>
      <c r="H1678" s="192" t="str">
        <f ca="1"/>
        <v>2018-12-20</v>
      </c>
      <c r="I1678" s="193">
        <f ca="1"/>
        <v>259092000</v>
      </c>
      <c r="O1678" s="192" t="str">
        <f ca="1"/>
        <v>2018-12-20</v>
      </c>
      <c r="P1678" s="193">
        <f ca="1"/>
        <v>2.79</v>
      </c>
      <c r="Q1678" s="11"/>
    </row>
    <row r="1679" spans="1:17" ht="12.5">
      <c r="A1679" s="19"/>
      <c r="B1679" s="198" t="str">
        <f ca="1"/>
        <v>2018-12-19</v>
      </c>
      <c r="C1679" s="30">
        <f ca="1"/>
        <v>38.380000000000003</v>
      </c>
      <c r="D1679" s="205">
        <f t="shared" ca="1" si="132"/>
        <v>41.1845</v>
      </c>
      <c r="E1679" s="30">
        <f t="shared" ca="1" si="129"/>
        <v>47.71866666666665</v>
      </c>
      <c r="F1679" s="30">
        <f t="shared" ca="1" si="130"/>
        <v>48.411166666666666</v>
      </c>
      <c r="G1679" s="206">
        <f t="shared" ca="1" si="131"/>
        <v>44.908239999999964</v>
      </c>
      <c r="H1679" s="192" t="str">
        <f ca="1"/>
        <v>2018-12-19</v>
      </c>
      <c r="I1679" s="193">
        <f ca="1"/>
        <v>196189200</v>
      </c>
      <c r="O1679" s="192" t="str">
        <f ca="1"/>
        <v>2018-12-19</v>
      </c>
      <c r="P1679" s="193">
        <f ca="1"/>
        <v>2.78</v>
      </c>
      <c r="Q1679" s="11"/>
    </row>
    <row r="1680" spans="1:17" ht="12.5">
      <c r="A1680" s="19"/>
      <c r="B1680" s="198" t="str">
        <f ca="1"/>
        <v>2018-12-18</v>
      </c>
      <c r="C1680" s="30">
        <f ca="1"/>
        <v>39.61</v>
      </c>
      <c r="D1680" s="205">
        <f t="shared" ca="1" si="132"/>
        <v>41.482000000000006</v>
      </c>
      <c r="E1680" s="30">
        <f t="shared" ca="1" si="129"/>
        <v>47.953666666666656</v>
      </c>
      <c r="F1680" s="30">
        <f t="shared" ca="1" si="130"/>
        <v>48.457499999999996</v>
      </c>
      <c r="G1680" s="206">
        <f t="shared" ca="1" si="131"/>
        <v>44.918599999999962</v>
      </c>
      <c r="H1680" s="192" t="str">
        <f ca="1"/>
        <v>2018-12-18</v>
      </c>
      <c r="I1680" s="193">
        <f ca="1"/>
        <v>135366072</v>
      </c>
      <c r="O1680" s="192" t="str">
        <f ca="1"/>
        <v>2018-12-18</v>
      </c>
      <c r="P1680" s="193">
        <f ca="1"/>
        <v>2.83</v>
      </c>
      <c r="Q1680" s="11"/>
    </row>
    <row r="1681" spans="1:17" ht="12.5">
      <c r="A1681" s="19"/>
      <c r="B1681" s="198" t="str">
        <f ca="1"/>
        <v>2018-12-17</v>
      </c>
      <c r="C1681" s="30">
        <f ca="1"/>
        <v>39.1</v>
      </c>
      <c r="D1681" s="205">
        <f t="shared" ca="1" si="132"/>
        <v>41.8095</v>
      </c>
      <c r="E1681" s="30">
        <f t="shared" ca="1" si="129"/>
        <v>48.15583333333332</v>
      </c>
      <c r="F1681" s="30">
        <f t="shared" ca="1" si="130"/>
        <v>48.490916666666664</v>
      </c>
      <c r="G1681" s="206">
        <f t="shared" ca="1" si="131"/>
        <v>44.924239999999962</v>
      </c>
      <c r="H1681" s="192" t="str">
        <f ca="1"/>
        <v>2018-12-17</v>
      </c>
      <c r="I1681" s="193">
        <f ca="1"/>
        <v>177151688</v>
      </c>
      <c r="O1681" s="192" t="str">
        <f ca="1"/>
        <v>2018-12-17</v>
      </c>
      <c r="P1681" s="193">
        <f ca="1"/>
        <v>2.86</v>
      </c>
      <c r="Q1681" s="11"/>
    </row>
    <row r="1682" spans="1:17" ht="12.5">
      <c r="A1682" s="19"/>
      <c r="B1682" s="198" t="str">
        <f ca="1"/>
        <v>2018-12-14</v>
      </c>
      <c r="C1682" s="30">
        <f ca="1"/>
        <v>39.47</v>
      </c>
      <c r="D1682" s="205">
        <f t="shared" ca="1" si="132"/>
        <v>42.137500000000003</v>
      </c>
      <c r="E1682" s="30">
        <f t="shared" ca="1" si="129"/>
        <v>48.375833333333318</v>
      </c>
      <c r="F1682" s="30">
        <f t="shared" ca="1" si="130"/>
        <v>48.529083333333332</v>
      </c>
      <c r="G1682" s="206">
        <f t="shared" ca="1" si="131"/>
        <v>44.93367999999996</v>
      </c>
      <c r="H1682" s="192" t="str">
        <f ca="1"/>
        <v>2018-12-14</v>
      </c>
      <c r="I1682" s="193">
        <f ca="1"/>
        <v>162814840</v>
      </c>
      <c r="O1682" s="192" t="str">
        <f ca="1"/>
        <v>2018-12-14</v>
      </c>
      <c r="P1682" s="193">
        <f ca="1"/>
        <v>2.89</v>
      </c>
      <c r="Q1682" s="11"/>
    </row>
    <row r="1683" spans="1:17" ht="12.5">
      <c r="A1683" s="19"/>
      <c r="B1683" s="198" t="str">
        <f ca="1"/>
        <v>2018-12-13</v>
      </c>
      <c r="C1683" s="30">
        <f ca="1"/>
        <v>40.78</v>
      </c>
      <c r="D1683" s="205">
        <f t="shared" ca="1" si="132"/>
        <v>42.391999999999996</v>
      </c>
      <c r="E1683" s="30">
        <f t="shared" ca="1" si="129"/>
        <v>48.582999999999991</v>
      </c>
      <c r="F1683" s="30">
        <f t="shared" ca="1" si="130"/>
        <v>48.559750000000001</v>
      </c>
      <c r="G1683" s="206">
        <f t="shared" ca="1" si="131"/>
        <v>44.93931999999996</v>
      </c>
      <c r="H1683" s="192" t="str">
        <f ca="1"/>
        <v>2018-12-13</v>
      </c>
      <c r="I1683" s="193">
        <f ca="1"/>
        <v>127594400</v>
      </c>
      <c r="O1683" s="192" t="str">
        <f ca="1"/>
        <v>2018-12-13</v>
      </c>
      <c r="P1683" s="193">
        <f ca="1"/>
        <v>2.91</v>
      </c>
      <c r="Q1683" s="11"/>
    </row>
    <row r="1684" spans="1:17" ht="12.5">
      <c r="A1684" s="19"/>
      <c r="B1684" s="198" t="str">
        <f ca="1"/>
        <v>2018-12-12</v>
      </c>
      <c r="C1684" s="30">
        <f ca="1"/>
        <v>40.33</v>
      </c>
      <c r="D1684" s="205">
        <f t="shared" ca="1" si="132"/>
        <v>42.645499999999998</v>
      </c>
      <c r="E1684" s="30">
        <f t="shared" ca="1" si="129"/>
        <v>48.767833333333328</v>
      </c>
      <c r="F1684" s="30">
        <f t="shared" ca="1" si="130"/>
        <v>48.584916666666665</v>
      </c>
      <c r="G1684" s="206">
        <f t="shared" ca="1" si="131"/>
        <v>44.93807999999995</v>
      </c>
      <c r="H1684" s="192" t="str">
        <f ca="1"/>
        <v>2018-12-12</v>
      </c>
      <c r="I1684" s="193">
        <f ca="1"/>
        <v>142510800</v>
      </c>
      <c r="O1684" s="192" t="str">
        <f ca="1"/>
        <v>2018-12-12</v>
      </c>
      <c r="P1684" s="193">
        <f ca="1"/>
        <v>2.91</v>
      </c>
      <c r="Q1684" s="11"/>
    </row>
    <row r="1685" spans="1:17" ht="12.5">
      <c r="A1685" s="19"/>
      <c r="B1685" s="198" t="str">
        <f ca="1"/>
        <v>2018-12-11</v>
      </c>
      <c r="C1685" s="30">
        <f ca="1"/>
        <v>40.22</v>
      </c>
      <c r="D1685" s="205">
        <f t="shared" ca="1" si="132"/>
        <v>42.944500000000005</v>
      </c>
      <c r="E1685" s="30">
        <f t="shared" ca="1" si="129"/>
        <v>48.958833333333331</v>
      </c>
      <c r="F1685" s="30">
        <f t="shared" ca="1" si="130"/>
        <v>48.614916666666666</v>
      </c>
      <c r="G1685" s="206">
        <f t="shared" ca="1" si="131"/>
        <v>44.938679999999948</v>
      </c>
      <c r="H1685" s="192" t="str">
        <f ca="1"/>
        <v>2018-12-11</v>
      </c>
      <c r="I1685" s="193">
        <f ca="1"/>
        <v>189126800</v>
      </c>
      <c r="O1685" s="192" t="str">
        <f ca="1"/>
        <v>2018-12-11</v>
      </c>
      <c r="P1685" s="193">
        <f ca="1"/>
        <v>2.88</v>
      </c>
      <c r="Q1685" s="11"/>
    </row>
    <row r="1686" spans="1:17" ht="12.5">
      <c r="A1686" s="19"/>
      <c r="B1686" s="198" t="str">
        <f ca="1"/>
        <v>2018-12-10</v>
      </c>
      <c r="C1686" s="30">
        <f ca="1"/>
        <v>40.450000000000003</v>
      </c>
      <c r="D1686" s="205">
        <f t="shared" ca="1" si="132"/>
        <v>43.372</v>
      </c>
      <c r="E1686" s="30">
        <f t="shared" ca="1" si="129"/>
        <v>49.175166666666655</v>
      </c>
      <c r="F1686" s="30">
        <f t="shared" ca="1" si="130"/>
        <v>48.647833333333331</v>
      </c>
      <c r="G1686" s="206">
        <f t="shared" ca="1" si="131"/>
        <v>44.939199999999957</v>
      </c>
      <c r="H1686" s="192" t="str">
        <f ca="1"/>
        <v>2018-12-10</v>
      </c>
      <c r="I1686" s="193">
        <f ca="1"/>
        <v>248104000</v>
      </c>
      <c r="O1686" s="192" t="str">
        <f ca="1"/>
        <v>2018-12-10</v>
      </c>
      <c r="P1686" s="193">
        <f ca="1"/>
        <v>2.86</v>
      </c>
      <c r="Q1686" s="11"/>
    </row>
    <row r="1687" spans="1:17" ht="12.5">
      <c r="A1687" s="19"/>
      <c r="B1687" s="198" t="str">
        <f ca="1"/>
        <v>2018-12-07</v>
      </c>
      <c r="C1687" s="30">
        <f ca="1"/>
        <v>40.19</v>
      </c>
      <c r="D1687" s="205">
        <f t="shared" ca="1" si="132"/>
        <v>43.835999999999999</v>
      </c>
      <c r="E1687" s="30">
        <f t="shared" ca="1" si="129"/>
        <v>49.397999999999996</v>
      </c>
      <c r="F1687" s="30">
        <f t="shared" ca="1" si="130"/>
        <v>48.677250000000001</v>
      </c>
      <c r="G1687" s="206">
        <f t="shared" ca="1" si="131"/>
        <v>44.939719999999959</v>
      </c>
      <c r="H1687" s="192" t="str">
        <f ca="1"/>
        <v>2018-12-07</v>
      </c>
      <c r="I1687" s="193">
        <f ca="1"/>
        <v>169126524</v>
      </c>
      <c r="O1687" s="192" t="str">
        <f ca="1"/>
        <v>2018-12-07</v>
      </c>
      <c r="P1687" s="193">
        <f ca="1"/>
        <v>2.85</v>
      </c>
      <c r="Q1687" s="11"/>
    </row>
    <row r="1688" spans="1:17" ht="12.5">
      <c r="A1688" s="19"/>
      <c r="B1688" s="198" t="str">
        <f ca="1"/>
        <v>2018-12-06</v>
      </c>
      <c r="C1688" s="30">
        <f ca="1"/>
        <v>41.67</v>
      </c>
      <c r="D1688" s="205">
        <f t="shared" ca="1" si="132"/>
        <v>44.3215</v>
      </c>
      <c r="E1688" s="30">
        <f t="shared" ca="1" si="129"/>
        <v>49.603999999999999</v>
      </c>
      <c r="F1688" s="30">
        <f t="shared" ca="1" si="130"/>
        <v>48.714916666666674</v>
      </c>
      <c r="G1688" s="206">
        <f t="shared" ca="1" si="131"/>
        <v>44.938159999999954</v>
      </c>
      <c r="H1688" s="192" t="str">
        <f ca="1"/>
        <v>2018-12-06</v>
      </c>
      <c r="I1688" s="193">
        <f ca="1"/>
        <v>172393640</v>
      </c>
      <c r="O1688" s="192" t="str">
        <f ca="1"/>
        <v>2018-12-06</v>
      </c>
      <c r="P1688" s="193">
        <f ca="1"/>
        <v>2.88</v>
      </c>
      <c r="Q1688" s="11"/>
    </row>
    <row r="1689" spans="1:17" ht="12.5">
      <c r="A1689" s="19"/>
      <c r="B1689" s="198" t="str">
        <f ca="1"/>
        <v>2018-12-04</v>
      </c>
      <c r="C1689" s="30">
        <f ca="1"/>
        <v>42.14</v>
      </c>
      <c r="D1689" s="205">
        <f t="shared" ca="1" si="132"/>
        <v>44.659500000000001</v>
      </c>
      <c r="E1689" s="30">
        <f t="shared" ca="1" si="129"/>
        <v>49.79633333333333</v>
      </c>
      <c r="F1689" s="30">
        <f t="shared" ca="1" si="130"/>
        <v>48.740416666666668</v>
      </c>
      <c r="G1689" s="206">
        <f t="shared" ca="1" si="131"/>
        <v>44.930639999999954</v>
      </c>
      <c r="H1689" s="192" t="str">
        <f ca="1"/>
        <v>2018-12-04</v>
      </c>
      <c r="I1689" s="193">
        <f ca="1"/>
        <v>165377200</v>
      </c>
      <c r="O1689" s="192" t="str">
        <f ca="1"/>
        <v>2018-12-04</v>
      </c>
      <c r="P1689" s="193">
        <f ca="1"/>
        <v>2.92</v>
      </c>
      <c r="Q1689" s="11"/>
    </row>
    <row r="1690" spans="1:17" ht="12.5">
      <c r="A1690" s="19"/>
      <c r="B1690" s="198" t="str">
        <f ca="1"/>
        <v>2018-12-03</v>
      </c>
      <c r="C1690" s="30">
        <f ca="1"/>
        <v>44.08</v>
      </c>
      <c r="D1690" s="205">
        <f t="shared" ca="1" si="132"/>
        <v>44.948499999999996</v>
      </c>
      <c r="E1690" s="30">
        <f t="shared" ca="1" si="129"/>
        <v>49.95900000000001</v>
      </c>
      <c r="F1690" s="30">
        <f t="shared" ca="1" si="130"/>
        <v>48.76583333333334</v>
      </c>
      <c r="G1690" s="206">
        <f t="shared" ca="1" si="131"/>
        <v>44.920959999999958</v>
      </c>
      <c r="H1690" s="192" t="str">
        <f ca="1"/>
        <v>2018-12-03</v>
      </c>
      <c r="I1690" s="193">
        <f ca="1"/>
        <v>163210000</v>
      </c>
      <c r="O1690" s="192" t="str">
        <f ca="1"/>
        <v>2018-12-03</v>
      </c>
      <c r="P1690" s="193">
        <f ca="1"/>
        <v>2.99</v>
      </c>
      <c r="Q1690" s="11"/>
    </row>
    <row r="1691" spans="1:17" ht="12.5">
      <c r="A1691" s="19"/>
      <c r="B1691" s="198" t="str">
        <f ca="1"/>
        <v>2018-11-30</v>
      </c>
      <c r="C1691" s="30">
        <f ca="1"/>
        <v>42.6</v>
      </c>
      <c r="D1691" s="205">
        <f t="shared" ca="1" si="132"/>
        <v>45.210500000000003</v>
      </c>
      <c r="E1691" s="30">
        <f t="shared" ca="1" si="129"/>
        <v>50.100999999999999</v>
      </c>
      <c r="F1691" s="30">
        <f t="shared" ca="1" si="130"/>
        <v>48.774916666666662</v>
      </c>
      <c r="G1691" s="206">
        <f t="shared" ca="1" si="131"/>
        <v>44.904079999999951</v>
      </c>
      <c r="H1691" s="192" t="str">
        <f ca="1"/>
        <v>2018-11-30</v>
      </c>
      <c r="I1691" s="193">
        <f ca="1"/>
        <v>158126196</v>
      </c>
      <c r="O1691" s="192" t="str">
        <f ca="1"/>
        <v>2018-11-30</v>
      </c>
      <c r="P1691" s="193">
        <f ca="1"/>
        <v>3.01</v>
      </c>
      <c r="Q1691" s="11"/>
    </row>
    <row r="1692" spans="1:17" ht="12.5">
      <c r="A1692" s="19"/>
      <c r="B1692" s="198" t="str">
        <f ca="1"/>
        <v>2018-11-29</v>
      </c>
      <c r="C1692" s="30">
        <f ca="1"/>
        <v>42.83</v>
      </c>
      <c r="D1692" s="205">
        <f t="shared" ca="1" si="132"/>
        <v>45.721499999999999</v>
      </c>
      <c r="E1692" s="30">
        <f t="shared" ca="1" si="129"/>
        <v>50.274833333333341</v>
      </c>
      <c r="F1692" s="30">
        <f t="shared" ca="1" si="130"/>
        <v>48.799416666666659</v>
      </c>
      <c r="G1692" s="206">
        <f t="shared" ca="1" si="131"/>
        <v>44.893279999999947</v>
      </c>
      <c r="H1692" s="192" t="str">
        <f ca="1"/>
        <v>2018-11-29</v>
      </c>
      <c r="I1692" s="193">
        <f ca="1"/>
        <v>167080000</v>
      </c>
      <c r="O1692" s="192" t="str">
        <f ca="1"/>
        <v>2018-11-29</v>
      </c>
      <c r="P1692" s="193">
        <f ca="1"/>
        <v>3.04</v>
      </c>
      <c r="Q1692" s="11"/>
    </row>
    <row r="1693" spans="1:17" ht="12.5">
      <c r="A1693" s="19"/>
      <c r="B1693" s="198" t="str">
        <f ca="1"/>
        <v>2018-11-28</v>
      </c>
      <c r="C1693" s="30">
        <f ca="1"/>
        <v>43.16</v>
      </c>
      <c r="D1693" s="205">
        <f t="shared" ca="1" si="132"/>
        <v>46.180999999999997</v>
      </c>
      <c r="E1693" s="30">
        <f t="shared" ca="1" si="129"/>
        <v>50.459833333333336</v>
      </c>
      <c r="F1693" s="30">
        <f t="shared" ca="1" si="130"/>
        <v>48.819916666666664</v>
      </c>
      <c r="G1693" s="206">
        <f t="shared" ca="1" si="131"/>
        <v>44.882759999999955</v>
      </c>
      <c r="H1693" s="192" t="str">
        <f ca="1"/>
        <v>2018-11-28</v>
      </c>
      <c r="I1693" s="193">
        <f ca="1"/>
        <v>184250156</v>
      </c>
      <c r="O1693" s="192" t="str">
        <f ca="1"/>
        <v>2018-11-28</v>
      </c>
      <c r="P1693" s="193">
        <f ca="1"/>
        <v>3.04</v>
      </c>
      <c r="Q1693" s="11"/>
    </row>
    <row r="1694" spans="1:17" ht="12.5">
      <c r="A1694" s="19"/>
      <c r="B1694" s="198" t="str">
        <f ca="1"/>
        <v>2018-11-27</v>
      </c>
      <c r="C1694" s="30">
        <f ca="1"/>
        <v>41.56</v>
      </c>
      <c r="D1694" s="205">
        <f t="shared" ca="1" si="132"/>
        <v>46.558000000000007</v>
      </c>
      <c r="E1694" s="30">
        <f t="shared" ca="1" si="129"/>
        <v>50.645166666666675</v>
      </c>
      <c r="F1694" s="30">
        <f t="shared" ca="1" si="130"/>
        <v>48.838666666666661</v>
      </c>
      <c r="G1694" s="206">
        <f t="shared" ca="1" si="131"/>
        <v>44.87163999999995</v>
      </c>
      <c r="H1694" s="192" t="str">
        <f ca="1"/>
        <v>2018-11-27</v>
      </c>
      <c r="I1694" s="193">
        <f ca="1"/>
        <v>165549600</v>
      </c>
      <c r="O1694" s="192" t="str">
        <f ca="1"/>
        <v>2018-11-27</v>
      </c>
      <c r="P1694" s="193">
        <f ca="1"/>
        <v>3.06</v>
      </c>
      <c r="Q1694" s="11"/>
    </row>
    <row r="1695" spans="1:17" ht="12.5">
      <c r="A1695" s="19"/>
      <c r="B1695" s="198" t="str">
        <f ca="1"/>
        <v>2018-11-26</v>
      </c>
      <c r="C1695" s="30">
        <f ca="1"/>
        <v>41.65</v>
      </c>
      <c r="D1695" s="205">
        <f t="shared" ca="1" si="132"/>
        <v>47.002500000000005</v>
      </c>
      <c r="E1695" s="30">
        <f t="shared" ca="1" si="129"/>
        <v>50.854333333333344</v>
      </c>
      <c r="F1695" s="30">
        <f t="shared" ca="1" si="130"/>
        <v>48.87416666666666</v>
      </c>
      <c r="G1695" s="206">
        <f t="shared" ca="1" si="131"/>
        <v>44.864719999999949</v>
      </c>
      <c r="H1695" s="192" t="str">
        <f ca="1"/>
        <v>2018-11-26</v>
      </c>
      <c r="I1695" s="193">
        <f ca="1"/>
        <v>179994080</v>
      </c>
      <c r="O1695" s="192" t="str">
        <f ca="1"/>
        <v>2018-11-26</v>
      </c>
      <c r="P1695" s="193">
        <f ca="1"/>
        <v>3.07</v>
      </c>
      <c r="Q1695" s="11"/>
    </row>
    <row r="1696" spans="1:17" ht="12.5">
      <c r="A1696" s="19"/>
      <c r="B1696" s="198" t="str">
        <f ca="1"/>
        <v>2018-11-23</v>
      </c>
      <c r="C1696" s="30">
        <f ca="1"/>
        <v>41.09</v>
      </c>
      <c r="D1696" s="205">
        <f t="shared" ca="1" si="132"/>
        <v>47.490500000000004</v>
      </c>
      <c r="E1696" s="30">
        <f t="shared" ca="1" si="129"/>
        <v>51.051666666666669</v>
      </c>
      <c r="F1696" s="30">
        <f t="shared" ca="1" si="130"/>
        <v>48.909999999999989</v>
      </c>
      <c r="G1696" s="206">
        <f t="shared" ca="1" si="131"/>
        <v>44.860799999999948</v>
      </c>
      <c r="H1696" s="192" t="str">
        <f ca="1"/>
        <v>2018-11-23</v>
      </c>
      <c r="I1696" s="193">
        <f ca="1"/>
        <v>94496000</v>
      </c>
      <c r="O1696" s="192" t="str">
        <f ca="1"/>
        <v>2018-11-23</v>
      </c>
      <c r="P1696" s="193">
        <f ca="1"/>
        <v>3.05</v>
      </c>
      <c r="Q1696" s="11"/>
    </row>
    <row r="1697" spans="1:17" ht="12.5">
      <c r="A1697" s="19"/>
      <c r="B1697" s="198" t="str">
        <f ca="1"/>
        <v>2018-11-21</v>
      </c>
      <c r="C1697" s="30">
        <f ca="1"/>
        <v>42.17</v>
      </c>
      <c r="D1697" s="205">
        <f t="shared" ca="1" si="132"/>
        <v>48.048000000000002</v>
      </c>
      <c r="E1697" s="30">
        <f t="shared" ca="1" si="129"/>
        <v>51.250166666666679</v>
      </c>
      <c r="F1697" s="30">
        <f t="shared" ca="1" si="130"/>
        <v>48.949166666666663</v>
      </c>
      <c r="G1697" s="206">
        <f t="shared" ca="1" si="131"/>
        <v>44.860079999999954</v>
      </c>
      <c r="H1697" s="192" t="str">
        <f ca="1"/>
        <v>2018-11-21</v>
      </c>
      <c r="I1697" s="193">
        <f ca="1"/>
        <v>124496840</v>
      </c>
      <c r="O1697" s="192" t="str">
        <f ca="1"/>
        <v>2018-11-21</v>
      </c>
      <c r="P1697" s="193">
        <f ca="1"/>
        <v>3.06</v>
      </c>
      <c r="Q1697" s="11"/>
    </row>
    <row r="1698" spans="1:17" ht="12.5">
      <c r="A1698" s="19"/>
      <c r="B1698" s="198" t="str">
        <f ca="1"/>
        <v>2018-11-20</v>
      </c>
      <c r="C1698" s="30">
        <f ca="1"/>
        <v>42.21</v>
      </c>
      <c r="D1698" s="205">
        <f t="shared" ca="1" si="132"/>
        <v>48.496000000000002</v>
      </c>
      <c r="E1698" s="30">
        <f t="shared" ca="1" si="129"/>
        <v>51.417666666666683</v>
      </c>
      <c r="F1698" s="30">
        <f t="shared" ca="1" si="130"/>
        <v>48.976416666666665</v>
      </c>
      <c r="G1698" s="206">
        <f t="shared" ca="1" si="131"/>
        <v>44.855879999999956</v>
      </c>
      <c r="H1698" s="192" t="str">
        <f ca="1"/>
        <v>2018-11-20</v>
      </c>
      <c r="I1698" s="193">
        <f ca="1"/>
        <v>271300988</v>
      </c>
      <c r="O1698" s="192" t="str">
        <f ca="1"/>
        <v>2018-11-20</v>
      </c>
      <c r="P1698" s="193">
        <f ca="1"/>
        <v>3.05</v>
      </c>
      <c r="Q1698" s="11"/>
    </row>
    <row r="1699" spans="1:17" ht="12.5">
      <c r="A1699" s="19"/>
      <c r="B1699" s="198" t="str">
        <f ca="1"/>
        <v>2018-11-19</v>
      </c>
      <c r="C1699" s="30">
        <f ca="1"/>
        <v>44.33</v>
      </c>
      <c r="D1699" s="205">
        <f t="shared" ca="1" si="132"/>
        <v>49.032500000000006</v>
      </c>
      <c r="E1699" s="30">
        <f t="shared" ca="1" si="129"/>
        <v>51.577500000000008</v>
      </c>
      <c r="F1699" s="30">
        <f t="shared" ca="1" si="130"/>
        <v>49.000166666666672</v>
      </c>
      <c r="G1699" s="206">
        <f t="shared" ca="1" si="131"/>
        <v>44.85147999999996</v>
      </c>
      <c r="H1699" s="192" t="str">
        <f ca="1"/>
        <v>2018-11-19</v>
      </c>
      <c r="I1699" s="193">
        <f ca="1"/>
        <v>167701200</v>
      </c>
      <c r="O1699" s="192" t="str">
        <f ca="1"/>
        <v>2018-11-19</v>
      </c>
      <c r="P1699" s="193">
        <f ca="1"/>
        <v>3.06</v>
      </c>
      <c r="Q1699" s="11"/>
    </row>
    <row r="1700" spans="1:17" ht="12.5">
      <c r="A1700" s="19"/>
      <c r="B1700" s="198" t="str">
        <f ca="1"/>
        <v>2018-11-16</v>
      </c>
      <c r="C1700" s="30">
        <f ca="1"/>
        <v>46.16</v>
      </c>
      <c r="D1700" s="205">
        <f t="shared" ca="1" si="132"/>
        <v>49.438500000000012</v>
      </c>
      <c r="E1700" s="30">
        <f t="shared" ca="1" si="129"/>
        <v>51.695000000000022</v>
      </c>
      <c r="F1700" s="30">
        <f t="shared" ca="1" si="130"/>
        <v>48.999583333333348</v>
      </c>
      <c r="G1700" s="206">
        <f t="shared" ca="1" si="131"/>
        <v>44.836919999999971</v>
      </c>
      <c r="H1700" s="192" t="str">
        <f ca="1"/>
        <v>2018-11-16</v>
      </c>
      <c r="I1700" s="193">
        <f ca="1"/>
        <v>147713200</v>
      </c>
      <c r="O1700" s="192" t="str">
        <f ca="1"/>
        <v>2018-11-16</v>
      </c>
      <c r="P1700" s="193">
        <f ca="1"/>
        <v>3.07</v>
      </c>
      <c r="Q1700" s="11"/>
    </row>
    <row r="1701" spans="1:17" ht="12.5">
      <c r="A1701" s="19"/>
      <c r="B1701" s="198" t="str">
        <f ca="1"/>
        <v>2018-11-15</v>
      </c>
      <c r="C1701" s="30">
        <f ca="1"/>
        <v>45.66</v>
      </c>
      <c r="D1701" s="205">
        <f t="shared" ca="1" si="132"/>
        <v>49.737000000000009</v>
      </c>
      <c r="E1701" s="30">
        <f t="shared" ca="1" si="129"/>
        <v>51.779333333333348</v>
      </c>
      <c r="F1701" s="30">
        <f t="shared" ca="1" si="130"/>
        <v>48.985000000000007</v>
      </c>
      <c r="G1701" s="206">
        <f t="shared" ca="1" si="131"/>
        <v>44.812039999999975</v>
      </c>
      <c r="H1701" s="192" t="str">
        <f ca="1"/>
        <v>2018-11-15</v>
      </c>
      <c r="I1701" s="193">
        <f ca="1"/>
        <v>185915204</v>
      </c>
      <c r="O1701" s="192" t="str">
        <f ca="1"/>
        <v>2018-11-15</v>
      </c>
      <c r="P1701" s="193">
        <f ca="1"/>
        <v>3.12</v>
      </c>
      <c r="Q1701" s="11"/>
    </row>
    <row r="1702" spans="1:17" ht="12.5">
      <c r="A1702" s="19"/>
      <c r="B1702" s="198" t="str">
        <f ca="1"/>
        <v>2018-11-14</v>
      </c>
      <c r="C1702" s="30">
        <f ca="1"/>
        <v>44.56</v>
      </c>
      <c r="D1702" s="205">
        <f t="shared" ca="1" si="132"/>
        <v>50.021500000000003</v>
      </c>
      <c r="E1702" s="30">
        <f t="shared" ca="1" si="129"/>
        <v>51.870333333333342</v>
      </c>
      <c r="F1702" s="30">
        <f t="shared" ca="1" si="130"/>
        <v>48.975416666666675</v>
      </c>
      <c r="G1702" s="206">
        <f t="shared" ca="1" si="131"/>
        <v>44.789319999999968</v>
      </c>
      <c r="H1702" s="192" t="str">
        <f ca="1"/>
        <v>2018-11-14</v>
      </c>
      <c r="I1702" s="193">
        <f ca="1"/>
        <v>243204000</v>
      </c>
      <c r="O1702" s="192" t="str">
        <f ca="1"/>
        <v>2018-11-14</v>
      </c>
      <c r="P1702" s="193">
        <f ca="1"/>
        <v>3.12</v>
      </c>
      <c r="Q1702" s="11"/>
    </row>
    <row r="1703" spans="1:17" ht="12.5">
      <c r="A1703" s="19"/>
      <c r="B1703" s="198" t="str">
        <f ca="1"/>
        <v>2018-11-13</v>
      </c>
      <c r="C1703" s="30">
        <f ca="1"/>
        <v>45.85</v>
      </c>
      <c r="D1703" s="205">
        <f t="shared" ca="1" si="132"/>
        <v>50.422000000000011</v>
      </c>
      <c r="E1703" s="30">
        <f t="shared" ca="1" si="129"/>
        <v>51.979500000000016</v>
      </c>
      <c r="F1703" s="30">
        <f t="shared" ca="1" si="130"/>
        <v>48.976333333333351</v>
      </c>
      <c r="G1703" s="206">
        <f t="shared" ca="1" si="131"/>
        <v>44.771919999999973</v>
      </c>
      <c r="H1703" s="192" t="str">
        <f ca="1"/>
        <v>2018-11-13</v>
      </c>
      <c r="I1703" s="193">
        <f ca="1"/>
        <v>187531744</v>
      </c>
      <c r="O1703" s="192" t="str">
        <f ca="1"/>
        <v>2018-11-13</v>
      </c>
      <c r="P1703" s="193">
        <f ca="1"/>
        <v>3.15</v>
      </c>
      <c r="Q1703" s="11"/>
    </row>
    <row r="1704" spans="1:17" ht="12.5">
      <c r="A1704" s="19"/>
      <c r="B1704" s="198" t="str">
        <f ca="1"/>
        <v>2018-11-12</v>
      </c>
      <c r="C1704" s="30">
        <f ca="1"/>
        <v>46.31</v>
      </c>
      <c r="D1704" s="205">
        <f t="shared" ca="1" si="132"/>
        <v>50.769500000000001</v>
      </c>
      <c r="E1704" s="30">
        <f t="shared" ca="1" si="129"/>
        <v>52.068833333333345</v>
      </c>
      <c r="F1704" s="30">
        <f t="shared" ca="1" si="130"/>
        <v>48.965666666666678</v>
      </c>
      <c r="G1704" s="206">
        <f t="shared" ca="1" si="131"/>
        <v>44.747439999999976</v>
      </c>
      <c r="H1704" s="192" t="str">
        <f ca="1"/>
        <v>2018-11-12</v>
      </c>
      <c r="I1704" s="193">
        <f ca="1"/>
        <v>204542072</v>
      </c>
      <c r="O1704" s="192" t="str">
        <f ca="1"/>
        <v>2018-11-12</v>
      </c>
      <c r="P1704" s="193">
        <f ca="1"/>
        <v>3.19</v>
      </c>
      <c r="Q1704" s="11"/>
    </row>
    <row r="1705" spans="1:17" ht="12.5">
      <c r="A1705" s="19"/>
      <c r="B1705" s="198" t="str">
        <f ca="1"/>
        <v>2018-11-09</v>
      </c>
      <c r="C1705" s="30">
        <f ca="1"/>
        <v>48.77</v>
      </c>
      <c r="D1705" s="205">
        <f t="shared" ca="1" si="132"/>
        <v>51.036999999999999</v>
      </c>
      <c r="E1705" s="30">
        <f t="shared" ca="1" si="129"/>
        <v>52.159000000000006</v>
      </c>
      <c r="F1705" s="30">
        <f t="shared" ca="1" si="130"/>
        <v>48.951583333333346</v>
      </c>
      <c r="G1705" s="206">
        <f t="shared" ca="1" si="131"/>
        <v>44.723239999999976</v>
      </c>
      <c r="H1705" s="192" t="str">
        <f ca="1"/>
        <v>2018-11-09</v>
      </c>
      <c r="I1705" s="193">
        <f ca="1"/>
        <v>137463200</v>
      </c>
      <c r="O1705" s="192" t="str">
        <f ca="1"/>
        <v>2018-11-09</v>
      </c>
      <c r="P1705" s="193">
        <f ca="1"/>
        <v>3.19</v>
      </c>
      <c r="Q1705" s="11"/>
    </row>
    <row r="1706" spans="1:17" ht="12.5">
      <c r="A1706" s="19"/>
      <c r="B1706" s="198" t="str">
        <f ca="1"/>
        <v>2018-11-08</v>
      </c>
      <c r="C1706" s="30">
        <f ca="1"/>
        <v>49.73</v>
      </c>
      <c r="D1706" s="205">
        <f t="shared" ca="1" si="132"/>
        <v>51.238</v>
      </c>
      <c r="E1706" s="30">
        <f t="shared" ca="1" si="129"/>
        <v>52.191166666666668</v>
      </c>
      <c r="F1706" s="30">
        <f t="shared" ca="1" si="130"/>
        <v>48.91458333333334</v>
      </c>
      <c r="G1706" s="206">
        <f t="shared" ca="1" si="131"/>
        <v>44.69167999999997</v>
      </c>
      <c r="H1706" s="192" t="str">
        <f ca="1"/>
        <v>2018-11-08</v>
      </c>
      <c r="I1706" s="193">
        <f ca="1"/>
        <v>101450544</v>
      </c>
      <c r="O1706" s="192" t="str">
        <f ca="1"/>
        <v>2018-11-08</v>
      </c>
      <c r="P1706" s="193">
        <f ca="1"/>
        <v>3.23</v>
      </c>
      <c r="Q1706" s="11"/>
    </row>
    <row r="1707" spans="1:17" ht="12.5">
      <c r="A1707" s="19"/>
      <c r="B1707" s="198" t="str">
        <f ca="1"/>
        <v>2018-11-07</v>
      </c>
      <c r="C1707" s="30">
        <f ca="1"/>
        <v>49.9</v>
      </c>
      <c r="D1707" s="205">
        <f t="shared" ca="1" si="132"/>
        <v>51.3</v>
      </c>
      <c r="E1707" s="30">
        <f t="shared" ca="1" si="129"/>
        <v>52.195166666666665</v>
      </c>
      <c r="F1707" s="30">
        <f t="shared" ca="1" si="130"/>
        <v>48.8705</v>
      </c>
      <c r="G1707" s="206">
        <f t="shared" ca="1" si="131"/>
        <v>44.656959999999962</v>
      </c>
      <c r="H1707" s="192" t="str">
        <f ca="1"/>
        <v>2018-11-07</v>
      </c>
      <c r="I1707" s="193">
        <f ca="1"/>
        <v>133697736</v>
      </c>
      <c r="O1707" s="192" t="str">
        <f ca="1"/>
        <v>2018-11-07</v>
      </c>
      <c r="P1707" s="193">
        <f ca="1"/>
        <v>3.21</v>
      </c>
      <c r="Q1707" s="11"/>
    </row>
    <row r="1708" spans="1:17" ht="12.5">
      <c r="A1708" s="19"/>
      <c r="B1708" s="198" t="str">
        <f ca="1"/>
        <v>2018-11-06</v>
      </c>
      <c r="C1708" s="30">
        <f ca="1"/>
        <v>48.43</v>
      </c>
      <c r="D1708" s="205">
        <f t="shared" ca="1" si="132"/>
        <v>51.3765</v>
      </c>
      <c r="E1708" s="30">
        <f t="shared" ca="1" si="129"/>
        <v>52.194499999999998</v>
      </c>
      <c r="F1708" s="30">
        <f t="shared" ca="1" si="130"/>
        <v>48.822416666666662</v>
      </c>
      <c r="G1708" s="206">
        <f t="shared" ca="1" si="131"/>
        <v>44.622079999999961</v>
      </c>
      <c r="H1708" s="192" t="str">
        <f ca="1"/>
        <v>2018-11-06</v>
      </c>
      <c r="I1708" s="193">
        <f ca="1"/>
        <v>127531600</v>
      </c>
      <c r="O1708" s="192" t="str">
        <f ca="1"/>
        <v>2018-11-06</v>
      </c>
      <c r="P1708" s="193">
        <f ca="1"/>
        <v>3.21</v>
      </c>
      <c r="Q1708" s="11"/>
    </row>
    <row r="1709" spans="1:17" ht="12.5">
      <c r="A1709" s="19"/>
      <c r="B1709" s="198" t="str">
        <f ca="1"/>
        <v>2018-11-05</v>
      </c>
      <c r="C1709" s="30">
        <f ca="1"/>
        <v>47.92</v>
      </c>
      <c r="D1709" s="205">
        <f t="shared" ca="1" si="132"/>
        <v>51.651499999999999</v>
      </c>
      <c r="E1709" s="30">
        <f t="shared" ca="1" si="129"/>
        <v>52.214833333333331</v>
      </c>
      <c r="F1709" s="30">
        <f t="shared" ca="1" si="130"/>
        <v>48.787916666666661</v>
      </c>
      <c r="G1709" s="206">
        <f t="shared" ca="1" si="131"/>
        <v>44.593439999999958</v>
      </c>
      <c r="H1709" s="192" t="str">
        <f ca="1"/>
        <v>2018-11-05</v>
      </c>
      <c r="I1709" s="193">
        <f ca="1"/>
        <v>264654800</v>
      </c>
      <c r="O1709" s="192" t="str">
        <f ca="1"/>
        <v>2018-11-05</v>
      </c>
      <c r="P1709" s="193">
        <f ca="1"/>
        <v>3.2</v>
      </c>
      <c r="Q1709" s="11"/>
    </row>
    <row r="1710" spans="1:17" ht="12.5">
      <c r="A1710" s="19"/>
      <c r="B1710" s="198" t="str">
        <f ca="1"/>
        <v>2018-11-02</v>
      </c>
      <c r="C1710" s="30">
        <f ca="1"/>
        <v>49.32</v>
      </c>
      <c r="D1710" s="205">
        <f t="shared" ca="1" si="132"/>
        <v>51.914999999999999</v>
      </c>
      <c r="E1710" s="30">
        <f t="shared" ca="1" si="129"/>
        <v>52.23833333333333</v>
      </c>
      <c r="F1710" s="30">
        <f t="shared" ca="1" si="130"/>
        <v>48.759999999999991</v>
      </c>
      <c r="G1710" s="206">
        <f t="shared" ca="1" si="131"/>
        <v>44.565479999999958</v>
      </c>
      <c r="H1710" s="192" t="str">
        <f ca="1"/>
        <v>2018-11-02</v>
      </c>
      <c r="I1710" s="193">
        <f ca="1"/>
        <v>365314800</v>
      </c>
      <c r="O1710" s="192" t="str">
        <f ca="1"/>
        <v>2018-11-02</v>
      </c>
      <c r="P1710" s="193">
        <f ca="1"/>
        <v>3.21</v>
      </c>
      <c r="Q1710" s="11"/>
    </row>
    <row r="1711" spans="1:17" ht="12.5">
      <c r="A1711" s="19"/>
      <c r="B1711" s="198" t="str">
        <f ca="1"/>
        <v>2018-11-01</v>
      </c>
      <c r="C1711" s="30">
        <f ca="1"/>
        <v>52.82</v>
      </c>
      <c r="D1711" s="205">
        <f t="shared" ca="1" si="132"/>
        <v>52.114499999999985</v>
      </c>
      <c r="E1711" s="30">
        <f t="shared" ca="1" si="129"/>
        <v>52.240999999999993</v>
      </c>
      <c r="F1711" s="30">
        <f t="shared" ca="1" si="130"/>
        <v>48.716999999999985</v>
      </c>
      <c r="G1711" s="206">
        <f t="shared" ca="1" si="131"/>
        <v>44.531399999999948</v>
      </c>
      <c r="H1711" s="192" t="str">
        <f ca="1"/>
        <v>2018-11-01</v>
      </c>
      <c r="I1711" s="193">
        <f ca="1"/>
        <v>233292800</v>
      </c>
      <c r="O1711" s="192" t="str">
        <f ca="1"/>
        <v>2018-11-01</v>
      </c>
      <c r="P1711" s="193">
        <f ca="1"/>
        <v>3.14</v>
      </c>
      <c r="Q1711" s="11"/>
    </row>
    <row r="1712" spans="1:17" ht="12.5">
      <c r="A1712" s="19"/>
      <c r="B1712" s="198" t="str">
        <f ca="1"/>
        <v>2018-10-31</v>
      </c>
      <c r="C1712" s="30">
        <f ca="1"/>
        <v>52.02</v>
      </c>
      <c r="D1712" s="205">
        <f t="shared" ca="1" si="132"/>
        <v>52.182999999999993</v>
      </c>
      <c r="E1712" s="30">
        <f t="shared" ca="1" si="129"/>
        <v>52.178833333333337</v>
      </c>
      <c r="F1712" s="30">
        <f t="shared" ca="1" si="130"/>
        <v>48.648249999999983</v>
      </c>
      <c r="G1712" s="206">
        <f t="shared" ca="1" si="131"/>
        <v>44.481679999999947</v>
      </c>
      <c r="H1712" s="192" t="str">
        <f ca="1"/>
        <v>2018-10-31</v>
      </c>
      <c r="I1712" s="193">
        <f ca="1"/>
        <v>153435732</v>
      </c>
      <c r="O1712" s="192" t="str">
        <f ca="1"/>
        <v>2018-10-31</v>
      </c>
      <c r="P1712" s="193">
        <f ca="1"/>
        <v>3.16</v>
      </c>
      <c r="Q1712" s="11"/>
    </row>
    <row r="1713" spans="1:17" ht="12.5">
      <c r="A1713" s="19"/>
      <c r="B1713" s="198" t="str">
        <f ca="1"/>
        <v>2018-10-30</v>
      </c>
      <c r="C1713" s="30">
        <f ca="1"/>
        <v>50.7</v>
      </c>
      <c r="D1713" s="205">
        <f t="shared" ca="1" si="132"/>
        <v>52.339999999999996</v>
      </c>
      <c r="E1713" s="30">
        <f t="shared" ca="1" si="129"/>
        <v>52.129499999999993</v>
      </c>
      <c r="F1713" s="30">
        <f t="shared" ca="1" si="130"/>
        <v>48.586999999999982</v>
      </c>
      <c r="G1713" s="206">
        <f t="shared" ca="1" si="131"/>
        <v>44.431039999999953</v>
      </c>
      <c r="H1713" s="192" t="str">
        <f ca="1"/>
        <v>2018-10-30</v>
      </c>
      <c r="I1713" s="193">
        <f ca="1"/>
        <v>146640000</v>
      </c>
      <c r="O1713" s="192" t="str">
        <f ca="1"/>
        <v>2018-10-30</v>
      </c>
      <c r="P1713" s="193">
        <f ca="1"/>
        <v>3.11</v>
      </c>
      <c r="Q1713" s="11"/>
    </row>
    <row r="1714" spans="1:17" ht="12.5">
      <c r="A1714" s="19"/>
      <c r="B1714" s="198" t="str">
        <f ca="1"/>
        <v>2018-10-29</v>
      </c>
      <c r="C1714" s="30">
        <f ca="1"/>
        <v>50.45</v>
      </c>
      <c r="D1714" s="205">
        <f t="shared" ca="1" si="132"/>
        <v>52.529999999999994</v>
      </c>
      <c r="E1714" s="30">
        <f t="shared" ca="1" si="129"/>
        <v>52.109833333333327</v>
      </c>
      <c r="F1714" s="30">
        <f t="shared" ca="1" si="130"/>
        <v>48.538166666666648</v>
      </c>
      <c r="G1714" s="206">
        <f t="shared" ca="1" si="131"/>
        <v>44.384559999999951</v>
      </c>
      <c r="H1714" s="192" t="str">
        <f ca="1"/>
        <v>2018-10-29</v>
      </c>
      <c r="I1714" s="193">
        <f ca="1"/>
        <v>183742080</v>
      </c>
      <c r="O1714" s="192" t="str">
        <f ca="1"/>
        <v>2018-10-29</v>
      </c>
      <c r="P1714" s="193">
        <f ca="1"/>
        <v>3.09</v>
      </c>
      <c r="Q1714" s="11"/>
    </row>
    <row r="1715" spans="1:17" ht="12.5">
      <c r="A1715" s="19"/>
      <c r="B1715" s="198" t="str">
        <f ca="1"/>
        <v>2018-10-26</v>
      </c>
      <c r="C1715" s="30">
        <f ca="1"/>
        <v>51.41</v>
      </c>
      <c r="D1715" s="205">
        <f t="shared" ca="1" si="132"/>
        <v>52.708500000000001</v>
      </c>
      <c r="E1715" s="30">
        <f t="shared" ca="1" si="129"/>
        <v>52.09</v>
      </c>
      <c r="F1715" s="30">
        <f t="shared" ca="1" si="130"/>
        <v>48.486166666666648</v>
      </c>
      <c r="G1715" s="206">
        <f t="shared" ca="1" si="131"/>
        <v>44.341079999999941</v>
      </c>
      <c r="H1715" s="192" t="str">
        <f ca="1"/>
        <v>2018-10-26</v>
      </c>
      <c r="I1715" s="193">
        <f ca="1"/>
        <v>189033600</v>
      </c>
      <c r="O1715" s="192" t="str">
        <f ca="1"/>
        <v>2018-10-26</v>
      </c>
      <c r="P1715" s="193">
        <f ca="1"/>
        <v>3.08</v>
      </c>
      <c r="Q1715" s="11"/>
    </row>
    <row r="1716" spans="1:17" ht="12.5">
      <c r="A1716" s="19"/>
      <c r="B1716" s="198" t="str">
        <f ca="1"/>
        <v>2018-10-25</v>
      </c>
      <c r="C1716" s="30">
        <f ca="1"/>
        <v>52.24</v>
      </c>
      <c r="D1716" s="205">
        <f t="shared" ca="1" si="132"/>
        <v>52.820999999999991</v>
      </c>
      <c r="E1716" s="30">
        <f t="shared" ca="1" si="129"/>
        <v>52.05183333333332</v>
      </c>
      <c r="F1716" s="30">
        <f t="shared" ca="1" si="130"/>
        <v>48.423583333333305</v>
      </c>
      <c r="G1716" s="206">
        <f t="shared" ca="1" si="131"/>
        <v>44.291599999999946</v>
      </c>
      <c r="H1716" s="192" t="str">
        <f ca="1"/>
        <v>2018-10-25</v>
      </c>
      <c r="I1716" s="193">
        <f ca="1"/>
        <v>119423200</v>
      </c>
      <c r="O1716" s="192" t="str">
        <f ca="1"/>
        <v>2018-10-25</v>
      </c>
      <c r="P1716" s="193">
        <f ca="1"/>
        <v>3.14</v>
      </c>
      <c r="Q1716" s="11"/>
    </row>
    <row r="1717" spans="1:17" ht="12.5">
      <c r="A1717" s="19"/>
      <c r="B1717" s="198" t="str">
        <f ca="1"/>
        <v>2018-10-24</v>
      </c>
      <c r="C1717" s="30">
        <f ca="1"/>
        <v>51.13</v>
      </c>
      <c r="D1717" s="205">
        <f t="shared" ca="1" si="132"/>
        <v>52.882499999999993</v>
      </c>
      <c r="E1717" s="30">
        <f t="shared" ca="1" si="129"/>
        <v>51.976666666666659</v>
      </c>
      <c r="F1717" s="30">
        <f t="shared" ca="1" si="130"/>
        <v>48.352333333333299</v>
      </c>
      <c r="G1717" s="206">
        <f t="shared" ca="1" si="131"/>
        <v>44.23535999999995</v>
      </c>
      <c r="H1717" s="192" t="str">
        <f ca="1"/>
        <v>2018-10-24</v>
      </c>
      <c r="I1717" s="193">
        <f ca="1"/>
        <v>163702000</v>
      </c>
      <c r="O1717" s="192" t="str">
        <f ca="1"/>
        <v>2018-10-24</v>
      </c>
      <c r="P1717" s="193">
        <f ca="1"/>
        <v>3.12</v>
      </c>
      <c r="Q1717" s="11"/>
    </row>
    <row r="1718" spans="1:17" ht="12.5">
      <c r="A1718" s="19"/>
      <c r="B1718" s="198" t="str">
        <f ca="1"/>
        <v>2018-10-23</v>
      </c>
      <c r="C1718" s="30">
        <f ca="1"/>
        <v>52.94</v>
      </c>
      <c r="D1718" s="205">
        <f t="shared" ca="1" si="132"/>
        <v>52.945499999999996</v>
      </c>
      <c r="E1718" s="30">
        <f t="shared" ca="1" si="129"/>
        <v>51.87566666666666</v>
      </c>
      <c r="F1718" s="30">
        <f t="shared" ca="1" si="130"/>
        <v>48.287666666666631</v>
      </c>
      <c r="G1718" s="206">
        <f t="shared" ca="1" si="131"/>
        <v>44.178279999999958</v>
      </c>
      <c r="H1718" s="192" t="str">
        <f ca="1"/>
        <v>2018-10-23</v>
      </c>
      <c r="I1718" s="193">
        <f ca="1"/>
        <v>155071384</v>
      </c>
      <c r="O1718" s="192" t="str">
        <f ca="1"/>
        <v>2018-10-23</v>
      </c>
      <c r="P1718" s="193">
        <f ca="1"/>
        <v>3.17</v>
      </c>
      <c r="Q1718" s="11"/>
    </row>
    <row r="1719" spans="1:17" ht="12.5">
      <c r="A1719" s="19"/>
      <c r="B1719" s="198" t="str">
        <f ca="1"/>
        <v>2018-10-22</v>
      </c>
      <c r="C1719" s="30">
        <f ca="1"/>
        <v>52.45</v>
      </c>
      <c r="D1719" s="205">
        <f t="shared" ca="1" si="132"/>
        <v>52.939</v>
      </c>
      <c r="E1719" s="30">
        <f t="shared" ca="1" si="129"/>
        <v>51.743000000000002</v>
      </c>
      <c r="F1719" s="30">
        <f t="shared" ca="1" si="130"/>
        <v>48.194333333333297</v>
      </c>
      <c r="G1719" s="206">
        <f t="shared" ca="1" si="131"/>
        <v>44.112999999999964</v>
      </c>
      <c r="H1719" s="192" t="str">
        <f ca="1"/>
        <v>2018-10-22</v>
      </c>
      <c r="I1719" s="193">
        <f ca="1"/>
        <v>115168400</v>
      </c>
      <c r="O1719" s="192" t="str">
        <f ca="1"/>
        <v>2018-10-22</v>
      </c>
      <c r="P1719" s="193">
        <f ca="1"/>
        <v>3.2</v>
      </c>
      <c r="Q1719" s="11"/>
    </row>
    <row r="1720" spans="1:17" ht="12.5">
      <c r="A1720" s="19"/>
      <c r="B1720" s="198" t="str">
        <f ca="1"/>
        <v>2018-10-19</v>
      </c>
      <c r="C1720" s="30">
        <f ca="1"/>
        <v>52.13</v>
      </c>
      <c r="D1720" s="205">
        <f t="shared" ca="1" si="132"/>
        <v>52.9405</v>
      </c>
      <c r="E1720" s="30">
        <f t="shared" ca="1" si="129"/>
        <v>51.622833333333325</v>
      </c>
      <c r="F1720" s="30">
        <f t="shared" ca="1" si="130"/>
        <v>48.10441666666663</v>
      </c>
      <c r="G1720" s="206">
        <f t="shared" ca="1" si="131"/>
        <v>44.050359999999962</v>
      </c>
      <c r="H1720" s="192" t="str">
        <f ca="1"/>
        <v>2018-10-19</v>
      </c>
      <c r="I1720" s="193">
        <f ca="1"/>
        <v>132314904</v>
      </c>
      <c r="O1720" s="192" t="str">
        <f ca="1"/>
        <v>2018-10-19</v>
      </c>
      <c r="P1720" s="193">
        <f ca="1"/>
        <v>3.2</v>
      </c>
      <c r="Q1720" s="11"/>
    </row>
    <row r="1721" spans="1:17" ht="12.5">
      <c r="A1721" s="19"/>
      <c r="B1721" s="198" t="str">
        <f ca="1"/>
        <v>2018-10-18</v>
      </c>
      <c r="C1721" s="30">
        <f ca="1"/>
        <v>51.35</v>
      </c>
      <c r="D1721" s="205">
        <f t="shared" ca="1" si="132"/>
        <v>52.921000000000006</v>
      </c>
      <c r="E1721" s="30">
        <f t="shared" ca="1" si="129"/>
        <v>51.520666666666656</v>
      </c>
      <c r="F1721" s="30">
        <f t="shared" ca="1" si="130"/>
        <v>48.002499999999955</v>
      </c>
      <c r="G1721" s="206">
        <f t="shared" ca="1" si="131"/>
        <v>43.988119999999967</v>
      </c>
      <c r="H1721" s="192" t="str">
        <f ca="1"/>
        <v>2018-10-18</v>
      </c>
      <c r="I1721" s="193">
        <f ca="1"/>
        <v>130325260</v>
      </c>
      <c r="O1721" s="192" t="str">
        <f ca="1"/>
        <v>2018-10-18</v>
      </c>
      <c r="P1721" s="193">
        <f ca="1"/>
        <v>3.18</v>
      </c>
      <c r="Q1721" s="11"/>
    </row>
    <row r="1722" spans="1:17" ht="12.5">
      <c r="A1722" s="19"/>
      <c r="B1722" s="198" t="str">
        <f ca="1"/>
        <v>2018-10-17</v>
      </c>
      <c r="C1722" s="30">
        <f ca="1"/>
        <v>52.57</v>
      </c>
      <c r="D1722" s="205">
        <f t="shared" ca="1" si="132"/>
        <v>52.968499999999992</v>
      </c>
      <c r="E1722" s="30">
        <f t="shared" ca="1" si="129"/>
        <v>51.43399999999999</v>
      </c>
      <c r="F1722" s="30">
        <f t="shared" ca="1" si="130"/>
        <v>47.899499999999961</v>
      </c>
      <c r="G1722" s="206">
        <f t="shared" ca="1" si="131"/>
        <v>43.929079999999963</v>
      </c>
      <c r="H1722" s="192" t="str">
        <f ca="1"/>
        <v>2018-10-17</v>
      </c>
      <c r="I1722" s="193">
        <f ca="1"/>
        <v>91541600</v>
      </c>
      <c r="O1722" s="192" t="str">
        <f ca="1"/>
        <v>2018-10-17</v>
      </c>
      <c r="P1722" s="193">
        <f ca="1"/>
        <v>3.18</v>
      </c>
      <c r="Q1722" s="11"/>
    </row>
    <row r="1723" spans="1:17" ht="12.5">
      <c r="A1723" s="19"/>
      <c r="B1723" s="198" t="str">
        <f ca="1"/>
        <v>2018-10-16</v>
      </c>
      <c r="C1723" s="30">
        <f ca="1"/>
        <v>52.8</v>
      </c>
      <c r="D1723" s="205">
        <f t="shared" ca="1" si="132"/>
        <v>52.935000000000002</v>
      </c>
      <c r="E1723" s="30">
        <f t="shared" ca="1" si="129"/>
        <v>51.319666666666663</v>
      </c>
      <c r="F1723" s="30">
        <f t="shared" ca="1" si="130"/>
        <v>47.78058333333329</v>
      </c>
      <c r="G1723" s="206">
        <f t="shared" ca="1" si="131"/>
        <v>43.864879999999971</v>
      </c>
      <c r="H1723" s="192" t="str">
        <f ca="1"/>
        <v>2018-10-16</v>
      </c>
      <c r="I1723" s="193">
        <f ca="1"/>
        <v>116736000</v>
      </c>
      <c r="O1723" s="192" t="str">
        <f ca="1"/>
        <v>2018-10-16</v>
      </c>
      <c r="P1723" s="193">
        <f ca="1"/>
        <v>3.16</v>
      </c>
      <c r="Q1723" s="11"/>
    </row>
    <row r="1724" spans="1:17" ht="12.5">
      <c r="A1724" s="19"/>
      <c r="B1724" s="198" t="str">
        <f ca="1"/>
        <v>2018-10-15</v>
      </c>
      <c r="C1724" s="30">
        <f ca="1"/>
        <v>51.66</v>
      </c>
      <c r="D1724" s="205">
        <f t="shared" ca="1" si="132"/>
        <v>52.888500000000001</v>
      </c>
      <c r="E1724" s="30">
        <f t="shared" ca="1" si="129"/>
        <v>51.195999999999998</v>
      </c>
      <c r="F1724" s="30">
        <f t="shared" ca="1" si="130"/>
        <v>47.663499999999964</v>
      </c>
      <c r="G1724" s="206">
        <f t="shared" ca="1" si="131"/>
        <v>43.803319999999978</v>
      </c>
      <c r="H1724" s="192" t="str">
        <f ca="1"/>
        <v>2018-10-15</v>
      </c>
      <c r="I1724" s="193">
        <f ca="1"/>
        <v>123164028</v>
      </c>
      <c r="O1724" s="192" t="str">
        <f ca="1"/>
        <v>2018-10-15</v>
      </c>
      <c r="P1724" s="193">
        <f ca="1"/>
        <v>3.16</v>
      </c>
      <c r="Q1724" s="11"/>
    </row>
    <row r="1725" spans="1:17" ht="12.5">
      <c r="A1725" s="19"/>
      <c r="B1725" s="198" t="str">
        <f ca="1"/>
        <v>2018-10-12</v>
      </c>
      <c r="C1725" s="30">
        <f ca="1"/>
        <v>52.79</v>
      </c>
      <c r="D1725" s="205">
        <f t="shared" ca="1" si="132"/>
        <v>52.894999999999996</v>
      </c>
      <c r="E1725" s="30">
        <f t="shared" ca="1" si="129"/>
        <v>51.090666666666657</v>
      </c>
      <c r="F1725" s="30">
        <f t="shared" ca="1" si="130"/>
        <v>47.554749999999963</v>
      </c>
      <c r="G1725" s="206">
        <f t="shared" ca="1" si="131"/>
        <v>43.74695999999998</v>
      </c>
      <c r="H1725" s="192" t="str">
        <f ca="1"/>
        <v>2018-10-12</v>
      </c>
      <c r="I1725" s="193">
        <f ca="1"/>
        <v>161351600</v>
      </c>
      <c r="O1725" s="192" t="str">
        <f ca="1"/>
        <v>2018-10-12</v>
      </c>
      <c r="P1725" s="193">
        <f ca="1"/>
        <v>3.14</v>
      </c>
      <c r="Q1725" s="11"/>
    </row>
    <row r="1726" spans="1:17" ht="12.5">
      <c r="A1726" s="19"/>
      <c r="B1726" s="198" t="str">
        <f ca="1"/>
        <v>2018-10-11</v>
      </c>
      <c r="C1726" s="30">
        <f ca="1"/>
        <v>50.97</v>
      </c>
      <c r="D1726" s="205">
        <f t="shared" ca="1" si="132"/>
        <v>52.915499999999994</v>
      </c>
      <c r="E1726" s="30">
        <f t="shared" ca="1" si="129"/>
        <v>50.968333333333334</v>
      </c>
      <c r="F1726" s="30">
        <f t="shared" ca="1" si="130"/>
        <v>47.435249999999968</v>
      </c>
      <c r="G1726" s="206">
        <f t="shared" ca="1" si="131"/>
        <v>43.685559999999981</v>
      </c>
      <c r="H1726" s="192" t="str">
        <f ca="1"/>
        <v>2018-10-11</v>
      </c>
      <c r="I1726" s="193">
        <f ca="1"/>
        <v>212497600</v>
      </c>
      <c r="O1726" s="192" t="str">
        <f ca="1"/>
        <v>2018-10-11</v>
      </c>
      <c r="P1726" s="193">
        <f ca="1"/>
        <v>3.13</v>
      </c>
      <c r="Q1726" s="11"/>
    </row>
    <row r="1727" spans="1:17" ht="12.5">
      <c r="A1727" s="19"/>
      <c r="B1727" s="198" t="str">
        <f ca="1"/>
        <v>2018-10-10</v>
      </c>
      <c r="C1727" s="30">
        <f ca="1"/>
        <v>51.43</v>
      </c>
      <c r="D1727" s="205">
        <f t="shared" ca="1" si="132"/>
        <v>53.057999999999993</v>
      </c>
      <c r="E1727" s="30">
        <f t="shared" ca="1" si="129"/>
        <v>50.8705</v>
      </c>
      <c r="F1727" s="30">
        <f t="shared" ca="1" si="130"/>
        <v>47.335416666666632</v>
      </c>
      <c r="G1727" s="206">
        <f t="shared" ca="1" si="131"/>
        <v>43.62871999999998</v>
      </c>
      <c r="H1727" s="192" t="str">
        <f ca="1"/>
        <v>2018-10-10</v>
      </c>
      <c r="I1727" s="193">
        <f ca="1"/>
        <v>167962400</v>
      </c>
      <c r="O1727" s="192" t="str">
        <f ca="1"/>
        <v>2018-10-10</v>
      </c>
      <c r="P1727" s="193">
        <f ca="1"/>
        <v>3.23</v>
      </c>
      <c r="Q1727" s="11"/>
    </row>
    <row r="1728" spans="1:17" ht="12.5">
      <c r="A1728" s="19"/>
      <c r="B1728" s="198" t="str">
        <f ca="1"/>
        <v>2018-10-09</v>
      </c>
      <c r="C1728" s="30">
        <f ca="1"/>
        <v>53.93</v>
      </c>
      <c r="D1728" s="205">
        <f t="shared" ca="1" si="132"/>
        <v>53.113999999999997</v>
      </c>
      <c r="E1728" s="30">
        <f t="shared" ca="1" si="129"/>
        <v>50.769166666666671</v>
      </c>
      <c r="F1728" s="30">
        <f t="shared" ca="1" si="130"/>
        <v>47.232666666666638</v>
      </c>
      <c r="G1728" s="206">
        <f t="shared" ca="1" si="131"/>
        <v>43.569119999999991</v>
      </c>
      <c r="H1728" s="192" t="str">
        <f ca="1"/>
        <v>2018-10-09</v>
      </c>
      <c r="I1728" s="193">
        <f ca="1"/>
        <v>107564116</v>
      </c>
      <c r="O1728" s="192" t="str">
        <f ca="1"/>
        <v>2018-10-09</v>
      </c>
      <c r="P1728" s="193">
        <f ca="1"/>
        <v>3.21</v>
      </c>
      <c r="Q1728" s="11"/>
    </row>
    <row r="1729" spans="1:17" ht="12.5">
      <c r="A1729" s="19"/>
      <c r="B1729" s="198" t="str">
        <f ca="1"/>
        <v>2018-10-08</v>
      </c>
      <c r="C1729" s="30">
        <f ca="1"/>
        <v>53.19</v>
      </c>
      <c r="D1729" s="205">
        <f t="shared" ca="1" si="132"/>
        <v>53.077999999999996</v>
      </c>
      <c r="E1729" s="30">
        <f t="shared" ca="1" si="129"/>
        <v>50.624000000000002</v>
      </c>
      <c r="F1729" s="30">
        <f t="shared" ca="1" si="130"/>
        <v>47.122999999999976</v>
      </c>
      <c r="G1729" s="206">
        <f t="shared" ca="1" si="131"/>
        <v>43.500039999999984</v>
      </c>
      <c r="H1729" s="192" t="str">
        <f ca="1"/>
        <v>2018-10-08</v>
      </c>
      <c r="I1729" s="193">
        <f ca="1"/>
        <v>118655692</v>
      </c>
      <c r="O1729" s="192" t="str">
        <f ca="1"/>
        <v>2018-10-08</v>
      </c>
      <c r="P1729" s="193">
        <f ca="1"/>
        <v>3.23</v>
      </c>
      <c r="Q1729" s="11"/>
    </row>
    <row r="1730" spans="1:17" ht="12.5">
      <c r="A1730" s="19"/>
      <c r="B1730" s="198" t="str">
        <f ca="1"/>
        <v>2018-10-05</v>
      </c>
      <c r="C1730" s="30">
        <f ca="1"/>
        <v>53.31</v>
      </c>
      <c r="D1730" s="205">
        <f t="shared" ca="1" si="132"/>
        <v>53.013500000000001</v>
      </c>
      <c r="E1730" s="30">
        <f t="shared" ca="1" si="129"/>
        <v>50.492833333333337</v>
      </c>
      <c r="F1730" s="30">
        <f t="shared" ca="1" si="130"/>
        <v>47.029416666666641</v>
      </c>
      <c r="G1730" s="206">
        <f t="shared" ca="1" si="131"/>
        <v>43.433279999999975</v>
      </c>
      <c r="H1730" s="192" t="str">
        <f ca="1"/>
        <v>2018-10-05</v>
      </c>
      <c r="I1730" s="193">
        <f ca="1"/>
        <v>134322000</v>
      </c>
      <c r="O1730" s="192" t="str">
        <f ca="1"/>
        <v>2018-10-05</v>
      </c>
      <c r="P1730" s="193">
        <f ca="1"/>
        <v>3.23</v>
      </c>
      <c r="Q1730" s="11"/>
    </row>
    <row r="1731" spans="1:17" ht="12.5">
      <c r="A1731" s="19"/>
      <c r="B1731" s="198" t="str">
        <f ca="1"/>
        <v>2018-10-04</v>
      </c>
      <c r="C1731" s="30">
        <f ca="1"/>
        <v>54.19</v>
      </c>
      <c r="D1731" s="205">
        <f t="shared" ca="1" si="132"/>
        <v>52.977999999999994</v>
      </c>
      <c r="E1731" s="30">
        <f t="shared" ca="1" si="129"/>
        <v>50.358499999999999</v>
      </c>
      <c r="F1731" s="30">
        <f t="shared" ca="1" si="130"/>
        <v>46.935666666666648</v>
      </c>
      <c r="G1731" s="206">
        <f t="shared" ca="1" si="131"/>
        <v>43.365999999999978</v>
      </c>
      <c r="H1731" s="192" t="str">
        <f ca="1"/>
        <v>2018-10-04</v>
      </c>
      <c r="I1731" s="193">
        <f ca="1"/>
        <v>128168000</v>
      </c>
      <c r="O1731" s="192" t="str">
        <f ca="1"/>
        <v>2018-10-04</v>
      </c>
      <c r="P1731" s="193">
        <f ca="1"/>
        <v>3.2</v>
      </c>
      <c r="Q1731" s="11"/>
    </row>
    <row r="1732" spans="1:17" ht="12.5">
      <c r="A1732" s="19"/>
      <c r="B1732" s="198" t="str">
        <f ca="1"/>
        <v>2018-10-03</v>
      </c>
      <c r="C1732" s="30">
        <f ca="1"/>
        <v>55.16</v>
      </c>
      <c r="D1732" s="205">
        <f t="shared" ca="1" si="132"/>
        <v>52.92</v>
      </c>
      <c r="E1732" s="30">
        <f t="shared" ref="E1732:E1795" ca="1" si="133">AVERAGE(C1732:C1791)</f>
        <v>50.197000000000003</v>
      </c>
      <c r="F1732" s="30">
        <f t="shared" ref="F1732:F1795" ca="1" si="134">AVERAGE(C1732:C1851)</f>
        <v>46.829749999999983</v>
      </c>
      <c r="G1732" s="206">
        <f t="shared" ref="G1732:G1795" ca="1" si="135">AVERAGE(C1732:C1981)</f>
        <v>43.294679999999978</v>
      </c>
      <c r="H1732" s="192" t="str">
        <f ca="1"/>
        <v>2018-10-03</v>
      </c>
      <c r="I1732" s="193">
        <f ca="1"/>
        <v>114619200</v>
      </c>
      <c r="O1732" s="192" t="str">
        <f ca="1"/>
        <v>2018-10-03</v>
      </c>
      <c r="P1732" s="193">
        <f ca="1"/>
        <v>3.16</v>
      </c>
      <c r="Q1732" s="11"/>
    </row>
    <row r="1733" spans="1:17" ht="12.5">
      <c r="A1733" s="19"/>
      <c r="B1733" s="198" t="str">
        <f ca="1"/>
        <v>2018-10-02</v>
      </c>
      <c r="C1733" s="30">
        <f ca="1"/>
        <v>54.5</v>
      </c>
      <c r="D1733" s="205">
        <f t="shared" ref="D1733:D1796" ca="1" si="136">AVERAGE(C1733:C1752)</f>
        <v>52.858500000000006</v>
      </c>
      <c r="E1733" s="30">
        <f t="shared" ca="1" si="133"/>
        <v>50.029166666666669</v>
      </c>
      <c r="F1733" s="30">
        <f t="shared" ca="1" si="134"/>
        <v>46.71366666666664</v>
      </c>
      <c r="G1733" s="206">
        <f t="shared" ca="1" si="135"/>
        <v>43.219559999999973</v>
      </c>
      <c r="H1733" s="192" t="str">
        <f ca="1"/>
        <v>2018-10-02</v>
      </c>
      <c r="I1733" s="193">
        <f ca="1"/>
        <v>99152800</v>
      </c>
      <c r="O1733" s="192" t="str">
        <f ca="1"/>
        <v>2018-10-02</v>
      </c>
      <c r="P1733" s="193">
        <f ca="1"/>
        <v>3.06</v>
      </c>
      <c r="Q1733" s="11"/>
    </row>
    <row r="1734" spans="1:17" ht="12.5">
      <c r="A1734" s="19"/>
      <c r="B1734" s="198" t="str">
        <f ca="1"/>
        <v>2018-10-01</v>
      </c>
      <c r="C1734" s="30">
        <f ca="1"/>
        <v>54.02</v>
      </c>
      <c r="D1734" s="205">
        <f t="shared" ca="1" si="136"/>
        <v>52.847500000000004</v>
      </c>
      <c r="E1734" s="30">
        <f t="shared" ca="1" si="133"/>
        <v>49.873166666666663</v>
      </c>
      <c r="F1734" s="30">
        <f t="shared" ca="1" si="134"/>
        <v>46.601916666666639</v>
      </c>
      <c r="G1734" s="206">
        <f t="shared" ca="1" si="135"/>
        <v>43.145319999999984</v>
      </c>
      <c r="H1734" s="192" t="str">
        <f ca="1"/>
        <v>2018-10-01</v>
      </c>
      <c r="I1734" s="193">
        <f ca="1"/>
        <v>94403208</v>
      </c>
      <c r="O1734" s="192" t="str">
        <f ca="1"/>
        <v>2018-10-01</v>
      </c>
      <c r="P1734" s="193">
        <f ca="1"/>
        <v>3.08</v>
      </c>
      <c r="Q1734" s="11"/>
    </row>
    <row r="1735" spans="1:17" ht="12.5">
      <c r="A1735" s="19"/>
      <c r="B1735" s="198" t="str">
        <f ca="1"/>
        <v>2018-09-28</v>
      </c>
      <c r="C1735" s="30">
        <f ca="1"/>
        <v>53.66</v>
      </c>
      <c r="D1735" s="205">
        <f t="shared" ca="1" si="136"/>
        <v>52.851999999999997</v>
      </c>
      <c r="E1735" s="30">
        <f t="shared" ca="1" si="133"/>
        <v>49.714833333333331</v>
      </c>
      <c r="F1735" s="30">
        <f t="shared" ca="1" si="134"/>
        <v>46.490833333333299</v>
      </c>
      <c r="G1735" s="206">
        <f t="shared" ca="1" si="135"/>
        <v>43.073919999999987</v>
      </c>
      <c r="H1735" s="192" t="str">
        <f ca="1"/>
        <v>2018-09-28</v>
      </c>
      <c r="I1735" s="193">
        <f ca="1"/>
        <v>91717600</v>
      </c>
      <c r="O1735" s="192" t="str">
        <f ca="1"/>
        <v>2018-09-28</v>
      </c>
      <c r="P1735" s="193">
        <f ca="1"/>
        <v>3.06</v>
      </c>
      <c r="Q1735" s="11"/>
    </row>
    <row r="1736" spans="1:17" ht="12.5">
      <c r="A1736" s="19"/>
      <c r="B1736" s="198" t="str">
        <f ca="1"/>
        <v>2018-09-27</v>
      </c>
      <c r="C1736" s="30">
        <f ca="1"/>
        <v>53.47</v>
      </c>
      <c r="D1736" s="205">
        <f t="shared" ca="1" si="136"/>
        <v>52.843499999999992</v>
      </c>
      <c r="E1736" s="30">
        <f t="shared" ca="1" si="133"/>
        <v>49.552333333333323</v>
      </c>
      <c r="F1736" s="30">
        <f t="shared" ca="1" si="134"/>
        <v>46.384333333333302</v>
      </c>
      <c r="G1736" s="206">
        <f t="shared" ca="1" si="135"/>
        <v>43.003319999999988</v>
      </c>
      <c r="H1736" s="192" t="str">
        <f ca="1"/>
        <v>2018-09-27</v>
      </c>
      <c r="I1736" s="193">
        <f ca="1"/>
        <v>120724908</v>
      </c>
      <c r="O1736" s="192" t="str">
        <f ca="1"/>
        <v>2018-09-27</v>
      </c>
      <c r="P1736" s="193">
        <f ca="1"/>
        <v>3.06</v>
      </c>
      <c r="Q1736" s="11"/>
    </row>
    <row r="1737" spans="1:17" ht="12.5">
      <c r="A1737" s="19"/>
      <c r="B1737" s="198" t="str">
        <f ca="1"/>
        <v>2018-09-26</v>
      </c>
      <c r="C1737" s="30">
        <f ca="1"/>
        <v>52.39</v>
      </c>
      <c r="D1737" s="205">
        <f t="shared" ca="1" si="136"/>
        <v>52.820000000000007</v>
      </c>
      <c r="E1737" s="30">
        <f t="shared" ca="1" si="133"/>
        <v>49.387166666666658</v>
      </c>
      <c r="F1737" s="30">
        <f t="shared" ca="1" si="134"/>
        <v>46.273083333333297</v>
      </c>
      <c r="G1737" s="206">
        <f t="shared" ca="1" si="135"/>
        <v>42.933799999999991</v>
      </c>
      <c r="H1737" s="192" t="str">
        <f ca="1"/>
        <v>2018-09-26</v>
      </c>
      <c r="I1737" s="193">
        <f ca="1"/>
        <v>95938824</v>
      </c>
      <c r="O1737" s="192" t="str">
        <f ca="1"/>
        <v>2018-09-26</v>
      </c>
      <c r="P1737" s="193">
        <f ca="1"/>
        <v>3.06</v>
      </c>
      <c r="Q1737" s="11"/>
    </row>
    <row r="1738" spans="1:17" ht="12.5">
      <c r="A1738" s="19"/>
      <c r="B1738" s="198" t="str">
        <f ca="1"/>
        <v>2018-09-25</v>
      </c>
      <c r="C1738" s="30">
        <f ca="1"/>
        <v>52.81</v>
      </c>
      <c r="D1738" s="205">
        <f t="shared" ca="1" si="136"/>
        <v>52.811499999999988</v>
      </c>
      <c r="E1738" s="30">
        <f t="shared" ca="1" si="133"/>
        <v>49.252999999999993</v>
      </c>
      <c r="F1738" s="30">
        <f t="shared" ca="1" si="134"/>
        <v>46.167583333333297</v>
      </c>
      <c r="G1738" s="206">
        <f t="shared" ca="1" si="135"/>
        <v>42.867799999999981</v>
      </c>
      <c r="H1738" s="192" t="str">
        <f ca="1"/>
        <v>2018-09-25</v>
      </c>
      <c r="I1738" s="193">
        <f ca="1"/>
        <v>98217600</v>
      </c>
      <c r="O1738" s="192" t="str">
        <f ca="1"/>
        <v>2018-09-25</v>
      </c>
      <c r="P1738" s="193">
        <f ca="1"/>
        <v>3.1</v>
      </c>
      <c r="Q1738" s="11"/>
    </row>
    <row r="1739" spans="1:17" ht="12.5">
      <c r="A1739" s="19"/>
      <c r="B1739" s="198" t="str">
        <f ca="1"/>
        <v>2018-09-24</v>
      </c>
      <c r="C1739" s="30">
        <f ca="1"/>
        <v>52.48</v>
      </c>
      <c r="D1739" s="205">
        <f t="shared" ca="1" si="136"/>
        <v>52.761000000000003</v>
      </c>
      <c r="E1739" s="30">
        <f t="shared" ca="1" si="133"/>
        <v>49.103666666666655</v>
      </c>
      <c r="F1739" s="30">
        <f t="shared" ca="1" si="134"/>
        <v>46.067249999999973</v>
      </c>
      <c r="G1739" s="206">
        <f t="shared" ca="1" si="135"/>
        <v>42.800999999999988</v>
      </c>
      <c r="H1739" s="192" t="str">
        <f ca="1"/>
        <v>2018-09-24</v>
      </c>
      <c r="I1739" s="193">
        <f ca="1"/>
        <v>110773600</v>
      </c>
      <c r="O1739" s="192" t="str">
        <f ca="1"/>
        <v>2018-09-24</v>
      </c>
      <c r="P1739" s="193">
        <f ca="1"/>
        <v>3.08</v>
      </c>
      <c r="Q1739" s="11"/>
    </row>
    <row r="1740" spans="1:17" ht="12.5">
      <c r="A1740" s="19"/>
      <c r="B1740" s="198" t="str">
        <f ca="1"/>
        <v>2018-09-21</v>
      </c>
      <c r="C1740" s="30">
        <f ca="1"/>
        <v>51.74</v>
      </c>
      <c r="D1740" s="205">
        <f t="shared" ca="1" si="136"/>
        <v>52.705999999999996</v>
      </c>
      <c r="E1740" s="30">
        <f t="shared" ca="1" si="133"/>
        <v>48.961333333333322</v>
      </c>
      <c r="F1740" s="30">
        <f t="shared" ca="1" si="134"/>
        <v>45.967333333333301</v>
      </c>
      <c r="G1740" s="206">
        <f t="shared" ca="1" si="135"/>
        <v>42.734519999999989</v>
      </c>
      <c r="H1740" s="192" t="str">
        <f ca="1"/>
        <v>2018-09-21</v>
      </c>
      <c r="I1740" s="193">
        <f ca="1"/>
        <v>384986992</v>
      </c>
      <c r="O1740" s="192" t="str">
        <f ca="1"/>
        <v>2018-09-21</v>
      </c>
      <c r="P1740" s="193">
        <f ca="1"/>
        <v>3.07</v>
      </c>
      <c r="Q1740" s="11"/>
    </row>
    <row r="1741" spans="1:17" ht="12.5">
      <c r="A1741" s="19"/>
      <c r="B1741" s="198" t="str">
        <f ca="1"/>
        <v>2018-09-20</v>
      </c>
      <c r="C1741" s="30">
        <f ca="1"/>
        <v>52.3</v>
      </c>
      <c r="D1741" s="205">
        <f t="shared" ca="1" si="136"/>
        <v>52.679999999999993</v>
      </c>
      <c r="E1741" s="30">
        <f t="shared" ca="1" si="133"/>
        <v>48.825999999999986</v>
      </c>
      <c r="F1741" s="30">
        <f t="shared" ca="1" si="134"/>
        <v>45.86724999999997</v>
      </c>
      <c r="G1741" s="206">
        <f t="shared" ca="1" si="135"/>
        <v>42.668559999999992</v>
      </c>
      <c r="H1741" s="192" t="str">
        <f ca="1"/>
        <v>2018-09-20</v>
      </c>
      <c r="I1741" s="193">
        <f ca="1"/>
        <v>106435200</v>
      </c>
      <c r="O1741" s="192" t="str">
        <f ca="1"/>
        <v>2018-09-20</v>
      </c>
      <c r="P1741" s="193">
        <f ca="1"/>
        <v>3.08</v>
      </c>
      <c r="Q1741" s="11"/>
    </row>
    <row r="1742" spans="1:17" ht="12.5">
      <c r="A1742" s="19"/>
      <c r="B1742" s="198" t="str">
        <f ca="1"/>
        <v>2018-09-19</v>
      </c>
      <c r="C1742" s="30">
        <f ca="1"/>
        <v>51.9</v>
      </c>
      <c r="D1742" s="205">
        <f t="shared" ca="1" si="136"/>
        <v>52.620999999999995</v>
      </c>
      <c r="E1742" s="30">
        <f t="shared" ca="1" si="133"/>
        <v>48.682333333333318</v>
      </c>
      <c r="F1742" s="30">
        <f t="shared" ca="1" si="134"/>
        <v>45.759166666666637</v>
      </c>
      <c r="G1742" s="206">
        <f t="shared" ca="1" si="135"/>
        <v>42.601639999999989</v>
      </c>
      <c r="H1742" s="192" t="str">
        <f ca="1"/>
        <v>2018-09-19</v>
      </c>
      <c r="I1742" s="193">
        <f ca="1"/>
        <v>108495332</v>
      </c>
      <c r="O1742" s="192" t="str">
        <f ca="1"/>
        <v>2018-09-19</v>
      </c>
      <c r="P1742" s="193">
        <f ca="1"/>
        <v>3.08</v>
      </c>
      <c r="Q1742" s="11"/>
    </row>
    <row r="1743" spans="1:17" ht="12.5">
      <c r="A1743" s="19"/>
      <c r="B1743" s="198" t="str">
        <f ca="1"/>
        <v>2018-09-18</v>
      </c>
      <c r="C1743" s="30">
        <f ca="1"/>
        <v>51.87</v>
      </c>
      <c r="D1743" s="205">
        <f t="shared" ca="1" si="136"/>
        <v>52.581499999999991</v>
      </c>
      <c r="E1743" s="30">
        <f t="shared" ca="1" si="133"/>
        <v>48.536499999999982</v>
      </c>
      <c r="F1743" s="30">
        <f t="shared" ca="1" si="134"/>
        <v>45.656583333333302</v>
      </c>
      <c r="G1743" s="206">
        <f t="shared" ca="1" si="135"/>
        <v>42.537719999999993</v>
      </c>
      <c r="H1743" s="192" t="str">
        <f ca="1"/>
        <v>2018-09-18</v>
      </c>
      <c r="I1743" s="193">
        <f ca="1"/>
        <v>126286848</v>
      </c>
      <c r="O1743" s="192" t="str">
        <f ca="1"/>
        <v>2018-09-18</v>
      </c>
      <c r="P1743" s="193">
        <f ca="1"/>
        <v>3.05</v>
      </c>
      <c r="Q1743" s="11"/>
    </row>
    <row r="1744" spans="1:17" ht="12.5">
      <c r="A1744" s="19"/>
      <c r="B1744" s="198" t="str">
        <f ca="1"/>
        <v>2018-09-17</v>
      </c>
      <c r="C1744" s="30">
        <f ca="1"/>
        <v>51.79</v>
      </c>
      <c r="D1744" s="205">
        <f t="shared" ca="1" si="136"/>
        <v>52.548500000000004</v>
      </c>
      <c r="E1744" s="30">
        <f t="shared" ca="1" si="133"/>
        <v>48.401999999999994</v>
      </c>
      <c r="F1744" s="30">
        <f t="shared" ca="1" si="134"/>
        <v>45.551666666666641</v>
      </c>
      <c r="G1744" s="206">
        <f t="shared" ca="1" si="135"/>
        <v>42.476400000000005</v>
      </c>
      <c r="H1744" s="192" t="str">
        <f ca="1"/>
        <v>2018-09-17</v>
      </c>
      <c r="I1744" s="193">
        <f ca="1"/>
        <v>148780532</v>
      </c>
      <c r="O1744" s="192" t="str">
        <f ca="1"/>
        <v>2018-09-17</v>
      </c>
      <c r="P1744" s="193">
        <f ca="1"/>
        <v>3</v>
      </c>
      <c r="Q1744" s="11"/>
    </row>
    <row r="1745" spans="1:17" ht="12.5">
      <c r="A1745" s="19"/>
      <c r="B1745" s="198" t="str">
        <f ca="1"/>
        <v>2018-09-14</v>
      </c>
      <c r="C1745" s="30">
        <f ca="1"/>
        <v>53.2</v>
      </c>
      <c r="D1745" s="205">
        <f t="shared" ca="1" si="136"/>
        <v>52.545000000000002</v>
      </c>
      <c r="E1745" s="30">
        <f t="shared" ca="1" si="133"/>
        <v>48.270999999999987</v>
      </c>
      <c r="F1745" s="30">
        <f t="shared" ca="1" si="134"/>
        <v>45.451083333333308</v>
      </c>
      <c r="G1745" s="206">
        <f t="shared" ca="1" si="135"/>
        <v>42.417920000000009</v>
      </c>
      <c r="H1745" s="192" t="str">
        <f ca="1"/>
        <v>2018-09-14</v>
      </c>
      <c r="I1745" s="193">
        <f ca="1"/>
        <v>127997200</v>
      </c>
      <c r="O1745" s="192" t="str">
        <f ca="1"/>
        <v>2018-09-14</v>
      </c>
      <c r="P1745" s="193">
        <f ca="1"/>
        <v>2.99</v>
      </c>
      <c r="Q1745" s="11"/>
    </row>
    <row r="1746" spans="1:17" ht="12.5">
      <c r="A1746" s="19"/>
      <c r="B1746" s="198" t="str">
        <f ca="1"/>
        <v>2018-09-13</v>
      </c>
      <c r="C1746" s="30">
        <f ca="1"/>
        <v>53.82</v>
      </c>
      <c r="D1746" s="205">
        <f t="shared" ca="1" si="136"/>
        <v>52.42</v>
      </c>
      <c r="E1746" s="30">
        <f t="shared" ca="1" si="133"/>
        <v>48.120499999999993</v>
      </c>
      <c r="F1746" s="30">
        <f t="shared" ca="1" si="134"/>
        <v>45.347499999999982</v>
      </c>
      <c r="G1746" s="206">
        <f t="shared" ca="1" si="135"/>
        <v>42.353720000000017</v>
      </c>
      <c r="H1746" s="192" t="str">
        <f ca="1"/>
        <v>2018-09-13</v>
      </c>
      <c r="I1746" s="193">
        <f ca="1"/>
        <v>166825600</v>
      </c>
      <c r="O1746" s="192" t="str">
        <f ca="1"/>
        <v>2018-09-13</v>
      </c>
      <c r="P1746" s="193">
        <f ca="1"/>
        <v>2.96</v>
      </c>
      <c r="Q1746" s="11"/>
    </row>
    <row r="1747" spans="1:17" ht="12.5">
      <c r="A1747" s="19"/>
      <c r="B1747" s="198" t="str">
        <f ca="1"/>
        <v>2018-09-12</v>
      </c>
      <c r="C1747" s="30">
        <f ca="1"/>
        <v>52.55</v>
      </c>
      <c r="D1747" s="205">
        <f t="shared" ca="1" si="136"/>
        <v>52.227500000000006</v>
      </c>
      <c r="E1747" s="30">
        <f t="shared" ca="1" si="133"/>
        <v>47.956499999999998</v>
      </c>
      <c r="F1747" s="30">
        <f t="shared" ca="1" si="134"/>
        <v>45.223333333333322</v>
      </c>
      <c r="G1747" s="206">
        <f t="shared" ca="1" si="135"/>
        <v>42.288200000000018</v>
      </c>
      <c r="H1747" s="192" t="str">
        <f ca="1"/>
        <v>2018-09-12</v>
      </c>
      <c r="I1747" s="193">
        <f ca="1"/>
        <v>197114960</v>
      </c>
      <c r="O1747" s="192" t="str">
        <f ca="1"/>
        <v>2018-09-12</v>
      </c>
      <c r="P1747" s="193">
        <f ca="1"/>
        <v>2.96</v>
      </c>
      <c r="Q1747" s="11"/>
    </row>
    <row r="1748" spans="1:17" ht="12.5">
      <c r="A1748" s="19"/>
      <c r="B1748" s="198" t="str">
        <f ca="1"/>
        <v>2018-09-11</v>
      </c>
      <c r="C1748" s="30">
        <f ca="1"/>
        <v>53.21</v>
      </c>
      <c r="D1748" s="205">
        <f t="shared" ca="1" si="136"/>
        <v>52.093000000000004</v>
      </c>
      <c r="E1748" s="30">
        <f t="shared" ca="1" si="133"/>
        <v>47.825833333333328</v>
      </c>
      <c r="F1748" s="30">
        <f t="shared" ca="1" si="134"/>
        <v>45.117416666666649</v>
      </c>
      <c r="G1748" s="206">
        <f t="shared" ca="1" si="135"/>
        <v>42.226240000000018</v>
      </c>
      <c r="H1748" s="192" t="str">
        <f ca="1"/>
        <v>2018-09-11</v>
      </c>
      <c r="I1748" s="193">
        <f ca="1"/>
        <v>142996196</v>
      </c>
      <c r="O1748" s="192" t="str">
        <f ca="1"/>
        <v>2018-09-11</v>
      </c>
      <c r="P1748" s="193">
        <f ca="1"/>
        <v>2.98</v>
      </c>
      <c r="Q1748" s="11"/>
    </row>
    <row r="1749" spans="1:17" ht="12.5">
      <c r="A1749" s="19"/>
      <c r="B1749" s="198" t="str">
        <f ca="1"/>
        <v>2018-09-10</v>
      </c>
      <c r="C1749" s="30">
        <f ca="1"/>
        <v>51.9</v>
      </c>
      <c r="D1749" s="205">
        <f t="shared" ca="1" si="136"/>
        <v>51.915000000000006</v>
      </c>
      <c r="E1749" s="30">
        <f t="shared" ca="1" si="133"/>
        <v>47.684499999999993</v>
      </c>
      <c r="F1749" s="30">
        <f t="shared" ca="1" si="134"/>
        <v>45.010749999999994</v>
      </c>
      <c r="G1749" s="206">
        <f t="shared" ca="1" si="135"/>
        <v>42.162920000000021</v>
      </c>
      <c r="H1749" s="192" t="str">
        <f ca="1"/>
        <v>2018-09-10</v>
      </c>
      <c r="I1749" s="193">
        <f ca="1"/>
        <v>158066000</v>
      </c>
      <c r="O1749" s="192" t="str">
        <f ca="1"/>
        <v>2018-09-10</v>
      </c>
      <c r="P1749" s="193">
        <f ca="1"/>
        <v>2.94</v>
      </c>
      <c r="Q1749" s="11"/>
    </row>
    <row r="1750" spans="1:17" ht="12.5">
      <c r="A1750" s="19"/>
      <c r="B1750" s="198" t="str">
        <f ca="1"/>
        <v>2018-09-07</v>
      </c>
      <c r="C1750" s="30">
        <f ca="1"/>
        <v>52.6</v>
      </c>
      <c r="D1750" s="205">
        <f t="shared" ca="1" si="136"/>
        <v>51.786500000000011</v>
      </c>
      <c r="E1750" s="30">
        <f t="shared" ca="1" si="133"/>
        <v>47.57266666666667</v>
      </c>
      <c r="F1750" s="30">
        <f t="shared" ca="1" si="134"/>
        <v>44.92283333333333</v>
      </c>
      <c r="G1750" s="206">
        <f t="shared" ca="1" si="135"/>
        <v>42.106000000000023</v>
      </c>
      <c r="H1750" s="192" t="str">
        <f ca="1"/>
        <v>2018-09-07</v>
      </c>
      <c r="I1750" s="193">
        <f ca="1"/>
        <v>150479240</v>
      </c>
      <c r="O1750" s="192" t="str">
        <f ca="1"/>
        <v>2018-09-07</v>
      </c>
      <c r="P1750" s="193">
        <f ca="1"/>
        <v>2.94</v>
      </c>
      <c r="Q1750" s="11"/>
    </row>
    <row r="1751" spans="1:17" ht="12.5">
      <c r="A1751" s="19"/>
      <c r="B1751" s="198" t="str">
        <f ca="1"/>
        <v>2018-09-06</v>
      </c>
      <c r="C1751" s="30">
        <f ca="1"/>
        <v>53.03</v>
      </c>
      <c r="D1751" s="205">
        <f t="shared" ca="1" si="136"/>
        <v>51.630500000000005</v>
      </c>
      <c r="E1751" s="30">
        <f t="shared" ca="1" si="133"/>
        <v>47.448833333333333</v>
      </c>
      <c r="F1751" s="30">
        <f t="shared" ca="1" si="134"/>
        <v>44.829166666666659</v>
      </c>
      <c r="G1751" s="206">
        <f t="shared" ca="1" si="135"/>
        <v>42.046880000000016</v>
      </c>
      <c r="H1751" s="192" t="str">
        <f ca="1"/>
        <v>2018-09-06</v>
      </c>
      <c r="I1751" s="193">
        <f ca="1"/>
        <v>137160000</v>
      </c>
      <c r="O1751" s="192" t="str">
        <f ca="1"/>
        <v>2018-09-06</v>
      </c>
      <c r="P1751" s="193">
        <f ca="1"/>
        <v>2.88</v>
      </c>
      <c r="Q1751" s="11"/>
    </row>
    <row r="1752" spans="1:17" ht="12.5">
      <c r="A1752" s="19"/>
      <c r="B1752" s="198" t="str">
        <f ca="1"/>
        <v>2018-09-05</v>
      </c>
      <c r="C1752" s="30">
        <f ca="1"/>
        <v>53.93</v>
      </c>
      <c r="D1752" s="205">
        <f t="shared" ca="1" si="136"/>
        <v>51.433500000000002</v>
      </c>
      <c r="E1752" s="30">
        <f t="shared" ca="1" si="133"/>
        <v>47.323999999999998</v>
      </c>
      <c r="F1752" s="30">
        <f t="shared" ca="1" si="134"/>
        <v>44.737249999999996</v>
      </c>
      <c r="G1752" s="206">
        <f t="shared" ca="1" si="135"/>
        <v>41.983320000000013</v>
      </c>
      <c r="H1752" s="192" t="str">
        <f ca="1"/>
        <v>2018-09-05</v>
      </c>
      <c r="I1752" s="193">
        <f ca="1"/>
        <v>133332000</v>
      </c>
      <c r="O1752" s="192" t="str">
        <f ca="1"/>
        <v>2018-09-05</v>
      </c>
      <c r="P1752" s="193">
        <f ca="1"/>
        <v>2.9</v>
      </c>
      <c r="Q1752" s="11"/>
    </row>
    <row r="1753" spans="1:17" ht="12.5">
      <c r="A1753" s="19"/>
      <c r="B1753" s="198" t="str">
        <f ca="1"/>
        <v>2018-09-04</v>
      </c>
      <c r="C1753" s="30">
        <f ca="1"/>
        <v>54.28</v>
      </c>
      <c r="D1753" s="205">
        <f t="shared" ca="1" si="136"/>
        <v>51.190000000000012</v>
      </c>
      <c r="E1753" s="30">
        <f t="shared" ca="1" si="133"/>
        <v>47.18</v>
      </c>
      <c r="F1753" s="30">
        <f t="shared" ca="1" si="134"/>
        <v>44.639083333333332</v>
      </c>
      <c r="G1753" s="206">
        <f t="shared" ca="1" si="135"/>
        <v>41.918640000000011</v>
      </c>
      <c r="H1753" s="192" t="str">
        <f ca="1"/>
        <v>2018-09-04</v>
      </c>
      <c r="I1753" s="193">
        <f ca="1"/>
        <v>109560528</v>
      </c>
      <c r="O1753" s="192" t="str">
        <f ca="1"/>
        <v>2018-09-04</v>
      </c>
      <c r="P1753" s="193">
        <f ca="1"/>
        <v>2.9</v>
      </c>
      <c r="Q1753" s="11"/>
    </row>
    <row r="1754" spans="1:17" ht="12.5">
      <c r="A1754" s="19"/>
      <c r="B1754" s="198" t="str">
        <f ca="1"/>
        <v>2018-08-31</v>
      </c>
      <c r="C1754" s="30">
        <f ca="1"/>
        <v>54.11</v>
      </c>
      <c r="D1754" s="205">
        <f t="shared" ca="1" si="136"/>
        <v>50.952000000000012</v>
      </c>
      <c r="E1754" s="30">
        <f t="shared" ca="1" si="133"/>
        <v>47.032166666666669</v>
      </c>
      <c r="F1754" s="30">
        <f t="shared" ca="1" si="134"/>
        <v>44.537583333333338</v>
      </c>
      <c r="G1754" s="206">
        <f t="shared" ca="1" si="135"/>
        <v>41.853160000000017</v>
      </c>
      <c r="H1754" s="192" t="str">
        <f ca="1"/>
        <v>2018-08-31</v>
      </c>
      <c r="I1754" s="193">
        <f ca="1"/>
        <v>173360536</v>
      </c>
      <c r="O1754" s="192" t="str">
        <f ca="1"/>
        <v>2018-08-31</v>
      </c>
      <c r="P1754" s="193">
        <f ca="1"/>
        <v>2.85</v>
      </c>
      <c r="Q1754" s="11"/>
    </row>
    <row r="1755" spans="1:17" ht="12.5">
      <c r="A1755" s="19"/>
      <c r="B1755" s="198" t="str">
        <f ca="1"/>
        <v>2018-08-30</v>
      </c>
      <c r="C1755" s="30">
        <f ca="1"/>
        <v>53.49</v>
      </c>
      <c r="D1755" s="205">
        <f t="shared" ca="1" si="136"/>
        <v>50.709500000000006</v>
      </c>
      <c r="E1755" s="30">
        <f t="shared" ca="1" si="133"/>
        <v>46.893999999999998</v>
      </c>
      <c r="F1755" s="30">
        <f t="shared" ca="1" si="134"/>
        <v>44.4405</v>
      </c>
      <c r="G1755" s="206">
        <f t="shared" ca="1" si="135"/>
        <v>41.78852000000002</v>
      </c>
      <c r="H1755" s="192" t="str">
        <f ca="1"/>
        <v>2018-08-30</v>
      </c>
      <c r="I1755" s="193">
        <f ca="1"/>
        <v>195175296</v>
      </c>
      <c r="O1755" s="192" t="str">
        <f ca="1"/>
        <v>2018-08-30</v>
      </c>
      <c r="P1755" s="193">
        <f ca="1"/>
        <v>2.86</v>
      </c>
      <c r="Q1755" s="11"/>
    </row>
    <row r="1756" spans="1:17" ht="12.5">
      <c r="A1756" s="19"/>
      <c r="B1756" s="198" t="str">
        <f ca="1"/>
        <v>2018-08-29</v>
      </c>
      <c r="C1756" s="30">
        <f ca="1"/>
        <v>53</v>
      </c>
      <c r="D1756" s="205">
        <f t="shared" ca="1" si="136"/>
        <v>50.491</v>
      </c>
      <c r="E1756" s="30">
        <f t="shared" ca="1" si="133"/>
        <v>46.768333333333331</v>
      </c>
      <c r="F1756" s="30">
        <f t="shared" ca="1" si="134"/>
        <v>44.35208333333334</v>
      </c>
      <c r="G1756" s="206">
        <f t="shared" ca="1" si="135"/>
        <v>41.728200000000029</v>
      </c>
      <c r="H1756" s="192" t="str">
        <f ca="1"/>
        <v>2018-08-29</v>
      </c>
      <c r="I1756" s="193">
        <f ca="1"/>
        <v>109019216</v>
      </c>
      <c r="O1756" s="192" t="str">
        <f ca="1"/>
        <v>2018-08-29</v>
      </c>
      <c r="P1756" s="193">
        <f ca="1"/>
        <v>2.88</v>
      </c>
      <c r="Q1756" s="11"/>
    </row>
    <row r="1757" spans="1:17" ht="12.5">
      <c r="A1757" s="19"/>
      <c r="B1757" s="198" t="str">
        <f ca="1"/>
        <v>2018-08-28</v>
      </c>
      <c r="C1757" s="30">
        <f ca="1"/>
        <v>52.22</v>
      </c>
      <c r="D1757" s="205">
        <f t="shared" ca="1" si="136"/>
        <v>50.227500000000006</v>
      </c>
      <c r="E1757" s="30">
        <f t="shared" ca="1" si="133"/>
        <v>46.648166666666661</v>
      </c>
      <c r="F1757" s="30">
        <f t="shared" ca="1" si="134"/>
        <v>44.264333333333333</v>
      </c>
      <c r="G1757" s="206">
        <f t="shared" ca="1" si="135"/>
        <v>41.669800000000009</v>
      </c>
      <c r="H1757" s="192" t="str">
        <f ca="1"/>
        <v>2018-08-28</v>
      </c>
      <c r="I1757" s="193">
        <f ca="1"/>
        <v>91107200</v>
      </c>
      <c r="O1757" s="192" t="str">
        <f ca="1"/>
        <v>2018-08-28</v>
      </c>
      <c r="P1757" s="193">
        <f ca="1"/>
        <v>2.88</v>
      </c>
      <c r="Q1757" s="11"/>
    </row>
    <row r="1758" spans="1:17" ht="12.5">
      <c r="A1758" s="19"/>
      <c r="B1758" s="198" t="str">
        <f ca="1"/>
        <v>2018-08-27</v>
      </c>
      <c r="C1758" s="30">
        <f ca="1"/>
        <v>51.8</v>
      </c>
      <c r="D1758" s="205">
        <f t="shared" ca="1" si="136"/>
        <v>49.870000000000005</v>
      </c>
      <c r="E1758" s="30">
        <f t="shared" ca="1" si="133"/>
        <v>46.535166666666669</v>
      </c>
      <c r="F1758" s="30">
        <f t="shared" ca="1" si="134"/>
        <v>44.177083333333336</v>
      </c>
      <c r="G1758" s="206">
        <f t="shared" ca="1" si="135"/>
        <v>41.613920000000007</v>
      </c>
      <c r="H1758" s="192" t="str">
        <f ca="1"/>
        <v>2018-08-27</v>
      </c>
      <c r="I1758" s="193">
        <f ca="1"/>
        <v>82100468</v>
      </c>
      <c r="O1758" s="192" t="str">
        <f ca="1"/>
        <v>2018-08-27</v>
      </c>
      <c r="P1758" s="193">
        <f ca="1"/>
        <v>2.85</v>
      </c>
      <c r="Q1758" s="11"/>
    </row>
    <row r="1759" spans="1:17" ht="12.5">
      <c r="A1759" s="19"/>
      <c r="B1759" s="198" t="str">
        <f ca="1"/>
        <v>2018-08-24</v>
      </c>
      <c r="C1759" s="30">
        <f ca="1"/>
        <v>51.38</v>
      </c>
      <c r="D1759" s="205">
        <f t="shared" ca="1" si="136"/>
        <v>49.529000000000011</v>
      </c>
      <c r="E1759" s="30">
        <f t="shared" ca="1" si="133"/>
        <v>46.42283333333333</v>
      </c>
      <c r="F1759" s="30">
        <f t="shared" ca="1" si="134"/>
        <v>44.08958333333333</v>
      </c>
      <c r="G1759" s="206">
        <f t="shared" ca="1" si="135"/>
        <v>41.55932</v>
      </c>
      <c r="H1759" s="192" t="str">
        <f ca="1"/>
        <v>2018-08-24</v>
      </c>
      <c r="I1759" s="193">
        <f ca="1"/>
        <v>73905600</v>
      </c>
      <c r="O1759" s="192" t="str">
        <f ca="1"/>
        <v>2018-08-24</v>
      </c>
      <c r="P1759" s="193">
        <f ca="1"/>
        <v>2.83</v>
      </c>
      <c r="Q1759" s="11"/>
    </row>
    <row r="1760" spans="1:17" ht="12.5">
      <c r="A1760" s="19"/>
      <c r="B1760" s="198" t="str">
        <f ca="1"/>
        <v>2018-08-23</v>
      </c>
      <c r="C1760" s="30">
        <f ca="1"/>
        <v>51.22</v>
      </c>
      <c r="D1760" s="205">
        <f t="shared" ca="1" si="136"/>
        <v>49.222000000000001</v>
      </c>
      <c r="E1760" s="30">
        <f t="shared" ca="1" si="133"/>
        <v>46.304166666666667</v>
      </c>
      <c r="F1760" s="30">
        <f t="shared" ca="1" si="134"/>
        <v>44.008833333333328</v>
      </c>
      <c r="G1760" s="206">
        <f t="shared" ca="1" si="135"/>
        <v>41.505040000000001</v>
      </c>
      <c r="H1760" s="192" t="str">
        <f ca="1"/>
        <v>2018-08-23</v>
      </c>
      <c r="I1760" s="193">
        <f ca="1"/>
        <v>75532896</v>
      </c>
      <c r="O1760" s="192" t="str">
        <f ca="1"/>
        <v>2018-08-23</v>
      </c>
      <c r="P1760" s="193">
        <f ca="1"/>
        <v>2.82</v>
      </c>
      <c r="Q1760" s="11"/>
    </row>
    <row r="1761" spans="1:17" ht="12.5">
      <c r="A1761" s="19"/>
      <c r="B1761" s="198" t="str">
        <f ca="1"/>
        <v>2018-08-22</v>
      </c>
      <c r="C1761" s="30">
        <f ca="1"/>
        <v>51.12</v>
      </c>
      <c r="D1761" s="205">
        <f t="shared" ca="1" si="136"/>
        <v>48.960999999999999</v>
      </c>
      <c r="E1761" s="30">
        <f t="shared" ca="1" si="133"/>
        <v>46.190666666666665</v>
      </c>
      <c r="F1761" s="30">
        <f t="shared" ca="1" si="134"/>
        <v>43.92966666666667</v>
      </c>
      <c r="G1761" s="206">
        <f t="shared" ca="1" si="135"/>
        <v>41.449880000000007</v>
      </c>
      <c r="H1761" s="192" t="str">
        <f ca="1"/>
        <v>2018-08-22</v>
      </c>
      <c r="I1761" s="193">
        <f ca="1"/>
        <v>76072524</v>
      </c>
      <c r="O1761" s="192" t="str">
        <f ca="1"/>
        <v>2018-08-22</v>
      </c>
      <c r="P1761" s="193">
        <f ca="1"/>
        <v>2.82</v>
      </c>
      <c r="Q1761" s="11"/>
    </row>
    <row r="1762" spans="1:17" ht="12.5">
      <c r="A1762" s="19"/>
      <c r="B1762" s="198" t="str">
        <f ca="1"/>
        <v>2018-08-21</v>
      </c>
      <c r="C1762" s="30">
        <f ca="1"/>
        <v>51.11</v>
      </c>
      <c r="D1762" s="205">
        <f t="shared" ca="1" si="136"/>
        <v>48.712500000000006</v>
      </c>
      <c r="E1762" s="30">
        <f t="shared" ca="1" si="133"/>
        <v>46.080500000000001</v>
      </c>
      <c r="F1762" s="30">
        <f t="shared" ca="1" si="134"/>
        <v>43.850166666666659</v>
      </c>
      <c r="G1762" s="206">
        <f t="shared" ca="1" si="135"/>
        <v>41.394560000000006</v>
      </c>
      <c r="H1762" s="192" t="str">
        <f ca="1"/>
        <v>2018-08-21</v>
      </c>
      <c r="I1762" s="193">
        <f ca="1"/>
        <v>104639200</v>
      </c>
      <c r="O1762" s="192" t="str">
        <f ca="1"/>
        <v>2018-08-21</v>
      </c>
      <c r="P1762" s="193">
        <f ca="1"/>
        <v>2.84</v>
      </c>
      <c r="Q1762" s="11"/>
    </row>
    <row r="1763" spans="1:17" ht="12.5">
      <c r="A1763" s="19"/>
      <c r="B1763" s="198" t="str">
        <f ca="1"/>
        <v>2018-08-20</v>
      </c>
      <c r="C1763" s="30">
        <f ca="1"/>
        <v>51.21</v>
      </c>
      <c r="D1763" s="205">
        <f t="shared" ca="1" si="136"/>
        <v>48.44250000000001</v>
      </c>
      <c r="E1763" s="30">
        <f t="shared" ca="1" si="133"/>
        <v>45.973166666666671</v>
      </c>
      <c r="F1763" s="30">
        <f t="shared" ca="1" si="134"/>
        <v>43.768333333333338</v>
      </c>
      <c r="G1763" s="206">
        <f t="shared" ca="1" si="135"/>
        <v>41.339960000000005</v>
      </c>
      <c r="H1763" s="192" t="str">
        <f ca="1"/>
        <v>2018-08-20</v>
      </c>
      <c r="I1763" s="193">
        <f ca="1"/>
        <v>121150800</v>
      </c>
      <c r="O1763" s="192" t="str">
        <f ca="1"/>
        <v>2018-08-20</v>
      </c>
      <c r="P1763" s="193">
        <f ca="1"/>
        <v>2.82</v>
      </c>
      <c r="Q1763" s="11"/>
    </row>
    <row r="1764" spans="1:17" ht="12.5">
      <c r="A1764" s="19"/>
      <c r="B1764" s="198" t="str">
        <f ca="1"/>
        <v>2018-08-17</v>
      </c>
      <c r="C1764" s="30">
        <f ca="1"/>
        <v>51.72</v>
      </c>
      <c r="D1764" s="205">
        <f t="shared" ca="1" si="136"/>
        <v>48.15100000000001</v>
      </c>
      <c r="E1764" s="30">
        <f t="shared" ca="1" si="133"/>
        <v>45.862500000000004</v>
      </c>
      <c r="F1764" s="30">
        <f t="shared" ca="1" si="134"/>
        <v>43.691833333333335</v>
      </c>
      <c r="G1764" s="206">
        <f t="shared" ca="1" si="135"/>
        <v>41.284760000000013</v>
      </c>
      <c r="H1764" s="192" t="str">
        <f ca="1"/>
        <v>2018-08-17</v>
      </c>
      <c r="I1764" s="193">
        <f ca="1"/>
        <v>141708000</v>
      </c>
      <c r="O1764" s="192" t="str">
        <f ca="1"/>
        <v>2018-08-17</v>
      </c>
      <c r="P1764" s="193">
        <f ca="1"/>
        <v>2.87</v>
      </c>
      <c r="Q1764" s="11"/>
    </row>
    <row r="1765" spans="1:17" ht="12.5">
      <c r="A1765" s="19"/>
      <c r="B1765" s="198" t="str">
        <f ca="1"/>
        <v>2018-08-16</v>
      </c>
      <c r="C1765" s="30">
        <f ca="1"/>
        <v>50.7</v>
      </c>
      <c r="D1765" s="205">
        <f t="shared" ca="1" si="136"/>
        <v>47.832000000000008</v>
      </c>
      <c r="E1765" s="30">
        <f t="shared" ca="1" si="133"/>
        <v>45.744166666666665</v>
      </c>
      <c r="F1765" s="30">
        <f t="shared" ca="1" si="134"/>
        <v>43.611583333333336</v>
      </c>
      <c r="G1765" s="206">
        <f t="shared" ca="1" si="135"/>
        <v>41.225120000000011</v>
      </c>
      <c r="H1765" s="192" t="str">
        <f ca="1"/>
        <v>2018-08-16</v>
      </c>
      <c r="I1765" s="193">
        <f ca="1"/>
        <v>114001600</v>
      </c>
      <c r="O1765" s="192" t="str">
        <f ca="1"/>
        <v>2018-08-16</v>
      </c>
      <c r="P1765" s="193">
        <f ca="1"/>
        <v>2.87</v>
      </c>
      <c r="Q1765" s="11"/>
    </row>
    <row r="1766" spans="1:17" ht="12.5">
      <c r="A1766" s="19"/>
      <c r="B1766" s="198" t="str">
        <f ca="1"/>
        <v>2018-08-15</v>
      </c>
      <c r="C1766" s="30">
        <f ca="1"/>
        <v>49.97</v>
      </c>
      <c r="D1766" s="205">
        <f t="shared" ca="1" si="136"/>
        <v>47.569500000000005</v>
      </c>
      <c r="E1766" s="30">
        <f t="shared" ca="1" si="133"/>
        <v>45.638000000000005</v>
      </c>
      <c r="F1766" s="30">
        <f t="shared" ca="1" si="134"/>
        <v>43.541000000000004</v>
      </c>
      <c r="G1766" s="206">
        <f t="shared" ca="1" si="135"/>
        <v>41.169840000000001</v>
      </c>
      <c r="H1766" s="192" t="str">
        <f ca="1"/>
        <v>2018-08-15</v>
      </c>
      <c r="I1766" s="193">
        <f ca="1"/>
        <v>115230400</v>
      </c>
      <c r="O1766" s="192" t="str">
        <f ca="1"/>
        <v>2018-08-15</v>
      </c>
      <c r="P1766" s="193">
        <f ca="1"/>
        <v>2.85</v>
      </c>
      <c r="Q1766" s="11"/>
    </row>
    <row r="1767" spans="1:17" ht="12.5">
      <c r="A1767" s="19"/>
      <c r="B1767" s="198" t="str">
        <f ca="1"/>
        <v>2018-08-14</v>
      </c>
      <c r="C1767" s="30">
        <f ca="1"/>
        <v>49.86</v>
      </c>
      <c r="D1767" s="205">
        <f t="shared" ca="1" si="136"/>
        <v>47.326000000000008</v>
      </c>
      <c r="E1767" s="30">
        <f t="shared" ca="1" si="133"/>
        <v>45.545833333333341</v>
      </c>
      <c r="F1767" s="30">
        <f t="shared" ca="1" si="134"/>
        <v>43.469666666666669</v>
      </c>
      <c r="G1767" s="206">
        <f t="shared" ca="1" si="135"/>
        <v>41.11780000000001</v>
      </c>
      <c r="H1767" s="192" t="str">
        <f ca="1"/>
        <v>2018-08-14</v>
      </c>
      <c r="I1767" s="193">
        <f ca="1"/>
        <v>82992040</v>
      </c>
      <c r="O1767" s="192" t="str">
        <f ca="1"/>
        <v>2018-08-14</v>
      </c>
      <c r="P1767" s="193">
        <f ca="1"/>
        <v>2.9</v>
      </c>
      <c r="Q1767" s="11"/>
    </row>
    <row r="1768" spans="1:17" ht="12.5">
      <c r="A1768" s="19"/>
      <c r="B1768" s="198" t="str">
        <f ca="1"/>
        <v>2018-08-13</v>
      </c>
      <c r="C1768" s="30">
        <f ca="1"/>
        <v>49.65</v>
      </c>
      <c r="D1768" s="205">
        <f t="shared" ca="1" si="136"/>
        <v>47.100500000000004</v>
      </c>
      <c r="E1768" s="30">
        <f t="shared" ca="1" si="133"/>
        <v>45.450333333333347</v>
      </c>
      <c r="F1768" s="30">
        <f t="shared" ca="1" si="134"/>
        <v>43.393333333333338</v>
      </c>
      <c r="G1768" s="206">
        <f t="shared" ca="1" si="135"/>
        <v>41.069120000000019</v>
      </c>
      <c r="H1768" s="192" t="str">
        <f ca="1"/>
        <v>2018-08-13</v>
      </c>
      <c r="I1768" s="193">
        <f ca="1"/>
        <v>103563600</v>
      </c>
      <c r="O1768" s="192" t="str">
        <f ca="1"/>
        <v>2018-08-13</v>
      </c>
      <c r="P1768" s="193">
        <f ca="1"/>
        <v>2.88</v>
      </c>
      <c r="Q1768" s="11"/>
    </row>
    <row r="1769" spans="1:17" ht="12.5">
      <c r="A1769" s="19"/>
      <c r="B1769" s="198" t="str">
        <f ca="1"/>
        <v>2018-08-10</v>
      </c>
      <c r="C1769" s="30">
        <f ca="1"/>
        <v>49.33</v>
      </c>
      <c r="D1769" s="205">
        <f t="shared" ca="1" si="136"/>
        <v>46.879000000000005</v>
      </c>
      <c r="E1769" s="30">
        <f t="shared" ca="1" si="133"/>
        <v>45.361000000000011</v>
      </c>
      <c r="F1769" s="30">
        <f t="shared" ca="1" si="134"/>
        <v>43.315916666666666</v>
      </c>
      <c r="G1769" s="206">
        <f t="shared" ca="1" si="135"/>
        <v>41.02188000000001</v>
      </c>
      <c r="H1769" s="192" t="str">
        <f ca="1"/>
        <v>2018-08-10</v>
      </c>
      <c r="I1769" s="193">
        <f ca="1"/>
        <v>98444808</v>
      </c>
      <c r="O1769" s="192" t="str">
        <f ca="1"/>
        <v>2018-08-10</v>
      </c>
      <c r="P1769" s="193">
        <f ca="1"/>
        <v>2.86</v>
      </c>
      <c r="Q1769" s="11"/>
    </row>
    <row r="1770" spans="1:17" ht="12.5">
      <c r="A1770" s="19"/>
      <c r="B1770" s="198" t="str">
        <f ca="1"/>
        <v>2018-08-09</v>
      </c>
      <c r="C1770" s="30">
        <f ca="1"/>
        <v>49.48</v>
      </c>
      <c r="D1770" s="205">
        <f t="shared" ca="1" si="136"/>
        <v>46.678500000000007</v>
      </c>
      <c r="E1770" s="30">
        <f t="shared" ca="1" si="133"/>
        <v>45.28166666666668</v>
      </c>
      <c r="F1770" s="30">
        <f t="shared" ca="1" si="134"/>
        <v>43.242750000000008</v>
      </c>
      <c r="G1770" s="206">
        <f t="shared" ca="1" si="135"/>
        <v>40.974280000000022</v>
      </c>
      <c r="H1770" s="192" t="str">
        <f ca="1"/>
        <v>2018-08-09</v>
      </c>
      <c r="I1770" s="193">
        <f ca="1"/>
        <v>93970504</v>
      </c>
      <c r="O1770" s="192" t="str">
        <f ca="1"/>
        <v>2018-08-09</v>
      </c>
      <c r="P1770" s="193">
        <f ca="1"/>
        <v>2.94</v>
      </c>
      <c r="Q1770" s="11"/>
    </row>
    <row r="1771" spans="1:17" ht="12.5">
      <c r="A1771" s="19"/>
      <c r="B1771" s="198" t="str">
        <f ca="1"/>
        <v>2018-08-08</v>
      </c>
      <c r="C1771" s="30">
        <f ca="1"/>
        <v>49.09</v>
      </c>
      <c r="D1771" s="205">
        <f t="shared" ca="1" si="136"/>
        <v>46.467000000000013</v>
      </c>
      <c r="E1771" s="30">
        <f t="shared" ca="1" si="133"/>
        <v>45.193000000000019</v>
      </c>
      <c r="F1771" s="30">
        <f t="shared" ca="1" si="134"/>
        <v>43.169416666666685</v>
      </c>
      <c r="G1771" s="206">
        <f t="shared" ca="1" si="135"/>
        <v>40.92384000000002</v>
      </c>
      <c r="H1771" s="192" t="str">
        <f ca="1"/>
        <v>2018-08-08</v>
      </c>
      <c r="I1771" s="193">
        <f ca="1"/>
        <v>90102000</v>
      </c>
      <c r="O1771" s="192" t="str">
        <f ca="1"/>
        <v>2018-08-08</v>
      </c>
      <c r="P1771" s="193">
        <f ca="1"/>
        <v>2.97</v>
      </c>
      <c r="Q1771" s="11"/>
    </row>
    <row r="1772" spans="1:17" ht="12.5">
      <c r="A1772" s="19"/>
      <c r="B1772" s="198" t="str">
        <f ca="1"/>
        <v>2018-08-07</v>
      </c>
      <c r="C1772" s="30">
        <f ca="1"/>
        <v>49.06</v>
      </c>
      <c r="D1772" s="205">
        <f t="shared" ca="1" si="136"/>
        <v>46.237500000000011</v>
      </c>
      <c r="E1772" s="30">
        <f t="shared" ca="1" si="133"/>
        <v>45.117666666666679</v>
      </c>
      <c r="F1772" s="30">
        <f t="shared" ca="1" si="134"/>
        <v>43.100499999999997</v>
      </c>
      <c r="G1772" s="206">
        <f t="shared" ca="1" si="135"/>
        <v>40.872960000000013</v>
      </c>
      <c r="H1772" s="192" t="str">
        <f ca="1"/>
        <v>2018-08-07</v>
      </c>
      <c r="I1772" s="193">
        <f ca="1"/>
        <v>102349600</v>
      </c>
      <c r="O1772" s="192" t="str">
        <f ca="1"/>
        <v>2018-08-07</v>
      </c>
      <c r="P1772" s="193">
        <f ca="1"/>
        <v>2.97</v>
      </c>
      <c r="Q1772" s="11"/>
    </row>
    <row r="1773" spans="1:17" ht="12.5">
      <c r="A1773" s="19"/>
      <c r="B1773" s="198" t="str">
        <f ca="1"/>
        <v>2018-08-06</v>
      </c>
      <c r="C1773" s="30">
        <f ca="1"/>
        <v>49.52</v>
      </c>
      <c r="D1773" s="205">
        <f t="shared" ca="1" si="136"/>
        <v>46.039000000000009</v>
      </c>
      <c r="E1773" s="30">
        <f t="shared" ca="1" si="133"/>
        <v>45.044500000000014</v>
      </c>
      <c r="F1773" s="30">
        <f t="shared" ca="1" si="134"/>
        <v>43.02075</v>
      </c>
      <c r="G1773" s="206">
        <f t="shared" ca="1" si="135"/>
        <v>40.826960000000007</v>
      </c>
      <c r="H1773" s="192" t="str">
        <f ca="1"/>
        <v>2018-08-06</v>
      </c>
      <c r="I1773" s="193">
        <f ca="1"/>
        <v>101701600</v>
      </c>
      <c r="O1773" s="192" t="str">
        <f ca="1"/>
        <v>2018-08-06</v>
      </c>
      <c r="P1773" s="193">
        <f ca="1"/>
        <v>2.94</v>
      </c>
      <c r="Q1773" s="11"/>
    </row>
    <row r="1774" spans="1:17" ht="12.5">
      <c r="A1774" s="19"/>
      <c r="B1774" s="198" t="str">
        <f ca="1"/>
        <v>2018-08-03</v>
      </c>
      <c r="C1774" s="30">
        <f ca="1"/>
        <v>49.26</v>
      </c>
      <c r="D1774" s="205">
        <f t="shared" ca="1" si="136"/>
        <v>45.820000000000007</v>
      </c>
      <c r="E1774" s="30">
        <f t="shared" ca="1" si="133"/>
        <v>44.966500000000018</v>
      </c>
      <c r="F1774" s="30">
        <f t="shared" ca="1" si="134"/>
        <v>42.931249999999999</v>
      </c>
      <c r="G1774" s="206">
        <f t="shared" ca="1" si="135"/>
        <v>40.778240000000004</v>
      </c>
      <c r="H1774" s="192" t="str">
        <f ca="1"/>
        <v>2018-08-03</v>
      </c>
      <c r="I1774" s="193">
        <f ca="1"/>
        <v>133789600</v>
      </c>
      <c r="O1774" s="192" t="str">
        <f ca="1"/>
        <v>2018-08-03</v>
      </c>
      <c r="P1774" s="193">
        <f ca="1"/>
        <v>2.95</v>
      </c>
      <c r="Q1774" s="11"/>
    </row>
    <row r="1775" spans="1:17" ht="12.5">
      <c r="A1775" s="19"/>
      <c r="B1775" s="198" t="str">
        <f ca="1"/>
        <v>2018-08-02</v>
      </c>
      <c r="C1775" s="30">
        <f ca="1"/>
        <v>49.12</v>
      </c>
      <c r="D1775" s="205">
        <f t="shared" ca="1" si="136"/>
        <v>45.582999999999998</v>
      </c>
      <c r="E1775" s="30">
        <f t="shared" ca="1" si="133"/>
        <v>44.882333333333349</v>
      </c>
      <c r="F1775" s="30">
        <f t="shared" ca="1" si="134"/>
        <v>42.840666666666657</v>
      </c>
      <c r="G1775" s="206">
        <f t="shared" ca="1" si="135"/>
        <v>40.72936</v>
      </c>
      <c r="H1775" s="192" t="str">
        <f ca="1"/>
        <v>2018-08-02</v>
      </c>
      <c r="I1775" s="193">
        <f ca="1"/>
        <v>249616048</v>
      </c>
      <c r="O1775" s="192" t="str">
        <f ca="1"/>
        <v>2018-08-02</v>
      </c>
      <c r="P1775" s="193">
        <f ca="1"/>
        <v>2.99</v>
      </c>
      <c r="Q1775" s="11"/>
    </row>
    <row r="1776" spans="1:17" ht="12.5">
      <c r="A1776" s="19"/>
      <c r="B1776" s="198" t="str">
        <f ca="1"/>
        <v>2018-08-01</v>
      </c>
      <c r="C1776" s="30">
        <f ca="1"/>
        <v>47.73</v>
      </c>
      <c r="D1776" s="205">
        <f t="shared" ca="1" si="136"/>
        <v>45.322500000000005</v>
      </c>
      <c r="E1776" s="30">
        <f t="shared" ca="1" si="133"/>
        <v>44.795333333333353</v>
      </c>
      <c r="F1776" s="30">
        <f t="shared" ca="1" si="134"/>
        <v>42.738916666666661</v>
      </c>
      <c r="G1776" s="206">
        <f t="shared" ca="1" si="135"/>
        <v>40.678800000000003</v>
      </c>
      <c r="H1776" s="192" t="str">
        <f ca="1"/>
        <v>2018-08-01</v>
      </c>
      <c r="I1776" s="193">
        <f ca="1"/>
        <v>271742864</v>
      </c>
      <c r="O1776" s="192" t="str">
        <f ca="1"/>
        <v>2018-08-01</v>
      </c>
      <c r="P1776" s="193">
        <f ca="1"/>
        <v>3</v>
      </c>
      <c r="Q1776" s="11"/>
    </row>
    <row r="1777" spans="1:17" ht="12.5">
      <c r="A1777" s="19"/>
      <c r="B1777" s="198" t="str">
        <f ca="1"/>
        <v>2018-07-31</v>
      </c>
      <c r="C1777" s="30">
        <f ca="1"/>
        <v>45.07</v>
      </c>
      <c r="D1777" s="205">
        <f t="shared" ca="1" si="136"/>
        <v>45.113999999999997</v>
      </c>
      <c r="E1777" s="30">
        <f t="shared" ca="1" si="133"/>
        <v>44.728000000000023</v>
      </c>
      <c r="F1777" s="30">
        <f t="shared" ca="1" si="134"/>
        <v>42.644999999999996</v>
      </c>
      <c r="G1777" s="206">
        <f t="shared" ca="1" si="135"/>
        <v>40.63300000000001</v>
      </c>
      <c r="H1777" s="192" t="str">
        <f ca="1"/>
        <v>2018-07-31</v>
      </c>
      <c r="I1777" s="193">
        <f ca="1"/>
        <v>157492152</v>
      </c>
      <c r="O1777" s="192" t="str">
        <f ca="1"/>
        <v>2018-07-31</v>
      </c>
      <c r="P1777" s="193">
        <f ca="1"/>
        <v>2.96</v>
      </c>
      <c r="Q1777" s="11"/>
    </row>
    <row r="1778" spans="1:17" ht="12.5">
      <c r="A1778" s="19"/>
      <c r="B1778" s="198" t="str">
        <f ca="1"/>
        <v>2018-07-30</v>
      </c>
      <c r="C1778" s="30">
        <f ca="1"/>
        <v>44.98</v>
      </c>
      <c r="D1778" s="205">
        <f t="shared" ca="1" si="136"/>
        <v>45.077500000000001</v>
      </c>
      <c r="E1778" s="30">
        <f t="shared" ca="1" si="133"/>
        <v>44.69966666666668</v>
      </c>
      <c r="F1778" s="30">
        <f t="shared" ca="1" si="134"/>
        <v>42.581833333333329</v>
      </c>
      <c r="G1778" s="206">
        <f t="shared" ca="1" si="135"/>
        <v>40.599320000000006</v>
      </c>
      <c r="H1778" s="192" t="str">
        <f ca="1"/>
        <v>2018-07-30</v>
      </c>
      <c r="I1778" s="193">
        <f ca="1"/>
        <v>84118140</v>
      </c>
      <c r="O1778" s="192" t="str">
        <f ca="1"/>
        <v>2018-07-30</v>
      </c>
      <c r="P1778" s="193">
        <f ca="1"/>
        <v>2.98</v>
      </c>
      <c r="Q1778" s="11"/>
    </row>
    <row r="1779" spans="1:17" ht="12.5">
      <c r="A1779" s="19"/>
      <c r="B1779" s="198" t="str">
        <f ca="1"/>
        <v>2018-07-27</v>
      </c>
      <c r="C1779" s="30">
        <f ca="1"/>
        <v>45.24</v>
      </c>
      <c r="D1779" s="205">
        <f t="shared" ca="1" si="136"/>
        <v>45.021000000000001</v>
      </c>
      <c r="E1779" s="30">
        <f t="shared" ca="1" si="133"/>
        <v>44.645666666666678</v>
      </c>
      <c r="F1779" s="30">
        <f t="shared" ca="1" si="134"/>
        <v>42.526249999999997</v>
      </c>
      <c r="G1779" s="206">
        <f t="shared" ca="1" si="135"/>
        <v>40.559400000000004</v>
      </c>
      <c r="H1779" s="192" t="str">
        <f ca="1"/>
        <v>2018-07-27</v>
      </c>
      <c r="I1779" s="193">
        <f ca="1"/>
        <v>96096000</v>
      </c>
      <c r="O1779" s="192" t="str">
        <f ca="1"/>
        <v>2018-07-27</v>
      </c>
      <c r="P1779" s="193">
        <f ca="1"/>
        <v>2.96</v>
      </c>
      <c r="Q1779" s="11"/>
    </row>
    <row r="1780" spans="1:17" ht="12.5">
      <c r="A1780" s="19"/>
      <c r="B1780" s="198" t="str">
        <f ca="1"/>
        <v>2018-07-26</v>
      </c>
      <c r="C1780" s="30">
        <f ca="1"/>
        <v>46</v>
      </c>
      <c r="D1780" s="205">
        <f t="shared" ca="1" si="136"/>
        <v>44.956000000000003</v>
      </c>
      <c r="E1780" s="30">
        <f t="shared" ca="1" si="133"/>
        <v>44.586000000000013</v>
      </c>
      <c r="F1780" s="30">
        <f t="shared" ca="1" si="134"/>
        <v>42.455666666666666</v>
      </c>
      <c r="G1780" s="206">
        <f t="shared" ca="1" si="135"/>
        <v>40.517200000000003</v>
      </c>
      <c r="H1780" s="192" t="str">
        <f ca="1"/>
        <v>2018-07-26</v>
      </c>
      <c r="I1780" s="193">
        <f ca="1"/>
        <v>76304000</v>
      </c>
      <c r="O1780" s="192" t="str">
        <f ca="1"/>
        <v>2018-07-26</v>
      </c>
      <c r="P1780" s="193">
        <f ca="1"/>
        <v>2.98</v>
      </c>
      <c r="Q1780" s="11"/>
    </row>
    <row r="1781" spans="1:17" ht="12.5">
      <c r="A1781" s="19"/>
      <c r="B1781" s="198" t="str">
        <f ca="1"/>
        <v>2018-07-25</v>
      </c>
      <c r="C1781" s="30">
        <f ca="1"/>
        <v>46.15</v>
      </c>
      <c r="D1781" s="205">
        <f t="shared" ca="1" si="136"/>
        <v>44.837000000000003</v>
      </c>
      <c r="E1781" s="30">
        <f t="shared" ca="1" si="133"/>
        <v>44.484333333333339</v>
      </c>
      <c r="F1781" s="30">
        <f t="shared" ca="1" si="134"/>
        <v>42.386666666666663</v>
      </c>
      <c r="G1781" s="206">
        <f t="shared" ca="1" si="135"/>
        <v>40.472679999999997</v>
      </c>
      <c r="H1781" s="192" t="str">
        <f ca="1"/>
        <v>2018-07-25</v>
      </c>
      <c r="I1781" s="193">
        <f ca="1"/>
        <v>67305932</v>
      </c>
      <c r="O1781" s="192" t="str">
        <f ca="1"/>
        <v>2018-07-25</v>
      </c>
      <c r="P1781" s="193">
        <f ca="1"/>
        <v>2.94</v>
      </c>
      <c r="Q1781" s="11"/>
    </row>
    <row r="1782" spans="1:17" ht="12.5">
      <c r="A1782" s="19"/>
      <c r="B1782" s="198" t="str">
        <f ca="1"/>
        <v>2018-07-24</v>
      </c>
      <c r="C1782" s="30">
        <f ca="1"/>
        <v>45.71</v>
      </c>
      <c r="D1782" s="205">
        <f t="shared" ca="1" si="136"/>
        <v>44.713499999999996</v>
      </c>
      <c r="E1782" s="30">
        <f t="shared" ca="1" si="133"/>
        <v>44.365000000000002</v>
      </c>
      <c r="F1782" s="30">
        <f t="shared" ca="1" si="134"/>
        <v>42.330666666666659</v>
      </c>
      <c r="G1782" s="206">
        <f t="shared" ca="1" si="135"/>
        <v>40.428560000000004</v>
      </c>
      <c r="H1782" s="192" t="str">
        <f ca="1"/>
        <v>2018-07-24</v>
      </c>
      <c r="I1782" s="193">
        <f ca="1"/>
        <v>74791600</v>
      </c>
      <c r="O1782" s="192" t="str">
        <f ca="1"/>
        <v>2018-07-24</v>
      </c>
      <c r="P1782" s="193">
        <f ca="1"/>
        <v>2.95</v>
      </c>
      <c r="Q1782" s="11"/>
    </row>
    <row r="1783" spans="1:17" ht="12.5">
      <c r="A1783" s="19"/>
      <c r="B1783" s="198" t="str">
        <f ca="1"/>
        <v>2018-07-23</v>
      </c>
      <c r="C1783" s="30">
        <f ca="1"/>
        <v>45.38</v>
      </c>
      <c r="D1783" s="205">
        <f t="shared" ca="1" si="136"/>
        <v>44.585499999999996</v>
      </c>
      <c r="E1783" s="30">
        <f t="shared" ca="1" si="133"/>
        <v>44.241500000000002</v>
      </c>
      <c r="F1783" s="30">
        <f t="shared" ca="1" si="134"/>
        <v>42.277583333333332</v>
      </c>
      <c r="G1783" s="206">
        <f t="shared" ca="1" si="135"/>
        <v>40.388880000000007</v>
      </c>
      <c r="H1783" s="192" t="str">
        <f ca="1"/>
        <v>2018-07-23</v>
      </c>
      <c r="I1783" s="193">
        <f ca="1"/>
        <v>63957600</v>
      </c>
      <c r="O1783" s="192" t="str">
        <f ca="1"/>
        <v>2018-07-23</v>
      </c>
      <c r="P1783" s="193">
        <f ca="1"/>
        <v>2.97</v>
      </c>
      <c r="Q1783" s="11"/>
    </row>
    <row r="1784" spans="1:17" ht="12.5">
      <c r="A1784" s="19"/>
      <c r="B1784" s="198" t="str">
        <f ca="1"/>
        <v>2018-07-20</v>
      </c>
      <c r="C1784" s="30">
        <f ca="1"/>
        <v>45.34</v>
      </c>
      <c r="D1784" s="205">
        <f t="shared" ca="1" si="136"/>
        <v>44.506500000000003</v>
      </c>
      <c r="E1784" s="30">
        <f t="shared" ca="1" si="133"/>
        <v>44.131</v>
      </c>
      <c r="F1784" s="30">
        <f t="shared" ca="1" si="134"/>
        <v>42.226416666666665</v>
      </c>
      <c r="G1784" s="206">
        <f t="shared" ca="1" si="135"/>
        <v>40.349840000000015</v>
      </c>
      <c r="H1784" s="192" t="str">
        <f ca="1"/>
        <v>2018-07-20</v>
      </c>
      <c r="I1784" s="193">
        <f ca="1"/>
        <v>82824168</v>
      </c>
      <c r="O1784" s="192" t="str">
        <f ca="1"/>
        <v>2018-07-20</v>
      </c>
      <c r="P1784" s="193">
        <f ca="1"/>
        <v>2.9</v>
      </c>
      <c r="Q1784" s="11"/>
    </row>
    <row r="1785" spans="1:17" ht="12.5">
      <c r="A1785" s="19"/>
      <c r="B1785" s="198" t="str">
        <f ca="1"/>
        <v>2018-07-19</v>
      </c>
      <c r="C1785" s="30">
        <f ca="1"/>
        <v>45.45</v>
      </c>
      <c r="D1785" s="205">
        <f t="shared" ca="1" si="136"/>
        <v>44.435999999999993</v>
      </c>
      <c r="E1785" s="30">
        <f t="shared" ca="1" si="133"/>
        <v>44.018833333333333</v>
      </c>
      <c r="F1785" s="30">
        <f t="shared" ca="1" si="134"/>
        <v>42.177500000000002</v>
      </c>
      <c r="G1785" s="206">
        <f t="shared" ca="1" si="135"/>
        <v>40.31036000000001</v>
      </c>
      <c r="H1785" s="192" t="str">
        <f ca="1"/>
        <v>2018-07-19</v>
      </c>
      <c r="I1785" s="193">
        <f ca="1"/>
        <v>81147200</v>
      </c>
      <c r="O1785" s="192" t="str">
        <f ca="1"/>
        <v>2018-07-19</v>
      </c>
      <c r="P1785" s="193">
        <f ca="1"/>
        <v>2.85</v>
      </c>
      <c r="Q1785" s="11"/>
    </row>
    <row r="1786" spans="1:17" ht="12.5">
      <c r="A1786" s="19"/>
      <c r="B1786" s="198" t="str">
        <f ca="1"/>
        <v>2018-07-18</v>
      </c>
      <c r="C1786" s="30">
        <f ca="1"/>
        <v>45.1</v>
      </c>
      <c r="D1786" s="205">
        <f t="shared" ca="1" si="136"/>
        <v>44.371999999999986</v>
      </c>
      <c r="E1786" s="30">
        <f t="shared" ca="1" si="133"/>
        <v>43.902166666666659</v>
      </c>
      <c r="F1786" s="30">
        <f t="shared" ca="1" si="134"/>
        <v>42.134583333333332</v>
      </c>
      <c r="G1786" s="206">
        <f t="shared" ca="1" si="135"/>
        <v>40.268759999999993</v>
      </c>
      <c r="H1786" s="192" t="str">
        <f ca="1"/>
        <v>2018-07-18</v>
      </c>
      <c r="I1786" s="193">
        <f ca="1"/>
        <v>65573600</v>
      </c>
      <c r="O1786" s="192" t="str">
        <f ca="1"/>
        <v>2018-07-18</v>
      </c>
      <c r="P1786" s="193">
        <f ca="1"/>
        <v>2.88</v>
      </c>
      <c r="Q1786" s="11"/>
    </row>
    <row r="1787" spans="1:17" ht="12.5">
      <c r="A1787" s="19"/>
      <c r="B1787" s="198" t="str">
        <f ca="1"/>
        <v>2018-07-17</v>
      </c>
      <c r="C1787" s="30">
        <f ca="1"/>
        <v>45.35</v>
      </c>
      <c r="D1787" s="205">
        <f t="shared" ca="1" si="136"/>
        <v>44.315999999999988</v>
      </c>
      <c r="E1787" s="30">
        <f t="shared" ca="1" si="133"/>
        <v>43.800333333333327</v>
      </c>
      <c r="F1787" s="30">
        <f t="shared" ca="1" si="134"/>
        <v>42.093833333333336</v>
      </c>
      <c r="G1787" s="206">
        <f t="shared" ca="1" si="135"/>
        <v>40.2286</v>
      </c>
      <c r="H1787" s="192" t="str">
        <f ca="1"/>
        <v>2018-07-17</v>
      </c>
      <c r="I1787" s="193">
        <f ca="1"/>
        <v>62138092</v>
      </c>
      <c r="O1787" s="192" t="str">
        <f ca="1"/>
        <v>2018-07-17</v>
      </c>
      <c r="P1787" s="193">
        <f ca="1"/>
        <v>2.86</v>
      </c>
      <c r="Q1787" s="11"/>
    </row>
    <row r="1788" spans="1:17" ht="12.5">
      <c r="A1788" s="19"/>
      <c r="B1788" s="198" t="str">
        <f ca="1"/>
        <v>2018-07-16</v>
      </c>
      <c r="C1788" s="30">
        <f ca="1"/>
        <v>45.22</v>
      </c>
      <c r="D1788" s="205">
        <f t="shared" ca="1" si="136"/>
        <v>44.283999999999985</v>
      </c>
      <c r="E1788" s="30">
        <f t="shared" ca="1" si="133"/>
        <v>43.696166666666649</v>
      </c>
      <c r="F1788" s="30">
        <f t="shared" ca="1" si="134"/>
        <v>42.057083333333331</v>
      </c>
      <c r="G1788" s="206">
        <f t="shared" ca="1" si="135"/>
        <v>40.188079999999992</v>
      </c>
      <c r="H1788" s="192" t="str">
        <f ca="1"/>
        <v>2018-07-16</v>
      </c>
      <c r="I1788" s="193">
        <f ca="1"/>
        <v>60172440</v>
      </c>
      <c r="O1788" s="192" t="str">
        <f ca="1"/>
        <v>2018-07-16</v>
      </c>
      <c r="P1788" s="193">
        <f ca="1"/>
        <v>2.86</v>
      </c>
      <c r="Q1788" s="11"/>
    </row>
    <row r="1789" spans="1:17" ht="12.5">
      <c r="A1789" s="19"/>
      <c r="B1789" s="198" t="str">
        <f ca="1"/>
        <v>2018-07-13</v>
      </c>
      <c r="C1789" s="30">
        <f ca="1"/>
        <v>45.32</v>
      </c>
      <c r="D1789" s="205">
        <f t="shared" ca="1" si="136"/>
        <v>44.259499999999989</v>
      </c>
      <c r="E1789" s="30">
        <f t="shared" ca="1" si="133"/>
        <v>43.621999999999986</v>
      </c>
      <c r="F1789" s="30">
        <f t="shared" ca="1" si="134"/>
        <v>42.026916666666672</v>
      </c>
      <c r="G1789" s="206">
        <f t="shared" ca="1" si="135"/>
        <v>40.147199999999998</v>
      </c>
      <c r="H1789" s="192" t="str">
        <f ca="1"/>
        <v>2018-07-13</v>
      </c>
      <c r="I1789" s="193">
        <f ca="1"/>
        <v>50079168</v>
      </c>
      <c r="O1789" s="192" t="str">
        <f ca="1"/>
        <v>2018-07-13</v>
      </c>
      <c r="P1789" s="193">
        <f ca="1"/>
        <v>2.83</v>
      </c>
      <c r="Q1789" s="11"/>
    </row>
    <row r="1790" spans="1:17" ht="12.5">
      <c r="A1790" s="19"/>
      <c r="B1790" s="198" t="str">
        <f ca="1"/>
        <v>2018-07-12</v>
      </c>
      <c r="C1790" s="30">
        <f ca="1"/>
        <v>45.25</v>
      </c>
      <c r="D1790" s="205">
        <f t="shared" ca="1" si="136"/>
        <v>44.253</v>
      </c>
      <c r="E1790" s="30">
        <f t="shared" ca="1" si="133"/>
        <v>43.565999999999988</v>
      </c>
      <c r="F1790" s="30">
        <f t="shared" ca="1" si="134"/>
        <v>41.995833333333344</v>
      </c>
      <c r="G1790" s="206">
        <f t="shared" ca="1" si="135"/>
        <v>40.105439999999994</v>
      </c>
      <c r="H1790" s="192" t="str">
        <f ca="1"/>
        <v>2018-07-12</v>
      </c>
      <c r="I1790" s="193">
        <f ca="1"/>
        <v>72164524</v>
      </c>
      <c r="O1790" s="192" t="str">
        <f ca="1"/>
        <v>2018-07-12</v>
      </c>
      <c r="P1790" s="193">
        <f ca="1"/>
        <v>2.85</v>
      </c>
      <c r="Q1790" s="11"/>
    </row>
    <row r="1791" spans="1:17" ht="12.5">
      <c r="A1791" s="19"/>
      <c r="B1791" s="198" t="str">
        <f ca="1"/>
        <v>2018-07-11</v>
      </c>
      <c r="C1791" s="30">
        <f ca="1"/>
        <v>44.5</v>
      </c>
      <c r="D1791" s="205">
        <f t="shared" ca="1" si="136"/>
        <v>44.248999999999995</v>
      </c>
      <c r="E1791" s="30">
        <f t="shared" ca="1" si="133"/>
        <v>43.512833333333319</v>
      </c>
      <c r="F1791" s="30">
        <f t="shared" ca="1" si="134"/>
        <v>41.968250000000005</v>
      </c>
      <c r="G1791" s="206">
        <f t="shared" ca="1" si="135"/>
        <v>40.063479999999998</v>
      </c>
      <c r="H1791" s="192" t="str">
        <f ca="1"/>
        <v>2018-07-11</v>
      </c>
      <c r="I1791" s="193">
        <f ca="1"/>
        <v>75326000</v>
      </c>
      <c r="O1791" s="192" t="str">
        <f ca="1"/>
        <v>2018-07-11</v>
      </c>
      <c r="P1791" s="193">
        <f ca="1"/>
        <v>2.84</v>
      </c>
      <c r="Q1791" s="11"/>
    </row>
    <row r="1792" spans="1:17" ht="12.5">
      <c r="A1792" s="19"/>
      <c r="B1792" s="198" t="str">
        <f ca="1"/>
        <v>2018-07-10</v>
      </c>
      <c r="C1792" s="30">
        <f ca="1"/>
        <v>45.09</v>
      </c>
      <c r="D1792" s="205">
        <f t="shared" ca="1" si="136"/>
        <v>44.300999999999995</v>
      </c>
      <c r="E1792" s="30">
        <f t="shared" ca="1" si="133"/>
        <v>43.462499999999984</v>
      </c>
      <c r="F1792" s="30">
        <f t="shared" ca="1" si="134"/>
        <v>41.948416666666667</v>
      </c>
      <c r="G1792" s="206">
        <f t="shared" ca="1" si="135"/>
        <v>40.023359999999983</v>
      </c>
      <c r="H1792" s="192" t="str">
        <f ca="1"/>
        <v>2018-07-10</v>
      </c>
      <c r="I1792" s="193">
        <f ca="1"/>
        <v>63756596</v>
      </c>
      <c r="O1792" s="192" t="str">
        <f ca="1"/>
        <v>2018-07-10</v>
      </c>
      <c r="P1792" s="193">
        <f ca="1"/>
        <v>2.87</v>
      </c>
      <c r="Q1792" s="11"/>
    </row>
    <row r="1793" spans="1:17" ht="12.5">
      <c r="A1793" s="19"/>
      <c r="B1793" s="198" t="str">
        <f ca="1"/>
        <v>2018-07-09</v>
      </c>
      <c r="C1793" s="30">
        <f ca="1"/>
        <v>45.14</v>
      </c>
      <c r="D1793" s="205">
        <f t="shared" ca="1" si="136"/>
        <v>44.310999999999993</v>
      </c>
      <c r="E1793" s="30">
        <f t="shared" ca="1" si="133"/>
        <v>43.398166666666661</v>
      </c>
      <c r="F1793" s="30">
        <f t="shared" ca="1" si="134"/>
        <v>41.923416666666675</v>
      </c>
      <c r="G1793" s="206">
        <f t="shared" ca="1" si="135"/>
        <v>39.978959999999994</v>
      </c>
      <c r="H1793" s="192" t="str">
        <f ca="1"/>
        <v>2018-07-09</v>
      </c>
      <c r="I1793" s="193">
        <f ca="1"/>
        <v>79026536</v>
      </c>
      <c r="O1793" s="192" t="str">
        <f ca="1"/>
        <v>2018-07-09</v>
      </c>
      <c r="P1793" s="193">
        <f ca="1"/>
        <v>2.86</v>
      </c>
      <c r="Q1793" s="11"/>
    </row>
    <row r="1794" spans="1:17" ht="12.5">
      <c r="A1794" s="19"/>
      <c r="B1794" s="198" t="str">
        <f ca="1"/>
        <v>2018-07-06</v>
      </c>
      <c r="C1794" s="30">
        <f ca="1"/>
        <v>44.52</v>
      </c>
      <c r="D1794" s="205">
        <f t="shared" ca="1" si="136"/>
        <v>44.3245</v>
      </c>
      <c r="E1794" s="30">
        <f t="shared" ca="1" si="133"/>
        <v>43.330666666666666</v>
      </c>
      <c r="F1794" s="30">
        <f t="shared" ca="1" si="134"/>
        <v>41.892250000000004</v>
      </c>
      <c r="G1794" s="206">
        <f t="shared" ca="1" si="135"/>
        <v>39.934159999999991</v>
      </c>
      <c r="H1794" s="192" t="str">
        <f ca="1"/>
        <v>2018-07-06</v>
      </c>
      <c r="I1794" s="193">
        <f ca="1"/>
        <v>69940980</v>
      </c>
      <c r="O1794" s="192" t="str">
        <f ca="1"/>
        <v>2018-07-06</v>
      </c>
      <c r="P1794" s="193">
        <f ca="1"/>
        <v>2.83</v>
      </c>
      <c r="Q1794" s="11"/>
    </row>
    <row r="1795" spans="1:17" ht="12.5">
      <c r="A1795" s="19"/>
      <c r="B1795" s="198" t="str">
        <f ca="1"/>
        <v>2018-07-05</v>
      </c>
      <c r="C1795" s="30">
        <f ca="1"/>
        <v>43.91</v>
      </c>
      <c r="D1795" s="205">
        <f t="shared" ca="1" si="136"/>
        <v>44.389499999999991</v>
      </c>
      <c r="E1795" s="30">
        <f t="shared" ca="1" si="133"/>
        <v>43.266833333333331</v>
      </c>
      <c r="F1795" s="30">
        <f t="shared" ca="1" si="134"/>
        <v>41.868000000000002</v>
      </c>
      <c r="G1795" s="206">
        <f t="shared" ca="1" si="135"/>
        <v>39.89139999999999</v>
      </c>
      <c r="H1795" s="192" t="str">
        <f ca="1"/>
        <v>2018-07-05</v>
      </c>
      <c r="I1795" s="193">
        <f ca="1"/>
        <v>66416992</v>
      </c>
      <c r="O1795" s="192" t="str">
        <f ca="1"/>
        <v>2018-07-05</v>
      </c>
      <c r="P1795" s="193">
        <f ca="1"/>
        <v>2.84</v>
      </c>
      <c r="Q1795" s="11"/>
    </row>
    <row r="1796" spans="1:17" ht="12.5">
      <c r="A1796" s="19"/>
      <c r="B1796" s="198" t="str">
        <f ca="1"/>
        <v>2018-07-03</v>
      </c>
      <c r="C1796" s="30">
        <f ca="1"/>
        <v>43.56</v>
      </c>
      <c r="D1796" s="205">
        <f t="shared" ca="1" si="136"/>
        <v>44.491500000000002</v>
      </c>
      <c r="E1796" s="30">
        <f t="shared" ref="E1796:E1859" ca="1" si="137">AVERAGE(C1796:C1855)</f>
        <v>43.216333333333331</v>
      </c>
      <c r="F1796" s="30">
        <f t="shared" ref="F1796:F1859" ca="1" si="138">AVERAGE(C1796:C1915)</f>
        <v>41.845333333333336</v>
      </c>
      <c r="G1796" s="206">
        <f t="shared" ref="G1796:G1859" ca="1" si="139">AVERAGE(C1796:C2045)</f>
        <v>39.850279999999984</v>
      </c>
      <c r="H1796" s="192" t="str">
        <f ca="1"/>
        <v>2018-07-03</v>
      </c>
      <c r="I1796" s="193">
        <f ca="1"/>
        <v>55819224</v>
      </c>
      <c r="O1796" s="192" t="str">
        <f ca="1"/>
        <v>2018-07-03</v>
      </c>
      <c r="P1796" s="193">
        <f ca="1"/>
        <v>2.84</v>
      </c>
      <c r="Q1796" s="11"/>
    </row>
    <row r="1797" spans="1:17" ht="12.5">
      <c r="A1797" s="19"/>
      <c r="B1797" s="198" t="str">
        <f ca="1"/>
        <v>2018-07-02</v>
      </c>
      <c r="C1797" s="30">
        <f ca="1"/>
        <v>44.34</v>
      </c>
      <c r="D1797" s="205">
        <f t="shared" ref="D1797:D1860" ca="1" si="140">AVERAGE(C1797:C1816)</f>
        <v>44.602999999999994</v>
      </c>
      <c r="E1797" s="30">
        <f t="shared" ca="1" si="137"/>
        <v>43.158999999999992</v>
      </c>
      <c r="F1797" s="30">
        <f t="shared" ca="1" si="138"/>
        <v>41.823666666666668</v>
      </c>
      <c r="G1797" s="206">
        <f t="shared" ca="1" si="139"/>
        <v>39.80919999999999</v>
      </c>
      <c r="H1797" s="192" t="str">
        <f ca="1"/>
        <v>2018-07-02</v>
      </c>
      <c r="I1797" s="193">
        <f ca="1"/>
        <v>70925372</v>
      </c>
      <c r="O1797" s="192" t="str">
        <f ca="1"/>
        <v>2018-07-02</v>
      </c>
      <c r="P1797" s="193">
        <f ca="1"/>
        <v>2.87</v>
      </c>
      <c r="Q1797" s="11"/>
    </row>
    <row r="1798" spans="1:17" ht="12.5">
      <c r="A1798" s="19"/>
      <c r="B1798" s="198" t="str">
        <f ca="1"/>
        <v>2018-06-29</v>
      </c>
      <c r="C1798" s="30">
        <f ca="1"/>
        <v>43.85</v>
      </c>
      <c r="D1798" s="205">
        <f t="shared" ca="1" si="140"/>
        <v>44.657999999999994</v>
      </c>
      <c r="E1798" s="30">
        <f t="shared" ca="1" si="137"/>
        <v>43.082166666666666</v>
      </c>
      <c r="F1798" s="30">
        <f t="shared" ca="1" si="138"/>
        <v>41.795583333333333</v>
      </c>
      <c r="G1798" s="206">
        <f t="shared" ca="1" si="139"/>
        <v>39.766279999999995</v>
      </c>
      <c r="H1798" s="192" t="str">
        <f ca="1"/>
        <v>2018-06-29</v>
      </c>
      <c r="I1798" s="193">
        <f ca="1"/>
        <v>90950800</v>
      </c>
      <c r="O1798" s="192" t="str">
        <f ca="1"/>
        <v>2018-06-29</v>
      </c>
      <c r="P1798" s="193">
        <f ca="1"/>
        <v>2.85</v>
      </c>
      <c r="Q1798" s="11"/>
    </row>
    <row r="1799" spans="1:17" ht="12.5">
      <c r="A1799" s="19"/>
      <c r="B1799" s="198" t="str">
        <f ca="1"/>
        <v>2018-06-28</v>
      </c>
      <c r="C1799" s="30">
        <f ca="1"/>
        <v>43.94</v>
      </c>
      <c r="D1799" s="205">
        <f t="shared" ca="1" si="140"/>
        <v>44.718499999999992</v>
      </c>
      <c r="E1799" s="30">
        <f t="shared" ca="1" si="137"/>
        <v>43.030833333333334</v>
      </c>
      <c r="F1799" s="30">
        <f t="shared" ca="1" si="138"/>
        <v>41.771583333333332</v>
      </c>
      <c r="G1799" s="206">
        <f t="shared" ca="1" si="139"/>
        <v>39.724759999999996</v>
      </c>
      <c r="H1799" s="192" t="str">
        <f ca="1"/>
        <v>2018-06-28</v>
      </c>
      <c r="I1799" s="193">
        <f ca="1"/>
        <v>69460940</v>
      </c>
      <c r="O1799" s="192" t="str">
        <f ca="1"/>
        <v>2018-06-28</v>
      </c>
      <c r="P1799" s="193">
        <f ca="1"/>
        <v>2.85</v>
      </c>
      <c r="Q1799" s="11"/>
    </row>
    <row r="1800" spans="1:17" ht="12.5">
      <c r="A1800" s="19"/>
      <c r="B1800" s="198" t="str">
        <f ca="1"/>
        <v>2018-06-27</v>
      </c>
      <c r="C1800" s="30">
        <f ca="1"/>
        <v>43.62</v>
      </c>
      <c r="D1800" s="205">
        <f t="shared" ca="1" si="140"/>
        <v>44.734500000000004</v>
      </c>
      <c r="E1800" s="30">
        <f t="shared" ca="1" si="137"/>
        <v>42.973333333333329</v>
      </c>
      <c r="F1800" s="30">
        <f t="shared" ca="1" si="138"/>
        <v>41.748083333333334</v>
      </c>
      <c r="G1800" s="206">
        <f t="shared" ca="1" si="139"/>
        <v>39.683359999999993</v>
      </c>
      <c r="H1800" s="192" t="str">
        <f ca="1"/>
        <v>2018-06-27</v>
      </c>
      <c r="I1800" s="193">
        <f ca="1"/>
        <v>101141312</v>
      </c>
      <c r="O1800" s="192" t="str">
        <f ca="1"/>
        <v>2018-06-27</v>
      </c>
      <c r="P1800" s="193">
        <f ca="1"/>
        <v>2.83</v>
      </c>
      <c r="Q1800" s="11"/>
    </row>
    <row r="1801" spans="1:17" ht="12.5">
      <c r="A1801" s="19"/>
      <c r="B1801" s="198" t="str">
        <f ca="1"/>
        <v>2018-06-26</v>
      </c>
      <c r="C1801" s="30">
        <f ca="1"/>
        <v>43.68</v>
      </c>
      <c r="D1801" s="205">
        <f t="shared" ca="1" si="140"/>
        <v>44.773999999999994</v>
      </c>
      <c r="E1801" s="30">
        <f t="shared" ca="1" si="137"/>
        <v>42.908499999999997</v>
      </c>
      <c r="F1801" s="30">
        <f t="shared" ca="1" si="138"/>
        <v>41.723416666666672</v>
      </c>
      <c r="G1801" s="206">
        <f t="shared" ca="1" si="139"/>
        <v>39.642919999999997</v>
      </c>
      <c r="H1801" s="192" t="str">
        <f ca="1"/>
        <v>2018-06-26</v>
      </c>
      <c r="I1801" s="193">
        <f ca="1"/>
        <v>98276804</v>
      </c>
      <c r="O1801" s="192" t="str">
        <f ca="1"/>
        <v>2018-06-26</v>
      </c>
      <c r="P1801" s="193">
        <f ca="1"/>
        <v>2.88</v>
      </c>
      <c r="Q1801" s="11"/>
    </row>
    <row r="1802" spans="1:17" ht="12.5">
      <c r="A1802" s="19"/>
      <c r="B1802" s="198" t="str">
        <f ca="1"/>
        <v>2018-06-25</v>
      </c>
      <c r="C1802" s="30">
        <f ca="1"/>
        <v>43.15</v>
      </c>
      <c r="D1802" s="205">
        <f t="shared" ca="1" si="140"/>
        <v>44.8155</v>
      </c>
      <c r="E1802" s="30">
        <f t="shared" ca="1" si="137"/>
        <v>42.835999999999999</v>
      </c>
      <c r="F1802" s="30">
        <f t="shared" ca="1" si="138"/>
        <v>41.696666666666673</v>
      </c>
      <c r="G1802" s="206">
        <f t="shared" ca="1" si="139"/>
        <v>39.604239999999997</v>
      </c>
      <c r="H1802" s="192" t="str">
        <f ca="1"/>
        <v>2018-06-25</v>
      </c>
      <c r="I1802" s="193">
        <f ca="1"/>
        <v>126652400</v>
      </c>
      <c r="O1802" s="192" t="str">
        <f ca="1"/>
        <v>2018-06-25</v>
      </c>
      <c r="P1802" s="193">
        <f ca="1"/>
        <v>2.88</v>
      </c>
      <c r="Q1802" s="11"/>
    </row>
    <row r="1803" spans="1:17" ht="12.5">
      <c r="A1803" s="19"/>
      <c r="B1803" s="198" t="str">
        <f ca="1"/>
        <v>2018-06-22</v>
      </c>
      <c r="C1803" s="30">
        <f ca="1"/>
        <v>43.8</v>
      </c>
      <c r="D1803" s="205">
        <f t="shared" ca="1" si="140"/>
        <v>44.891499999999994</v>
      </c>
      <c r="E1803" s="30">
        <f t="shared" ca="1" si="137"/>
        <v>42.776666666666671</v>
      </c>
      <c r="F1803" s="30">
        <f t="shared" ca="1" si="138"/>
        <v>41.674416666666659</v>
      </c>
      <c r="G1803" s="206">
        <f t="shared" ca="1" si="139"/>
        <v>39.565719999999992</v>
      </c>
      <c r="H1803" s="192" t="str">
        <f ca="1"/>
        <v>2018-06-22</v>
      </c>
      <c r="I1803" s="193">
        <f ca="1"/>
        <v>108801788</v>
      </c>
      <c r="O1803" s="192" t="str">
        <f ca="1"/>
        <v>2018-06-22</v>
      </c>
      <c r="P1803" s="193">
        <f ca="1"/>
        <v>2.9</v>
      </c>
      <c r="Q1803" s="11"/>
    </row>
    <row r="1804" spans="1:17" ht="12.5">
      <c r="A1804" s="19"/>
      <c r="B1804" s="198" t="str">
        <f ca="1"/>
        <v>2018-06-21</v>
      </c>
      <c r="C1804" s="30">
        <f ca="1"/>
        <v>43.93</v>
      </c>
      <c r="D1804" s="205">
        <f t="shared" ca="1" si="140"/>
        <v>44.929999999999993</v>
      </c>
      <c r="E1804" s="30">
        <f t="shared" ca="1" si="137"/>
        <v>42.701333333333331</v>
      </c>
      <c r="F1804" s="30">
        <f t="shared" ca="1" si="138"/>
        <v>41.640833333333326</v>
      </c>
      <c r="G1804" s="206">
        <f t="shared" ca="1" si="139"/>
        <v>39.526559999999989</v>
      </c>
      <c r="H1804" s="192" t="str">
        <f ca="1"/>
        <v>2018-06-21</v>
      </c>
      <c r="I1804" s="193">
        <f ca="1"/>
        <v>102847600</v>
      </c>
      <c r="O1804" s="192" t="str">
        <f ca="1"/>
        <v>2018-06-21</v>
      </c>
      <c r="P1804" s="193">
        <f ca="1"/>
        <v>2.9</v>
      </c>
      <c r="Q1804" s="11"/>
    </row>
    <row r="1805" spans="1:17" ht="12.5">
      <c r="A1805" s="19"/>
      <c r="B1805" s="198" t="str">
        <f ca="1"/>
        <v>2018-06-20</v>
      </c>
      <c r="C1805" s="30">
        <f ca="1"/>
        <v>44.17</v>
      </c>
      <c r="D1805" s="205">
        <f t="shared" ca="1" si="140"/>
        <v>44.964500000000001</v>
      </c>
      <c r="E1805" s="30">
        <f t="shared" ca="1" si="137"/>
        <v>42.631166666666665</v>
      </c>
      <c r="F1805" s="30">
        <f t="shared" ca="1" si="138"/>
        <v>41.609749999999991</v>
      </c>
      <c r="G1805" s="206">
        <f t="shared" ca="1" si="139"/>
        <v>39.487319999999997</v>
      </c>
      <c r="H1805" s="192" t="str">
        <f ca="1"/>
        <v>2018-06-20</v>
      </c>
      <c r="I1805" s="193">
        <f ca="1"/>
        <v>82514804</v>
      </c>
      <c r="O1805" s="192" t="str">
        <f ca="1"/>
        <v>2018-06-20</v>
      </c>
      <c r="P1805" s="193">
        <f ca="1"/>
        <v>2.93</v>
      </c>
      <c r="Q1805" s="11"/>
    </row>
    <row r="1806" spans="1:17" ht="12.5">
      <c r="A1806" s="19"/>
      <c r="B1806" s="198" t="str">
        <f ca="1"/>
        <v>2018-06-19</v>
      </c>
      <c r="C1806" s="30">
        <f ca="1"/>
        <v>43.98</v>
      </c>
      <c r="D1806" s="205">
        <f t="shared" ca="1" si="140"/>
        <v>44.972499999999997</v>
      </c>
      <c r="E1806" s="30">
        <f t="shared" ca="1" si="137"/>
        <v>42.574499999999993</v>
      </c>
      <c r="F1806" s="30">
        <f t="shared" ca="1" si="138"/>
        <v>41.575749999999985</v>
      </c>
      <c r="G1806" s="206">
        <f t="shared" ca="1" si="139"/>
        <v>39.446519999999992</v>
      </c>
      <c r="H1806" s="192" t="str">
        <f ca="1"/>
        <v>2018-06-19</v>
      </c>
      <c r="I1806" s="193">
        <f ca="1"/>
        <v>134314000</v>
      </c>
      <c r="O1806" s="192" t="str">
        <f ca="1"/>
        <v>2018-06-19</v>
      </c>
      <c r="P1806" s="193">
        <f ca="1"/>
        <v>2.89</v>
      </c>
      <c r="Q1806" s="11"/>
    </row>
    <row r="1807" spans="1:17" ht="12.5">
      <c r="A1807" s="19"/>
      <c r="B1807" s="198" t="str">
        <f ca="1"/>
        <v>2018-06-18</v>
      </c>
      <c r="C1807" s="30">
        <f ca="1"/>
        <v>44.71</v>
      </c>
      <c r="D1807" s="205">
        <f t="shared" ca="1" si="140"/>
        <v>44.995499999999993</v>
      </c>
      <c r="E1807" s="30">
        <f t="shared" ca="1" si="137"/>
        <v>42.490166666666667</v>
      </c>
      <c r="F1807" s="30">
        <f t="shared" ca="1" si="138"/>
        <v>41.543249999999979</v>
      </c>
      <c r="G1807" s="206">
        <f t="shared" ca="1" si="139"/>
        <v>39.406679999999994</v>
      </c>
      <c r="H1807" s="192" t="str">
        <f ca="1"/>
        <v>2018-06-18</v>
      </c>
      <c r="I1807" s="193">
        <f ca="1"/>
        <v>73939600</v>
      </c>
      <c r="O1807" s="192" t="str">
        <f ca="1"/>
        <v>2018-06-18</v>
      </c>
      <c r="P1807" s="193">
        <f ca="1"/>
        <v>2.93</v>
      </c>
      <c r="Q1807" s="11"/>
    </row>
    <row r="1808" spans="1:17" ht="12.5">
      <c r="A1808" s="19"/>
      <c r="B1808" s="198" t="str">
        <f ca="1"/>
        <v>2018-06-15</v>
      </c>
      <c r="C1808" s="30">
        <f ca="1"/>
        <v>44.73</v>
      </c>
      <c r="D1808" s="205">
        <f t="shared" ca="1" si="140"/>
        <v>44.966500000000003</v>
      </c>
      <c r="E1808" s="30">
        <f t="shared" ca="1" si="137"/>
        <v>42.408999999999999</v>
      </c>
      <c r="F1808" s="30">
        <f t="shared" ca="1" si="138"/>
        <v>41.51341666666665</v>
      </c>
      <c r="G1808" s="206">
        <f t="shared" ca="1" si="139"/>
        <v>39.363119999999988</v>
      </c>
      <c r="H1808" s="192" t="str">
        <f ca="1"/>
        <v>2018-06-15</v>
      </c>
      <c r="I1808" s="193">
        <f ca="1"/>
        <v>246876800</v>
      </c>
      <c r="O1808" s="192" t="str">
        <f ca="1"/>
        <v>2018-06-15</v>
      </c>
      <c r="P1808" s="193">
        <f ca="1"/>
        <v>2.92</v>
      </c>
      <c r="Q1808" s="11"/>
    </row>
    <row r="1809" spans="1:17" ht="12.5">
      <c r="A1809" s="19"/>
      <c r="B1809" s="198" t="str">
        <f ca="1"/>
        <v>2018-06-14</v>
      </c>
      <c r="C1809" s="30">
        <f ca="1"/>
        <v>45.19</v>
      </c>
      <c r="D1809" s="205">
        <f t="shared" ca="1" si="140"/>
        <v>44.944499999999998</v>
      </c>
      <c r="E1809" s="30">
        <f t="shared" ca="1" si="137"/>
        <v>42.337000000000003</v>
      </c>
      <c r="F1809" s="30">
        <f t="shared" ca="1" si="138"/>
        <v>41.483416666666663</v>
      </c>
      <c r="G1809" s="206">
        <f t="shared" ca="1" si="139"/>
        <v>39.320719999999994</v>
      </c>
      <c r="H1809" s="192" t="str">
        <f ca="1"/>
        <v>2018-06-14</v>
      </c>
      <c r="I1809" s="193">
        <f ca="1"/>
        <v>86440400</v>
      </c>
      <c r="O1809" s="192" t="str">
        <f ca="1"/>
        <v>2018-06-14</v>
      </c>
      <c r="P1809" s="193">
        <f ca="1"/>
        <v>2.95</v>
      </c>
      <c r="Q1809" s="11"/>
    </row>
    <row r="1810" spans="1:17" ht="12.5">
      <c r="A1810" s="19"/>
      <c r="B1810" s="198" t="str">
        <f ca="1"/>
        <v>2018-06-13</v>
      </c>
      <c r="C1810" s="30">
        <f ca="1"/>
        <v>45.17</v>
      </c>
      <c r="D1810" s="205">
        <f t="shared" ca="1" si="140"/>
        <v>44.913499999999999</v>
      </c>
      <c r="E1810" s="30">
        <f t="shared" ca="1" si="137"/>
        <v>42.272999999999996</v>
      </c>
      <c r="F1810" s="30">
        <f t="shared" ca="1" si="138"/>
        <v>41.448249999999994</v>
      </c>
      <c r="G1810" s="206">
        <f t="shared" ca="1" si="139"/>
        <v>39.272679999999994</v>
      </c>
      <c r="H1810" s="192" t="str">
        <f ca="1"/>
        <v>2018-06-13</v>
      </c>
      <c r="I1810" s="193">
        <f ca="1"/>
        <v>86553600</v>
      </c>
      <c r="O1810" s="192" t="str">
        <f ca="1"/>
        <v>2018-06-13</v>
      </c>
      <c r="P1810" s="193">
        <f ca="1"/>
        <v>2.98</v>
      </c>
      <c r="Q1810" s="11"/>
    </row>
    <row r="1811" spans="1:17" ht="12.5">
      <c r="A1811" s="19"/>
      <c r="B1811" s="198" t="str">
        <f ca="1"/>
        <v>2018-06-12</v>
      </c>
      <c r="C1811" s="30">
        <f ca="1"/>
        <v>45.54</v>
      </c>
      <c r="D1811" s="205">
        <f t="shared" ca="1" si="140"/>
        <v>44.863000000000007</v>
      </c>
      <c r="E1811" s="30">
        <f t="shared" ca="1" si="137"/>
        <v>42.209500000000006</v>
      </c>
      <c r="F1811" s="30">
        <f t="shared" ca="1" si="138"/>
        <v>41.413666666666664</v>
      </c>
      <c r="G1811" s="206">
        <f t="shared" ca="1" si="139"/>
        <v>39.226599999999991</v>
      </c>
      <c r="H1811" s="192" t="str">
        <f ca="1"/>
        <v>2018-06-12</v>
      </c>
      <c r="I1811" s="193">
        <f ca="1"/>
        <v>67644564</v>
      </c>
      <c r="O1811" s="192" t="str">
        <f ca="1"/>
        <v>2018-06-12</v>
      </c>
      <c r="P1811" s="193">
        <f ca="1"/>
        <v>2.96</v>
      </c>
      <c r="Q1811" s="11"/>
    </row>
    <row r="1812" spans="1:17" ht="12.5">
      <c r="A1812" s="19"/>
      <c r="B1812" s="198" t="str">
        <f ca="1"/>
        <v>2018-06-11</v>
      </c>
      <c r="C1812" s="30">
        <f ca="1"/>
        <v>45.29</v>
      </c>
      <c r="D1812" s="205">
        <f t="shared" ca="1" si="140"/>
        <v>44.814499999999995</v>
      </c>
      <c r="E1812" s="30">
        <f t="shared" ca="1" si="137"/>
        <v>42.150500000000001</v>
      </c>
      <c r="F1812" s="30">
        <f t="shared" ca="1" si="138"/>
        <v>41.379666666666665</v>
      </c>
      <c r="G1812" s="206">
        <f t="shared" ca="1" si="139"/>
        <v>39.179880000000004</v>
      </c>
      <c r="H1812" s="192" t="str">
        <f ca="1"/>
        <v>2018-06-11</v>
      </c>
      <c r="I1812" s="193">
        <f ca="1"/>
        <v>73234000</v>
      </c>
      <c r="O1812" s="192" t="str">
        <f ca="1"/>
        <v>2018-06-11</v>
      </c>
      <c r="P1812" s="193">
        <f ca="1"/>
        <v>2.96</v>
      </c>
      <c r="Q1812" s="11"/>
    </row>
    <row r="1813" spans="1:17" ht="12.5">
      <c r="A1813" s="19"/>
      <c r="B1813" s="198" t="str">
        <f ca="1"/>
        <v>2018-06-08</v>
      </c>
      <c r="C1813" s="30">
        <f ca="1"/>
        <v>45.41</v>
      </c>
      <c r="D1813" s="205">
        <f t="shared" ca="1" si="140"/>
        <v>44.783499999999997</v>
      </c>
      <c r="E1813" s="30">
        <f t="shared" ca="1" si="137"/>
        <v>42.098166666666671</v>
      </c>
      <c r="F1813" s="30">
        <f t="shared" ca="1" si="138"/>
        <v>41.342916666666675</v>
      </c>
      <c r="G1813" s="206">
        <f t="shared" ca="1" si="139"/>
        <v>39.135480000000008</v>
      </c>
      <c r="H1813" s="192" t="str">
        <f ca="1"/>
        <v>2018-06-08</v>
      </c>
      <c r="I1813" s="193">
        <f ca="1"/>
        <v>106627200</v>
      </c>
      <c r="O1813" s="192" t="str">
        <f ca="1"/>
        <v>2018-06-08</v>
      </c>
      <c r="P1813" s="193">
        <f ca="1"/>
        <v>2.94</v>
      </c>
      <c r="Q1813" s="11"/>
    </row>
    <row r="1814" spans="1:17" ht="12.5">
      <c r="A1814" s="19"/>
      <c r="B1814" s="198" t="str">
        <f ca="1"/>
        <v>2018-06-07</v>
      </c>
      <c r="C1814" s="30">
        <f ca="1"/>
        <v>45.82</v>
      </c>
      <c r="D1814" s="205">
        <f t="shared" ca="1" si="140"/>
        <v>44.75500000000001</v>
      </c>
      <c r="E1814" s="30">
        <f t="shared" ca="1" si="137"/>
        <v>42.042999999999999</v>
      </c>
      <c r="F1814" s="30">
        <f t="shared" ca="1" si="138"/>
        <v>41.301749999999998</v>
      </c>
      <c r="G1814" s="206">
        <f t="shared" ca="1" si="139"/>
        <v>39.089520000000007</v>
      </c>
      <c r="H1814" s="192" t="str">
        <f ca="1"/>
        <v>2018-06-07</v>
      </c>
      <c r="I1814" s="193">
        <f ca="1"/>
        <v>85388800</v>
      </c>
      <c r="O1814" s="192" t="str">
        <f ca="1"/>
        <v>2018-06-07</v>
      </c>
      <c r="P1814" s="193">
        <f ca="1"/>
        <v>2.93</v>
      </c>
      <c r="Q1814" s="11"/>
    </row>
    <row r="1815" spans="1:17" ht="12.5">
      <c r="A1815" s="19"/>
      <c r="B1815" s="198" t="str">
        <f ca="1"/>
        <v>2018-06-06</v>
      </c>
      <c r="C1815" s="30">
        <f ca="1"/>
        <v>45.95</v>
      </c>
      <c r="D1815" s="205">
        <f t="shared" ca="1" si="140"/>
        <v>44.674500000000002</v>
      </c>
      <c r="E1815" s="30">
        <f t="shared" ca="1" si="137"/>
        <v>41.986999999999995</v>
      </c>
      <c r="F1815" s="30">
        <f t="shared" ca="1" si="138"/>
        <v>41.257249999999999</v>
      </c>
      <c r="G1815" s="206">
        <f t="shared" ca="1" si="139"/>
        <v>39.045240000000007</v>
      </c>
      <c r="H1815" s="192" t="str">
        <f ca="1"/>
        <v>2018-06-06</v>
      </c>
      <c r="I1815" s="193">
        <f ca="1"/>
        <v>83734476</v>
      </c>
      <c r="O1815" s="192" t="str">
        <f ca="1"/>
        <v>2018-06-06</v>
      </c>
      <c r="P1815" s="193">
        <f ca="1"/>
        <v>2.98</v>
      </c>
      <c r="Q1815" s="11"/>
    </row>
    <row r="1816" spans="1:17" ht="12.5">
      <c r="A1816" s="19"/>
      <c r="B1816" s="198" t="str">
        <f ca="1"/>
        <v>2018-06-05</v>
      </c>
      <c r="C1816" s="30">
        <f ca="1"/>
        <v>45.79</v>
      </c>
      <c r="D1816" s="205">
        <f t="shared" ca="1" si="140"/>
        <v>44.572000000000003</v>
      </c>
      <c r="E1816" s="30">
        <f t="shared" ca="1" si="137"/>
        <v>41.935833333333335</v>
      </c>
      <c r="F1816" s="30">
        <f t="shared" ca="1" si="138"/>
        <v>41.210583333333346</v>
      </c>
      <c r="G1816" s="206">
        <f t="shared" ca="1" si="139"/>
        <v>39.006039999999999</v>
      </c>
      <c r="H1816" s="192" t="str">
        <f ca="1"/>
        <v>2018-06-05</v>
      </c>
      <c r="I1816" s="193">
        <f ca="1"/>
        <v>86264000</v>
      </c>
      <c r="O1816" s="192" t="str">
        <f ca="1"/>
        <v>2018-06-05</v>
      </c>
      <c r="P1816" s="193">
        <f ca="1"/>
        <v>2.92</v>
      </c>
      <c r="Q1816" s="11"/>
    </row>
    <row r="1817" spans="1:17" ht="12.5">
      <c r="A1817" s="19"/>
      <c r="B1817" s="198" t="str">
        <f ca="1"/>
        <v>2018-06-04</v>
      </c>
      <c r="C1817" s="30">
        <f ca="1"/>
        <v>45.44</v>
      </c>
      <c r="D1817" s="205">
        <f t="shared" ca="1" si="140"/>
        <v>44.466999999999999</v>
      </c>
      <c r="E1817" s="30">
        <f t="shared" ca="1" si="137"/>
        <v>41.880499999999998</v>
      </c>
      <c r="F1817" s="30">
        <f t="shared" ca="1" si="138"/>
        <v>41.167166666666681</v>
      </c>
      <c r="G1817" s="206">
        <f t="shared" ca="1" si="139"/>
        <v>38.967840000000002</v>
      </c>
      <c r="H1817" s="192" t="str">
        <f ca="1"/>
        <v>2018-06-04</v>
      </c>
      <c r="I1817" s="193">
        <f ca="1"/>
        <v>105064800</v>
      </c>
      <c r="O1817" s="192" t="str">
        <f ca="1"/>
        <v>2018-06-04</v>
      </c>
      <c r="P1817" s="193">
        <f ca="1"/>
        <v>2.94</v>
      </c>
      <c r="Q1817" s="11"/>
    </row>
    <row r="1818" spans="1:17" ht="12.5">
      <c r="A1818" s="19"/>
      <c r="B1818" s="198" t="str">
        <f ca="1"/>
        <v>2018-06-01</v>
      </c>
      <c r="C1818" s="30">
        <f ca="1"/>
        <v>45.06</v>
      </c>
      <c r="D1818" s="205">
        <f t="shared" ca="1" si="140"/>
        <v>44.363500000000002</v>
      </c>
      <c r="E1818" s="30">
        <f t="shared" ca="1" si="137"/>
        <v>41.818999999999988</v>
      </c>
      <c r="F1818" s="30">
        <f t="shared" ca="1" si="138"/>
        <v>41.120166666666677</v>
      </c>
      <c r="G1818" s="206">
        <f t="shared" ca="1" si="139"/>
        <v>38.930160000000001</v>
      </c>
      <c r="H1818" s="192" t="str">
        <f ca="1"/>
        <v>2018-06-01</v>
      </c>
      <c r="I1818" s="193">
        <f ca="1"/>
        <v>93770040</v>
      </c>
      <c r="O1818" s="192" t="str">
        <f ca="1"/>
        <v>2018-06-01</v>
      </c>
      <c r="P1818" s="193">
        <f ca="1"/>
        <v>2.9</v>
      </c>
      <c r="Q1818" s="11"/>
    </row>
    <row r="1819" spans="1:17" ht="12.5">
      <c r="A1819" s="19"/>
      <c r="B1819" s="198" t="str">
        <f ca="1"/>
        <v>2018-05-31</v>
      </c>
      <c r="C1819" s="30">
        <f ca="1"/>
        <v>44.26</v>
      </c>
      <c r="D1819" s="205">
        <f t="shared" ca="1" si="140"/>
        <v>44.197499999999998</v>
      </c>
      <c r="E1819" s="30">
        <f t="shared" ca="1" si="137"/>
        <v>41.75633333333333</v>
      </c>
      <c r="F1819" s="30">
        <f t="shared" ca="1" si="138"/>
        <v>41.076250000000002</v>
      </c>
      <c r="G1819" s="206">
        <f t="shared" ca="1" si="139"/>
        <v>38.893519999999995</v>
      </c>
      <c r="H1819" s="192" t="str">
        <f ca="1"/>
        <v>2018-05-31</v>
      </c>
      <c r="I1819" s="193">
        <f ca="1"/>
        <v>109931200</v>
      </c>
      <c r="O1819" s="192" t="str">
        <f ca="1"/>
        <v>2018-05-31</v>
      </c>
      <c r="P1819" s="193">
        <f ca="1"/>
        <v>2.82</v>
      </c>
      <c r="Q1819" s="11"/>
    </row>
    <row r="1820" spans="1:17" ht="12.5">
      <c r="A1820" s="19"/>
      <c r="B1820" s="198" t="str">
        <f ca="1"/>
        <v>2018-05-30</v>
      </c>
      <c r="C1820" s="30">
        <f ca="1"/>
        <v>44.41</v>
      </c>
      <c r="D1820" s="205">
        <f t="shared" ca="1" si="140"/>
        <v>44.067499999999995</v>
      </c>
      <c r="E1820" s="30">
        <f t="shared" ca="1" si="137"/>
        <v>41.713499999999996</v>
      </c>
      <c r="F1820" s="30">
        <f t="shared" ca="1" si="138"/>
        <v>41.03841666666667</v>
      </c>
      <c r="G1820" s="206">
        <f t="shared" ca="1" si="139"/>
        <v>38.861519999999999</v>
      </c>
      <c r="H1820" s="192" t="str">
        <f ca="1"/>
        <v>2018-05-30</v>
      </c>
      <c r="I1820" s="193">
        <f ca="1"/>
        <v>74762188</v>
      </c>
      <c r="O1820" s="192" t="str">
        <f ca="1"/>
        <v>2018-05-30</v>
      </c>
      <c r="P1820" s="193">
        <f ca="1"/>
        <v>2.84</v>
      </c>
      <c r="Q1820" s="11"/>
    </row>
    <row r="1821" spans="1:17" ht="12.5">
      <c r="A1821" s="19"/>
      <c r="B1821" s="198" t="str">
        <f ca="1"/>
        <v>2018-05-29</v>
      </c>
      <c r="C1821" s="30">
        <f ca="1"/>
        <v>44.51</v>
      </c>
      <c r="D1821" s="205">
        <f t="shared" ca="1" si="140"/>
        <v>43.841999999999999</v>
      </c>
      <c r="E1821" s="30">
        <f t="shared" ca="1" si="137"/>
        <v>41.668666666666667</v>
      </c>
      <c r="F1821" s="30">
        <f t="shared" ca="1" si="138"/>
        <v>41.000500000000002</v>
      </c>
      <c r="G1821" s="206">
        <f t="shared" ca="1" si="139"/>
        <v>38.826799999999999</v>
      </c>
      <c r="H1821" s="192" t="str">
        <f ca="1"/>
        <v>2018-05-29</v>
      </c>
      <c r="I1821" s="193">
        <f ca="1"/>
        <v>90056400</v>
      </c>
      <c r="O1821" s="192" t="str">
        <f ca="1"/>
        <v>2018-05-29</v>
      </c>
      <c r="P1821" s="193">
        <f ca="1"/>
        <v>2.77</v>
      </c>
      <c r="Q1821" s="11"/>
    </row>
    <row r="1822" spans="1:17" ht="12.5">
      <c r="A1822" s="19"/>
      <c r="B1822" s="198" t="str">
        <f ca="1"/>
        <v>2018-05-25</v>
      </c>
      <c r="C1822" s="30">
        <f ca="1"/>
        <v>44.67</v>
      </c>
      <c r="D1822" s="205">
        <f t="shared" ca="1" si="140"/>
        <v>43.566000000000003</v>
      </c>
      <c r="E1822" s="30">
        <f t="shared" ca="1" si="137"/>
        <v>41.619833333333325</v>
      </c>
      <c r="F1822" s="30">
        <f t="shared" ca="1" si="138"/>
        <v>40.962083333333332</v>
      </c>
      <c r="G1822" s="206">
        <f t="shared" ca="1" si="139"/>
        <v>38.791279999999993</v>
      </c>
      <c r="H1822" s="192" t="str">
        <f ca="1"/>
        <v>2018-05-25</v>
      </c>
      <c r="I1822" s="193">
        <f ca="1"/>
        <v>69844000</v>
      </c>
      <c r="O1822" s="192" t="str">
        <f ca="1"/>
        <v>2018-05-25</v>
      </c>
      <c r="P1822" s="193">
        <f ca="1"/>
        <v>2.93</v>
      </c>
      <c r="Q1822" s="11"/>
    </row>
    <row r="1823" spans="1:17" ht="12.5">
      <c r="A1823" s="19"/>
      <c r="B1823" s="198" t="str">
        <f ca="1"/>
        <v>2018-05-24</v>
      </c>
      <c r="C1823" s="30">
        <f ca="1"/>
        <v>44.57</v>
      </c>
      <c r="D1823" s="205">
        <f t="shared" ca="1" si="140"/>
        <v>43.247499999999995</v>
      </c>
      <c r="E1823" s="30">
        <f t="shared" ca="1" si="137"/>
        <v>41.563499999999991</v>
      </c>
      <c r="F1823" s="30">
        <f t="shared" ca="1" si="138"/>
        <v>40.924833333333332</v>
      </c>
      <c r="G1823" s="206">
        <f t="shared" ca="1" si="139"/>
        <v>38.755959999999988</v>
      </c>
      <c r="H1823" s="192" t="str">
        <f ca="1"/>
        <v>2018-05-24</v>
      </c>
      <c r="I1823" s="193">
        <f ca="1"/>
        <v>92936000</v>
      </c>
      <c r="O1823" s="192" t="str">
        <f ca="1"/>
        <v>2018-05-24</v>
      </c>
      <c r="P1823" s="193">
        <f ca="1"/>
        <v>2.98</v>
      </c>
      <c r="Q1823" s="11"/>
    </row>
    <row r="1824" spans="1:17" ht="12.5">
      <c r="A1824" s="19"/>
      <c r="B1824" s="198" t="str">
        <f ca="1"/>
        <v>2018-05-23</v>
      </c>
      <c r="C1824" s="30">
        <f ca="1"/>
        <v>44.62</v>
      </c>
      <c r="D1824" s="205">
        <f t="shared" ca="1" si="140"/>
        <v>42.956499999999998</v>
      </c>
      <c r="E1824" s="30">
        <f t="shared" ca="1" si="137"/>
        <v>41.521166666666666</v>
      </c>
      <c r="F1824" s="30">
        <f t="shared" ca="1" si="138"/>
        <v>40.889916666666664</v>
      </c>
      <c r="G1824" s="206">
        <f t="shared" ca="1" si="139"/>
        <v>38.720999999999982</v>
      </c>
      <c r="H1824" s="192" t="str">
        <f ca="1"/>
        <v>2018-05-23</v>
      </c>
      <c r="I1824" s="193">
        <f ca="1"/>
        <v>80233660</v>
      </c>
      <c r="O1824" s="192" t="str">
        <f ca="1"/>
        <v>2018-05-23</v>
      </c>
      <c r="P1824" s="193">
        <f ca="1"/>
        <v>3</v>
      </c>
      <c r="Q1824" s="11"/>
    </row>
    <row r="1825" spans="1:17" ht="12.5">
      <c r="A1825" s="19"/>
      <c r="B1825" s="198" t="str">
        <f ca="1"/>
        <v>2018-05-22</v>
      </c>
      <c r="C1825" s="30">
        <f ca="1"/>
        <v>44.33</v>
      </c>
      <c r="D1825" s="205">
        <f t="shared" ca="1" si="140"/>
        <v>42.655999999999992</v>
      </c>
      <c r="E1825" s="30">
        <f t="shared" ca="1" si="137"/>
        <v>41.478999999999999</v>
      </c>
      <c r="F1825" s="30">
        <f t="shared" ca="1" si="138"/>
        <v>40.849999999999994</v>
      </c>
      <c r="G1825" s="206">
        <f t="shared" ca="1" si="139"/>
        <v>38.686079999999976</v>
      </c>
      <c r="H1825" s="192" t="str">
        <f ca="1"/>
        <v>2018-05-22</v>
      </c>
      <c r="I1825" s="193">
        <f ca="1"/>
        <v>60962816</v>
      </c>
      <c r="O1825" s="192" t="str">
        <f ca="1"/>
        <v>2018-05-22</v>
      </c>
      <c r="P1825" s="193">
        <f ca="1"/>
        <v>3.07</v>
      </c>
      <c r="Q1825" s="11"/>
    </row>
    <row r="1826" spans="1:17" ht="12.5">
      <c r="A1826" s="19"/>
      <c r="B1826" s="198" t="str">
        <f ca="1"/>
        <v>2018-05-21</v>
      </c>
      <c r="C1826" s="30">
        <f ca="1"/>
        <v>44.44</v>
      </c>
      <c r="D1826" s="205">
        <f t="shared" ca="1" si="140"/>
        <v>42.361999999999995</v>
      </c>
      <c r="E1826" s="30">
        <f t="shared" ca="1" si="137"/>
        <v>41.443999999999996</v>
      </c>
      <c r="F1826" s="30">
        <f t="shared" ca="1" si="138"/>
        <v>40.819499999999991</v>
      </c>
      <c r="G1826" s="206">
        <f t="shared" ca="1" si="139"/>
        <v>38.651799999999966</v>
      </c>
      <c r="H1826" s="192" t="str">
        <f ca="1"/>
        <v>2018-05-21</v>
      </c>
      <c r="I1826" s="193">
        <f ca="1"/>
        <v>73603200</v>
      </c>
      <c r="O1826" s="192" t="str">
        <f ca="1"/>
        <v>2018-05-21</v>
      </c>
      <c r="P1826" s="193">
        <f ca="1"/>
        <v>3.07</v>
      </c>
      <c r="Q1826" s="11"/>
    </row>
    <row r="1827" spans="1:17" ht="12.5">
      <c r="A1827" s="19"/>
      <c r="B1827" s="198" t="str">
        <f ca="1"/>
        <v>2018-05-18</v>
      </c>
      <c r="C1827" s="30">
        <f ca="1"/>
        <v>44.13</v>
      </c>
      <c r="D1827" s="205">
        <f t="shared" ca="1" si="140"/>
        <v>42.089500000000001</v>
      </c>
      <c r="E1827" s="30">
        <f t="shared" ca="1" si="137"/>
        <v>41.393500000000003</v>
      </c>
      <c r="F1827" s="30">
        <f t="shared" ca="1" si="138"/>
        <v>40.790083333333328</v>
      </c>
      <c r="G1827" s="206">
        <f t="shared" ca="1" si="139"/>
        <v>38.617519999999978</v>
      </c>
      <c r="H1827" s="192" t="str">
        <f ca="1"/>
        <v>2018-05-18</v>
      </c>
      <c r="I1827" s="193">
        <f ca="1"/>
        <v>73190912</v>
      </c>
      <c r="O1827" s="192" t="str">
        <f ca="1"/>
        <v>2018-05-18</v>
      </c>
      <c r="P1827" s="193">
        <f ca="1"/>
        <v>3.07</v>
      </c>
      <c r="Q1827" s="11"/>
    </row>
    <row r="1828" spans="1:17" ht="12.5">
      <c r="A1828" s="19"/>
      <c r="B1828" s="198" t="str">
        <f ca="1"/>
        <v>2018-05-17</v>
      </c>
      <c r="C1828" s="30">
        <f ca="1"/>
        <v>44.29</v>
      </c>
      <c r="D1828" s="205">
        <f t="shared" ca="1" si="140"/>
        <v>41.838000000000001</v>
      </c>
      <c r="E1828" s="30">
        <f t="shared" ca="1" si="137"/>
        <v>41.336333333333329</v>
      </c>
      <c r="F1828" s="30">
        <f t="shared" ca="1" si="138"/>
        <v>40.764999999999993</v>
      </c>
      <c r="G1828" s="206">
        <f t="shared" ca="1" si="139"/>
        <v>38.584679999999977</v>
      </c>
      <c r="H1828" s="192" t="str">
        <f ca="1"/>
        <v>2018-05-17</v>
      </c>
      <c r="I1828" s="193">
        <f ca="1"/>
        <v>69176116</v>
      </c>
      <c r="O1828" s="192" t="str">
        <f ca="1"/>
        <v>2018-05-17</v>
      </c>
      <c r="P1828" s="193">
        <f ca="1"/>
        <v>3.11</v>
      </c>
      <c r="Q1828" s="11"/>
    </row>
    <row r="1829" spans="1:17" ht="12.5">
      <c r="A1829" s="19"/>
      <c r="B1829" s="198" t="str">
        <f ca="1"/>
        <v>2018-05-16</v>
      </c>
      <c r="C1829" s="30">
        <f ca="1"/>
        <v>44.57</v>
      </c>
      <c r="D1829" s="205">
        <f t="shared" ca="1" si="140"/>
        <v>41.661999999999999</v>
      </c>
      <c r="E1829" s="30">
        <f t="shared" ca="1" si="137"/>
        <v>41.270833333333336</v>
      </c>
      <c r="F1829" s="30">
        <f t="shared" ca="1" si="138"/>
        <v>40.738499999999995</v>
      </c>
      <c r="G1829" s="206">
        <f t="shared" ca="1" si="139"/>
        <v>38.550319999999985</v>
      </c>
      <c r="H1829" s="192" t="str">
        <f ca="1"/>
        <v>2018-05-16</v>
      </c>
      <c r="I1829" s="193">
        <f ca="1"/>
        <v>76732400</v>
      </c>
      <c r="O1829" s="192" t="str">
        <f ca="1"/>
        <v>2018-05-16</v>
      </c>
      <c r="P1829" s="193">
        <f ca="1"/>
        <v>3.1</v>
      </c>
      <c r="Q1829" s="11"/>
    </row>
    <row r="1830" spans="1:17" ht="12.5">
      <c r="A1830" s="19"/>
      <c r="B1830" s="198" t="str">
        <f ca="1"/>
        <v>2018-05-15</v>
      </c>
      <c r="C1830" s="30">
        <f ca="1"/>
        <v>44.16</v>
      </c>
      <c r="D1830" s="205">
        <f t="shared" ca="1" si="140"/>
        <v>41.531500000000001</v>
      </c>
      <c r="E1830" s="30">
        <f t="shared" ca="1" si="137"/>
        <v>41.203833333333336</v>
      </c>
      <c r="F1830" s="30">
        <f t="shared" ca="1" si="138"/>
        <v>40.706166666666647</v>
      </c>
      <c r="G1830" s="206">
        <f t="shared" ca="1" si="139"/>
        <v>38.514359999999989</v>
      </c>
      <c r="H1830" s="192" t="str">
        <f ca="1"/>
        <v>2018-05-15</v>
      </c>
      <c r="I1830" s="193">
        <f ca="1"/>
        <v>94780800</v>
      </c>
      <c r="O1830" s="192" t="str">
        <f ca="1"/>
        <v>2018-05-15</v>
      </c>
      <c r="P1830" s="193">
        <f ca="1"/>
        <v>3.08</v>
      </c>
      <c r="Q1830" s="11"/>
    </row>
    <row r="1831" spans="1:17" ht="12.5">
      <c r="A1831" s="19"/>
      <c r="B1831" s="198" t="str">
        <f ca="1"/>
        <v>2018-05-14</v>
      </c>
      <c r="C1831" s="30">
        <f ca="1"/>
        <v>44.57</v>
      </c>
      <c r="D1831" s="205">
        <f t="shared" ca="1" si="140"/>
        <v>41.426499999999997</v>
      </c>
      <c r="E1831" s="30">
        <f t="shared" ca="1" si="137"/>
        <v>41.145833333333336</v>
      </c>
      <c r="F1831" s="30">
        <f t="shared" ca="1" si="138"/>
        <v>40.670999999999971</v>
      </c>
      <c r="G1831" s="206">
        <f t="shared" ca="1" si="139"/>
        <v>38.477879999999992</v>
      </c>
      <c r="H1831" s="192" t="str">
        <f ca="1"/>
        <v>2018-05-14</v>
      </c>
      <c r="I1831" s="193">
        <f ca="1"/>
        <v>83115200</v>
      </c>
      <c r="O1831" s="192" t="str">
        <f ca="1"/>
        <v>2018-05-14</v>
      </c>
      <c r="P1831" s="193">
        <f ca="1"/>
        <v>3</v>
      </c>
      <c r="Q1831" s="11"/>
    </row>
    <row r="1832" spans="1:17" ht="12.5">
      <c r="A1832" s="19"/>
      <c r="B1832" s="198" t="str">
        <f ca="1"/>
        <v>2018-05-11</v>
      </c>
      <c r="C1832" s="30">
        <f ca="1"/>
        <v>44.67</v>
      </c>
      <c r="D1832" s="205">
        <f t="shared" ca="1" si="140"/>
        <v>41.272000000000006</v>
      </c>
      <c r="E1832" s="30">
        <f t="shared" ca="1" si="137"/>
        <v>41.083333333333343</v>
      </c>
      <c r="F1832" s="30">
        <f t="shared" ca="1" si="138"/>
        <v>40.632749999999973</v>
      </c>
      <c r="G1832" s="206">
        <f t="shared" ca="1" si="139"/>
        <v>38.444639999999993</v>
      </c>
      <c r="H1832" s="192" t="str">
        <f ca="1"/>
        <v>2018-05-11</v>
      </c>
      <c r="I1832" s="193">
        <f ca="1"/>
        <v>104848884</v>
      </c>
      <c r="O1832" s="192" t="str">
        <f ca="1"/>
        <v>2018-05-11</v>
      </c>
      <c r="P1832" s="193">
        <f ca="1"/>
        <v>2.97</v>
      </c>
      <c r="Q1832" s="11"/>
    </row>
    <row r="1833" spans="1:17" ht="12.5">
      <c r="A1833" s="19"/>
      <c r="B1833" s="198" t="str">
        <f ca="1"/>
        <v>2018-05-10</v>
      </c>
      <c r="C1833" s="30">
        <f ca="1"/>
        <v>44.84</v>
      </c>
      <c r="D1833" s="205">
        <f t="shared" ca="1" si="140"/>
        <v>41.1</v>
      </c>
      <c r="E1833" s="30">
        <f t="shared" ca="1" si="137"/>
        <v>40.997</v>
      </c>
      <c r="F1833" s="30">
        <f t="shared" ca="1" si="138"/>
        <v>40.595583333333302</v>
      </c>
      <c r="G1833" s="206">
        <f t="shared" ca="1" si="139"/>
        <v>38.411199999999994</v>
      </c>
      <c r="H1833" s="192" t="str">
        <f ca="1"/>
        <v>2018-05-10</v>
      </c>
      <c r="I1833" s="193">
        <f ca="1"/>
        <v>111957200</v>
      </c>
      <c r="O1833" s="192" t="str">
        <f ca="1"/>
        <v>2018-05-10</v>
      </c>
      <c r="P1833" s="193">
        <f ca="1"/>
        <v>2.97</v>
      </c>
      <c r="Q1833" s="11"/>
    </row>
    <row r="1834" spans="1:17" ht="12.5">
      <c r="A1834" s="19"/>
      <c r="B1834" s="198" t="str">
        <f ca="1"/>
        <v>2018-05-09</v>
      </c>
      <c r="C1834" s="30">
        <f ca="1"/>
        <v>44.21</v>
      </c>
      <c r="D1834" s="205">
        <f t="shared" ca="1" si="140"/>
        <v>40.912500000000009</v>
      </c>
      <c r="E1834" s="30">
        <f t="shared" ca="1" si="137"/>
        <v>40.895999999999994</v>
      </c>
      <c r="F1834" s="30">
        <f t="shared" ca="1" si="138"/>
        <v>40.552999999999969</v>
      </c>
      <c r="G1834" s="206">
        <f t="shared" ca="1" si="139"/>
        <v>38.377479999999991</v>
      </c>
      <c r="H1834" s="192" t="str">
        <f ca="1"/>
        <v>2018-05-09</v>
      </c>
      <c r="I1834" s="193">
        <f ca="1"/>
        <v>92844964</v>
      </c>
      <c r="O1834" s="192" t="str">
        <f ca="1"/>
        <v>2018-05-09</v>
      </c>
      <c r="P1834" s="193">
        <f ca="1"/>
        <v>3</v>
      </c>
      <c r="Q1834" s="11"/>
    </row>
    <row r="1835" spans="1:17" ht="12.5">
      <c r="A1835" s="19"/>
      <c r="B1835" s="198" t="str">
        <f ca="1"/>
        <v>2018-05-08</v>
      </c>
      <c r="C1835" s="30">
        <f ca="1"/>
        <v>43.9</v>
      </c>
      <c r="D1835" s="205">
        <f t="shared" ca="1" si="140"/>
        <v>40.736499999999999</v>
      </c>
      <c r="E1835" s="30">
        <f t="shared" ca="1" si="137"/>
        <v>40.798999999999992</v>
      </c>
      <c r="F1835" s="30">
        <f t="shared" ca="1" si="138"/>
        <v>40.520083333333304</v>
      </c>
      <c r="G1835" s="206">
        <f t="shared" ca="1" si="139"/>
        <v>38.344279999999991</v>
      </c>
      <c r="H1835" s="192" t="str">
        <f ca="1"/>
        <v>2018-05-08</v>
      </c>
      <c r="I1835" s="193">
        <f ca="1"/>
        <v>113611200</v>
      </c>
      <c r="O1835" s="192" t="str">
        <f ca="1"/>
        <v>2018-05-08</v>
      </c>
      <c r="P1835" s="193">
        <f ca="1"/>
        <v>2.97</v>
      </c>
      <c r="Q1835" s="11"/>
    </row>
    <row r="1836" spans="1:17" ht="12.5">
      <c r="A1836" s="19"/>
      <c r="B1836" s="198" t="str">
        <f ca="1"/>
        <v>2018-05-07</v>
      </c>
      <c r="C1836" s="30">
        <f ca="1"/>
        <v>43.69</v>
      </c>
      <c r="D1836" s="205">
        <f t="shared" ca="1" si="140"/>
        <v>40.58550000000001</v>
      </c>
      <c r="E1836" s="30">
        <f t="shared" ca="1" si="137"/>
        <v>40.682499999999997</v>
      </c>
      <c r="F1836" s="30">
        <f t="shared" ca="1" si="138"/>
        <v>40.494916666666633</v>
      </c>
      <c r="G1836" s="206">
        <f t="shared" ca="1" si="139"/>
        <v>38.31107999999999</v>
      </c>
      <c r="H1836" s="192" t="str">
        <f ca="1"/>
        <v>2018-05-07</v>
      </c>
      <c r="I1836" s="193">
        <f ca="1"/>
        <v>169805692</v>
      </c>
      <c r="O1836" s="192" t="str">
        <f ca="1"/>
        <v>2018-05-07</v>
      </c>
      <c r="P1836" s="193">
        <f ca="1"/>
        <v>2.95</v>
      </c>
      <c r="Q1836" s="11"/>
    </row>
    <row r="1837" spans="1:17" ht="12.5">
      <c r="A1837" s="19"/>
      <c r="B1837" s="198" t="str">
        <f ca="1"/>
        <v>2018-05-04</v>
      </c>
      <c r="C1837" s="30">
        <f ca="1"/>
        <v>43.37</v>
      </c>
      <c r="D1837" s="205">
        <f t="shared" ca="1" si="140"/>
        <v>40.407000000000004</v>
      </c>
      <c r="E1837" s="30">
        <f t="shared" ca="1" si="137"/>
        <v>40.562000000000005</v>
      </c>
      <c r="F1837" s="30">
        <f t="shared" ca="1" si="138"/>
        <v>40.472916666666642</v>
      </c>
      <c r="G1837" s="206">
        <f t="shared" ca="1" si="139"/>
        <v>38.279399999999995</v>
      </c>
      <c r="H1837" s="192" t="str">
        <f ca="1"/>
        <v>2018-05-04</v>
      </c>
      <c r="I1837" s="193">
        <f ca="1"/>
        <v>224805268</v>
      </c>
      <c r="O1837" s="192" t="str">
        <f ca="1"/>
        <v>2018-05-04</v>
      </c>
      <c r="P1837" s="193">
        <f ca="1"/>
        <v>2.94</v>
      </c>
      <c r="Q1837" s="11"/>
    </row>
    <row r="1838" spans="1:17" ht="12.5">
      <c r="A1838" s="19"/>
      <c r="B1838" s="198" t="str">
        <f ca="1"/>
        <v>2018-05-03</v>
      </c>
      <c r="C1838" s="30">
        <f ca="1"/>
        <v>41.74</v>
      </c>
      <c r="D1838" s="205">
        <f t="shared" ca="1" si="140"/>
        <v>40.225000000000001</v>
      </c>
      <c r="E1838" s="30">
        <f t="shared" ca="1" si="137"/>
        <v>40.463999999999992</v>
      </c>
      <c r="F1838" s="30">
        <f t="shared" ca="1" si="138"/>
        <v>40.45466666666664</v>
      </c>
      <c r="G1838" s="206">
        <f t="shared" ca="1" si="139"/>
        <v>38.248079999999995</v>
      </c>
      <c r="H1838" s="192" t="str">
        <f ca="1"/>
        <v>2018-05-03</v>
      </c>
      <c r="I1838" s="193">
        <f ca="1"/>
        <v>136272800</v>
      </c>
      <c r="O1838" s="192" t="str">
        <f ca="1"/>
        <v>2018-05-03</v>
      </c>
      <c r="P1838" s="193">
        <f ca="1"/>
        <v>2.95</v>
      </c>
      <c r="Q1838" s="11"/>
    </row>
    <row r="1839" spans="1:17" ht="12.5">
      <c r="A1839" s="19"/>
      <c r="B1839" s="198" t="str">
        <f ca="1"/>
        <v>2018-05-02</v>
      </c>
      <c r="C1839" s="30">
        <f ca="1"/>
        <v>41.66</v>
      </c>
      <c r="D1839" s="205">
        <f t="shared" ca="1" si="140"/>
        <v>40.176499999999997</v>
      </c>
      <c r="E1839" s="30">
        <f t="shared" ca="1" si="137"/>
        <v>40.406833333333324</v>
      </c>
      <c r="F1839" s="30">
        <f t="shared" ca="1" si="138"/>
        <v>40.450749999999971</v>
      </c>
      <c r="G1839" s="206">
        <f t="shared" ca="1" si="139"/>
        <v>38.219519999999989</v>
      </c>
      <c r="H1839" s="192" t="str">
        <f ca="1"/>
        <v>2018-05-02</v>
      </c>
      <c r="I1839" s="193">
        <f ca="1"/>
        <v>266157600</v>
      </c>
      <c r="O1839" s="192" t="str">
        <f ca="1"/>
        <v>2018-05-02</v>
      </c>
      <c r="P1839" s="193">
        <f ca="1"/>
        <v>2.96</v>
      </c>
      <c r="Q1839" s="11"/>
    </row>
    <row r="1840" spans="1:17" ht="12.5">
      <c r="A1840" s="19"/>
      <c r="B1840" s="198" t="str">
        <f ca="1"/>
        <v>2018-05-01</v>
      </c>
      <c r="C1840" s="30">
        <f ca="1"/>
        <v>39.9</v>
      </c>
      <c r="D1840" s="205">
        <f t="shared" ca="1" si="140"/>
        <v>40.118000000000009</v>
      </c>
      <c r="E1840" s="30">
        <f t="shared" ca="1" si="137"/>
        <v>40.325333333333326</v>
      </c>
      <c r="F1840" s="30">
        <f t="shared" ca="1" si="138"/>
        <v>40.444666666666649</v>
      </c>
      <c r="G1840" s="206">
        <f t="shared" ca="1" si="139"/>
        <v>38.189039999999999</v>
      </c>
      <c r="H1840" s="192" t="str">
        <f ca="1"/>
        <v>2018-05-01</v>
      </c>
      <c r="I1840" s="193">
        <f ca="1"/>
        <v>214277600</v>
      </c>
      <c r="O1840" s="192" t="str">
        <f ca="1"/>
        <v>2018-05-01</v>
      </c>
      <c r="P1840" s="193">
        <f ca="1"/>
        <v>2.98</v>
      </c>
      <c r="Q1840" s="11"/>
    </row>
    <row r="1841" spans="1:17" ht="12.5">
      <c r="A1841" s="19"/>
      <c r="B1841" s="198" t="str">
        <f ca="1"/>
        <v>2018-04-30</v>
      </c>
      <c r="C1841" s="30">
        <f ca="1"/>
        <v>38.99</v>
      </c>
      <c r="D1841" s="205">
        <f t="shared" ca="1" si="140"/>
        <v>40.109500000000004</v>
      </c>
      <c r="E1841" s="30">
        <f t="shared" ca="1" si="137"/>
        <v>40.288999999999987</v>
      </c>
      <c r="F1841" s="30">
        <f t="shared" ca="1" si="138"/>
        <v>40.452166666666656</v>
      </c>
      <c r="G1841" s="206">
        <f t="shared" ca="1" si="139"/>
        <v>38.166080000000001</v>
      </c>
      <c r="H1841" s="192" t="str">
        <f ca="1"/>
        <v>2018-04-30</v>
      </c>
      <c r="I1841" s="193">
        <f ca="1"/>
        <v>169709696</v>
      </c>
      <c r="O1841" s="192" t="str">
        <f ca="1"/>
        <v>2018-04-30</v>
      </c>
      <c r="P1841" s="193">
        <f ca="1"/>
        <v>2.94</v>
      </c>
      <c r="Q1841" s="11"/>
    </row>
    <row r="1842" spans="1:17" ht="12.5">
      <c r="A1842" s="19"/>
      <c r="B1842" s="198" t="str">
        <f ca="1"/>
        <v>2018-04-27</v>
      </c>
      <c r="C1842" s="30">
        <f ca="1"/>
        <v>38.299999999999997</v>
      </c>
      <c r="D1842" s="205">
        <f t="shared" ca="1" si="140"/>
        <v>40.126500000000007</v>
      </c>
      <c r="E1842" s="30">
        <f t="shared" ca="1" si="137"/>
        <v>40.296333333333322</v>
      </c>
      <c r="F1842" s="30">
        <f t="shared" ca="1" si="138"/>
        <v>40.463833333333319</v>
      </c>
      <c r="G1842" s="206">
        <f t="shared" ca="1" si="139"/>
        <v>38.14716</v>
      </c>
      <c r="H1842" s="192" t="str">
        <f ca="1"/>
        <v>2018-04-27</v>
      </c>
      <c r="I1842" s="193">
        <f ca="1"/>
        <v>142623356</v>
      </c>
      <c r="O1842" s="192" t="str">
        <f ca="1"/>
        <v>2018-04-27</v>
      </c>
      <c r="P1842" s="193">
        <f ca="1"/>
        <v>2.96</v>
      </c>
      <c r="Q1842" s="11"/>
    </row>
    <row r="1843" spans="1:17" ht="12.5">
      <c r="A1843" s="19"/>
      <c r="B1843" s="198" t="str">
        <f ca="1"/>
        <v>2018-04-26</v>
      </c>
      <c r="C1843" s="30">
        <f ca="1"/>
        <v>38.75</v>
      </c>
      <c r="D1843" s="205">
        <f t="shared" ca="1" si="140"/>
        <v>40.19100000000001</v>
      </c>
      <c r="E1843" s="30">
        <f t="shared" ca="1" si="137"/>
        <v>40.313666666666656</v>
      </c>
      <c r="F1843" s="30">
        <f t="shared" ca="1" si="138"/>
        <v>40.472666666666655</v>
      </c>
      <c r="G1843" s="206">
        <f t="shared" ca="1" si="139"/>
        <v>38.130159999999997</v>
      </c>
      <c r="H1843" s="192" t="str">
        <f ca="1"/>
        <v>2018-04-26</v>
      </c>
      <c r="I1843" s="193">
        <f ca="1"/>
        <v>111852056</v>
      </c>
      <c r="O1843" s="192" t="str">
        <f ca="1"/>
        <v>2018-04-26</v>
      </c>
      <c r="P1843" s="193">
        <f ca="1"/>
        <v>2.99</v>
      </c>
      <c r="Q1843" s="11"/>
    </row>
    <row r="1844" spans="1:17" ht="12.5">
      <c r="A1844" s="19"/>
      <c r="B1844" s="198" t="str">
        <f ca="1"/>
        <v>2018-04-25</v>
      </c>
      <c r="C1844" s="30">
        <f ca="1"/>
        <v>38.61</v>
      </c>
      <c r="D1844" s="205">
        <f t="shared" ca="1" si="140"/>
        <v>40.217500000000008</v>
      </c>
      <c r="E1844" s="30">
        <f t="shared" ca="1" si="137"/>
        <v>40.321833333333316</v>
      </c>
      <c r="F1844" s="30">
        <f t="shared" ca="1" si="138"/>
        <v>40.475416666666646</v>
      </c>
      <c r="G1844" s="206">
        <f t="shared" ca="1" si="139"/>
        <v>38.108640000000001</v>
      </c>
      <c r="H1844" s="192" t="str">
        <f ca="1"/>
        <v>2018-04-25</v>
      </c>
      <c r="I1844" s="193">
        <f ca="1"/>
        <v>113528400</v>
      </c>
      <c r="O1844" s="192" t="str">
        <f ca="1"/>
        <v>2018-04-25</v>
      </c>
      <c r="P1844" s="193">
        <f ca="1"/>
        <v>3.02</v>
      </c>
      <c r="Q1844" s="11"/>
    </row>
    <row r="1845" spans="1:17" ht="12.5">
      <c r="A1845" s="19"/>
      <c r="B1845" s="198" t="str">
        <f ca="1"/>
        <v>2018-04-24</v>
      </c>
      <c r="C1845" s="30">
        <f ca="1"/>
        <v>38.450000000000003</v>
      </c>
      <c r="D1845" s="205">
        <f t="shared" ca="1" si="140"/>
        <v>40.273000000000003</v>
      </c>
      <c r="E1845" s="30">
        <f t="shared" ca="1" si="137"/>
        <v>40.336166666666649</v>
      </c>
      <c r="F1845" s="30">
        <f t="shared" ca="1" si="138"/>
        <v>40.483499999999985</v>
      </c>
      <c r="G1845" s="206">
        <f t="shared" ca="1" si="139"/>
        <v>38.087800000000001</v>
      </c>
      <c r="H1845" s="192" t="str">
        <f ca="1"/>
        <v>2018-04-24</v>
      </c>
      <c r="I1845" s="193">
        <f ca="1"/>
        <v>134768068</v>
      </c>
      <c r="O1845" s="192" t="str">
        <f ca="1"/>
        <v>2018-04-24</v>
      </c>
      <c r="P1845" s="193">
        <f ca="1"/>
        <v>2.98</v>
      </c>
      <c r="Q1845" s="11"/>
    </row>
    <row r="1846" spans="1:17" ht="12.5">
      <c r="A1846" s="19"/>
      <c r="B1846" s="198" t="str">
        <f ca="1"/>
        <v>2018-04-23</v>
      </c>
      <c r="C1846" s="30">
        <f ca="1"/>
        <v>38.99</v>
      </c>
      <c r="D1846" s="205">
        <f t="shared" ca="1" si="140"/>
        <v>40.38900000000001</v>
      </c>
      <c r="E1846" s="30">
        <f t="shared" ca="1" si="137"/>
        <v>40.36699999999999</v>
      </c>
      <c r="F1846" s="30">
        <f t="shared" ca="1" si="138"/>
        <v>40.488416666666659</v>
      </c>
      <c r="G1846" s="206">
        <f t="shared" ca="1" si="139"/>
        <v>38.06748000000001</v>
      </c>
      <c r="H1846" s="192" t="str">
        <f ca="1"/>
        <v>2018-04-23</v>
      </c>
      <c r="I1846" s="193">
        <f ca="1"/>
        <v>146062000</v>
      </c>
      <c r="O1846" s="192" t="str">
        <f ca="1"/>
        <v>2018-04-23</v>
      </c>
      <c r="P1846" s="193">
        <f ca="1"/>
        <v>2.97</v>
      </c>
      <c r="Q1846" s="11"/>
    </row>
    <row r="1847" spans="1:17" ht="12.5">
      <c r="A1847" s="19"/>
      <c r="B1847" s="198" t="str">
        <f ca="1"/>
        <v>2018-04-20</v>
      </c>
      <c r="C1847" s="30">
        <f ca="1"/>
        <v>39.1</v>
      </c>
      <c r="D1847" s="205">
        <f t="shared" ca="1" si="140"/>
        <v>40.3855</v>
      </c>
      <c r="E1847" s="30">
        <f t="shared" ca="1" si="137"/>
        <v>40.387333333333331</v>
      </c>
      <c r="F1847" s="30">
        <f t="shared" ca="1" si="138"/>
        <v>40.481666666666662</v>
      </c>
      <c r="G1847" s="206">
        <f t="shared" ca="1" si="139"/>
        <v>38.045800000000007</v>
      </c>
      <c r="H1847" s="192" t="str">
        <f ca="1"/>
        <v>2018-04-20</v>
      </c>
      <c r="I1847" s="193">
        <f ca="1"/>
        <v>261964560</v>
      </c>
      <c r="O1847" s="192" t="str">
        <f ca="1"/>
        <v>2018-04-20</v>
      </c>
      <c r="P1847" s="193">
        <f ca="1"/>
        <v>2.95</v>
      </c>
      <c r="Q1847" s="11"/>
    </row>
    <row r="1848" spans="1:17" ht="12.5">
      <c r="A1848" s="19"/>
      <c r="B1848" s="198" t="str">
        <f ca="1"/>
        <v>2018-04-19</v>
      </c>
      <c r="C1848" s="30">
        <f ca="1"/>
        <v>40.770000000000003</v>
      </c>
      <c r="D1848" s="205">
        <f t="shared" ca="1" si="140"/>
        <v>40.422499999999999</v>
      </c>
      <c r="E1848" s="30">
        <f t="shared" ca="1" si="137"/>
        <v>40.417999999999999</v>
      </c>
      <c r="F1848" s="30">
        <f t="shared" ca="1" si="138"/>
        <v>40.462999999999987</v>
      </c>
      <c r="G1848" s="206">
        <f t="shared" ca="1" si="139"/>
        <v>38.022840000000009</v>
      </c>
      <c r="H1848" s="192" t="str">
        <f ca="1"/>
        <v>2018-04-19</v>
      </c>
      <c r="I1848" s="193">
        <f ca="1"/>
        <v>139235200</v>
      </c>
      <c r="O1848" s="192" t="str">
        <f ca="1"/>
        <v>2018-04-19</v>
      </c>
      <c r="P1848" s="193">
        <f ca="1"/>
        <v>2.91</v>
      </c>
      <c r="Q1848" s="11"/>
    </row>
    <row r="1849" spans="1:17" ht="12.5">
      <c r="A1849" s="19"/>
      <c r="B1849" s="198" t="str">
        <f ca="1"/>
        <v>2018-04-18</v>
      </c>
      <c r="C1849" s="30">
        <f ca="1"/>
        <v>41.96</v>
      </c>
      <c r="D1849" s="205">
        <f t="shared" ca="1" si="140"/>
        <v>40.404499999999999</v>
      </c>
      <c r="E1849" s="30">
        <f t="shared" ca="1" si="137"/>
        <v>40.43183333333333</v>
      </c>
      <c r="F1849" s="30">
        <f t="shared" ca="1" si="138"/>
        <v>40.428416666666656</v>
      </c>
      <c r="G1849" s="206">
        <f t="shared" ca="1" si="139"/>
        <v>37.991960000000006</v>
      </c>
      <c r="H1849" s="192" t="str">
        <f ca="1"/>
        <v>2018-04-18</v>
      </c>
      <c r="I1849" s="193">
        <f ca="1"/>
        <v>83018152</v>
      </c>
      <c r="O1849" s="192" t="str">
        <f ca="1"/>
        <v>2018-04-18</v>
      </c>
      <c r="P1849" s="193">
        <f ca="1"/>
        <v>2.87</v>
      </c>
      <c r="Q1849" s="11"/>
    </row>
    <row r="1850" spans="1:17" ht="12.5">
      <c r="A1850" s="19"/>
      <c r="B1850" s="198" t="str">
        <f ca="1"/>
        <v>2018-04-17</v>
      </c>
      <c r="C1850" s="30">
        <f ca="1"/>
        <v>42.06</v>
      </c>
      <c r="D1850" s="205">
        <f t="shared" ca="1" si="140"/>
        <v>40.373999999999995</v>
      </c>
      <c r="E1850" s="30">
        <f t="shared" ca="1" si="137"/>
        <v>40.425666666666665</v>
      </c>
      <c r="F1850" s="30">
        <f t="shared" ca="1" si="138"/>
        <v>40.385333333333328</v>
      </c>
      <c r="G1850" s="206">
        <f t="shared" ca="1" si="139"/>
        <v>37.956480000000006</v>
      </c>
      <c r="H1850" s="192" t="str">
        <f ca="1"/>
        <v>2018-04-17</v>
      </c>
      <c r="I1850" s="193">
        <f ca="1"/>
        <v>106421768</v>
      </c>
      <c r="O1850" s="192" t="str">
        <f ca="1"/>
        <v>2018-04-17</v>
      </c>
      <c r="P1850" s="193">
        <f ca="1"/>
        <v>2.81</v>
      </c>
      <c r="Q1850" s="11"/>
    </row>
    <row r="1851" spans="1:17" ht="12.5">
      <c r="A1851" s="19"/>
      <c r="B1851" s="198" t="str">
        <f ca="1"/>
        <v>2018-04-16</v>
      </c>
      <c r="C1851" s="30">
        <f ca="1"/>
        <v>41.48</v>
      </c>
      <c r="D1851" s="205">
        <f t="shared" ca="1" si="140"/>
        <v>40.338999999999999</v>
      </c>
      <c r="E1851" s="30">
        <f t="shared" ca="1" si="137"/>
        <v>40.423666666666669</v>
      </c>
      <c r="F1851" s="30">
        <f t="shared" ca="1" si="138"/>
        <v>40.33958333333333</v>
      </c>
      <c r="G1851" s="206">
        <f t="shared" ca="1" si="139"/>
        <v>37.918960000000006</v>
      </c>
      <c r="H1851" s="192" t="str">
        <f ca="1"/>
        <v>2018-04-16</v>
      </c>
      <c r="I1851" s="193">
        <f ca="1"/>
        <v>86313680</v>
      </c>
      <c r="O1851" s="192" t="str">
        <f ca="1"/>
        <v>2018-04-16</v>
      </c>
      <c r="P1851" s="193">
        <f ca="1"/>
        <v>2.83</v>
      </c>
      <c r="Q1851" s="11"/>
    </row>
    <row r="1852" spans="1:17" ht="12.5">
      <c r="A1852" s="19"/>
      <c r="B1852" s="198" t="str">
        <f ca="1"/>
        <v>2018-04-13</v>
      </c>
      <c r="C1852" s="30">
        <f ca="1"/>
        <v>41.23</v>
      </c>
      <c r="D1852" s="205">
        <f t="shared" ca="1" si="140"/>
        <v>40.364999999999995</v>
      </c>
      <c r="E1852" s="30">
        <f t="shared" ca="1" si="137"/>
        <v>40.434333333333335</v>
      </c>
      <c r="F1852" s="30">
        <f t="shared" ca="1" si="138"/>
        <v>40.298833333333341</v>
      </c>
      <c r="G1852" s="206">
        <f t="shared" ca="1" si="139"/>
        <v>37.884240000000013</v>
      </c>
      <c r="H1852" s="192" t="str">
        <f ca="1"/>
        <v>2018-04-13</v>
      </c>
      <c r="I1852" s="193">
        <f ca="1"/>
        <v>100497200</v>
      </c>
      <c r="O1852" s="192" t="str">
        <f ca="1"/>
        <v>2018-04-13</v>
      </c>
      <c r="P1852" s="193">
        <f ca="1"/>
        <v>2.83</v>
      </c>
      <c r="Q1852" s="11"/>
    </row>
    <row r="1853" spans="1:17" ht="12.5">
      <c r="A1853" s="19"/>
      <c r="B1853" s="198" t="str">
        <f ca="1"/>
        <v>2018-04-12</v>
      </c>
      <c r="C1853" s="30">
        <f ca="1"/>
        <v>41.09</v>
      </c>
      <c r="D1853" s="205">
        <f t="shared" ca="1" si="140"/>
        <v>40.410999999999994</v>
      </c>
      <c r="E1853" s="30">
        <f t="shared" ca="1" si="137"/>
        <v>40.448666666666668</v>
      </c>
      <c r="F1853" s="30">
        <f t="shared" ca="1" si="138"/>
        <v>40.259583333333339</v>
      </c>
      <c r="G1853" s="206">
        <f t="shared" ca="1" si="139"/>
        <v>37.85108000000001</v>
      </c>
      <c r="H1853" s="192" t="str">
        <f ca="1"/>
        <v>2018-04-12</v>
      </c>
      <c r="I1853" s="193">
        <f ca="1"/>
        <v>91557200</v>
      </c>
      <c r="O1853" s="192" t="str">
        <f ca="1"/>
        <v>2018-04-12</v>
      </c>
      <c r="P1853" s="193">
        <f ca="1"/>
        <v>2.83</v>
      </c>
      <c r="Q1853" s="11"/>
    </row>
    <row r="1854" spans="1:17" ht="12.5">
      <c r="A1854" s="19"/>
      <c r="B1854" s="198" t="str">
        <f ca="1"/>
        <v>2018-04-11</v>
      </c>
      <c r="C1854" s="30">
        <f ca="1"/>
        <v>40.69</v>
      </c>
      <c r="D1854" s="205">
        <f t="shared" ca="1" si="140"/>
        <v>40.461500000000001</v>
      </c>
      <c r="E1854" s="30">
        <f t="shared" ca="1" si="137"/>
        <v>40.453833333333343</v>
      </c>
      <c r="F1854" s="30">
        <f t="shared" ca="1" si="138"/>
        <v>40.228916666666677</v>
      </c>
      <c r="G1854" s="206">
        <f t="shared" ca="1" si="139"/>
        <v>37.817760000000007</v>
      </c>
      <c r="H1854" s="192" t="str">
        <f ca="1"/>
        <v>2018-04-11</v>
      </c>
      <c r="I1854" s="193">
        <f ca="1"/>
        <v>89726560</v>
      </c>
      <c r="O1854" s="192" t="str">
        <f ca="1"/>
        <v>2018-04-11</v>
      </c>
      <c r="P1854" s="193">
        <f ca="1"/>
        <v>2.79</v>
      </c>
      <c r="Q1854" s="11"/>
    </row>
    <row r="1855" spans="1:17" ht="12.5">
      <c r="A1855" s="19"/>
      <c r="B1855" s="198" t="str">
        <f ca="1"/>
        <v>2018-04-10</v>
      </c>
      <c r="C1855" s="30">
        <f ca="1"/>
        <v>40.880000000000003</v>
      </c>
      <c r="D1855" s="205">
        <f t="shared" ca="1" si="140"/>
        <v>40.549999999999997</v>
      </c>
      <c r="E1855" s="30">
        <f t="shared" ca="1" si="137"/>
        <v>40.469166666666673</v>
      </c>
      <c r="F1855" s="30">
        <f t="shared" ca="1" si="138"/>
        <v>40.202916666666667</v>
      </c>
      <c r="G1855" s="206">
        <f t="shared" ca="1" si="139"/>
        <v>37.786760000000015</v>
      </c>
      <c r="H1855" s="192" t="str">
        <f ca="1"/>
        <v>2018-04-10</v>
      </c>
      <c r="I1855" s="193">
        <f ca="1"/>
        <v>114456964</v>
      </c>
      <c r="O1855" s="192" t="str">
        <f ca="1"/>
        <v>2018-04-10</v>
      </c>
      <c r="P1855" s="193">
        <f ca="1"/>
        <v>2.8</v>
      </c>
      <c r="Q1855" s="11"/>
    </row>
    <row r="1856" spans="1:17" ht="12.5">
      <c r="A1856" s="19"/>
      <c r="B1856" s="198" t="str">
        <f ca="1"/>
        <v>2018-04-09</v>
      </c>
      <c r="C1856" s="30">
        <f ca="1"/>
        <v>40.119999999999997</v>
      </c>
      <c r="D1856" s="205">
        <f t="shared" ca="1" si="140"/>
        <v>40.65</v>
      </c>
      <c r="E1856" s="30">
        <f t="shared" ca="1" si="137"/>
        <v>40.474333333333341</v>
      </c>
      <c r="F1856" s="30">
        <f t="shared" ca="1" si="138"/>
        <v>40.174250000000001</v>
      </c>
      <c r="G1856" s="206">
        <f t="shared" ca="1" si="139"/>
        <v>37.754840000000009</v>
      </c>
      <c r="H1856" s="192" t="str">
        <f ca="1"/>
        <v>2018-04-09</v>
      </c>
      <c r="I1856" s="193">
        <f ca="1"/>
        <v>116070872</v>
      </c>
      <c r="O1856" s="192" t="str">
        <f ca="1"/>
        <v>2018-04-09</v>
      </c>
      <c r="P1856" s="193">
        <f ca="1"/>
        <v>2.79</v>
      </c>
      <c r="Q1856" s="11"/>
    </row>
    <row r="1857" spans="1:17" ht="12.5">
      <c r="A1857" s="19"/>
      <c r="B1857" s="198" t="str">
        <f ca="1"/>
        <v>2018-04-06</v>
      </c>
      <c r="C1857" s="30">
        <f ca="1"/>
        <v>39.729999999999997</v>
      </c>
      <c r="D1857" s="205">
        <f t="shared" ca="1" si="140"/>
        <v>40.767499999999998</v>
      </c>
      <c r="E1857" s="30">
        <f t="shared" ca="1" si="137"/>
        <v>40.488333333333344</v>
      </c>
      <c r="F1857" s="30">
        <f t="shared" ca="1" si="138"/>
        <v>40.146250000000002</v>
      </c>
      <c r="G1857" s="206">
        <f t="shared" ca="1" si="139"/>
        <v>37.727360000000019</v>
      </c>
      <c r="H1857" s="192" t="str">
        <f ca="1"/>
        <v>2018-04-06</v>
      </c>
      <c r="I1857" s="193">
        <f ca="1"/>
        <v>140021200</v>
      </c>
      <c r="O1857" s="192" t="str">
        <f ca="1"/>
        <v>2018-04-06</v>
      </c>
      <c r="P1857" s="193">
        <f ca="1"/>
        <v>2.78</v>
      </c>
      <c r="Q1857" s="11"/>
    </row>
    <row r="1858" spans="1:17" ht="12.5">
      <c r="A1858" s="19"/>
      <c r="B1858" s="198" t="str">
        <f ca="1"/>
        <v>2018-04-05</v>
      </c>
      <c r="C1858" s="30">
        <f ca="1"/>
        <v>40.770000000000003</v>
      </c>
      <c r="D1858" s="205">
        <f t="shared" ca="1" si="140"/>
        <v>40.868499999999997</v>
      </c>
      <c r="E1858" s="30">
        <f t="shared" ca="1" si="137"/>
        <v>40.509000000000007</v>
      </c>
      <c r="F1858" s="30">
        <f t="shared" ca="1" si="138"/>
        <v>40.119583333333331</v>
      </c>
      <c r="G1858" s="206">
        <f t="shared" ca="1" si="139"/>
        <v>37.701600000000013</v>
      </c>
      <c r="H1858" s="192" t="str">
        <f ca="1"/>
        <v>2018-04-05</v>
      </c>
      <c r="I1858" s="193">
        <f ca="1"/>
        <v>107732800</v>
      </c>
      <c r="O1858" s="192" t="str">
        <f ca="1"/>
        <v>2018-04-05</v>
      </c>
      <c r="P1858" s="193">
        <f ca="1"/>
        <v>2.83</v>
      </c>
      <c r="Q1858" s="11"/>
    </row>
    <row r="1859" spans="1:17" ht="12.5">
      <c r="A1859" s="19"/>
      <c r="B1859" s="198" t="str">
        <f ca="1"/>
        <v>2018-04-04</v>
      </c>
      <c r="C1859" s="30">
        <f ca="1"/>
        <v>40.49</v>
      </c>
      <c r="D1859" s="205">
        <f t="shared" ca="1" si="140"/>
        <v>40.894999999999996</v>
      </c>
      <c r="E1859" s="30">
        <f t="shared" ca="1" si="137"/>
        <v>40.512333333333338</v>
      </c>
      <c r="F1859" s="30">
        <f t="shared" ca="1" si="138"/>
        <v>40.085333333333324</v>
      </c>
      <c r="G1859" s="206">
        <f t="shared" ca="1" si="139"/>
        <v>37.672000000000018</v>
      </c>
      <c r="H1859" s="192" t="str">
        <f ca="1"/>
        <v>2018-04-04</v>
      </c>
      <c r="I1859" s="193">
        <f ca="1"/>
        <v>138422000</v>
      </c>
      <c r="O1859" s="192" t="str">
        <f ca="1"/>
        <v>2018-04-04</v>
      </c>
      <c r="P1859" s="193">
        <f ca="1"/>
        <v>2.79</v>
      </c>
      <c r="Q1859" s="11"/>
    </row>
    <row r="1860" spans="1:17" ht="12.5">
      <c r="A1860" s="19"/>
      <c r="B1860" s="198" t="str">
        <f ca="1"/>
        <v>2018-04-03</v>
      </c>
      <c r="C1860" s="30">
        <f ca="1"/>
        <v>39.729999999999997</v>
      </c>
      <c r="D1860" s="205">
        <f t="shared" ca="1" si="140"/>
        <v>40.955000000000005</v>
      </c>
      <c r="E1860" s="30">
        <f t="shared" ref="E1860:E1923" ca="1" si="141">AVERAGE(C1860:C1919)</f>
        <v>40.522833333333331</v>
      </c>
      <c r="F1860" s="30">
        <f t="shared" ref="F1860:F1923" ca="1" si="142">AVERAGE(C1860:C1979)</f>
        <v>40.052083333333321</v>
      </c>
      <c r="G1860" s="206">
        <f t="shared" ref="G1860:G1923" ca="1" si="143">AVERAGE(C1860:C2109)</f>
        <v>37.643840000000019</v>
      </c>
      <c r="H1860" s="192" t="str">
        <f ca="1"/>
        <v>2018-04-03</v>
      </c>
      <c r="I1860" s="193">
        <f ca="1"/>
        <v>121112184</v>
      </c>
      <c r="O1860" s="192" t="str">
        <f ca="1"/>
        <v>2018-04-03</v>
      </c>
      <c r="P1860" s="193">
        <f ca="1"/>
        <v>2.78</v>
      </c>
      <c r="Q1860" s="11"/>
    </row>
    <row r="1861" spans="1:17" ht="12.5">
      <c r="A1861" s="19"/>
      <c r="B1861" s="198" t="str">
        <f ca="1"/>
        <v>2018-04-02</v>
      </c>
      <c r="C1861" s="30">
        <f ca="1"/>
        <v>39.33</v>
      </c>
      <c r="D1861" s="205">
        <f t="shared" ref="D1861:D1924" ca="1" si="144">AVERAGE(C1861:C1880)</f>
        <v>41.054500000000004</v>
      </c>
      <c r="E1861" s="30">
        <f t="shared" ca="1" si="141"/>
        <v>40.538333333333334</v>
      </c>
      <c r="F1861" s="30">
        <f t="shared" ca="1" si="142"/>
        <v>40.02508333333332</v>
      </c>
      <c r="G1861" s="206">
        <f t="shared" ca="1" si="143"/>
        <v>37.619440000000019</v>
      </c>
      <c r="H1861" s="192" t="str">
        <f ca="1"/>
        <v>2018-04-02</v>
      </c>
      <c r="I1861" s="193">
        <f ca="1"/>
        <v>150347200</v>
      </c>
      <c r="O1861" s="192" t="str">
        <f ca="1"/>
        <v>2018-04-02</v>
      </c>
      <c r="P1861" s="193">
        <f ca="1"/>
        <v>2.73</v>
      </c>
      <c r="Q1861" s="11"/>
    </row>
    <row r="1862" spans="1:17" ht="12.5">
      <c r="A1862" s="19"/>
      <c r="B1862" s="198" t="str">
        <f ca="1"/>
        <v>2018-03-29</v>
      </c>
      <c r="C1862" s="30">
        <f ca="1"/>
        <v>39.590000000000003</v>
      </c>
      <c r="D1862" s="205">
        <f t="shared" ca="1" si="144"/>
        <v>41.167000000000002</v>
      </c>
      <c r="E1862" s="30">
        <f t="shared" ca="1" si="141"/>
        <v>40.557333333333325</v>
      </c>
      <c r="F1862" s="30">
        <f t="shared" ca="1" si="142"/>
        <v>40.000333333333316</v>
      </c>
      <c r="G1862" s="206">
        <f t="shared" ca="1" si="143"/>
        <v>37.595640000000017</v>
      </c>
      <c r="H1862" s="192" t="str">
        <f ca="1"/>
        <v>2018-03-29</v>
      </c>
      <c r="I1862" s="193">
        <f ca="1"/>
        <v>153594020</v>
      </c>
      <c r="O1862" s="192" t="str">
        <f ca="1"/>
        <v>2018-03-29</v>
      </c>
      <c r="P1862" s="193">
        <f ca="1"/>
        <v>2.74</v>
      </c>
      <c r="Q1862" s="11"/>
    </row>
    <row r="1863" spans="1:17" ht="12.5">
      <c r="A1863" s="19"/>
      <c r="B1863" s="198" t="str">
        <f ca="1"/>
        <v>2018-03-28</v>
      </c>
      <c r="C1863" s="30">
        <f ca="1"/>
        <v>39.28</v>
      </c>
      <c r="D1863" s="205">
        <f t="shared" ca="1" si="144"/>
        <v>41.252000000000002</v>
      </c>
      <c r="E1863" s="30">
        <f t="shared" ca="1" si="141"/>
        <v>40.572166666666654</v>
      </c>
      <c r="F1863" s="30">
        <f t="shared" ca="1" si="142"/>
        <v>39.973583333333316</v>
      </c>
      <c r="G1863" s="206">
        <f t="shared" ca="1" si="143"/>
        <v>37.570760000000014</v>
      </c>
      <c r="H1863" s="192" t="str">
        <f ca="1"/>
        <v>2018-03-28</v>
      </c>
      <c r="I1863" s="193">
        <f ca="1"/>
        <v>166674180</v>
      </c>
      <c r="O1863" s="192" t="str">
        <f ca="1"/>
        <v>2018-03-28</v>
      </c>
      <c r="P1863" s="193">
        <f ca="1"/>
        <v>2.78</v>
      </c>
      <c r="Q1863" s="11"/>
    </row>
    <row r="1864" spans="1:17" ht="12.5">
      <c r="A1864" s="19"/>
      <c r="B1864" s="198" t="str">
        <f ca="1"/>
        <v>2018-03-27</v>
      </c>
      <c r="C1864" s="30">
        <f ca="1"/>
        <v>39.72</v>
      </c>
      <c r="D1864" s="205">
        <f t="shared" ca="1" si="144"/>
        <v>41.389499999999991</v>
      </c>
      <c r="E1864" s="30">
        <f t="shared" ca="1" si="141"/>
        <v>40.580333333333321</v>
      </c>
      <c r="F1864" s="30">
        <f t="shared" ca="1" si="142"/>
        <v>39.945749999999983</v>
      </c>
      <c r="G1864" s="206">
        <f t="shared" ca="1" si="143"/>
        <v>37.547360000000012</v>
      </c>
      <c r="H1864" s="192" t="str">
        <f ca="1"/>
        <v>2018-03-27</v>
      </c>
      <c r="I1864" s="193">
        <f ca="1"/>
        <v>163690400</v>
      </c>
      <c r="O1864" s="192" t="str">
        <f ca="1"/>
        <v>2018-03-27</v>
      </c>
      <c r="P1864" s="193">
        <f ca="1"/>
        <v>2.79</v>
      </c>
      <c r="Q1864" s="11"/>
    </row>
    <row r="1865" spans="1:17" ht="12.5">
      <c r="A1865" s="19"/>
      <c r="B1865" s="198" t="str">
        <f ca="1"/>
        <v>2018-03-26</v>
      </c>
      <c r="C1865" s="30">
        <f ca="1"/>
        <v>40.770000000000003</v>
      </c>
      <c r="D1865" s="205">
        <f t="shared" ca="1" si="144"/>
        <v>41.507999999999996</v>
      </c>
      <c r="E1865" s="30">
        <f t="shared" ca="1" si="141"/>
        <v>40.588333333333317</v>
      </c>
      <c r="F1865" s="30">
        <f t="shared" ca="1" si="142"/>
        <v>39.916166666666641</v>
      </c>
      <c r="G1865" s="206">
        <f t="shared" ca="1" si="143"/>
        <v>37.522400000000012</v>
      </c>
      <c r="H1865" s="192" t="str">
        <f ca="1"/>
        <v>2018-03-26</v>
      </c>
      <c r="I1865" s="193">
        <f ca="1"/>
        <v>150164944</v>
      </c>
      <c r="O1865" s="192" t="str">
        <f ca="1"/>
        <v>2018-03-26</v>
      </c>
      <c r="P1865" s="193">
        <f ca="1"/>
        <v>2.84</v>
      </c>
      <c r="Q1865" s="11"/>
    </row>
    <row r="1866" spans="1:17" ht="12.5">
      <c r="A1866" s="19"/>
      <c r="B1866" s="198" t="str">
        <f ca="1"/>
        <v>2018-03-23</v>
      </c>
      <c r="C1866" s="30">
        <f ca="1"/>
        <v>38.92</v>
      </c>
      <c r="D1866" s="205">
        <f t="shared" ca="1" si="144"/>
        <v>41.580999999999996</v>
      </c>
      <c r="E1866" s="30">
        <f t="shared" ca="1" si="141"/>
        <v>40.576999999999984</v>
      </c>
      <c r="F1866" s="30">
        <f t="shared" ca="1" si="142"/>
        <v>39.876499999999979</v>
      </c>
      <c r="G1866" s="206">
        <f t="shared" ca="1" si="143"/>
        <v>37.492920000000005</v>
      </c>
      <c r="H1866" s="192" t="str">
        <f ca="1"/>
        <v>2018-03-23</v>
      </c>
      <c r="I1866" s="193">
        <f ca="1"/>
        <v>164115200</v>
      </c>
      <c r="O1866" s="192" t="str">
        <f ca="1"/>
        <v>2018-03-23</v>
      </c>
      <c r="P1866" s="193">
        <f ca="1"/>
        <v>2.83</v>
      </c>
      <c r="Q1866" s="11"/>
    </row>
    <row r="1867" spans="1:17" ht="12.5">
      <c r="A1867" s="19"/>
      <c r="B1867" s="198" t="str">
        <f ca="1"/>
        <v>2018-03-22</v>
      </c>
      <c r="C1867" s="30">
        <f ca="1"/>
        <v>39.840000000000003</v>
      </c>
      <c r="D1867" s="205">
        <f t="shared" ca="1" si="144"/>
        <v>41.705500000000001</v>
      </c>
      <c r="E1867" s="30">
        <f t="shared" ca="1" si="141"/>
        <v>40.59633333333332</v>
      </c>
      <c r="F1867" s="30">
        <f t="shared" ca="1" si="142"/>
        <v>39.852916666666651</v>
      </c>
      <c r="G1867" s="206">
        <f t="shared" ca="1" si="143"/>
        <v>37.468120000000013</v>
      </c>
      <c r="H1867" s="192" t="str">
        <f ca="1"/>
        <v>2018-03-22</v>
      </c>
      <c r="I1867" s="193">
        <f ca="1"/>
        <v>165963200</v>
      </c>
      <c r="O1867" s="192" t="str">
        <f ca="1"/>
        <v>2018-03-22</v>
      </c>
      <c r="P1867" s="193">
        <f ca="1"/>
        <v>2.83</v>
      </c>
      <c r="Q1867" s="11"/>
    </row>
    <row r="1868" spans="1:17" ht="12.5">
      <c r="A1868" s="19"/>
      <c r="B1868" s="198" t="str">
        <f ca="1"/>
        <v>2018-03-21</v>
      </c>
      <c r="C1868" s="30">
        <f ca="1"/>
        <v>40.409999999999997</v>
      </c>
      <c r="D1868" s="205">
        <f t="shared" ca="1" si="144"/>
        <v>41.7485</v>
      </c>
      <c r="E1868" s="30">
        <f t="shared" ca="1" si="141"/>
        <v>40.617833333333323</v>
      </c>
      <c r="F1868" s="30">
        <f t="shared" ca="1" si="142"/>
        <v>39.819999999999986</v>
      </c>
      <c r="G1868" s="206">
        <f t="shared" ca="1" si="143"/>
        <v>37.439440000000012</v>
      </c>
      <c r="H1868" s="192" t="str">
        <f ca="1"/>
        <v>2018-03-21</v>
      </c>
      <c r="I1868" s="193">
        <f ca="1"/>
        <v>148219740</v>
      </c>
      <c r="O1868" s="192" t="str">
        <f ca="1"/>
        <v>2018-03-21</v>
      </c>
      <c r="P1868" s="193">
        <f ca="1"/>
        <v>2.91</v>
      </c>
      <c r="Q1868" s="11"/>
    </row>
    <row r="1869" spans="1:17" ht="12.5">
      <c r="A1869" s="19"/>
      <c r="B1869" s="198" t="str">
        <f ca="1"/>
        <v>2018-03-20</v>
      </c>
      <c r="C1869" s="30">
        <f ca="1"/>
        <v>41.35</v>
      </c>
      <c r="D1869" s="205">
        <f t="shared" ca="1" si="144"/>
        <v>41.746000000000002</v>
      </c>
      <c r="E1869" s="30">
        <f t="shared" ca="1" si="141"/>
        <v>40.62983333333333</v>
      </c>
      <c r="F1869" s="30">
        <f t="shared" ca="1" si="142"/>
        <v>39.784166666666657</v>
      </c>
      <c r="G1869" s="206">
        <f t="shared" ca="1" si="143"/>
        <v>37.40872000000001</v>
      </c>
      <c r="H1869" s="192" t="str">
        <f ca="1"/>
        <v>2018-03-20</v>
      </c>
      <c r="I1869" s="193">
        <f ca="1"/>
        <v>78597600</v>
      </c>
      <c r="O1869" s="192" t="str">
        <f ca="1"/>
        <v>2018-03-20</v>
      </c>
      <c r="P1869" s="193">
        <f ca="1"/>
        <v>2.88</v>
      </c>
      <c r="Q1869" s="11"/>
    </row>
    <row r="1870" spans="1:17" ht="12.5">
      <c r="A1870" s="19"/>
      <c r="B1870" s="198" t="str">
        <f ca="1"/>
        <v>2018-03-19</v>
      </c>
      <c r="C1870" s="30">
        <f ca="1"/>
        <v>41.36</v>
      </c>
      <c r="D1870" s="205">
        <f t="shared" ca="1" si="144"/>
        <v>41.706000000000003</v>
      </c>
      <c r="E1870" s="30">
        <f t="shared" ca="1" si="141"/>
        <v>40.623499999999993</v>
      </c>
      <c r="F1870" s="30">
        <f t="shared" ca="1" si="142"/>
        <v>39.738416666666652</v>
      </c>
      <c r="G1870" s="206">
        <f t="shared" ca="1" si="143"/>
        <v>37.374720000000011</v>
      </c>
      <c r="H1870" s="192" t="str">
        <f ca="1"/>
        <v>2018-03-19</v>
      </c>
      <c r="I1870" s="193">
        <f ca="1"/>
        <v>133787200</v>
      </c>
      <c r="O1870" s="192" t="str">
        <f ca="1"/>
        <v>2018-03-19</v>
      </c>
      <c r="P1870" s="193">
        <f ca="1"/>
        <v>2.85</v>
      </c>
      <c r="Q1870" s="11"/>
    </row>
    <row r="1871" spans="1:17" ht="12.5">
      <c r="A1871" s="19"/>
      <c r="B1871" s="198" t="str">
        <f ca="1"/>
        <v>2018-03-16</v>
      </c>
      <c r="C1871" s="30">
        <f ca="1"/>
        <v>42</v>
      </c>
      <c r="D1871" s="205">
        <f t="shared" ca="1" si="144"/>
        <v>41.671999999999997</v>
      </c>
      <c r="E1871" s="30">
        <f t="shared" ca="1" si="141"/>
        <v>40.61783333333333</v>
      </c>
      <c r="F1871" s="30">
        <f t="shared" ca="1" si="142"/>
        <v>39.687499999999986</v>
      </c>
      <c r="G1871" s="206">
        <f t="shared" ca="1" si="143"/>
        <v>37.339200000000005</v>
      </c>
      <c r="H1871" s="192" t="str">
        <f ca="1"/>
        <v>2018-03-16</v>
      </c>
      <c r="I1871" s="193">
        <f ca="1"/>
        <v>157618800</v>
      </c>
      <c r="O1871" s="192" t="str">
        <f ca="1"/>
        <v>2018-03-16</v>
      </c>
      <c r="P1871" s="193">
        <f ca="1"/>
        <v>2.85</v>
      </c>
      <c r="Q1871" s="11"/>
    </row>
    <row r="1872" spans="1:17" ht="12.5">
      <c r="A1872" s="19"/>
      <c r="B1872" s="198" t="str">
        <f ca="1"/>
        <v>2018-03-15</v>
      </c>
      <c r="C1872" s="30">
        <f ca="1"/>
        <v>42.15</v>
      </c>
      <c r="D1872" s="205">
        <f t="shared" ca="1" si="144"/>
        <v>41.613</v>
      </c>
      <c r="E1872" s="30">
        <f t="shared" ca="1" si="141"/>
        <v>40.60883333333333</v>
      </c>
      <c r="F1872" s="30">
        <f t="shared" ca="1" si="142"/>
        <v>39.63391666666665</v>
      </c>
      <c r="G1872" s="206">
        <f t="shared" ca="1" si="143"/>
        <v>37.302640000000004</v>
      </c>
      <c r="H1872" s="192" t="str">
        <f ca="1"/>
        <v>2018-03-15</v>
      </c>
      <c r="I1872" s="193">
        <f ca="1"/>
        <v>90975200</v>
      </c>
      <c r="O1872" s="192" t="str">
        <f ca="1"/>
        <v>2018-03-15</v>
      </c>
      <c r="P1872" s="193">
        <f ca="1"/>
        <v>2.83</v>
      </c>
      <c r="Q1872" s="11"/>
    </row>
    <row r="1873" spans="1:17" ht="12.5">
      <c r="A1873" s="19"/>
      <c r="B1873" s="198" t="str">
        <f ca="1"/>
        <v>2018-03-14</v>
      </c>
      <c r="C1873" s="30">
        <f ca="1"/>
        <v>42.1</v>
      </c>
      <c r="D1873" s="205">
        <f t="shared" ca="1" si="144"/>
        <v>41.480000000000004</v>
      </c>
      <c r="E1873" s="30">
        <f t="shared" ca="1" si="141"/>
        <v>40.587666666666671</v>
      </c>
      <c r="F1873" s="30">
        <f t="shared" ca="1" si="142"/>
        <v>39.581999999999987</v>
      </c>
      <c r="G1873" s="206">
        <f t="shared" ca="1" si="143"/>
        <v>37.264120000000013</v>
      </c>
      <c r="H1873" s="192" t="str">
        <f ca="1"/>
        <v>2018-03-14</v>
      </c>
      <c r="I1873" s="193">
        <f ca="1"/>
        <v>117473600</v>
      </c>
      <c r="O1873" s="192" t="str">
        <f ca="1"/>
        <v>2018-03-14</v>
      </c>
      <c r="P1873" s="193">
        <f ca="1"/>
        <v>2.82</v>
      </c>
      <c r="Q1873" s="11"/>
    </row>
    <row r="1874" spans="1:17" ht="12.5">
      <c r="A1874" s="19"/>
      <c r="B1874" s="198" t="str">
        <f ca="1"/>
        <v>2018-03-13</v>
      </c>
      <c r="C1874" s="30">
        <f ca="1"/>
        <v>42.46</v>
      </c>
      <c r="D1874" s="205">
        <f t="shared" ca="1" si="144"/>
        <v>41.314</v>
      </c>
      <c r="E1874" s="30">
        <f t="shared" ca="1" si="141"/>
        <v>40.560499999999998</v>
      </c>
      <c r="F1874" s="30">
        <f t="shared" ca="1" si="142"/>
        <v>39.535666666666657</v>
      </c>
      <c r="G1874" s="206">
        <f t="shared" ca="1" si="143"/>
        <v>37.226440000000011</v>
      </c>
      <c r="H1874" s="192" t="str">
        <f ca="1"/>
        <v>2018-03-13</v>
      </c>
      <c r="I1874" s="193">
        <f ca="1"/>
        <v>126774116</v>
      </c>
      <c r="O1874" s="192" t="str">
        <f ca="1"/>
        <v>2018-03-13</v>
      </c>
      <c r="P1874" s="193">
        <f ca="1"/>
        <v>2.85</v>
      </c>
      <c r="Q1874" s="11"/>
    </row>
    <row r="1875" spans="1:17" ht="12.5">
      <c r="A1875" s="19"/>
      <c r="B1875" s="198" t="str">
        <f ca="1"/>
        <v>2018-03-12</v>
      </c>
      <c r="C1875" s="30">
        <f ca="1"/>
        <v>42.88</v>
      </c>
      <c r="D1875" s="205">
        <f t="shared" ca="1" si="144"/>
        <v>41.110500000000002</v>
      </c>
      <c r="E1875" s="30">
        <f t="shared" ca="1" si="141"/>
        <v>40.527500000000003</v>
      </c>
      <c r="F1875" s="30">
        <f t="shared" ca="1" si="142"/>
        <v>39.491583333333331</v>
      </c>
      <c r="G1875" s="206">
        <f t="shared" ca="1" si="143"/>
        <v>37.187120000000007</v>
      </c>
      <c r="H1875" s="192" t="str">
        <f ca="1"/>
        <v>2018-03-12</v>
      </c>
      <c r="I1875" s="193">
        <f ca="1"/>
        <v>128828400</v>
      </c>
      <c r="O1875" s="192" t="str">
        <f ca="1"/>
        <v>2018-03-12</v>
      </c>
      <c r="P1875" s="193">
        <f ca="1"/>
        <v>2.87</v>
      </c>
      <c r="Q1875" s="11"/>
    </row>
    <row r="1876" spans="1:17" ht="12.5">
      <c r="A1876" s="19"/>
      <c r="B1876" s="198" t="str">
        <f ca="1"/>
        <v>2018-03-09</v>
      </c>
      <c r="C1876" s="30">
        <f ca="1"/>
        <v>42.47</v>
      </c>
      <c r="D1876" s="205">
        <f t="shared" ca="1" si="144"/>
        <v>40.811999999999998</v>
      </c>
      <c r="E1876" s="30">
        <f t="shared" ca="1" si="141"/>
        <v>40.48533333333333</v>
      </c>
      <c r="F1876" s="30">
        <f t="shared" ca="1" si="142"/>
        <v>39.44383333333333</v>
      </c>
      <c r="G1876" s="206">
        <f t="shared" ca="1" si="143"/>
        <v>37.144720000000014</v>
      </c>
      <c r="H1876" s="192" t="str">
        <f ca="1"/>
        <v>2018-03-09</v>
      </c>
      <c r="I1876" s="193">
        <f ca="1"/>
        <v>128740800</v>
      </c>
      <c r="O1876" s="192" t="str">
        <f ca="1"/>
        <v>2018-03-09</v>
      </c>
      <c r="P1876" s="193">
        <f ca="1"/>
        <v>2.89</v>
      </c>
      <c r="Q1876" s="11"/>
    </row>
    <row r="1877" spans="1:17" ht="12.5">
      <c r="A1877" s="19"/>
      <c r="B1877" s="198" t="str">
        <f ca="1"/>
        <v>2018-03-08</v>
      </c>
      <c r="C1877" s="30">
        <f ca="1"/>
        <v>41.75</v>
      </c>
      <c r="D1877" s="205">
        <f t="shared" ca="1" si="144"/>
        <v>40.511499999999998</v>
      </c>
      <c r="E1877" s="30">
        <f t="shared" ca="1" si="141"/>
        <v>40.453833333333328</v>
      </c>
      <c r="F1877" s="30">
        <f t="shared" ca="1" si="142"/>
        <v>39.401916666666658</v>
      </c>
      <c r="G1877" s="206">
        <f t="shared" ca="1" si="143"/>
        <v>37.104160000000007</v>
      </c>
      <c r="H1877" s="192" t="str">
        <f ca="1"/>
        <v>2018-03-08</v>
      </c>
      <c r="I1877" s="193">
        <f ca="1"/>
        <v>95096428</v>
      </c>
      <c r="O1877" s="192" t="str">
        <f ca="1"/>
        <v>2018-03-08</v>
      </c>
      <c r="P1877" s="193">
        <f ca="1"/>
        <v>2.87</v>
      </c>
      <c r="Q1877" s="11"/>
    </row>
    <row r="1878" spans="1:17" ht="12.5">
      <c r="A1878" s="19"/>
      <c r="B1878" s="198" t="str">
        <f ca="1"/>
        <v>2018-03-07</v>
      </c>
      <c r="C1878" s="30">
        <f ca="1"/>
        <v>41.3</v>
      </c>
      <c r="D1878" s="205">
        <f t="shared" ca="1" si="144"/>
        <v>40.298500000000004</v>
      </c>
      <c r="E1878" s="30">
        <f t="shared" ca="1" si="141"/>
        <v>40.42133333333333</v>
      </c>
      <c r="F1878" s="30">
        <f t="shared" ca="1" si="142"/>
        <v>39.362833333333327</v>
      </c>
      <c r="G1878" s="206">
        <f t="shared" ca="1" si="143"/>
        <v>37.066440000000007</v>
      </c>
      <c r="H1878" s="192" t="str">
        <f ca="1"/>
        <v>2018-03-07</v>
      </c>
      <c r="I1878" s="193">
        <f ca="1"/>
        <v>126814000</v>
      </c>
      <c r="O1878" s="192" t="str">
        <f ca="1"/>
        <v>2018-03-07</v>
      </c>
      <c r="P1878" s="193">
        <f ca="1"/>
        <v>2.88</v>
      </c>
      <c r="Q1878" s="11"/>
    </row>
    <row r="1879" spans="1:17" ht="12.5">
      <c r="A1879" s="19"/>
      <c r="B1879" s="198" t="str">
        <f ca="1"/>
        <v>2018-03-06</v>
      </c>
      <c r="C1879" s="30">
        <f ca="1"/>
        <v>41.69</v>
      </c>
      <c r="D1879" s="205">
        <f t="shared" ca="1" si="144"/>
        <v>40.149000000000001</v>
      </c>
      <c r="E1879" s="30">
        <f t="shared" ca="1" si="141"/>
        <v>40.396166666666666</v>
      </c>
      <c r="F1879" s="30">
        <f t="shared" ca="1" si="142"/>
        <v>39.330166666666663</v>
      </c>
      <c r="G1879" s="206">
        <f t="shared" ca="1" si="143"/>
        <v>37.030080000000012</v>
      </c>
      <c r="H1879" s="192" t="str">
        <f ca="1"/>
        <v>2018-03-06</v>
      </c>
      <c r="I1879" s="193">
        <f ca="1"/>
        <v>95154024</v>
      </c>
      <c r="O1879" s="192" t="str">
        <f ca="1"/>
        <v>2018-03-06</v>
      </c>
      <c r="P1879" s="193">
        <f ca="1"/>
        <v>2.88</v>
      </c>
      <c r="Q1879" s="11"/>
    </row>
    <row r="1880" spans="1:17" ht="12.5">
      <c r="A1880" s="19"/>
      <c r="B1880" s="198" t="str">
        <f ca="1"/>
        <v>2018-03-05</v>
      </c>
      <c r="C1880" s="30">
        <f ca="1"/>
        <v>41.72</v>
      </c>
      <c r="D1880" s="205">
        <f t="shared" ca="1" si="144"/>
        <v>39.902999999999999</v>
      </c>
      <c r="E1880" s="30">
        <f t="shared" ca="1" si="141"/>
        <v>40.36333333333333</v>
      </c>
      <c r="F1880" s="30">
        <f t="shared" ca="1" si="142"/>
        <v>39.29666666666666</v>
      </c>
      <c r="G1880" s="206">
        <f t="shared" ca="1" si="143"/>
        <v>36.99248</v>
      </c>
      <c r="H1880" s="192" t="str">
        <f ca="1"/>
        <v>2018-03-05</v>
      </c>
      <c r="I1880" s="193">
        <f ca="1"/>
        <v>113605600</v>
      </c>
      <c r="O1880" s="192" t="str">
        <f ca="1"/>
        <v>2018-03-05</v>
      </c>
      <c r="P1880" s="193">
        <f ca="1"/>
        <v>2.88</v>
      </c>
      <c r="Q1880" s="11"/>
    </row>
    <row r="1881" spans="1:17" ht="12.5">
      <c r="A1881" s="19"/>
      <c r="B1881" s="198" t="str">
        <f ca="1"/>
        <v>2018-03-02</v>
      </c>
      <c r="C1881" s="30">
        <f ca="1"/>
        <v>41.58</v>
      </c>
      <c r="D1881" s="205">
        <f t="shared" ca="1" si="144"/>
        <v>39.702999999999996</v>
      </c>
      <c r="E1881" s="30">
        <f t="shared" ca="1" si="141"/>
        <v>40.332333333333324</v>
      </c>
      <c r="F1881" s="30">
        <f t="shared" ca="1" si="142"/>
        <v>39.264166666666668</v>
      </c>
      <c r="G1881" s="206">
        <f t="shared" ca="1" si="143"/>
        <v>36.955240000000003</v>
      </c>
      <c r="H1881" s="192" t="str">
        <f ca="1"/>
        <v>2018-03-02</v>
      </c>
      <c r="I1881" s="193">
        <f ca="1"/>
        <v>153816000</v>
      </c>
      <c r="O1881" s="192" t="str">
        <f ca="1"/>
        <v>2018-03-02</v>
      </c>
      <c r="P1881" s="193">
        <f ca="1"/>
        <v>2.86</v>
      </c>
      <c r="Q1881" s="11"/>
    </row>
    <row r="1882" spans="1:17" ht="12.5">
      <c r="A1882" s="19"/>
      <c r="B1882" s="198" t="str">
        <f ca="1"/>
        <v>2018-03-01</v>
      </c>
      <c r="C1882" s="30">
        <f ca="1"/>
        <v>41.29</v>
      </c>
      <c r="D1882" s="205">
        <f t="shared" ca="1" si="144"/>
        <v>39.595500000000001</v>
      </c>
      <c r="E1882" s="30">
        <f t="shared" ca="1" si="141"/>
        <v>40.304333333333332</v>
      </c>
      <c r="F1882" s="30">
        <f t="shared" ca="1" si="142"/>
        <v>39.227166666666669</v>
      </c>
      <c r="G1882" s="206">
        <f t="shared" ca="1" si="143"/>
        <v>36.918400000000005</v>
      </c>
      <c r="H1882" s="192" t="str">
        <f ca="1"/>
        <v>2018-03-01</v>
      </c>
      <c r="I1882" s="193">
        <f ca="1"/>
        <v>195208000</v>
      </c>
      <c r="O1882" s="192" t="str">
        <f ca="1"/>
        <v>2018-03-01</v>
      </c>
      <c r="P1882" s="193">
        <f ca="1"/>
        <v>2.8</v>
      </c>
      <c r="Q1882" s="11"/>
    </row>
    <row r="1883" spans="1:17" ht="12.5">
      <c r="A1883" s="19"/>
      <c r="B1883" s="198" t="str">
        <f ca="1"/>
        <v>2018-02-28</v>
      </c>
      <c r="C1883" s="30">
        <f ca="1"/>
        <v>42.03</v>
      </c>
      <c r="D1883" s="205">
        <f t="shared" ca="1" si="144"/>
        <v>39.498000000000005</v>
      </c>
      <c r="E1883" s="30">
        <f t="shared" ca="1" si="141"/>
        <v>40.286166666666666</v>
      </c>
      <c r="F1883" s="30">
        <f t="shared" ca="1" si="142"/>
        <v>39.197750000000006</v>
      </c>
      <c r="G1883" s="206">
        <f t="shared" ca="1" si="143"/>
        <v>36.883120000000012</v>
      </c>
      <c r="H1883" s="192" t="str">
        <f ca="1"/>
        <v>2018-02-28</v>
      </c>
      <c r="I1883" s="193">
        <f ca="1"/>
        <v>151128552</v>
      </c>
      <c r="O1883" s="192" t="str">
        <f ca="1"/>
        <v>2018-02-28</v>
      </c>
      <c r="P1883" s="193">
        <f ca="1"/>
        <v>2.87</v>
      </c>
      <c r="Q1883" s="11"/>
    </row>
    <row r="1884" spans="1:17" ht="12.5">
      <c r="A1884" s="19"/>
      <c r="B1884" s="198" t="str">
        <f ca="1"/>
        <v>2018-02-27</v>
      </c>
      <c r="C1884" s="30">
        <f ca="1"/>
        <v>42.09</v>
      </c>
      <c r="D1884" s="205">
        <f t="shared" ca="1" si="144"/>
        <v>39.358500000000006</v>
      </c>
      <c r="E1884" s="30">
        <f t="shared" ca="1" si="141"/>
        <v>40.258666666666677</v>
      </c>
      <c r="F1884" s="30">
        <f t="shared" ca="1" si="142"/>
        <v>39.16341666666667</v>
      </c>
      <c r="G1884" s="206">
        <f t="shared" ca="1" si="143"/>
        <v>36.844120000000018</v>
      </c>
      <c r="H1884" s="192" t="str">
        <f ca="1"/>
        <v>2018-02-27</v>
      </c>
      <c r="I1884" s="193">
        <f ca="1"/>
        <v>155712500</v>
      </c>
      <c r="O1884" s="192" t="str">
        <f ca="1"/>
        <v>2018-02-27</v>
      </c>
      <c r="P1884" s="193">
        <f ca="1"/>
        <v>2.91</v>
      </c>
      <c r="Q1884" s="11"/>
    </row>
    <row r="1885" spans="1:17" ht="12.5">
      <c r="A1885" s="19"/>
      <c r="B1885" s="198" t="str">
        <f ca="1"/>
        <v>2018-02-26</v>
      </c>
      <c r="C1885" s="30">
        <f ca="1"/>
        <v>42.23</v>
      </c>
      <c r="D1885" s="205">
        <f t="shared" ca="1" si="144"/>
        <v>39.227499999999999</v>
      </c>
      <c r="E1885" s="30">
        <f t="shared" ca="1" si="141"/>
        <v>40.221000000000004</v>
      </c>
      <c r="F1885" s="30">
        <f t="shared" ca="1" si="142"/>
        <v>39.128916666666669</v>
      </c>
      <c r="G1885" s="206">
        <f t="shared" ca="1" si="143"/>
        <v>36.805640000000004</v>
      </c>
      <c r="H1885" s="192" t="str">
        <f ca="1"/>
        <v>2018-02-26</v>
      </c>
      <c r="I1885" s="193">
        <f ca="1"/>
        <v>152648800</v>
      </c>
      <c r="O1885" s="192" t="str">
        <f ca="1"/>
        <v>2018-02-26</v>
      </c>
      <c r="P1885" s="193">
        <f ca="1"/>
        <v>2.86</v>
      </c>
      <c r="Q1885" s="11"/>
    </row>
    <row r="1886" spans="1:17" ht="12.5">
      <c r="A1886" s="19"/>
      <c r="B1886" s="198" t="str">
        <f ca="1"/>
        <v>2018-02-23</v>
      </c>
      <c r="C1886" s="30">
        <f ca="1"/>
        <v>41.41</v>
      </c>
      <c r="D1886" s="205">
        <f t="shared" ca="1" si="144"/>
        <v>39.130999999999993</v>
      </c>
      <c r="E1886" s="30">
        <f t="shared" ca="1" si="141"/>
        <v>40.195000000000007</v>
      </c>
      <c r="F1886" s="30">
        <f t="shared" ca="1" si="142"/>
        <v>39.097083333333337</v>
      </c>
      <c r="G1886" s="206">
        <f t="shared" ca="1" si="143"/>
        <v>36.76400000000001</v>
      </c>
      <c r="H1886" s="192" t="str">
        <f ca="1"/>
        <v>2018-02-23</v>
      </c>
      <c r="I1886" s="193">
        <f ca="1"/>
        <v>135249600</v>
      </c>
      <c r="O1886" s="192" t="str">
        <f ca="1"/>
        <v>2018-02-23</v>
      </c>
      <c r="P1886" s="193">
        <f ca="1"/>
        <v>2.87</v>
      </c>
      <c r="Q1886" s="11"/>
    </row>
    <row r="1887" spans="1:17" ht="12.5">
      <c r="A1887" s="19"/>
      <c r="B1887" s="198" t="str">
        <f ca="1"/>
        <v>2018-02-22</v>
      </c>
      <c r="C1887" s="30">
        <f ca="1"/>
        <v>40.700000000000003</v>
      </c>
      <c r="D1887" s="205">
        <f t="shared" ca="1" si="144"/>
        <v>39.070999999999998</v>
      </c>
      <c r="E1887" s="30">
        <f t="shared" ca="1" si="141"/>
        <v>40.186666666666675</v>
      </c>
      <c r="F1887" s="30">
        <f t="shared" ca="1" si="142"/>
        <v>39.07200000000001</v>
      </c>
      <c r="G1887" s="206">
        <f t="shared" ca="1" si="143"/>
        <v>36.725600000000007</v>
      </c>
      <c r="H1887" s="192" t="str">
        <f ca="1"/>
        <v>2018-02-22</v>
      </c>
      <c r="I1887" s="193">
        <f ca="1"/>
        <v>123967760</v>
      </c>
      <c r="O1887" s="192" t="str">
        <f ca="1"/>
        <v>2018-02-22</v>
      </c>
      <c r="P1887" s="193">
        <f ca="1"/>
        <v>2.92</v>
      </c>
      <c r="Q1887" s="11"/>
    </row>
    <row r="1888" spans="1:17" ht="12.5">
      <c r="A1888" s="19"/>
      <c r="B1888" s="198" t="str">
        <f ca="1"/>
        <v>2018-02-21</v>
      </c>
      <c r="C1888" s="30">
        <f ca="1"/>
        <v>40.36</v>
      </c>
      <c r="D1888" s="205">
        <f t="shared" ca="1" si="144"/>
        <v>39.083000000000006</v>
      </c>
      <c r="E1888" s="30">
        <f t="shared" ca="1" si="141"/>
        <v>40.193666666666672</v>
      </c>
      <c r="F1888" s="30">
        <f t="shared" ca="1" si="142"/>
        <v>39.051583333333348</v>
      </c>
      <c r="G1888" s="206">
        <f t="shared" ca="1" si="143"/>
        <v>36.68976</v>
      </c>
      <c r="H1888" s="192" t="str">
        <f ca="1"/>
        <v>2018-02-21</v>
      </c>
      <c r="I1888" s="193">
        <f ca="1"/>
        <v>149886492</v>
      </c>
      <c r="O1888" s="192" t="str">
        <f ca="1"/>
        <v>2018-02-21</v>
      </c>
      <c r="P1888" s="193">
        <f ca="1"/>
        <v>2.94</v>
      </c>
      <c r="Q1888" s="11"/>
    </row>
    <row r="1889" spans="1:17" ht="12.5">
      <c r="A1889" s="19"/>
      <c r="B1889" s="198" t="str">
        <f ca="1"/>
        <v>2018-02-20</v>
      </c>
      <c r="C1889" s="30">
        <f ca="1"/>
        <v>40.549999999999997</v>
      </c>
      <c r="D1889" s="205">
        <f t="shared" ca="1" si="144"/>
        <v>39.144999999999996</v>
      </c>
      <c r="E1889" s="30">
        <f t="shared" ca="1" si="141"/>
        <v>40.206166666666675</v>
      </c>
      <c r="F1889" s="30">
        <f t="shared" ca="1" si="142"/>
        <v>39.033166666666681</v>
      </c>
      <c r="G1889" s="206">
        <f t="shared" ca="1" si="143"/>
        <v>36.655159999999995</v>
      </c>
      <c r="H1889" s="192" t="str">
        <f ca="1"/>
        <v>2018-02-20</v>
      </c>
      <c r="I1889" s="193">
        <f ca="1"/>
        <v>135722160</v>
      </c>
      <c r="O1889" s="192" t="str">
        <f ca="1"/>
        <v>2018-02-20</v>
      </c>
      <c r="P1889" s="193">
        <f ca="1"/>
        <v>2.89</v>
      </c>
      <c r="Q1889" s="11"/>
    </row>
    <row r="1890" spans="1:17" ht="12.5">
      <c r="A1890" s="19"/>
      <c r="B1890" s="198" t="str">
        <f ca="1"/>
        <v>2018-02-16</v>
      </c>
      <c r="C1890" s="30">
        <f ca="1"/>
        <v>40.68</v>
      </c>
      <c r="D1890" s="205">
        <f t="shared" ca="1" si="144"/>
        <v>39.197000000000003</v>
      </c>
      <c r="E1890" s="30">
        <f t="shared" ca="1" si="141"/>
        <v>40.208500000000001</v>
      </c>
      <c r="F1890" s="30">
        <f t="shared" ca="1" si="142"/>
        <v>39.010333333333342</v>
      </c>
      <c r="G1890" s="206">
        <f t="shared" ca="1" si="143"/>
        <v>36.620359999999991</v>
      </c>
      <c r="H1890" s="192" t="str">
        <f ca="1"/>
        <v>2018-02-16</v>
      </c>
      <c r="I1890" s="193">
        <f ca="1"/>
        <v>160704400</v>
      </c>
      <c r="O1890" s="192" t="str">
        <f ca="1"/>
        <v>2018-02-16</v>
      </c>
      <c r="P1890" s="193">
        <f ca="1"/>
        <v>2.88</v>
      </c>
      <c r="Q1890" s="11"/>
    </row>
    <row r="1891" spans="1:17" ht="12.5">
      <c r="A1891" s="19"/>
      <c r="B1891" s="198" t="str">
        <f ca="1"/>
        <v>2018-02-15</v>
      </c>
      <c r="C1891" s="30">
        <f ca="1"/>
        <v>40.82</v>
      </c>
      <c r="D1891" s="205">
        <f t="shared" ca="1" si="144"/>
        <v>39.260000000000005</v>
      </c>
      <c r="E1891" s="30">
        <f t="shared" ca="1" si="141"/>
        <v>40.196166666666677</v>
      </c>
      <c r="F1891" s="30">
        <f t="shared" ca="1" si="142"/>
        <v>38.983250000000012</v>
      </c>
      <c r="G1891" s="206">
        <f t="shared" ca="1" si="143"/>
        <v>36.58464</v>
      </c>
      <c r="H1891" s="192" t="str">
        <f ca="1"/>
        <v>2018-02-15</v>
      </c>
      <c r="I1891" s="193">
        <f ca="1"/>
        <v>204588800</v>
      </c>
      <c r="O1891" s="192" t="str">
        <f ca="1"/>
        <v>2018-02-15</v>
      </c>
      <c r="P1891" s="193">
        <f ca="1"/>
        <v>2.89</v>
      </c>
      <c r="Q1891" s="11"/>
    </row>
    <row r="1892" spans="1:17" ht="12.5">
      <c r="A1892" s="19"/>
      <c r="B1892" s="198" t="str">
        <f ca="1"/>
        <v>2018-02-14</v>
      </c>
      <c r="C1892" s="30">
        <f ca="1"/>
        <v>39.49</v>
      </c>
      <c r="D1892" s="205">
        <f t="shared" ca="1" si="144"/>
        <v>39.325000000000003</v>
      </c>
      <c r="E1892" s="30">
        <f t="shared" ca="1" si="141"/>
        <v>40.182166666666674</v>
      </c>
      <c r="F1892" s="30">
        <f t="shared" ca="1" si="142"/>
        <v>38.95383333333335</v>
      </c>
      <c r="G1892" s="206">
        <f t="shared" ca="1" si="143"/>
        <v>36.547440000000002</v>
      </c>
      <c r="H1892" s="192" t="str">
        <f ca="1"/>
        <v>2018-02-14</v>
      </c>
      <c r="I1892" s="193">
        <f ca="1"/>
        <v>162579732</v>
      </c>
      <c r="O1892" s="192" t="str">
        <f ca="1"/>
        <v>2018-02-14</v>
      </c>
      <c r="P1892" s="193">
        <f ca="1"/>
        <v>2.91</v>
      </c>
      <c r="Q1892" s="11"/>
    </row>
    <row r="1893" spans="1:17" ht="12.5">
      <c r="A1893" s="19"/>
      <c r="B1893" s="198" t="str">
        <f ca="1"/>
        <v>2018-02-13</v>
      </c>
      <c r="C1893" s="30">
        <f ca="1"/>
        <v>38.78</v>
      </c>
      <c r="D1893" s="205">
        <f t="shared" ca="1" si="144"/>
        <v>39.455000000000005</v>
      </c>
      <c r="E1893" s="30">
        <f t="shared" ca="1" si="141"/>
        <v>40.194166666666675</v>
      </c>
      <c r="F1893" s="30">
        <f t="shared" ca="1" si="142"/>
        <v>38.936916666666683</v>
      </c>
      <c r="G1893" s="206">
        <f t="shared" ca="1" si="143"/>
        <v>36.515240000000006</v>
      </c>
      <c r="H1893" s="192" t="str">
        <f ca="1"/>
        <v>2018-02-13</v>
      </c>
      <c r="I1893" s="193">
        <f ca="1"/>
        <v>130196800</v>
      </c>
      <c r="O1893" s="192" t="str">
        <f ca="1"/>
        <v>2018-02-13</v>
      </c>
      <c r="P1893" s="193">
        <f ca="1"/>
        <v>2.84</v>
      </c>
      <c r="Q1893" s="11"/>
    </row>
    <row r="1894" spans="1:17" ht="12.5">
      <c r="A1894" s="19"/>
      <c r="B1894" s="198" t="str">
        <f ca="1"/>
        <v>2018-02-12</v>
      </c>
      <c r="C1894" s="30">
        <f ca="1"/>
        <v>38.39</v>
      </c>
      <c r="D1894" s="205">
        <f t="shared" ca="1" si="144"/>
        <v>39.586000000000006</v>
      </c>
      <c r="E1894" s="30">
        <f t="shared" ca="1" si="141"/>
        <v>40.210000000000015</v>
      </c>
      <c r="F1894" s="30">
        <f t="shared" ca="1" si="142"/>
        <v>38.925500000000021</v>
      </c>
      <c r="G1894" s="206">
        <f t="shared" ca="1" si="143"/>
        <v>36.48604000000001</v>
      </c>
      <c r="H1894" s="192" t="str">
        <f ca="1"/>
        <v>2018-02-12</v>
      </c>
      <c r="I1894" s="193">
        <f ca="1"/>
        <v>243278156</v>
      </c>
      <c r="O1894" s="192" t="str">
        <f ca="1"/>
        <v>2018-02-12</v>
      </c>
      <c r="P1894" s="193">
        <f ca="1"/>
        <v>2.86</v>
      </c>
      <c r="Q1894" s="11"/>
    </row>
    <row r="1895" spans="1:17" ht="12.5">
      <c r="A1895" s="19"/>
      <c r="B1895" s="198" t="str">
        <f ca="1"/>
        <v>2018-02-09</v>
      </c>
      <c r="C1895" s="30">
        <f ca="1"/>
        <v>36.909999999999997</v>
      </c>
      <c r="D1895" s="205">
        <f t="shared" ca="1" si="144"/>
        <v>39.747</v>
      </c>
      <c r="E1895" s="30">
        <f t="shared" ca="1" si="141"/>
        <v>40.241166666666679</v>
      </c>
      <c r="F1895" s="30">
        <f t="shared" ca="1" si="142"/>
        <v>38.912333333333351</v>
      </c>
      <c r="G1895" s="206">
        <f t="shared" ca="1" si="143"/>
        <v>36.457920000000009</v>
      </c>
      <c r="H1895" s="192" t="str">
        <f ca="1"/>
        <v>2018-02-09</v>
      </c>
      <c r="I1895" s="193">
        <f ca="1"/>
        <v>282690432</v>
      </c>
      <c r="O1895" s="192" t="str">
        <f ca="1"/>
        <v>2018-02-09</v>
      </c>
      <c r="P1895" s="193">
        <f ca="1"/>
        <v>2.83</v>
      </c>
      <c r="Q1895" s="11"/>
    </row>
    <row r="1896" spans="1:17" ht="12.5">
      <c r="A1896" s="19"/>
      <c r="B1896" s="198" t="str">
        <f ca="1"/>
        <v>2018-02-08</v>
      </c>
      <c r="C1896" s="30">
        <f ca="1"/>
        <v>36.46</v>
      </c>
      <c r="D1896" s="205">
        <f t="shared" ca="1" si="144"/>
        <v>39.960999999999999</v>
      </c>
      <c r="E1896" s="30">
        <f t="shared" ca="1" si="141"/>
        <v>40.307333333333347</v>
      </c>
      <c r="F1896" s="30">
        <f t="shared" ca="1" si="142"/>
        <v>38.912083333333356</v>
      </c>
      <c r="G1896" s="206">
        <f t="shared" ca="1" si="143"/>
        <v>36.43412</v>
      </c>
      <c r="H1896" s="192" t="str">
        <f ca="1"/>
        <v>2018-02-08</v>
      </c>
      <c r="I1896" s="193">
        <f ca="1"/>
        <v>217562064</v>
      </c>
      <c r="O1896" s="192" t="str">
        <f ca="1"/>
        <v>2018-02-08</v>
      </c>
      <c r="P1896" s="193">
        <f ca="1"/>
        <v>2.85</v>
      </c>
      <c r="Q1896" s="11"/>
    </row>
    <row r="1897" spans="1:17" ht="12.5">
      <c r="A1897" s="19"/>
      <c r="B1897" s="198" t="str">
        <f ca="1"/>
        <v>2018-02-07</v>
      </c>
      <c r="C1897" s="30">
        <f ca="1"/>
        <v>37.49</v>
      </c>
      <c r="D1897" s="205">
        <f t="shared" ca="1" si="144"/>
        <v>40.186</v>
      </c>
      <c r="E1897" s="30">
        <f t="shared" ca="1" si="141"/>
        <v>40.383833333333349</v>
      </c>
      <c r="F1897" s="30">
        <f t="shared" ca="1" si="142"/>
        <v>38.916250000000019</v>
      </c>
      <c r="G1897" s="206">
        <f t="shared" ca="1" si="143"/>
        <v>36.411040000000007</v>
      </c>
      <c r="H1897" s="192" t="str">
        <f ca="1"/>
        <v>2018-02-07</v>
      </c>
      <c r="I1897" s="193">
        <f ca="1"/>
        <v>206434400</v>
      </c>
      <c r="O1897" s="192" t="str">
        <f ca="1"/>
        <v>2018-02-07</v>
      </c>
      <c r="P1897" s="193">
        <f ca="1"/>
        <v>2.84</v>
      </c>
      <c r="Q1897" s="11"/>
    </row>
    <row r="1898" spans="1:17" ht="12.5">
      <c r="A1898" s="19"/>
      <c r="B1898" s="198" t="str">
        <f ca="1"/>
        <v>2018-02-06</v>
      </c>
      <c r="C1898" s="30">
        <f ca="1"/>
        <v>38.31</v>
      </c>
      <c r="D1898" s="205">
        <f t="shared" ca="1" si="144"/>
        <v>40.360000000000014</v>
      </c>
      <c r="E1898" s="30">
        <f t="shared" ca="1" si="141"/>
        <v>40.445333333333352</v>
      </c>
      <c r="F1898" s="30">
        <f t="shared" ca="1" si="142"/>
        <v>38.917916666666684</v>
      </c>
      <c r="G1898" s="206">
        <f t="shared" ca="1" si="143"/>
        <v>36.38412000000001</v>
      </c>
      <c r="H1898" s="192" t="str">
        <f ca="1"/>
        <v>2018-02-06</v>
      </c>
      <c r="I1898" s="193">
        <f ca="1"/>
        <v>272975352</v>
      </c>
      <c r="O1898" s="192" t="str">
        <f ca="1"/>
        <v>2018-02-06</v>
      </c>
      <c r="P1898" s="193">
        <f ca="1"/>
        <v>2.77</v>
      </c>
      <c r="Q1898" s="11"/>
    </row>
    <row r="1899" spans="1:17" ht="12.5">
      <c r="A1899" s="19"/>
      <c r="B1899" s="198" t="str">
        <f ca="1"/>
        <v>2018-02-05</v>
      </c>
      <c r="C1899" s="30">
        <f ca="1"/>
        <v>36.770000000000003</v>
      </c>
      <c r="D1899" s="205">
        <f t="shared" ca="1" si="144"/>
        <v>40.493000000000009</v>
      </c>
      <c r="E1899" s="30">
        <f t="shared" ca="1" si="141"/>
        <v>40.494666666666681</v>
      </c>
      <c r="F1899" s="30">
        <f t="shared" ca="1" si="142"/>
        <v>38.914000000000016</v>
      </c>
      <c r="G1899" s="206">
        <f t="shared" ca="1" si="143"/>
        <v>36.353040000000014</v>
      </c>
      <c r="H1899" s="192" t="str">
        <f ca="1"/>
        <v>2018-02-05</v>
      </c>
      <c r="I1899" s="193">
        <f ca="1"/>
        <v>290954088</v>
      </c>
      <c r="O1899" s="192" t="str">
        <f ca="1"/>
        <v>2018-02-05</v>
      </c>
      <c r="P1899" s="193">
        <f ca="1"/>
        <v>2.79</v>
      </c>
      <c r="Q1899" s="11"/>
    </row>
    <row r="1900" spans="1:17" ht="12.5">
      <c r="A1900" s="19"/>
      <c r="B1900" s="198" t="str">
        <f ca="1"/>
        <v>2018-02-02</v>
      </c>
      <c r="C1900" s="30">
        <f ca="1"/>
        <v>37.72</v>
      </c>
      <c r="D1900" s="205">
        <f t="shared" ca="1" si="144"/>
        <v>40.71050000000001</v>
      </c>
      <c r="E1900" s="30">
        <f t="shared" ca="1" si="141"/>
        <v>40.564000000000007</v>
      </c>
      <c r="F1900" s="30">
        <f t="shared" ca="1" si="142"/>
        <v>38.919500000000021</v>
      </c>
      <c r="G1900" s="206">
        <f t="shared" ca="1" si="143"/>
        <v>36.327640000000009</v>
      </c>
      <c r="H1900" s="192" t="str">
        <f ca="1"/>
        <v>2018-02-02</v>
      </c>
      <c r="I1900" s="193">
        <f ca="1"/>
        <v>346375300</v>
      </c>
      <c r="O1900" s="192" t="str">
        <f ca="1"/>
        <v>2018-02-02</v>
      </c>
      <c r="P1900" s="193">
        <f ca="1"/>
        <v>2.85</v>
      </c>
      <c r="Q1900" s="11"/>
    </row>
    <row r="1901" spans="1:17" ht="12.5">
      <c r="A1901" s="19"/>
      <c r="B1901" s="198" t="str">
        <f ca="1"/>
        <v>2018-02-01</v>
      </c>
      <c r="C1901" s="30">
        <f ca="1"/>
        <v>39.43</v>
      </c>
      <c r="D1901" s="205">
        <f t="shared" ca="1" si="144"/>
        <v>40.857500000000002</v>
      </c>
      <c r="E1901" s="30">
        <f t="shared" ca="1" si="141"/>
        <v>40.615333333333346</v>
      </c>
      <c r="F1901" s="30">
        <f t="shared" ca="1" si="142"/>
        <v>38.912416666666687</v>
      </c>
      <c r="G1901" s="206">
        <f t="shared" ca="1" si="143"/>
        <v>36.297280000000008</v>
      </c>
      <c r="H1901" s="192" t="str">
        <f ca="1"/>
        <v>2018-02-01</v>
      </c>
      <c r="I1901" s="193">
        <f ca="1"/>
        <v>188923200</v>
      </c>
      <c r="O1901" s="192" t="str">
        <f ca="1"/>
        <v>2018-02-01</v>
      </c>
      <c r="P1901" s="193">
        <f ca="1"/>
        <v>2.77</v>
      </c>
      <c r="Q1901" s="11"/>
    </row>
    <row r="1902" spans="1:17" ht="12.5">
      <c r="A1902" s="19"/>
      <c r="B1902" s="198" t="str">
        <f ca="1"/>
        <v>2018-01-31</v>
      </c>
      <c r="C1902" s="30">
        <f ca="1"/>
        <v>39.340000000000003</v>
      </c>
      <c r="D1902" s="205">
        <f t="shared" ca="1" si="144"/>
        <v>40.909500000000001</v>
      </c>
      <c r="E1902" s="30">
        <f t="shared" ca="1" si="141"/>
        <v>40.631333333333345</v>
      </c>
      <c r="F1902" s="30">
        <f t="shared" ca="1" si="142"/>
        <v>38.886916666666686</v>
      </c>
      <c r="G1902" s="206">
        <f t="shared" ca="1" si="143"/>
        <v>36.258960000000009</v>
      </c>
      <c r="H1902" s="192" t="str">
        <f ca="1"/>
        <v>2018-01-31</v>
      </c>
      <c r="I1902" s="193">
        <f ca="1"/>
        <v>129915720</v>
      </c>
      <c r="O1902" s="192" t="str">
        <f ca="1"/>
        <v>2018-01-31</v>
      </c>
      <c r="P1902" s="193">
        <f ca="1"/>
        <v>2.72</v>
      </c>
      <c r="Q1902" s="11"/>
    </row>
    <row r="1903" spans="1:17" ht="12.5">
      <c r="A1903" s="19"/>
      <c r="B1903" s="198" t="str">
        <f ca="1"/>
        <v>2018-01-30</v>
      </c>
      <c r="C1903" s="30">
        <f ca="1"/>
        <v>39.24</v>
      </c>
      <c r="D1903" s="205">
        <f t="shared" ca="1" si="144"/>
        <v>40.966500000000011</v>
      </c>
      <c r="E1903" s="30">
        <f t="shared" ca="1" si="141"/>
        <v>40.631666666666675</v>
      </c>
      <c r="F1903" s="30">
        <f t="shared" ca="1" si="142"/>
        <v>38.872083333333357</v>
      </c>
      <c r="G1903" s="206">
        <f t="shared" ca="1" si="143"/>
        <v>36.220520000000015</v>
      </c>
      <c r="H1903" s="192" t="str">
        <f ca="1"/>
        <v>2018-01-30</v>
      </c>
      <c r="I1903" s="193">
        <f ca="1"/>
        <v>184192800</v>
      </c>
      <c r="O1903" s="192" t="str">
        <f ca="1"/>
        <v>2018-01-30</v>
      </c>
      <c r="P1903" s="193">
        <f ca="1"/>
        <v>2.73</v>
      </c>
      <c r="Q1903" s="11"/>
    </row>
    <row r="1904" spans="1:17" ht="12.5">
      <c r="A1904" s="19"/>
      <c r="B1904" s="198" t="str">
        <f ca="1"/>
        <v>2018-01-29</v>
      </c>
      <c r="C1904" s="30">
        <f ca="1"/>
        <v>39.47</v>
      </c>
      <c r="D1904" s="205">
        <f t="shared" ca="1" si="144"/>
        <v>40.993000000000002</v>
      </c>
      <c r="E1904" s="30">
        <f t="shared" ca="1" si="141"/>
        <v>40.629000000000005</v>
      </c>
      <c r="F1904" s="30">
        <f t="shared" ca="1" si="142"/>
        <v>38.856250000000024</v>
      </c>
      <c r="G1904" s="206">
        <f t="shared" ca="1" si="143"/>
        <v>36.182680000000005</v>
      </c>
      <c r="H1904" s="192" t="str">
        <f ca="1"/>
        <v>2018-01-29</v>
      </c>
      <c r="I1904" s="193">
        <f ca="1"/>
        <v>202561624</v>
      </c>
      <c r="O1904" s="192" t="str">
        <f ca="1"/>
        <v>2018-01-29</v>
      </c>
      <c r="P1904" s="193">
        <f ca="1"/>
        <v>2.7</v>
      </c>
      <c r="Q1904" s="11"/>
    </row>
    <row r="1905" spans="1:17" ht="12.5">
      <c r="A1905" s="19"/>
      <c r="B1905" s="198" t="str">
        <f ca="1"/>
        <v>2018-01-26</v>
      </c>
      <c r="C1905" s="30">
        <f ca="1"/>
        <v>40.299999999999997</v>
      </c>
      <c r="D1905" s="205">
        <f t="shared" ca="1" si="144"/>
        <v>41.029499999999999</v>
      </c>
      <c r="E1905" s="30">
        <f t="shared" ca="1" si="141"/>
        <v>40.630833333333342</v>
      </c>
      <c r="F1905" s="30">
        <f t="shared" ca="1" si="142"/>
        <v>38.836000000000027</v>
      </c>
      <c r="G1905" s="206">
        <f t="shared" ca="1" si="143"/>
        <v>36.137080000000012</v>
      </c>
      <c r="H1905" s="192" t="str">
        <f ca="1"/>
        <v>2018-01-26</v>
      </c>
      <c r="I1905" s="193">
        <f ca="1"/>
        <v>156572044</v>
      </c>
      <c r="O1905" s="192" t="str">
        <f ca="1"/>
        <v>2018-01-26</v>
      </c>
      <c r="P1905" s="193">
        <f ca="1"/>
        <v>2.66</v>
      </c>
      <c r="Q1905" s="11"/>
    </row>
    <row r="1906" spans="1:17" ht="12.5">
      <c r="A1906" s="19"/>
      <c r="B1906" s="198" t="str">
        <f ca="1"/>
        <v>2018-01-25</v>
      </c>
      <c r="C1906" s="30">
        <f ca="1"/>
        <v>40.21</v>
      </c>
      <c r="D1906" s="205">
        <f t="shared" ca="1" si="144"/>
        <v>41.019000000000005</v>
      </c>
      <c r="E1906" s="30">
        <f t="shared" ca="1" si="141"/>
        <v>40.609833333333334</v>
      </c>
      <c r="F1906" s="30">
        <f t="shared" ca="1" si="142"/>
        <v>38.804166666666681</v>
      </c>
      <c r="G1906" s="206">
        <f t="shared" ca="1" si="143"/>
        <v>36.0884</v>
      </c>
      <c r="H1906" s="192" t="str">
        <f ca="1"/>
        <v>2018-01-25</v>
      </c>
      <c r="I1906" s="193">
        <f ca="1"/>
        <v>166116016</v>
      </c>
      <c r="O1906" s="192" t="str">
        <f ca="1"/>
        <v>2018-01-25</v>
      </c>
      <c r="P1906" s="193">
        <f ca="1"/>
        <v>2.62</v>
      </c>
      <c r="Q1906" s="11"/>
    </row>
    <row r="1907" spans="1:17" ht="12.5">
      <c r="A1907" s="19"/>
      <c r="B1907" s="198" t="str">
        <f ca="1"/>
        <v>2018-01-24</v>
      </c>
      <c r="C1907" s="30">
        <f ca="1"/>
        <v>40.94</v>
      </c>
      <c r="D1907" s="205">
        <f t="shared" ca="1" si="144"/>
        <v>41.012500000000003</v>
      </c>
      <c r="E1907" s="30">
        <f t="shared" ca="1" si="141"/>
        <v>40.576000000000001</v>
      </c>
      <c r="F1907" s="30">
        <f t="shared" ca="1" si="142"/>
        <v>38.771416666666681</v>
      </c>
      <c r="G1907" s="206">
        <f t="shared" ca="1" si="143"/>
        <v>36.040360000000007</v>
      </c>
      <c r="H1907" s="192" t="str">
        <f ca="1"/>
        <v>2018-01-24</v>
      </c>
      <c r="I1907" s="193">
        <f ca="1"/>
        <v>204420400</v>
      </c>
      <c r="O1907" s="192" t="str">
        <f ca="1"/>
        <v>2018-01-24</v>
      </c>
      <c r="P1907" s="193">
        <f ca="1"/>
        <v>2.65</v>
      </c>
      <c r="Q1907" s="11"/>
    </row>
    <row r="1908" spans="1:17" ht="12.5">
      <c r="A1908" s="19"/>
      <c r="B1908" s="198" t="str">
        <f ca="1"/>
        <v>2018-01-23</v>
      </c>
      <c r="C1908" s="30">
        <f ca="1"/>
        <v>41.6</v>
      </c>
      <c r="D1908" s="205">
        <f t="shared" ca="1" si="144"/>
        <v>41.022000000000006</v>
      </c>
      <c r="E1908" s="30">
        <f t="shared" ca="1" si="141"/>
        <v>40.50800000000001</v>
      </c>
      <c r="F1908" s="30">
        <f t="shared" ca="1" si="142"/>
        <v>38.735666666666681</v>
      </c>
      <c r="G1908" s="206">
        <f t="shared" ca="1" si="143"/>
        <v>35.98940000000001</v>
      </c>
      <c r="H1908" s="192" t="str">
        <f ca="1"/>
        <v>2018-01-23</v>
      </c>
      <c r="I1908" s="193">
        <f ca="1"/>
        <v>130756584</v>
      </c>
      <c r="O1908" s="192" t="str">
        <f ca="1"/>
        <v>2018-01-23</v>
      </c>
      <c r="P1908" s="193">
        <f ca="1"/>
        <v>2.62</v>
      </c>
      <c r="Q1908" s="11"/>
    </row>
    <row r="1909" spans="1:17" ht="12.5">
      <c r="A1909" s="19"/>
      <c r="B1909" s="198" t="str">
        <f ca="1"/>
        <v>2018-01-22</v>
      </c>
      <c r="C1909" s="30">
        <f ca="1"/>
        <v>41.59</v>
      </c>
      <c r="D1909" s="205">
        <f t="shared" ca="1" si="144"/>
        <v>40.998500000000007</v>
      </c>
      <c r="E1909" s="30">
        <f t="shared" ca="1" si="141"/>
        <v>40.424999999999997</v>
      </c>
      <c r="F1909" s="30">
        <f t="shared" ca="1" si="142"/>
        <v>38.680666666666674</v>
      </c>
      <c r="G1909" s="206">
        <f t="shared" ca="1" si="143"/>
        <v>35.935760000000009</v>
      </c>
      <c r="H1909" s="192" t="str">
        <f ca="1"/>
        <v>2018-01-22</v>
      </c>
      <c r="I1909" s="193">
        <f ca="1"/>
        <v>108434400</v>
      </c>
      <c r="O1909" s="192" t="str">
        <f ca="1"/>
        <v>2018-01-22</v>
      </c>
      <c r="P1909" s="193">
        <f ca="1"/>
        <v>2.67</v>
      </c>
      <c r="Q1909" s="11"/>
    </row>
    <row r="1910" spans="1:17" ht="12.5">
      <c r="A1910" s="19"/>
      <c r="B1910" s="198" t="str">
        <f ca="1"/>
        <v>2018-01-19</v>
      </c>
      <c r="C1910" s="30">
        <f ca="1"/>
        <v>41.94</v>
      </c>
      <c r="D1910" s="205">
        <f t="shared" ca="1" si="144"/>
        <v>40.967500000000008</v>
      </c>
      <c r="E1910" s="30">
        <f t="shared" ca="1" si="141"/>
        <v>40.345000000000006</v>
      </c>
      <c r="F1910" s="30">
        <f t="shared" ca="1" si="142"/>
        <v>38.62316666666667</v>
      </c>
      <c r="G1910" s="206">
        <f t="shared" ca="1" si="143"/>
        <v>35.880400000000009</v>
      </c>
      <c r="H1910" s="192" t="str">
        <f ca="1"/>
        <v>2018-01-19</v>
      </c>
      <c r="I1910" s="193">
        <f ca="1"/>
        <v>129700400</v>
      </c>
      <c r="O1910" s="192" t="str">
        <f ca="1"/>
        <v>2018-01-19</v>
      </c>
      <c r="P1910" s="193">
        <f ca="1"/>
        <v>2.64</v>
      </c>
      <c r="Q1910" s="11"/>
    </row>
    <row r="1911" spans="1:17" ht="12.5">
      <c r="A1911" s="19"/>
      <c r="B1911" s="198" t="str">
        <f ca="1"/>
        <v>2018-01-18</v>
      </c>
      <c r="C1911" s="30">
        <f ca="1"/>
        <v>42.12</v>
      </c>
      <c r="D1911" s="205">
        <f t="shared" ca="1" si="144"/>
        <v>40.921500000000009</v>
      </c>
      <c r="E1911" s="30">
        <f t="shared" ca="1" si="141"/>
        <v>40.255500000000005</v>
      </c>
      <c r="F1911" s="30">
        <f t="shared" ca="1" si="142"/>
        <v>38.564250000000001</v>
      </c>
      <c r="G1911" s="206">
        <f t="shared" ca="1" si="143"/>
        <v>35.823720000000009</v>
      </c>
      <c r="H1911" s="192" t="str">
        <f ca="1"/>
        <v>2018-01-18</v>
      </c>
      <c r="I1911" s="193">
        <f ca="1"/>
        <v>124773600</v>
      </c>
      <c r="O1911" s="192" t="str">
        <f ca="1"/>
        <v>2018-01-18</v>
      </c>
      <c r="P1911" s="193">
        <f ca="1"/>
        <v>2.61</v>
      </c>
      <c r="Q1911" s="11"/>
    </row>
    <row r="1912" spans="1:17" ht="12.5">
      <c r="A1912" s="19"/>
      <c r="B1912" s="198" t="str">
        <f ca="1"/>
        <v>2018-01-17</v>
      </c>
      <c r="C1912" s="30">
        <f ca="1"/>
        <v>42.09</v>
      </c>
      <c r="D1912" s="205">
        <f t="shared" ca="1" si="144"/>
        <v>40.888500000000008</v>
      </c>
      <c r="E1912" s="30">
        <f t="shared" ca="1" si="141"/>
        <v>40.163333333333341</v>
      </c>
      <c r="F1912" s="30">
        <f t="shared" ca="1" si="142"/>
        <v>38.505916666666671</v>
      </c>
      <c r="G1912" s="206">
        <f t="shared" ca="1" si="143"/>
        <v>35.766240000000018</v>
      </c>
      <c r="H1912" s="192" t="str">
        <f ca="1"/>
        <v>2018-01-17</v>
      </c>
      <c r="I1912" s="193">
        <f ca="1"/>
        <v>137547344</v>
      </c>
      <c r="O1912" s="192" t="str">
        <f ca="1"/>
        <v>2018-01-17</v>
      </c>
      <c r="P1912" s="193">
        <f ca="1"/>
        <v>2.58</v>
      </c>
      <c r="Q1912" s="11"/>
    </row>
    <row r="1913" spans="1:17" ht="12.5">
      <c r="A1913" s="19"/>
      <c r="B1913" s="198" t="str">
        <f ca="1"/>
        <v>2018-01-16</v>
      </c>
      <c r="C1913" s="30">
        <f ca="1"/>
        <v>41.4</v>
      </c>
      <c r="D1913" s="205">
        <f t="shared" ca="1" si="144"/>
        <v>40.828000000000003</v>
      </c>
      <c r="E1913" s="30">
        <f t="shared" ca="1" si="141"/>
        <v>40.07050000000001</v>
      </c>
      <c r="F1913" s="30">
        <f t="shared" ca="1" si="142"/>
        <v>38.453416666666676</v>
      </c>
      <c r="G1913" s="206">
        <f t="shared" ca="1" si="143"/>
        <v>35.708680000000022</v>
      </c>
      <c r="H1913" s="192" t="str">
        <f ca="1"/>
        <v>2018-01-16</v>
      </c>
      <c r="I1913" s="193">
        <f ca="1"/>
        <v>118263788</v>
      </c>
      <c r="O1913" s="192" t="str">
        <f ca="1"/>
        <v>2018-01-16</v>
      </c>
      <c r="P1913" s="193">
        <f ca="1"/>
        <v>2.54</v>
      </c>
      <c r="Q1913" s="11"/>
    </row>
    <row r="1914" spans="1:17" ht="12.5">
      <c r="A1914" s="19"/>
      <c r="B1914" s="198" t="str">
        <f ca="1"/>
        <v>2018-01-12</v>
      </c>
      <c r="C1914" s="30">
        <f ca="1"/>
        <v>41.61</v>
      </c>
      <c r="D1914" s="205">
        <f t="shared" ca="1" si="144"/>
        <v>40.781500000000008</v>
      </c>
      <c r="E1914" s="30">
        <f t="shared" ca="1" si="141"/>
        <v>40.004000000000005</v>
      </c>
      <c r="F1914" s="30">
        <f t="shared" ca="1" si="142"/>
        <v>38.405250000000002</v>
      </c>
      <c r="G1914" s="206">
        <f t="shared" ca="1" si="143"/>
        <v>35.654080000000015</v>
      </c>
      <c r="H1914" s="192" t="str">
        <f ca="1"/>
        <v>2018-01-12</v>
      </c>
      <c r="I1914" s="193">
        <f ca="1"/>
        <v>101672400</v>
      </c>
      <c r="O1914" s="192" t="str">
        <f ca="1"/>
        <v>2018-01-12</v>
      </c>
      <c r="P1914" s="193">
        <f ca="1"/>
        <v>2.5499999999999998</v>
      </c>
      <c r="Q1914" s="11"/>
    </row>
    <row r="1915" spans="1:17" ht="12.5">
      <c r="A1915" s="19"/>
      <c r="B1915" s="198" t="str">
        <f ca="1"/>
        <v>2018-01-11</v>
      </c>
      <c r="C1915" s="30">
        <f ca="1"/>
        <v>41.19</v>
      </c>
      <c r="D1915" s="205">
        <f t="shared" ca="1" si="144"/>
        <v>40.725000000000009</v>
      </c>
      <c r="E1915" s="30">
        <f t="shared" ca="1" si="141"/>
        <v>39.936666666666682</v>
      </c>
      <c r="F1915" s="30">
        <f t="shared" ca="1" si="142"/>
        <v>38.354083333333342</v>
      </c>
      <c r="G1915" s="206">
        <f t="shared" ca="1" si="143"/>
        <v>35.598640000000024</v>
      </c>
      <c r="H1915" s="192" t="str">
        <f ca="1"/>
        <v>2018-01-11</v>
      </c>
      <c r="I1915" s="193">
        <f ca="1"/>
        <v>74670916</v>
      </c>
      <c r="O1915" s="192" t="str">
        <f ca="1"/>
        <v>2018-01-11</v>
      </c>
      <c r="P1915" s="193">
        <f ca="1"/>
        <v>2.5299999999999998</v>
      </c>
      <c r="Q1915" s="11"/>
    </row>
    <row r="1916" spans="1:17" ht="12.5">
      <c r="A1916" s="19"/>
      <c r="B1916" s="198" t="str">
        <f ca="1"/>
        <v>2018-01-10</v>
      </c>
      <c r="C1916" s="30">
        <f ca="1"/>
        <v>40.96</v>
      </c>
      <c r="D1916" s="205">
        <f t="shared" ca="1" si="144"/>
        <v>40.683000000000007</v>
      </c>
      <c r="E1916" s="30">
        <f t="shared" ca="1" si="141"/>
        <v>39.874166666666682</v>
      </c>
      <c r="F1916" s="30">
        <f t="shared" ca="1" si="142"/>
        <v>38.302916666666668</v>
      </c>
      <c r="G1916" s="206">
        <f t="shared" ca="1" si="143"/>
        <v>35.544000000000025</v>
      </c>
      <c r="H1916" s="192" t="str">
        <f ca="1"/>
        <v>2018-01-10</v>
      </c>
      <c r="I1916" s="193">
        <f ca="1"/>
        <v>95839600</v>
      </c>
      <c r="O1916" s="192" t="str">
        <f ca="1"/>
        <v>2018-01-10</v>
      </c>
      <c r="P1916" s="193">
        <f ca="1"/>
        <v>2.5499999999999998</v>
      </c>
      <c r="Q1916" s="11"/>
    </row>
    <row r="1917" spans="1:17" ht="12.5">
      <c r="A1917" s="19"/>
      <c r="B1917" s="198" t="str">
        <f ca="1"/>
        <v>2018-01-09</v>
      </c>
      <c r="C1917" s="30">
        <f ca="1"/>
        <v>40.97</v>
      </c>
      <c r="D1917" s="205">
        <f t="shared" ca="1" si="144"/>
        <v>40.664000000000001</v>
      </c>
      <c r="E1917" s="30">
        <f t="shared" ca="1" si="141"/>
        <v>39.804166666666674</v>
      </c>
      <c r="F1917" s="30">
        <f t="shared" ca="1" si="142"/>
        <v>38.253749999999997</v>
      </c>
      <c r="G1917" s="206">
        <f t="shared" ca="1" si="143"/>
        <v>35.490480000000019</v>
      </c>
      <c r="H1917" s="192" t="str">
        <f ca="1"/>
        <v>2018-01-09</v>
      </c>
      <c r="I1917" s="193">
        <f ca="1"/>
        <v>86336000</v>
      </c>
      <c r="O1917" s="192" t="str">
        <f ca="1"/>
        <v>2018-01-09</v>
      </c>
      <c r="P1917" s="193">
        <f ca="1"/>
        <v>2.5499999999999998</v>
      </c>
      <c r="Q1917" s="11"/>
    </row>
    <row r="1918" spans="1:17" ht="12.5">
      <c r="A1918" s="19"/>
      <c r="B1918" s="198" t="str">
        <f ca="1"/>
        <v>2018-01-08</v>
      </c>
      <c r="C1918" s="30">
        <f ca="1"/>
        <v>40.97</v>
      </c>
      <c r="D1918" s="205">
        <f t="shared" ca="1" si="144"/>
        <v>40.605499999999999</v>
      </c>
      <c r="E1918" s="30">
        <f t="shared" ca="1" si="141"/>
        <v>39.730166666666683</v>
      </c>
      <c r="F1918" s="30">
        <f t="shared" ca="1" si="142"/>
        <v>38.205833333333338</v>
      </c>
      <c r="G1918" s="206">
        <f t="shared" ca="1" si="143"/>
        <v>35.437400000000018</v>
      </c>
      <c r="H1918" s="192" t="str">
        <f ca="1"/>
        <v>2018-01-08</v>
      </c>
      <c r="I1918" s="193">
        <f ca="1"/>
        <v>82271200</v>
      </c>
      <c r="O1918" s="192" t="str">
        <f ca="1"/>
        <v>2018-01-08</v>
      </c>
      <c r="P1918" s="193">
        <f ca="1"/>
        <v>2.48</v>
      </c>
      <c r="Q1918" s="11"/>
    </row>
    <row r="1919" spans="1:17" ht="12.5">
      <c r="A1919" s="19"/>
      <c r="B1919" s="198" t="str">
        <f ca="1"/>
        <v>2018-01-05</v>
      </c>
      <c r="C1919" s="30">
        <f ca="1"/>
        <v>41.12</v>
      </c>
      <c r="D1919" s="205">
        <f t="shared" ca="1" si="144"/>
        <v>40.546499999999995</v>
      </c>
      <c r="E1919" s="30">
        <f t="shared" ca="1" si="141"/>
        <v>39.658333333333339</v>
      </c>
      <c r="F1919" s="30">
        <f t="shared" ca="1" si="142"/>
        <v>38.156083333333335</v>
      </c>
      <c r="G1919" s="206">
        <f t="shared" ca="1" si="143"/>
        <v>35.383720000000018</v>
      </c>
      <c r="H1919" s="192" t="str">
        <f ca="1"/>
        <v>2018-01-05</v>
      </c>
      <c r="I1919" s="193">
        <f ca="1"/>
        <v>94640072</v>
      </c>
      <c r="O1919" s="192" t="str">
        <f ca="1"/>
        <v>2018-01-05</v>
      </c>
      <c r="P1919" s="193">
        <f ca="1"/>
        <v>2.48</v>
      </c>
      <c r="Q1919" s="11"/>
    </row>
    <row r="1920" spans="1:17" ht="12.5">
      <c r="A1920" s="19"/>
      <c r="B1920" s="198" t="str">
        <f ca="1"/>
        <v>2018-01-04</v>
      </c>
      <c r="C1920" s="30">
        <f ca="1"/>
        <v>40.659999999999997</v>
      </c>
      <c r="D1920" s="205">
        <f t="shared" ca="1" si="144"/>
        <v>40.476500000000001</v>
      </c>
      <c r="E1920" s="30">
        <f t="shared" ca="1" si="141"/>
        <v>39.581333333333333</v>
      </c>
      <c r="F1920" s="30">
        <f t="shared" ca="1" si="142"/>
        <v>38.104083333333342</v>
      </c>
      <c r="G1920" s="206">
        <f t="shared" ca="1" si="143"/>
        <v>35.329320000000017</v>
      </c>
      <c r="H1920" s="192" t="str">
        <f ca="1"/>
        <v>2018-01-04</v>
      </c>
      <c r="I1920" s="193">
        <f ca="1"/>
        <v>89738400</v>
      </c>
      <c r="O1920" s="192" t="str">
        <f ca="1"/>
        <v>2018-01-04</v>
      </c>
      <c r="P1920" s="193">
        <f ca="1"/>
        <v>2.4500000000000002</v>
      </c>
      <c r="Q1920" s="11"/>
    </row>
    <row r="1921" spans="1:17" ht="12.5">
      <c r="A1921" s="19"/>
      <c r="B1921" s="198" t="str">
        <f ca="1"/>
        <v>2018-01-03</v>
      </c>
      <c r="C1921" s="30">
        <f ca="1"/>
        <v>40.47</v>
      </c>
      <c r="D1921" s="205">
        <f t="shared" ca="1" si="144"/>
        <v>40.436500000000002</v>
      </c>
      <c r="E1921" s="30">
        <f t="shared" ca="1" si="141"/>
        <v>39.511833333333335</v>
      </c>
      <c r="F1921" s="30">
        <f t="shared" ca="1" si="142"/>
        <v>38.054916666666685</v>
      </c>
      <c r="G1921" s="206">
        <f t="shared" ca="1" si="143"/>
        <v>35.27576000000002</v>
      </c>
      <c r="H1921" s="192" t="str">
        <f ca="1"/>
        <v>2018-01-03</v>
      </c>
      <c r="I1921" s="193">
        <f ca="1"/>
        <v>118071600</v>
      </c>
      <c r="O1921" s="192" t="str">
        <f ca="1"/>
        <v>2018-01-03</v>
      </c>
      <c r="P1921" s="193">
        <f ca="1"/>
        <v>2.4500000000000002</v>
      </c>
      <c r="Q1921" s="11"/>
    </row>
    <row r="1922" spans="1:17" ht="12.5">
      <c r="A1922" s="19"/>
      <c r="B1922" s="198" t="str">
        <f ca="1"/>
        <v>2018-01-02</v>
      </c>
      <c r="C1922" s="30">
        <f ca="1"/>
        <v>40.479999999999997</v>
      </c>
      <c r="D1922" s="205">
        <f t="shared" ca="1" si="144"/>
        <v>40.408000000000001</v>
      </c>
      <c r="E1922" s="30">
        <f t="shared" ca="1" si="141"/>
        <v>39.443333333333335</v>
      </c>
      <c r="F1922" s="30">
        <f t="shared" ca="1" si="142"/>
        <v>38.004916666666681</v>
      </c>
      <c r="G1922" s="206">
        <f t="shared" ca="1" si="143"/>
        <v>35.221760000000017</v>
      </c>
      <c r="H1922" s="192" t="str">
        <f ca="1"/>
        <v>2018-01-02</v>
      </c>
      <c r="I1922" s="193">
        <f ca="1"/>
        <v>102223736</v>
      </c>
      <c r="O1922" s="192" t="str">
        <f ca="1"/>
        <v>2018-01-02</v>
      </c>
      <c r="P1922" s="193">
        <f ca="1"/>
        <v>2.4700000000000002</v>
      </c>
      <c r="Q1922" s="11"/>
    </row>
    <row r="1923" spans="1:17" ht="12.5">
      <c r="A1923" s="19"/>
      <c r="B1923" s="198" t="str">
        <f ca="1"/>
        <v>2017-12-29</v>
      </c>
      <c r="C1923" s="30">
        <f ca="1"/>
        <v>39.770000000000003</v>
      </c>
      <c r="D1923" s="205">
        <f t="shared" ca="1" si="144"/>
        <v>40.393999999999998</v>
      </c>
      <c r="E1923" s="30">
        <f t="shared" ca="1" si="141"/>
        <v>39.375</v>
      </c>
      <c r="F1923" s="30">
        <f t="shared" ca="1" si="142"/>
        <v>37.95083333333335</v>
      </c>
      <c r="G1923" s="206">
        <f t="shared" ca="1" si="143"/>
        <v>35.167160000000017</v>
      </c>
      <c r="H1923" s="192" t="str">
        <f ca="1"/>
        <v>2017-12-29</v>
      </c>
      <c r="I1923" s="193">
        <f ca="1"/>
        <v>103999688</v>
      </c>
      <c r="O1923" s="192" t="str">
        <f ca="1"/>
        <v>2017-12-29</v>
      </c>
      <c r="P1923" s="193">
        <f ca="1"/>
        <v>2.4</v>
      </c>
      <c r="Q1923" s="11"/>
    </row>
    <row r="1924" spans="1:17" ht="12.5">
      <c r="A1924" s="19"/>
      <c r="B1924" s="198" t="str">
        <f ca="1"/>
        <v>2017-12-28</v>
      </c>
      <c r="C1924" s="30">
        <f ca="1"/>
        <v>40.200000000000003</v>
      </c>
      <c r="D1924" s="205">
        <f t="shared" ca="1" si="144"/>
        <v>40.424500000000002</v>
      </c>
      <c r="E1924" s="30">
        <f t="shared" ref="E1924:E1987" ca="1" si="145">AVERAGE(C1924:C1983)</f>
        <v>39.311166666666665</v>
      </c>
      <c r="F1924" s="30">
        <f t="shared" ref="F1924:F1987" ca="1" si="146">AVERAGE(C1924:C2043)</f>
        <v>37.902250000000016</v>
      </c>
      <c r="G1924" s="206">
        <f t="shared" ref="G1924:G1987" ca="1" si="147">AVERAGE(C1924:C2173)</f>
        <v>35.115520000000025</v>
      </c>
      <c r="H1924" s="192" t="str">
        <f ca="1"/>
        <v>2017-12-28</v>
      </c>
      <c r="I1924" s="193">
        <f ca="1"/>
        <v>65920800</v>
      </c>
      <c r="O1924" s="192" t="str">
        <f ca="1"/>
        <v>2017-12-28</v>
      </c>
      <c r="P1924" s="193">
        <f ca="1"/>
        <v>2.4300000000000002</v>
      </c>
      <c r="Q1924" s="11"/>
    </row>
    <row r="1925" spans="1:17" ht="12.5">
      <c r="A1925" s="19"/>
      <c r="B1925" s="198" t="str">
        <f ca="1"/>
        <v>2017-12-27</v>
      </c>
      <c r="C1925" s="30">
        <f ca="1"/>
        <v>40.090000000000003</v>
      </c>
      <c r="D1925" s="205">
        <f t="shared" ref="D1925:D1988" ca="1" si="148">AVERAGE(C1925:C1944)</f>
        <v>40.406000000000006</v>
      </c>
      <c r="E1925" s="30">
        <f t="shared" ca="1" si="145"/>
        <v>39.244000000000007</v>
      </c>
      <c r="F1925" s="30">
        <f t="shared" ca="1" si="146"/>
        <v>37.849166666666683</v>
      </c>
      <c r="G1925" s="206">
        <f t="shared" ca="1" si="147"/>
        <v>35.061880000000023</v>
      </c>
      <c r="H1925" s="192" t="str">
        <f ca="1"/>
        <v>2017-12-27</v>
      </c>
      <c r="I1925" s="193">
        <f ca="1"/>
        <v>85992852</v>
      </c>
      <c r="O1925" s="192" t="str">
        <f ca="1"/>
        <v>2017-12-27</v>
      </c>
      <c r="P1925" s="193">
        <f ca="1"/>
        <v>2.41</v>
      </c>
      <c r="Q1925" s="11"/>
    </row>
    <row r="1926" spans="1:17" ht="12.5">
      <c r="A1926" s="19"/>
      <c r="B1926" s="198" t="str">
        <f ca="1"/>
        <v>2017-12-26</v>
      </c>
      <c r="C1926" s="30">
        <f ca="1"/>
        <v>40.08</v>
      </c>
      <c r="D1926" s="205">
        <f t="shared" ca="1" si="148"/>
        <v>40.435000000000002</v>
      </c>
      <c r="E1926" s="30">
        <f t="shared" ca="1" si="145"/>
        <v>39.176000000000002</v>
      </c>
      <c r="F1926" s="30">
        <f t="shared" ca="1" si="146"/>
        <v>37.795333333333346</v>
      </c>
      <c r="G1926" s="206">
        <f t="shared" ca="1" si="147"/>
        <v>35.009520000000016</v>
      </c>
      <c r="H1926" s="192" t="str">
        <f ca="1"/>
        <v>2017-12-26</v>
      </c>
      <c r="I1926" s="193">
        <f ca="1"/>
        <v>132742144</v>
      </c>
      <c r="O1926" s="192" t="str">
        <f ca="1"/>
        <v>2017-12-26</v>
      </c>
      <c r="P1926" s="193">
        <f ca="1"/>
        <v>2.4700000000000002</v>
      </c>
      <c r="Q1926" s="11"/>
    </row>
    <row r="1927" spans="1:17" ht="12.5">
      <c r="A1927" s="19"/>
      <c r="B1927" s="198" t="str">
        <f ca="1"/>
        <v>2017-12-22</v>
      </c>
      <c r="C1927" s="30">
        <f ca="1"/>
        <v>41.13</v>
      </c>
      <c r="D1927" s="205">
        <f t="shared" ca="1" si="148"/>
        <v>40.476500000000001</v>
      </c>
      <c r="E1927" s="30">
        <f t="shared" ca="1" si="145"/>
        <v>39.109500000000004</v>
      </c>
      <c r="F1927" s="30">
        <f t="shared" ca="1" si="146"/>
        <v>37.73875000000001</v>
      </c>
      <c r="G1927" s="206">
        <f t="shared" ca="1" si="147"/>
        <v>34.957200000000022</v>
      </c>
      <c r="H1927" s="192" t="str">
        <f ca="1"/>
        <v>2017-12-22</v>
      </c>
      <c r="I1927" s="193">
        <f ca="1"/>
        <v>65397776</v>
      </c>
      <c r="O1927" s="192" t="str">
        <f ca="1"/>
        <v>2017-12-22</v>
      </c>
      <c r="P1927" s="193">
        <f ca="1"/>
        <v>2.4900000000000002</v>
      </c>
      <c r="Q1927" s="11"/>
    </row>
    <row r="1928" spans="1:17" ht="12.5">
      <c r="A1928" s="19"/>
      <c r="B1928" s="198" t="str">
        <f ca="1"/>
        <v>2017-12-21</v>
      </c>
      <c r="C1928" s="30">
        <f ca="1"/>
        <v>41.13</v>
      </c>
      <c r="D1928" s="205">
        <f t="shared" ca="1" si="148"/>
        <v>40.476000000000006</v>
      </c>
      <c r="E1928" s="30">
        <f t="shared" ca="1" si="145"/>
        <v>39.022166666666671</v>
      </c>
      <c r="F1928" s="30">
        <f t="shared" ca="1" si="146"/>
        <v>37.676083333333345</v>
      </c>
      <c r="G1928" s="206">
        <f t="shared" ca="1" si="147"/>
        <v>34.901160000000019</v>
      </c>
      <c r="H1928" s="192" t="str">
        <f ca="1"/>
        <v>2017-12-21</v>
      </c>
      <c r="I1928" s="193">
        <f ca="1"/>
        <v>83799600</v>
      </c>
      <c r="O1928" s="192" t="str">
        <f ca="1"/>
        <v>2017-12-21</v>
      </c>
      <c r="P1928" s="193">
        <f ca="1"/>
        <v>2.48</v>
      </c>
      <c r="Q1928" s="11"/>
    </row>
    <row r="1929" spans="1:17" ht="12.5">
      <c r="A1929" s="19"/>
      <c r="B1929" s="198" t="str">
        <f ca="1"/>
        <v>2017-12-20</v>
      </c>
      <c r="C1929" s="30">
        <f ca="1"/>
        <v>40.97</v>
      </c>
      <c r="D1929" s="205">
        <f t="shared" ca="1" si="148"/>
        <v>40.475000000000001</v>
      </c>
      <c r="E1929" s="30">
        <f t="shared" ca="1" si="145"/>
        <v>38.938500000000005</v>
      </c>
      <c r="F1929" s="30">
        <f t="shared" ca="1" si="146"/>
        <v>37.61225000000001</v>
      </c>
      <c r="G1929" s="206">
        <f t="shared" ca="1" si="147"/>
        <v>34.84444000000002</v>
      </c>
      <c r="H1929" s="192" t="str">
        <f ca="1"/>
        <v>2017-12-20</v>
      </c>
      <c r="I1929" s="193">
        <f ca="1"/>
        <v>93902596</v>
      </c>
      <c r="O1929" s="192" t="str">
        <f ca="1"/>
        <v>2017-12-20</v>
      </c>
      <c r="P1929" s="193">
        <f ca="1"/>
        <v>2.5</v>
      </c>
      <c r="Q1929" s="11"/>
    </row>
    <row r="1930" spans="1:17" ht="12.5">
      <c r="A1930" s="19"/>
      <c r="B1930" s="198" t="str">
        <f ca="1"/>
        <v>2017-12-19</v>
      </c>
      <c r="C1930" s="30">
        <f ca="1"/>
        <v>41.02</v>
      </c>
      <c r="D1930" s="205">
        <f t="shared" ca="1" si="148"/>
        <v>40.460999999999999</v>
      </c>
      <c r="E1930" s="30">
        <f t="shared" ca="1" si="145"/>
        <v>38.853333333333339</v>
      </c>
      <c r="F1930" s="30">
        <f t="shared" ca="1" si="146"/>
        <v>37.550750000000001</v>
      </c>
      <c r="G1930" s="206">
        <f t="shared" ca="1" si="147"/>
        <v>34.788120000000006</v>
      </c>
      <c r="H1930" s="192" t="str">
        <f ca="1"/>
        <v>2017-12-19</v>
      </c>
      <c r="I1930" s="193">
        <f ca="1"/>
        <v>109745788</v>
      </c>
      <c r="O1930" s="192" t="str">
        <f ca="1"/>
        <v>2017-12-19</v>
      </c>
      <c r="P1930" s="193">
        <f ca="1"/>
        <v>2.46</v>
      </c>
      <c r="Q1930" s="11"/>
    </row>
    <row r="1931" spans="1:17" ht="12.5">
      <c r="A1931" s="19"/>
      <c r="B1931" s="198" t="str">
        <f ca="1"/>
        <v>2017-12-18</v>
      </c>
      <c r="C1931" s="30">
        <f ca="1"/>
        <v>41.46</v>
      </c>
      <c r="D1931" s="205">
        <f t="shared" ca="1" si="148"/>
        <v>40.407000000000004</v>
      </c>
      <c r="E1931" s="30">
        <f t="shared" ca="1" si="145"/>
        <v>38.75716666666667</v>
      </c>
      <c r="F1931" s="30">
        <f t="shared" ca="1" si="146"/>
        <v>37.488166666666665</v>
      </c>
      <c r="G1931" s="206">
        <f t="shared" ca="1" si="147"/>
        <v>34.732320000000009</v>
      </c>
      <c r="H1931" s="192" t="str">
        <f ca="1"/>
        <v>2017-12-18</v>
      </c>
      <c r="I1931" s="193">
        <f ca="1"/>
        <v>117684456</v>
      </c>
      <c r="O1931" s="192" t="str">
        <f ca="1"/>
        <v>2017-12-18</v>
      </c>
      <c r="P1931" s="193">
        <f ca="1"/>
        <v>2.39</v>
      </c>
      <c r="Q1931" s="11"/>
    </row>
    <row r="1932" spans="1:17" ht="12.5">
      <c r="A1932" s="19"/>
      <c r="B1932" s="198" t="str">
        <f ca="1"/>
        <v>2017-12-15</v>
      </c>
      <c r="C1932" s="30">
        <f ca="1"/>
        <v>40.880000000000003</v>
      </c>
      <c r="D1932" s="205">
        <f t="shared" ca="1" si="148"/>
        <v>40.333000000000006</v>
      </c>
      <c r="E1932" s="30">
        <f t="shared" ca="1" si="145"/>
        <v>38.659000000000006</v>
      </c>
      <c r="F1932" s="30">
        <f t="shared" ca="1" si="146"/>
        <v>37.426083333333331</v>
      </c>
      <c r="G1932" s="206">
        <f t="shared" ca="1" si="147"/>
        <v>34.674680000000002</v>
      </c>
      <c r="H1932" s="192" t="str">
        <f ca="1"/>
        <v>2017-12-15</v>
      </c>
      <c r="I1932" s="193">
        <f ca="1"/>
        <v>160677228</v>
      </c>
      <c r="O1932" s="192" t="str">
        <f ca="1"/>
        <v>2017-12-15</v>
      </c>
      <c r="P1932" s="193">
        <f ca="1"/>
        <v>2.36</v>
      </c>
      <c r="Q1932" s="11"/>
    </row>
    <row r="1933" spans="1:17" ht="12.5">
      <c r="A1933" s="19"/>
      <c r="B1933" s="198" t="str">
        <f ca="1"/>
        <v>2017-12-14</v>
      </c>
      <c r="C1933" s="30">
        <f ca="1"/>
        <v>40.47</v>
      </c>
      <c r="D1933" s="205">
        <f t="shared" ca="1" si="148"/>
        <v>40.299500000000002</v>
      </c>
      <c r="E1933" s="30">
        <f t="shared" ca="1" si="145"/>
        <v>38.576333333333338</v>
      </c>
      <c r="F1933" s="30">
        <f t="shared" ca="1" si="146"/>
        <v>37.364750000000001</v>
      </c>
      <c r="G1933" s="206">
        <f t="shared" ca="1" si="147"/>
        <v>34.619079999999997</v>
      </c>
      <c r="H1933" s="192" t="str">
        <f ca="1"/>
        <v>2017-12-14</v>
      </c>
      <c r="I1933" s="193">
        <f ca="1"/>
        <v>81906164</v>
      </c>
      <c r="O1933" s="192" t="str">
        <f ca="1"/>
        <v>2017-12-14</v>
      </c>
      <c r="P1933" s="193">
        <f ca="1"/>
        <v>2.35</v>
      </c>
      <c r="Q1933" s="11"/>
    </row>
    <row r="1934" spans="1:17" ht="12.5">
      <c r="A1934" s="19"/>
      <c r="B1934" s="198" t="str">
        <f ca="1"/>
        <v>2017-12-13</v>
      </c>
      <c r="C1934" s="30">
        <f ca="1"/>
        <v>40.479999999999997</v>
      </c>
      <c r="D1934" s="205">
        <f t="shared" ca="1" si="148"/>
        <v>40.262500000000003</v>
      </c>
      <c r="E1934" s="30">
        <f t="shared" ca="1" si="145"/>
        <v>38.510833333333338</v>
      </c>
      <c r="F1934" s="30">
        <f t="shared" ca="1" si="146"/>
        <v>37.310916666666671</v>
      </c>
      <c r="G1934" s="206">
        <f t="shared" ca="1" si="147"/>
        <v>34.564479999999989</v>
      </c>
      <c r="H1934" s="192" t="str">
        <f ca="1"/>
        <v>2017-12-13</v>
      </c>
      <c r="I1934" s="193">
        <f ca="1"/>
        <v>95273788</v>
      </c>
      <c r="O1934" s="192" t="str">
        <f ca="1"/>
        <v>2017-12-13</v>
      </c>
      <c r="P1934" s="193">
        <f ca="1"/>
        <v>2.35</v>
      </c>
      <c r="Q1934" s="11"/>
    </row>
    <row r="1935" spans="1:17" ht="12.5">
      <c r="A1935" s="19"/>
      <c r="B1935" s="198" t="str">
        <f ca="1"/>
        <v>2017-12-12</v>
      </c>
      <c r="C1935" s="30">
        <f ca="1"/>
        <v>40.35</v>
      </c>
      <c r="D1935" s="205">
        <f t="shared" ca="1" si="148"/>
        <v>40.251500000000007</v>
      </c>
      <c r="E1935" s="30">
        <f t="shared" ca="1" si="145"/>
        <v>38.455666666666666</v>
      </c>
      <c r="F1935" s="30">
        <f t="shared" ca="1" si="146"/>
        <v>37.257916666666674</v>
      </c>
      <c r="G1935" s="206">
        <f t="shared" ca="1" si="147"/>
        <v>34.509719999999994</v>
      </c>
      <c r="H1935" s="192" t="str">
        <f ca="1"/>
        <v>2017-12-12</v>
      </c>
      <c r="I1935" s="193">
        <f ca="1"/>
        <v>77636920</v>
      </c>
      <c r="O1935" s="192" t="str">
        <f ca="1"/>
        <v>2017-12-12</v>
      </c>
      <c r="P1935" s="193">
        <f ca="1"/>
        <v>2.4</v>
      </c>
      <c r="Q1935" s="11"/>
    </row>
    <row r="1936" spans="1:17" ht="12.5">
      <c r="A1936" s="19"/>
      <c r="B1936" s="198" t="str">
        <f ca="1"/>
        <v>2017-12-11</v>
      </c>
      <c r="C1936" s="30">
        <f ca="1"/>
        <v>40.58</v>
      </c>
      <c r="D1936" s="205">
        <f t="shared" ca="1" si="148"/>
        <v>40.278000000000006</v>
      </c>
      <c r="E1936" s="30">
        <f t="shared" ca="1" si="145"/>
        <v>38.402333333333331</v>
      </c>
      <c r="F1936" s="30">
        <f t="shared" ca="1" si="146"/>
        <v>37.204750000000004</v>
      </c>
      <c r="G1936" s="206">
        <f t="shared" ca="1" si="147"/>
        <v>34.454879999999989</v>
      </c>
      <c r="H1936" s="192" t="str">
        <f ca="1"/>
        <v>2017-12-11</v>
      </c>
      <c r="I1936" s="193">
        <f ca="1"/>
        <v>141095200</v>
      </c>
      <c r="O1936" s="192" t="str">
        <f ca="1"/>
        <v>2017-12-11</v>
      </c>
      <c r="P1936" s="193">
        <f ca="1"/>
        <v>2.38</v>
      </c>
      <c r="Q1936" s="11"/>
    </row>
    <row r="1937" spans="1:17" ht="12.5">
      <c r="A1937" s="19"/>
      <c r="B1937" s="198" t="str">
        <f ca="1"/>
        <v>2017-12-08</v>
      </c>
      <c r="C1937" s="30">
        <f ca="1"/>
        <v>39.799999999999997</v>
      </c>
      <c r="D1937" s="205">
        <f t="shared" ca="1" si="148"/>
        <v>40.301500000000004</v>
      </c>
      <c r="E1937" s="30">
        <f t="shared" ca="1" si="145"/>
        <v>38.349999999999994</v>
      </c>
      <c r="F1937" s="30">
        <f t="shared" ca="1" si="146"/>
        <v>37.150083333333342</v>
      </c>
      <c r="G1937" s="206">
        <f t="shared" ca="1" si="147"/>
        <v>34.399119999999996</v>
      </c>
      <c r="H1937" s="192" t="str">
        <f ca="1"/>
        <v>2017-12-08</v>
      </c>
      <c r="I1937" s="193">
        <f ca="1"/>
        <v>93420924</v>
      </c>
      <c r="O1937" s="192" t="str">
        <f ca="1"/>
        <v>2017-12-08</v>
      </c>
      <c r="P1937" s="193">
        <f ca="1"/>
        <v>2.38</v>
      </c>
      <c r="Q1937" s="11"/>
    </row>
    <row r="1938" spans="1:17" ht="12.5">
      <c r="A1938" s="19"/>
      <c r="B1938" s="198" t="str">
        <f ca="1"/>
        <v>2017-12-07</v>
      </c>
      <c r="C1938" s="30">
        <f ca="1"/>
        <v>39.79</v>
      </c>
      <c r="D1938" s="205">
        <f t="shared" ca="1" si="148"/>
        <v>40.3705</v>
      </c>
      <c r="E1938" s="30">
        <f t="shared" ca="1" si="145"/>
        <v>38.304333333333332</v>
      </c>
      <c r="F1938" s="30">
        <f t="shared" ca="1" si="146"/>
        <v>37.100250000000003</v>
      </c>
      <c r="G1938" s="206">
        <f t="shared" ca="1" si="147"/>
        <v>34.344719999999995</v>
      </c>
      <c r="H1938" s="192" t="str">
        <f ca="1"/>
        <v>2017-12-07</v>
      </c>
      <c r="I1938" s="193">
        <f ca="1"/>
        <v>102693232</v>
      </c>
      <c r="O1938" s="192" t="str">
        <f ca="1"/>
        <v>2017-12-07</v>
      </c>
      <c r="P1938" s="193">
        <f ca="1"/>
        <v>2.38</v>
      </c>
      <c r="Q1938" s="11"/>
    </row>
    <row r="1939" spans="1:17" ht="12.5">
      <c r="A1939" s="19"/>
      <c r="B1939" s="198" t="str">
        <f ca="1"/>
        <v>2017-12-06</v>
      </c>
      <c r="C1939" s="30">
        <f ca="1"/>
        <v>39.72</v>
      </c>
      <c r="D1939" s="205">
        <f t="shared" ca="1" si="148"/>
        <v>40.444499999999998</v>
      </c>
      <c r="E1939" s="30">
        <f t="shared" ca="1" si="145"/>
        <v>38.264166666666668</v>
      </c>
      <c r="F1939" s="30">
        <f t="shared" ca="1" si="146"/>
        <v>37.05308333333334</v>
      </c>
      <c r="G1939" s="206">
        <f t="shared" ca="1" si="147"/>
        <v>34.290959999999991</v>
      </c>
      <c r="H1939" s="192" t="str">
        <f ca="1"/>
        <v>2017-12-06</v>
      </c>
      <c r="I1939" s="193">
        <f ca="1"/>
        <v>114240000</v>
      </c>
      <c r="O1939" s="192" t="str">
        <f ca="1"/>
        <v>2017-12-06</v>
      </c>
      <c r="P1939" s="193">
        <f ca="1"/>
        <v>2.33</v>
      </c>
      <c r="Q1939" s="11"/>
    </row>
    <row r="1940" spans="1:17" ht="12.5">
      <c r="A1940" s="19"/>
      <c r="B1940" s="198" t="str">
        <f ca="1"/>
        <v>2017-12-05</v>
      </c>
      <c r="C1940" s="30">
        <f ca="1"/>
        <v>39.86</v>
      </c>
      <c r="D1940" s="205">
        <f t="shared" ca="1" si="148"/>
        <v>40.504999999999995</v>
      </c>
      <c r="E1940" s="30">
        <f t="shared" ca="1" si="145"/>
        <v>38.230000000000004</v>
      </c>
      <c r="F1940" s="30">
        <f t="shared" ca="1" si="146"/>
        <v>36.998583333333343</v>
      </c>
      <c r="G1940" s="206">
        <f t="shared" ca="1" si="147"/>
        <v>34.23579999999999</v>
      </c>
      <c r="H1940" s="192" t="str">
        <f ca="1"/>
        <v>2017-12-05</v>
      </c>
      <c r="I1940" s="193">
        <f ca="1"/>
        <v>109400800</v>
      </c>
      <c r="O1940" s="192" t="str">
        <f ca="1"/>
        <v>2017-12-05</v>
      </c>
      <c r="P1940" s="193">
        <f ca="1"/>
        <v>2.36</v>
      </c>
      <c r="Q1940" s="11"/>
    </row>
    <row r="1941" spans="1:17" ht="12.5">
      <c r="A1941" s="19"/>
      <c r="B1941" s="198" t="str">
        <f ca="1"/>
        <v>2017-12-04</v>
      </c>
      <c r="C1941" s="30">
        <f ca="1"/>
        <v>39.9</v>
      </c>
      <c r="D1941" s="205">
        <f t="shared" ca="1" si="148"/>
        <v>40.551999999999985</v>
      </c>
      <c r="E1941" s="30">
        <f t="shared" ca="1" si="145"/>
        <v>38.195999999999998</v>
      </c>
      <c r="F1941" s="30">
        <f t="shared" ca="1" si="146"/>
        <v>36.946833333333331</v>
      </c>
      <c r="G1941" s="206">
        <f t="shared" ca="1" si="147"/>
        <v>34.179079999999985</v>
      </c>
      <c r="H1941" s="192" t="str">
        <f ca="1"/>
        <v>2017-12-04</v>
      </c>
      <c r="I1941" s="193">
        <f ca="1"/>
        <v>130169600</v>
      </c>
      <c r="O1941" s="192" t="str">
        <f ca="1"/>
        <v>2017-12-04</v>
      </c>
      <c r="P1941" s="193">
        <f ca="1"/>
        <v>2.38</v>
      </c>
      <c r="Q1941" s="11"/>
    </row>
    <row r="1942" spans="1:17" ht="12.5">
      <c r="A1942" s="19"/>
      <c r="B1942" s="198" t="str">
        <f ca="1"/>
        <v>2017-12-01</v>
      </c>
      <c r="C1942" s="30">
        <f ca="1"/>
        <v>40.200000000000003</v>
      </c>
      <c r="D1942" s="205">
        <f t="shared" ca="1" si="148"/>
        <v>40.576499999999996</v>
      </c>
      <c r="E1942" s="30">
        <f t="shared" ca="1" si="145"/>
        <v>38.15</v>
      </c>
      <c r="F1942" s="30">
        <f t="shared" ca="1" si="146"/>
        <v>36.896499999999996</v>
      </c>
      <c r="G1942" s="206">
        <f t="shared" ca="1" si="147"/>
        <v>34.121199999999988</v>
      </c>
      <c r="H1942" s="192" t="str">
        <f ca="1"/>
        <v>2017-12-01</v>
      </c>
      <c r="I1942" s="193">
        <f ca="1"/>
        <v>159037200</v>
      </c>
      <c r="O1942" s="192" t="str">
        <f ca="1"/>
        <v>2017-12-01</v>
      </c>
      <c r="P1942" s="193">
        <f ca="1"/>
        <v>2.36</v>
      </c>
      <c r="Q1942" s="11"/>
    </row>
    <row r="1943" spans="1:17" ht="12.5">
      <c r="A1943" s="19"/>
      <c r="B1943" s="198" t="str">
        <f ca="1"/>
        <v>2017-11-30</v>
      </c>
      <c r="C1943" s="30">
        <f ca="1"/>
        <v>40.380000000000003</v>
      </c>
      <c r="D1943" s="205">
        <f t="shared" ca="1" si="148"/>
        <v>40.534499999999994</v>
      </c>
      <c r="E1943" s="30">
        <f t="shared" ca="1" si="145"/>
        <v>38.109333333333332</v>
      </c>
      <c r="F1943" s="30">
        <f t="shared" ca="1" si="146"/>
        <v>36.846416666666656</v>
      </c>
      <c r="G1943" s="206">
        <f t="shared" ca="1" si="147"/>
        <v>34.061319999999988</v>
      </c>
      <c r="H1943" s="192" t="str">
        <f ca="1"/>
        <v>2017-11-30</v>
      </c>
      <c r="I1943" s="193">
        <f ca="1"/>
        <v>166108872</v>
      </c>
      <c r="O1943" s="192" t="str">
        <f ca="1"/>
        <v>2017-11-30</v>
      </c>
      <c r="P1943" s="193">
        <f ca="1"/>
        <v>2.42</v>
      </c>
      <c r="Q1943" s="11"/>
    </row>
    <row r="1944" spans="1:17" ht="12.5">
      <c r="A1944" s="19"/>
      <c r="B1944" s="198" t="str">
        <f ca="1"/>
        <v>2017-11-29</v>
      </c>
      <c r="C1944" s="30">
        <f ca="1"/>
        <v>39.83</v>
      </c>
      <c r="D1944" s="205">
        <f t="shared" ca="1" si="148"/>
        <v>40.469499999999996</v>
      </c>
      <c r="E1944" s="30">
        <f t="shared" ca="1" si="145"/>
        <v>38.06816666666667</v>
      </c>
      <c r="F1944" s="30">
        <f t="shared" ca="1" si="146"/>
        <v>36.792583333333333</v>
      </c>
      <c r="G1944" s="206">
        <f t="shared" ca="1" si="147"/>
        <v>34.001479999999994</v>
      </c>
      <c r="H1944" s="192" t="str">
        <f ca="1"/>
        <v>2017-11-29</v>
      </c>
      <c r="I1944" s="193">
        <f ca="1"/>
        <v>166665600</v>
      </c>
      <c r="O1944" s="192" t="str">
        <f ca="1"/>
        <v>2017-11-29</v>
      </c>
      <c r="P1944" s="193">
        <f ca="1"/>
        <v>2.38</v>
      </c>
      <c r="Q1944" s="11"/>
    </row>
    <row r="1945" spans="1:17" ht="12.5">
      <c r="A1945" s="19"/>
      <c r="B1945" s="198" t="str">
        <f ca="1"/>
        <v>2017-11-28</v>
      </c>
      <c r="C1945" s="30">
        <f ca="1"/>
        <v>40.67</v>
      </c>
      <c r="D1945" s="205">
        <f t="shared" ca="1" si="148"/>
        <v>40.457000000000001</v>
      </c>
      <c r="E1945" s="30">
        <f t="shared" ca="1" si="145"/>
        <v>38.036833333333334</v>
      </c>
      <c r="F1945" s="30">
        <f t="shared" ca="1" si="146"/>
        <v>36.750250000000001</v>
      </c>
      <c r="G1945" s="206">
        <f t="shared" ca="1" si="147"/>
        <v>33.943439999999995</v>
      </c>
      <c r="H1945" s="192" t="str">
        <f ca="1"/>
        <v>2017-11-28</v>
      </c>
      <c r="I1945" s="193">
        <f ca="1"/>
        <v>105715208</v>
      </c>
      <c r="O1945" s="192" t="str">
        <f ca="1"/>
        <v>2017-11-28</v>
      </c>
      <c r="P1945" s="193">
        <f ca="1"/>
        <v>2.34</v>
      </c>
      <c r="Q1945" s="11"/>
    </row>
    <row r="1946" spans="1:17" ht="12.5">
      <c r="A1946" s="19"/>
      <c r="B1946" s="198" t="str">
        <f ca="1"/>
        <v>2017-11-27</v>
      </c>
      <c r="C1946" s="30">
        <f ca="1"/>
        <v>40.909999999999997</v>
      </c>
      <c r="D1946" s="205">
        <f t="shared" ca="1" si="148"/>
        <v>40.375500000000002</v>
      </c>
      <c r="E1946" s="30">
        <f t="shared" ca="1" si="145"/>
        <v>37.99916666666666</v>
      </c>
      <c r="F1946" s="30">
        <f t="shared" ca="1" si="146"/>
        <v>36.71258333333332</v>
      </c>
      <c r="G1946" s="206">
        <f t="shared" ca="1" si="147"/>
        <v>33.882999999999988</v>
      </c>
      <c r="H1946" s="192" t="str">
        <f ca="1"/>
        <v>2017-11-27</v>
      </c>
      <c r="I1946" s="193">
        <f ca="1"/>
        <v>82867208</v>
      </c>
      <c r="O1946" s="192" t="str">
        <f ca="1"/>
        <v>2017-11-27</v>
      </c>
      <c r="P1946" s="193">
        <f ca="1"/>
        <v>2.33</v>
      </c>
      <c r="Q1946" s="11"/>
    </row>
    <row r="1947" spans="1:17" ht="12.5">
      <c r="A1947" s="19"/>
      <c r="B1947" s="198" t="str">
        <f ca="1"/>
        <v>2017-11-24</v>
      </c>
      <c r="C1947" s="30">
        <f ca="1"/>
        <v>41.12</v>
      </c>
      <c r="D1947" s="205">
        <f t="shared" ca="1" si="148"/>
        <v>40.23899999999999</v>
      </c>
      <c r="E1947" s="30">
        <f t="shared" ca="1" si="145"/>
        <v>37.957333333333331</v>
      </c>
      <c r="F1947" s="30">
        <f t="shared" ca="1" si="146"/>
        <v>36.673666666666655</v>
      </c>
      <c r="G1947" s="206">
        <f t="shared" ca="1" si="147"/>
        <v>33.822479999999992</v>
      </c>
      <c r="H1947" s="192" t="str">
        <f ca="1"/>
        <v>2017-11-24</v>
      </c>
      <c r="I1947" s="193">
        <f ca="1"/>
        <v>56106800</v>
      </c>
      <c r="O1947" s="192" t="str">
        <f ca="1"/>
        <v>2017-11-24</v>
      </c>
      <c r="P1947" s="193">
        <f ca="1"/>
        <v>2.34</v>
      </c>
      <c r="Q1947" s="11"/>
    </row>
    <row r="1948" spans="1:17" ht="12.5">
      <c r="A1948" s="19"/>
      <c r="B1948" s="198" t="str">
        <f ca="1"/>
        <v>2017-11-22</v>
      </c>
      <c r="C1948" s="30">
        <f ca="1"/>
        <v>41.11</v>
      </c>
      <c r="D1948" s="205">
        <f t="shared" ca="1" si="148"/>
        <v>40.025999999999996</v>
      </c>
      <c r="E1948" s="30">
        <f t="shared" ca="1" si="145"/>
        <v>37.909500000000001</v>
      </c>
      <c r="F1948" s="30">
        <f t="shared" ca="1" si="146"/>
        <v>36.631166666666658</v>
      </c>
      <c r="G1948" s="206">
        <f t="shared" ca="1" si="147"/>
        <v>33.761199999999981</v>
      </c>
      <c r="H1948" s="192" t="str">
        <f ca="1"/>
        <v>2017-11-22</v>
      </c>
      <c r="I1948" s="193">
        <f ca="1"/>
        <v>102355700</v>
      </c>
      <c r="O1948" s="192" t="str">
        <f ca="1"/>
        <v>2017-11-22</v>
      </c>
      <c r="P1948" s="193">
        <f ca="1"/>
        <v>2.3199999999999998</v>
      </c>
      <c r="Q1948" s="11"/>
    </row>
    <row r="1949" spans="1:17" ht="12.5">
      <c r="A1949" s="19"/>
      <c r="B1949" s="198" t="str">
        <f ca="1"/>
        <v>2017-11-21</v>
      </c>
      <c r="C1949" s="30">
        <f ca="1"/>
        <v>40.69</v>
      </c>
      <c r="D1949" s="205">
        <f t="shared" ca="1" si="148"/>
        <v>39.801500000000004</v>
      </c>
      <c r="E1949" s="30">
        <f t="shared" ca="1" si="145"/>
        <v>37.860166666666672</v>
      </c>
      <c r="F1949" s="30">
        <f t="shared" ca="1" si="146"/>
        <v>36.587749999999993</v>
      </c>
      <c r="G1949" s="206">
        <f t="shared" ca="1" si="147"/>
        <v>33.70015999999999</v>
      </c>
      <c r="H1949" s="192" t="str">
        <f ca="1"/>
        <v>2017-11-21</v>
      </c>
      <c r="I1949" s="193">
        <f ca="1"/>
        <v>100525200</v>
      </c>
      <c r="O1949" s="192" t="str">
        <f ca="1"/>
        <v>2017-11-21</v>
      </c>
      <c r="P1949" s="193">
        <f ca="1"/>
        <v>2.36</v>
      </c>
      <c r="Q1949" s="11"/>
    </row>
    <row r="1950" spans="1:17" ht="12.5">
      <c r="A1950" s="19"/>
      <c r="B1950" s="198" t="str">
        <f ca="1"/>
        <v>2017-11-20</v>
      </c>
      <c r="C1950" s="30">
        <f ca="1"/>
        <v>39.94</v>
      </c>
      <c r="D1950" s="205">
        <f t="shared" ca="1" si="148"/>
        <v>39.606499999999997</v>
      </c>
      <c r="E1950" s="30">
        <f t="shared" ca="1" si="145"/>
        <v>37.812166666666677</v>
      </c>
      <c r="F1950" s="30">
        <f t="shared" ca="1" si="146"/>
        <v>36.55083333333333</v>
      </c>
      <c r="G1950" s="206">
        <f t="shared" ca="1" si="147"/>
        <v>33.640279999999983</v>
      </c>
      <c r="H1950" s="192" t="str">
        <f ca="1"/>
        <v>2017-11-20</v>
      </c>
      <c r="I1950" s="193">
        <f ca="1"/>
        <v>65049788</v>
      </c>
      <c r="O1950" s="192" t="str">
        <f ca="1"/>
        <v>2017-11-20</v>
      </c>
      <c r="P1950" s="193">
        <f ca="1"/>
        <v>2.37</v>
      </c>
      <c r="Q1950" s="11"/>
    </row>
    <row r="1951" spans="1:17" ht="12.5">
      <c r="A1951" s="19"/>
      <c r="B1951" s="198" t="str">
        <f ca="1"/>
        <v>2017-11-17</v>
      </c>
      <c r="C1951" s="30">
        <f ca="1"/>
        <v>39.979999999999997</v>
      </c>
      <c r="D1951" s="205">
        <f t="shared" ca="1" si="148"/>
        <v>39.438000000000002</v>
      </c>
      <c r="E1951" s="30">
        <f t="shared" ca="1" si="145"/>
        <v>37.77033333333334</v>
      </c>
      <c r="F1951" s="30">
        <f t="shared" ca="1" si="146"/>
        <v>36.515749999999997</v>
      </c>
      <c r="G1951" s="206">
        <f t="shared" ca="1" si="147"/>
        <v>33.58395999999999</v>
      </c>
      <c r="H1951" s="192" t="str">
        <f ca="1"/>
        <v>2017-11-17</v>
      </c>
      <c r="I1951" s="193">
        <f ca="1"/>
        <v>87598176</v>
      </c>
      <c r="O1951" s="192" t="str">
        <f ca="1"/>
        <v>2017-11-17</v>
      </c>
      <c r="P1951" s="193">
        <f ca="1"/>
        <v>2.35</v>
      </c>
      <c r="Q1951" s="11"/>
    </row>
    <row r="1952" spans="1:17" ht="12.5">
      <c r="A1952" s="19"/>
      <c r="B1952" s="198" t="str">
        <f ca="1"/>
        <v>2017-11-16</v>
      </c>
      <c r="C1952" s="30">
        <f ca="1"/>
        <v>40.21</v>
      </c>
      <c r="D1952" s="205">
        <f t="shared" ca="1" si="148"/>
        <v>39.268500000000003</v>
      </c>
      <c r="E1952" s="30">
        <f t="shared" ca="1" si="145"/>
        <v>37.725500000000004</v>
      </c>
      <c r="F1952" s="30">
        <f t="shared" ca="1" si="146"/>
        <v>36.479500000000002</v>
      </c>
      <c r="G1952" s="206">
        <f t="shared" ca="1" si="147"/>
        <v>33.527399999999993</v>
      </c>
      <c r="H1952" s="192" t="str">
        <f ca="1"/>
        <v>2017-11-16</v>
      </c>
      <c r="I1952" s="193">
        <f ca="1"/>
        <v>94550000</v>
      </c>
      <c r="O1952" s="192" t="str">
        <f ca="1"/>
        <v>2017-11-16</v>
      </c>
      <c r="P1952" s="193">
        <f ca="1"/>
        <v>2.36</v>
      </c>
      <c r="Q1952" s="11"/>
    </row>
    <row r="1953" spans="1:17" ht="12.5">
      <c r="A1953" s="19"/>
      <c r="B1953" s="198" t="str">
        <f ca="1"/>
        <v>2017-11-15</v>
      </c>
      <c r="C1953" s="30">
        <f ca="1"/>
        <v>39.729999999999997</v>
      </c>
      <c r="D1953" s="205">
        <f t="shared" ca="1" si="148"/>
        <v>39.083999999999996</v>
      </c>
      <c r="E1953" s="30">
        <f t="shared" ca="1" si="145"/>
        <v>37.67966666666667</v>
      </c>
      <c r="F1953" s="30">
        <f t="shared" ca="1" si="146"/>
        <v>36.443083333333334</v>
      </c>
      <c r="G1953" s="206">
        <f t="shared" ca="1" si="147"/>
        <v>33.468360000000004</v>
      </c>
      <c r="H1953" s="192" t="str">
        <f ca="1"/>
        <v>2017-11-15</v>
      </c>
      <c r="I1953" s="193">
        <f ca="1"/>
        <v>116632400</v>
      </c>
      <c r="O1953" s="192" t="str">
        <f ca="1"/>
        <v>2017-11-15</v>
      </c>
      <c r="P1953" s="193">
        <f ca="1"/>
        <v>2.34</v>
      </c>
      <c r="Q1953" s="11"/>
    </row>
    <row r="1954" spans="1:17" ht="12.5">
      <c r="A1954" s="19"/>
      <c r="B1954" s="198" t="str">
        <f ca="1"/>
        <v>2017-11-14</v>
      </c>
      <c r="C1954" s="30">
        <f ca="1"/>
        <v>40.26</v>
      </c>
      <c r="D1954" s="205">
        <f t="shared" ca="1" si="148"/>
        <v>38.968000000000004</v>
      </c>
      <c r="E1954" s="30">
        <f t="shared" ca="1" si="145"/>
        <v>37.640999999999998</v>
      </c>
      <c r="F1954" s="30">
        <f t="shared" ca="1" si="146"/>
        <v>36.410583333333335</v>
      </c>
      <c r="G1954" s="206">
        <f t="shared" ca="1" si="147"/>
        <v>33.411160000000002</v>
      </c>
      <c r="H1954" s="192" t="str">
        <f ca="1"/>
        <v>2017-11-14</v>
      </c>
      <c r="I1954" s="193">
        <f ca="1"/>
        <v>99130000</v>
      </c>
      <c r="O1954" s="192" t="str">
        <f ca="1"/>
        <v>2017-11-14</v>
      </c>
      <c r="P1954" s="193">
        <f ca="1"/>
        <v>2.38</v>
      </c>
      <c r="Q1954" s="11"/>
    </row>
    <row r="1955" spans="1:17" ht="12.5">
      <c r="A1955" s="19"/>
      <c r="B1955" s="198" t="str">
        <f ca="1"/>
        <v>2017-11-13</v>
      </c>
      <c r="C1955" s="30">
        <f ca="1"/>
        <v>40.880000000000003</v>
      </c>
      <c r="D1955" s="205">
        <f t="shared" ca="1" si="148"/>
        <v>38.833500000000001</v>
      </c>
      <c r="E1955" s="30">
        <f t="shared" ca="1" si="145"/>
        <v>37.583500000000008</v>
      </c>
      <c r="F1955" s="30">
        <f t="shared" ca="1" si="146"/>
        <v>36.374166666666682</v>
      </c>
      <c r="G1955" s="206">
        <f t="shared" ca="1" si="147"/>
        <v>33.351880000000008</v>
      </c>
      <c r="H1955" s="192" t="str">
        <f ca="1"/>
        <v>2017-11-13</v>
      </c>
      <c r="I1955" s="193">
        <f ca="1"/>
        <v>67928400</v>
      </c>
      <c r="O1955" s="192" t="str">
        <f ca="1"/>
        <v>2017-11-13</v>
      </c>
      <c r="P1955" s="193">
        <f ca="1"/>
        <v>2.4</v>
      </c>
      <c r="Q1955" s="11"/>
    </row>
    <row r="1956" spans="1:17" ht="12.5">
      <c r="A1956" s="19"/>
      <c r="B1956" s="198" t="str">
        <f ca="1"/>
        <v>2017-11-10</v>
      </c>
      <c r="C1956" s="30">
        <f ca="1"/>
        <v>41.05</v>
      </c>
      <c r="D1956" s="205">
        <f t="shared" ca="1" si="148"/>
        <v>38.661500000000004</v>
      </c>
      <c r="E1956" s="30">
        <f t="shared" ca="1" si="145"/>
        <v>37.516833333333345</v>
      </c>
      <c r="F1956" s="30">
        <f t="shared" ca="1" si="146"/>
        <v>36.331500000000013</v>
      </c>
      <c r="G1956" s="206">
        <f t="shared" ca="1" si="147"/>
        <v>33.287440000000011</v>
      </c>
      <c r="H1956" s="192" t="str">
        <f ca="1"/>
        <v>2017-11-10</v>
      </c>
      <c r="I1956" s="193">
        <f ca="1"/>
        <v>100582000</v>
      </c>
      <c r="O1956" s="192" t="str">
        <f ca="1"/>
        <v>2017-11-10</v>
      </c>
      <c r="P1956" s="193">
        <f ca="1"/>
        <v>2.4</v>
      </c>
      <c r="Q1956" s="11"/>
    </row>
    <row r="1957" spans="1:17" ht="12.5">
      <c r="A1957" s="19"/>
      <c r="B1957" s="198" t="str">
        <f ca="1"/>
        <v>2017-11-09</v>
      </c>
      <c r="C1957" s="30">
        <f ca="1"/>
        <v>41.18</v>
      </c>
      <c r="D1957" s="205">
        <f t="shared" ca="1" si="148"/>
        <v>38.447000000000003</v>
      </c>
      <c r="E1957" s="30">
        <f t="shared" ca="1" si="145"/>
        <v>37.448666666666675</v>
      </c>
      <c r="F1957" s="30">
        <f t="shared" ca="1" si="146"/>
        <v>36.288333333333341</v>
      </c>
      <c r="G1957" s="206">
        <f t="shared" ca="1" si="147"/>
        <v>33.221040000000009</v>
      </c>
      <c r="H1957" s="192" t="str">
        <f ca="1"/>
        <v>2017-11-09</v>
      </c>
      <c r="I1957" s="193">
        <f ca="1"/>
        <v>117930400</v>
      </c>
      <c r="O1957" s="192" t="str">
        <f ca="1"/>
        <v>2017-11-09</v>
      </c>
      <c r="P1957" s="193">
        <f ca="1"/>
        <v>2.33</v>
      </c>
      <c r="Q1957" s="11"/>
    </row>
    <row r="1958" spans="1:17" ht="12.5">
      <c r="A1958" s="19"/>
      <c r="B1958" s="198" t="str">
        <f ca="1"/>
        <v>2017-11-08</v>
      </c>
      <c r="C1958" s="30">
        <f ca="1"/>
        <v>41.27</v>
      </c>
      <c r="D1958" s="205">
        <f t="shared" ca="1" si="148"/>
        <v>38.214500000000001</v>
      </c>
      <c r="E1958" s="30">
        <f t="shared" ca="1" si="145"/>
        <v>37.390500000000003</v>
      </c>
      <c r="F1958" s="30">
        <f t="shared" ca="1" si="146"/>
        <v>36.244500000000009</v>
      </c>
      <c r="G1958" s="206">
        <f t="shared" ca="1" si="147"/>
        <v>33.15664000000001</v>
      </c>
      <c r="H1958" s="192" t="str">
        <f ca="1"/>
        <v>2017-11-08</v>
      </c>
      <c r="I1958" s="193">
        <f ca="1"/>
        <v>97638108</v>
      </c>
      <c r="O1958" s="192" t="str">
        <f ca="1"/>
        <v>2017-11-08</v>
      </c>
      <c r="P1958" s="193">
        <f ca="1"/>
        <v>2.33</v>
      </c>
      <c r="Q1958" s="11"/>
    </row>
    <row r="1959" spans="1:17" ht="12.5">
      <c r="A1959" s="19"/>
      <c r="B1959" s="198" t="str">
        <f ca="1"/>
        <v>2017-11-07</v>
      </c>
      <c r="C1959" s="30">
        <f ca="1"/>
        <v>40.93</v>
      </c>
      <c r="D1959" s="205">
        <f t="shared" ca="1" si="148"/>
        <v>37.983999999999995</v>
      </c>
      <c r="E1959" s="30">
        <f t="shared" ca="1" si="145"/>
        <v>37.33333333333335</v>
      </c>
      <c r="F1959" s="30">
        <f t="shared" ca="1" si="146"/>
        <v>36.198083333333344</v>
      </c>
      <c r="G1959" s="206">
        <f t="shared" ca="1" si="147"/>
        <v>33.091280000000005</v>
      </c>
      <c r="H1959" s="192" t="str">
        <f ca="1"/>
        <v>2017-11-07</v>
      </c>
      <c r="I1959" s="193">
        <f ca="1"/>
        <v>97446000</v>
      </c>
      <c r="O1959" s="192" t="str">
        <f ca="1"/>
        <v>2017-11-07</v>
      </c>
      <c r="P1959" s="193">
        <f ca="1"/>
        <v>2.31</v>
      </c>
      <c r="Q1959" s="11"/>
    </row>
    <row r="1960" spans="1:17" ht="12.5">
      <c r="A1960" s="19"/>
      <c r="B1960" s="198" t="str">
        <f ca="1"/>
        <v>2017-11-06</v>
      </c>
      <c r="C1960" s="30">
        <f ca="1"/>
        <v>40.799999999999997</v>
      </c>
      <c r="D1960" s="205">
        <f t="shared" ca="1" si="148"/>
        <v>37.762499999999996</v>
      </c>
      <c r="E1960" s="30">
        <f t="shared" ca="1" si="145"/>
        <v>37.275000000000013</v>
      </c>
      <c r="F1960" s="30">
        <f t="shared" ca="1" si="146"/>
        <v>36.153500000000015</v>
      </c>
      <c r="G1960" s="206">
        <f t="shared" ca="1" si="147"/>
        <v>33.030120000000004</v>
      </c>
      <c r="H1960" s="192" t="str">
        <f ca="1"/>
        <v>2017-11-06</v>
      </c>
      <c r="I1960" s="193">
        <f ca="1"/>
        <v>140105224</v>
      </c>
      <c r="O1960" s="192" t="str">
        <f ca="1"/>
        <v>2017-11-06</v>
      </c>
      <c r="P1960" s="193">
        <f ca="1"/>
        <v>2.3199999999999998</v>
      </c>
      <c r="Q1960" s="11"/>
    </row>
    <row r="1961" spans="1:17" ht="12.5">
      <c r="A1961" s="19"/>
      <c r="B1961" s="198" t="str">
        <f ca="1"/>
        <v>2017-11-03</v>
      </c>
      <c r="C1961" s="30">
        <f ca="1"/>
        <v>40.39</v>
      </c>
      <c r="D1961" s="205">
        <f t="shared" ca="1" si="148"/>
        <v>37.546999999999997</v>
      </c>
      <c r="E1961" s="30">
        <f t="shared" ca="1" si="145"/>
        <v>37.209500000000013</v>
      </c>
      <c r="F1961" s="30">
        <f t="shared" ca="1" si="146"/>
        <v>36.105500000000013</v>
      </c>
      <c r="G1961" s="206">
        <f t="shared" ca="1" si="147"/>
        <v>32.969680000000011</v>
      </c>
      <c r="H1961" s="192" t="str">
        <f ca="1"/>
        <v>2017-11-03</v>
      </c>
      <c r="I1961" s="193">
        <f ca="1"/>
        <v>237594524</v>
      </c>
      <c r="O1961" s="192" t="str">
        <f ca="1"/>
        <v>2017-11-03</v>
      </c>
      <c r="P1961" s="193">
        <f ca="1"/>
        <v>2.34</v>
      </c>
      <c r="Q1961" s="11"/>
    </row>
    <row r="1962" spans="1:17" ht="12.5">
      <c r="A1962" s="19"/>
      <c r="B1962" s="198" t="str">
        <f ca="1"/>
        <v>2017-11-02</v>
      </c>
      <c r="C1962" s="30">
        <f ca="1"/>
        <v>39.36</v>
      </c>
      <c r="D1962" s="205">
        <f t="shared" ca="1" si="148"/>
        <v>37.345500000000001</v>
      </c>
      <c r="E1962" s="30">
        <f t="shared" ca="1" si="145"/>
        <v>37.142500000000013</v>
      </c>
      <c r="F1962" s="30">
        <f t="shared" ca="1" si="146"/>
        <v>36.071083333333348</v>
      </c>
      <c r="G1962" s="206">
        <f t="shared" ca="1" si="147"/>
        <v>32.910240000000002</v>
      </c>
      <c r="H1962" s="192" t="str">
        <f ca="1"/>
        <v>2017-11-02</v>
      </c>
      <c r="I1962" s="193">
        <f ca="1"/>
        <v>165573600</v>
      </c>
      <c r="O1962" s="192" t="str">
        <f ca="1"/>
        <v>2017-11-02</v>
      </c>
      <c r="P1962" s="193">
        <f ca="1"/>
        <v>2.35</v>
      </c>
      <c r="Q1962" s="11"/>
    </row>
    <row r="1963" spans="1:17" ht="12.5">
      <c r="A1963" s="19"/>
      <c r="B1963" s="198" t="str">
        <f ca="1"/>
        <v>2017-11-01</v>
      </c>
      <c r="C1963" s="30">
        <f ca="1"/>
        <v>39.08</v>
      </c>
      <c r="D1963" s="205">
        <f t="shared" ca="1" si="148"/>
        <v>37.1965</v>
      </c>
      <c r="E1963" s="30">
        <f t="shared" ca="1" si="145"/>
        <v>37.112500000000004</v>
      </c>
      <c r="F1963" s="30">
        <f t="shared" ca="1" si="146"/>
        <v>36.045666666666683</v>
      </c>
      <c r="G1963" s="206">
        <f t="shared" ca="1" si="147"/>
        <v>32.853480000000005</v>
      </c>
      <c r="H1963" s="192" t="str">
        <f ca="1"/>
        <v>2017-11-01</v>
      </c>
      <c r="I1963" s="193">
        <f ca="1"/>
        <v>134551200</v>
      </c>
      <c r="O1963" s="192" t="str">
        <f ca="1"/>
        <v>2017-11-01</v>
      </c>
      <c r="P1963" s="193">
        <f ca="1"/>
        <v>2.38</v>
      </c>
      <c r="Q1963" s="11"/>
    </row>
    <row r="1964" spans="1:17" ht="12.5">
      <c r="A1964" s="19"/>
      <c r="B1964" s="198" t="str">
        <f ca="1"/>
        <v>2017-10-31</v>
      </c>
      <c r="C1964" s="30">
        <f ca="1"/>
        <v>39.58</v>
      </c>
      <c r="D1964" s="205">
        <f t="shared" ca="1" si="148"/>
        <v>37.039499999999997</v>
      </c>
      <c r="E1964" s="30">
        <f t="shared" ca="1" si="145"/>
        <v>37.083500000000008</v>
      </c>
      <c r="F1964" s="30">
        <f t="shared" ca="1" si="146"/>
        <v>36.023416666666677</v>
      </c>
      <c r="G1964" s="206">
        <f t="shared" ca="1" si="147"/>
        <v>32.798760000000001</v>
      </c>
      <c r="H1964" s="192" t="str">
        <f ca="1"/>
        <v>2017-10-31</v>
      </c>
      <c r="I1964" s="193">
        <f ca="1"/>
        <v>144187312</v>
      </c>
      <c r="O1964" s="192" t="str">
        <f ca="1"/>
        <v>2017-10-31</v>
      </c>
      <c r="P1964" s="193">
        <f ca="1"/>
        <v>2.38</v>
      </c>
      <c r="Q1964" s="11"/>
    </row>
    <row r="1965" spans="1:17" ht="12.5">
      <c r="A1965" s="19"/>
      <c r="B1965" s="198" t="str">
        <f ca="1"/>
        <v>2017-10-30</v>
      </c>
      <c r="C1965" s="30">
        <f ca="1"/>
        <v>39.04</v>
      </c>
      <c r="D1965" s="205">
        <f t="shared" ca="1" si="148"/>
        <v>36.868999999999986</v>
      </c>
      <c r="E1965" s="30">
        <f t="shared" ca="1" si="145"/>
        <v>37.041166666666676</v>
      </c>
      <c r="F1965" s="30">
        <f t="shared" ca="1" si="146"/>
        <v>35.992833333333351</v>
      </c>
      <c r="G1965" s="206">
        <f t="shared" ca="1" si="147"/>
        <v>32.743160000000003</v>
      </c>
      <c r="H1965" s="192" t="str">
        <f ca="1"/>
        <v>2017-10-30</v>
      </c>
      <c r="I1965" s="193">
        <f ca="1"/>
        <v>178803200</v>
      </c>
      <c r="O1965" s="192" t="str">
        <f ca="1"/>
        <v>2017-10-30</v>
      </c>
      <c r="P1965" s="193">
        <f ca="1"/>
        <v>2.37</v>
      </c>
      <c r="Q1965" s="11"/>
    </row>
    <row r="1966" spans="1:17" ht="12.5">
      <c r="A1966" s="19"/>
      <c r="B1966" s="198" t="str">
        <f ca="1"/>
        <v>2017-10-27</v>
      </c>
      <c r="C1966" s="30">
        <f ca="1"/>
        <v>38.18</v>
      </c>
      <c r="D1966" s="205">
        <f t="shared" ca="1" si="148"/>
        <v>36.717499999999987</v>
      </c>
      <c r="E1966" s="30">
        <f t="shared" ca="1" si="145"/>
        <v>36.998500000000014</v>
      </c>
      <c r="F1966" s="30">
        <f t="shared" ca="1" si="146"/>
        <v>35.964166666666685</v>
      </c>
      <c r="G1966" s="206">
        <f t="shared" ca="1" si="147"/>
        <v>32.689599999999999</v>
      </c>
      <c r="H1966" s="192" t="str">
        <f ca="1"/>
        <v>2017-10-27</v>
      </c>
      <c r="I1966" s="193">
        <f ca="1"/>
        <v>177816800</v>
      </c>
      <c r="O1966" s="192" t="str">
        <f ca="1"/>
        <v>2017-10-27</v>
      </c>
      <c r="P1966" s="193">
        <f ca="1"/>
        <v>2.4300000000000002</v>
      </c>
      <c r="Q1966" s="11"/>
    </row>
    <row r="1967" spans="1:17" ht="12.5">
      <c r="A1967" s="19"/>
      <c r="B1967" s="198" t="str">
        <f ca="1"/>
        <v>2017-10-26</v>
      </c>
      <c r="C1967" s="30">
        <f ca="1"/>
        <v>36.86</v>
      </c>
      <c r="D1967" s="205">
        <f t="shared" ca="1" si="148"/>
        <v>36.613</v>
      </c>
      <c r="E1967" s="30">
        <f t="shared" ca="1" si="145"/>
        <v>36.966833333333355</v>
      </c>
      <c r="F1967" s="30">
        <f t="shared" ca="1" si="146"/>
        <v>35.944083333333353</v>
      </c>
      <c r="G1967" s="206">
        <f t="shared" ca="1" si="147"/>
        <v>32.641359999999999</v>
      </c>
      <c r="H1967" s="192" t="str">
        <f ca="1"/>
        <v>2017-10-26</v>
      </c>
      <c r="I1967" s="193">
        <f ca="1"/>
        <v>68002000</v>
      </c>
      <c r="O1967" s="192" t="str">
        <f ca="1"/>
        <v>2017-10-26</v>
      </c>
      <c r="P1967" s="193">
        <f ca="1"/>
        <v>2.4500000000000002</v>
      </c>
      <c r="Q1967" s="11"/>
    </row>
    <row r="1968" spans="1:17" ht="12.5">
      <c r="A1968" s="19"/>
      <c r="B1968" s="198" t="str">
        <f ca="1"/>
        <v>2017-10-25</v>
      </c>
      <c r="C1968" s="30">
        <f ca="1"/>
        <v>36.619999999999997</v>
      </c>
      <c r="D1968" s="205">
        <f t="shared" ca="1" si="148"/>
        <v>36.564499999999995</v>
      </c>
      <c r="E1968" s="30">
        <f t="shared" ca="1" si="145"/>
        <v>36.963333333333345</v>
      </c>
      <c r="F1968" s="30">
        <f t="shared" ca="1" si="146"/>
        <v>35.93308333333335</v>
      </c>
      <c r="G1968" s="206">
        <f t="shared" ca="1" si="147"/>
        <v>32.598599999999998</v>
      </c>
      <c r="H1968" s="192" t="str">
        <f ca="1"/>
        <v>2017-10-25</v>
      </c>
      <c r="I1968" s="193">
        <f ca="1"/>
        <v>84828400</v>
      </c>
      <c r="O1968" s="192" t="str">
        <f ca="1"/>
        <v>2017-10-25</v>
      </c>
      <c r="P1968" s="193">
        <f ca="1"/>
        <v>2.44</v>
      </c>
      <c r="Q1968" s="11"/>
    </row>
    <row r="1969" spans="1:17" ht="12.5">
      <c r="A1969" s="19"/>
      <c r="B1969" s="198" t="str">
        <f ca="1"/>
        <v>2017-10-24</v>
      </c>
      <c r="C1969" s="30">
        <f ca="1"/>
        <v>36.79</v>
      </c>
      <c r="D1969" s="205">
        <f t="shared" ca="1" si="148"/>
        <v>36.539000000000001</v>
      </c>
      <c r="E1969" s="30">
        <f t="shared" ca="1" si="145"/>
        <v>36.936333333333344</v>
      </c>
      <c r="F1969" s="30">
        <f t="shared" ca="1" si="146"/>
        <v>35.916250000000019</v>
      </c>
      <c r="G1969" s="206">
        <f t="shared" ca="1" si="147"/>
        <v>32.557479999999998</v>
      </c>
      <c r="H1969" s="192" t="str">
        <f ca="1"/>
        <v>2017-10-24</v>
      </c>
      <c r="I1969" s="193">
        <f ca="1"/>
        <v>71028920</v>
      </c>
      <c r="O1969" s="192" t="str">
        <f ca="1"/>
        <v>2017-10-24</v>
      </c>
      <c r="P1969" s="193">
        <f ca="1"/>
        <v>2.41</v>
      </c>
      <c r="Q1969" s="11"/>
    </row>
    <row r="1970" spans="1:17" ht="12.5">
      <c r="A1970" s="19"/>
      <c r="B1970" s="198" t="str">
        <f ca="1"/>
        <v>2017-10-23</v>
      </c>
      <c r="C1970" s="30">
        <f ca="1"/>
        <v>36.57</v>
      </c>
      <c r="D1970" s="205">
        <f t="shared" ca="1" si="148"/>
        <v>36.4925</v>
      </c>
      <c r="E1970" s="30">
        <f t="shared" ca="1" si="145"/>
        <v>36.901333333333341</v>
      </c>
      <c r="F1970" s="30">
        <f t="shared" ca="1" si="146"/>
        <v>35.893333333333345</v>
      </c>
      <c r="G1970" s="206">
        <f t="shared" ca="1" si="147"/>
        <v>32.516719999999999</v>
      </c>
      <c r="H1970" s="192" t="str">
        <f ca="1"/>
        <v>2017-10-23</v>
      </c>
      <c r="I1970" s="193">
        <f ca="1"/>
        <v>87937308</v>
      </c>
      <c r="O1970" s="192" t="str">
        <f ca="1"/>
        <v>2017-10-23</v>
      </c>
      <c r="P1970" s="193">
        <f ca="1"/>
        <v>2.38</v>
      </c>
      <c r="Q1970" s="11"/>
    </row>
    <row r="1971" spans="1:17" ht="12.5">
      <c r="A1971" s="19"/>
      <c r="B1971" s="198" t="str">
        <f ca="1"/>
        <v>2017-10-20</v>
      </c>
      <c r="C1971" s="30">
        <f ca="1"/>
        <v>36.590000000000003</v>
      </c>
      <c r="D1971" s="205">
        <f t="shared" ca="1" si="148"/>
        <v>36.426500000000004</v>
      </c>
      <c r="E1971" s="30">
        <f t="shared" ca="1" si="145"/>
        <v>36.873000000000005</v>
      </c>
      <c r="F1971" s="30">
        <f t="shared" ca="1" si="146"/>
        <v>35.873250000000006</v>
      </c>
      <c r="G1971" s="206">
        <f t="shared" ca="1" si="147"/>
        <v>32.479279999999996</v>
      </c>
      <c r="H1971" s="192" t="str">
        <f ca="1"/>
        <v>2017-10-20</v>
      </c>
      <c r="I1971" s="193">
        <f ca="1"/>
        <v>95896584</v>
      </c>
      <c r="O1971" s="192" t="str">
        <f ca="1"/>
        <v>2017-10-20</v>
      </c>
      <c r="P1971" s="193">
        <f ca="1"/>
        <v>2.38</v>
      </c>
      <c r="Q1971" s="11"/>
    </row>
    <row r="1972" spans="1:17" ht="12.5">
      <c r="A1972" s="19"/>
      <c r="B1972" s="198" t="str">
        <f ca="1"/>
        <v>2017-10-19</v>
      </c>
      <c r="C1972" s="30">
        <f ca="1"/>
        <v>36.520000000000003</v>
      </c>
      <c r="D1972" s="205">
        <f t="shared" ca="1" si="148"/>
        <v>36.375500000000002</v>
      </c>
      <c r="E1972" s="30">
        <f t="shared" ca="1" si="145"/>
        <v>36.848499999999994</v>
      </c>
      <c r="F1972" s="30">
        <f t="shared" ca="1" si="146"/>
        <v>35.853833333333341</v>
      </c>
      <c r="G1972" s="206">
        <f t="shared" ca="1" si="147"/>
        <v>32.441199999999995</v>
      </c>
      <c r="H1972" s="192" t="str">
        <f ca="1"/>
        <v>2017-10-19</v>
      </c>
      <c r="I1972" s="193">
        <f ca="1"/>
        <v>170336800</v>
      </c>
      <c r="O1972" s="192" t="str">
        <f ca="1"/>
        <v>2017-10-19</v>
      </c>
      <c r="P1972" s="193">
        <f ca="1"/>
        <v>2.3199999999999998</v>
      </c>
      <c r="Q1972" s="11"/>
    </row>
    <row r="1973" spans="1:17" ht="12.5">
      <c r="A1973" s="19"/>
      <c r="B1973" s="198" t="str">
        <f ca="1"/>
        <v>2017-10-18</v>
      </c>
      <c r="C1973" s="30">
        <f ca="1"/>
        <v>37.409999999999997</v>
      </c>
      <c r="D1973" s="205">
        <f t="shared" ca="1" si="148"/>
        <v>36.345500000000001</v>
      </c>
      <c r="E1973" s="30">
        <f t="shared" ca="1" si="145"/>
        <v>36.836333333333329</v>
      </c>
      <c r="F1973" s="30">
        <f t="shared" ca="1" si="146"/>
        <v>35.833250000000007</v>
      </c>
      <c r="G1973" s="206">
        <f t="shared" ca="1" si="147"/>
        <v>32.402439999999991</v>
      </c>
      <c r="H1973" s="192" t="str">
        <f ca="1"/>
        <v>2017-10-18</v>
      </c>
      <c r="I1973" s="193">
        <f ca="1"/>
        <v>65496800</v>
      </c>
      <c r="O1973" s="192" t="str">
        <f ca="1"/>
        <v>2017-10-18</v>
      </c>
      <c r="P1973" s="193">
        <f ca="1"/>
        <v>2.34</v>
      </c>
      <c r="Q1973" s="11"/>
    </row>
    <row r="1974" spans="1:17" ht="12.5">
      <c r="A1974" s="19"/>
      <c r="B1974" s="198" t="str">
        <f ca="1"/>
        <v>2017-10-17</v>
      </c>
      <c r="C1974" s="30">
        <f ca="1"/>
        <v>37.57</v>
      </c>
      <c r="D1974" s="205">
        <f t="shared" ca="1" si="148"/>
        <v>36.302</v>
      </c>
      <c r="E1974" s="30">
        <f t="shared" ca="1" si="145"/>
        <v>36.8065</v>
      </c>
      <c r="F1974" s="30">
        <f t="shared" ca="1" si="146"/>
        <v>35.799583333333338</v>
      </c>
      <c r="G1974" s="206">
        <f t="shared" ca="1" si="147"/>
        <v>32.360519999999994</v>
      </c>
      <c r="H1974" s="192" t="str">
        <f ca="1"/>
        <v>2017-10-17</v>
      </c>
      <c r="I1974" s="193">
        <f ca="1"/>
        <v>75989200</v>
      </c>
      <c r="O1974" s="192" t="str">
        <f ca="1"/>
        <v>2017-10-17</v>
      </c>
      <c r="P1974" s="193">
        <f ca="1"/>
        <v>2.2999999999999998</v>
      </c>
      <c r="Q1974" s="11"/>
    </row>
    <row r="1975" spans="1:17" ht="12.5">
      <c r="A1975" s="19"/>
      <c r="B1975" s="198" t="str">
        <f ca="1"/>
        <v>2017-10-16</v>
      </c>
      <c r="C1975" s="30">
        <f ca="1"/>
        <v>37.44</v>
      </c>
      <c r="D1975" s="205">
        <f t="shared" ca="1" si="148"/>
        <v>36.281999999999996</v>
      </c>
      <c r="E1975" s="30">
        <f t="shared" ca="1" si="145"/>
        <v>36.771499999999996</v>
      </c>
      <c r="F1975" s="30">
        <f t="shared" ca="1" si="146"/>
        <v>35.764833333333335</v>
      </c>
      <c r="G1975" s="206">
        <f t="shared" ca="1" si="147"/>
        <v>32.318039999999996</v>
      </c>
      <c r="H1975" s="192" t="str">
        <f ca="1"/>
        <v>2017-10-16</v>
      </c>
      <c r="I1975" s="193">
        <f ca="1"/>
        <v>96486000</v>
      </c>
      <c r="O1975" s="192" t="str">
        <f ca="1"/>
        <v>2017-10-16</v>
      </c>
      <c r="P1975" s="193">
        <f ca="1"/>
        <v>2.31</v>
      </c>
      <c r="Q1975" s="11"/>
    </row>
    <row r="1976" spans="1:17" ht="12.5">
      <c r="A1976" s="19"/>
      <c r="B1976" s="198" t="str">
        <f ca="1"/>
        <v>2017-10-13</v>
      </c>
      <c r="C1976" s="30">
        <f ca="1"/>
        <v>36.76</v>
      </c>
      <c r="D1976" s="205">
        <f t="shared" ca="1" si="148"/>
        <v>36.267499999999998</v>
      </c>
      <c r="E1976" s="30">
        <f t="shared" ca="1" si="145"/>
        <v>36.731666666666669</v>
      </c>
      <c r="F1976" s="30">
        <f t="shared" ca="1" si="146"/>
        <v>35.730916666666666</v>
      </c>
      <c r="G1976" s="206">
        <f t="shared" ca="1" si="147"/>
        <v>32.276399999999988</v>
      </c>
      <c r="H1976" s="192" t="str">
        <f ca="1"/>
        <v>2017-10-13</v>
      </c>
      <c r="I1976" s="193">
        <f ca="1"/>
        <v>65576800</v>
      </c>
      <c r="O1976" s="192" t="str">
        <f ca="1"/>
        <v>2017-10-13</v>
      </c>
      <c r="P1976" s="193">
        <f ca="1"/>
        <v>2.2799999999999998</v>
      </c>
      <c r="Q1976" s="11"/>
    </row>
    <row r="1977" spans="1:17" ht="12.5">
      <c r="A1977" s="19"/>
      <c r="B1977" s="198" t="str">
        <f ca="1"/>
        <v>2017-10-12</v>
      </c>
      <c r="C1977" s="30">
        <f ca="1"/>
        <v>36.53</v>
      </c>
      <c r="D1977" s="205">
        <f t="shared" ca="1" si="148"/>
        <v>36.301499999999997</v>
      </c>
      <c r="E1977" s="30">
        <f t="shared" ca="1" si="145"/>
        <v>36.703333333333333</v>
      </c>
      <c r="F1977" s="30">
        <f t="shared" ca="1" si="146"/>
        <v>35.704333333333331</v>
      </c>
      <c r="G1977" s="206">
        <f t="shared" ca="1" si="147"/>
        <v>32.237559999999988</v>
      </c>
      <c r="H1977" s="192" t="str">
        <f ca="1"/>
        <v>2017-10-12</v>
      </c>
      <c r="I1977" s="193">
        <f ca="1"/>
        <v>64500400</v>
      </c>
      <c r="O1977" s="192" t="str">
        <f ca="1"/>
        <v>2017-10-12</v>
      </c>
      <c r="P1977" s="193">
        <f ca="1"/>
        <v>2.3199999999999998</v>
      </c>
      <c r="Q1977" s="11"/>
    </row>
    <row r="1978" spans="1:17" ht="12.5">
      <c r="A1978" s="19"/>
      <c r="B1978" s="198" t="str">
        <f ca="1"/>
        <v>2017-10-11</v>
      </c>
      <c r="C1978" s="30">
        <f ca="1"/>
        <v>36.659999999999997</v>
      </c>
      <c r="D1978" s="205">
        <f t="shared" ca="1" si="148"/>
        <v>36.327999999999996</v>
      </c>
      <c r="E1978" s="30">
        <f t="shared" ca="1" si="145"/>
        <v>36.681499999999993</v>
      </c>
      <c r="F1978" s="30">
        <f t="shared" ca="1" si="146"/>
        <v>35.677916666666654</v>
      </c>
      <c r="G1978" s="206">
        <f t="shared" ca="1" si="147"/>
        <v>32.199719999999985</v>
      </c>
      <c r="H1978" s="192" t="str">
        <f ca="1"/>
        <v>2017-10-11</v>
      </c>
      <c r="I1978" s="193">
        <f ca="1"/>
        <v>67622560</v>
      </c>
      <c r="O1978" s="192" t="str">
        <f ca="1"/>
        <v>2017-10-11</v>
      </c>
      <c r="P1978" s="193">
        <f ca="1"/>
        <v>2.35</v>
      </c>
      <c r="Q1978" s="11"/>
    </row>
    <row r="1979" spans="1:17" ht="12.5">
      <c r="A1979" s="19"/>
      <c r="B1979" s="198" t="str">
        <f ca="1"/>
        <v>2017-10-10</v>
      </c>
      <c r="C1979" s="30">
        <f ca="1"/>
        <v>36.5</v>
      </c>
      <c r="D1979" s="205">
        <f t="shared" ca="1" si="148"/>
        <v>36.36399999999999</v>
      </c>
      <c r="E1979" s="30">
        <f t="shared" ca="1" si="145"/>
        <v>36.653833333333324</v>
      </c>
      <c r="F1979" s="30">
        <f t="shared" ca="1" si="146"/>
        <v>35.647833333333331</v>
      </c>
      <c r="G1979" s="206">
        <f t="shared" ca="1" si="147"/>
        <v>32.160759999999989</v>
      </c>
      <c r="H1979" s="192" t="str">
        <f ca="1"/>
        <v>2017-10-10</v>
      </c>
      <c r="I1979" s="193">
        <f ca="1"/>
        <v>62468056</v>
      </c>
      <c r="O1979" s="192" t="str">
        <f ca="1"/>
        <v>2017-10-10</v>
      </c>
      <c r="P1979" s="193">
        <f ca="1"/>
        <v>2.35</v>
      </c>
      <c r="Q1979" s="11"/>
    </row>
    <row r="1980" spans="1:17" ht="12.5">
      <c r="A1980" s="19"/>
      <c r="B1980" s="198" t="str">
        <f ca="1"/>
        <v>2017-10-09</v>
      </c>
      <c r="C1980" s="30">
        <f ca="1"/>
        <v>36.49</v>
      </c>
      <c r="D1980" s="205">
        <f t="shared" ca="1" si="148"/>
        <v>36.422499999999992</v>
      </c>
      <c r="E1980" s="30">
        <f t="shared" ca="1" si="145"/>
        <v>36.626833333333323</v>
      </c>
      <c r="F1980" s="30">
        <f t="shared" ca="1" si="146"/>
        <v>35.619416666666659</v>
      </c>
      <c r="G1980" s="206">
        <f t="shared" ca="1" si="147"/>
        <v>32.122759999999985</v>
      </c>
      <c r="H1980" s="192" t="str">
        <f ca="1"/>
        <v>2017-10-09</v>
      </c>
      <c r="I1980" s="193">
        <f ca="1"/>
        <v>65051692</v>
      </c>
      <c r="O1980" s="192" t="str">
        <f ca="1"/>
        <v>2017-10-09</v>
      </c>
      <c r="P1980" s="193">
        <f ca="1"/>
        <v>2.36</v>
      </c>
      <c r="Q1980" s="11"/>
    </row>
    <row r="1981" spans="1:17" ht="12.5">
      <c r="A1981" s="19"/>
      <c r="B1981" s="198" t="str">
        <f ca="1"/>
        <v>2017-10-06</v>
      </c>
      <c r="C1981" s="30">
        <f ca="1"/>
        <v>36.36</v>
      </c>
      <c r="D1981" s="205">
        <f t="shared" ca="1" si="148"/>
        <v>36.489000000000004</v>
      </c>
      <c r="E1981" s="30">
        <f t="shared" ca="1" si="145"/>
        <v>36.597999999999992</v>
      </c>
      <c r="F1981" s="30">
        <f t="shared" ca="1" si="146"/>
        <v>35.587666666666671</v>
      </c>
      <c r="G1981" s="206">
        <f t="shared" ca="1" si="147"/>
        <v>32.083839999999995</v>
      </c>
      <c r="H1981" s="192" t="str">
        <f ca="1"/>
        <v>2017-10-06</v>
      </c>
      <c r="I1981" s="193">
        <f ca="1"/>
        <v>69630400</v>
      </c>
      <c r="O1981" s="192" t="str">
        <f ca="1"/>
        <v>2017-10-06</v>
      </c>
      <c r="P1981" s="193">
        <f ca="1"/>
        <v>2.37</v>
      </c>
      <c r="Q1981" s="11"/>
    </row>
    <row r="1982" spans="1:17" ht="12.5">
      <c r="A1982" s="19"/>
      <c r="B1982" s="198" t="str">
        <f ca="1"/>
        <v>2017-10-05</v>
      </c>
      <c r="C1982" s="30">
        <f ca="1"/>
        <v>36.380000000000003</v>
      </c>
      <c r="D1982" s="205">
        <f t="shared" ca="1" si="148"/>
        <v>36.527999999999999</v>
      </c>
      <c r="E1982" s="30">
        <f t="shared" ca="1" si="145"/>
        <v>36.566499999999991</v>
      </c>
      <c r="F1982" s="30">
        <f t="shared" ca="1" si="146"/>
        <v>35.558</v>
      </c>
      <c r="G1982" s="206">
        <f t="shared" ca="1" si="147"/>
        <v>32.045199999999987</v>
      </c>
      <c r="H1982" s="192" t="str">
        <f ca="1"/>
        <v>2017-10-05</v>
      </c>
      <c r="I1982" s="193">
        <f ca="1"/>
        <v>85135200</v>
      </c>
      <c r="O1982" s="192" t="str">
        <f ca="1"/>
        <v>2017-10-05</v>
      </c>
      <c r="P1982" s="193">
        <f ca="1"/>
        <v>2.35</v>
      </c>
      <c r="Q1982" s="11"/>
    </row>
    <row r="1983" spans="1:17" ht="12.5">
      <c r="A1983" s="19"/>
      <c r="B1983" s="198" t="str">
        <f ca="1"/>
        <v>2017-10-04</v>
      </c>
      <c r="C1983" s="30">
        <f ca="1"/>
        <v>35.94</v>
      </c>
      <c r="D1983" s="205">
        <f t="shared" ca="1" si="148"/>
        <v>36.597000000000001</v>
      </c>
      <c r="E1983" s="30">
        <f t="shared" ca="1" si="145"/>
        <v>36.526666666666657</v>
      </c>
      <c r="F1983" s="30">
        <f t="shared" ca="1" si="146"/>
        <v>35.529333333333334</v>
      </c>
      <c r="G1983" s="206">
        <f t="shared" ca="1" si="147"/>
        <v>32.004639999999995</v>
      </c>
      <c r="H1983" s="192" t="str">
        <f ca="1"/>
        <v>2017-10-04</v>
      </c>
      <c r="I1983" s="193">
        <f ca="1"/>
        <v>80655200</v>
      </c>
      <c r="O1983" s="192" t="str">
        <f ca="1"/>
        <v>2017-10-04</v>
      </c>
      <c r="P1983" s="193">
        <f ca="1"/>
        <v>2.33</v>
      </c>
      <c r="Q1983" s="11"/>
    </row>
    <row r="1984" spans="1:17" ht="12.5">
      <c r="A1984" s="19"/>
      <c r="B1984" s="198" t="str">
        <f ca="1"/>
        <v>2017-10-03</v>
      </c>
      <c r="C1984" s="30">
        <f ca="1"/>
        <v>36.17</v>
      </c>
      <c r="D1984" s="205">
        <f t="shared" ca="1" si="148"/>
        <v>36.695500000000003</v>
      </c>
      <c r="E1984" s="30">
        <f t="shared" ca="1" si="145"/>
        <v>36.493333333333325</v>
      </c>
      <c r="F1984" s="30">
        <f t="shared" ca="1" si="146"/>
        <v>35.502833333333342</v>
      </c>
      <c r="G1984" s="206">
        <f t="shared" ca="1" si="147"/>
        <v>31.965719999999994</v>
      </c>
      <c r="H1984" s="192" t="str">
        <f ca="1"/>
        <v>2017-10-03</v>
      </c>
      <c r="I1984" s="193">
        <f ca="1"/>
        <v>64921200</v>
      </c>
      <c r="O1984" s="192" t="str">
        <f ca="1"/>
        <v>2017-10-03</v>
      </c>
      <c r="P1984" s="193">
        <f ca="1"/>
        <v>2.33</v>
      </c>
      <c r="Q1984" s="11"/>
    </row>
    <row r="1985" spans="1:17" ht="12.5">
      <c r="A1985" s="19"/>
      <c r="B1985" s="198" t="str">
        <f ca="1"/>
        <v>2017-10-02</v>
      </c>
      <c r="C1985" s="30">
        <f ca="1"/>
        <v>36.01</v>
      </c>
      <c r="D1985" s="205">
        <f t="shared" ca="1" si="148"/>
        <v>36.784500000000001</v>
      </c>
      <c r="E1985" s="30">
        <f t="shared" ca="1" si="145"/>
        <v>36.454333333333324</v>
      </c>
      <c r="F1985" s="30">
        <f t="shared" ca="1" si="146"/>
        <v>35.47591666666667</v>
      </c>
      <c r="G1985" s="206">
        <f t="shared" ca="1" si="147"/>
        <v>31.925079999999994</v>
      </c>
      <c r="H1985" s="192" t="str">
        <f ca="1"/>
        <v>2017-10-02</v>
      </c>
      <c r="I1985" s="193">
        <f ca="1"/>
        <v>74795368</v>
      </c>
      <c r="O1985" s="192" t="str">
        <f ca="1"/>
        <v>2017-10-02</v>
      </c>
      <c r="P1985" s="193">
        <f ca="1"/>
        <v>2.34</v>
      </c>
      <c r="Q1985" s="11"/>
    </row>
    <row r="1986" spans="1:17" ht="12.5">
      <c r="A1986" s="19"/>
      <c r="B1986" s="198" t="str">
        <f ca="1"/>
        <v>2017-09-29</v>
      </c>
      <c r="C1986" s="30">
        <f ca="1"/>
        <v>36.090000000000003</v>
      </c>
      <c r="D1986" s="205">
        <f t="shared" ca="1" si="148"/>
        <v>36.904499999999999</v>
      </c>
      <c r="E1986" s="30">
        <f t="shared" ca="1" si="145"/>
        <v>36.414666666666655</v>
      </c>
      <c r="F1986" s="30">
        <f t="shared" ca="1" si="146"/>
        <v>35.449999999999996</v>
      </c>
      <c r="G1986" s="206">
        <f t="shared" ca="1" si="147"/>
        <v>31.885039999999989</v>
      </c>
      <c r="H1986" s="192" t="str">
        <f ca="1"/>
        <v>2017-09-29</v>
      </c>
      <c r="I1986" s="193">
        <f ca="1"/>
        <v>105199240</v>
      </c>
      <c r="O1986" s="192" t="str">
        <f ca="1"/>
        <v>2017-09-29</v>
      </c>
      <c r="P1986" s="193">
        <f ca="1"/>
        <v>2.33</v>
      </c>
      <c r="Q1986" s="11"/>
    </row>
    <row r="1987" spans="1:17" ht="12.5">
      <c r="A1987" s="19"/>
      <c r="B1987" s="198" t="str">
        <f ca="1"/>
        <v>2017-09-28</v>
      </c>
      <c r="C1987" s="30">
        <f ca="1"/>
        <v>35.89</v>
      </c>
      <c r="D1987" s="205">
        <f t="shared" ca="1" si="148"/>
        <v>37.019999999999996</v>
      </c>
      <c r="E1987" s="30">
        <f t="shared" ca="1" si="145"/>
        <v>36.367999999999988</v>
      </c>
      <c r="F1987" s="30">
        <f t="shared" ca="1" si="146"/>
        <v>35.426333333333332</v>
      </c>
      <c r="G1987" s="206">
        <f t="shared" ca="1" si="147"/>
        <v>31.844239999999996</v>
      </c>
      <c r="H1987" s="192" t="str">
        <f ca="1"/>
        <v>2017-09-28</v>
      </c>
      <c r="I1987" s="193">
        <f ca="1"/>
        <v>88022000</v>
      </c>
      <c r="O1987" s="192" t="str">
        <f ca="1"/>
        <v>2017-09-28</v>
      </c>
      <c r="P1987" s="193">
        <f ca="1"/>
        <v>2.31</v>
      </c>
      <c r="Q1987" s="11"/>
    </row>
    <row r="1988" spans="1:17" ht="12.5">
      <c r="A1988" s="19"/>
      <c r="B1988" s="198" t="str">
        <f ca="1"/>
        <v>2017-09-27</v>
      </c>
      <c r="C1988" s="30">
        <f ca="1"/>
        <v>36.11</v>
      </c>
      <c r="D1988" s="205">
        <f t="shared" ca="1" si="148"/>
        <v>37.137999999999991</v>
      </c>
      <c r="E1988" s="30">
        <f t="shared" ref="E1988:E2051" ca="1" si="149">AVERAGE(C1988:C2047)</f>
        <v>36.33</v>
      </c>
      <c r="F1988" s="30">
        <f t="shared" ref="F1988:F2051" ca="1" si="150">AVERAGE(C1988:C2107)</f>
        <v>35.404666666666671</v>
      </c>
      <c r="G1988" s="206">
        <f t="shared" ref="G1988:G2051" ca="1" si="151">AVERAGE(C1988:C2237)</f>
        <v>31.804719999999996</v>
      </c>
      <c r="H1988" s="192" t="str">
        <f ca="1"/>
        <v>2017-09-27</v>
      </c>
      <c r="I1988" s="193">
        <f ca="1"/>
        <v>102016908</v>
      </c>
      <c r="O1988" s="192" t="str">
        <f ca="1"/>
        <v>2017-09-27</v>
      </c>
      <c r="P1988" s="193">
        <f ca="1"/>
        <v>2.31</v>
      </c>
      <c r="Q1988" s="11"/>
    </row>
    <row r="1989" spans="1:17" ht="12.5">
      <c r="A1989" s="19"/>
      <c r="B1989" s="198" t="str">
        <f ca="1"/>
        <v>2017-09-26</v>
      </c>
      <c r="C1989" s="30">
        <f ca="1"/>
        <v>35.86</v>
      </c>
      <c r="D1989" s="205">
        <f t="shared" ref="D1989:D2052" ca="1" si="152">AVERAGE(C1989:C2008)</f>
        <v>37.239999999999995</v>
      </c>
      <c r="E1989" s="30">
        <f t="shared" ca="1" si="149"/>
        <v>36.28599999999998</v>
      </c>
      <c r="F1989" s="30">
        <f t="shared" ca="1" si="150"/>
        <v>35.381833333333333</v>
      </c>
      <c r="G1989" s="206">
        <f t="shared" ca="1" si="151"/>
        <v>31.763519999999996</v>
      </c>
      <c r="H1989" s="192" t="str">
        <f ca="1"/>
        <v>2017-09-26</v>
      </c>
      <c r="I1989" s="193">
        <f ca="1"/>
        <v>146640180</v>
      </c>
      <c r="O1989" s="192" t="str">
        <f ca="1"/>
        <v>2017-09-26</v>
      </c>
      <c r="P1989" s="193">
        <f ca="1"/>
        <v>2.23</v>
      </c>
      <c r="Q1989" s="11"/>
    </row>
    <row r="1990" spans="1:17" ht="12.5">
      <c r="A1990" s="19"/>
      <c r="B1990" s="198" t="str">
        <f ca="1"/>
        <v>2017-09-25</v>
      </c>
      <c r="C1990" s="30">
        <f ca="1"/>
        <v>35.25</v>
      </c>
      <c r="D1990" s="205">
        <f t="shared" ca="1" si="152"/>
        <v>37.337499999999999</v>
      </c>
      <c r="E1990" s="30">
        <f t="shared" ca="1" si="149"/>
        <v>36.248166666666656</v>
      </c>
      <c r="F1990" s="30">
        <f t="shared" ca="1" si="150"/>
        <v>35.361750000000008</v>
      </c>
      <c r="G1990" s="206">
        <f t="shared" ca="1" si="151"/>
        <v>31.724960000000003</v>
      </c>
      <c r="H1990" s="192" t="str">
        <f ca="1"/>
        <v>2017-09-25</v>
      </c>
      <c r="I1990" s="193">
        <f ca="1"/>
        <v>177549344</v>
      </c>
      <c r="O1990" s="192" t="str">
        <f ca="1"/>
        <v>2017-09-25</v>
      </c>
      <c r="P1990" s="193">
        <f ca="1"/>
        <v>2.2200000000000002</v>
      </c>
      <c r="Q1990" s="11"/>
    </row>
    <row r="1991" spans="1:17" ht="12.5">
      <c r="A1991" s="19"/>
      <c r="B1991" s="198" t="str">
        <f ca="1"/>
        <v>2017-09-22</v>
      </c>
      <c r="C1991" s="30">
        <f ca="1"/>
        <v>35.57</v>
      </c>
      <c r="D1991" s="205">
        <f t="shared" ca="1" si="152"/>
        <v>37.4465</v>
      </c>
      <c r="E1991" s="30">
        <f t="shared" ca="1" si="149"/>
        <v>36.219166666666659</v>
      </c>
      <c r="F1991" s="30">
        <f t="shared" ca="1" si="150"/>
        <v>35.348250000000007</v>
      </c>
      <c r="G1991" s="206">
        <f t="shared" ca="1" si="151"/>
        <v>31.688040000000004</v>
      </c>
      <c r="H1991" s="192" t="str">
        <f ca="1"/>
        <v>2017-09-22</v>
      </c>
      <c r="I1991" s="193">
        <f ca="1"/>
        <v>186581772</v>
      </c>
      <c r="O1991" s="192" t="str">
        <f ca="1"/>
        <v>2017-09-22</v>
      </c>
      <c r="P1991" s="193">
        <f ca="1"/>
        <v>2.2599999999999998</v>
      </c>
      <c r="Q1991" s="11"/>
    </row>
    <row r="1992" spans="1:17" ht="12.5">
      <c r="A1992" s="19"/>
      <c r="B1992" s="198" t="str">
        <f ca="1"/>
        <v>2017-09-21</v>
      </c>
      <c r="C1992" s="30">
        <f ca="1"/>
        <v>35.92</v>
      </c>
      <c r="D1992" s="205">
        <f t="shared" ca="1" si="152"/>
        <v>37.532499999999999</v>
      </c>
      <c r="E1992" s="30">
        <f t="shared" ca="1" si="149"/>
        <v>36.193166666666663</v>
      </c>
      <c r="F1992" s="30">
        <f t="shared" ca="1" si="150"/>
        <v>35.330000000000013</v>
      </c>
      <c r="G1992" s="206">
        <f t="shared" ca="1" si="151"/>
        <v>31.649640000000005</v>
      </c>
      <c r="H1992" s="192" t="str">
        <f ca="1"/>
        <v>2017-09-21</v>
      </c>
      <c r="I1992" s="193">
        <f ca="1"/>
        <v>150046800</v>
      </c>
      <c r="O1992" s="192" t="str">
        <f ca="1"/>
        <v>2017-09-21</v>
      </c>
      <c r="P1992" s="193">
        <f ca="1"/>
        <v>2.2799999999999998</v>
      </c>
      <c r="Q1992" s="11"/>
    </row>
    <row r="1993" spans="1:17" ht="12.5">
      <c r="A1993" s="19"/>
      <c r="B1993" s="198" t="str">
        <f ca="1"/>
        <v>2017-09-20</v>
      </c>
      <c r="C1993" s="30">
        <f ca="1"/>
        <v>36.54</v>
      </c>
      <c r="D1993" s="205">
        <f t="shared" ca="1" si="152"/>
        <v>37.609499999999997</v>
      </c>
      <c r="E1993" s="30">
        <f t="shared" ca="1" si="149"/>
        <v>36.153166666666657</v>
      </c>
      <c r="F1993" s="30">
        <f t="shared" ca="1" si="150"/>
        <v>35.308750000000011</v>
      </c>
      <c r="G1993" s="206">
        <f t="shared" ca="1" si="151"/>
        <v>31.609680000000008</v>
      </c>
      <c r="H1993" s="192" t="str">
        <f ca="1"/>
        <v>2017-09-20</v>
      </c>
      <c r="I1993" s="193">
        <f ca="1"/>
        <v>211805600</v>
      </c>
      <c r="O1993" s="192" t="str">
        <f ca="1"/>
        <v>2017-09-20</v>
      </c>
      <c r="P1993" s="193">
        <f ca="1"/>
        <v>2.2799999999999998</v>
      </c>
      <c r="Q1993" s="11"/>
    </row>
    <row r="1994" spans="1:17" ht="12.5">
      <c r="A1994" s="19"/>
      <c r="B1994" s="198" t="str">
        <f ca="1"/>
        <v>2017-09-19</v>
      </c>
      <c r="C1994" s="30">
        <f ca="1"/>
        <v>37.17</v>
      </c>
      <c r="D1994" s="205">
        <f t="shared" ca="1" si="152"/>
        <v>37.652999999999999</v>
      </c>
      <c r="E1994" s="30">
        <f t="shared" ca="1" si="149"/>
        <v>36.110999999999997</v>
      </c>
      <c r="F1994" s="30">
        <f t="shared" ca="1" si="150"/>
        <v>35.282833333333343</v>
      </c>
      <c r="G1994" s="206">
        <f t="shared" ca="1" si="151"/>
        <v>31.569000000000006</v>
      </c>
      <c r="H1994" s="192" t="str">
        <f ca="1"/>
        <v>2017-09-19</v>
      </c>
      <c r="I1994" s="193">
        <f ca="1"/>
        <v>83242528</v>
      </c>
      <c r="O1994" s="192" t="str">
        <f ca="1"/>
        <v>2017-09-19</v>
      </c>
      <c r="P1994" s="193">
        <f ca="1"/>
        <v>2.2400000000000002</v>
      </c>
      <c r="Q1994" s="11"/>
    </row>
    <row r="1995" spans="1:17" ht="12.5">
      <c r="A1995" s="19"/>
      <c r="B1995" s="198" t="str">
        <f ca="1"/>
        <v>2017-09-18</v>
      </c>
      <c r="C1995" s="30">
        <f ca="1"/>
        <v>37.15</v>
      </c>
      <c r="D1995" s="205">
        <f t="shared" ca="1" si="152"/>
        <v>37.634999999999991</v>
      </c>
      <c r="E1995" s="30">
        <f t="shared" ca="1" si="149"/>
        <v>36.06016666666666</v>
      </c>
      <c r="F1995" s="30">
        <f t="shared" ca="1" si="150"/>
        <v>35.252083333333331</v>
      </c>
      <c r="G1995" s="206">
        <f t="shared" ca="1" si="151"/>
        <v>31.524840000000005</v>
      </c>
      <c r="H1995" s="192" t="str">
        <f ca="1"/>
        <v>2017-09-18</v>
      </c>
      <c r="I1995" s="193">
        <f ca="1"/>
        <v>113077740</v>
      </c>
      <c r="O1995" s="192" t="str">
        <f ca="1"/>
        <v>2017-09-18</v>
      </c>
      <c r="P1995" s="193">
        <f ca="1"/>
        <v>2.23</v>
      </c>
      <c r="Q1995" s="11"/>
    </row>
    <row r="1996" spans="1:17" ht="12.5">
      <c r="A1996" s="19"/>
      <c r="B1996" s="198" t="str">
        <f ca="1"/>
        <v>2017-09-15</v>
      </c>
      <c r="C1996" s="30">
        <f ca="1"/>
        <v>37.44</v>
      </c>
      <c r="D1996" s="205">
        <f t="shared" ca="1" si="152"/>
        <v>37.621499999999983</v>
      </c>
      <c r="E1996" s="30">
        <f t="shared" ca="1" si="149"/>
        <v>36.007166666666656</v>
      </c>
      <c r="F1996" s="30">
        <f t="shared" ca="1" si="150"/>
        <v>35.220833333333331</v>
      </c>
      <c r="G1996" s="206">
        <f t="shared" ca="1" si="151"/>
        <v>31.480760000000007</v>
      </c>
      <c r="H1996" s="192" t="str">
        <f ca="1"/>
        <v>2017-09-15</v>
      </c>
      <c r="I1996" s="193">
        <f ca="1"/>
        <v>196458408</v>
      </c>
      <c r="O1996" s="192" t="str">
        <f ca="1"/>
        <v>2017-09-15</v>
      </c>
      <c r="P1996" s="193">
        <f ca="1"/>
        <v>2.2000000000000002</v>
      </c>
      <c r="Q1996" s="11"/>
    </row>
    <row r="1997" spans="1:17" ht="12.5">
      <c r="A1997" s="19"/>
      <c r="B1997" s="198" t="str">
        <f ca="1"/>
        <v>2017-09-14</v>
      </c>
      <c r="C1997" s="30">
        <f ca="1"/>
        <v>37.06</v>
      </c>
      <c r="D1997" s="205">
        <f t="shared" ca="1" si="152"/>
        <v>37.597499999999997</v>
      </c>
      <c r="E1997" s="30">
        <f t="shared" ca="1" si="149"/>
        <v>35.950166666666654</v>
      </c>
      <c r="F1997" s="30">
        <f t="shared" ca="1" si="150"/>
        <v>35.1815</v>
      </c>
      <c r="G1997" s="206">
        <f t="shared" ca="1" si="151"/>
        <v>31.435520000000004</v>
      </c>
      <c r="H1997" s="192" t="str">
        <f ca="1"/>
        <v>2017-09-14</v>
      </c>
      <c r="I1997" s="193">
        <f ca="1"/>
        <v>95042996</v>
      </c>
      <c r="O1997" s="192" t="str">
        <f ca="1"/>
        <v>2017-09-14</v>
      </c>
      <c r="P1997" s="193">
        <f ca="1"/>
        <v>2.2000000000000002</v>
      </c>
      <c r="Q1997" s="11"/>
    </row>
    <row r="1998" spans="1:17" ht="12.5">
      <c r="A1998" s="19"/>
      <c r="B1998" s="198" t="str">
        <f ca="1"/>
        <v>2017-09-13</v>
      </c>
      <c r="C1998" s="30">
        <f ca="1"/>
        <v>37.380000000000003</v>
      </c>
      <c r="D1998" s="205">
        <f t="shared" ca="1" si="152"/>
        <v>37.628999999999998</v>
      </c>
      <c r="E1998" s="30">
        <f t="shared" ca="1" si="149"/>
        <v>35.896166666666659</v>
      </c>
      <c r="F1998" s="30">
        <f t="shared" ca="1" si="150"/>
        <v>35.144916666666667</v>
      </c>
      <c r="G1998" s="206">
        <f t="shared" ca="1" si="151"/>
        <v>31.393040000000006</v>
      </c>
      <c r="H1998" s="192" t="str">
        <f ca="1"/>
        <v>2017-09-13</v>
      </c>
      <c r="I1998" s="193">
        <f ca="1"/>
        <v>179629600</v>
      </c>
      <c r="O1998" s="192" t="str">
        <f ca="1"/>
        <v>2017-09-13</v>
      </c>
      <c r="P1998" s="193">
        <f ca="1"/>
        <v>2.19</v>
      </c>
      <c r="Q1998" s="11"/>
    </row>
    <row r="1999" spans="1:17" ht="12.5">
      <c r="A1999" s="19"/>
      <c r="B1999" s="198" t="str">
        <f ca="1"/>
        <v>2017-09-12</v>
      </c>
      <c r="C1999" s="30">
        <f ca="1"/>
        <v>37.67</v>
      </c>
      <c r="D1999" s="205">
        <f t="shared" ca="1" si="152"/>
        <v>37.651999999999994</v>
      </c>
      <c r="E1999" s="30">
        <f t="shared" ca="1" si="149"/>
        <v>35.841999999999992</v>
      </c>
      <c r="F1999" s="30">
        <f t="shared" ca="1" si="150"/>
        <v>35.106166666666667</v>
      </c>
      <c r="G1999" s="206">
        <f t="shared" ca="1" si="151"/>
        <v>31.349880000000006</v>
      </c>
      <c r="H1999" s="192" t="str">
        <f ca="1"/>
        <v>2017-09-12</v>
      </c>
      <c r="I1999" s="193">
        <f ca="1"/>
        <v>286856184</v>
      </c>
      <c r="O1999" s="192" t="str">
        <f ca="1"/>
        <v>2017-09-12</v>
      </c>
      <c r="P1999" s="193">
        <f ca="1"/>
        <v>2.17</v>
      </c>
      <c r="Q1999" s="11"/>
    </row>
    <row r="2000" spans="1:17" ht="12.5">
      <c r="A2000" s="19"/>
      <c r="B2000" s="198" t="str">
        <f ca="1"/>
        <v>2017-09-11</v>
      </c>
      <c r="C2000" s="30">
        <f ca="1"/>
        <v>37.82</v>
      </c>
      <c r="D2000" s="205">
        <f t="shared" ca="1" si="152"/>
        <v>37.64</v>
      </c>
      <c r="E2000" s="30">
        <f t="shared" ca="1" si="149"/>
        <v>35.767166666666654</v>
      </c>
      <c r="F2000" s="30">
        <f t="shared" ca="1" si="150"/>
        <v>35.066000000000003</v>
      </c>
      <c r="G2000" s="206">
        <f t="shared" ca="1" si="151"/>
        <v>31.302080000000004</v>
      </c>
      <c r="H2000" s="192" t="str">
        <f ca="1"/>
        <v>2017-09-11</v>
      </c>
      <c r="I2000" s="193">
        <f ca="1"/>
        <v>126323200</v>
      </c>
      <c r="O2000" s="192" t="str">
        <f ca="1"/>
        <v>2017-09-11</v>
      </c>
      <c r="P2000" s="193">
        <f ca="1"/>
        <v>2.13</v>
      </c>
      <c r="Q2000" s="11"/>
    </row>
    <row r="2001" spans="1:17" ht="12.5">
      <c r="A2001" s="19"/>
      <c r="B2001" s="198" t="str">
        <f ca="1"/>
        <v>2017-09-08</v>
      </c>
      <c r="C2001" s="30">
        <f ca="1"/>
        <v>37.14</v>
      </c>
      <c r="D2001" s="205">
        <f t="shared" ca="1" si="152"/>
        <v>37.592500000000001</v>
      </c>
      <c r="E2001" s="30">
        <f t="shared" ca="1" si="149"/>
        <v>35.697666666666656</v>
      </c>
      <c r="F2001" s="30">
        <f t="shared" ca="1" si="150"/>
        <v>35.021499999999989</v>
      </c>
      <c r="G2001" s="206">
        <f t="shared" ca="1" si="151"/>
        <v>31.250160000000005</v>
      </c>
      <c r="H2001" s="192" t="str">
        <f ca="1"/>
        <v>2017-09-08</v>
      </c>
      <c r="I2001" s="193">
        <f ca="1"/>
        <v>114446140</v>
      </c>
      <c r="O2001" s="192" t="str">
        <f ca="1"/>
        <v>2017-09-08</v>
      </c>
      <c r="P2001" s="193">
        <f ca="1"/>
        <v>2.06</v>
      </c>
      <c r="Q2001" s="11"/>
    </row>
    <row r="2002" spans="1:17" ht="12.5">
      <c r="A2002" s="19"/>
      <c r="B2002" s="198" t="str">
        <f ca="1"/>
        <v>2017-09-07</v>
      </c>
      <c r="C2002" s="30">
        <f ca="1"/>
        <v>37.76</v>
      </c>
      <c r="D2002" s="205">
        <f t="shared" ca="1" si="152"/>
        <v>37.554000000000009</v>
      </c>
      <c r="E2002" s="30">
        <f t="shared" ca="1" si="149"/>
        <v>35.643000000000001</v>
      </c>
      <c r="F2002" s="30">
        <f t="shared" ca="1" si="150"/>
        <v>34.985833333333332</v>
      </c>
      <c r="G2002" s="206">
        <f t="shared" ca="1" si="151"/>
        <v>31.198640000000012</v>
      </c>
      <c r="H2002" s="192" t="str">
        <f ca="1"/>
        <v>2017-09-07</v>
      </c>
      <c r="I2002" s="193">
        <f ca="1"/>
        <v>87714008</v>
      </c>
      <c r="O2002" s="192" t="str">
        <f ca="1"/>
        <v>2017-09-07</v>
      </c>
      <c r="P2002" s="193">
        <f ca="1"/>
        <v>2.06</v>
      </c>
      <c r="Q2002" s="11"/>
    </row>
    <row r="2003" spans="1:17" ht="12.5">
      <c r="A2003" s="19"/>
      <c r="B2003" s="198" t="str">
        <f ca="1"/>
        <v>2017-09-06</v>
      </c>
      <c r="C2003" s="30">
        <f ca="1"/>
        <v>37.909999999999997</v>
      </c>
      <c r="D2003" s="205">
        <f t="shared" ca="1" si="152"/>
        <v>37.543999999999997</v>
      </c>
      <c r="E2003" s="30">
        <f t="shared" ca="1" si="149"/>
        <v>35.583499999999994</v>
      </c>
      <c r="F2003" s="30">
        <f t="shared" ca="1" si="150"/>
        <v>34.942166666666672</v>
      </c>
      <c r="G2003" s="206">
        <f t="shared" ca="1" si="151"/>
        <v>31.142520000000008</v>
      </c>
      <c r="H2003" s="192" t="str">
        <f ca="1"/>
        <v>2017-09-06</v>
      </c>
      <c r="I2003" s="193">
        <f ca="1"/>
        <v>86606904</v>
      </c>
      <c r="O2003" s="192" t="str">
        <f ca="1"/>
        <v>2017-09-06</v>
      </c>
      <c r="P2003" s="193">
        <f ca="1"/>
        <v>2.11</v>
      </c>
      <c r="Q2003" s="11"/>
    </row>
    <row r="2004" spans="1:17" ht="12.5">
      <c r="A2004" s="19"/>
      <c r="B2004" s="198" t="str">
        <f ca="1"/>
        <v>2017-09-05</v>
      </c>
      <c r="C2004" s="30">
        <f ca="1"/>
        <v>37.950000000000003</v>
      </c>
      <c r="D2004" s="205">
        <f t="shared" ca="1" si="152"/>
        <v>37.515499999999989</v>
      </c>
      <c r="E2004" s="30">
        <f t="shared" ca="1" si="149"/>
        <v>35.517000000000003</v>
      </c>
      <c r="F2004" s="30">
        <f t="shared" ca="1" si="150"/>
        <v>34.898583333333342</v>
      </c>
      <c r="G2004" s="206">
        <f t="shared" ca="1" si="151"/>
        <v>31.088000000000008</v>
      </c>
      <c r="H2004" s="192" t="str">
        <f ca="1"/>
        <v>2017-09-05</v>
      </c>
      <c r="I2004" s="193">
        <f ca="1"/>
        <v>118145256</v>
      </c>
      <c r="O2004" s="192" t="str">
        <f ca="1"/>
        <v>2017-09-05</v>
      </c>
      <c r="P2004" s="193">
        <f ca="1"/>
        <v>2.0699999999999998</v>
      </c>
      <c r="Q2004" s="11"/>
    </row>
    <row r="2005" spans="1:17" ht="12.5">
      <c r="A2005" s="19"/>
      <c r="B2005" s="198" t="str">
        <f ca="1"/>
        <v>2017-09-01</v>
      </c>
      <c r="C2005" s="30">
        <f ca="1"/>
        <v>38.409999999999997</v>
      </c>
      <c r="D2005" s="205">
        <f t="shared" ca="1" si="152"/>
        <v>37.47</v>
      </c>
      <c r="E2005" s="30">
        <f t="shared" ca="1" si="149"/>
        <v>35.463666666666661</v>
      </c>
      <c r="F2005" s="30">
        <f t="shared" ca="1" si="150"/>
        <v>34.854250000000008</v>
      </c>
      <c r="G2005" s="206">
        <f t="shared" ca="1" si="151"/>
        <v>31.035920000000008</v>
      </c>
      <c r="H2005" s="192" t="str">
        <f ca="1"/>
        <v>2017-09-01</v>
      </c>
      <c r="I2005" s="193">
        <f ca="1"/>
        <v>66364400</v>
      </c>
      <c r="O2005" s="192" t="str">
        <f ca="1"/>
        <v>2017-09-01</v>
      </c>
      <c r="P2005" s="193">
        <f ca="1"/>
        <v>2.16</v>
      </c>
      <c r="Q2005" s="11"/>
    </row>
    <row r="2006" spans="1:17" ht="12.5">
      <c r="A2006" s="19"/>
      <c r="B2006" s="198" t="str">
        <f ca="1"/>
        <v>2017-08-31</v>
      </c>
      <c r="C2006" s="30">
        <f ca="1"/>
        <v>38.4</v>
      </c>
      <c r="D2006" s="205">
        <f t="shared" ca="1" si="152"/>
        <v>37.373499999999993</v>
      </c>
      <c r="E2006" s="30">
        <f t="shared" ca="1" si="149"/>
        <v>35.426000000000002</v>
      </c>
      <c r="F2006" s="30">
        <f t="shared" ca="1" si="150"/>
        <v>34.803166666666669</v>
      </c>
      <c r="G2006" s="206">
        <f t="shared" ca="1" si="151"/>
        <v>30.981400000000004</v>
      </c>
      <c r="H2006" s="192" t="str">
        <f ca="1"/>
        <v>2017-08-31</v>
      </c>
      <c r="I2006" s="193">
        <f ca="1"/>
        <v>107140400</v>
      </c>
      <c r="L2006" s="20"/>
      <c r="O2006" s="192" t="str">
        <f ca="1"/>
        <v>2017-08-31</v>
      </c>
      <c r="P2006" s="193">
        <f ca="1"/>
        <v>2.12</v>
      </c>
      <c r="Q2006" s="11"/>
    </row>
    <row r="2007" spans="1:17" ht="12.5">
      <c r="A2007" s="19"/>
      <c r="B2007" s="198" t="str">
        <f ca="1"/>
        <v>2017-08-30</v>
      </c>
      <c r="C2007" s="30">
        <f ca="1"/>
        <v>38.25</v>
      </c>
      <c r="D2007" s="205">
        <f t="shared" ca="1" si="152"/>
        <v>37.267499999999998</v>
      </c>
      <c r="E2007" s="30">
        <f t="shared" ca="1" si="149"/>
        <v>35.39</v>
      </c>
      <c r="F2007" s="30">
        <f t="shared" ca="1" si="150"/>
        <v>34.752583333333334</v>
      </c>
      <c r="G2007" s="206">
        <f t="shared" ca="1" si="151"/>
        <v>30.926960000000005</v>
      </c>
      <c r="H2007" s="192" t="str">
        <f ca="1"/>
        <v>2017-08-30</v>
      </c>
      <c r="I2007" s="193">
        <f ca="1"/>
        <v>109078400</v>
      </c>
      <c r="O2007" s="192" t="str">
        <f ca="1"/>
        <v>2017-08-30</v>
      </c>
      <c r="P2007" s="193">
        <f ca="1"/>
        <v>2.14</v>
      </c>
      <c r="Q2007" s="11"/>
    </row>
    <row r="2008" spans="1:17" ht="12.5">
      <c r="A2008" s="19"/>
      <c r="B2008" s="198" t="str">
        <f ca="1"/>
        <v>2017-08-29</v>
      </c>
      <c r="C2008" s="30">
        <f ca="1"/>
        <v>38.15</v>
      </c>
      <c r="D2008" s="205">
        <f t="shared" ca="1" si="152"/>
        <v>37.1875</v>
      </c>
      <c r="E2008" s="30">
        <f t="shared" ca="1" si="149"/>
        <v>35.352833333333336</v>
      </c>
      <c r="F2008" s="30">
        <f t="shared" ca="1" si="150"/>
        <v>34.703166666666668</v>
      </c>
      <c r="G2008" s="206">
        <f t="shared" ca="1" si="151"/>
        <v>30.872200000000007</v>
      </c>
      <c r="H2008" s="192" t="str">
        <f ca="1"/>
        <v>2017-08-29</v>
      </c>
      <c r="I2008" s="193">
        <f ca="1"/>
        <v>118067640</v>
      </c>
      <c r="O2008" s="192" t="str">
        <f ca="1"/>
        <v>2017-08-29</v>
      </c>
      <c r="P2008" s="193">
        <f ca="1"/>
        <v>2.14</v>
      </c>
      <c r="Q2008" s="11"/>
    </row>
    <row r="2009" spans="1:17" ht="12.5">
      <c r="A2009" s="19"/>
      <c r="B2009" s="198" t="str">
        <f ca="1"/>
        <v>2017-08-28</v>
      </c>
      <c r="C2009" s="30">
        <f ca="1"/>
        <v>37.81</v>
      </c>
      <c r="D2009" s="205">
        <f t="shared" ca="1" si="152"/>
        <v>37.03</v>
      </c>
      <c r="E2009" s="30">
        <f t="shared" ca="1" si="149"/>
        <v>35.315333333333342</v>
      </c>
      <c r="F2009" s="30">
        <f t="shared" ca="1" si="150"/>
        <v>34.65366666666668</v>
      </c>
      <c r="G2009" s="206">
        <f t="shared" ca="1" si="151"/>
        <v>30.817240000000012</v>
      </c>
      <c r="H2009" s="192" t="str">
        <f ca="1"/>
        <v>2017-08-28</v>
      </c>
      <c r="I2009" s="193">
        <f ca="1"/>
        <v>103864000</v>
      </c>
      <c r="O2009" s="192" t="str">
        <f ca="1"/>
        <v>2017-08-28</v>
      </c>
      <c r="P2009" s="193">
        <f ca="1"/>
        <v>2.16</v>
      </c>
      <c r="Q2009" s="11"/>
    </row>
    <row r="2010" spans="1:17" ht="12.5">
      <c r="A2010" s="19"/>
      <c r="B2010" s="198" t="str">
        <f ca="1"/>
        <v>2017-08-25</v>
      </c>
      <c r="C2010" s="30">
        <f ca="1"/>
        <v>37.43</v>
      </c>
      <c r="D2010" s="205">
        <f t="shared" ca="1" si="152"/>
        <v>36.874000000000002</v>
      </c>
      <c r="E2010" s="30">
        <f t="shared" ca="1" si="149"/>
        <v>35.289500000000004</v>
      </c>
      <c r="F2010" s="30">
        <f t="shared" ca="1" si="150"/>
        <v>34.607666666666674</v>
      </c>
      <c r="G2010" s="206">
        <f t="shared" ca="1" si="151"/>
        <v>30.763560000000012</v>
      </c>
      <c r="H2010" s="192" t="str">
        <f ca="1"/>
        <v>2017-08-25</v>
      </c>
      <c r="I2010" s="193">
        <f ca="1"/>
        <v>101920400</v>
      </c>
      <c r="O2010" s="192" t="str">
        <f ca="1"/>
        <v>2017-08-25</v>
      </c>
      <c r="P2010" s="193">
        <f ca="1"/>
        <v>2.17</v>
      </c>
      <c r="Q2010" s="11"/>
    </row>
    <row r="2011" spans="1:17" ht="12.5">
      <c r="A2011" s="19"/>
      <c r="B2011" s="198" t="str">
        <f ca="1"/>
        <v>2017-08-24</v>
      </c>
      <c r="C2011" s="30">
        <f ca="1"/>
        <v>37.29</v>
      </c>
      <c r="D2011" s="205">
        <f t="shared" ca="1" si="152"/>
        <v>36.745999999999995</v>
      </c>
      <c r="E2011" s="30">
        <f t="shared" ca="1" si="149"/>
        <v>35.261166666666675</v>
      </c>
      <c r="F2011" s="30">
        <f t="shared" ca="1" si="150"/>
        <v>34.565833333333345</v>
      </c>
      <c r="G2011" s="206">
        <f t="shared" ca="1" si="151"/>
        <v>30.712160000000015</v>
      </c>
      <c r="H2011" s="192" t="str">
        <f ca="1"/>
        <v>2017-08-24</v>
      </c>
      <c r="I2011" s="193">
        <f ca="1"/>
        <v>79275672</v>
      </c>
      <c r="O2011" s="192" t="str">
        <f ca="1"/>
        <v>2017-08-24</v>
      </c>
      <c r="P2011" s="193">
        <f ca="1"/>
        <v>2.19</v>
      </c>
      <c r="Q2011" s="11"/>
    </row>
    <row r="2012" spans="1:17" ht="12.5">
      <c r="A2012" s="19"/>
      <c r="B2012" s="198" t="str">
        <f ca="1"/>
        <v>2017-08-23</v>
      </c>
      <c r="C2012" s="30">
        <f ca="1"/>
        <v>37.46</v>
      </c>
      <c r="D2012" s="205">
        <f t="shared" ca="1" si="152"/>
        <v>36.637500000000003</v>
      </c>
      <c r="E2012" s="30">
        <f t="shared" ca="1" si="149"/>
        <v>35.233500000000006</v>
      </c>
      <c r="F2012" s="30">
        <f t="shared" ca="1" si="150"/>
        <v>34.524833333333341</v>
      </c>
      <c r="G2012" s="206">
        <f t="shared" ca="1" si="151"/>
        <v>30.66144000000001</v>
      </c>
      <c r="H2012" s="192" t="str">
        <f ca="1"/>
        <v>2017-08-23</v>
      </c>
      <c r="I2012" s="193">
        <f ca="1"/>
        <v>77596400</v>
      </c>
      <c r="O2012" s="192" t="str">
        <f ca="1"/>
        <v>2017-08-23</v>
      </c>
      <c r="P2012" s="193">
        <f ca="1"/>
        <v>2.17</v>
      </c>
      <c r="Q2012" s="11"/>
    </row>
    <row r="2013" spans="1:17" ht="12.5">
      <c r="A2013" s="19"/>
      <c r="B2013" s="198" t="str">
        <f ca="1"/>
        <v>2017-08-22</v>
      </c>
      <c r="C2013" s="30">
        <f ca="1"/>
        <v>37.409999999999997</v>
      </c>
      <c r="D2013" s="205">
        <f t="shared" ca="1" si="152"/>
        <v>36.553999999999995</v>
      </c>
      <c r="E2013" s="30">
        <f t="shared" ca="1" si="149"/>
        <v>35.206500000000005</v>
      </c>
      <c r="F2013" s="30">
        <f t="shared" ca="1" si="150"/>
        <v>34.483250000000005</v>
      </c>
      <c r="G2013" s="206">
        <f t="shared" ca="1" si="151"/>
        <v>30.610600000000009</v>
      </c>
      <c r="H2013" s="192" t="str">
        <f ca="1"/>
        <v>2017-08-22</v>
      </c>
      <c r="I2013" s="193">
        <f ca="1"/>
        <v>86418400</v>
      </c>
      <c r="O2013" s="192" t="str">
        <f ca="1"/>
        <v>2017-08-22</v>
      </c>
      <c r="P2013" s="193">
        <f ca="1"/>
        <v>2.2200000000000002</v>
      </c>
      <c r="Q2013" s="11"/>
    </row>
    <row r="2014" spans="1:17" ht="12.5">
      <c r="A2014" s="19"/>
      <c r="B2014" s="198" t="str">
        <f ca="1"/>
        <v>2017-08-21</v>
      </c>
      <c r="C2014" s="30">
        <f ca="1"/>
        <v>36.81</v>
      </c>
      <c r="D2014" s="205">
        <f t="shared" ca="1" si="152"/>
        <v>36.464500000000001</v>
      </c>
      <c r="E2014" s="30">
        <f t="shared" ca="1" si="149"/>
        <v>35.180166666666672</v>
      </c>
      <c r="F2014" s="30">
        <f t="shared" ca="1" si="150"/>
        <v>34.440500000000007</v>
      </c>
      <c r="G2014" s="206">
        <f t="shared" ca="1" si="151"/>
        <v>30.560400000000008</v>
      </c>
      <c r="H2014" s="192" t="str">
        <f ca="1"/>
        <v>2017-08-21</v>
      </c>
      <c r="I2014" s="193">
        <f ca="1"/>
        <v>105474112</v>
      </c>
      <c r="O2014" s="192" t="str">
        <f ca="1"/>
        <v>2017-08-21</v>
      </c>
      <c r="P2014" s="193">
        <f ca="1"/>
        <v>2.1800000000000002</v>
      </c>
      <c r="Q2014" s="11"/>
    </row>
    <row r="2015" spans="1:17" ht="12.5">
      <c r="A2015" s="19"/>
      <c r="B2015" s="198" t="str">
        <f ca="1"/>
        <v>2017-08-18</v>
      </c>
      <c r="C2015" s="30">
        <f ca="1"/>
        <v>36.880000000000003</v>
      </c>
      <c r="D2015" s="205">
        <f t="shared" ca="1" si="152"/>
        <v>36.397500000000008</v>
      </c>
      <c r="E2015" s="30">
        <f t="shared" ca="1" si="149"/>
        <v>35.164833333333341</v>
      </c>
      <c r="F2015" s="30">
        <f t="shared" ca="1" si="150"/>
        <v>34.404333333333334</v>
      </c>
      <c r="G2015" s="206">
        <f t="shared" ca="1" si="151"/>
        <v>30.513360000000009</v>
      </c>
      <c r="H2015" s="192" t="str">
        <f ca="1"/>
        <v>2017-08-18</v>
      </c>
      <c r="I2015" s="193">
        <f ca="1"/>
        <v>109712400</v>
      </c>
      <c r="O2015" s="192" t="str">
        <f ca="1"/>
        <v>2017-08-18</v>
      </c>
      <c r="P2015" s="193">
        <f ca="1"/>
        <v>2.19</v>
      </c>
      <c r="Q2015" s="11"/>
    </row>
    <row r="2016" spans="1:17" ht="12.5">
      <c r="A2016" s="19"/>
      <c r="B2016" s="198" t="str">
        <f ca="1"/>
        <v>2017-08-17</v>
      </c>
      <c r="C2016" s="30">
        <f ca="1"/>
        <v>36.96</v>
      </c>
      <c r="D2016" s="205">
        <f t="shared" ca="1" si="152"/>
        <v>36.305999999999997</v>
      </c>
      <c r="E2016" s="30">
        <f t="shared" ca="1" si="149"/>
        <v>35.146166666666673</v>
      </c>
      <c r="F2016" s="30">
        <f t="shared" ca="1" si="150"/>
        <v>34.362166666666667</v>
      </c>
      <c r="G2016" s="206">
        <f t="shared" ca="1" si="151"/>
        <v>30.465720000000008</v>
      </c>
      <c r="H2016" s="192" t="str">
        <f ca="1"/>
        <v>2017-08-17</v>
      </c>
      <c r="I2016" s="193">
        <f ca="1"/>
        <v>111762400</v>
      </c>
      <c r="O2016" s="192" t="str">
        <f ca="1"/>
        <v>2017-08-17</v>
      </c>
      <c r="P2016" s="193">
        <f ca="1"/>
        <v>2.2000000000000002</v>
      </c>
      <c r="Q2016" s="11"/>
    </row>
    <row r="2017" spans="1:17" ht="12.5">
      <c r="A2017" s="19"/>
      <c r="B2017" s="198" t="str">
        <f ca="1"/>
        <v>2017-08-16</v>
      </c>
      <c r="C2017" s="30">
        <f ca="1"/>
        <v>37.69</v>
      </c>
      <c r="D2017" s="205">
        <f t="shared" ca="1" si="152"/>
        <v>36.210999999999999</v>
      </c>
      <c r="E2017" s="30">
        <f t="shared" ca="1" si="149"/>
        <v>35.128000000000007</v>
      </c>
      <c r="F2017" s="30">
        <f t="shared" ca="1" si="150"/>
        <v>34.319250000000004</v>
      </c>
      <c r="G2017" s="206">
        <f t="shared" ca="1" si="151"/>
        <v>30.418520000000008</v>
      </c>
      <c r="H2017" s="192" t="str">
        <f ca="1"/>
        <v>2017-08-16</v>
      </c>
      <c r="I2017" s="193">
        <f ca="1"/>
        <v>110686448</v>
      </c>
      <c r="O2017" s="192" t="str">
        <f ca="1"/>
        <v>2017-08-16</v>
      </c>
      <c r="P2017" s="193">
        <f ca="1"/>
        <v>2.23</v>
      </c>
      <c r="Q2017" s="11"/>
    </row>
    <row r="2018" spans="1:17" ht="12.5">
      <c r="A2018" s="19"/>
      <c r="B2018" s="198" t="str">
        <f ca="1"/>
        <v>2017-08-15</v>
      </c>
      <c r="C2018" s="30">
        <f ca="1"/>
        <v>37.840000000000003</v>
      </c>
      <c r="D2018" s="205">
        <f t="shared" ca="1" si="152"/>
        <v>36.087499999999999</v>
      </c>
      <c r="E2018" s="30">
        <f t="shared" ca="1" si="149"/>
        <v>35.098500000000008</v>
      </c>
      <c r="F2018" s="30">
        <f t="shared" ca="1" si="150"/>
        <v>34.269666666666673</v>
      </c>
      <c r="G2018" s="206">
        <f t="shared" ca="1" si="151"/>
        <v>30.36816000000001</v>
      </c>
      <c r="H2018" s="192" t="str">
        <f ca="1"/>
        <v>2017-08-15</v>
      </c>
      <c r="I2018" s="193">
        <f ca="1"/>
        <v>117862000</v>
      </c>
      <c r="O2018" s="192" t="str">
        <f ca="1"/>
        <v>2017-08-15</v>
      </c>
      <c r="P2018" s="193">
        <f ca="1"/>
        <v>2.27</v>
      </c>
      <c r="Q2018" s="11"/>
    </row>
    <row r="2019" spans="1:17" ht="12.5">
      <c r="A2019" s="19"/>
      <c r="B2019" s="198" t="str">
        <f ca="1"/>
        <v>2017-08-14</v>
      </c>
      <c r="C2019" s="30">
        <f ca="1"/>
        <v>37.43</v>
      </c>
      <c r="D2019" s="205">
        <f t="shared" ca="1" si="152"/>
        <v>35.945500000000003</v>
      </c>
      <c r="E2019" s="30">
        <f t="shared" ca="1" si="149"/>
        <v>35.06283333333333</v>
      </c>
      <c r="F2019" s="30">
        <f t="shared" ca="1" si="150"/>
        <v>34.218583333333328</v>
      </c>
      <c r="G2019" s="206">
        <f t="shared" ca="1" si="151"/>
        <v>30.317320000000006</v>
      </c>
      <c r="H2019" s="192" t="str">
        <f ca="1"/>
        <v>2017-08-14</v>
      </c>
      <c r="I2019" s="193">
        <f ca="1"/>
        <v>88490936</v>
      </c>
      <c r="O2019" s="192" t="str">
        <f ca="1"/>
        <v>2017-08-14</v>
      </c>
      <c r="P2019" s="193">
        <f ca="1"/>
        <v>2.2200000000000002</v>
      </c>
      <c r="Q2019" s="11"/>
    </row>
    <row r="2020" spans="1:17" ht="12.5">
      <c r="A2020" s="19"/>
      <c r="B2020" s="198" t="str">
        <f ca="1"/>
        <v>2017-08-11</v>
      </c>
      <c r="C2020" s="30">
        <f ca="1"/>
        <v>36.869999999999997</v>
      </c>
      <c r="D2020" s="205">
        <f t="shared" ca="1" si="152"/>
        <v>35.817999999999998</v>
      </c>
      <c r="E2020" s="30">
        <f t="shared" ca="1" si="149"/>
        <v>35.032000000000004</v>
      </c>
      <c r="F2020" s="30">
        <f t="shared" ca="1" si="150"/>
        <v>34.17208333333334</v>
      </c>
      <c r="G2020" s="206">
        <f t="shared" ca="1" si="151"/>
        <v>30.268280000000011</v>
      </c>
      <c r="H2020" s="192" t="str">
        <f ca="1"/>
        <v>2017-08-11</v>
      </c>
      <c r="I2020" s="193">
        <f ca="1"/>
        <v>105028400</v>
      </c>
      <c r="O2020" s="192" t="str">
        <f ca="1"/>
        <v>2017-08-11</v>
      </c>
      <c r="P2020" s="193">
        <f ca="1"/>
        <v>2.19</v>
      </c>
      <c r="Q2020" s="11"/>
    </row>
    <row r="2021" spans="1:17" ht="12.5">
      <c r="A2021" s="19"/>
      <c r="B2021" s="198" t="str">
        <f ca="1"/>
        <v>2017-08-10</v>
      </c>
      <c r="C2021" s="30">
        <f ca="1"/>
        <v>36.369999999999997</v>
      </c>
      <c r="D2021" s="205">
        <f t="shared" ca="1" si="152"/>
        <v>35.712499999999991</v>
      </c>
      <c r="E2021" s="30">
        <f t="shared" ca="1" si="149"/>
        <v>35.0015</v>
      </c>
      <c r="F2021" s="30">
        <f t="shared" ca="1" si="150"/>
        <v>34.129416666666671</v>
      </c>
      <c r="G2021" s="206">
        <f t="shared" ca="1" si="151"/>
        <v>30.221560000000004</v>
      </c>
      <c r="H2021" s="192" t="str">
        <f ca="1"/>
        <v>2017-08-10</v>
      </c>
      <c r="I2021" s="193">
        <f ca="1"/>
        <v>163217200</v>
      </c>
      <c r="O2021" s="192" t="str">
        <f ca="1"/>
        <v>2017-08-10</v>
      </c>
      <c r="P2021" s="193">
        <f ca="1"/>
        <v>2.21</v>
      </c>
      <c r="Q2021" s="11"/>
    </row>
    <row r="2022" spans="1:17" ht="12.5">
      <c r="A2022" s="19"/>
      <c r="B2022" s="198" t="str">
        <f ca="1"/>
        <v>2017-08-09</v>
      </c>
      <c r="C2022" s="30">
        <f ca="1"/>
        <v>37.56</v>
      </c>
      <c r="D2022" s="205">
        <f t="shared" ca="1" si="152"/>
        <v>35.617500000000007</v>
      </c>
      <c r="E2022" s="30">
        <f t="shared" ca="1" si="149"/>
        <v>34.999666666666684</v>
      </c>
      <c r="F2022" s="30">
        <f t="shared" ca="1" si="150"/>
        <v>34.089000000000006</v>
      </c>
      <c r="G2022" s="206">
        <f t="shared" ca="1" si="151"/>
        <v>30.175640000000012</v>
      </c>
      <c r="H2022" s="192" t="str">
        <f ca="1"/>
        <v>2017-08-09</v>
      </c>
      <c r="I2022" s="193">
        <f ca="1"/>
        <v>104526120</v>
      </c>
      <c r="O2022" s="192" t="str">
        <f ca="1"/>
        <v>2017-08-09</v>
      </c>
      <c r="P2022" s="193">
        <f ca="1"/>
        <v>2.2400000000000002</v>
      </c>
      <c r="Q2022" s="11"/>
    </row>
    <row r="2023" spans="1:17" ht="12.5">
      <c r="A2023" s="19"/>
      <c r="B2023" s="198" t="str">
        <f ca="1"/>
        <v>2017-08-08</v>
      </c>
      <c r="C2023" s="30">
        <f ca="1"/>
        <v>37.340000000000003</v>
      </c>
      <c r="D2023" s="205">
        <f t="shared" ca="1" si="152"/>
        <v>35.439000000000007</v>
      </c>
      <c r="E2023" s="30">
        <f t="shared" ca="1" si="149"/>
        <v>34.978833333333341</v>
      </c>
      <c r="F2023" s="30">
        <f t="shared" ca="1" si="150"/>
        <v>34.038000000000004</v>
      </c>
      <c r="G2023" s="206">
        <f t="shared" ca="1" si="151"/>
        <v>30.124720000000007</v>
      </c>
      <c r="H2023" s="192" t="str">
        <f ca="1"/>
        <v>2017-08-08</v>
      </c>
      <c r="I2023" s="193">
        <f ca="1"/>
        <v>144823600</v>
      </c>
      <c r="O2023" s="192" t="str">
        <f ca="1"/>
        <v>2017-08-08</v>
      </c>
      <c r="P2023" s="193">
        <f ca="1"/>
        <v>2.2799999999999998</v>
      </c>
      <c r="Q2023" s="11"/>
    </row>
    <row r="2024" spans="1:17" ht="12.5">
      <c r="A2024" s="19"/>
      <c r="B2024" s="198" t="str">
        <f ca="1"/>
        <v>2017-08-07</v>
      </c>
      <c r="C2024" s="30">
        <f ca="1"/>
        <v>37.04</v>
      </c>
      <c r="D2024" s="205">
        <f t="shared" ca="1" si="152"/>
        <v>35.269000000000005</v>
      </c>
      <c r="E2024" s="30">
        <f t="shared" ca="1" si="149"/>
        <v>34.963333333333338</v>
      </c>
      <c r="F2024" s="30">
        <f t="shared" ca="1" si="150"/>
        <v>33.989166666666669</v>
      </c>
      <c r="G2024" s="206">
        <f t="shared" ca="1" si="151"/>
        <v>30.074760000000012</v>
      </c>
      <c r="H2024" s="192" t="str">
        <f ca="1"/>
        <v>2017-08-07</v>
      </c>
      <c r="I2024" s="193">
        <f ca="1"/>
        <v>87481284</v>
      </c>
      <c r="O2024" s="192" t="str">
        <f ca="1"/>
        <v>2017-08-07</v>
      </c>
      <c r="P2024" s="193">
        <f ca="1"/>
        <v>2.2599999999999998</v>
      </c>
      <c r="Q2024" s="11"/>
    </row>
    <row r="2025" spans="1:17" ht="12.5">
      <c r="A2025" s="19"/>
      <c r="B2025" s="198" t="str">
        <f ca="1"/>
        <v>2017-08-04</v>
      </c>
      <c r="C2025" s="30">
        <f ca="1"/>
        <v>36.479999999999997</v>
      </c>
      <c r="D2025" s="205">
        <f t="shared" ca="1" si="152"/>
        <v>35.108500000000006</v>
      </c>
      <c r="E2025" s="30">
        <f t="shared" ca="1" si="149"/>
        <v>34.944499999999998</v>
      </c>
      <c r="F2025" s="30">
        <f t="shared" ca="1" si="150"/>
        <v>33.941833333333335</v>
      </c>
      <c r="G2025" s="206">
        <f t="shared" ca="1" si="151"/>
        <v>30.026760000000014</v>
      </c>
      <c r="H2025" s="192" t="str">
        <f ca="1"/>
        <v>2017-08-04</v>
      </c>
      <c r="I2025" s="193">
        <f ca="1"/>
        <v>82239600</v>
      </c>
      <c r="O2025" s="192" t="str">
        <f ca="1"/>
        <v>2017-08-04</v>
      </c>
      <c r="P2025" s="193">
        <f ca="1"/>
        <v>2.27</v>
      </c>
      <c r="Q2025" s="11"/>
    </row>
    <row r="2026" spans="1:17" ht="12.5">
      <c r="A2026" s="19"/>
      <c r="B2026" s="198" t="str">
        <f ca="1"/>
        <v>2017-08-03</v>
      </c>
      <c r="C2026" s="30">
        <f ca="1"/>
        <v>36.28</v>
      </c>
      <c r="D2026" s="205">
        <f t="shared" ca="1" si="152"/>
        <v>34.966000000000008</v>
      </c>
      <c r="E2026" s="30">
        <f t="shared" ca="1" si="149"/>
        <v>34.929833333333342</v>
      </c>
      <c r="F2026" s="30">
        <f t="shared" ca="1" si="150"/>
        <v>33.895833333333343</v>
      </c>
      <c r="G2026" s="206">
        <f t="shared" ca="1" si="151"/>
        <v>29.980600000000013</v>
      </c>
      <c r="H2026" s="192" t="str">
        <f ca="1"/>
        <v>2017-08-03</v>
      </c>
      <c r="I2026" s="193">
        <f ca="1"/>
        <v>108389200</v>
      </c>
      <c r="O2026" s="192" t="str">
        <f ca="1"/>
        <v>2017-08-03</v>
      </c>
      <c r="P2026" s="193">
        <f ca="1"/>
        <v>2.23</v>
      </c>
      <c r="Q2026" s="11"/>
    </row>
    <row r="2027" spans="1:17" ht="12.5">
      <c r="A2027" s="19"/>
      <c r="B2027" s="198" t="str">
        <f ca="1"/>
        <v>2017-08-02</v>
      </c>
      <c r="C2027" s="30">
        <f ca="1"/>
        <v>36.65</v>
      </c>
      <c r="D2027" s="205">
        <f t="shared" ca="1" si="152"/>
        <v>34.816500000000005</v>
      </c>
      <c r="E2027" s="30">
        <f t="shared" ca="1" si="149"/>
        <v>34.921333333333344</v>
      </c>
      <c r="F2027" s="30">
        <f t="shared" ca="1" si="150"/>
        <v>33.849250000000012</v>
      </c>
      <c r="G2027" s="206">
        <f t="shared" ca="1" si="151"/>
        <v>29.934400000000014</v>
      </c>
      <c r="H2027" s="192" t="str">
        <f ca="1"/>
        <v>2017-08-02</v>
      </c>
      <c r="I2027" s="193">
        <f ca="1"/>
        <v>279747200</v>
      </c>
      <c r="O2027" s="192" t="str">
        <f ca="1"/>
        <v>2017-08-02</v>
      </c>
      <c r="P2027" s="193">
        <f ca="1"/>
        <v>2.2599999999999998</v>
      </c>
      <c r="Q2027" s="11"/>
    </row>
    <row r="2028" spans="1:17" ht="12.5">
      <c r="A2028" s="19"/>
      <c r="B2028" s="198" t="str">
        <f ca="1"/>
        <v>2017-08-01</v>
      </c>
      <c r="C2028" s="30">
        <f ca="1"/>
        <v>35</v>
      </c>
      <c r="D2028" s="205">
        <f t="shared" ca="1" si="152"/>
        <v>34.664500000000004</v>
      </c>
      <c r="E2028" s="30">
        <f t="shared" ca="1" si="149"/>
        <v>34.902833333333341</v>
      </c>
      <c r="F2028" s="30">
        <f t="shared" ca="1" si="150"/>
        <v>33.800166666666676</v>
      </c>
      <c r="G2028" s="206">
        <f t="shared" ca="1" si="151"/>
        <v>29.885240000000014</v>
      </c>
      <c r="H2028" s="192" t="str">
        <f ca="1"/>
        <v>2017-08-01</v>
      </c>
      <c r="I2028" s="193">
        <f ca="1"/>
        <v>141474580</v>
      </c>
      <c r="O2028" s="192" t="str">
        <f ca="1"/>
        <v>2017-08-01</v>
      </c>
      <c r="P2028" s="193">
        <f ca="1"/>
        <v>2.25</v>
      </c>
      <c r="Q2028" s="11"/>
    </row>
    <row r="2029" spans="1:17" ht="12.5">
      <c r="A2029" s="19"/>
      <c r="B2029" s="198" t="str">
        <f ca="1"/>
        <v>2017-07-31</v>
      </c>
      <c r="C2029" s="30">
        <f ca="1"/>
        <v>34.69</v>
      </c>
      <c r="D2029" s="205">
        <f t="shared" ca="1" si="152"/>
        <v>34.588000000000008</v>
      </c>
      <c r="E2029" s="30">
        <f t="shared" ca="1" si="149"/>
        <v>34.896166666666673</v>
      </c>
      <c r="F2029" s="30">
        <f t="shared" ca="1" si="150"/>
        <v>33.763000000000012</v>
      </c>
      <c r="G2029" s="206">
        <f t="shared" ca="1" si="151"/>
        <v>29.842080000000013</v>
      </c>
      <c r="H2029" s="192" t="str">
        <f ca="1"/>
        <v>2017-07-31</v>
      </c>
      <c r="I2029" s="193">
        <f ca="1"/>
        <v>79383680</v>
      </c>
      <c r="O2029" s="192" t="str">
        <f ca="1"/>
        <v>2017-07-31</v>
      </c>
      <c r="P2029" s="193">
        <f ca="1"/>
        <v>2.29</v>
      </c>
      <c r="Q2029" s="11"/>
    </row>
    <row r="2030" spans="1:17" ht="12.5">
      <c r="A2030" s="19"/>
      <c r="B2030" s="198" t="str">
        <f ca="1"/>
        <v>2017-07-28</v>
      </c>
      <c r="C2030" s="30">
        <f ca="1"/>
        <v>34.869999999999997</v>
      </c>
      <c r="D2030" s="205">
        <f t="shared" ca="1" si="152"/>
        <v>34.533000000000001</v>
      </c>
      <c r="E2030" s="30">
        <f t="shared" ca="1" si="149"/>
        <v>34.885333333333342</v>
      </c>
      <c r="F2030" s="30">
        <f t="shared" ca="1" si="150"/>
        <v>33.727416666666677</v>
      </c>
      <c r="G2030" s="206">
        <f t="shared" ca="1" si="151"/>
        <v>29.798960000000012</v>
      </c>
      <c r="H2030" s="192" t="str">
        <f ca="1"/>
        <v>2017-07-28</v>
      </c>
      <c r="I2030" s="193">
        <f ca="1"/>
        <v>68854800</v>
      </c>
      <c r="O2030" s="192" t="str">
        <f ca="1"/>
        <v>2017-07-28</v>
      </c>
      <c r="P2030" s="193">
        <f ca="1"/>
        <v>2.29</v>
      </c>
      <c r="Q2030" s="11"/>
    </row>
    <row r="2031" spans="1:17" ht="12.5">
      <c r="A2031" s="19"/>
      <c r="B2031" s="198" t="str">
        <f ca="1"/>
        <v>2017-07-27</v>
      </c>
      <c r="C2031" s="30">
        <f ca="1"/>
        <v>35.119999999999997</v>
      </c>
      <c r="D2031" s="205">
        <f t="shared" ca="1" si="152"/>
        <v>34.465000000000003</v>
      </c>
      <c r="E2031" s="30">
        <f t="shared" ca="1" si="149"/>
        <v>34.8735</v>
      </c>
      <c r="F2031" s="30">
        <f t="shared" ca="1" si="150"/>
        <v>33.687916666666673</v>
      </c>
      <c r="G2031" s="206">
        <f t="shared" ca="1" si="151"/>
        <v>29.756560000000011</v>
      </c>
      <c r="H2031" s="192" t="str">
        <f ca="1"/>
        <v>2017-07-27</v>
      </c>
      <c r="I2031" s="193">
        <f ca="1"/>
        <v>129905348</v>
      </c>
      <c r="O2031" s="192" t="str">
        <f ca="1"/>
        <v>2017-07-27</v>
      </c>
      <c r="P2031" s="193">
        <f ca="1"/>
        <v>2.31</v>
      </c>
      <c r="Q2031" s="11"/>
    </row>
    <row r="2032" spans="1:17" ht="12.5">
      <c r="A2032" s="19"/>
      <c r="B2032" s="198" t="str">
        <f ca="1"/>
        <v>2017-07-26</v>
      </c>
      <c r="C2032" s="30">
        <f ca="1"/>
        <v>35.79</v>
      </c>
      <c r="D2032" s="205">
        <f t="shared" ca="1" si="152"/>
        <v>34.409500000000001</v>
      </c>
      <c r="E2032" s="30">
        <f t="shared" ca="1" si="149"/>
        <v>34.859166666666667</v>
      </c>
      <c r="F2032" s="30">
        <f t="shared" ca="1" si="150"/>
        <v>33.644000000000013</v>
      </c>
      <c r="G2032" s="206">
        <f t="shared" ca="1" si="151"/>
        <v>29.711480000000016</v>
      </c>
      <c r="H2032" s="192" t="str">
        <f ca="1"/>
        <v>2017-07-26</v>
      </c>
      <c r="I2032" s="193">
        <f ca="1"/>
        <v>63124000</v>
      </c>
      <c r="O2032" s="192" t="str">
        <f ca="1"/>
        <v>2017-07-26</v>
      </c>
      <c r="P2032" s="193">
        <f ca="1"/>
        <v>2.2799999999999998</v>
      </c>
      <c r="Q2032" s="11"/>
    </row>
    <row r="2033" spans="1:17" ht="12.5">
      <c r="A2033" s="19"/>
      <c r="B2033" s="198" t="str">
        <f ca="1"/>
        <v>2017-07-25</v>
      </c>
      <c r="C2033" s="30">
        <f ca="1"/>
        <v>35.619999999999997</v>
      </c>
      <c r="D2033" s="205">
        <f t="shared" ca="1" si="152"/>
        <v>34.295999999999999</v>
      </c>
      <c r="E2033" s="30">
        <f t="shared" ca="1" si="149"/>
        <v>34.83016666666667</v>
      </c>
      <c r="F2033" s="30">
        <f t="shared" ca="1" si="150"/>
        <v>33.593500000000013</v>
      </c>
      <c r="G2033" s="206">
        <f t="shared" ca="1" si="151"/>
        <v>29.663840000000018</v>
      </c>
      <c r="H2033" s="192" t="str">
        <f ca="1"/>
        <v>2017-07-25</v>
      </c>
      <c r="I2033" s="193">
        <f ca="1"/>
        <v>75415728</v>
      </c>
      <c r="O2033" s="192" t="str">
        <f ca="1"/>
        <v>2017-07-25</v>
      </c>
      <c r="P2033" s="193">
        <f ca="1"/>
        <v>2.33</v>
      </c>
      <c r="Q2033" s="11"/>
    </row>
    <row r="2034" spans="1:17" ht="12.5">
      <c r="A2034" s="19"/>
      <c r="B2034" s="198" t="str">
        <f ca="1"/>
        <v>2017-07-24</v>
      </c>
      <c r="C2034" s="30">
        <f ca="1"/>
        <v>35.47</v>
      </c>
      <c r="D2034" s="205">
        <f t="shared" ca="1" si="152"/>
        <v>34.215499999999999</v>
      </c>
      <c r="E2034" s="30">
        <f t="shared" ca="1" si="149"/>
        <v>34.792666666666669</v>
      </c>
      <c r="F2034" s="30">
        <f t="shared" ca="1" si="150"/>
        <v>33.544833333333344</v>
      </c>
      <c r="G2034" s="206">
        <f t="shared" ca="1" si="151"/>
        <v>29.615600000000022</v>
      </c>
      <c r="H2034" s="192" t="str">
        <f ca="1"/>
        <v>2017-07-24</v>
      </c>
      <c r="I2034" s="193">
        <f ca="1"/>
        <v>85972800</v>
      </c>
      <c r="O2034" s="192" t="str">
        <f ca="1"/>
        <v>2017-07-24</v>
      </c>
      <c r="P2034" s="193">
        <f ca="1"/>
        <v>2.25</v>
      </c>
      <c r="Q2034" s="11"/>
    </row>
    <row r="2035" spans="1:17" ht="12.5">
      <c r="A2035" s="19"/>
      <c r="B2035" s="198" t="str">
        <f ca="1"/>
        <v>2017-07-21</v>
      </c>
      <c r="C2035" s="30">
        <f ca="1"/>
        <v>35.049999999999997</v>
      </c>
      <c r="D2035" s="205">
        <f t="shared" ca="1" si="152"/>
        <v>34.147999999999996</v>
      </c>
      <c r="E2035" s="30">
        <f t="shared" ca="1" si="149"/>
        <v>34.758166666666661</v>
      </c>
      <c r="F2035" s="30">
        <f t="shared" ca="1" si="150"/>
        <v>33.483166666666676</v>
      </c>
      <c r="G2035" s="206">
        <f t="shared" ca="1" si="151"/>
        <v>29.562200000000018</v>
      </c>
      <c r="H2035" s="192" t="str">
        <f ca="1"/>
        <v>2017-07-21</v>
      </c>
      <c r="I2035" s="193">
        <f ca="1"/>
        <v>105010520</v>
      </c>
      <c r="O2035" s="192" t="str">
        <f ca="1"/>
        <v>2017-07-21</v>
      </c>
      <c r="P2035" s="193">
        <f ca="1"/>
        <v>2.23</v>
      </c>
      <c r="Q2035" s="11"/>
    </row>
    <row r="2036" spans="1:17" ht="12.5">
      <c r="A2036" s="19"/>
      <c r="B2036" s="198" t="str">
        <f ca="1"/>
        <v>2017-07-20</v>
      </c>
      <c r="C2036" s="30">
        <f ca="1"/>
        <v>35.06</v>
      </c>
      <c r="D2036" s="205">
        <f t="shared" ca="1" si="152"/>
        <v>34.094000000000001</v>
      </c>
      <c r="E2036" s="30">
        <f t="shared" ca="1" si="149"/>
        <v>34.730166666666655</v>
      </c>
      <c r="F2036" s="30">
        <f t="shared" ca="1" si="150"/>
        <v>33.425500000000007</v>
      </c>
      <c r="G2036" s="206">
        <f t="shared" ca="1" si="151"/>
        <v>29.511120000000016</v>
      </c>
      <c r="H2036" s="192" t="str">
        <f ca="1"/>
        <v>2017-07-20</v>
      </c>
      <c r="I2036" s="193">
        <f ca="1"/>
        <v>68974992</v>
      </c>
      <c r="O2036" s="192" t="str">
        <f ca="1"/>
        <v>2017-07-20</v>
      </c>
      <c r="P2036" s="193">
        <f ca="1"/>
        <v>2.27</v>
      </c>
      <c r="Q2036" s="11"/>
    </row>
    <row r="2037" spans="1:17" ht="12.5">
      <c r="A2037" s="19"/>
      <c r="B2037" s="198" t="str">
        <f ca="1"/>
        <v>2017-07-19</v>
      </c>
      <c r="C2037" s="30">
        <f ca="1"/>
        <v>35.22</v>
      </c>
      <c r="D2037" s="205">
        <f t="shared" ca="1" si="152"/>
        <v>34.042000000000002</v>
      </c>
      <c r="E2037" s="30">
        <f t="shared" ca="1" si="149"/>
        <v>34.705333333333336</v>
      </c>
      <c r="F2037" s="30">
        <f t="shared" ca="1" si="150"/>
        <v>33.368333333333347</v>
      </c>
      <c r="G2037" s="206">
        <f t="shared" ca="1" si="151"/>
        <v>29.461200000000019</v>
      </c>
      <c r="H2037" s="192" t="str">
        <f ca="1"/>
        <v>2017-07-19</v>
      </c>
      <c r="I2037" s="193">
        <f ca="1"/>
        <v>83692000</v>
      </c>
      <c r="O2037" s="192" t="str">
        <f ca="1"/>
        <v>2017-07-19</v>
      </c>
      <c r="P2037" s="193">
        <f ca="1"/>
        <v>2.27</v>
      </c>
      <c r="Q2037" s="11"/>
    </row>
    <row r="2038" spans="1:17" ht="12.5">
      <c r="A2038" s="19"/>
      <c r="B2038" s="198" t="str">
        <f ca="1"/>
        <v>2017-07-18</v>
      </c>
      <c r="C2038" s="30">
        <f ca="1"/>
        <v>35</v>
      </c>
      <c r="D2038" s="205">
        <f t="shared" ca="1" si="152"/>
        <v>33.972000000000001</v>
      </c>
      <c r="E2038" s="30">
        <f t="shared" ca="1" si="149"/>
        <v>34.67433333333333</v>
      </c>
      <c r="F2038" s="30">
        <f t="shared" ca="1" si="150"/>
        <v>33.309833333333337</v>
      </c>
      <c r="G2038" s="206">
        <f t="shared" ca="1" si="151"/>
        <v>29.411320000000014</v>
      </c>
      <c r="H2038" s="192" t="str">
        <f ca="1"/>
        <v>2017-07-18</v>
      </c>
      <c r="I2038" s="193">
        <f ca="1"/>
        <v>71475200</v>
      </c>
      <c r="O2038" s="192" t="str">
        <f ca="1"/>
        <v>2017-07-18</v>
      </c>
      <c r="P2038" s="193">
        <f ca="1"/>
        <v>2.2599999999999998</v>
      </c>
      <c r="Q2038" s="11"/>
    </row>
    <row r="2039" spans="1:17" ht="12.5">
      <c r="A2039" s="19"/>
      <c r="B2039" s="198" t="str">
        <f ca="1"/>
        <v>2017-07-17</v>
      </c>
      <c r="C2039" s="30">
        <f ca="1"/>
        <v>34.880000000000003</v>
      </c>
      <c r="D2039" s="205">
        <f t="shared" ca="1" si="152"/>
        <v>33.9285</v>
      </c>
      <c r="E2039" s="30">
        <f t="shared" ca="1" si="149"/>
        <v>34.641833333333331</v>
      </c>
      <c r="F2039" s="30">
        <f t="shared" ca="1" si="150"/>
        <v>33.253083333333336</v>
      </c>
      <c r="G2039" s="206">
        <f t="shared" ca="1" si="151"/>
        <v>29.362840000000016</v>
      </c>
      <c r="H2039" s="192" t="str">
        <f ca="1"/>
        <v>2017-07-17</v>
      </c>
      <c r="I2039" s="193">
        <f ca="1"/>
        <v>95174000</v>
      </c>
      <c r="O2039" s="192" t="str">
        <f ca="1"/>
        <v>2017-07-17</v>
      </c>
      <c r="P2039" s="193">
        <f ca="1"/>
        <v>2.31</v>
      </c>
      <c r="Q2039" s="11"/>
    </row>
    <row r="2040" spans="1:17" ht="12.5">
      <c r="A2040" s="19"/>
      <c r="B2040" s="198" t="str">
        <f ca="1"/>
        <v>2017-07-14</v>
      </c>
      <c r="C2040" s="30">
        <f ca="1"/>
        <v>34.76</v>
      </c>
      <c r="D2040" s="205">
        <f t="shared" ca="1" si="152"/>
        <v>33.843499999999999</v>
      </c>
      <c r="E2040" s="30">
        <f t="shared" ca="1" si="149"/>
        <v>34.611999999999988</v>
      </c>
      <c r="F2040" s="30">
        <f t="shared" ca="1" si="150"/>
        <v>33.193666666666665</v>
      </c>
      <c r="G2040" s="206">
        <f t="shared" ca="1" si="151"/>
        <v>29.31476000000001</v>
      </c>
      <c r="H2040" s="192" t="str">
        <f ca="1"/>
        <v>2017-07-14</v>
      </c>
      <c r="I2040" s="193">
        <f ca="1"/>
        <v>80528400</v>
      </c>
      <c r="O2040" s="192" t="str">
        <f ca="1"/>
        <v>2017-07-14</v>
      </c>
      <c r="P2040" s="193">
        <f ca="1"/>
        <v>2.3199999999999998</v>
      </c>
      <c r="Q2040" s="11"/>
    </row>
    <row r="2041" spans="1:17" ht="12.5">
      <c r="A2041" s="19"/>
      <c r="B2041" s="198" t="str">
        <f ca="1"/>
        <v>2017-07-13</v>
      </c>
      <c r="C2041" s="30">
        <f ca="1"/>
        <v>34.47</v>
      </c>
      <c r="D2041" s="205">
        <f t="shared" ca="1" si="152"/>
        <v>33.787999999999997</v>
      </c>
      <c r="E2041" s="30">
        <f t="shared" ca="1" si="149"/>
        <v>34.577333333333314</v>
      </c>
      <c r="F2041" s="30">
        <f t="shared" ca="1" si="150"/>
        <v>33.135416666666664</v>
      </c>
      <c r="G2041" s="206">
        <f t="shared" ca="1" si="151"/>
        <v>29.267120000000013</v>
      </c>
      <c r="H2041" s="192" t="str">
        <f ca="1"/>
        <v>2017-07-13</v>
      </c>
      <c r="I2041" s="193">
        <f ca="1"/>
        <v>100797600</v>
      </c>
      <c r="O2041" s="192" t="str">
        <f ca="1"/>
        <v>2017-07-13</v>
      </c>
      <c r="P2041" s="193">
        <f ca="1"/>
        <v>2.35</v>
      </c>
      <c r="Q2041" s="11"/>
    </row>
    <row r="2042" spans="1:17" ht="12.5">
      <c r="A2042" s="19"/>
      <c r="B2042" s="198" t="str">
        <f ca="1"/>
        <v>2017-07-12</v>
      </c>
      <c r="C2042" s="30">
        <f ca="1"/>
        <v>33.99</v>
      </c>
      <c r="D2042" s="205">
        <f t="shared" ca="1" si="152"/>
        <v>33.7575</v>
      </c>
      <c r="E2042" s="30">
        <f t="shared" ca="1" si="149"/>
        <v>34.549499999999988</v>
      </c>
      <c r="F2042" s="30">
        <f t="shared" ca="1" si="150"/>
        <v>33.079416666666667</v>
      </c>
      <c r="G2042" s="206">
        <f t="shared" ca="1" si="151"/>
        <v>29.219680000000015</v>
      </c>
      <c r="H2042" s="192" t="str">
        <f ca="1"/>
        <v>2017-07-12</v>
      </c>
      <c r="I2042" s="193">
        <f ca="1"/>
        <v>99538000</v>
      </c>
      <c r="O2042" s="192" t="str">
        <f ca="1"/>
        <v>2017-07-12</v>
      </c>
      <c r="P2042" s="193">
        <f ca="1"/>
        <v>2.33</v>
      </c>
      <c r="Q2042" s="11"/>
    </row>
    <row r="2043" spans="1:17" ht="12.5">
      <c r="A2043" s="19"/>
      <c r="B2043" s="198" t="str">
        <f ca="1"/>
        <v>2017-07-11</v>
      </c>
      <c r="C2043" s="30">
        <f ca="1"/>
        <v>33.94</v>
      </c>
      <c r="D2043" s="205">
        <f t="shared" ca="1" si="152"/>
        <v>33.767499999999998</v>
      </c>
      <c r="E2043" s="30">
        <f t="shared" ca="1" si="149"/>
        <v>34.531999999999989</v>
      </c>
      <c r="F2043" s="30">
        <f t="shared" ca="1" si="150"/>
        <v>33.026999999999994</v>
      </c>
      <c r="G2043" s="206">
        <f t="shared" ca="1" si="151"/>
        <v>29.174160000000011</v>
      </c>
      <c r="H2043" s="192" t="str">
        <f ca="1"/>
        <v>2017-07-11</v>
      </c>
      <c r="I2043" s="193">
        <f ca="1"/>
        <v>79127344</v>
      </c>
      <c r="O2043" s="192" t="str">
        <f ca="1"/>
        <v>2017-07-11</v>
      </c>
      <c r="P2043" s="193">
        <f ca="1"/>
        <v>2.36</v>
      </c>
      <c r="Q2043" s="11"/>
    </row>
    <row r="2044" spans="1:17" ht="12.5">
      <c r="A2044" s="19"/>
      <c r="B2044" s="198" t="str">
        <f ca="1"/>
        <v>2017-07-10</v>
      </c>
      <c r="C2044" s="30">
        <f ca="1"/>
        <v>33.83</v>
      </c>
      <c r="D2044" s="205">
        <f t="shared" ca="1" si="152"/>
        <v>33.766499999999994</v>
      </c>
      <c r="E2044" s="30">
        <f t="shared" ca="1" si="149"/>
        <v>34.512333333333324</v>
      </c>
      <c r="F2044" s="30">
        <f t="shared" ca="1" si="150"/>
        <v>32.975416666666661</v>
      </c>
      <c r="G2044" s="206">
        <f t="shared" ca="1" si="151"/>
        <v>29.12708000000001</v>
      </c>
      <c r="H2044" s="192" t="str">
        <f ca="1"/>
        <v>2017-07-10</v>
      </c>
      <c r="I2044" s="193">
        <f ca="1"/>
        <v>84362544</v>
      </c>
      <c r="O2044" s="192" t="str">
        <f ca="1"/>
        <v>2017-07-10</v>
      </c>
      <c r="P2044" s="193">
        <f ca="1"/>
        <v>2.37</v>
      </c>
      <c r="Q2044" s="11"/>
    </row>
    <row r="2045" spans="1:17" ht="12.5">
      <c r="A2045" s="19"/>
      <c r="B2045" s="198" t="str">
        <f ca="1"/>
        <v>2017-07-07</v>
      </c>
      <c r="C2045" s="30">
        <f ca="1"/>
        <v>33.630000000000003</v>
      </c>
      <c r="D2045" s="205">
        <f t="shared" ca="1" si="152"/>
        <v>33.812499999999993</v>
      </c>
      <c r="E2045" s="30">
        <f t="shared" ca="1" si="149"/>
        <v>34.497499999999988</v>
      </c>
      <c r="F2045" s="30">
        <f t="shared" ca="1" si="150"/>
        <v>32.924749999999996</v>
      </c>
      <c r="G2045" s="206">
        <f t="shared" ca="1" si="151"/>
        <v>29.08092000000001</v>
      </c>
      <c r="H2045" s="192" t="str">
        <f ca="1"/>
        <v>2017-07-07</v>
      </c>
      <c r="I2045" s="193">
        <f ca="1"/>
        <v>76806848</v>
      </c>
      <c r="O2045" s="192" t="str">
        <f ca="1"/>
        <v>2017-07-07</v>
      </c>
      <c r="P2045" s="193">
        <f ca="1"/>
        <v>2.39</v>
      </c>
      <c r="Q2045" s="11"/>
    </row>
    <row r="2046" spans="1:17" ht="12.5">
      <c r="A2046" s="19"/>
      <c r="B2046" s="198" t="str">
        <f ca="1"/>
        <v>2017-07-06</v>
      </c>
      <c r="C2046" s="30">
        <f ca="1"/>
        <v>33.29</v>
      </c>
      <c r="D2046" s="205">
        <f t="shared" ca="1" si="152"/>
        <v>33.938499999999998</v>
      </c>
      <c r="E2046" s="30">
        <f t="shared" ca="1" si="149"/>
        <v>34.485333333333323</v>
      </c>
      <c r="F2046" s="30">
        <f t="shared" ca="1" si="150"/>
        <v>32.873916666666659</v>
      </c>
      <c r="G2046" s="206">
        <f t="shared" ca="1" si="151"/>
        <v>29.035160000000005</v>
      </c>
      <c r="H2046" s="192" t="str">
        <f ca="1"/>
        <v>2017-07-06</v>
      </c>
      <c r="I2046" s="193">
        <f ca="1"/>
        <v>96515200</v>
      </c>
      <c r="O2046" s="192" t="str">
        <f ca="1"/>
        <v>2017-07-06</v>
      </c>
      <c r="P2046" s="193">
        <f ca="1"/>
        <v>2.37</v>
      </c>
      <c r="Q2046" s="11"/>
    </row>
    <row r="2047" spans="1:17" ht="12.5">
      <c r="A2047" s="19"/>
      <c r="B2047" s="198" t="str">
        <f ca="1"/>
        <v>2017-07-05</v>
      </c>
      <c r="C2047" s="30">
        <f ca="1"/>
        <v>33.61</v>
      </c>
      <c r="D2047" s="205">
        <f t="shared" ca="1" si="152"/>
        <v>34.085999999999991</v>
      </c>
      <c r="E2047" s="30">
        <f t="shared" ca="1" si="149"/>
        <v>34.484666666666655</v>
      </c>
      <c r="F2047" s="30">
        <f t="shared" ca="1" si="150"/>
        <v>32.826333333333331</v>
      </c>
      <c r="G2047" s="206">
        <f t="shared" ca="1" si="151"/>
        <v>28.990520000000004</v>
      </c>
      <c r="H2047" s="192" t="str">
        <f ca="1"/>
        <v>2017-07-05</v>
      </c>
      <c r="I2047" s="193">
        <f ca="1"/>
        <v>86278400</v>
      </c>
      <c r="O2047" s="192" t="str">
        <f ca="1"/>
        <v>2017-07-05</v>
      </c>
      <c r="P2047" s="193">
        <f ca="1"/>
        <v>2.33</v>
      </c>
      <c r="Q2047" s="11"/>
    </row>
    <row r="2048" spans="1:17" ht="12.5">
      <c r="A2048" s="19"/>
      <c r="B2048" s="198" t="str">
        <f ca="1"/>
        <v>2017-07-03</v>
      </c>
      <c r="C2048" s="30">
        <f ca="1"/>
        <v>33.47</v>
      </c>
      <c r="D2048" s="205">
        <f t="shared" ca="1" si="152"/>
        <v>34.206499999999991</v>
      </c>
      <c r="E2048" s="30">
        <f t="shared" ca="1" si="149"/>
        <v>34.479333333333329</v>
      </c>
      <c r="F2048" s="30">
        <f t="shared" ca="1" si="150"/>
        <v>32.77708333333333</v>
      </c>
      <c r="G2048" s="206">
        <f t="shared" ca="1" si="151"/>
        <v>28.943920000000006</v>
      </c>
      <c r="H2048" s="192" t="str">
        <f ca="1"/>
        <v>2017-07-03</v>
      </c>
      <c r="I2048" s="193">
        <f ca="1"/>
        <v>57111392</v>
      </c>
      <c r="O2048" s="192" t="str">
        <f ca="1"/>
        <v>2017-07-03</v>
      </c>
      <c r="P2048" s="193">
        <f ca="1"/>
        <v>2.35</v>
      </c>
      <c r="Q2048" s="11"/>
    </row>
    <row r="2049" spans="1:17" ht="12.5">
      <c r="A2049" s="19"/>
      <c r="B2049" s="198" t="str">
        <f ca="1"/>
        <v>2017-06-30</v>
      </c>
      <c r="C2049" s="30">
        <f ca="1"/>
        <v>33.590000000000003</v>
      </c>
      <c r="D2049" s="205">
        <f t="shared" ca="1" si="152"/>
        <v>34.327999999999996</v>
      </c>
      <c r="E2049" s="30">
        <f t="shared" ca="1" si="149"/>
        <v>34.477666666666657</v>
      </c>
      <c r="F2049" s="30">
        <f t="shared" ca="1" si="150"/>
        <v>32.727749999999993</v>
      </c>
      <c r="G2049" s="206">
        <f t="shared" ca="1" si="151"/>
        <v>28.897480000000005</v>
      </c>
      <c r="H2049" s="192" t="str">
        <f ca="1"/>
        <v>2017-06-30</v>
      </c>
      <c r="I2049" s="193">
        <f ca="1"/>
        <v>92096428</v>
      </c>
      <c r="O2049" s="192" t="str">
        <f ca="1"/>
        <v>2017-06-30</v>
      </c>
      <c r="P2049" s="193">
        <f ca="1"/>
        <v>2.2999999999999998</v>
      </c>
      <c r="Q2049" s="11"/>
    </row>
    <row r="2050" spans="1:17" ht="12.5">
      <c r="A2050" s="19"/>
      <c r="B2050" s="198" t="str">
        <f ca="1"/>
        <v>2017-06-29</v>
      </c>
      <c r="C2050" s="30">
        <f ca="1"/>
        <v>33.51</v>
      </c>
      <c r="D2050" s="205">
        <f t="shared" ca="1" si="152"/>
        <v>34.461500000000001</v>
      </c>
      <c r="E2050" s="30">
        <f t="shared" ca="1" si="149"/>
        <v>34.475333333333325</v>
      </c>
      <c r="F2050" s="30">
        <f t="shared" ca="1" si="150"/>
        <v>32.677166666666665</v>
      </c>
      <c r="G2050" s="206">
        <f t="shared" ca="1" si="151"/>
        <v>28.850080000000005</v>
      </c>
      <c r="H2050" s="192" t="str">
        <f ca="1"/>
        <v>2017-06-29</v>
      </c>
      <c r="I2050" s="193">
        <f ca="1"/>
        <v>125997600</v>
      </c>
      <c r="O2050" s="192" t="str">
        <f ca="1"/>
        <v>2017-06-29</v>
      </c>
      <c r="P2050" s="193">
        <f ca="1"/>
        <v>2.27</v>
      </c>
      <c r="Q2050" s="11"/>
    </row>
    <row r="2051" spans="1:17" ht="12.5">
      <c r="A2051" s="19"/>
      <c r="B2051" s="198" t="str">
        <f ca="1"/>
        <v>2017-06-28</v>
      </c>
      <c r="C2051" s="30">
        <f ca="1"/>
        <v>34.01</v>
      </c>
      <c r="D2051" s="205">
        <f t="shared" ca="1" si="152"/>
        <v>34.572499999999998</v>
      </c>
      <c r="E2051" s="30">
        <f t="shared" ca="1" si="149"/>
        <v>34.477333333333327</v>
      </c>
      <c r="F2051" s="30">
        <f t="shared" ca="1" si="150"/>
        <v>32.625166666666665</v>
      </c>
      <c r="G2051" s="206">
        <f t="shared" ca="1" si="151"/>
        <v>28.803800000000003</v>
      </c>
      <c r="H2051" s="192" t="str">
        <f ca="1"/>
        <v>2017-06-28</v>
      </c>
      <c r="I2051" s="193">
        <f ca="1"/>
        <v>88329728</v>
      </c>
      <c r="O2051" s="192" t="str">
        <f ca="1"/>
        <v>2017-06-28</v>
      </c>
      <c r="P2051" s="193">
        <f ca="1"/>
        <v>2.2200000000000002</v>
      </c>
      <c r="Q2051" s="11"/>
    </row>
    <row r="2052" spans="1:17" ht="12.5">
      <c r="A2052" s="19"/>
      <c r="B2052" s="198" t="str">
        <f ca="1"/>
        <v>2017-06-27</v>
      </c>
      <c r="C2052" s="30">
        <f ca="1"/>
        <v>33.520000000000003</v>
      </c>
      <c r="D2052" s="205">
        <f t="shared" ca="1" si="152"/>
        <v>34.653499999999994</v>
      </c>
      <c r="E2052" s="30">
        <f t="shared" ref="E2052:E2115" ca="1" si="153">AVERAGE(C2052:C2111)</f>
        <v>34.466833333333327</v>
      </c>
      <c r="F2052" s="30">
        <f t="shared" ref="F2052:F2115" ca="1" si="154">AVERAGE(C2052:C2171)</f>
        <v>32.566499999999998</v>
      </c>
      <c r="G2052" s="206">
        <f t="shared" ref="G2052:G2115" ca="1" si="155">AVERAGE(C2052:C2301)</f>
        <v>28.755280000000006</v>
      </c>
      <c r="H2052" s="192" t="str">
        <f ca="1"/>
        <v>2017-06-27</v>
      </c>
      <c r="I2052" s="193">
        <f ca="1"/>
        <v>99047600</v>
      </c>
      <c r="O2052" s="192" t="str">
        <f ca="1"/>
        <v>2017-06-27</v>
      </c>
      <c r="P2052" s="193">
        <f ca="1"/>
        <v>2.2000000000000002</v>
      </c>
      <c r="Q2052" s="11"/>
    </row>
    <row r="2053" spans="1:17" ht="12.5">
      <c r="A2053" s="19"/>
      <c r="B2053" s="198" t="str">
        <f ca="1"/>
        <v>2017-06-26</v>
      </c>
      <c r="C2053" s="30">
        <f ca="1"/>
        <v>34.01</v>
      </c>
      <c r="D2053" s="205">
        <f t="shared" ref="D2053:D2116" ca="1" si="156">AVERAGE(C2053:C2072)</f>
        <v>34.769500000000001</v>
      </c>
      <c r="E2053" s="30">
        <f t="shared" ca="1" si="153"/>
        <v>34.464333333333329</v>
      </c>
      <c r="F2053" s="30">
        <f t="shared" ca="1" si="154"/>
        <v>32.510749999999994</v>
      </c>
      <c r="G2053" s="206">
        <f t="shared" ca="1" si="155"/>
        <v>28.707600000000006</v>
      </c>
      <c r="H2053" s="192" t="str">
        <f ca="1"/>
        <v>2017-06-26</v>
      </c>
      <c r="I2053" s="193">
        <f ca="1"/>
        <v>102769600</v>
      </c>
      <c r="O2053" s="192" t="str">
        <f ca="1"/>
        <v>2017-06-26</v>
      </c>
      <c r="P2053" s="193">
        <f ca="1"/>
        <v>2.14</v>
      </c>
      <c r="Q2053" s="11"/>
    </row>
    <row r="2054" spans="1:17" ht="12.5">
      <c r="A2054" s="19"/>
      <c r="B2054" s="198" t="str">
        <f ca="1"/>
        <v>2017-06-23</v>
      </c>
      <c r="C2054" s="30">
        <f ca="1"/>
        <v>34.119999999999997</v>
      </c>
      <c r="D2054" s="205">
        <f t="shared" ca="1" si="156"/>
        <v>34.860500000000002</v>
      </c>
      <c r="E2054" s="30">
        <f t="shared" ca="1" si="153"/>
        <v>34.454666666666661</v>
      </c>
      <c r="F2054" s="30">
        <f t="shared" ca="1" si="154"/>
        <v>32.451166666666666</v>
      </c>
      <c r="G2054" s="206">
        <f t="shared" ca="1" si="155"/>
        <v>28.657240000000005</v>
      </c>
      <c r="H2054" s="192" t="str">
        <f ca="1"/>
        <v>2017-06-23</v>
      </c>
      <c r="I2054" s="193">
        <f ca="1"/>
        <v>141757600</v>
      </c>
      <c r="O2054" s="192" t="str">
        <f ca="1"/>
        <v>2017-06-23</v>
      </c>
      <c r="P2054" s="193">
        <f ca="1"/>
        <v>2.14</v>
      </c>
      <c r="Q2054" s="11"/>
    </row>
    <row r="2055" spans="1:17" ht="12.5">
      <c r="A2055" s="19"/>
      <c r="B2055" s="198" t="str">
        <f ca="1"/>
        <v>2017-06-22</v>
      </c>
      <c r="C2055" s="30">
        <f ca="1"/>
        <v>33.97</v>
      </c>
      <c r="D2055" s="205">
        <f t="shared" ca="1" si="156"/>
        <v>34.948999999999998</v>
      </c>
      <c r="E2055" s="30">
        <f t="shared" ca="1" si="153"/>
        <v>34.443999999999988</v>
      </c>
      <c r="F2055" s="30">
        <f t="shared" ca="1" si="154"/>
        <v>32.39008333333333</v>
      </c>
      <c r="G2055" s="206">
        <f t="shared" ca="1" si="155"/>
        <v>28.605000000000008</v>
      </c>
      <c r="H2055" s="192" t="str">
        <f ca="1"/>
        <v>2017-06-22</v>
      </c>
      <c r="I2055" s="193">
        <f ca="1"/>
        <v>76425200</v>
      </c>
      <c r="O2055" s="192" t="str">
        <f ca="1"/>
        <v>2017-06-22</v>
      </c>
      <c r="P2055" s="193">
        <f ca="1"/>
        <v>2.15</v>
      </c>
      <c r="Q2055" s="11"/>
    </row>
    <row r="2056" spans="1:17" ht="12.5">
      <c r="A2056" s="19"/>
      <c r="B2056" s="198" t="str">
        <f ca="1"/>
        <v>2017-06-21</v>
      </c>
      <c r="C2056" s="30">
        <f ca="1"/>
        <v>34.020000000000003</v>
      </c>
      <c r="D2056" s="205">
        <f t="shared" ca="1" si="156"/>
        <v>35.038499999999999</v>
      </c>
      <c r="E2056" s="30">
        <f t="shared" ca="1" si="153"/>
        <v>34.434499999999993</v>
      </c>
      <c r="F2056" s="30">
        <f t="shared" ca="1" si="154"/>
        <v>32.332000000000001</v>
      </c>
      <c r="G2056" s="206">
        <f t="shared" ca="1" si="155"/>
        <v>28.554600000000015</v>
      </c>
      <c r="H2056" s="192" t="str">
        <f ca="1"/>
        <v>2017-06-21</v>
      </c>
      <c r="I2056" s="193">
        <f ca="1"/>
        <v>85063200</v>
      </c>
      <c r="O2056" s="192" t="str">
        <f ca="1"/>
        <v>2017-06-21</v>
      </c>
      <c r="P2056" s="193">
        <f ca="1"/>
        <v>2.15</v>
      </c>
      <c r="Q2056" s="11"/>
    </row>
    <row r="2057" spans="1:17" ht="12.5">
      <c r="A2057" s="19"/>
      <c r="B2057" s="198" t="str">
        <f ca="1"/>
        <v>2017-06-20</v>
      </c>
      <c r="C2057" s="30">
        <f ca="1"/>
        <v>33.82</v>
      </c>
      <c r="D2057" s="205">
        <f t="shared" ca="1" si="156"/>
        <v>35.131</v>
      </c>
      <c r="E2057" s="30">
        <f t="shared" ca="1" si="153"/>
        <v>34.412833333333325</v>
      </c>
      <c r="F2057" s="30">
        <f t="shared" ca="1" si="154"/>
        <v>32.273499999999999</v>
      </c>
      <c r="G2057" s="206">
        <f t="shared" ca="1" si="155"/>
        <v>28.50648000000001</v>
      </c>
      <c r="H2057" s="192" t="str">
        <f ca="1"/>
        <v>2017-06-20</v>
      </c>
      <c r="I2057" s="193">
        <f ca="1"/>
        <v>99600400</v>
      </c>
      <c r="O2057" s="192" t="str">
        <f ca="1"/>
        <v>2017-06-20</v>
      </c>
      <c r="P2057" s="193">
        <f ca="1"/>
        <v>2.15</v>
      </c>
      <c r="Q2057" s="11"/>
    </row>
    <row r="2058" spans="1:17" ht="12.5">
      <c r="A2058" s="19"/>
      <c r="B2058" s="198" t="str">
        <f ca="1"/>
        <v>2017-06-19</v>
      </c>
      <c r="C2058" s="30">
        <f ca="1"/>
        <v>34.130000000000003</v>
      </c>
      <c r="D2058" s="205">
        <f t="shared" ca="1" si="156"/>
        <v>35.235999999999997</v>
      </c>
      <c r="E2058" s="30">
        <f t="shared" ca="1" si="153"/>
        <v>34.393666666666668</v>
      </c>
      <c r="F2058" s="30">
        <f t="shared" ca="1" si="154"/>
        <v>32.217666666666666</v>
      </c>
      <c r="G2058" s="206">
        <f t="shared" ca="1" si="155"/>
        <v>28.458680000000008</v>
      </c>
      <c r="H2058" s="192" t="str">
        <f ca="1"/>
        <v>2017-06-19</v>
      </c>
      <c r="I2058" s="193">
        <f ca="1"/>
        <v>130165616</v>
      </c>
      <c r="O2058" s="192" t="str">
        <f ca="1"/>
        <v>2017-06-19</v>
      </c>
      <c r="P2058" s="193">
        <f ca="1"/>
        <v>2.19</v>
      </c>
      <c r="Q2058" s="11"/>
    </row>
    <row r="2059" spans="1:17" ht="12.5">
      <c r="A2059" s="19"/>
      <c r="B2059" s="198" t="str">
        <f ca="1"/>
        <v>2017-06-16</v>
      </c>
      <c r="C2059" s="30">
        <f ca="1"/>
        <v>33.18</v>
      </c>
      <c r="D2059" s="205">
        <f t="shared" ca="1" si="156"/>
        <v>35.314499999999995</v>
      </c>
      <c r="E2059" s="30">
        <f t="shared" ca="1" si="153"/>
        <v>34.370333333333328</v>
      </c>
      <c r="F2059" s="30">
        <f t="shared" ca="1" si="154"/>
        <v>32.157833333333329</v>
      </c>
      <c r="G2059" s="206">
        <f t="shared" ca="1" si="155"/>
        <v>28.409960000000005</v>
      </c>
      <c r="H2059" s="192" t="str">
        <f ca="1"/>
        <v>2017-06-16</v>
      </c>
      <c r="I2059" s="193">
        <f ca="1"/>
        <v>201444400</v>
      </c>
      <c r="O2059" s="192" t="str">
        <f ca="1"/>
        <v>2017-06-16</v>
      </c>
      <c r="P2059" s="193">
        <f ca="1"/>
        <v>2.16</v>
      </c>
      <c r="Q2059" s="11"/>
    </row>
    <row r="2060" spans="1:17" ht="12.5">
      <c r="A2060" s="19"/>
      <c r="B2060" s="198" t="str">
        <f ca="1"/>
        <v>2017-06-15</v>
      </c>
      <c r="C2060" s="30">
        <f ca="1"/>
        <v>33.65</v>
      </c>
      <c r="D2060" s="205">
        <f t="shared" ca="1" si="156"/>
        <v>35.4345</v>
      </c>
      <c r="E2060" s="30">
        <f t="shared" ca="1" si="153"/>
        <v>34.36483333333333</v>
      </c>
      <c r="F2060" s="30">
        <f t="shared" ca="1" si="154"/>
        <v>32.105416666666663</v>
      </c>
      <c r="G2060" s="206">
        <f t="shared" ca="1" si="155"/>
        <v>28.364280000000004</v>
      </c>
      <c r="H2060" s="192" t="str">
        <f ca="1"/>
        <v>2017-06-15</v>
      </c>
      <c r="I2060" s="193">
        <f ca="1"/>
        <v>128661600</v>
      </c>
      <c r="O2060" s="192" t="str">
        <f ca="1"/>
        <v>2017-06-15</v>
      </c>
      <c r="P2060" s="193">
        <f ca="1"/>
        <v>2.16</v>
      </c>
      <c r="Q2060" s="11"/>
    </row>
    <row r="2061" spans="1:17" ht="12.5">
      <c r="A2061" s="19"/>
      <c r="B2061" s="198" t="str">
        <f ca="1"/>
        <v>2017-06-14</v>
      </c>
      <c r="C2061" s="30">
        <f ca="1"/>
        <v>33.86</v>
      </c>
      <c r="D2061" s="205">
        <f t="shared" ca="1" si="156"/>
        <v>35.504000000000005</v>
      </c>
      <c r="E2061" s="30">
        <f t="shared" ca="1" si="153"/>
        <v>34.345333333333329</v>
      </c>
      <c r="F2061" s="30">
        <f t="shared" ca="1" si="154"/>
        <v>32.050583333333329</v>
      </c>
      <c r="G2061" s="206">
        <f t="shared" ca="1" si="155"/>
        <v>28.316960000000002</v>
      </c>
      <c r="H2061" s="192" t="str">
        <f ca="1"/>
        <v>2017-06-14</v>
      </c>
      <c r="I2061" s="193">
        <f ca="1"/>
        <v>126124928</v>
      </c>
      <c r="O2061" s="192" t="str">
        <f ca="1"/>
        <v>2017-06-14</v>
      </c>
      <c r="P2061" s="193">
        <f ca="1"/>
        <v>2.14</v>
      </c>
      <c r="Q2061" s="11"/>
    </row>
    <row r="2062" spans="1:17" ht="12.5">
      <c r="A2062" s="19"/>
      <c r="B2062" s="198" t="str">
        <f ca="1"/>
        <v>2017-06-13</v>
      </c>
      <c r="C2062" s="30">
        <f ca="1"/>
        <v>34.19</v>
      </c>
      <c r="D2062" s="205">
        <f t="shared" ca="1" si="156"/>
        <v>35.623999999999995</v>
      </c>
      <c r="E2062" s="30">
        <f t="shared" ca="1" si="153"/>
        <v>34.328666666666663</v>
      </c>
      <c r="F2062" s="30">
        <f t="shared" ca="1" si="154"/>
        <v>31.993833333333331</v>
      </c>
      <c r="G2062" s="206">
        <f t="shared" ca="1" si="155"/>
        <v>28.270799999999998</v>
      </c>
      <c r="H2062" s="192" t="str">
        <f ca="1"/>
        <v>2017-06-13</v>
      </c>
      <c r="I2062" s="193">
        <f ca="1"/>
        <v>136661780</v>
      </c>
      <c r="O2062" s="192" t="str">
        <f ca="1"/>
        <v>2017-06-13</v>
      </c>
      <c r="P2062" s="193">
        <f ca="1"/>
        <v>2.21</v>
      </c>
      <c r="Q2062" s="11"/>
    </row>
    <row r="2063" spans="1:17" ht="12.5">
      <c r="A2063" s="19"/>
      <c r="B2063" s="198" t="str">
        <f ca="1"/>
        <v>2017-06-12</v>
      </c>
      <c r="C2063" s="30">
        <f ca="1"/>
        <v>33.92</v>
      </c>
      <c r="D2063" s="205">
        <f t="shared" ca="1" si="156"/>
        <v>35.730000000000004</v>
      </c>
      <c r="E2063" s="30">
        <f t="shared" ca="1" si="153"/>
        <v>34.300833333333337</v>
      </c>
      <c r="F2063" s="30">
        <f t="shared" ca="1" si="154"/>
        <v>31.93375</v>
      </c>
      <c r="G2063" s="206">
        <f t="shared" ca="1" si="155"/>
        <v>28.22296</v>
      </c>
      <c r="H2063" s="192" t="str">
        <f ca="1"/>
        <v>2017-06-12</v>
      </c>
      <c r="I2063" s="193">
        <f ca="1"/>
        <v>289229320</v>
      </c>
      <c r="O2063" s="192" t="str">
        <f ca="1"/>
        <v>2017-06-12</v>
      </c>
      <c r="P2063" s="193">
        <f ca="1"/>
        <v>2.21</v>
      </c>
      <c r="Q2063" s="11"/>
    </row>
    <row r="2064" spans="1:17" ht="12.5">
      <c r="A2064" s="19"/>
      <c r="B2064" s="198" t="str">
        <f ca="1"/>
        <v>2017-06-09</v>
      </c>
      <c r="C2064" s="30">
        <f ca="1"/>
        <v>34.75</v>
      </c>
      <c r="D2064" s="205">
        <f t="shared" ca="1" si="156"/>
        <v>35.854500000000002</v>
      </c>
      <c r="E2064" s="30">
        <f t="shared" ca="1" si="153"/>
        <v>34.280166666666666</v>
      </c>
      <c r="F2064" s="30">
        <f t="shared" ca="1" si="154"/>
        <v>31.874583333333337</v>
      </c>
      <c r="G2064" s="206">
        <f t="shared" ca="1" si="155"/>
        <v>28.176479999999998</v>
      </c>
      <c r="H2064" s="192" t="str">
        <f ca="1"/>
        <v>2017-06-09</v>
      </c>
      <c r="I2064" s="193">
        <f ca="1"/>
        <v>259530800</v>
      </c>
      <c r="O2064" s="192" t="str">
        <f ca="1"/>
        <v>2017-06-09</v>
      </c>
      <c r="P2064" s="193">
        <f ca="1"/>
        <v>2.2000000000000002</v>
      </c>
      <c r="Q2064" s="11"/>
    </row>
    <row r="2065" spans="1:17" ht="12.5">
      <c r="A2065" s="19"/>
      <c r="B2065" s="198" t="str">
        <f ca="1"/>
        <v>2017-06-08</v>
      </c>
      <c r="C2065" s="30">
        <f ca="1"/>
        <v>36.15</v>
      </c>
      <c r="D2065" s="205">
        <f t="shared" ca="1" si="156"/>
        <v>35.912499999999987</v>
      </c>
      <c r="E2065" s="30">
        <f t="shared" ca="1" si="153"/>
        <v>34.244833333333325</v>
      </c>
      <c r="F2065" s="30">
        <f t="shared" ca="1" si="154"/>
        <v>31.808249999999997</v>
      </c>
      <c r="G2065" s="206">
        <f t="shared" ca="1" si="155"/>
        <v>28.1266</v>
      </c>
      <c r="H2065" s="192" t="str">
        <f ca="1"/>
        <v>2017-06-08</v>
      </c>
      <c r="I2065" s="193">
        <f ca="1"/>
        <v>85003200</v>
      </c>
      <c r="O2065" s="192" t="str">
        <f ca="1"/>
        <v>2017-06-08</v>
      </c>
      <c r="P2065" s="193">
        <f ca="1"/>
        <v>2.19</v>
      </c>
      <c r="Q2065" s="11"/>
    </row>
    <row r="2066" spans="1:17" ht="12.5">
      <c r="A2066" s="19"/>
      <c r="B2066" s="198" t="str">
        <f ca="1"/>
        <v>2017-06-07</v>
      </c>
      <c r="C2066" s="30">
        <f ca="1"/>
        <v>36.24</v>
      </c>
      <c r="D2066" s="205">
        <f t="shared" ca="1" si="156"/>
        <v>35.884999999999998</v>
      </c>
      <c r="E2066" s="30">
        <f t="shared" ca="1" si="153"/>
        <v>34.180333333333337</v>
      </c>
      <c r="F2066" s="30">
        <f t="shared" ca="1" si="154"/>
        <v>31.728999999999999</v>
      </c>
      <c r="G2066" s="206">
        <f t="shared" ca="1" si="155"/>
        <v>28.072479999999999</v>
      </c>
      <c r="H2066" s="192" t="str">
        <f ca="1"/>
        <v>2017-06-07</v>
      </c>
      <c r="I2066" s="193">
        <f ca="1"/>
        <v>84278588</v>
      </c>
      <c r="O2066" s="192" t="str">
        <f ca="1"/>
        <v>2017-06-07</v>
      </c>
      <c r="P2066" s="193">
        <f ca="1"/>
        <v>2.1800000000000002</v>
      </c>
      <c r="Q2066" s="11"/>
    </row>
    <row r="2067" spans="1:17" ht="12.5">
      <c r="A2067" s="19"/>
      <c r="B2067" s="198" t="str">
        <f ca="1"/>
        <v>2017-06-06</v>
      </c>
      <c r="C2067" s="30">
        <f ca="1"/>
        <v>36.020000000000003</v>
      </c>
      <c r="D2067" s="205">
        <f t="shared" ca="1" si="156"/>
        <v>35.861499999999992</v>
      </c>
      <c r="E2067" s="30">
        <f t="shared" ca="1" si="153"/>
        <v>34.115166666666667</v>
      </c>
      <c r="F2067" s="30">
        <f t="shared" ca="1" si="154"/>
        <v>31.648999999999997</v>
      </c>
      <c r="G2067" s="206">
        <f t="shared" ca="1" si="155"/>
        <v>28.018759999999997</v>
      </c>
      <c r="H2067" s="192" t="str">
        <f ca="1"/>
        <v>2017-06-06</v>
      </c>
      <c r="I2067" s="193">
        <f ca="1"/>
        <v>106499704</v>
      </c>
      <c r="O2067" s="192" t="str">
        <f ca="1"/>
        <v>2017-06-06</v>
      </c>
      <c r="P2067" s="193">
        <f ca="1"/>
        <v>2.15</v>
      </c>
      <c r="Q2067" s="11"/>
    </row>
    <row r="2068" spans="1:17" ht="12.5">
      <c r="A2068" s="19"/>
      <c r="B2068" s="198" t="str">
        <f ca="1"/>
        <v>2017-06-05</v>
      </c>
      <c r="C2068" s="30">
        <f ca="1"/>
        <v>35.9</v>
      </c>
      <c r="D2068" s="205">
        <f t="shared" ca="1" si="156"/>
        <v>35.837499999999991</v>
      </c>
      <c r="E2068" s="30">
        <f t="shared" ca="1" si="153"/>
        <v>34.0535</v>
      </c>
      <c r="F2068" s="30">
        <f t="shared" ca="1" si="154"/>
        <v>31.567166666666662</v>
      </c>
      <c r="G2068" s="206">
        <f t="shared" ca="1" si="155"/>
        <v>27.965239999999998</v>
      </c>
      <c r="H2068" s="192" t="str">
        <f ca="1"/>
        <v>2017-06-05</v>
      </c>
      <c r="I2068" s="193">
        <f ca="1"/>
        <v>101326800</v>
      </c>
      <c r="O2068" s="192" t="str">
        <f ca="1"/>
        <v>2017-06-05</v>
      </c>
      <c r="P2068" s="193">
        <f ca="1"/>
        <v>2.1800000000000002</v>
      </c>
      <c r="Q2068" s="11"/>
    </row>
    <row r="2069" spans="1:17" ht="12.5">
      <c r="A2069" s="19"/>
      <c r="B2069" s="198" t="str">
        <f ca="1"/>
        <v>2017-06-02</v>
      </c>
      <c r="C2069" s="30">
        <f ca="1"/>
        <v>36.26</v>
      </c>
      <c r="D2069" s="205">
        <f t="shared" ca="1" si="156"/>
        <v>35.772499999999994</v>
      </c>
      <c r="E2069" s="30">
        <f t="shared" ca="1" si="153"/>
        <v>33.992000000000004</v>
      </c>
      <c r="F2069" s="30">
        <f t="shared" ca="1" si="154"/>
        <v>31.48758333333333</v>
      </c>
      <c r="G2069" s="206">
        <f t="shared" ca="1" si="155"/>
        <v>27.912279999999999</v>
      </c>
      <c r="H2069" s="192" t="str">
        <f ca="1"/>
        <v>2017-06-02</v>
      </c>
      <c r="I2069" s="193">
        <f ca="1"/>
        <v>111082860</v>
      </c>
      <c r="O2069" s="192" t="str">
        <f ca="1"/>
        <v>2017-06-02</v>
      </c>
      <c r="P2069" s="193">
        <f ca="1"/>
        <v>2.16</v>
      </c>
      <c r="Q2069" s="11"/>
    </row>
    <row r="2070" spans="1:17" ht="12.5">
      <c r="A2070" s="19"/>
      <c r="B2070" s="198" t="str">
        <f ca="1"/>
        <v>2017-06-01</v>
      </c>
      <c r="C2070" s="30">
        <f ca="1"/>
        <v>35.729999999999997</v>
      </c>
      <c r="D2070" s="205">
        <f t="shared" ca="1" si="156"/>
        <v>35.661499999999997</v>
      </c>
      <c r="E2070" s="30">
        <f t="shared" ca="1" si="153"/>
        <v>33.925833333333337</v>
      </c>
      <c r="F2070" s="30">
        <f t="shared" ca="1" si="154"/>
        <v>31.401499999999995</v>
      </c>
      <c r="G2070" s="206">
        <f t="shared" ca="1" si="155"/>
        <v>27.857520000000001</v>
      </c>
      <c r="H2070" s="192" t="str">
        <f ca="1"/>
        <v>2017-06-01</v>
      </c>
      <c r="I2070" s="193">
        <f ca="1"/>
        <v>65616400</v>
      </c>
      <c r="O2070" s="192" t="str">
        <f ca="1"/>
        <v>2017-06-01</v>
      </c>
      <c r="P2070" s="193">
        <f ca="1"/>
        <v>2.2200000000000002</v>
      </c>
      <c r="Q2070" s="11"/>
    </row>
    <row r="2071" spans="1:17" ht="12.5">
      <c r="A2071" s="19"/>
      <c r="B2071" s="198" t="str">
        <f ca="1"/>
        <v>2017-05-31</v>
      </c>
      <c r="C2071" s="30">
        <f ca="1"/>
        <v>35.630000000000003</v>
      </c>
      <c r="D2071" s="205">
        <f t="shared" ca="1" si="156"/>
        <v>35.582999999999991</v>
      </c>
      <c r="E2071" s="30">
        <f t="shared" ca="1" si="153"/>
        <v>33.870500000000007</v>
      </c>
      <c r="F2071" s="30">
        <f t="shared" ca="1" si="154"/>
        <v>31.317749999999997</v>
      </c>
      <c r="G2071" s="206">
        <f t="shared" ca="1" si="155"/>
        <v>27.804239999999997</v>
      </c>
      <c r="H2071" s="192" t="str">
        <f ca="1"/>
        <v>2017-05-31</v>
      </c>
      <c r="I2071" s="193">
        <f ca="1"/>
        <v>97804800</v>
      </c>
      <c r="O2071" s="192" t="str">
        <f ca="1"/>
        <v>2017-05-31</v>
      </c>
      <c r="P2071" s="193">
        <f ca="1"/>
        <v>2.2000000000000002</v>
      </c>
      <c r="Q2071" s="11"/>
    </row>
    <row r="2072" spans="1:17" ht="12.5">
      <c r="A2072" s="19"/>
      <c r="B2072" s="198" t="str">
        <f ca="1"/>
        <v>2017-05-30</v>
      </c>
      <c r="C2072" s="30">
        <f ca="1"/>
        <v>35.840000000000003</v>
      </c>
      <c r="D2072" s="205">
        <f t="shared" ca="1" si="156"/>
        <v>35.514499999999991</v>
      </c>
      <c r="E2072" s="30">
        <f t="shared" ca="1" si="153"/>
        <v>33.816166666666668</v>
      </c>
      <c r="F2072" s="30">
        <f t="shared" ca="1" si="154"/>
        <v>31.232749999999996</v>
      </c>
      <c r="G2072" s="206">
        <f t="shared" ca="1" si="155"/>
        <v>27.751159999999995</v>
      </c>
      <c r="H2072" s="192" t="str">
        <f ca="1"/>
        <v>2017-05-30</v>
      </c>
      <c r="I2072" s="193">
        <f ca="1"/>
        <v>80507600</v>
      </c>
      <c r="O2072" s="192" t="str">
        <f ca="1"/>
        <v>2017-05-30</v>
      </c>
      <c r="P2072" s="193">
        <f ca="1"/>
        <v>2.2200000000000002</v>
      </c>
      <c r="Q2072" s="11"/>
    </row>
    <row r="2073" spans="1:17" ht="12.5">
      <c r="A2073" s="19"/>
      <c r="B2073" s="198" t="str">
        <f ca="1"/>
        <v>2017-05-26</v>
      </c>
      <c r="C2073" s="30">
        <f ca="1"/>
        <v>35.83</v>
      </c>
      <c r="D2073" s="205">
        <f t="shared" ca="1" si="156"/>
        <v>35.42499999999999</v>
      </c>
      <c r="E2073" s="30">
        <f t="shared" ca="1" si="153"/>
        <v>33.76</v>
      </c>
      <c r="F2073" s="30">
        <f t="shared" ca="1" si="154"/>
        <v>31.144333333333329</v>
      </c>
      <c r="G2073" s="206">
        <f t="shared" ca="1" si="155"/>
        <v>27.697919999999996</v>
      </c>
      <c r="H2073" s="192" t="str">
        <f ca="1"/>
        <v>2017-05-26</v>
      </c>
      <c r="I2073" s="193">
        <f ca="1"/>
        <v>87710548</v>
      </c>
      <c r="O2073" s="192" t="str">
        <f ca="1"/>
        <v>2017-05-26</v>
      </c>
      <c r="P2073" s="193">
        <f ca="1"/>
        <v>2.25</v>
      </c>
      <c r="Q2073" s="11"/>
    </row>
    <row r="2074" spans="1:17" ht="12.5">
      <c r="A2074" s="19"/>
      <c r="B2074" s="198" t="str">
        <f ca="1"/>
        <v>2017-05-25</v>
      </c>
      <c r="C2074" s="30">
        <f ca="1"/>
        <v>35.89</v>
      </c>
      <c r="D2074" s="205">
        <f t="shared" ca="1" si="156"/>
        <v>35.301999999999992</v>
      </c>
      <c r="E2074" s="30">
        <f t="shared" ca="1" si="153"/>
        <v>33.700833333333335</v>
      </c>
      <c r="F2074" s="30">
        <f t="shared" ca="1" si="154"/>
        <v>31.05758333333333</v>
      </c>
      <c r="G2074" s="206">
        <f t="shared" ca="1" si="155"/>
        <v>27.645999999999997</v>
      </c>
      <c r="H2074" s="192" t="str">
        <f ca="1"/>
        <v>2017-05-25</v>
      </c>
      <c r="I2074" s="193">
        <f ca="1"/>
        <v>76942400</v>
      </c>
      <c r="O2074" s="192" t="str">
        <f ca="1"/>
        <v>2017-05-25</v>
      </c>
      <c r="P2074" s="193">
        <f ca="1"/>
        <v>2.2599999999999998</v>
      </c>
      <c r="Q2074" s="11"/>
    </row>
    <row r="2075" spans="1:17" ht="12.5">
      <c r="A2075" s="19"/>
      <c r="B2075" s="198" t="str">
        <f ca="1"/>
        <v>2017-05-24</v>
      </c>
      <c r="C2075" s="30">
        <f ca="1"/>
        <v>35.76</v>
      </c>
      <c r="D2075" s="205">
        <f t="shared" ca="1" si="156"/>
        <v>35.177499999999995</v>
      </c>
      <c r="E2075" s="30">
        <f t="shared" ca="1" si="153"/>
        <v>33.643833333333333</v>
      </c>
      <c r="F2075" s="30">
        <f t="shared" ca="1" si="154"/>
        <v>30.969499999999996</v>
      </c>
      <c r="G2075" s="206">
        <f t="shared" ca="1" si="155"/>
        <v>27.594319999999996</v>
      </c>
      <c r="H2075" s="192" t="str">
        <f ca="1"/>
        <v>2017-05-24</v>
      </c>
      <c r="I2075" s="193">
        <f ca="1"/>
        <v>76876616</v>
      </c>
      <c r="O2075" s="192" t="str">
        <f ca="1"/>
        <v>2017-05-24</v>
      </c>
      <c r="P2075" s="193">
        <f ca="1"/>
        <v>2.27</v>
      </c>
      <c r="Q2075" s="11"/>
    </row>
    <row r="2076" spans="1:17" ht="12.5">
      <c r="A2076" s="19"/>
      <c r="B2076" s="198" t="str">
        <f ca="1"/>
        <v>2017-05-23</v>
      </c>
      <c r="C2076" s="30">
        <f ca="1"/>
        <v>35.869999999999997</v>
      </c>
      <c r="D2076" s="205">
        <f t="shared" ca="1" si="156"/>
        <v>35.058</v>
      </c>
      <c r="E2076" s="30">
        <f t="shared" ca="1" si="153"/>
        <v>33.578166666666668</v>
      </c>
      <c r="F2076" s="30">
        <f t="shared" ca="1" si="154"/>
        <v>30.884499999999996</v>
      </c>
      <c r="G2076" s="206">
        <f t="shared" ca="1" si="155"/>
        <v>27.543199999999992</v>
      </c>
      <c r="H2076" s="192" t="str">
        <f ca="1"/>
        <v>2017-05-23</v>
      </c>
      <c r="I2076" s="193">
        <f ca="1"/>
        <v>79675600</v>
      </c>
      <c r="O2076" s="192" t="str">
        <f ca="1"/>
        <v>2017-05-23</v>
      </c>
      <c r="P2076" s="193">
        <f ca="1"/>
        <v>2.29</v>
      </c>
      <c r="Q2076" s="11"/>
    </row>
    <row r="2077" spans="1:17" ht="12.5">
      <c r="A2077" s="19"/>
      <c r="B2077" s="198" t="str">
        <f ca="1"/>
        <v>2017-05-22</v>
      </c>
      <c r="C2077" s="30">
        <f ca="1"/>
        <v>35.92</v>
      </c>
      <c r="D2077" s="205">
        <f t="shared" ca="1" si="156"/>
        <v>34.942999999999998</v>
      </c>
      <c r="E2077" s="30">
        <f t="shared" ca="1" si="153"/>
        <v>33.5105</v>
      </c>
      <c r="F2077" s="30">
        <f t="shared" ca="1" si="154"/>
        <v>30.800416666666663</v>
      </c>
      <c r="G2077" s="206">
        <f t="shared" ca="1" si="155"/>
        <v>27.490919999999996</v>
      </c>
      <c r="H2077" s="192" t="str">
        <f ca="1"/>
        <v>2017-05-22</v>
      </c>
      <c r="I2077" s="193">
        <f ca="1"/>
        <v>91865748</v>
      </c>
      <c r="O2077" s="192" t="str">
        <f ca="1"/>
        <v>2017-05-22</v>
      </c>
      <c r="P2077" s="193">
        <f ca="1"/>
        <v>2.25</v>
      </c>
      <c r="Q2077" s="11"/>
    </row>
    <row r="2078" spans="1:17" ht="12.5">
      <c r="A2078" s="19"/>
      <c r="B2078" s="198" t="str">
        <f ca="1"/>
        <v>2017-05-19</v>
      </c>
      <c r="C2078" s="30">
        <f ca="1"/>
        <v>35.700000000000003</v>
      </c>
      <c r="D2078" s="205">
        <f t="shared" ca="1" si="156"/>
        <v>34.815000000000005</v>
      </c>
      <c r="E2078" s="30">
        <f t="shared" ca="1" si="153"/>
        <v>33.440833333333337</v>
      </c>
      <c r="F2078" s="30">
        <f t="shared" ca="1" si="154"/>
        <v>30.716083333333337</v>
      </c>
      <c r="G2078" s="206">
        <f t="shared" ca="1" si="155"/>
        <v>27.436839999999997</v>
      </c>
      <c r="H2078" s="192" t="str">
        <f ca="1"/>
        <v>2017-05-19</v>
      </c>
      <c r="I2078" s="193">
        <f ca="1"/>
        <v>107843200</v>
      </c>
      <c r="O2078" s="192" t="str">
        <f ca="1"/>
        <v>2017-05-19</v>
      </c>
      <c r="P2078" s="193">
        <f ca="1"/>
        <v>2.25</v>
      </c>
      <c r="Q2078" s="11"/>
    </row>
    <row r="2079" spans="1:17" ht="12.5">
      <c r="A2079" s="19"/>
      <c r="B2079" s="198" t="str">
        <f ca="1"/>
        <v>2017-05-18</v>
      </c>
      <c r="C2079" s="30">
        <f ca="1"/>
        <v>35.58</v>
      </c>
      <c r="D2079" s="205">
        <f t="shared" ca="1" si="156"/>
        <v>34.682499999999997</v>
      </c>
      <c r="E2079" s="30">
        <f t="shared" ca="1" si="153"/>
        <v>33.374333333333333</v>
      </c>
      <c r="F2079" s="30">
        <f t="shared" ca="1" si="154"/>
        <v>30.634</v>
      </c>
      <c r="G2079" s="206">
        <f t="shared" ca="1" si="155"/>
        <v>27.382319999999996</v>
      </c>
      <c r="H2079" s="192" t="str">
        <f ca="1"/>
        <v>2017-05-18</v>
      </c>
      <c r="I2079" s="193">
        <f ca="1"/>
        <v>134272860</v>
      </c>
      <c r="O2079" s="192" t="str">
        <f ca="1"/>
        <v>2017-05-18</v>
      </c>
      <c r="P2079" s="193">
        <f ca="1"/>
        <v>2.23</v>
      </c>
      <c r="Q2079" s="11"/>
    </row>
    <row r="2080" spans="1:17" ht="12.5">
      <c r="A2080" s="19"/>
      <c r="B2080" s="198" t="str">
        <f ca="1"/>
        <v>2017-05-17</v>
      </c>
      <c r="C2080" s="30">
        <f ca="1"/>
        <v>35.04</v>
      </c>
      <c r="D2080" s="205">
        <f t="shared" ca="1" si="156"/>
        <v>34.558000000000007</v>
      </c>
      <c r="E2080" s="30">
        <f t="shared" ca="1" si="153"/>
        <v>33.31216666666667</v>
      </c>
      <c r="F2080" s="30">
        <f t="shared" ca="1" si="154"/>
        <v>30.551833333333331</v>
      </c>
      <c r="G2080" s="206">
        <f t="shared" ca="1" si="155"/>
        <v>27.327159999999996</v>
      </c>
      <c r="H2080" s="192" t="str">
        <f ca="1"/>
        <v>2017-05-17</v>
      </c>
      <c r="I2080" s="193">
        <f ca="1"/>
        <v>203070800</v>
      </c>
      <c r="O2080" s="192" t="str">
        <f ca="1"/>
        <v>2017-05-17</v>
      </c>
      <c r="P2080" s="193">
        <f ca="1"/>
        <v>2.2200000000000002</v>
      </c>
      <c r="Q2080" s="11"/>
    </row>
    <row r="2081" spans="1:17" ht="12.5">
      <c r="A2081" s="19"/>
      <c r="B2081" s="198" t="str">
        <f ca="1"/>
        <v>2017-05-16</v>
      </c>
      <c r="C2081" s="30">
        <f ca="1"/>
        <v>36.26</v>
      </c>
      <c r="D2081" s="205">
        <f t="shared" ca="1" si="156"/>
        <v>34.44</v>
      </c>
      <c r="E2081" s="30">
        <f t="shared" ca="1" si="153"/>
        <v>33.257333333333328</v>
      </c>
      <c r="F2081" s="30">
        <f t="shared" ca="1" si="154"/>
        <v>30.475333333333328</v>
      </c>
      <c r="G2081" s="206">
        <f t="shared" ca="1" si="155"/>
        <v>27.273239999999994</v>
      </c>
      <c r="H2081" s="192" t="str">
        <f ca="1"/>
        <v>2017-05-16</v>
      </c>
      <c r="I2081" s="193">
        <f ca="1"/>
        <v>80194000</v>
      </c>
      <c r="O2081" s="192" t="str">
        <f ca="1"/>
        <v>2017-05-16</v>
      </c>
      <c r="P2081" s="193">
        <f ca="1"/>
        <v>2.33</v>
      </c>
      <c r="Q2081" s="11"/>
    </row>
    <row r="2082" spans="1:17" ht="12.5">
      <c r="A2082" s="19"/>
      <c r="B2082" s="198" t="str">
        <f ca="1"/>
        <v>2017-05-15</v>
      </c>
      <c r="C2082" s="30">
        <f ca="1"/>
        <v>36.31</v>
      </c>
      <c r="D2082" s="205">
        <f t="shared" ca="1" si="156"/>
        <v>34.266999999999996</v>
      </c>
      <c r="E2082" s="30">
        <f t="shared" ca="1" si="153"/>
        <v>33.178333333333327</v>
      </c>
      <c r="F2082" s="30">
        <f t="shared" ca="1" si="154"/>
        <v>30.388500000000001</v>
      </c>
      <c r="G2082" s="206">
        <f t="shared" ca="1" si="155"/>
        <v>27.214759999999998</v>
      </c>
      <c r="H2082" s="192" t="str">
        <f ca="1"/>
        <v>2017-05-15</v>
      </c>
      <c r="I2082" s="193">
        <f ca="1"/>
        <v>104038876</v>
      </c>
      <c r="O2082" s="192" t="str">
        <f ca="1"/>
        <v>2017-05-15</v>
      </c>
      <c r="P2082" s="193">
        <f ca="1"/>
        <v>2.34</v>
      </c>
      <c r="Q2082" s="11"/>
    </row>
    <row r="2083" spans="1:17" ht="12.5">
      <c r="A2083" s="19"/>
      <c r="B2083" s="198" t="str">
        <f ca="1"/>
        <v>2017-05-12</v>
      </c>
      <c r="C2083" s="30">
        <f ca="1"/>
        <v>36.409999999999997</v>
      </c>
      <c r="D2083" s="205">
        <f t="shared" ca="1" si="156"/>
        <v>34.098499999999987</v>
      </c>
      <c r="E2083" s="30">
        <f t="shared" ca="1" si="153"/>
        <v>33.097166666666659</v>
      </c>
      <c r="F2083" s="30">
        <f t="shared" ca="1" si="154"/>
        <v>30.297999999999995</v>
      </c>
      <c r="G2083" s="206">
        <f t="shared" ca="1" si="155"/>
        <v>27.155119999999993</v>
      </c>
      <c r="H2083" s="192" t="str">
        <f ca="1"/>
        <v>2017-05-12</v>
      </c>
      <c r="I2083" s="193">
        <f ca="1"/>
        <v>130108068</v>
      </c>
      <c r="O2083" s="192" t="str">
        <f ca="1"/>
        <v>2017-05-12</v>
      </c>
      <c r="P2083" s="193">
        <f ca="1"/>
        <v>2.34</v>
      </c>
      <c r="Q2083" s="11"/>
    </row>
    <row r="2084" spans="1:17" ht="12.5">
      <c r="A2084" s="19"/>
      <c r="B2084" s="198" t="str">
        <f ca="1"/>
        <v>2017-05-11</v>
      </c>
      <c r="C2084" s="30">
        <f ca="1"/>
        <v>35.909999999999997</v>
      </c>
      <c r="D2084" s="205">
        <f t="shared" ca="1" si="156"/>
        <v>33.915999999999997</v>
      </c>
      <c r="E2084" s="30">
        <f t="shared" ca="1" si="153"/>
        <v>33.015000000000001</v>
      </c>
      <c r="F2084" s="30">
        <f t="shared" ca="1" si="154"/>
        <v>30.206499999999995</v>
      </c>
      <c r="G2084" s="206">
        <f t="shared" ca="1" si="155"/>
        <v>27.095399999999994</v>
      </c>
      <c r="H2084" s="192" t="str">
        <f ca="1"/>
        <v>2017-05-11</v>
      </c>
      <c r="I2084" s="193">
        <f ca="1"/>
        <v>109020400</v>
      </c>
      <c r="O2084" s="192" t="str">
        <f ca="1"/>
        <v>2017-05-11</v>
      </c>
      <c r="P2084" s="193">
        <f ca="1"/>
        <v>2.4</v>
      </c>
      <c r="Q2084" s="11"/>
    </row>
    <row r="2085" spans="1:17" ht="12.5">
      <c r="A2085" s="19"/>
      <c r="B2085" s="198" t="str">
        <f ca="1"/>
        <v>2017-05-10</v>
      </c>
      <c r="C2085" s="30">
        <f ca="1"/>
        <v>35.6</v>
      </c>
      <c r="D2085" s="205">
        <f t="shared" ca="1" si="156"/>
        <v>33.767499999999998</v>
      </c>
      <c r="E2085" s="30">
        <f t="shared" ca="1" si="153"/>
        <v>32.939166666666658</v>
      </c>
      <c r="F2085" s="30">
        <f t="shared" ca="1" si="154"/>
        <v>30.11924999999999</v>
      </c>
      <c r="G2085" s="206">
        <f t="shared" ca="1" si="155"/>
        <v>27.034639999999992</v>
      </c>
      <c r="H2085" s="192" t="str">
        <f ca="1"/>
        <v>2017-05-10</v>
      </c>
      <c r="I2085" s="193">
        <f ca="1"/>
        <v>103222800</v>
      </c>
      <c r="O2085" s="192" t="str">
        <f ca="1"/>
        <v>2017-05-10</v>
      </c>
      <c r="P2085" s="193">
        <f ca="1"/>
        <v>2.41</v>
      </c>
      <c r="Q2085" s="11"/>
    </row>
    <row r="2086" spans="1:17" ht="12.5">
      <c r="A2086" s="19"/>
      <c r="B2086" s="198" t="str">
        <f ca="1"/>
        <v>2017-05-09</v>
      </c>
      <c r="C2086" s="30">
        <f ca="1"/>
        <v>35.770000000000003</v>
      </c>
      <c r="D2086" s="205">
        <f t="shared" ca="1" si="156"/>
        <v>33.6325</v>
      </c>
      <c r="E2086" s="30">
        <f t="shared" ca="1" si="153"/>
        <v>32.86183333333333</v>
      </c>
      <c r="F2086" s="30">
        <f t="shared" ca="1" si="154"/>
        <v>30.028999999999993</v>
      </c>
      <c r="G2086" s="206">
        <f t="shared" ca="1" si="155"/>
        <v>26.974919999999994</v>
      </c>
      <c r="H2086" s="192" t="str">
        <f ca="1"/>
        <v>2017-05-09</v>
      </c>
      <c r="I2086" s="193">
        <f ca="1"/>
        <v>156521600</v>
      </c>
      <c r="O2086" s="192" t="str">
        <f ca="1"/>
        <v>2017-05-09</v>
      </c>
      <c r="P2086" s="193">
        <f ca="1"/>
        <v>2.41</v>
      </c>
      <c r="Q2086" s="11"/>
    </row>
    <row r="2087" spans="1:17" ht="12.5">
      <c r="A2087" s="19"/>
      <c r="B2087" s="198" t="str">
        <f ca="1"/>
        <v>2017-05-08</v>
      </c>
      <c r="C2087" s="30">
        <f ca="1"/>
        <v>35.54</v>
      </c>
      <c r="D2087" s="205">
        <f t="shared" ca="1" si="156"/>
        <v>33.506500000000003</v>
      </c>
      <c r="E2087" s="30">
        <f t="shared" ca="1" si="153"/>
        <v>32.777166666666659</v>
      </c>
      <c r="F2087" s="30">
        <f t="shared" ca="1" si="154"/>
        <v>29.934666666666654</v>
      </c>
      <c r="G2087" s="206">
        <f t="shared" ca="1" si="155"/>
        <v>26.916519999999995</v>
      </c>
      <c r="H2087" s="192" t="str">
        <f ca="1"/>
        <v>2017-05-08</v>
      </c>
      <c r="I2087" s="193">
        <f ca="1"/>
        <v>195009652</v>
      </c>
      <c r="O2087" s="192" t="str">
        <f ca="1"/>
        <v>2017-05-08</v>
      </c>
      <c r="P2087" s="193">
        <f ca="1"/>
        <v>2.38</v>
      </c>
      <c r="Q2087" s="11"/>
    </row>
    <row r="2088" spans="1:17" ht="12.5">
      <c r="A2088" s="19"/>
      <c r="B2088" s="198" t="str">
        <f ca="1"/>
        <v>2017-05-05</v>
      </c>
      <c r="C2088" s="30">
        <f ca="1"/>
        <v>34.6</v>
      </c>
      <c r="D2088" s="205">
        <f t="shared" ca="1" si="156"/>
        <v>33.393999999999998</v>
      </c>
      <c r="E2088" s="30">
        <f t="shared" ca="1" si="153"/>
        <v>32.697499999999998</v>
      </c>
      <c r="F2088" s="30">
        <f t="shared" ca="1" si="154"/>
        <v>29.847499999999986</v>
      </c>
      <c r="G2088" s="206">
        <f t="shared" ca="1" si="155"/>
        <v>26.859879999999993</v>
      </c>
      <c r="H2088" s="192" t="str">
        <f ca="1"/>
        <v>2017-05-05</v>
      </c>
      <c r="I2088" s="193">
        <f ca="1"/>
        <v>109310900</v>
      </c>
      <c r="O2088" s="192" t="str">
        <f ca="1"/>
        <v>2017-05-05</v>
      </c>
      <c r="P2088" s="193">
        <f ca="1"/>
        <v>2.35</v>
      </c>
      <c r="Q2088" s="11"/>
    </row>
    <row r="2089" spans="1:17" ht="12.5">
      <c r="A2089" s="19"/>
      <c r="B2089" s="198" t="str">
        <f ca="1"/>
        <v>2017-05-04</v>
      </c>
      <c r="C2089" s="30">
        <f ca="1"/>
        <v>34.04</v>
      </c>
      <c r="D2089" s="205">
        <f t="shared" ca="1" si="156"/>
        <v>33.332499999999996</v>
      </c>
      <c r="E2089" s="30">
        <f t="shared" ca="1" si="153"/>
        <v>32.62983333333333</v>
      </c>
      <c r="F2089" s="30">
        <f t="shared" ca="1" si="154"/>
        <v>29.766916666666656</v>
      </c>
      <c r="G2089" s="206">
        <f t="shared" ca="1" si="155"/>
        <v>26.806439999999995</v>
      </c>
      <c r="H2089" s="192" t="str">
        <f ca="1"/>
        <v>2017-05-04</v>
      </c>
      <c r="I2089" s="193">
        <f ca="1"/>
        <v>93487600</v>
      </c>
      <c r="O2089" s="192" t="str">
        <f ca="1"/>
        <v>2017-05-04</v>
      </c>
      <c r="P2089" s="193">
        <f ca="1"/>
        <v>2.36</v>
      </c>
      <c r="Q2089" s="11"/>
    </row>
    <row r="2090" spans="1:17" ht="12.5">
      <c r="A2090" s="19"/>
      <c r="B2090" s="198" t="str">
        <f ca="1"/>
        <v>2017-05-03</v>
      </c>
      <c r="C2090" s="30">
        <f ca="1"/>
        <v>34.159999999999997</v>
      </c>
      <c r="D2090" s="205">
        <f t="shared" ca="1" si="156"/>
        <v>33.302999999999997</v>
      </c>
      <c r="E2090" s="30">
        <f t="shared" ca="1" si="153"/>
        <v>32.569499999999991</v>
      </c>
      <c r="F2090" s="30">
        <f t="shared" ca="1" si="154"/>
        <v>29.696916666666652</v>
      </c>
      <c r="G2090" s="206">
        <f t="shared" ca="1" si="155"/>
        <v>26.755159999999997</v>
      </c>
      <c r="H2090" s="192" t="str">
        <f ca="1"/>
        <v>2017-05-03</v>
      </c>
      <c r="I2090" s="193">
        <f ca="1"/>
        <v>182788136</v>
      </c>
      <c r="O2090" s="192" t="str">
        <f ca="1"/>
        <v>2017-05-03</v>
      </c>
      <c r="P2090" s="193">
        <f ca="1"/>
        <v>2.31</v>
      </c>
      <c r="Q2090" s="11"/>
    </row>
    <row r="2091" spans="1:17" ht="12.5">
      <c r="A2091" s="19"/>
      <c r="B2091" s="198" t="str">
        <f ca="1"/>
        <v>2017-05-02</v>
      </c>
      <c r="C2091" s="30">
        <f ca="1"/>
        <v>34.26</v>
      </c>
      <c r="D2091" s="205">
        <f t="shared" ca="1" si="156"/>
        <v>33.276499999999999</v>
      </c>
      <c r="E2091" s="30">
        <f t="shared" ca="1" si="153"/>
        <v>32.502333333333333</v>
      </c>
      <c r="F2091" s="30">
        <f t="shared" ca="1" si="154"/>
        <v>29.626333333333317</v>
      </c>
      <c r="G2091" s="206">
        <f t="shared" ca="1" si="155"/>
        <v>26.703879999999998</v>
      </c>
      <c r="H2091" s="192" t="str">
        <f ca="1"/>
        <v>2017-05-02</v>
      </c>
      <c r="I2091" s="193">
        <f ca="1"/>
        <v>181408800</v>
      </c>
      <c r="O2091" s="192" t="str">
        <f ca="1"/>
        <v>2017-05-02</v>
      </c>
      <c r="P2091" s="193">
        <f ca="1"/>
        <v>2.2999999999999998</v>
      </c>
      <c r="Q2091" s="11"/>
    </row>
    <row r="2092" spans="1:17" ht="12.5">
      <c r="A2092" s="19"/>
      <c r="B2092" s="198" t="str">
        <f ca="1"/>
        <v>2017-05-01</v>
      </c>
      <c r="C2092" s="30">
        <f ca="1"/>
        <v>34.049999999999997</v>
      </c>
      <c r="D2092" s="205">
        <f t="shared" ca="1" si="156"/>
        <v>33.232500000000002</v>
      </c>
      <c r="E2092" s="30">
        <f t="shared" ca="1" si="153"/>
        <v>32.428833333333337</v>
      </c>
      <c r="F2092" s="30">
        <f t="shared" ca="1" si="154"/>
        <v>29.553583333333322</v>
      </c>
      <c r="G2092" s="206">
        <f t="shared" ca="1" si="155"/>
        <v>26.652559999999998</v>
      </c>
      <c r="H2092" s="192" t="str">
        <f ca="1"/>
        <v>2017-05-01</v>
      </c>
      <c r="I2092" s="193">
        <f ca="1"/>
        <v>134411772</v>
      </c>
      <c r="O2092" s="192" t="str">
        <f ca="1"/>
        <v>2017-05-01</v>
      </c>
      <c r="P2092" s="193">
        <f ca="1"/>
        <v>2.33</v>
      </c>
      <c r="Q2092" s="11"/>
    </row>
    <row r="2093" spans="1:17" ht="12.5">
      <c r="A2093" s="19"/>
      <c r="B2093" s="198" t="str">
        <f ca="1"/>
        <v>2017-04-28</v>
      </c>
      <c r="C2093" s="30">
        <f ca="1"/>
        <v>33.369999999999997</v>
      </c>
      <c r="D2093" s="205">
        <f t="shared" ca="1" si="156"/>
        <v>33.198500000000003</v>
      </c>
      <c r="E2093" s="30">
        <f t="shared" ca="1" si="153"/>
        <v>32.356833333333334</v>
      </c>
      <c r="F2093" s="30">
        <f t="shared" ca="1" si="154"/>
        <v>29.47958333333332</v>
      </c>
      <c r="G2093" s="206">
        <f t="shared" ca="1" si="155"/>
        <v>26.602959999999996</v>
      </c>
      <c r="H2093" s="192" t="str">
        <f ca="1"/>
        <v>2017-04-28</v>
      </c>
      <c r="I2093" s="193">
        <f ca="1"/>
        <v>83441600</v>
      </c>
      <c r="O2093" s="192" t="str">
        <f ca="1"/>
        <v>2017-04-28</v>
      </c>
      <c r="P2093" s="193">
        <f ca="1"/>
        <v>2.2799999999999998</v>
      </c>
      <c r="Q2093" s="11"/>
    </row>
    <row r="2094" spans="1:17" ht="12.5">
      <c r="A2094" s="19"/>
      <c r="B2094" s="198" t="str">
        <f ca="1"/>
        <v>2017-04-27</v>
      </c>
      <c r="C2094" s="30">
        <f ca="1"/>
        <v>33.4</v>
      </c>
      <c r="D2094" s="205">
        <f t="shared" ca="1" si="156"/>
        <v>33.201499999999996</v>
      </c>
      <c r="E2094" s="30">
        <f t="shared" ca="1" si="153"/>
        <v>32.296999999999997</v>
      </c>
      <c r="F2094" s="30">
        <f t="shared" ca="1" si="154"/>
        <v>29.413166666666655</v>
      </c>
      <c r="G2094" s="206">
        <f t="shared" ca="1" si="155"/>
        <v>26.554679999999998</v>
      </c>
      <c r="H2094" s="192" t="str">
        <f ca="1"/>
        <v>2017-04-27</v>
      </c>
      <c r="I2094" s="193">
        <f ca="1"/>
        <v>56985388</v>
      </c>
      <c r="O2094" s="192" t="str">
        <f ca="1"/>
        <v>2017-04-27</v>
      </c>
      <c r="P2094" s="193">
        <f ca="1"/>
        <v>2.2999999999999998</v>
      </c>
      <c r="Q2094" s="11"/>
    </row>
    <row r="2095" spans="1:17" ht="12.5">
      <c r="A2095" s="19"/>
      <c r="B2095" s="198" t="str">
        <f ca="1"/>
        <v>2017-04-26</v>
      </c>
      <c r="C2095" s="30">
        <f ca="1"/>
        <v>33.369999999999997</v>
      </c>
      <c r="D2095" s="205">
        <f t="shared" ca="1" si="156"/>
        <v>33.205500000000001</v>
      </c>
      <c r="E2095" s="30">
        <f t="shared" ca="1" si="153"/>
        <v>32.208166666666664</v>
      </c>
      <c r="F2095" s="30">
        <f t="shared" ca="1" si="154"/>
        <v>29.348833333333324</v>
      </c>
      <c r="G2095" s="206">
        <f t="shared" ca="1" si="155"/>
        <v>26.506359999999997</v>
      </c>
      <c r="H2095" s="192" t="str">
        <f ca="1"/>
        <v>2017-04-26</v>
      </c>
      <c r="I2095" s="193">
        <f ca="1"/>
        <v>80164964</v>
      </c>
      <c r="O2095" s="192" t="str">
        <f ca="1"/>
        <v>2017-04-26</v>
      </c>
      <c r="P2095" s="193">
        <f ca="1"/>
        <v>2.31</v>
      </c>
      <c r="Q2095" s="11"/>
    </row>
    <row r="2096" spans="1:17" ht="12.5">
      <c r="A2096" s="19"/>
      <c r="B2096" s="198" t="str">
        <f ca="1"/>
        <v>2017-04-25</v>
      </c>
      <c r="C2096" s="30">
        <f ca="1"/>
        <v>33.57</v>
      </c>
      <c r="D2096" s="205">
        <f t="shared" ca="1" si="156"/>
        <v>33.207000000000001</v>
      </c>
      <c r="E2096" s="30">
        <f t="shared" ca="1" si="153"/>
        <v>32.12083333333333</v>
      </c>
      <c r="F2096" s="30">
        <f t="shared" ca="1" si="154"/>
        <v>29.284499999999991</v>
      </c>
      <c r="G2096" s="206">
        <f t="shared" ca="1" si="155"/>
        <v>26.459159999999994</v>
      </c>
      <c r="H2096" s="192" t="str">
        <f ca="1"/>
        <v>2017-04-25</v>
      </c>
      <c r="I2096" s="193">
        <f ca="1"/>
        <v>75486000</v>
      </c>
      <c r="O2096" s="192" t="str">
        <f ca="1"/>
        <v>2017-04-25</v>
      </c>
      <c r="P2096" s="193">
        <f ca="1"/>
        <v>2.33</v>
      </c>
      <c r="Q2096" s="11"/>
    </row>
    <row r="2097" spans="1:17" ht="12.5">
      <c r="A2097" s="19"/>
      <c r="B2097" s="198" t="str">
        <f ca="1"/>
        <v>2017-04-24</v>
      </c>
      <c r="C2097" s="30">
        <f ca="1"/>
        <v>33.36</v>
      </c>
      <c r="D2097" s="205">
        <f t="shared" ca="1" si="156"/>
        <v>33.164499999999997</v>
      </c>
      <c r="E2097" s="30">
        <f t="shared" ca="1" si="153"/>
        <v>32.031333333333329</v>
      </c>
      <c r="F2097" s="30">
        <f t="shared" ca="1" si="154"/>
        <v>29.222416666666657</v>
      </c>
      <c r="G2097" s="206">
        <f t="shared" ca="1" si="155"/>
        <v>26.413879999999992</v>
      </c>
      <c r="H2097" s="192" t="str">
        <f ca="1"/>
        <v>2017-04-24</v>
      </c>
      <c r="I2097" s="193">
        <f ca="1"/>
        <v>68537332</v>
      </c>
      <c r="O2097" s="192" t="str">
        <f ca="1"/>
        <v>2017-04-24</v>
      </c>
      <c r="P2097" s="193">
        <f ca="1"/>
        <v>2.27</v>
      </c>
      <c r="Q2097" s="11"/>
    </row>
    <row r="2098" spans="1:17" ht="12.5">
      <c r="A2098" s="19"/>
      <c r="B2098" s="198" t="str">
        <f ca="1"/>
        <v>2017-04-21</v>
      </c>
      <c r="C2098" s="30">
        <f ca="1"/>
        <v>33.049999999999997</v>
      </c>
      <c r="D2098" s="205">
        <f t="shared" ca="1" si="156"/>
        <v>33.129999999999995</v>
      </c>
      <c r="E2098" s="30">
        <f t="shared" ca="1" si="153"/>
        <v>31.945333333333334</v>
      </c>
      <c r="F2098" s="30">
        <f t="shared" ca="1" si="154"/>
        <v>29.162499999999991</v>
      </c>
      <c r="G2098" s="206">
        <f t="shared" ca="1" si="155"/>
        <v>26.375399999999992</v>
      </c>
      <c r="H2098" s="192" t="str">
        <f ca="1"/>
        <v>2017-04-21</v>
      </c>
      <c r="I2098" s="193">
        <f ca="1"/>
        <v>69283712</v>
      </c>
      <c r="O2098" s="192" t="str">
        <f ca="1"/>
        <v>2017-04-21</v>
      </c>
      <c r="P2098" s="193">
        <f ca="1"/>
        <v>2.2400000000000002</v>
      </c>
      <c r="Q2098" s="11"/>
    </row>
    <row r="2099" spans="1:17" ht="12.5">
      <c r="A2099" s="19"/>
      <c r="B2099" s="198" t="str">
        <f ca="1"/>
        <v>2017-04-20</v>
      </c>
      <c r="C2099" s="30">
        <f ca="1"/>
        <v>33.090000000000003</v>
      </c>
      <c r="D2099" s="205">
        <f t="shared" ca="1" si="156"/>
        <v>33.113999999999997</v>
      </c>
      <c r="E2099" s="30">
        <f t="shared" ca="1" si="153"/>
        <v>31.864333333333335</v>
      </c>
      <c r="F2099" s="30">
        <f t="shared" ca="1" si="154"/>
        <v>29.106583333333326</v>
      </c>
      <c r="G2099" s="206">
        <f t="shared" ca="1" si="155"/>
        <v>26.338799999999985</v>
      </c>
      <c r="H2099" s="192" t="str">
        <f ca="1"/>
        <v>2017-04-20</v>
      </c>
      <c r="I2099" s="193">
        <f ca="1"/>
        <v>93278400</v>
      </c>
      <c r="O2099" s="192" t="str">
        <f ca="1"/>
        <v>2017-04-20</v>
      </c>
      <c r="P2099" s="193">
        <f ca="1"/>
        <v>2.2400000000000002</v>
      </c>
      <c r="Q2099" s="11"/>
    </row>
    <row r="2100" spans="1:17" ht="12.5">
      <c r="A2100" s="19"/>
      <c r="B2100" s="198" t="str">
        <f ca="1"/>
        <v>2017-04-19</v>
      </c>
      <c r="C2100" s="30">
        <f ca="1"/>
        <v>32.68</v>
      </c>
      <c r="D2100" s="205">
        <f t="shared" ca="1" si="156"/>
        <v>33.102000000000004</v>
      </c>
      <c r="E2100" s="30">
        <f t="shared" ca="1" si="153"/>
        <v>31.775333333333336</v>
      </c>
      <c r="F2100" s="30">
        <f t="shared" ca="1" si="154"/>
        <v>29.052499999999995</v>
      </c>
      <c r="G2100" s="206">
        <f t="shared" ca="1" si="155"/>
        <v>26.302599999999984</v>
      </c>
      <c r="H2100" s="192" t="str">
        <f ca="1"/>
        <v>2017-04-19</v>
      </c>
      <c r="I2100" s="193">
        <f ca="1"/>
        <v>69313600</v>
      </c>
      <c r="O2100" s="192" t="str">
        <f ca="1"/>
        <v>2017-04-19</v>
      </c>
      <c r="P2100" s="193">
        <f ca="1"/>
        <v>2.2000000000000002</v>
      </c>
      <c r="Q2100" s="11"/>
    </row>
    <row r="2101" spans="1:17" ht="12.5">
      <c r="A2101" s="19"/>
      <c r="B2101" s="198" t="str">
        <f ca="1"/>
        <v>2017-04-18</v>
      </c>
      <c r="C2101" s="30">
        <f ca="1"/>
        <v>32.799999999999997</v>
      </c>
      <c r="D2101" s="205">
        <f t="shared" ca="1" si="156"/>
        <v>33.091999999999999</v>
      </c>
      <c r="E2101" s="30">
        <f t="shared" ca="1" si="153"/>
        <v>31.693500000000004</v>
      </c>
      <c r="F2101" s="30">
        <f t="shared" ca="1" si="154"/>
        <v>29.006916666666658</v>
      </c>
      <c r="G2101" s="206">
        <f t="shared" ca="1" si="155"/>
        <v>26.268279999999983</v>
      </c>
      <c r="H2101" s="192" t="str">
        <f ca="1"/>
        <v>2017-04-18</v>
      </c>
      <c r="I2101" s="193">
        <f ca="1"/>
        <v>58790176</v>
      </c>
      <c r="O2101" s="192" t="str">
        <f ca="1"/>
        <v>2017-04-18</v>
      </c>
      <c r="P2101" s="193">
        <f ca="1"/>
        <v>2.1800000000000002</v>
      </c>
      <c r="Q2101" s="11"/>
    </row>
    <row r="2102" spans="1:17" ht="12.5">
      <c r="A2102" s="19"/>
      <c r="B2102" s="198" t="str">
        <f ca="1"/>
        <v>2017-04-17</v>
      </c>
      <c r="C2102" s="30">
        <f ca="1"/>
        <v>32.94</v>
      </c>
      <c r="D2102" s="205">
        <f t="shared" ca="1" si="156"/>
        <v>33.094999999999999</v>
      </c>
      <c r="E2102" s="30">
        <f t="shared" ca="1" si="153"/>
        <v>31.609333333333336</v>
      </c>
      <c r="F2102" s="30">
        <f t="shared" ca="1" si="154"/>
        <v>28.959166666666661</v>
      </c>
      <c r="G2102" s="206">
        <f t="shared" ca="1" si="155"/>
        <v>26.234559999999984</v>
      </c>
      <c r="H2102" s="192" t="str">
        <f ca="1"/>
        <v>2017-04-17</v>
      </c>
      <c r="I2102" s="193">
        <f ca="1"/>
        <v>66328400</v>
      </c>
      <c r="O2102" s="192" t="str">
        <f ca="1"/>
        <v>2017-04-17</v>
      </c>
      <c r="P2102" s="193">
        <f ca="1"/>
        <v>2.25</v>
      </c>
      <c r="Q2102" s="11"/>
    </row>
    <row r="2103" spans="1:17" ht="12.5">
      <c r="A2103" s="19"/>
      <c r="B2103" s="198" t="str">
        <f ca="1"/>
        <v>2017-04-13</v>
      </c>
      <c r="C2103" s="30">
        <f ca="1"/>
        <v>32.76</v>
      </c>
      <c r="D2103" s="205">
        <f t="shared" ca="1" si="156"/>
        <v>33.073999999999998</v>
      </c>
      <c r="E2103" s="30">
        <f t="shared" ca="1" si="153"/>
        <v>31.522000000000002</v>
      </c>
      <c r="F2103" s="30">
        <f t="shared" ca="1" si="154"/>
        <v>28.908249999999995</v>
      </c>
      <c r="G2103" s="206">
        <f t="shared" ca="1" si="155"/>
        <v>26.200079999999982</v>
      </c>
      <c r="H2103" s="192" t="str">
        <f ca="1"/>
        <v>2017-04-13</v>
      </c>
      <c r="I2103" s="193">
        <f ca="1"/>
        <v>71291600</v>
      </c>
      <c r="O2103" s="192" t="str">
        <f ca="1"/>
        <v>2017-04-13</v>
      </c>
      <c r="P2103" s="193">
        <f ca="1"/>
        <v>2.23</v>
      </c>
      <c r="Q2103" s="11"/>
    </row>
    <row r="2104" spans="1:17" ht="12.5">
      <c r="A2104" s="19"/>
      <c r="B2104" s="198" t="str">
        <f ca="1"/>
        <v>2017-04-12</v>
      </c>
      <c r="C2104" s="30">
        <f ca="1"/>
        <v>32.94</v>
      </c>
      <c r="D2104" s="205">
        <f t="shared" ca="1" si="156"/>
        <v>33.07</v>
      </c>
      <c r="E2104" s="30">
        <f t="shared" ca="1" si="153"/>
        <v>31.438500000000001</v>
      </c>
      <c r="F2104" s="30">
        <f t="shared" ca="1" si="154"/>
        <v>28.859666666666659</v>
      </c>
      <c r="G2104" s="206">
        <f t="shared" ca="1" si="155"/>
        <v>26.166839999999983</v>
      </c>
      <c r="H2104" s="192" t="str">
        <f ca="1"/>
        <v>2017-04-12</v>
      </c>
      <c r="I2104" s="193">
        <f ca="1"/>
        <v>81400000</v>
      </c>
      <c r="O2104" s="192" t="str">
        <f ca="1"/>
        <v>2017-04-12</v>
      </c>
      <c r="P2104" s="193">
        <f ca="1"/>
        <v>2.2999999999999998</v>
      </c>
      <c r="Q2104" s="11"/>
    </row>
    <row r="2105" spans="1:17" ht="12.5">
      <c r="A2105" s="19"/>
      <c r="B2105" s="198" t="str">
        <f ca="1"/>
        <v>2017-04-11</v>
      </c>
      <c r="C2105" s="30">
        <f ca="1"/>
        <v>32.9</v>
      </c>
      <c r="D2105" s="205">
        <f t="shared" ca="1" si="156"/>
        <v>33.054499999999997</v>
      </c>
      <c r="E2105" s="30">
        <f t="shared" ca="1" si="153"/>
        <v>31.352000000000007</v>
      </c>
      <c r="F2105" s="30">
        <f t="shared" ca="1" si="154"/>
        <v>28.809749999999994</v>
      </c>
      <c r="G2105" s="206">
        <f t="shared" ca="1" si="155"/>
        <v>26.135039999999982</v>
      </c>
      <c r="H2105" s="192" t="str">
        <f ca="1"/>
        <v>2017-04-11</v>
      </c>
      <c r="I2105" s="193">
        <f ca="1"/>
        <v>121517600</v>
      </c>
      <c r="O2105" s="192" t="str">
        <f ca="1"/>
        <v>2017-04-11</v>
      </c>
      <c r="P2105" s="193">
        <f ca="1"/>
        <v>2.2999999999999998</v>
      </c>
      <c r="Q2105" s="11"/>
    </row>
    <row r="2106" spans="1:17" ht="12.5">
      <c r="A2106" s="19"/>
      <c r="B2106" s="198" t="str">
        <f ca="1"/>
        <v>2017-04-10</v>
      </c>
      <c r="C2106" s="30">
        <f ca="1"/>
        <v>33.25</v>
      </c>
      <c r="D2106" s="205">
        <f t="shared" ca="1" si="156"/>
        <v>33.023499999999999</v>
      </c>
      <c r="E2106" s="30">
        <f t="shared" ca="1" si="153"/>
        <v>31.262500000000003</v>
      </c>
      <c r="F2106" s="30">
        <f t="shared" ca="1" si="154"/>
        <v>28.760833333333327</v>
      </c>
      <c r="G2106" s="206">
        <f t="shared" ca="1" si="155"/>
        <v>26.10543999999998</v>
      </c>
      <c r="H2106" s="192" t="str">
        <f ca="1"/>
        <v>2017-04-10</v>
      </c>
      <c r="I2106" s="193">
        <f ca="1"/>
        <v>75733600</v>
      </c>
      <c r="O2106" s="192" t="str">
        <f ca="1"/>
        <v>2017-04-10</v>
      </c>
      <c r="P2106" s="193">
        <f ca="1"/>
        <v>2.36</v>
      </c>
      <c r="Q2106" s="11"/>
    </row>
    <row r="2107" spans="1:17" ht="12.5">
      <c r="A2107" s="19"/>
      <c r="B2107" s="198" t="str">
        <f ca="1"/>
        <v>2017-04-07</v>
      </c>
      <c r="C2107" s="30">
        <f ca="1"/>
        <v>33.29</v>
      </c>
      <c r="D2107" s="205">
        <f t="shared" ca="1" si="156"/>
        <v>32.977500000000006</v>
      </c>
      <c r="E2107" s="30">
        <f t="shared" ca="1" si="153"/>
        <v>31.168000000000003</v>
      </c>
      <c r="F2107" s="30">
        <f t="shared" ca="1" si="154"/>
        <v>28.709166666666661</v>
      </c>
      <c r="G2107" s="206">
        <f t="shared" ca="1" si="155"/>
        <v>26.074399999999979</v>
      </c>
      <c r="H2107" s="192" t="str">
        <f ca="1"/>
        <v>2017-04-07</v>
      </c>
      <c r="I2107" s="193">
        <f ca="1"/>
        <v>66688800</v>
      </c>
      <c r="O2107" s="192" t="str">
        <f ca="1"/>
        <v>2017-04-07</v>
      </c>
      <c r="P2107" s="193">
        <f ca="1"/>
        <v>2.37</v>
      </c>
      <c r="Q2107" s="11"/>
    </row>
    <row r="2108" spans="1:17" ht="12.5">
      <c r="A2108" s="19"/>
      <c r="B2108" s="198" t="str">
        <f ca="1"/>
        <v>2017-04-06</v>
      </c>
      <c r="C2108" s="30">
        <f ca="1"/>
        <v>33.369999999999997</v>
      </c>
      <c r="D2108" s="205">
        <f t="shared" ca="1" si="156"/>
        <v>32.929000000000009</v>
      </c>
      <c r="E2108" s="30">
        <f t="shared" ca="1" si="153"/>
        <v>31.074833333333341</v>
      </c>
      <c r="F2108" s="30">
        <f t="shared" ca="1" si="154"/>
        <v>28.65733333333333</v>
      </c>
      <c r="G2108" s="206">
        <f t="shared" ca="1" si="155"/>
        <v>26.041719999999984</v>
      </c>
      <c r="H2108" s="192" t="str">
        <f ca="1"/>
        <v>2017-04-06</v>
      </c>
      <c r="I2108" s="193">
        <f ca="1"/>
        <v>84596136</v>
      </c>
      <c r="O2108" s="192" t="str">
        <f ca="1"/>
        <v>2017-04-06</v>
      </c>
      <c r="P2108" s="193">
        <f ca="1"/>
        <v>2.34</v>
      </c>
      <c r="Q2108" s="11"/>
    </row>
    <row r="2109" spans="1:17" ht="12.5">
      <c r="A2109" s="19"/>
      <c r="B2109" s="198" t="str">
        <f ca="1"/>
        <v>2017-04-05</v>
      </c>
      <c r="C2109" s="30">
        <f ca="1"/>
        <v>33.450000000000003</v>
      </c>
      <c r="D2109" s="205">
        <f t="shared" ca="1" si="156"/>
        <v>32.871000000000009</v>
      </c>
      <c r="E2109" s="30">
        <f t="shared" ca="1" si="153"/>
        <v>30.977833333333344</v>
      </c>
      <c r="F2109" s="30">
        <f t="shared" ca="1" si="154"/>
        <v>28.603583333333333</v>
      </c>
      <c r="G2109" s="206">
        <f t="shared" ca="1" si="155"/>
        <v>26.007439999999985</v>
      </c>
      <c r="H2109" s="192" t="str">
        <f ca="1"/>
        <v>2017-04-05</v>
      </c>
      <c r="I2109" s="193">
        <f ca="1"/>
        <v>110871600</v>
      </c>
      <c r="O2109" s="192" t="str">
        <f ca="1"/>
        <v>2017-04-05</v>
      </c>
      <c r="P2109" s="193">
        <f ca="1"/>
        <v>2.36</v>
      </c>
      <c r="Q2109" s="11"/>
    </row>
    <row r="2110" spans="1:17" ht="12.5">
      <c r="A2110" s="19"/>
      <c r="B2110" s="198" t="str">
        <f ca="1"/>
        <v>2017-04-04</v>
      </c>
      <c r="C2110" s="30">
        <f ca="1"/>
        <v>33.630000000000003</v>
      </c>
      <c r="D2110" s="205">
        <f t="shared" ca="1" si="156"/>
        <v>32.813000000000002</v>
      </c>
      <c r="E2110" s="30">
        <f t="shared" ca="1" si="153"/>
        <v>30.879000000000008</v>
      </c>
      <c r="F2110" s="30">
        <f t="shared" ca="1" si="154"/>
        <v>28.549833333333332</v>
      </c>
      <c r="G2110" s="206">
        <f t="shared" ca="1" si="155"/>
        <v>25.972519999999985</v>
      </c>
      <c r="H2110" s="192" t="str">
        <f ca="1"/>
        <v>2017-04-04</v>
      </c>
      <c r="I2110" s="193">
        <f ca="1"/>
        <v>79565600</v>
      </c>
      <c r="O2110" s="192" t="str">
        <f ca="1"/>
        <v>2017-04-04</v>
      </c>
      <c r="P2110" s="193">
        <f ca="1"/>
        <v>2.35</v>
      </c>
      <c r="Q2110" s="11"/>
    </row>
    <row r="2111" spans="1:17" ht="12.5">
      <c r="A2111" s="19"/>
      <c r="B2111" s="198" t="str">
        <f ca="1"/>
        <v>2017-04-03</v>
      </c>
      <c r="C2111" s="30">
        <f ca="1"/>
        <v>33.380000000000003</v>
      </c>
      <c r="D2111" s="205">
        <f t="shared" ca="1" si="156"/>
        <v>32.752000000000002</v>
      </c>
      <c r="E2111" s="30">
        <f t="shared" ca="1" si="153"/>
        <v>30.773000000000007</v>
      </c>
      <c r="F2111" s="30">
        <f t="shared" ca="1" si="154"/>
        <v>28.492583333333336</v>
      </c>
      <c r="G2111" s="206">
        <f t="shared" ca="1" si="155"/>
        <v>25.936759999999985</v>
      </c>
      <c r="H2111" s="192" t="str">
        <f ca="1"/>
        <v>2017-04-03</v>
      </c>
      <c r="I2111" s="193">
        <f ca="1"/>
        <v>79942856</v>
      </c>
      <c r="O2111" s="192" t="str">
        <f ca="1"/>
        <v>2017-04-03</v>
      </c>
      <c r="P2111" s="193">
        <f ca="1"/>
        <v>2.35</v>
      </c>
      <c r="Q2111" s="11"/>
    </row>
    <row r="2112" spans="1:17" ht="12.5">
      <c r="A2112" s="19"/>
      <c r="B2112" s="198" t="str">
        <f ca="1"/>
        <v>2017-03-31</v>
      </c>
      <c r="C2112" s="30">
        <f ca="1"/>
        <v>33.369999999999997</v>
      </c>
      <c r="D2112" s="205">
        <f t="shared" ca="1" si="156"/>
        <v>32.701499999999996</v>
      </c>
      <c r="E2112" s="30">
        <f t="shared" ca="1" si="153"/>
        <v>30.666166666666673</v>
      </c>
      <c r="F2112" s="30">
        <f t="shared" ca="1" si="154"/>
        <v>28.436916666666665</v>
      </c>
      <c r="G2112" s="206">
        <f t="shared" ca="1" si="155"/>
        <v>25.904199999999982</v>
      </c>
      <c r="H2112" s="192" t="str">
        <f ca="1"/>
        <v>2017-03-31</v>
      </c>
      <c r="I2112" s="193">
        <f ca="1"/>
        <v>78646800</v>
      </c>
      <c r="O2112" s="192" t="str">
        <f ca="1"/>
        <v>2017-03-31</v>
      </c>
      <c r="P2112" s="193">
        <f ca="1"/>
        <v>2.4</v>
      </c>
      <c r="Q2112" s="11"/>
    </row>
    <row r="2113" spans="1:17" ht="12.5">
      <c r="A2113" s="19"/>
      <c r="B2113" s="198" t="str">
        <f ca="1"/>
        <v>2017-03-30</v>
      </c>
      <c r="C2113" s="30">
        <f ca="1"/>
        <v>33.43</v>
      </c>
      <c r="D2113" s="205">
        <f t="shared" ca="1" si="156"/>
        <v>32.656500000000001</v>
      </c>
      <c r="E2113" s="30">
        <f t="shared" ca="1" si="153"/>
        <v>30.557166666666671</v>
      </c>
      <c r="F2113" s="30">
        <f t="shared" ca="1" si="154"/>
        <v>28.377499999999998</v>
      </c>
      <c r="G2113" s="206">
        <f t="shared" ca="1" si="155"/>
        <v>25.87063999999998</v>
      </c>
      <c r="H2113" s="192" t="str">
        <f ca="1"/>
        <v>2017-03-30</v>
      </c>
      <c r="I2113" s="193">
        <f ca="1"/>
        <v>84829200</v>
      </c>
      <c r="O2113" s="192" t="str">
        <f ca="1"/>
        <v>2017-03-30</v>
      </c>
      <c r="P2113" s="193">
        <f ca="1"/>
        <v>2.42</v>
      </c>
      <c r="Q2113" s="11"/>
    </row>
    <row r="2114" spans="1:17" ht="12.5">
      <c r="A2114" s="19"/>
      <c r="B2114" s="198" t="str">
        <f ca="1"/>
        <v>2017-03-29</v>
      </c>
      <c r="C2114" s="30">
        <f ca="1"/>
        <v>33.479999999999997</v>
      </c>
      <c r="D2114" s="205">
        <f t="shared" ca="1" si="156"/>
        <v>32.598999999999997</v>
      </c>
      <c r="E2114" s="30">
        <f t="shared" ca="1" si="153"/>
        <v>30.44766666666667</v>
      </c>
      <c r="F2114" s="30">
        <f t="shared" ca="1" si="154"/>
        <v>28.31733333333333</v>
      </c>
      <c r="G2114" s="206">
        <f t="shared" ca="1" si="155"/>
        <v>25.838039999999978</v>
      </c>
      <c r="H2114" s="192" t="str">
        <f ca="1"/>
        <v>2017-03-29</v>
      </c>
      <c r="I2114" s="193">
        <f ca="1"/>
        <v>116760000</v>
      </c>
      <c r="O2114" s="192" t="str">
        <f ca="1"/>
        <v>2017-03-29</v>
      </c>
      <c r="P2114" s="193">
        <f ca="1"/>
        <v>2.39</v>
      </c>
      <c r="Q2114" s="11"/>
    </row>
    <row r="2115" spans="1:17" ht="12.5">
      <c r="A2115" s="19"/>
      <c r="B2115" s="198" t="str">
        <f ca="1"/>
        <v>2017-03-28</v>
      </c>
      <c r="C2115" s="30">
        <f ca="1"/>
        <v>33.4</v>
      </c>
      <c r="D2115" s="205">
        <f t="shared" ca="1" si="156"/>
        <v>32.548499999999997</v>
      </c>
      <c r="E2115" s="30">
        <f t="shared" ca="1" si="153"/>
        <v>30.336166666666667</v>
      </c>
      <c r="F2115" s="30">
        <f t="shared" ca="1" si="154"/>
        <v>28.255083333333332</v>
      </c>
      <c r="G2115" s="206">
        <f t="shared" ca="1" si="155"/>
        <v>25.80419999999998</v>
      </c>
      <c r="H2115" s="192" t="str">
        <f ca="1"/>
        <v>2017-03-28</v>
      </c>
      <c r="I2115" s="193">
        <f ca="1"/>
        <v>133499220</v>
      </c>
      <c r="O2115" s="192" t="str">
        <f ca="1"/>
        <v>2017-03-28</v>
      </c>
      <c r="P2115" s="193">
        <f ca="1"/>
        <v>2.41</v>
      </c>
      <c r="Q2115" s="11"/>
    </row>
    <row r="2116" spans="1:17" ht="12.5">
      <c r="A2116" s="19"/>
      <c r="B2116" s="198" t="str">
        <f ca="1"/>
        <v>2017-03-27</v>
      </c>
      <c r="C2116" s="30">
        <f ca="1"/>
        <v>32.72</v>
      </c>
      <c r="D2116" s="205">
        <f t="shared" ca="1" si="156"/>
        <v>32.469499999999996</v>
      </c>
      <c r="E2116" s="30">
        <f t="shared" ref="E2116:E2179" ca="1" si="157">AVERAGE(C2116:C2175)</f>
        <v>30.229500000000005</v>
      </c>
      <c r="F2116" s="30">
        <f t="shared" ref="F2116:F2179" ca="1" si="158">AVERAGE(C2116:C2235)</f>
        <v>28.193416666666664</v>
      </c>
      <c r="G2116" s="206">
        <f t="shared" ref="G2116:G2179" ca="1" si="159">AVERAGE(C2116:C2365)</f>
        <v>25.76975999999998</v>
      </c>
      <c r="H2116" s="192" t="str">
        <f ca="1"/>
        <v>2017-03-27</v>
      </c>
      <c r="I2116" s="193">
        <f ca="1"/>
        <v>94300400</v>
      </c>
      <c r="O2116" s="192" t="str">
        <f ca="1"/>
        <v>2017-03-27</v>
      </c>
      <c r="P2116" s="193">
        <f ca="1"/>
        <v>2.37</v>
      </c>
      <c r="Q2116" s="11"/>
    </row>
    <row r="2117" spans="1:17" ht="12.5">
      <c r="A2117" s="19"/>
      <c r="B2117" s="198" t="str">
        <f ca="1"/>
        <v>2017-03-24</v>
      </c>
      <c r="C2117" s="30">
        <f ca="1"/>
        <v>32.67</v>
      </c>
      <c r="D2117" s="205">
        <f t="shared" ref="D2117:D2180" ca="1" si="160">AVERAGE(C2117:C2136)</f>
        <v>32.423999999999999</v>
      </c>
      <c r="E2117" s="30">
        <f t="shared" ca="1" si="157"/>
        <v>30.134166666666669</v>
      </c>
      <c r="F2117" s="30">
        <f t="shared" ca="1" si="158"/>
        <v>28.136499999999998</v>
      </c>
      <c r="G2117" s="206">
        <f t="shared" ca="1" si="159"/>
        <v>25.738559999999982</v>
      </c>
      <c r="H2117" s="192" t="str">
        <f ca="1"/>
        <v>2017-03-24</v>
      </c>
      <c r="I2117" s="193">
        <f ca="1"/>
        <v>89582400</v>
      </c>
      <c r="O2117" s="192" t="str">
        <f ca="1"/>
        <v>2017-03-24</v>
      </c>
      <c r="P2117" s="193">
        <f ca="1"/>
        <v>2.4</v>
      </c>
      <c r="Q2117" s="11"/>
    </row>
    <row r="2118" spans="1:17" ht="12.5">
      <c r="A2118" s="19"/>
      <c r="B2118" s="198" t="str">
        <f ca="1"/>
        <v>2017-03-23</v>
      </c>
      <c r="C2118" s="30">
        <f ca="1"/>
        <v>32.729999999999997</v>
      </c>
      <c r="D2118" s="205">
        <f t="shared" ca="1" si="160"/>
        <v>32.377500000000005</v>
      </c>
      <c r="E2118" s="30">
        <f t="shared" ca="1" si="157"/>
        <v>30.041666666666668</v>
      </c>
      <c r="F2118" s="30">
        <f t="shared" ca="1" si="158"/>
        <v>28.081000000000003</v>
      </c>
      <c r="G2118" s="206">
        <f t="shared" ca="1" si="159"/>
        <v>25.705839999999981</v>
      </c>
      <c r="H2118" s="192" t="str">
        <f ca="1"/>
        <v>2017-03-23</v>
      </c>
      <c r="I2118" s="193">
        <f ca="1"/>
        <v>81385204</v>
      </c>
      <c r="O2118" s="192" t="str">
        <f ca="1"/>
        <v>2017-03-23</v>
      </c>
      <c r="P2118" s="193">
        <f ca="1"/>
        <v>2.42</v>
      </c>
      <c r="Q2118" s="11"/>
    </row>
    <row r="2119" spans="1:17" ht="12.5">
      <c r="A2119" s="19"/>
      <c r="B2119" s="198" t="str">
        <f ca="1"/>
        <v>2017-03-22</v>
      </c>
      <c r="C2119" s="30">
        <f ca="1"/>
        <v>32.85</v>
      </c>
      <c r="D2119" s="205">
        <f t="shared" ca="1" si="160"/>
        <v>32.326500000000003</v>
      </c>
      <c r="E2119" s="30">
        <f t="shared" ca="1" si="157"/>
        <v>29.945333333333334</v>
      </c>
      <c r="F2119" s="30">
        <f t="shared" ca="1" si="158"/>
        <v>28.023333333333333</v>
      </c>
      <c r="G2119" s="206">
        <f t="shared" ca="1" si="159"/>
        <v>25.670639999999981</v>
      </c>
      <c r="H2119" s="192" t="str">
        <f ca="1"/>
        <v>2017-03-22</v>
      </c>
      <c r="I2119" s="193">
        <f ca="1"/>
        <v>103440800</v>
      </c>
      <c r="O2119" s="192" t="str">
        <f ca="1"/>
        <v>2017-03-22</v>
      </c>
      <c r="P2119" s="193">
        <f ca="1"/>
        <v>2.4</v>
      </c>
      <c r="Q2119" s="11"/>
    </row>
    <row r="2120" spans="1:17" ht="12.5">
      <c r="A2120" s="19"/>
      <c r="B2120" s="198" t="str">
        <f ca="1"/>
        <v>2017-03-21</v>
      </c>
      <c r="C2120" s="30">
        <f ca="1"/>
        <v>32.479999999999997</v>
      </c>
      <c r="D2120" s="205">
        <f t="shared" ca="1" si="160"/>
        <v>32.276500000000006</v>
      </c>
      <c r="E2120" s="30">
        <f t="shared" ca="1" si="157"/>
        <v>29.846</v>
      </c>
      <c r="F2120" s="30">
        <f t="shared" ca="1" si="158"/>
        <v>27.968083333333333</v>
      </c>
      <c r="G2120" s="206">
        <f t="shared" ca="1" si="159"/>
        <v>25.635399999999979</v>
      </c>
      <c r="H2120" s="192" t="str">
        <f ca="1"/>
        <v>2017-03-21</v>
      </c>
      <c r="I2120" s="193">
        <f ca="1"/>
        <v>158119648</v>
      </c>
      <c r="O2120" s="192" t="str">
        <f ca="1"/>
        <v>2017-03-21</v>
      </c>
      <c r="P2120" s="193">
        <f ca="1"/>
        <v>2.44</v>
      </c>
      <c r="Q2120" s="11"/>
    </row>
    <row r="2121" spans="1:17" ht="12.5">
      <c r="A2121" s="19"/>
      <c r="B2121" s="198" t="str">
        <f ca="1"/>
        <v>2017-03-20</v>
      </c>
      <c r="C2121" s="30">
        <f ca="1"/>
        <v>32.86</v>
      </c>
      <c r="D2121" s="205">
        <f t="shared" ca="1" si="160"/>
        <v>32.24</v>
      </c>
      <c r="E2121" s="30">
        <f t="shared" ca="1" si="157"/>
        <v>29.755833333333335</v>
      </c>
      <c r="F2121" s="30">
        <f t="shared" ca="1" si="158"/>
        <v>27.914250000000003</v>
      </c>
      <c r="G2121" s="206">
        <f t="shared" ca="1" si="159"/>
        <v>25.602039999999985</v>
      </c>
      <c r="H2121" s="192" t="str">
        <f ca="1"/>
        <v>2017-03-20</v>
      </c>
      <c r="I2121" s="193">
        <f ca="1"/>
        <v>86168152</v>
      </c>
      <c r="O2121" s="192" t="str">
        <f ca="1"/>
        <v>2017-03-20</v>
      </c>
      <c r="P2121" s="193">
        <f ca="1"/>
        <v>2.4700000000000002</v>
      </c>
      <c r="Q2121" s="11"/>
    </row>
    <row r="2122" spans="1:17" ht="12.5">
      <c r="A2122" s="19"/>
      <c r="B2122" s="198" t="str">
        <f ca="1"/>
        <v>2017-03-17</v>
      </c>
      <c r="C2122" s="30">
        <f ca="1"/>
        <v>32.520000000000003</v>
      </c>
      <c r="D2122" s="205">
        <f t="shared" ca="1" si="160"/>
        <v>32.173000000000002</v>
      </c>
      <c r="E2122" s="30">
        <f t="shared" ca="1" si="157"/>
        <v>29.658999999999999</v>
      </c>
      <c r="F2122" s="30">
        <f t="shared" ca="1" si="158"/>
        <v>27.856833333333334</v>
      </c>
      <c r="G2122" s="206">
        <f t="shared" ca="1" si="159"/>
        <v>25.567719999999984</v>
      </c>
      <c r="H2122" s="192" t="str">
        <f ca="1"/>
        <v>2017-03-17</v>
      </c>
      <c r="I2122" s="193">
        <f ca="1"/>
        <v>175540000</v>
      </c>
      <c r="O2122" s="192" t="str">
        <f ca="1"/>
        <v>2017-03-17</v>
      </c>
      <c r="P2122" s="193">
        <f ca="1"/>
        <v>2.5</v>
      </c>
      <c r="Q2122" s="11"/>
    </row>
    <row r="2123" spans="1:17" ht="12.5">
      <c r="A2123" s="19"/>
      <c r="B2123" s="198" t="str">
        <f ca="1"/>
        <v>2017-03-16</v>
      </c>
      <c r="C2123" s="30">
        <f ca="1"/>
        <v>32.68</v>
      </c>
      <c r="D2123" s="205">
        <f t="shared" ca="1" si="160"/>
        <v>32.119000000000007</v>
      </c>
      <c r="E2123" s="30">
        <f t="shared" ca="1" si="157"/>
        <v>29.566666666666666</v>
      </c>
      <c r="F2123" s="30">
        <f t="shared" ca="1" si="158"/>
        <v>27.801916666666667</v>
      </c>
      <c r="G2123" s="206">
        <f t="shared" ca="1" si="159"/>
        <v>25.533999999999981</v>
      </c>
      <c r="H2123" s="192" t="str">
        <f ca="1"/>
        <v>2017-03-16</v>
      </c>
      <c r="I2123" s="193">
        <f ca="1"/>
        <v>76928000</v>
      </c>
      <c r="O2123" s="192" t="str">
        <f ca="1"/>
        <v>2017-03-16</v>
      </c>
      <c r="P2123" s="193">
        <f ca="1"/>
        <v>2.52</v>
      </c>
      <c r="Q2123" s="11"/>
    </row>
    <row r="2124" spans="1:17" ht="12.5">
      <c r="A2124" s="19"/>
      <c r="B2124" s="198" t="str">
        <f ca="1"/>
        <v>2017-03-15</v>
      </c>
      <c r="C2124" s="30">
        <f ca="1"/>
        <v>32.630000000000003</v>
      </c>
      <c r="D2124" s="205">
        <f t="shared" ca="1" si="160"/>
        <v>32.058999999999997</v>
      </c>
      <c r="E2124" s="30">
        <f t="shared" ca="1" si="157"/>
        <v>29.468999999999994</v>
      </c>
      <c r="F2124" s="30">
        <f t="shared" ca="1" si="158"/>
        <v>27.749333333333329</v>
      </c>
      <c r="G2124" s="206">
        <f t="shared" ca="1" si="159"/>
        <v>25.499639999999982</v>
      </c>
      <c r="H2124" s="192" t="str">
        <f ca="1"/>
        <v>2017-03-15</v>
      </c>
      <c r="I2124" s="193">
        <f ca="1"/>
        <v>102767200</v>
      </c>
      <c r="O2124" s="192" t="str">
        <f ca="1"/>
        <v>2017-03-15</v>
      </c>
      <c r="P2124" s="193">
        <f ca="1"/>
        <v>2.5099999999999998</v>
      </c>
      <c r="Q2124" s="11"/>
    </row>
    <row r="2125" spans="1:17" ht="12.5">
      <c r="A2125" s="19"/>
      <c r="B2125" s="198" t="str">
        <f ca="1"/>
        <v>2017-03-14</v>
      </c>
      <c r="C2125" s="30">
        <f ca="1"/>
        <v>32.28</v>
      </c>
      <c r="D2125" s="205">
        <f t="shared" ca="1" si="160"/>
        <v>31.99550000000001</v>
      </c>
      <c r="E2125" s="30">
        <f t="shared" ca="1" si="157"/>
        <v>29.371666666666666</v>
      </c>
      <c r="F2125" s="30">
        <f t="shared" ca="1" si="158"/>
        <v>27.695166666666669</v>
      </c>
      <c r="G2125" s="206">
        <f t="shared" ca="1" si="159"/>
        <v>25.465399999999985</v>
      </c>
      <c r="H2125" s="192" t="str">
        <f ca="1"/>
        <v>2017-03-14</v>
      </c>
      <c r="I2125" s="193">
        <f ca="1"/>
        <v>61236400</v>
      </c>
      <c r="O2125" s="192" t="str">
        <f ca="1"/>
        <v>2017-03-14</v>
      </c>
      <c r="P2125" s="193">
        <f ca="1"/>
        <v>2.6</v>
      </c>
      <c r="Q2125" s="11"/>
    </row>
    <row r="2126" spans="1:17" ht="12.5">
      <c r="A2126" s="19"/>
      <c r="B2126" s="198" t="str">
        <f ca="1"/>
        <v>2017-03-13</v>
      </c>
      <c r="C2126" s="30">
        <f ca="1"/>
        <v>32.33</v>
      </c>
      <c r="D2126" s="205">
        <f t="shared" ca="1" si="160"/>
        <v>31.929500000000008</v>
      </c>
      <c r="E2126" s="30">
        <f t="shared" ca="1" si="157"/>
        <v>29.277666666666665</v>
      </c>
      <c r="F2126" s="30">
        <f t="shared" ca="1" si="158"/>
        <v>27.643916666666662</v>
      </c>
      <c r="G2126" s="206">
        <f t="shared" ca="1" si="159"/>
        <v>25.432679999999987</v>
      </c>
      <c r="H2126" s="192" t="str">
        <f ca="1"/>
        <v>2017-03-13</v>
      </c>
      <c r="I2126" s="193">
        <f ca="1"/>
        <v>69686868</v>
      </c>
      <c r="O2126" s="192" t="str">
        <f ca="1"/>
        <v>2017-03-13</v>
      </c>
      <c r="P2126" s="193">
        <f ca="1"/>
        <v>2.61</v>
      </c>
      <c r="Q2126" s="11"/>
    </row>
    <row r="2127" spans="1:17" ht="12.5">
      <c r="A2127" s="19"/>
      <c r="B2127" s="198" t="str">
        <f ca="1"/>
        <v>2017-03-10</v>
      </c>
      <c r="C2127" s="30">
        <f ca="1"/>
        <v>32.32</v>
      </c>
      <c r="D2127" s="205">
        <f t="shared" ca="1" si="160"/>
        <v>31.847500000000007</v>
      </c>
      <c r="E2127" s="30">
        <f t="shared" ca="1" si="157"/>
        <v>29.182833333333335</v>
      </c>
      <c r="F2127" s="30">
        <f t="shared" ca="1" si="158"/>
        <v>27.592249999999996</v>
      </c>
      <c r="G2127" s="206">
        <f t="shared" ca="1" si="159"/>
        <v>25.398519999999987</v>
      </c>
      <c r="H2127" s="192" t="str">
        <f ca="1"/>
        <v>2017-03-10</v>
      </c>
      <c r="I2127" s="193">
        <f ca="1"/>
        <v>78451204</v>
      </c>
      <c r="O2127" s="192" t="str">
        <f ca="1"/>
        <v>2017-03-10</v>
      </c>
      <c r="P2127" s="193">
        <f ca="1"/>
        <v>2.58</v>
      </c>
      <c r="Q2127" s="11"/>
    </row>
    <row r="2128" spans="1:17" ht="12.5">
      <c r="A2128" s="19"/>
      <c r="B2128" s="198" t="str">
        <f ca="1"/>
        <v>2017-03-09</v>
      </c>
      <c r="C2128" s="30">
        <f ca="1"/>
        <v>32.21</v>
      </c>
      <c r="D2128" s="205">
        <f t="shared" ca="1" si="160"/>
        <v>31.769500000000004</v>
      </c>
      <c r="E2128" s="30">
        <f t="shared" ca="1" si="157"/>
        <v>29.080833333333331</v>
      </c>
      <c r="F2128" s="30">
        <f t="shared" ca="1" si="158"/>
        <v>27.543249999999997</v>
      </c>
      <c r="G2128" s="206">
        <f t="shared" ca="1" si="159"/>
        <v>25.362519999999986</v>
      </c>
      <c r="H2128" s="192" t="str">
        <f ca="1"/>
        <v>2017-03-09</v>
      </c>
      <c r="I2128" s="193">
        <f ca="1"/>
        <v>88623616</v>
      </c>
      <c r="O2128" s="192" t="str">
        <f ca="1"/>
        <v>2017-03-09</v>
      </c>
      <c r="P2128" s="193">
        <f ca="1"/>
        <v>2.6</v>
      </c>
      <c r="Q2128" s="11"/>
    </row>
    <row r="2129" spans="1:17" ht="12.5">
      <c r="A2129" s="19"/>
      <c r="B2129" s="198" t="str">
        <f ca="1"/>
        <v>2017-03-08</v>
      </c>
      <c r="C2129" s="30">
        <f ca="1"/>
        <v>32.29</v>
      </c>
      <c r="D2129" s="205">
        <f t="shared" ca="1" si="160"/>
        <v>31.686</v>
      </c>
      <c r="E2129" s="30">
        <f t="shared" ca="1" si="157"/>
        <v>28.983166666666662</v>
      </c>
      <c r="F2129" s="30">
        <f t="shared" ca="1" si="158"/>
        <v>27.496416666666665</v>
      </c>
      <c r="G2129" s="206">
        <f t="shared" ca="1" si="159"/>
        <v>25.326719999999984</v>
      </c>
      <c r="H2129" s="192" t="str">
        <f ca="1"/>
        <v>2017-03-08</v>
      </c>
      <c r="I2129" s="193">
        <f ca="1"/>
        <v>74828944</v>
      </c>
      <c r="O2129" s="192" t="str">
        <f ca="1"/>
        <v>2017-03-08</v>
      </c>
      <c r="P2129" s="193">
        <f ca="1"/>
        <v>2.5499999999999998</v>
      </c>
      <c r="Q2129" s="11"/>
    </row>
    <row r="2130" spans="1:17" ht="12.5">
      <c r="A2130" s="19"/>
      <c r="B2130" s="198" t="str">
        <f ca="1"/>
        <v>2017-03-07</v>
      </c>
      <c r="C2130" s="30">
        <f ca="1"/>
        <v>32.409999999999997</v>
      </c>
      <c r="D2130" s="205">
        <f t="shared" ca="1" si="160"/>
        <v>31.592499999999994</v>
      </c>
      <c r="E2130" s="30">
        <f t="shared" ca="1" si="157"/>
        <v>28.877166666666664</v>
      </c>
      <c r="F2130" s="30">
        <f t="shared" ca="1" si="158"/>
        <v>27.441666666666663</v>
      </c>
      <c r="G2130" s="206">
        <f t="shared" ca="1" si="159"/>
        <v>25.289599999999979</v>
      </c>
      <c r="H2130" s="192" t="str">
        <f ca="1"/>
        <v>2017-03-07</v>
      </c>
      <c r="I2130" s="193">
        <f ca="1"/>
        <v>69785200</v>
      </c>
      <c r="O2130" s="192" t="str">
        <f ca="1"/>
        <v>2017-03-07</v>
      </c>
      <c r="P2130" s="193">
        <f ca="1"/>
        <v>2.5099999999999998</v>
      </c>
      <c r="Q2130" s="11"/>
    </row>
    <row r="2131" spans="1:17" ht="12.5">
      <c r="A2131" s="19"/>
      <c r="B2131" s="198" t="str">
        <f ca="1"/>
        <v>2017-03-06</v>
      </c>
      <c r="C2131" s="30">
        <f ca="1"/>
        <v>32.369999999999997</v>
      </c>
      <c r="D2131" s="205">
        <f t="shared" ca="1" si="160"/>
        <v>31.478499999999997</v>
      </c>
      <c r="E2131" s="30">
        <f t="shared" ca="1" si="157"/>
        <v>28.764999999999997</v>
      </c>
      <c r="F2131" s="30">
        <f t="shared" ca="1" si="158"/>
        <v>27.378583333333331</v>
      </c>
      <c r="G2131" s="206">
        <f t="shared" ca="1" si="159"/>
        <v>25.251959999999983</v>
      </c>
      <c r="H2131" s="192" t="str">
        <f ca="1"/>
        <v>2017-03-06</v>
      </c>
      <c r="I2131" s="193">
        <f ca="1"/>
        <v>87000176</v>
      </c>
      <c r="O2131" s="192" t="str">
        <f ca="1"/>
        <v>2017-03-06</v>
      </c>
      <c r="P2131" s="193">
        <f ca="1"/>
        <v>2.4900000000000002</v>
      </c>
      <c r="Q2131" s="11"/>
    </row>
    <row r="2132" spans="1:17" ht="12.5">
      <c r="A2132" s="19"/>
      <c r="B2132" s="198" t="str">
        <f ca="1"/>
        <v>2017-03-03</v>
      </c>
      <c r="C2132" s="30">
        <f ca="1"/>
        <v>32.47</v>
      </c>
      <c r="D2132" s="205">
        <f t="shared" ca="1" si="160"/>
        <v>31.352499999999999</v>
      </c>
      <c r="E2132" s="30">
        <f t="shared" ca="1" si="157"/>
        <v>28.649333333333335</v>
      </c>
      <c r="F2132" s="30">
        <f t="shared" ca="1" si="158"/>
        <v>27.311</v>
      </c>
      <c r="G2132" s="206">
        <f t="shared" ca="1" si="159"/>
        <v>25.21439999999998</v>
      </c>
      <c r="H2132" s="192" t="str">
        <f ca="1"/>
        <v>2017-03-03</v>
      </c>
      <c r="I2132" s="193">
        <f ca="1"/>
        <v>86284484</v>
      </c>
      <c r="O2132" s="192" t="str">
        <f ca="1"/>
        <v>2017-03-03</v>
      </c>
      <c r="P2132" s="193">
        <f ca="1"/>
        <v>2.4900000000000002</v>
      </c>
      <c r="Q2132" s="11"/>
    </row>
    <row r="2133" spans="1:17" ht="12.5">
      <c r="A2133" s="19"/>
      <c r="B2133" s="198" t="str">
        <f ca="1"/>
        <v>2017-03-02</v>
      </c>
      <c r="C2133" s="30">
        <f ca="1"/>
        <v>32.28</v>
      </c>
      <c r="D2133" s="205">
        <f t="shared" ca="1" si="160"/>
        <v>31.215500000000002</v>
      </c>
      <c r="E2133" s="30">
        <f t="shared" ca="1" si="157"/>
        <v>28.52866666666667</v>
      </c>
      <c r="F2133" s="30">
        <f t="shared" ca="1" si="158"/>
        <v>27.238166666666668</v>
      </c>
      <c r="G2133" s="206">
        <f t="shared" ca="1" si="159"/>
        <v>25.177199999999981</v>
      </c>
      <c r="H2133" s="192" t="str">
        <f ca="1"/>
        <v>2017-03-02</v>
      </c>
      <c r="I2133" s="193">
        <f ca="1"/>
        <v>104844000</v>
      </c>
      <c r="O2133" s="192" t="str">
        <f ca="1"/>
        <v>2017-03-02</v>
      </c>
      <c r="P2133" s="193">
        <f ca="1"/>
        <v>2.4900000000000002</v>
      </c>
      <c r="Q2133" s="11"/>
    </row>
    <row r="2134" spans="1:17" ht="12.5">
      <c r="A2134" s="19"/>
      <c r="B2134" s="198" t="str">
        <f ca="1"/>
        <v>2017-03-01</v>
      </c>
      <c r="C2134" s="30">
        <f ca="1"/>
        <v>32.47</v>
      </c>
      <c r="D2134" s="205">
        <f t="shared" ca="1" si="160"/>
        <v>31.090500000000002</v>
      </c>
      <c r="E2134" s="30">
        <f t="shared" ca="1" si="157"/>
        <v>28.414333333333339</v>
      </c>
      <c r="F2134" s="30">
        <f t="shared" ca="1" si="158"/>
        <v>27.171500000000005</v>
      </c>
      <c r="G2134" s="206">
        <f t="shared" ca="1" si="159"/>
        <v>25.141799999999986</v>
      </c>
      <c r="H2134" s="192" t="str">
        <f ca="1"/>
        <v>2017-03-01</v>
      </c>
      <c r="I2134" s="193">
        <f ca="1"/>
        <v>145658400</v>
      </c>
      <c r="O2134" s="192" t="str">
        <f ca="1"/>
        <v>2017-03-01</v>
      </c>
      <c r="P2134" s="193">
        <f ca="1"/>
        <v>2.46</v>
      </c>
      <c r="Q2134" s="11"/>
    </row>
    <row r="2135" spans="1:17" ht="12.5">
      <c r="A2135" s="19"/>
      <c r="B2135" s="198" t="str">
        <f ca="1"/>
        <v>2017-02-28</v>
      </c>
      <c r="C2135" s="30">
        <f ca="1"/>
        <v>31.82</v>
      </c>
      <c r="D2135" s="205">
        <f t="shared" ca="1" si="160"/>
        <v>30.870500000000003</v>
      </c>
      <c r="E2135" s="30">
        <f t="shared" ca="1" si="157"/>
        <v>28.29516666666667</v>
      </c>
      <c r="F2135" s="30">
        <f t="shared" ca="1" si="158"/>
        <v>27.108666666666675</v>
      </c>
      <c r="G2135" s="206">
        <f t="shared" ca="1" si="159"/>
        <v>25.104279999999989</v>
      </c>
      <c r="H2135" s="192" t="str">
        <f ca="1"/>
        <v>2017-02-28</v>
      </c>
      <c r="I2135" s="193">
        <f ca="1"/>
        <v>93931600</v>
      </c>
      <c r="O2135" s="192" t="str">
        <f ca="1"/>
        <v>2017-02-28</v>
      </c>
      <c r="P2135" s="193">
        <f ca="1"/>
        <v>2.36</v>
      </c>
      <c r="Q2135" s="11"/>
    </row>
    <row r="2136" spans="1:17" ht="12.5">
      <c r="A2136" s="19"/>
      <c r="B2136" s="198" t="str">
        <f ca="1"/>
        <v>2017-02-27</v>
      </c>
      <c r="C2136" s="30">
        <f ca="1"/>
        <v>31.81</v>
      </c>
      <c r="D2136" s="205">
        <f t="shared" ca="1" si="160"/>
        <v>30.686</v>
      </c>
      <c r="E2136" s="30">
        <f t="shared" ca="1" si="157"/>
        <v>28.190833333333337</v>
      </c>
      <c r="F2136" s="30">
        <f t="shared" ca="1" si="158"/>
        <v>27.050000000000011</v>
      </c>
      <c r="G2136" s="206">
        <f t="shared" ca="1" si="159"/>
        <v>25.06867999999999</v>
      </c>
      <c r="H2136" s="192" t="str">
        <f ca="1"/>
        <v>2017-02-27</v>
      </c>
      <c r="I2136" s="193">
        <f ca="1"/>
        <v>81029704</v>
      </c>
      <c r="O2136" s="192" t="str">
        <f ca="1"/>
        <v>2017-02-27</v>
      </c>
      <c r="P2136" s="193">
        <f ca="1"/>
        <v>2.37</v>
      </c>
      <c r="Q2136" s="11"/>
    </row>
    <row r="2137" spans="1:17" ht="12.5">
      <c r="A2137" s="19"/>
      <c r="B2137" s="198" t="str">
        <f ca="1"/>
        <v>2017-02-24</v>
      </c>
      <c r="C2137" s="30">
        <f ca="1"/>
        <v>31.74</v>
      </c>
      <c r="D2137" s="205">
        <f t="shared" ca="1" si="160"/>
        <v>30.505500000000005</v>
      </c>
      <c r="E2137" s="30">
        <f t="shared" ca="1" si="157"/>
        <v>28.090333333333334</v>
      </c>
      <c r="F2137" s="30">
        <f t="shared" ca="1" si="158"/>
        <v>26.991500000000009</v>
      </c>
      <c r="G2137" s="206">
        <f t="shared" ca="1" si="159"/>
        <v>25.032919999999987</v>
      </c>
      <c r="H2137" s="192" t="str">
        <f ca="1"/>
        <v>2017-02-24</v>
      </c>
      <c r="I2137" s="193">
        <f ca="1"/>
        <v>87106400</v>
      </c>
      <c r="O2137" s="192" t="str">
        <f ca="1"/>
        <v>2017-02-24</v>
      </c>
      <c r="P2137" s="193">
        <f ca="1"/>
        <v>2.3199999999999998</v>
      </c>
      <c r="Q2137" s="11"/>
    </row>
    <row r="2138" spans="1:17" ht="12.5">
      <c r="A2138" s="19"/>
      <c r="B2138" s="198" t="str">
        <f ca="1"/>
        <v>2017-02-23</v>
      </c>
      <c r="C2138" s="30">
        <f ca="1"/>
        <v>31.71</v>
      </c>
      <c r="D2138" s="205">
        <f t="shared" ca="1" si="160"/>
        <v>30.328500000000012</v>
      </c>
      <c r="E2138" s="30">
        <f t="shared" ca="1" si="157"/>
        <v>27.991333333333341</v>
      </c>
      <c r="F2138" s="30">
        <f t="shared" ca="1" si="158"/>
        <v>26.931666666666676</v>
      </c>
      <c r="G2138" s="206">
        <f t="shared" ca="1" si="159"/>
        <v>24.993919999999989</v>
      </c>
      <c r="H2138" s="192" t="str">
        <f ca="1"/>
        <v>2017-02-23</v>
      </c>
      <c r="I2138" s="193">
        <f ca="1"/>
        <v>83152800</v>
      </c>
      <c r="O2138" s="192" t="str">
        <f ca="1"/>
        <v>2017-02-23</v>
      </c>
      <c r="P2138" s="193">
        <f ca="1"/>
        <v>2.39</v>
      </c>
      <c r="Q2138" s="11"/>
    </row>
    <row r="2139" spans="1:17" ht="12.5">
      <c r="A2139" s="19"/>
      <c r="B2139" s="198" t="str">
        <f ca="1"/>
        <v>2017-02-22</v>
      </c>
      <c r="C2139" s="30">
        <f ca="1"/>
        <v>31.85</v>
      </c>
      <c r="D2139" s="205">
        <f t="shared" ca="1" si="160"/>
        <v>30.152500000000014</v>
      </c>
      <c r="E2139" s="30">
        <f t="shared" ca="1" si="157"/>
        <v>27.893666666666672</v>
      </c>
      <c r="F2139" s="30">
        <f t="shared" ca="1" si="158"/>
        <v>26.870833333333341</v>
      </c>
      <c r="G2139" s="206">
        <f t="shared" ca="1" si="159"/>
        <v>24.955239999999989</v>
      </c>
      <c r="H2139" s="192" t="str">
        <f ca="1"/>
        <v>2017-02-22</v>
      </c>
      <c r="I2139" s="193">
        <f ca="1"/>
        <v>83347728</v>
      </c>
      <c r="O2139" s="192" t="str">
        <f ca="1"/>
        <v>2017-02-22</v>
      </c>
      <c r="P2139" s="193">
        <f ca="1"/>
        <v>2.42</v>
      </c>
      <c r="Q2139" s="11"/>
    </row>
    <row r="2140" spans="1:17" ht="12.5">
      <c r="A2140" s="19"/>
      <c r="B2140" s="198" t="str">
        <f ca="1"/>
        <v>2017-02-21</v>
      </c>
      <c r="C2140" s="30">
        <f ca="1"/>
        <v>31.75</v>
      </c>
      <c r="D2140" s="205">
        <f t="shared" ca="1" si="160"/>
        <v>29.947500000000009</v>
      </c>
      <c r="E2140" s="30">
        <f t="shared" ca="1" si="157"/>
        <v>27.791500000000003</v>
      </c>
      <c r="F2140" s="30">
        <f t="shared" ca="1" si="158"/>
        <v>26.808666666666674</v>
      </c>
      <c r="G2140" s="206">
        <f t="shared" ca="1" si="159"/>
        <v>24.915879999999991</v>
      </c>
      <c r="H2140" s="192" t="str">
        <f ca="1"/>
        <v>2017-02-21</v>
      </c>
      <c r="I2140" s="193">
        <f ca="1"/>
        <v>98028800</v>
      </c>
      <c r="O2140" s="192" t="str">
        <f ca="1"/>
        <v>2017-02-21</v>
      </c>
      <c r="P2140" s="193">
        <f ca="1"/>
        <v>2.4300000000000002</v>
      </c>
      <c r="Q2140" s="11"/>
    </row>
    <row r="2141" spans="1:17" ht="12.5">
      <c r="A2141" s="19"/>
      <c r="B2141" s="198" t="str">
        <f ca="1"/>
        <v>2017-02-17</v>
      </c>
      <c r="C2141" s="30">
        <f ca="1"/>
        <v>31.52</v>
      </c>
      <c r="D2141" s="205">
        <f t="shared" ca="1" si="160"/>
        <v>29.748499999999996</v>
      </c>
      <c r="E2141" s="30">
        <f t="shared" ca="1" si="157"/>
        <v>27.693333333333332</v>
      </c>
      <c r="F2141" s="30">
        <f t="shared" ca="1" si="158"/>
        <v>26.748916666666673</v>
      </c>
      <c r="G2141" s="206">
        <f t="shared" ca="1" si="159"/>
        <v>24.876319999999993</v>
      </c>
      <c r="H2141" s="192" t="str">
        <f ca="1"/>
        <v>2017-02-17</v>
      </c>
      <c r="I2141" s="193">
        <f ca="1"/>
        <v>88792800</v>
      </c>
      <c r="O2141" s="192" t="str">
        <f ca="1"/>
        <v>2017-02-17</v>
      </c>
      <c r="P2141" s="193">
        <f ca="1"/>
        <v>2.42</v>
      </c>
      <c r="Q2141" s="11"/>
    </row>
    <row r="2142" spans="1:17" ht="12.5">
      <c r="A2142" s="19"/>
      <c r="B2142" s="198" t="str">
        <f ca="1"/>
        <v>2017-02-16</v>
      </c>
      <c r="C2142" s="30">
        <f ca="1"/>
        <v>31.44</v>
      </c>
      <c r="D2142" s="205">
        <f t="shared" ca="1" si="160"/>
        <v>29.559999999999995</v>
      </c>
      <c r="E2142" s="30">
        <f t="shared" ca="1" si="157"/>
        <v>27.598666666666663</v>
      </c>
      <c r="F2142" s="30">
        <f t="shared" ca="1" si="158"/>
        <v>26.69133333333334</v>
      </c>
      <c r="G2142" s="206">
        <f t="shared" ca="1" si="159"/>
        <v>24.836399999999994</v>
      </c>
      <c r="H2142" s="192" t="str">
        <f ca="1"/>
        <v>2017-02-16</v>
      </c>
      <c r="I2142" s="193">
        <f ca="1"/>
        <v>90338400</v>
      </c>
      <c r="O2142" s="192" t="str">
        <f ca="1"/>
        <v>2017-02-16</v>
      </c>
      <c r="P2142" s="193">
        <f ca="1"/>
        <v>2.4500000000000002</v>
      </c>
      <c r="Q2142" s="11"/>
    </row>
    <row r="2143" spans="1:17" ht="12.5">
      <c r="A2143" s="19"/>
      <c r="B2143" s="198" t="str">
        <f ca="1"/>
        <v>2017-02-15</v>
      </c>
      <c r="C2143" s="30">
        <f ca="1"/>
        <v>31.48</v>
      </c>
      <c r="D2143" s="205">
        <f t="shared" ca="1" si="160"/>
        <v>29.373000000000001</v>
      </c>
      <c r="E2143" s="30">
        <f t="shared" ca="1" si="157"/>
        <v>27.498833333333334</v>
      </c>
      <c r="F2143" s="30">
        <f t="shared" ca="1" si="158"/>
        <v>26.63558333333334</v>
      </c>
      <c r="G2143" s="206">
        <f t="shared" ca="1" si="159"/>
        <v>24.798799999999993</v>
      </c>
      <c r="H2143" s="192" t="str">
        <f ca="1"/>
        <v>2017-02-15</v>
      </c>
      <c r="I2143" s="193">
        <f ca="1"/>
        <v>142492400</v>
      </c>
      <c r="O2143" s="192" t="str">
        <f ca="1"/>
        <v>2017-02-15</v>
      </c>
      <c r="P2143" s="193">
        <f ca="1"/>
        <v>2.5</v>
      </c>
      <c r="Q2143" s="11"/>
    </row>
    <row r="2144" spans="1:17" ht="12.5">
      <c r="A2144" s="19"/>
      <c r="B2144" s="198" t="str">
        <f ca="1"/>
        <v>2017-02-14</v>
      </c>
      <c r="C2144" s="30">
        <f ca="1"/>
        <v>31.36</v>
      </c>
      <c r="D2144" s="205">
        <f t="shared" ca="1" si="160"/>
        <v>29.186500000000002</v>
      </c>
      <c r="E2144" s="30">
        <f t="shared" ca="1" si="157"/>
        <v>27.398000000000003</v>
      </c>
      <c r="F2144" s="30">
        <f t="shared" ca="1" si="158"/>
        <v>26.580416666666675</v>
      </c>
      <c r="G2144" s="206">
        <f t="shared" ca="1" si="159"/>
        <v>24.760279999999995</v>
      </c>
      <c r="H2144" s="192" t="str">
        <f ca="1"/>
        <v>2017-02-14</v>
      </c>
      <c r="I2144" s="193">
        <f ca="1"/>
        <v>132904892</v>
      </c>
      <c r="O2144" s="192" t="str">
        <f ca="1"/>
        <v>2017-02-14</v>
      </c>
      <c r="P2144" s="193">
        <f ca="1"/>
        <v>2.4700000000000002</v>
      </c>
      <c r="Q2144" s="11"/>
    </row>
    <row r="2145" spans="1:17" ht="12.5">
      <c r="A2145" s="19"/>
      <c r="B2145" s="198" t="str">
        <f ca="1"/>
        <v>2017-02-13</v>
      </c>
      <c r="C2145" s="30">
        <f ca="1"/>
        <v>30.96</v>
      </c>
      <c r="D2145" s="205">
        <f t="shared" ca="1" si="160"/>
        <v>29.006</v>
      </c>
      <c r="E2145" s="30">
        <f t="shared" ca="1" si="157"/>
        <v>27.299333333333337</v>
      </c>
      <c r="F2145" s="30">
        <f t="shared" ca="1" si="158"/>
        <v>26.527833333333341</v>
      </c>
      <c r="G2145" s="206">
        <f t="shared" ca="1" si="159"/>
        <v>24.722439999999992</v>
      </c>
      <c r="H2145" s="192" t="str">
        <f ca="1"/>
        <v>2017-02-13</v>
      </c>
      <c r="I2145" s="193">
        <f ca="1"/>
        <v>92141684</v>
      </c>
      <c r="O2145" s="192" t="str">
        <f ca="1"/>
        <v>2017-02-13</v>
      </c>
      <c r="P2145" s="193">
        <f ca="1"/>
        <v>2.4300000000000002</v>
      </c>
      <c r="Q2145" s="11"/>
    </row>
    <row r="2146" spans="1:17" ht="12.5">
      <c r="A2146" s="19"/>
      <c r="B2146" s="198" t="str">
        <f ca="1"/>
        <v>2017-02-10</v>
      </c>
      <c r="C2146" s="30">
        <f ca="1"/>
        <v>30.69</v>
      </c>
      <c r="D2146" s="205">
        <f t="shared" ca="1" si="160"/>
        <v>28.834499999999998</v>
      </c>
      <c r="E2146" s="30">
        <f t="shared" ca="1" si="157"/>
        <v>27.196166666666667</v>
      </c>
      <c r="F2146" s="30">
        <f t="shared" ca="1" si="158"/>
        <v>26.477916666666673</v>
      </c>
      <c r="G2146" s="206">
        <f t="shared" ca="1" si="159"/>
        <v>24.687879999999989</v>
      </c>
      <c r="H2146" s="192" t="str">
        <f ca="1"/>
        <v>2017-02-10</v>
      </c>
      <c r="I2146" s="193">
        <f ca="1"/>
        <v>80262000</v>
      </c>
      <c r="O2146" s="192" t="str">
        <f ca="1"/>
        <v>2017-02-10</v>
      </c>
      <c r="P2146" s="193">
        <f ca="1"/>
        <v>2.41</v>
      </c>
      <c r="Q2146" s="11"/>
    </row>
    <row r="2147" spans="1:17" ht="12.5">
      <c r="A2147" s="19"/>
      <c r="B2147" s="198" t="str">
        <f ca="1"/>
        <v>2017-02-09</v>
      </c>
      <c r="C2147" s="30">
        <f ca="1"/>
        <v>30.76</v>
      </c>
      <c r="D2147" s="205">
        <f t="shared" ca="1" si="160"/>
        <v>28.678999999999995</v>
      </c>
      <c r="E2147" s="30">
        <f t="shared" ca="1" si="157"/>
        <v>27.092166666666671</v>
      </c>
      <c r="F2147" s="30">
        <f t="shared" ca="1" si="158"/>
        <v>26.431833333333337</v>
      </c>
      <c r="G2147" s="206">
        <f t="shared" ca="1" si="159"/>
        <v>24.653039999999987</v>
      </c>
      <c r="H2147" s="192" t="str">
        <f ca="1"/>
        <v>2017-02-09</v>
      </c>
      <c r="I2147" s="193">
        <f ca="1"/>
        <v>113399600</v>
      </c>
      <c r="O2147" s="192" t="str">
        <f ca="1"/>
        <v>2017-02-09</v>
      </c>
      <c r="P2147" s="193">
        <f ca="1"/>
        <v>2.4</v>
      </c>
      <c r="Q2147" s="11"/>
    </row>
    <row r="2148" spans="1:17" ht="12.5">
      <c r="A2148" s="19"/>
      <c r="B2148" s="198" t="str">
        <f ca="1"/>
        <v>2017-02-08</v>
      </c>
      <c r="C2148" s="30">
        <f ca="1"/>
        <v>30.54</v>
      </c>
      <c r="D2148" s="205">
        <f t="shared" ca="1" si="160"/>
        <v>28.526</v>
      </c>
      <c r="E2148" s="30">
        <f t="shared" ca="1" si="157"/>
        <v>26.997500000000002</v>
      </c>
      <c r="F2148" s="30">
        <f t="shared" ca="1" si="158"/>
        <v>26.384666666666671</v>
      </c>
      <c r="G2148" s="206">
        <f t="shared" ca="1" si="159"/>
        <v>24.615519999999989</v>
      </c>
      <c r="H2148" s="192" t="str">
        <f ca="1"/>
        <v>2017-02-08</v>
      </c>
      <c r="I2148" s="193">
        <f ca="1"/>
        <v>92016400</v>
      </c>
      <c r="O2148" s="192" t="str">
        <f ca="1"/>
        <v>2017-02-08</v>
      </c>
      <c r="P2148" s="193">
        <f ca="1"/>
        <v>2.35</v>
      </c>
      <c r="Q2148" s="11"/>
    </row>
    <row r="2149" spans="1:17" ht="12.5">
      <c r="A2149" s="19"/>
      <c r="B2149" s="198" t="str">
        <f ca="1"/>
        <v>2017-02-07</v>
      </c>
      <c r="C2149" s="30">
        <f ca="1"/>
        <v>30.42</v>
      </c>
      <c r="D2149" s="205">
        <f t="shared" ca="1" si="160"/>
        <v>28.3765</v>
      </c>
      <c r="E2149" s="30">
        <f t="shared" ca="1" si="157"/>
        <v>26.904000000000003</v>
      </c>
      <c r="F2149" s="30">
        <f t="shared" ca="1" si="158"/>
        <v>26.339583333333341</v>
      </c>
      <c r="G2149" s="206">
        <f t="shared" ca="1" si="159"/>
        <v>24.578599999999987</v>
      </c>
      <c r="H2149" s="192" t="str">
        <f ca="1"/>
        <v>2017-02-07</v>
      </c>
      <c r="I2149" s="193">
        <f ca="1"/>
        <v>152735364</v>
      </c>
      <c r="O2149" s="192" t="str">
        <f ca="1"/>
        <v>2017-02-07</v>
      </c>
      <c r="P2149" s="193">
        <f ca="1"/>
        <v>2.39</v>
      </c>
      <c r="Q2149" s="11"/>
    </row>
    <row r="2150" spans="1:17" ht="12.5">
      <c r="A2150" s="19"/>
      <c r="B2150" s="198" t="str">
        <f ca="1"/>
        <v>2017-02-06</v>
      </c>
      <c r="C2150" s="30">
        <f ca="1"/>
        <v>30.13</v>
      </c>
      <c r="D2150" s="205">
        <f t="shared" ca="1" si="160"/>
        <v>28.231499999999993</v>
      </c>
      <c r="E2150" s="30">
        <f t="shared" ca="1" si="157"/>
        <v>26.824333333333335</v>
      </c>
      <c r="F2150" s="30">
        <f t="shared" ca="1" si="158"/>
        <v>26.295833333333338</v>
      </c>
      <c r="G2150" s="206">
        <f t="shared" ca="1" si="159"/>
        <v>24.54267999999999</v>
      </c>
      <c r="H2150" s="192" t="str">
        <f ca="1"/>
        <v>2017-02-06</v>
      </c>
      <c r="I2150" s="193">
        <f ca="1"/>
        <v>107383696</v>
      </c>
      <c r="O2150" s="192" t="str">
        <f ca="1"/>
        <v>2017-02-06</v>
      </c>
      <c r="P2150" s="193">
        <f ca="1"/>
        <v>2.41</v>
      </c>
      <c r="Q2150" s="11"/>
    </row>
    <row r="2151" spans="1:17" ht="12.5">
      <c r="A2151" s="19"/>
      <c r="B2151" s="198" t="str">
        <f ca="1"/>
        <v>2017-02-03</v>
      </c>
      <c r="C2151" s="30">
        <f ca="1"/>
        <v>29.85</v>
      </c>
      <c r="D2151" s="205">
        <f t="shared" ca="1" si="160"/>
        <v>28.0885</v>
      </c>
      <c r="E2151" s="30">
        <f t="shared" ca="1" si="157"/>
        <v>26.750333333333337</v>
      </c>
      <c r="F2151" s="30">
        <f t="shared" ca="1" si="158"/>
        <v>26.254666666666669</v>
      </c>
      <c r="G2151" s="206">
        <f t="shared" ca="1" si="159"/>
        <v>24.508599999999987</v>
      </c>
      <c r="H2151" s="192" t="str">
        <f ca="1"/>
        <v>2017-02-03</v>
      </c>
      <c r="I2151" s="193">
        <f ca="1"/>
        <v>98029204</v>
      </c>
      <c r="O2151" s="192" t="str">
        <f ca="1"/>
        <v>2017-02-03</v>
      </c>
      <c r="P2151" s="193">
        <f ca="1"/>
        <v>2.4900000000000002</v>
      </c>
      <c r="Q2151" s="11"/>
    </row>
    <row r="2152" spans="1:17" ht="12.5">
      <c r="A2152" s="19"/>
      <c r="B2152" s="198" t="str">
        <f ca="1"/>
        <v>2017-02-02</v>
      </c>
      <c r="C2152" s="30">
        <f ca="1"/>
        <v>29.73</v>
      </c>
      <c r="D2152" s="205">
        <f t="shared" ca="1" si="160"/>
        <v>27.944499999999998</v>
      </c>
      <c r="E2152" s="30">
        <f t="shared" ca="1" si="157"/>
        <v>26.678333333333338</v>
      </c>
      <c r="F2152" s="30">
        <f t="shared" ca="1" si="158"/>
        <v>26.213333333333335</v>
      </c>
      <c r="G2152" s="206">
        <f t="shared" ca="1" si="159"/>
        <v>24.475639999999988</v>
      </c>
      <c r="H2152" s="192" t="str">
        <f ca="1"/>
        <v>2017-02-02</v>
      </c>
      <c r="I2152" s="193">
        <f ca="1"/>
        <v>134841644</v>
      </c>
      <c r="O2152" s="192" t="str">
        <f ca="1"/>
        <v>2017-02-02</v>
      </c>
      <c r="P2152" s="193">
        <f ca="1"/>
        <v>2.4700000000000002</v>
      </c>
      <c r="Q2152" s="11"/>
    </row>
    <row r="2153" spans="1:17" ht="12.5">
      <c r="A2153" s="19"/>
      <c r="B2153" s="198" t="str">
        <f ca="1"/>
        <v>2017-02-01</v>
      </c>
      <c r="C2153" s="30">
        <f ca="1"/>
        <v>29.78</v>
      </c>
      <c r="D2153" s="205">
        <f t="shared" ca="1" si="160"/>
        <v>27.799500000000002</v>
      </c>
      <c r="E2153" s="30">
        <f t="shared" ca="1" si="157"/>
        <v>26.602333333333334</v>
      </c>
      <c r="F2153" s="30">
        <f t="shared" ca="1" si="158"/>
        <v>26.172499999999999</v>
      </c>
      <c r="G2153" s="206">
        <f t="shared" ca="1" si="159"/>
        <v>24.442279999999993</v>
      </c>
      <c r="H2153" s="192" t="str">
        <f ca="1"/>
        <v>2017-02-01</v>
      </c>
      <c r="I2153" s="193">
        <f ca="1"/>
        <v>447940160</v>
      </c>
      <c r="O2153" s="192" t="str">
        <f ca="1"/>
        <v>2017-02-01</v>
      </c>
      <c r="P2153" s="193">
        <f ca="1"/>
        <v>2.4700000000000002</v>
      </c>
      <c r="Q2153" s="11"/>
    </row>
    <row r="2154" spans="1:17" ht="12.5">
      <c r="A2154" s="19"/>
      <c r="B2154" s="198" t="str">
        <f ca="1"/>
        <v>2017-01-31</v>
      </c>
      <c r="C2154" s="30">
        <f ca="1"/>
        <v>28.07</v>
      </c>
      <c r="D2154" s="205">
        <f t="shared" ca="1" si="160"/>
        <v>27.653499999999998</v>
      </c>
      <c r="E2154" s="30">
        <f t="shared" ca="1" si="157"/>
        <v>26.529333333333334</v>
      </c>
      <c r="F2154" s="30">
        <f t="shared" ca="1" si="158"/>
        <v>26.131416666666663</v>
      </c>
      <c r="G2154" s="206">
        <f t="shared" ca="1" si="159"/>
        <v>24.411039999999989</v>
      </c>
      <c r="H2154" s="192" t="str">
        <f ca="1"/>
        <v>2017-01-31</v>
      </c>
      <c r="I2154" s="193">
        <f ca="1"/>
        <v>196804000</v>
      </c>
      <c r="O2154" s="192" t="str">
        <f ca="1"/>
        <v>2017-01-31</v>
      </c>
      <c r="P2154" s="193">
        <f ca="1"/>
        <v>2.4500000000000002</v>
      </c>
      <c r="Q2154" s="11"/>
    </row>
    <row r="2155" spans="1:17" ht="12.5">
      <c r="A2155" s="19"/>
      <c r="B2155" s="198" t="str">
        <f ca="1"/>
        <v>2017-01-30</v>
      </c>
      <c r="C2155" s="30">
        <f ca="1"/>
        <v>28.13</v>
      </c>
      <c r="D2155" s="205">
        <f t="shared" ca="1" si="160"/>
        <v>27.589499999999994</v>
      </c>
      <c r="E2155" s="30">
        <f t="shared" ca="1" si="157"/>
        <v>26.4895</v>
      </c>
      <c r="F2155" s="30">
        <f t="shared" ca="1" si="158"/>
        <v>26.106166666666663</v>
      </c>
      <c r="G2155" s="206">
        <f t="shared" ca="1" si="159"/>
        <v>24.385959999999987</v>
      </c>
      <c r="H2155" s="192" t="str">
        <f ca="1"/>
        <v>2017-01-30</v>
      </c>
      <c r="I2155" s="193">
        <f ca="1"/>
        <v>121510012</v>
      </c>
      <c r="O2155" s="192" t="str">
        <f ca="1"/>
        <v>2017-01-30</v>
      </c>
      <c r="P2155" s="193">
        <f ca="1"/>
        <v>2.48</v>
      </c>
      <c r="Q2155" s="11"/>
    </row>
    <row r="2156" spans="1:17" ht="12.5">
      <c r="A2156" s="19"/>
      <c r="B2156" s="198" t="str">
        <f ca="1"/>
        <v>2017-01-27</v>
      </c>
      <c r="C2156" s="30">
        <f ca="1"/>
        <v>28.2</v>
      </c>
      <c r="D2156" s="205">
        <f t="shared" ca="1" si="160"/>
        <v>27.532999999999998</v>
      </c>
      <c r="E2156" s="30">
        <f t="shared" ca="1" si="157"/>
        <v>26.448166666666669</v>
      </c>
      <c r="F2156" s="30">
        <f t="shared" ca="1" si="158"/>
        <v>26.079583333333332</v>
      </c>
      <c r="G2156" s="206">
        <f t="shared" ca="1" si="159"/>
        <v>24.358959999999989</v>
      </c>
      <c r="H2156" s="192" t="str">
        <f ca="1"/>
        <v>2017-01-27</v>
      </c>
      <c r="I2156" s="193">
        <f ca="1"/>
        <v>82251776</v>
      </c>
      <c r="O2156" s="192" t="str">
        <f ca="1"/>
        <v>2017-01-27</v>
      </c>
      <c r="P2156" s="193">
        <f ca="1"/>
        <v>2.48</v>
      </c>
      <c r="Q2156" s="11"/>
    </row>
    <row r="2157" spans="1:17" ht="12.5">
      <c r="A2157" s="19"/>
      <c r="B2157" s="198" t="str">
        <f ca="1"/>
        <v>2017-01-26</v>
      </c>
      <c r="C2157" s="30">
        <f ca="1"/>
        <v>28.2</v>
      </c>
      <c r="D2157" s="205">
        <f t="shared" ca="1" si="160"/>
        <v>27.472999999999995</v>
      </c>
      <c r="E2157" s="30">
        <f t="shared" ca="1" si="157"/>
        <v>26.413500000000003</v>
      </c>
      <c r="F2157" s="30">
        <f t="shared" ca="1" si="158"/>
        <v>26.050666666666665</v>
      </c>
      <c r="G2157" s="206">
        <f t="shared" ca="1" si="159"/>
        <v>24.333439999999992</v>
      </c>
      <c r="H2157" s="192" t="str">
        <f ca="1"/>
        <v>2017-01-26</v>
      </c>
      <c r="I2157" s="193">
        <f ca="1"/>
        <v>105350400</v>
      </c>
      <c r="O2157" s="192" t="str">
        <f ca="1"/>
        <v>2017-01-26</v>
      </c>
      <c r="P2157" s="193">
        <f ca="1"/>
        <v>2.5099999999999998</v>
      </c>
      <c r="Q2157" s="11"/>
    </row>
    <row r="2158" spans="1:17" ht="12.5">
      <c r="A2158" s="19"/>
      <c r="B2158" s="198" t="str">
        <f ca="1"/>
        <v>2017-01-25</v>
      </c>
      <c r="C2158" s="30">
        <f ca="1"/>
        <v>28.19</v>
      </c>
      <c r="D2158" s="205">
        <f t="shared" ca="1" si="160"/>
        <v>27.419</v>
      </c>
      <c r="E2158" s="30">
        <f t="shared" ca="1" si="157"/>
        <v>26.379666666666669</v>
      </c>
      <c r="F2158" s="30">
        <f t="shared" ca="1" si="158"/>
        <v>26.018666666666665</v>
      </c>
      <c r="G2158" s="206">
        <f t="shared" ca="1" si="159"/>
        <v>24.30871999999999</v>
      </c>
      <c r="H2158" s="192" t="str">
        <f ca="1"/>
        <v>2017-01-25</v>
      </c>
      <c r="I2158" s="193">
        <f ca="1"/>
        <v>130346692</v>
      </c>
      <c r="O2158" s="192" t="str">
        <f ca="1"/>
        <v>2017-01-25</v>
      </c>
      <c r="P2158" s="193">
        <f ca="1"/>
        <v>2.52</v>
      </c>
      <c r="Q2158" s="11"/>
    </row>
    <row r="2159" spans="1:17" ht="12.5">
      <c r="A2159" s="19"/>
      <c r="B2159" s="198" t="str">
        <f ca="1"/>
        <v>2017-01-24</v>
      </c>
      <c r="C2159" s="30">
        <f ca="1"/>
        <v>27.75</v>
      </c>
      <c r="D2159" s="205">
        <f t="shared" ca="1" si="160"/>
        <v>27.356999999999999</v>
      </c>
      <c r="E2159" s="30">
        <f t="shared" ca="1" si="157"/>
        <v>26.348833333333335</v>
      </c>
      <c r="F2159" s="30">
        <f t="shared" ca="1" si="158"/>
        <v>25.985500000000002</v>
      </c>
      <c r="G2159" s="206">
        <f t="shared" ca="1" si="159"/>
        <v>24.281119999999994</v>
      </c>
      <c r="H2159" s="192" t="str">
        <f ca="1"/>
        <v>2017-01-24</v>
      </c>
      <c r="I2159" s="193">
        <f ca="1"/>
        <v>92844152</v>
      </c>
      <c r="O2159" s="192" t="str">
        <f ca="1"/>
        <v>2017-01-24</v>
      </c>
      <c r="P2159" s="193">
        <f ca="1"/>
        <v>2.4700000000000002</v>
      </c>
      <c r="Q2159" s="11"/>
    </row>
    <row r="2160" spans="1:17" ht="12.5">
      <c r="A2160" s="19"/>
      <c r="B2160" s="198" t="str">
        <f ca="1"/>
        <v>2017-01-23</v>
      </c>
      <c r="C2160" s="30">
        <f ca="1"/>
        <v>27.77</v>
      </c>
      <c r="D2160" s="205">
        <f t="shared" ca="1" si="160"/>
        <v>27.314</v>
      </c>
      <c r="E2160" s="30">
        <f t="shared" ca="1" si="157"/>
        <v>26.329666666666665</v>
      </c>
      <c r="F2160" s="30">
        <f t="shared" ca="1" si="158"/>
        <v>25.953500000000002</v>
      </c>
      <c r="G2160" s="206">
        <f t="shared" ca="1" si="159"/>
        <v>24.254679999999997</v>
      </c>
      <c r="H2160" s="192" t="str">
        <f ca="1"/>
        <v>2017-01-23</v>
      </c>
      <c r="I2160" s="193">
        <f ca="1"/>
        <v>88200872</v>
      </c>
      <c r="O2160" s="192" t="str">
        <f ca="1"/>
        <v>2017-01-23</v>
      </c>
      <c r="P2160" s="193">
        <f ca="1"/>
        <v>2.4</v>
      </c>
      <c r="Q2160" s="11"/>
    </row>
    <row r="2161" spans="1:17" ht="12.5">
      <c r="A2161" s="19"/>
      <c r="B2161" s="198" t="str">
        <f ca="1"/>
        <v>2017-01-20</v>
      </c>
      <c r="C2161" s="30">
        <f ca="1"/>
        <v>27.75</v>
      </c>
      <c r="D2161" s="205">
        <f t="shared" ca="1" si="160"/>
        <v>27.279000000000007</v>
      </c>
      <c r="E2161" s="30">
        <f t="shared" ca="1" si="157"/>
        <v>26.320333333333338</v>
      </c>
      <c r="F2161" s="30">
        <f t="shared" ca="1" si="158"/>
        <v>25.924333333333333</v>
      </c>
      <c r="G2161" s="206">
        <f t="shared" ca="1" si="159"/>
        <v>24.234079999999995</v>
      </c>
      <c r="H2161" s="192" t="str">
        <f ca="1"/>
        <v>2017-01-20</v>
      </c>
      <c r="I2161" s="193">
        <f ca="1"/>
        <v>130391600</v>
      </c>
      <c r="O2161" s="192" t="str">
        <f ca="1"/>
        <v>2017-01-20</v>
      </c>
      <c r="P2161" s="193">
        <f ca="1"/>
        <v>2.4700000000000002</v>
      </c>
      <c r="Q2161" s="11"/>
    </row>
    <row r="2162" spans="1:17" ht="12.5">
      <c r="A2162" s="19"/>
      <c r="B2162" s="198" t="str">
        <f ca="1"/>
        <v>2017-01-19</v>
      </c>
      <c r="C2162" s="30">
        <f ca="1"/>
        <v>27.7</v>
      </c>
      <c r="D2162" s="205">
        <f t="shared" ca="1" si="160"/>
        <v>27.244</v>
      </c>
      <c r="E2162" s="30">
        <f t="shared" ca="1" si="157"/>
        <v>26.309000000000005</v>
      </c>
      <c r="F2162" s="30">
        <f t="shared" ca="1" si="158"/>
        <v>25.891833333333334</v>
      </c>
      <c r="G2162" s="206">
        <f t="shared" ca="1" si="159"/>
        <v>24.213079999999994</v>
      </c>
      <c r="H2162" s="192" t="str">
        <f ca="1"/>
        <v>2017-01-19</v>
      </c>
      <c r="I2162" s="193">
        <f ca="1"/>
        <v>102389200</v>
      </c>
      <c r="O2162" s="192" t="str">
        <f ca="1"/>
        <v>2017-01-19</v>
      </c>
      <c r="P2162" s="193">
        <f ca="1"/>
        <v>2.46</v>
      </c>
      <c r="Q2162" s="11"/>
    </row>
    <row r="2163" spans="1:17" ht="12.5">
      <c r="A2163" s="19"/>
      <c r="B2163" s="198" t="str">
        <f ca="1"/>
        <v>2017-01-18</v>
      </c>
      <c r="C2163" s="30">
        <f ca="1"/>
        <v>27.75</v>
      </c>
      <c r="D2163" s="205">
        <f t="shared" ca="1" si="160"/>
        <v>27.208000000000006</v>
      </c>
      <c r="E2163" s="30">
        <f t="shared" ca="1" si="157"/>
        <v>26.294500000000006</v>
      </c>
      <c r="F2163" s="30">
        <f t="shared" ca="1" si="158"/>
        <v>25.860000000000007</v>
      </c>
      <c r="G2163" s="206">
        <f t="shared" ca="1" si="159"/>
        <v>24.19408</v>
      </c>
      <c r="H2163" s="192" t="str">
        <f ca="1"/>
        <v>2017-01-18</v>
      </c>
      <c r="I2163" s="193">
        <f ca="1"/>
        <v>94852000</v>
      </c>
      <c r="O2163" s="192" t="str">
        <f ca="1"/>
        <v>2017-01-18</v>
      </c>
      <c r="P2163" s="193">
        <f ca="1"/>
        <v>2.39</v>
      </c>
      <c r="Q2163" s="11"/>
    </row>
    <row r="2164" spans="1:17" ht="12.5">
      <c r="A2164" s="19"/>
      <c r="B2164" s="198" t="str">
        <f ca="1"/>
        <v>2017-01-17</v>
      </c>
      <c r="C2164" s="30">
        <f ca="1"/>
        <v>27.75</v>
      </c>
      <c r="D2164" s="205">
        <f t="shared" ca="1" si="160"/>
        <v>27.161500000000007</v>
      </c>
      <c r="E2164" s="30">
        <f t="shared" ca="1" si="157"/>
        <v>26.280833333333341</v>
      </c>
      <c r="F2164" s="30">
        <f t="shared" ca="1" si="158"/>
        <v>25.825083333333339</v>
      </c>
      <c r="G2164" s="206">
        <f t="shared" ca="1" si="159"/>
        <v>24.17024</v>
      </c>
      <c r="H2164" s="192" t="str">
        <f ca="1"/>
        <v>2017-01-17</v>
      </c>
      <c r="I2164" s="193">
        <f ca="1"/>
        <v>137759372</v>
      </c>
      <c r="O2164" s="192" t="str">
        <f ca="1"/>
        <v>2017-01-17</v>
      </c>
      <c r="P2164" s="193">
        <f ca="1"/>
        <v>2.33</v>
      </c>
      <c r="Q2164" s="11"/>
    </row>
    <row r="2165" spans="1:17" ht="12.5">
      <c r="A2165" s="19"/>
      <c r="B2165" s="198" t="str">
        <f ca="1"/>
        <v>2017-01-13</v>
      </c>
      <c r="C2165" s="30">
        <f ca="1"/>
        <v>27.53</v>
      </c>
      <c r="D2165" s="205">
        <f t="shared" ca="1" si="160"/>
        <v>27.113499999999998</v>
      </c>
      <c r="E2165" s="30">
        <f t="shared" ca="1" si="157"/>
        <v>26.267500000000002</v>
      </c>
      <c r="F2165" s="30">
        <f t="shared" ca="1" si="158"/>
        <v>25.778166666666671</v>
      </c>
      <c r="G2165" s="206">
        <f t="shared" ca="1" si="159"/>
        <v>24.146839999999997</v>
      </c>
      <c r="H2165" s="192" t="str">
        <f ca="1"/>
        <v>2017-01-13</v>
      </c>
      <c r="I2165" s="193">
        <f ca="1"/>
        <v>104447792</v>
      </c>
      <c r="O2165" s="192" t="str">
        <f ca="1"/>
        <v>2017-01-13</v>
      </c>
      <c r="P2165" s="193">
        <f ca="1"/>
        <v>2.38</v>
      </c>
      <c r="Q2165" s="11"/>
    </row>
    <row r="2166" spans="1:17" ht="12.5">
      <c r="A2166" s="19"/>
      <c r="B2166" s="198" t="str">
        <f ca="1"/>
        <v>2017-01-12</v>
      </c>
      <c r="C2166" s="30">
        <f ca="1"/>
        <v>27.58</v>
      </c>
      <c r="D2166" s="205">
        <f t="shared" ca="1" si="160"/>
        <v>27.068999999999999</v>
      </c>
      <c r="E2166" s="30">
        <f t="shared" ca="1" si="157"/>
        <v>26.259166666666669</v>
      </c>
      <c r="F2166" s="30">
        <f t="shared" ca="1" si="158"/>
        <v>25.734416666666675</v>
      </c>
      <c r="G2166" s="206">
        <f t="shared" ca="1" si="159"/>
        <v>24.124199999999998</v>
      </c>
      <c r="H2166" s="192" t="str">
        <f ca="1"/>
        <v>2017-01-12</v>
      </c>
      <c r="I2166" s="193">
        <f ca="1"/>
        <v>108344880</v>
      </c>
      <c r="O2166" s="192" t="str">
        <f ca="1"/>
        <v>2017-01-12</v>
      </c>
      <c r="P2166" s="193">
        <f ca="1"/>
        <v>2.36</v>
      </c>
      <c r="Q2166" s="11"/>
    </row>
    <row r="2167" spans="1:17" ht="12.5">
      <c r="A2167" s="19"/>
      <c r="B2167" s="198" t="str">
        <f ca="1"/>
        <v>2017-01-11</v>
      </c>
      <c r="C2167" s="30">
        <f ca="1"/>
        <v>27.7</v>
      </c>
      <c r="D2167" s="205">
        <f t="shared" ca="1" si="160"/>
        <v>27.022000000000002</v>
      </c>
      <c r="E2167" s="30">
        <f t="shared" ca="1" si="157"/>
        <v>26.250333333333337</v>
      </c>
      <c r="F2167" s="30">
        <f t="shared" ca="1" si="158"/>
        <v>25.692750000000004</v>
      </c>
      <c r="G2167" s="206">
        <f t="shared" ca="1" si="159"/>
        <v>24.101759999999995</v>
      </c>
      <c r="H2167" s="192" t="str">
        <f ca="1"/>
        <v>2017-01-11</v>
      </c>
      <c r="I2167" s="193">
        <f ca="1"/>
        <v>110354400</v>
      </c>
      <c r="O2167" s="192" t="str">
        <f ca="1"/>
        <v>2017-01-11</v>
      </c>
      <c r="P2167" s="193">
        <f ca="1"/>
        <v>2.37</v>
      </c>
      <c r="Q2167" s="11"/>
    </row>
    <row r="2168" spans="1:17" ht="12.5">
      <c r="A2168" s="19"/>
      <c r="B2168" s="198" t="str">
        <f ca="1"/>
        <v>2017-01-10</v>
      </c>
      <c r="C2168" s="30">
        <f ca="1"/>
        <v>27.55</v>
      </c>
      <c r="D2168" s="205">
        <f t="shared" ca="1" si="160"/>
        <v>26.947000000000003</v>
      </c>
      <c r="E2168" s="30">
        <f t="shared" ca="1" si="157"/>
        <v>26.239833333333333</v>
      </c>
      <c r="F2168" s="30">
        <f t="shared" ca="1" si="158"/>
        <v>25.651500000000006</v>
      </c>
      <c r="G2168" s="206">
        <f t="shared" ca="1" si="159"/>
        <v>24.081040000000002</v>
      </c>
      <c r="H2168" s="192" t="str">
        <f ca="1"/>
        <v>2017-01-10</v>
      </c>
      <c r="I2168" s="193">
        <f ca="1"/>
        <v>97848400</v>
      </c>
      <c r="O2168" s="192" t="str">
        <f ca="1"/>
        <v>2017-01-10</v>
      </c>
      <c r="P2168" s="193">
        <f ca="1"/>
        <v>2.38</v>
      </c>
      <c r="Q2168" s="11"/>
    </row>
    <row r="2169" spans="1:17" ht="12.5">
      <c r="A2169" s="19"/>
      <c r="B2169" s="198" t="str">
        <f ca="1"/>
        <v>2017-01-09</v>
      </c>
      <c r="C2169" s="30">
        <f ca="1"/>
        <v>27.52</v>
      </c>
      <c r="D2169" s="205">
        <f t="shared" ca="1" si="160"/>
        <v>26.887</v>
      </c>
      <c r="E2169" s="30">
        <f t="shared" ca="1" si="157"/>
        <v>26.229333333333336</v>
      </c>
      <c r="F2169" s="30">
        <f t="shared" ca="1" si="158"/>
        <v>25.61258333333334</v>
      </c>
      <c r="G2169" s="206">
        <f t="shared" ca="1" si="159"/>
        <v>24.058959999999995</v>
      </c>
      <c r="H2169" s="192" t="str">
        <f ca="1"/>
        <v>2017-01-09</v>
      </c>
      <c r="I2169" s="193">
        <f ca="1"/>
        <v>134247792</v>
      </c>
      <c r="O2169" s="192" t="str">
        <f ca="1"/>
        <v>2017-01-09</v>
      </c>
      <c r="P2169" s="193">
        <f ca="1"/>
        <v>2.38</v>
      </c>
      <c r="Q2169" s="11"/>
    </row>
    <row r="2170" spans="1:17" ht="12.5">
      <c r="A2170" s="19"/>
      <c r="B2170" s="198" t="str">
        <f ca="1"/>
        <v>2017-01-06</v>
      </c>
      <c r="C2170" s="30">
        <f ca="1"/>
        <v>27.27</v>
      </c>
      <c r="D2170" s="205">
        <f t="shared" ca="1" si="160"/>
        <v>26.807499999999997</v>
      </c>
      <c r="E2170" s="30">
        <f t="shared" ca="1" si="157"/>
        <v>26.220666666666666</v>
      </c>
      <c r="F2170" s="30">
        <f t="shared" ca="1" si="158"/>
        <v>25.573750000000008</v>
      </c>
      <c r="G2170" s="206">
        <f t="shared" ca="1" si="159"/>
        <v>24.039319999999996</v>
      </c>
      <c r="H2170" s="192" t="str">
        <f ca="1"/>
        <v>2017-01-06</v>
      </c>
      <c r="I2170" s="193">
        <f ca="1"/>
        <v>127007600</v>
      </c>
      <c r="O2170" s="192" t="str">
        <f ca="1"/>
        <v>2017-01-06</v>
      </c>
      <c r="P2170" s="193">
        <f ca="1"/>
        <v>2.42</v>
      </c>
      <c r="Q2170" s="11"/>
    </row>
    <row r="2171" spans="1:17" ht="12.5">
      <c r="A2171" s="19"/>
      <c r="B2171" s="198" t="str">
        <f ca="1"/>
        <v>2017-01-05</v>
      </c>
      <c r="C2171" s="30">
        <f ca="1"/>
        <v>26.97</v>
      </c>
      <c r="D2171" s="205">
        <f t="shared" ca="1" si="160"/>
        <v>26.727999999999998</v>
      </c>
      <c r="E2171" s="30">
        <f t="shared" ca="1" si="157"/>
        <v>26.212166666666668</v>
      </c>
      <c r="F2171" s="30">
        <f t="shared" ca="1" si="158"/>
        <v>25.536916666666674</v>
      </c>
      <c r="G2171" s="206">
        <f t="shared" ca="1" si="159"/>
        <v>24.019399999999994</v>
      </c>
      <c r="H2171" s="192" t="str">
        <f ca="1"/>
        <v>2017-01-05</v>
      </c>
      <c r="I2171" s="193">
        <f ca="1"/>
        <v>88774400</v>
      </c>
      <c r="O2171" s="192" t="str">
        <f ca="1"/>
        <v>2017-01-05</v>
      </c>
      <c r="P2171" s="193">
        <f ca="1"/>
        <v>2.37</v>
      </c>
      <c r="Q2171" s="11"/>
    </row>
    <row r="2172" spans="1:17" ht="12.5">
      <c r="A2172" s="19"/>
      <c r="B2172" s="198" t="str">
        <f ca="1"/>
        <v>2017-01-04</v>
      </c>
      <c r="C2172" s="30">
        <f ca="1"/>
        <v>26.83</v>
      </c>
      <c r="D2172" s="205">
        <f t="shared" ca="1" si="160"/>
        <v>26.651</v>
      </c>
      <c r="E2172" s="30">
        <f t="shared" ca="1" si="157"/>
        <v>26.207666666666672</v>
      </c>
      <c r="F2172" s="30">
        <f t="shared" ca="1" si="158"/>
        <v>25.500583333333342</v>
      </c>
      <c r="G2172" s="206">
        <f t="shared" ca="1" si="159"/>
        <v>23.999279999999995</v>
      </c>
      <c r="H2172" s="192" t="str">
        <f ca="1"/>
        <v>2017-01-04</v>
      </c>
      <c r="I2172" s="193">
        <f ca="1"/>
        <v>84472464</v>
      </c>
      <c r="O2172" s="192" t="str">
        <f ca="1"/>
        <v>2017-01-04</v>
      </c>
      <c r="P2172" s="193">
        <f ca="1"/>
        <v>2.4500000000000002</v>
      </c>
      <c r="Q2172" s="11"/>
    </row>
    <row r="2173" spans="1:17" ht="12.5">
      <c r="A2173" s="19"/>
      <c r="B2173" s="198" t="str">
        <f ca="1"/>
        <v>2017-01-03</v>
      </c>
      <c r="C2173" s="30">
        <f ca="1"/>
        <v>26.86</v>
      </c>
      <c r="D2173" s="205">
        <f t="shared" ca="1" si="160"/>
        <v>26.571000000000005</v>
      </c>
      <c r="E2173" s="30">
        <f t="shared" ca="1" si="157"/>
        <v>26.197833333333335</v>
      </c>
      <c r="F2173" s="30">
        <f t="shared" ca="1" si="158"/>
        <v>25.465416666666673</v>
      </c>
      <c r="G2173" s="206">
        <f t="shared" ca="1" si="159"/>
        <v>23.97923999999999</v>
      </c>
      <c r="H2173" s="192" t="str">
        <f ca="1"/>
        <v>2017-01-03</v>
      </c>
      <c r="I2173" s="193">
        <f ca="1"/>
        <v>115127600</v>
      </c>
      <c r="O2173" s="192" t="str">
        <f ca="1"/>
        <v>2017-01-03</v>
      </c>
      <c r="P2173" s="193">
        <f ca="1"/>
        <v>2.4500000000000002</v>
      </c>
      <c r="Q2173" s="11"/>
    </row>
    <row r="2174" spans="1:17" ht="12.5">
      <c r="A2174" s="19"/>
      <c r="B2174" s="198" t="str">
        <f ca="1"/>
        <v>2016-12-30</v>
      </c>
      <c r="C2174" s="30">
        <f ca="1"/>
        <v>26.79</v>
      </c>
      <c r="D2174" s="205">
        <f t="shared" ca="1" si="160"/>
        <v>26.499000000000002</v>
      </c>
      <c r="E2174" s="30">
        <f t="shared" ca="1" si="157"/>
        <v>26.187000000000001</v>
      </c>
      <c r="F2174" s="30">
        <f t="shared" ca="1" si="158"/>
        <v>25.426333333333336</v>
      </c>
      <c r="G2174" s="206">
        <f t="shared" ca="1" si="159"/>
        <v>23.962919999999986</v>
      </c>
      <c r="H2174" s="192" t="str">
        <f ca="1"/>
        <v>2016-12-30</v>
      </c>
      <c r="I2174" s="193">
        <f ca="1"/>
        <v>122345200</v>
      </c>
      <c r="O2174" s="192" t="str">
        <f ca="1"/>
        <v>2016-12-30</v>
      </c>
      <c r="P2174" s="193">
        <f ca="1"/>
        <v>2.4500000000000002</v>
      </c>
      <c r="Q2174" s="11"/>
    </row>
    <row r="2175" spans="1:17" ht="12.5">
      <c r="A2175" s="19"/>
      <c r="B2175" s="198" t="str">
        <f ca="1"/>
        <v>2016-12-29</v>
      </c>
      <c r="C2175" s="30">
        <f ca="1"/>
        <v>27</v>
      </c>
      <c r="D2175" s="205">
        <f t="shared" ca="1" si="160"/>
        <v>26.425500000000007</v>
      </c>
      <c r="E2175" s="30">
        <f t="shared" ca="1" si="157"/>
        <v>26.173999999999999</v>
      </c>
      <c r="F2175" s="30">
        <f t="shared" ca="1" si="158"/>
        <v>25.388833333333334</v>
      </c>
      <c r="G2175" s="206">
        <f t="shared" ca="1" si="159"/>
        <v>23.948719999999987</v>
      </c>
      <c r="H2175" s="192" t="str">
        <f ca="1"/>
        <v>2016-12-29</v>
      </c>
      <c r="I2175" s="193">
        <f ca="1"/>
        <v>60158076</v>
      </c>
      <c r="O2175" s="192" t="str">
        <f ca="1"/>
        <v>2016-12-29</v>
      </c>
      <c r="P2175" s="193">
        <f ca="1"/>
        <v>2.48</v>
      </c>
      <c r="Q2175" s="11"/>
    </row>
    <row r="2176" spans="1:17" ht="12.5">
      <c r="A2176" s="19"/>
      <c r="B2176" s="198" t="str">
        <f ca="1"/>
        <v>2016-12-28</v>
      </c>
      <c r="C2176" s="30">
        <f ca="1"/>
        <v>27</v>
      </c>
      <c r="D2176" s="205">
        <f t="shared" ca="1" si="160"/>
        <v>26.353500000000004</v>
      </c>
      <c r="E2176" s="30">
        <f t="shared" ca="1" si="157"/>
        <v>26.15733333333333</v>
      </c>
      <c r="F2176" s="30">
        <f t="shared" ca="1" si="158"/>
        <v>25.348750000000003</v>
      </c>
      <c r="G2176" s="206">
        <f t="shared" ca="1" si="159"/>
        <v>23.936039999999988</v>
      </c>
      <c r="H2176" s="192" t="str">
        <f ca="1"/>
        <v>2016-12-28</v>
      </c>
      <c r="I2176" s="193">
        <f ca="1"/>
        <v>83623600</v>
      </c>
      <c r="O2176" s="192" t="str">
        <f ca="1"/>
        <v>2016-12-28</v>
      </c>
      <c r="P2176" s="193">
        <f ca="1"/>
        <v>2.5099999999999998</v>
      </c>
      <c r="Q2176" s="11"/>
    </row>
    <row r="2177" spans="1:17" ht="12.5">
      <c r="A2177" s="19"/>
      <c r="B2177" s="198" t="str">
        <f ca="1"/>
        <v>2016-12-27</v>
      </c>
      <c r="C2177" s="30">
        <f ca="1"/>
        <v>27.12</v>
      </c>
      <c r="D2177" s="205">
        <f t="shared" ca="1" si="160"/>
        <v>26.2925</v>
      </c>
      <c r="E2177" s="30">
        <f t="shared" ca="1" si="157"/>
        <v>26.138833333333331</v>
      </c>
      <c r="F2177" s="30">
        <f t="shared" ca="1" si="158"/>
        <v>25.308166666666672</v>
      </c>
      <c r="G2177" s="206">
        <f t="shared" ca="1" si="159"/>
        <v>23.923279999999991</v>
      </c>
      <c r="H2177" s="192" t="str">
        <f ca="1"/>
        <v>2016-12-27</v>
      </c>
      <c r="I2177" s="193">
        <f ca="1"/>
        <v>73187600</v>
      </c>
      <c r="O2177" s="192" t="str">
        <f ca="1"/>
        <v>2016-12-27</v>
      </c>
      <c r="P2177" s="193">
        <f ca="1"/>
        <v>2.56</v>
      </c>
      <c r="Q2177" s="11"/>
    </row>
    <row r="2178" spans="1:17" ht="12.5">
      <c r="A2178" s="19"/>
      <c r="B2178" s="198" t="str">
        <f ca="1"/>
        <v>2016-12-23</v>
      </c>
      <c r="C2178" s="30">
        <f ca="1"/>
        <v>26.95</v>
      </c>
      <c r="D2178" s="205">
        <f t="shared" ca="1" si="160"/>
        <v>26.226499999999998</v>
      </c>
      <c r="E2178" s="30">
        <f t="shared" ca="1" si="157"/>
        <v>26.120333333333335</v>
      </c>
      <c r="F2178" s="30">
        <f t="shared" ca="1" si="158"/>
        <v>25.265166666666673</v>
      </c>
      <c r="G2178" s="206">
        <f t="shared" ca="1" si="159"/>
        <v>23.911919999999991</v>
      </c>
      <c r="H2178" s="192" t="str">
        <f ca="1"/>
        <v>2016-12-23</v>
      </c>
      <c r="I2178" s="193">
        <f ca="1"/>
        <v>56998000</v>
      </c>
      <c r="O2178" s="192" t="str">
        <f ca="1"/>
        <v>2016-12-23</v>
      </c>
      <c r="P2178" s="193">
        <f ca="1"/>
        <v>2.54</v>
      </c>
      <c r="Q2178" s="11"/>
    </row>
    <row r="2179" spans="1:17" ht="12.5">
      <c r="A2179" s="19"/>
      <c r="B2179" s="198" t="str">
        <f ca="1"/>
        <v>2016-12-22</v>
      </c>
      <c r="C2179" s="30">
        <f ca="1"/>
        <v>26.89</v>
      </c>
      <c r="D2179" s="205">
        <f t="shared" ca="1" si="160"/>
        <v>26.171500000000002</v>
      </c>
      <c r="E2179" s="30">
        <f t="shared" ca="1" si="157"/>
        <v>26.101333333333333</v>
      </c>
      <c r="F2179" s="30">
        <f t="shared" ca="1" si="158"/>
        <v>25.222750000000005</v>
      </c>
      <c r="G2179" s="206">
        <f t="shared" ca="1" si="159"/>
        <v>23.902519999999992</v>
      </c>
      <c r="H2179" s="192" t="str">
        <f ca="1"/>
        <v>2016-12-22</v>
      </c>
      <c r="I2179" s="193">
        <f ca="1"/>
        <v>104343600</v>
      </c>
      <c r="O2179" s="192" t="str">
        <f ca="1"/>
        <v>2016-12-22</v>
      </c>
      <c r="P2179" s="193">
        <f ca="1"/>
        <v>2.5499999999999998</v>
      </c>
      <c r="Q2179" s="11"/>
    </row>
    <row r="2180" spans="1:17" ht="12.5">
      <c r="A2180" s="19"/>
      <c r="B2180" s="198" t="str">
        <f ca="1"/>
        <v>2016-12-21</v>
      </c>
      <c r="C2180" s="30">
        <f ca="1"/>
        <v>27.07</v>
      </c>
      <c r="D2180" s="205">
        <f t="shared" ca="1" si="160"/>
        <v>26.113</v>
      </c>
      <c r="E2180" s="30">
        <f t="shared" ref="E2180:E2243" ca="1" si="161">AVERAGE(C2180:C2239)</f>
        <v>26.090166666666669</v>
      </c>
      <c r="F2180" s="30">
        <f t="shared" ref="F2180:F2243" ca="1" si="162">AVERAGE(C2180:C2299)</f>
        <v>25.179833333333342</v>
      </c>
      <c r="G2180" s="206">
        <f t="shared" ref="G2180:G2243" ca="1" si="163">AVERAGE(C2180:C2429)</f>
        <v>23.891639999999995</v>
      </c>
      <c r="H2180" s="192" t="str">
        <f ca="1"/>
        <v>2016-12-21</v>
      </c>
      <c r="I2180" s="193">
        <f ca="1"/>
        <v>95132800</v>
      </c>
      <c r="O2180" s="192" t="str">
        <f ca="1"/>
        <v>2016-12-21</v>
      </c>
      <c r="P2180" s="193">
        <f ca="1"/>
        <v>2.5499999999999998</v>
      </c>
      <c r="Q2180" s="11"/>
    </row>
    <row r="2181" spans="1:17" ht="12.5">
      <c r="A2181" s="19"/>
      <c r="B2181" s="198" t="str">
        <f ca="1"/>
        <v>2016-12-20</v>
      </c>
      <c r="C2181" s="30">
        <f ca="1"/>
        <v>27.05</v>
      </c>
      <c r="D2181" s="205">
        <f t="shared" ref="D2181:D2244" ca="1" si="164">AVERAGE(C2181:C2200)</f>
        <v>26.052499999999998</v>
      </c>
      <c r="E2181" s="30">
        <f t="shared" ca="1" si="161"/>
        <v>26.072666666666667</v>
      </c>
      <c r="F2181" s="30">
        <f t="shared" ca="1" si="162"/>
        <v>25.13708333333334</v>
      </c>
      <c r="G2181" s="206">
        <f t="shared" ca="1" si="163"/>
        <v>23.881119999999992</v>
      </c>
      <c r="H2181" s="192" t="str">
        <f ca="1"/>
        <v>2016-12-20</v>
      </c>
      <c r="I2181" s="193">
        <f ca="1"/>
        <v>85700000</v>
      </c>
      <c r="O2181" s="192" t="str">
        <f ca="1"/>
        <v>2016-12-20</v>
      </c>
      <c r="P2181" s="193">
        <f ca="1"/>
        <v>2.57</v>
      </c>
      <c r="Q2181" s="11"/>
    </row>
    <row r="2182" spans="1:17" ht="12.5">
      <c r="A2182" s="19"/>
      <c r="B2182" s="198" t="str">
        <f ca="1"/>
        <v>2016-12-19</v>
      </c>
      <c r="C2182" s="30">
        <f ca="1"/>
        <v>26.98</v>
      </c>
      <c r="D2182" s="205">
        <f t="shared" ca="1" si="164"/>
        <v>25.992000000000001</v>
      </c>
      <c r="E2182" s="30">
        <f t="shared" ca="1" si="161"/>
        <v>26.05466666666667</v>
      </c>
      <c r="F2182" s="30">
        <f t="shared" ca="1" si="162"/>
        <v>25.094000000000008</v>
      </c>
      <c r="G2182" s="206">
        <f t="shared" ca="1" si="163"/>
        <v>23.871199999999995</v>
      </c>
      <c r="H2182" s="192" t="str">
        <f ca="1"/>
        <v>2016-12-19</v>
      </c>
      <c r="I2182" s="193">
        <f ca="1"/>
        <v>111117692</v>
      </c>
      <c r="O2182" s="192" t="str">
        <f ca="1"/>
        <v>2016-12-19</v>
      </c>
      <c r="P2182" s="193">
        <f ca="1"/>
        <v>2.54</v>
      </c>
      <c r="Q2182" s="11"/>
    </row>
    <row r="2183" spans="1:17" ht="12.5">
      <c r="A2183" s="19"/>
      <c r="B2183" s="198" t="str">
        <f ca="1"/>
        <v>2016-12-16</v>
      </c>
      <c r="C2183" s="30">
        <f ca="1"/>
        <v>26.82</v>
      </c>
      <c r="D2183" s="205">
        <f t="shared" ca="1" si="164"/>
        <v>25.915500000000002</v>
      </c>
      <c r="E2183" s="30">
        <f t="shared" ca="1" si="161"/>
        <v>26.037166666666671</v>
      </c>
      <c r="F2183" s="30">
        <f t="shared" ca="1" si="162"/>
        <v>25.049166666666675</v>
      </c>
      <c r="G2183" s="206">
        <f t="shared" ca="1" si="163"/>
        <v>23.860319999999991</v>
      </c>
      <c r="H2183" s="192" t="str">
        <f ca="1"/>
        <v>2016-12-16</v>
      </c>
      <c r="I2183" s="193">
        <f ca="1"/>
        <v>177404536</v>
      </c>
      <c r="O2183" s="192" t="str">
        <f ca="1"/>
        <v>2016-12-16</v>
      </c>
      <c r="P2183" s="193">
        <f ca="1"/>
        <v>2.6</v>
      </c>
      <c r="Q2183" s="11"/>
    </row>
    <row r="2184" spans="1:17" ht="12.5">
      <c r="A2184" s="19"/>
      <c r="B2184" s="198" t="str">
        <f ca="1"/>
        <v>2016-12-15</v>
      </c>
      <c r="C2184" s="30">
        <f ca="1"/>
        <v>26.79</v>
      </c>
      <c r="D2184" s="205">
        <f t="shared" ca="1" si="164"/>
        <v>25.845999999999997</v>
      </c>
      <c r="E2184" s="30">
        <f t="shared" ca="1" si="161"/>
        <v>26.029666666666671</v>
      </c>
      <c r="F2184" s="30">
        <f t="shared" ca="1" si="162"/>
        <v>25.004166666666674</v>
      </c>
      <c r="G2184" s="206">
        <f t="shared" ca="1" si="163"/>
        <v>23.850159999999992</v>
      </c>
      <c r="H2184" s="192" t="str">
        <f ca="1"/>
        <v>2016-12-15</v>
      </c>
      <c r="I2184" s="193">
        <f ca="1"/>
        <v>186098176</v>
      </c>
      <c r="O2184" s="192" t="str">
        <f ca="1"/>
        <v>2016-12-15</v>
      </c>
      <c r="P2184" s="193">
        <f ca="1"/>
        <v>2.58</v>
      </c>
      <c r="Q2184" s="11"/>
    </row>
    <row r="2185" spans="1:17" ht="12.5">
      <c r="A2185" s="19"/>
      <c r="B2185" s="198" t="str">
        <f ca="1"/>
        <v>2016-12-14</v>
      </c>
      <c r="C2185" s="30">
        <f ca="1"/>
        <v>26.64</v>
      </c>
      <c r="D2185" s="205">
        <f t="shared" ca="1" si="164"/>
        <v>25.778500000000001</v>
      </c>
      <c r="E2185" s="30">
        <f t="shared" ca="1" si="161"/>
        <v>26.018666666666668</v>
      </c>
      <c r="F2185" s="30">
        <f t="shared" ca="1" si="162"/>
        <v>24.956416666666669</v>
      </c>
      <c r="G2185" s="206">
        <f t="shared" ca="1" si="163"/>
        <v>23.838959999999993</v>
      </c>
      <c r="H2185" s="192" t="str">
        <f ca="1"/>
        <v>2016-12-14</v>
      </c>
      <c r="I2185" s="193">
        <f ca="1"/>
        <v>136127336</v>
      </c>
      <c r="O2185" s="192" t="str">
        <f ca="1"/>
        <v>2016-12-14</v>
      </c>
      <c r="P2185" s="193">
        <f ca="1"/>
        <v>2.5299999999999998</v>
      </c>
      <c r="Q2185" s="11"/>
    </row>
    <row r="2186" spans="1:17" ht="12.5">
      <c r="A2186" s="19"/>
      <c r="B2186" s="198" t="str">
        <f ca="1"/>
        <v>2016-12-13</v>
      </c>
      <c r="C2186" s="30">
        <f ca="1"/>
        <v>26.64</v>
      </c>
      <c r="D2186" s="205">
        <f t="shared" ca="1" si="164"/>
        <v>25.684999999999995</v>
      </c>
      <c r="E2186" s="30">
        <f t="shared" ca="1" si="161"/>
        <v>26.010166666666674</v>
      </c>
      <c r="F2186" s="30">
        <f t="shared" ca="1" si="162"/>
        <v>24.912500000000005</v>
      </c>
      <c r="G2186" s="206">
        <f t="shared" ca="1" si="163"/>
        <v>23.831039999999991</v>
      </c>
      <c r="H2186" s="192" t="str">
        <f ca="1"/>
        <v>2016-12-13</v>
      </c>
      <c r="I2186" s="193">
        <f ca="1"/>
        <v>174935244</v>
      </c>
      <c r="O2186" s="192" t="str">
        <f ca="1"/>
        <v>2016-12-13</v>
      </c>
      <c r="P2186" s="193">
        <f ca="1"/>
        <v>2.48</v>
      </c>
      <c r="Q2186" s="11"/>
    </row>
    <row r="2187" spans="1:17" ht="12.5">
      <c r="A2187" s="19"/>
      <c r="B2187" s="198" t="str">
        <f ca="1"/>
        <v>2016-12-12</v>
      </c>
      <c r="C2187" s="30">
        <f ca="1"/>
        <v>26.2</v>
      </c>
      <c r="D2187" s="205">
        <f t="shared" ca="1" si="164"/>
        <v>25.575499999999998</v>
      </c>
      <c r="E2187" s="30">
        <f t="shared" ca="1" si="161"/>
        <v>26.001666666666672</v>
      </c>
      <c r="F2187" s="30">
        <f t="shared" ca="1" si="162"/>
        <v>24.873750000000005</v>
      </c>
      <c r="G2187" s="206">
        <f t="shared" ca="1" si="163"/>
        <v>23.82523999999999</v>
      </c>
      <c r="H2187" s="192" t="str">
        <f ca="1"/>
        <v>2016-12-12</v>
      </c>
      <c r="I2187" s="193">
        <f ca="1"/>
        <v>105497600</v>
      </c>
      <c r="O2187" s="192" t="str">
        <f ca="1"/>
        <v>2016-12-12</v>
      </c>
      <c r="P2187" s="193">
        <f ca="1"/>
        <v>2.48</v>
      </c>
      <c r="Q2187" s="11"/>
    </row>
    <row r="2188" spans="1:17" ht="12.5">
      <c r="A2188" s="19"/>
      <c r="B2188" s="198" t="str">
        <f ca="1"/>
        <v>2016-12-09</v>
      </c>
      <c r="C2188" s="30">
        <f ca="1"/>
        <v>26.35</v>
      </c>
      <c r="D2188" s="205">
        <f t="shared" ca="1" si="164"/>
        <v>25.519500000000001</v>
      </c>
      <c r="E2188" s="30">
        <f t="shared" ca="1" si="161"/>
        <v>26.005666666666674</v>
      </c>
      <c r="F2188" s="30">
        <f t="shared" ca="1" si="162"/>
        <v>24.837666666666671</v>
      </c>
      <c r="G2188" s="206">
        <f t="shared" ca="1" si="163"/>
        <v>23.820439999999991</v>
      </c>
      <c r="H2188" s="192" t="str">
        <f ca="1"/>
        <v>2016-12-09</v>
      </c>
      <c r="I2188" s="193">
        <f ca="1"/>
        <v>137610508</v>
      </c>
      <c r="O2188" s="192" t="str">
        <f ca="1"/>
        <v>2016-12-09</v>
      </c>
      <c r="P2188" s="193">
        <f ca="1"/>
        <v>2.46</v>
      </c>
      <c r="Q2188" s="11"/>
    </row>
    <row r="2189" spans="1:17" ht="12.5">
      <c r="A2189" s="19"/>
      <c r="B2189" s="198" t="str">
        <f ca="1"/>
        <v>2016-12-08</v>
      </c>
      <c r="C2189" s="30">
        <f ca="1"/>
        <v>25.93</v>
      </c>
      <c r="D2189" s="205">
        <f t="shared" ca="1" si="164"/>
        <v>25.448499999999999</v>
      </c>
      <c r="E2189" s="30">
        <f t="shared" ca="1" si="161"/>
        <v>26.009666666666671</v>
      </c>
      <c r="F2189" s="30">
        <f t="shared" ca="1" si="162"/>
        <v>24.800999999999998</v>
      </c>
      <c r="G2189" s="206">
        <f t="shared" ca="1" si="163"/>
        <v>23.816839999999985</v>
      </c>
      <c r="H2189" s="192" t="str">
        <f ca="1"/>
        <v>2016-12-08</v>
      </c>
      <c r="I2189" s="193">
        <f ca="1"/>
        <v>108273264</v>
      </c>
      <c r="O2189" s="192" t="str">
        <f ca="1"/>
        <v>2016-12-08</v>
      </c>
      <c r="P2189" s="193">
        <f ca="1"/>
        <v>2.39</v>
      </c>
      <c r="Q2189" s="11"/>
    </row>
    <row r="2190" spans="1:17" ht="12.5">
      <c r="A2190" s="19"/>
      <c r="B2190" s="198" t="str">
        <f ca="1"/>
        <v>2016-12-07</v>
      </c>
      <c r="C2190" s="30">
        <f ca="1"/>
        <v>25.68</v>
      </c>
      <c r="D2190" s="205">
        <f t="shared" ca="1" si="164"/>
        <v>25.433999999999997</v>
      </c>
      <c r="E2190" s="30">
        <f t="shared" ca="1" si="161"/>
        <v>26.006166666666672</v>
      </c>
      <c r="F2190" s="30">
        <f t="shared" ca="1" si="162"/>
        <v>24.766250000000003</v>
      </c>
      <c r="G2190" s="206">
        <f t="shared" ca="1" si="163"/>
        <v>23.815559999999987</v>
      </c>
      <c r="H2190" s="192" t="str">
        <f ca="1"/>
        <v>2016-12-07</v>
      </c>
      <c r="I2190" s="193">
        <f ca="1"/>
        <v>119994876</v>
      </c>
      <c r="O2190" s="192" t="str">
        <f ca="1"/>
        <v>2016-12-07</v>
      </c>
      <c r="P2190" s="193">
        <f ca="1"/>
        <v>2.35</v>
      </c>
      <c r="Q2190" s="11"/>
    </row>
    <row r="2191" spans="1:17" ht="12.5">
      <c r="A2191" s="19"/>
      <c r="B2191" s="198" t="str">
        <f ca="1"/>
        <v>2016-12-06</v>
      </c>
      <c r="C2191" s="30">
        <f ca="1"/>
        <v>25.43</v>
      </c>
      <c r="D2191" s="205">
        <f t="shared" ca="1" si="164"/>
        <v>25.434499999999996</v>
      </c>
      <c r="E2191" s="30">
        <f t="shared" ca="1" si="161"/>
        <v>25.99216666666667</v>
      </c>
      <c r="F2191" s="30">
        <f t="shared" ca="1" si="162"/>
        <v>24.734083333333334</v>
      </c>
      <c r="G2191" s="206">
        <f t="shared" ca="1" si="163"/>
        <v>23.817959999999985</v>
      </c>
      <c r="H2191" s="192" t="str">
        <f ca="1"/>
        <v>2016-12-06</v>
      </c>
      <c r="I2191" s="193">
        <f ca="1"/>
        <v>104782000</v>
      </c>
      <c r="O2191" s="192" t="str">
        <f ca="1"/>
        <v>2016-12-06</v>
      </c>
      <c r="P2191" s="193">
        <f ca="1"/>
        <v>2.4</v>
      </c>
      <c r="Q2191" s="11"/>
    </row>
    <row r="2192" spans="1:17" ht="12.5">
      <c r="A2192" s="19"/>
      <c r="B2192" s="198" t="str">
        <f ca="1"/>
        <v>2016-12-05</v>
      </c>
      <c r="C2192" s="30">
        <f ca="1"/>
        <v>25.23</v>
      </c>
      <c r="D2192" s="205">
        <f t="shared" ca="1" si="164"/>
        <v>25.439499999999999</v>
      </c>
      <c r="E2192" s="30">
        <f t="shared" ca="1" si="161"/>
        <v>25.972666666666669</v>
      </c>
      <c r="F2192" s="30">
        <f t="shared" ca="1" si="162"/>
        <v>24.708166666666671</v>
      </c>
      <c r="G2192" s="206">
        <f t="shared" ca="1" si="163"/>
        <v>23.820879999999985</v>
      </c>
      <c r="H2192" s="192" t="str">
        <f ca="1"/>
        <v>2016-12-05</v>
      </c>
      <c r="I2192" s="193">
        <f ca="1"/>
        <v>137298160</v>
      </c>
      <c r="O2192" s="192" t="str">
        <f ca="1"/>
        <v>2016-12-05</v>
      </c>
      <c r="P2192" s="193">
        <f ca="1"/>
        <v>2.39</v>
      </c>
      <c r="Q2192" s="11"/>
    </row>
    <row r="2193" spans="1:17" ht="12.5">
      <c r="A2193" s="19"/>
      <c r="B2193" s="198" t="str">
        <f ca="1"/>
        <v>2016-12-02</v>
      </c>
      <c r="C2193" s="30">
        <f ca="1"/>
        <v>25.42</v>
      </c>
      <c r="D2193" s="205">
        <f t="shared" ca="1" si="164"/>
        <v>25.436499999999999</v>
      </c>
      <c r="E2193" s="30">
        <f t="shared" ca="1" si="161"/>
        <v>25.947666666666674</v>
      </c>
      <c r="F2193" s="30">
        <f t="shared" ca="1" si="162"/>
        <v>24.683166666666676</v>
      </c>
      <c r="G2193" s="206">
        <f t="shared" ca="1" si="163"/>
        <v>23.826959999999989</v>
      </c>
      <c r="H2193" s="192" t="str">
        <f ca="1"/>
        <v>2016-12-02</v>
      </c>
      <c r="I2193" s="193">
        <f ca="1"/>
        <v>106112000</v>
      </c>
      <c r="O2193" s="192" t="str">
        <f ca="1"/>
        <v>2016-12-02</v>
      </c>
      <c r="P2193" s="193">
        <f ca="1"/>
        <v>2.39</v>
      </c>
      <c r="Q2193" s="11"/>
    </row>
    <row r="2194" spans="1:17" ht="12.5">
      <c r="A2194" s="19"/>
      <c r="B2194" s="198" t="str">
        <f ca="1"/>
        <v>2016-12-01</v>
      </c>
      <c r="C2194" s="30">
        <f ca="1"/>
        <v>25.32</v>
      </c>
      <c r="D2194" s="205">
        <f t="shared" ca="1" si="164"/>
        <v>25.435499999999994</v>
      </c>
      <c r="E2194" s="30">
        <f t="shared" ca="1" si="161"/>
        <v>25.928666666666672</v>
      </c>
      <c r="F2194" s="30">
        <f t="shared" ca="1" si="162"/>
        <v>24.657166666666676</v>
      </c>
      <c r="G2194" s="206">
        <f t="shared" ca="1" si="163"/>
        <v>23.832319999999989</v>
      </c>
      <c r="H2194" s="192" t="str">
        <f ca="1"/>
        <v>2016-12-01</v>
      </c>
      <c r="I2194" s="193">
        <f ca="1"/>
        <v>148347600</v>
      </c>
      <c r="O2194" s="192" t="str">
        <f ca="1"/>
        <v>2016-12-01</v>
      </c>
      <c r="P2194" s="193">
        <f ca="1"/>
        <v>2.44</v>
      </c>
      <c r="Q2194" s="11"/>
    </row>
    <row r="2195" spans="1:17" ht="12.5">
      <c r="A2195" s="19"/>
      <c r="B2195" s="198" t="str">
        <f ca="1"/>
        <v>2016-11-30</v>
      </c>
      <c r="C2195" s="30">
        <f ca="1"/>
        <v>25.56</v>
      </c>
      <c r="D2195" s="205">
        <f t="shared" ca="1" si="164"/>
        <v>25.453499999999998</v>
      </c>
      <c r="E2195" s="30">
        <f t="shared" ca="1" si="161"/>
        <v>25.922166666666673</v>
      </c>
      <c r="F2195" s="30">
        <f t="shared" ca="1" si="162"/>
        <v>24.631833333333347</v>
      </c>
      <c r="G2195" s="206">
        <f t="shared" ca="1" si="163"/>
        <v>23.83875999999999</v>
      </c>
      <c r="H2195" s="192" t="str">
        <f ca="1"/>
        <v>2016-11-30</v>
      </c>
      <c r="I2195" s="193">
        <f ca="1"/>
        <v>144649200</v>
      </c>
      <c r="O2195" s="192" t="str">
        <f ca="1"/>
        <v>2016-11-30</v>
      </c>
      <c r="P2195" s="193">
        <f ca="1"/>
        <v>2.37</v>
      </c>
      <c r="Q2195" s="11"/>
    </row>
    <row r="2196" spans="1:17" ht="12.5">
      <c r="A2196" s="19"/>
      <c r="B2196" s="198" t="str">
        <f ca="1"/>
        <v>2016-11-29</v>
      </c>
      <c r="C2196" s="30">
        <f ca="1"/>
        <v>25.78</v>
      </c>
      <c r="D2196" s="205">
        <f t="shared" ca="1" si="164"/>
        <v>25.457999999999998</v>
      </c>
      <c r="E2196" s="30">
        <f t="shared" ca="1" si="161"/>
        <v>25.909166666666675</v>
      </c>
      <c r="F2196" s="30">
        <f t="shared" ca="1" si="162"/>
        <v>24.60733333333334</v>
      </c>
      <c r="G2196" s="206">
        <f t="shared" ca="1" si="163"/>
        <v>23.840759999999992</v>
      </c>
      <c r="H2196" s="192" t="str">
        <f ca="1"/>
        <v>2016-11-29</v>
      </c>
      <c r="I2196" s="193">
        <f ca="1"/>
        <v>114115200</v>
      </c>
      <c r="O2196" s="192" t="str">
        <f ca="1"/>
        <v>2016-11-29</v>
      </c>
      <c r="P2196" s="193">
        <f ca="1"/>
        <v>2.2999999999999998</v>
      </c>
      <c r="Q2196" s="11"/>
    </row>
    <row r="2197" spans="1:17" ht="12.5">
      <c r="A2197" s="19"/>
      <c r="B2197" s="198" t="str">
        <f ca="1"/>
        <v>2016-11-28</v>
      </c>
      <c r="C2197" s="30">
        <f ca="1"/>
        <v>25.8</v>
      </c>
      <c r="D2197" s="205">
        <f t="shared" ca="1" si="164"/>
        <v>25.475000000000001</v>
      </c>
      <c r="E2197" s="30">
        <f t="shared" ca="1" si="161"/>
        <v>25.892666666666674</v>
      </c>
      <c r="F2197" s="30">
        <f t="shared" ca="1" si="162"/>
        <v>24.582583333333343</v>
      </c>
      <c r="G2197" s="206">
        <f t="shared" ca="1" si="163"/>
        <v>23.842879999999994</v>
      </c>
      <c r="H2197" s="192" t="str">
        <f ca="1"/>
        <v>2016-11-28</v>
      </c>
      <c r="I2197" s="193">
        <f ca="1"/>
        <v>108776000</v>
      </c>
      <c r="O2197" s="192" t="str">
        <f ca="1"/>
        <v>2016-11-28</v>
      </c>
      <c r="P2197" s="193">
        <f ca="1"/>
        <v>2.3199999999999998</v>
      </c>
      <c r="Q2197" s="11"/>
    </row>
    <row r="2198" spans="1:17" ht="12.5">
      <c r="A2198" s="19"/>
      <c r="B2198" s="198" t="str">
        <f ca="1"/>
        <v>2016-11-25</v>
      </c>
      <c r="C2198" s="30">
        <f ca="1"/>
        <v>25.85</v>
      </c>
      <c r="D2198" s="205">
        <f t="shared" ca="1" si="164"/>
        <v>25.493499999999997</v>
      </c>
      <c r="E2198" s="30">
        <f t="shared" ca="1" si="161"/>
        <v>25.872000000000003</v>
      </c>
      <c r="F2198" s="30">
        <f t="shared" ca="1" si="162"/>
        <v>24.556250000000009</v>
      </c>
      <c r="G2198" s="206">
        <f t="shared" ca="1" si="163"/>
        <v>23.845879999999994</v>
      </c>
      <c r="H2198" s="192" t="str">
        <f ca="1"/>
        <v>2016-11-25</v>
      </c>
      <c r="I2198" s="193">
        <f ca="1"/>
        <v>45903688</v>
      </c>
      <c r="O2198" s="192" t="str">
        <f ca="1"/>
        <v>2016-11-25</v>
      </c>
      <c r="P2198" s="193">
        <f ca="1"/>
        <v>2.37</v>
      </c>
      <c r="Q2198" s="11"/>
    </row>
    <row r="2199" spans="1:17" ht="12.5">
      <c r="A2199" s="19"/>
      <c r="B2199" s="198" t="str">
        <f ca="1"/>
        <v>2016-11-23</v>
      </c>
      <c r="C2199" s="30">
        <f ca="1"/>
        <v>25.72</v>
      </c>
      <c r="D2199" s="205">
        <f t="shared" ca="1" si="164"/>
        <v>25.518000000000001</v>
      </c>
      <c r="E2199" s="30">
        <f t="shared" ca="1" si="161"/>
        <v>25.848000000000006</v>
      </c>
      <c r="F2199" s="30">
        <f t="shared" ca="1" si="162"/>
        <v>24.529666666666675</v>
      </c>
      <c r="G2199" s="206">
        <f t="shared" ca="1" si="163"/>
        <v>23.849519999999995</v>
      </c>
      <c r="H2199" s="192" t="str">
        <f ca="1"/>
        <v>2016-11-23</v>
      </c>
      <c r="I2199" s="193">
        <f ca="1"/>
        <v>109705600</v>
      </c>
      <c r="O2199" s="192" t="str">
        <f ca="1"/>
        <v>2016-11-23</v>
      </c>
      <c r="P2199" s="193">
        <f ca="1"/>
        <v>2.36</v>
      </c>
      <c r="Q2199" s="11"/>
    </row>
    <row r="2200" spans="1:17" ht="12.5">
      <c r="A2200" s="19"/>
      <c r="B2200" s="198" t="str">
        <f ca="1"/>
        <v>2016-11-22</v>
      </c>
      <c r="C2200" s="30">
        <f ca="1"/>
        <v>25.86</v>
      </c>
      <c r="D2200" s="205">
        <f t="shared" ca="1" si="164"/>
        <v>25.562000000000001</v>
      </c>
      <c r="E2200" s="30">
        <f t="shared" ca="1" si="161"/>
        <v>25.825833333333339</v>
      </c>
      <c r="F2200" s="30">
        <f t="shared" ca="1" si="162"/>
        <v>24.503416666666677</v>
      </c>
      <c r="G2200" s="206">
        <f t="shared" ca="1" si="163"/>
        <v>23.853239999999992</v>
      </c>
      <c r="H2200" s="192" t="str">
        <f ca="1"/>
        <v>2016-11-22</v>
      </c>
      <c r="I2200" s="193">
        <f ca="1"/>
        <v>103862136</v>
      </c>
      <c r="O2200" s="192" t="str">
        <f ca="1"/>
        <v>2016-11-22</v>
      </c>
      <c r="P2200" s="193">
        <f ca="1"/>
        <v>2.3199999999999998</v>
      </c>
      <c r="Q2200" s="11"/>
    </row>
    <row r="2201" spans="1:17" ht="12.5">
      <c r="A2201" s="19"/>
      <c r="B2201" s="198" t="str">
        <f ca="1"/>
        <v>2016-11-21</v>
      </c>
      <c r="C2201" s="30">
        <f ca="1"/>
        <v>25.84</v>
      </c>
      <c r="D2201" s="205">
        <f t="shared" ca="1" si="164"/>
        <v>25.6295</v>
      </c>
      <c r="E2201" s="30">
        <f t="shared" ca="1" si="161"/>
        <v>25.804500000000008</v>
      </c>
      <c r="F2201" s="30">
        <f t="shared" ca="1" si="162"/>
        <v>24.474666666666675</v>
      </c>
      <c r="G2201" s="206">
        <f t="shared" ca="1" si="163"/>
        <v>23.85659999999999</v>
      </c>
      <c r="H2201" s="192" t="str">
        <f ca="1"/>
        <v>2016-11-21</v>
      </c>
      <c r="I2201" s="193">
        <f ca="1"/>
        <v>117058400</v>
      </c>
      <c r="O2201" s="192" t="str">
        <f ca="1"/>
        <v>2016-11-21</v>
      </c>
      <c r="P2201" s="193">
        <f ca="1"/>
        <v>2.34</v>
      </c>
      <c r="Q2201" s="11"/>
    </row>
    <row r="2202" spans="1:17" ht="12.5">
      <c r="A2202" s="19"/>
      <c r="B2202" s="198" t="str">
        <f ca="1"/>
        <v>2016-11-18</v>
      </c>
      <c r="C2202" s="30">
        <f ca="1"/>
        <v>25.45</v>
      </c>
      <c r="D2202" s="205">
        <f t="shared" ca="1" si="164"/>
        <v>25.690999999999995</v>
      </c>
      <c r="E2202" s="30">
        <f t="shared" ca="1" si="161"/>
        <v>25.783999999999999</v>
      </c>
      <c r="F2202" s="30">
        <f t="shared" ca="1" si="162"/>
        <v>24.445666666666671</v>
      </c>
      <c r="G2202" s="206">
        <f t="shared" ca="1" si="163"/>
        <v>23.860839999999985</v>
      </c>
      <c r="H2202" s="192" t="str">
        <f ca="1"/>
        <v>2016-11-18</v>
      </c>
      <c r="I2202" s="193">
        <f ca="1"/>
        <v>113715668</v>
      </c>
      <c r="O2202" s="192" t="str">
        <f ca="1"/>
        <v>2016-11-18</v>
      </c>
      <c r="P2202" s="193">
        <f ca="1"/>
        <v>2.34</v>
      </c>
      <c r="Q2202" s="11"/>
    </row>
    <row r="2203" spans="1:17" ht="12.5">
      <c r="A2203" s="19"/>
      <c r="B2203" s="198" t="str">
        <f ca="1"/>
        <v>2016-11-17</v>
      </c>
      <c r="C2203" s="30">
        <f ca="1"/>
        <v>25.43</v>
      </c>
      <c r="D2203" s="205">
        <f t="shared" ca="1" si="164"/>
        <v>25.759999999999998</v>
      </c>
      <c r="E2203" s="30">
        <f t="shared" ca="1" si="161"/>
        <v>25.772333333333332</v>
      </c>
      <c r="F2203" s="30">
        <f t="shared" ca="1" si="162"/>
        <v>24.42133333333334</v>
      </c>
      <c r="G2203" s="206">
        <f t="shared" ca="1" si="163"/>
        <v>23.865599999999986</v>
      </c>
      <c r="H2203" s="192" t="str">
        <f ca="1"/>
        <v>2016-11-17</v>
      </c>
      <c r="I2203" s="193">
        <f ca="1"/>
        <v>110528012</v>
      </c>
      <c r="O2203" s="192" t="str">
        <f ca="1"/>
        <v>2016-11-17</v>
      </c>
      <c r="P2203" s="193">
        <f ca="1"/>
        <v>2.2799999999999998</v>
      </c>
      <c r="Q2203" s="11"/>
    </row>
    <row r="2204" spans="1:17" ht="12.5">
      <c r="A2204" s="19"/>
      <c r="B2204" s="198" t="str">
        <f ca="1"/>
        <v>2016-11-16</v>
      </c>
      <c r="C2204" s="30">
        <f ca="1"/>
        <v>25.44</v>
      </c>
      <c r="D2204" s="205">
        <f t="shared" ca="1" si="164"/>
        <v>25.834999999999997</v>
      </c>
      <c r="E2204" s="30">
        <f t="shared" ca="1" si="161"/>
        <v>25.762833333333333</v>
      </c>
      <c r="F2204" s="30">
        <f t="shared" ca="1" si="162"/>
        <v>24.399833333333341</v>
      </c>
      <c r="G2204" s="206">
        <f t="shared" ca="1" si="163"/>
        <v>23.871839999999988</v>
      </c>
      <c r="H2204" s="192" t="str">
        <f ca="1"/>
        <v>2016-11-16</v>
      </c>
      <c r="I2204" s="193">
        <f ca="1"/>
        <v>235362088</v>
      </c>
      <c r="O2204" s="192" t="str">
        <f ca="1"/>
        <v>2016-11-16</v>
      </c>
      <c r="P2204" s="193">
        <f ca="1"/>
        <v>2.2200000000000002</v>
      </c>
      <c r="Q2204" s="11"/>
    </row>
    <row r="2205" spans="1:17" ht="12.5">
      <c r="A2205" s="19"/>
      <c r="B2205" s="198" t="str">
        <f ca="1"/>
        <v>2016-11-15</v>
      </c>
      <c r="C2205" s="30">
        <f ca="1"/>
        <v>24.77</v>
      </c>
      <c r="D2205" s="205">
        <f t="shared" ca="1" si="164"/>
        <v>25.910500000000003</v>
      </c>
      <c r="E2205" s="30">
        <f t="shared" ca="1" si="161"/>
        <v>25.75633333333333</v>
      </c>
      <c r="F2205" s="30">
        <f t="shared" ca="1" si="162"/>
        <v>24.379250000000006</v>
      </c>
      <c r="G2205" s="206">
        <f t="shared" ca="1" si="163"/>
        <v>23.877559999999992</v>
      </c>
      <c r="H2205" s="192" t="str">
        <f ca="1"/>
        <v>2016-11-15</v>
      </c>
      <c r="I2205" s="193">
        <f ca="1"/>
        <v>129058040</v>
      </c>
      <c r="O2205" s="192" t="str">
        <f ca="1"/>
        <v>2016-11-15</v>
      </c>
      <c r="P2205" s="193">
        <f ca="1"/>
        <v>2.2400000000000002</v>
      </c>
      <c r="Q2205" s="11"/>
    </row>
    <row r="2206" spans="1:17" ht="12.5">
      <c r="A2206" s="19"/>
      <c r="B2206" s="198" t="str">
        <f ca="1"/>
        <v>2016-11-14</v>
      </c>
      <c r="C2206" s="30">
        <f ca="1"/>
        <v>24.45</v>
      </c>
      <c r="D2206" s="205">
        <f t="shared" ca="1" si="164"/>
        <v>26.023500000000002</v>
      </c>
      <c r="E2206" s="30">
        <f t="shared" ca="1" si="161"/>
        <v>25.759666666666664</v>
      </c>
      <c r="F2206" s="30">
        <f t="shared" ca="1" si="162"/>
        <v>24.364333333333338</v>
      </c>
      <c r="G2206" s="206">
        <f t="shared" ca="1" si="163"/>
        <v>23.884639999999987</v>
      </c>
      <c r="H2206" s="192" t="str">
        <f ca="1"/>
        <v>2016-11-14</v>
      </c>
      <c r="I2206" s="193">
        <f ca="1"/>
        <v>204702016</v>
      </c>
      <c r="O2206" s="192" t="str">
        <f ca="1"/>
        <v>2016-11-14</v>
      </c>
      <c r="P2206" s="193">
        <f ca="1"/>
        <v>2.2200000000000002</v>
      </c>
      <c r="Q2206" s="11"/>
    </row>
    <row r="2207" spans="1:17" ht="12.5">
      <c r="A2207" s="19"/>
      <c r="B2207" s="198" t="str">
        <f ca="1"/>
        <v>2016-11-11</v>
      </c>
      <c r="C2207" s="30">
        <f ca="1"/>
        <v>25.08</v>
      </c>
      <c r="D2207" s="205">
        <f t="shared" ca="1" si="164"/>
        <v>26.153499999999998</v>
      </c>
      <c r="E2207" s="30">
        <f t="shared" ca="1" si="161"/>
        <v>25.771499999999996</v>
      </c>
      <c r="F2207" s="30">
        <f t="shared" ca="1" si="162"/>
        <v>24.350583333333336</v>
      </c>
      <c r="G2207" s="206">
        <f t="shared" ca="1" si="163"/>
        <v>23.889719999999986</v>
      </c>
      <c r="H2207" s="192" t="str">
        <f ca="1"/>
        <v>2016-11-11</v>
      </c>
      <c r="I2207" s="193">
        <f ca="1"/>
        <v>136575600</v>
      </c>
      <c r="O2207" s="192" t="str">
        <f ca="1"/>
        <v>2016-11-10</v>
      </c>
      <c r="P2207" s="193">
        <f ca="1"/>
        <v>2.12</v>
      </c>
      <c r="Q2207" s="11"/>
    </row>
    <row r="2208" spans="1:17" ht="12.5">
      <c r="A2208" s="19"/>
      <c r="B2208" s="198" t="str">
        <f ca="1"/>
        <v>2016-11-10</v>
      </c>
      <c r="C2208" s="30">
        <f ca="1"/>
        <v>24.93</v>
      </c>
      <c r="D2208" s="205">
        <f t="shared" ca="1" si="164"/>
        <v>26.252999999999997</v>
      </c>
      <c r="E2208" s="30">
        <f t="shared" ca="1" si="161"/>
        <v>25.771833333333326</v>
      </c>
      <c r="F2208" s="30">
        <f t="shared" ca="1" si="162"/>
        <v>24.328250000000004</v>
      </c>
      <c r="G2208" s="206">
        <f t="shared" ca="1" si="163"/>
        <v>23.892719999999986</v>
      </c>
      <c r="H2208" s="192" t="str">
        <f ca="1"/>
        <v>2016-11-10</v>
      </c>
      <c r="I2208" s="193">
        <f ca="1"/>
        <v>228538164</v>
      </c>
      <c r="O2208" s="192" t="str">
        <f ca="1"/>
        <v>2016-11-09</v>
      </c>
      <c r="P2208" s="193">
        <f ca="1"/>
        <v>2.0699999999999998</v>
      </c>
      <c r="Q2208" s="11"/>
    </row>
    <row r="2209" spans="1:17" ht="12.5">
      <c r="A2209" s="19"/>
      <c r="B2209" s="198" t="str">
        <f ca="1"/>
        <v>2016-11-09</v>
      </c>
      <c r="C2209" s="30">
        <f ca="1"/>
        <v>25.64</v>
      </c>
      <c r="D2209" s="205">
        <f t="shared" ca="1" si="164"/>
        <v>26.352499999999999</v>
      </c>
      <c r="E2209" s="30">
        <f t="shared" ca="1" si="161"/>
        <v>25.775166666666664</v>
      </c>
      <c r="F2209" s="30">
        <f t="shared" ca="1" si="162"/>
        <v>24.304416666666672</v>
      </c>
      <c r="G2209" s="206">
        <f t="shared" ca="1" si="163"/>
        <v>23.89467999999999</v>
      </c>
      <c r="H2209" s="192" t="str">
        <f ca="1"/>
        <v>2016-11-09</v>
      </c>
      <c r="I2209" s="193">
        <f ca="1"/>
        <v>236705600</v>
      </c>
      <c r="O2209" s="192" t="str">
        <f ca="1"/>
        <v>2016-11-08</v>
      </c>
      <c r="P2209" s="193">
        <f ca="1"/>
        <v>1.86</v>
      </c>
      <c r="Q2209" s="11"/>
    </row>
    <row r="2210" spans="1:17" ht="12.5">
      <c r="A2210" s="19"/>
      <c r="B2210" s="198" t="str">
        <f ca="1"/>
        <v>2016-11-08</v>
      </c>
      <c r="C2210" s="30">
        <f ca="1"/>
        <v>25.69</v>
      </c>
      <c r="D2210" s="205">
        <f t="shared" ca="1" si="164"/>
        <v>26.420500000000004</v>
      </c>
      <c r="E2210" s="30">
        <f t="shared" ca="1" si="161"/>
        <v>25.767333333333333</v>
      </c>
      <c r="F2210" s="30">
        <f t="shared" ca="1" si="162"/>
        <v>24.272333333333336</v>
      </c>
      <c r="G2210" s="206">
        <f t="shared" ca="1" si="163"/>
        <v>23.89683999999999</v>
      </c>
      <c r="H2210" s="192" t="str">
        <f ca="1"/>
        <v>2016-11-08</v>
      </c>
      <c r="I2210" s="193">
        <f ca="1"/>
        <v>97016800</v>
      </c>
      <c r="O2210" s="192" t="str">
        <f ca="1"/>
        <v>2016-11-07</v>
      </c>
      <c r="P2210" s="193">
        <f ca="1"/>
        <v>1.83</v>
      </c>
      <c r="Q2210" s="11"/>
    </row>
    <row r="2211" spans="1:17" ht="12.5">
      <c r="A2211" s="19"/>
      <c r="B2211" s="198" t="str">
        <f ca="1"/>
        <v>2016-11-07</v>
      </c>
      <c r="C2211" s="30">
        <f ca="1"/>
        <v>25.53</v>
      </c>
      <c r="D2211" s="205">
        <f t="shared" ca="1" si="164"/>
        <v>26.474</v>
      </c>
      <c r="E2211" s="30">
        <f t="shared" ca="1" si="161"/>
        <v>25.759</v>
      </c>
      <c r="F2211" s="30">
        <f t="shared" ca="1" si="162"/>
        <v>24.237916666666667</v>
      </c>
      <c r="G2211" s="206">
        <f t="shared" ca="1" si="163"/>
        <v>23.899159999999991</v>
      </c>
      <c r="H2211" s="192" t="str">
        <f ca="1"/>
        <v>2016-11-07</v>
      </c>
      <c r="I2211" s="193">
        <f ca="1"/>
        <v>130240000</v>
      </c>
      <c r="O2211" s="192" t="str">
        <f ca="1"/>
        <v>2016-11-04</v>
      </c>
      <c r="P2211" s="193">
        <f ca="1"/>
        <v>1.78</v>
      </c>
      <c r="Q2211" s="11"/>
    </row>
    <row r="2212" spans="1:17" ht="12.5">
      <c r="A2212" s="19"/>
      <c r="B2212" s="198" t="str">
        <f ca="1"/>
        <v>2016-11-04</v>
      </c>
      <c r="C2212" s="30">
        <f ca="1"/>
        <v>25.17</v>
      </c>
      <c r="D2212" s="205">
        <f t="shared" ca="1" si="164"/>
        <v>26.532499999999999</v>
      </c>
      <c r="E2212" s="30">
        <f t="shared" ca="1" si="161"/>
        <v>25.748333333333335</v>
      </c>
      <c r="F2212" s="30">
        <f t="shared" ca="1" si="162"/>
        <v>24.205499999999997</v>
      </c>
      <c r="G2212" s="206">
        <f t="shared" ca="1" si="163"/>
        <v>23.902719999999992</v>
      </c>
      <c r="H2212" s="192" t="str">
        <f ca="1"/>
        <v>2016-11-04</v>
      </c>
      <c r="I2212" s="193">
        <f ca="1"/>
        <v>123348000</v>
      </c>
      <c r="O2212" s="192" t="str">
        <f ca="1"/>
        <v>2016-11-03</v>
      </c>
      <c r="P2212" s="193">
        <f ca="1"/>
        <v>1.81</v>
      </c>
      <c r="Q2212" s="11"/>
    </row>
    <row r="2213" spans="1:17" ht="12.5">
      <c r="A2213" s="19"/>
      <c r="B2213" s="198" t="str">
        <f ca="1"/>
        <v>2016-11-03</v>
      </c>
      <c r="C2213" s="30">
        <f ca="1"/>
        <v>25.4</v>
      </c>
      <c r="D2213" s="205">
        <f t="shared" ca="1" si="164"/>
        <v>26.586000000000002</v>
      </c>
      <c r="E2213" s="30">
        <f t="shared" ca="1" si="161"/>
        <v>25.742666666666668</v>
      </c>
      <c r="F2213" s="30">
        <f t="shared" ca="1" si="162"/>
        <v>24.174083333333336</v>
      </c>
      <c r="G2213" s="206">
        <f t="shared" ca="1" si="163"/>
        <v>23.911159999999992</v>
      </c>
      <c r="H2213" s="192" t="str">
        <f ca="1"/>
        <v>2016-11-03</v>
      </c>
      <c r="I2213" s="193">
        <f ca="1"/>
        <v>107730408</v>
      </c>
      <c r="O2213" s="192" t="str">
        <f ca="1"/>
        <v>2016-11-02</v>
      </c>
      <c r="P2213" s="193">
        <f ca="1"/>
        <v>1.8</v>
      </c>
      <c r="Q2213" s="11"/>
    </row>
    <row r="2214" spans="1:17" ht="12.5">
      <c r="A2214" s="19"/>
      <c r="B2214" s="198" t="str">
        <f ca="1"/>
        <v>2016-11-02</v>
      </c>
      <c r="C2214" s="30">
        <f ca="1"/>
        <v>25.68</v>
      </c>
      <c r="D2214" s="205">
        <f t="shared" ca="1" si="164"/>
        <v>26.626500000000004</v>
      </c>
      <c r="E2214" s="30">
        <f t="shared" ca="1" si="161"/>
        <v>25.733500000000003</v>
      </c>
      <c r="F2214" s="30">
        <f t="shared" ca="1" si="162"/>
        <v>24.141416666666668</v>
      </c>
      <c r="G2214" s="206">
        <f t="shared" ca="1" si="163"/>
        <v>23.919119999999992</v>
      </c>
      <c r="H2214" s="192" t="str">
        <f ca="1"/>
        <v>2016-11-02</v>
      </c>
      <c r="I2214" s="193">
        <f ca="1"/>
        <v>113326836</v>
      </c>
      <c r="O2214" s="192" t="str">
        <f ca="1"/>
        <v>2016-11-01</v>
      </c>
      <c r="P2214" s="193">
        <f ca="1"/>
        <v>1.82</v>
      </c>
      <c r="Q2214" s="11"/>
    </row>
    <row r="2215" spans="1:17" ht="12.5">
      <c r="A2215" s="19"/>
      <c r="B2215" s="198" t="str">
        <f ca="1"/>
        <v>2016-11-01</v>
      </c>
      <c r="C2215" s="30">
        <f ca="1"/>
        <v>25.65</v>
      </c>
      <c r="D2215" s="205">
        <f t="shared" ca="1" si="164"/>
        <v>26.643000000000001</v>
      </c>
      <c r="E2215" s="30">
        <f t="shared" ca="1" si="161"/>
        <v>25.72283333333333</v>
      </c>
      <c r="F2215" s="30">
        <f t="shared" ca="1" si="162"/>
        <v>24.10008333333333</v>
      </c>
      <c r="G2215" s="206">
        <f t="shared" ca="1" si="163"/>
        <v>23.92583999999999</v>
      </c>
      <c r="H2215" s="192" t="str">
        <f ca="1"/>
        <v>2016-11-01</v>
      </c>
      <c r="I2215" s="193">
        <f ca="1"/>
        <v>175303248</v>
      </c>
      <c r="O2215" s="192" t="str">
        <f ca="1"/>
        <v>2016-10-31</v>
      </c>
      <c r="P2215" s="193">
        <f ca="1"/>
        <v>1.83</v>
      </c>
      <c r="Q2215" s="11"/>
    </row>
    <row r="2216" spans="1:17" ht="12.5">
      <c r="A2216" s="19"/>
      <c r="B2216" s="198" t="str">
        <f ca="1"/>
        <v>2016-10-31</v>
      </c>
      <c r="C2216" s="30">
        <f ca="1"/>
        <v>26.12</v>
      </c>
      <c r="D2216" s="205">
        <f t="shared" ca="1" si="164"/>
        <v>26.660500000000003</v>
      </c>
      <c r="E2216" s="30">
        <f t="shared" ca="1" si="161"/>
        <v>25.711000000000002</v>
      </c>
      <c r="F2216" s="30">
        <f t="shared" ca="1" si="162"/>
        <v>24.058583333333331</v>
      </c>
      <c r="G2216" s="206">
        <f t="shared" ca="1" si="163"/>
        <v>23.93315999999999</v>
      </c>
      <c r="H2216" s="192" t="str">
        <f ca="1"/>
        <v>2016-10-31</v>
      </c>
      <c r="I2216" s="193">
        <f ca="1"/>
        <v>105677600</v>
      </c>
      <c r="O2216" s="192" t="str">
        <f ca="1"/>
        <v>2016-10-28</v>
      </c>
      <c r="P2216" s="193">
        <f ca="1"/>
        <v>1.85</v>
      </c>
      <c r="Q2216" s="11"/>
    </row>
    <row r="2217" spans="1:17" ht="12.5">
      <c r="A2217" s="19"/>
      <c r="B2217" s="198" t="str">
        <f ca="1"/>
        <v>2016-10-28</v>
      </c>
      <c r="C2217" s="30">
        <f ca="1"/>
        <v>26.17</v>
      </c>
      <c r="D2217" s="205">
        <f t="shared" ca="1" si="164"/>
        <v>26.649000000000001</v>
      </c>
      <c r="E2217" s="30">
        <f t="shared" ca="1" si="161"/>
        <v>25.687833333333334</v>
      </c>
      <c r="F2217" s="30">
        <f t="shared" ca="1" si="162"/>
        <v>24.017333333333333</v>
      </c>
      <c r="G2217" s="206">
        <f t="shared" ca="1" si="163"/>
        <v>23.939119999999988</v>
      </c>
      <c r="H2217" s="192" t="str">
        <f ca="1"/>
        <v>2016-10-28</v>
      </c>
      <c r="I2217" s="193">
        <f ca="1"/>
        <v>151446800</v>
      </c>
      <c r="O2217" s="192" t="str">
        <f ca="1"/>
        <v>2016-10-27</v>
      </c>
      <c r="P2217" s="193">
        <f ca="1"/>
        <v>1.84</v>
      </c>
      <c r="Q2217" s="11"/>
    </row>
    <row r="2218" spans="1:17" ht="12.5">
      <c r="A2218" s="19"/>
      <c r="B2218" s="198" t="str">
        <f ca="1"/>
        <v>2016-10-27</v>
      </c>
      <c r="C2218" s="30">
        <f ca="1"/>
        <v>26.34</v>
      </c>
      <c r="D2218" s="205">
        <f t="shared" ca="1" si="164"/>
        <v>26.641000000000002</v>
      </c>
      <c r="E2218" s="30">
        <f t="shared" ca="1" si="161"/>
        <v>25.657666666666668</v>
      </c>
      <c r="F2218" s="30">
        <f t="shared" ca="1" si="162"/>
        <v>23.977416666666667</v>
      </c>
      <c r="G2218" s="206">
        <f t="shared" ca="1" si="163"/>
        <v>23.943639999999984</v>
      </c>
      <c r="H2218" s="192" t="str">
        <f ca="1"/>
        <v>2016-10-27</v>
      </c>
      <c r="I2218" s="193">
        <f ca="1"/>
        <v>138248180</v>
      </c>
      <c r="O2218" s="192" t="str">
        <f ca="1"/>
        <v>2016-10-26</v>
      </c>
      <c r="P2218" s="193">
        <f ca="1"/>
        <v>1.79</v>
      </c>
      <c r="Q2218" s="11"/>
    </row>
    <row r="2219" spans="1:17" ht="12.5">
      <c r="A2219" s="19"/>
      <c r="B2219" s="198" t="str">
        <f ca="1"/>
        <v>2016-10-26</v>
      </c>
      <c r="C2219" s="30">
        <f ca="1"/>
        <v>26.6</v>
      </c>
      <c r="D2219" s="205">
        <f t="shared" ca="1" si="164"/>
        <v>26.614499999999992</v>
      </c>
      <c r="E2219" s="30">
        <f t="shared" ca="1" si="161"/>
        <v>25.622166666666661</v>
      </c>
      <c r="F2219" s="30">
        <f t="shared" ca="1" si="162"/>
        <v>23.934916666666663</v>
      </c>
      <c r="G2219" s="206">
        <f t="shared" ca="1" si="163"/>
        <v>23.945959999999989</v>
      </c>
      <c r="H2219" s="192" t="str">
        <f ca="1"/>
        <v>2016-10-26</v>
      </c>
      <c r="I2219" s="193">
        <f ca="1"/>
        <v>264536876</v>
      </c>
      <c r="O2219" s="192" t="str">
        <f ca="1"/>
        <v>2016-10-25</v>
      </c>
      <c r="P2219" s="193">
        <f ca="1"/>
        <v>1.76</v>
      </c>
      <c r="Q2219" s="11"/>
    </row>
    <row r="2220" spans="1:17" ht="12.5">
      <c r="A2220" s="19"/>
      <c r="B2220" s="198" t="str">
        <f ca="1"/>
        <v>2016-10-25</v>
      </c>
      <c r="C2220" s="30">
        <f ca="1"/>
        <v>27.21</v>
      </c>
      <c r="D2220" s="205">
        <f t="shared" ca="1" si="164"/>
        <v>26.595499999999998</v>
      </c>
      <c r="E2220" s="30">
        <f t="shared" ca="1" si="161"/>
        <v>25.577333333333332</v>
      </c>
      <c r="F2220" s="30">
        <f t="shared" ca="1" si="162"/>
        <v>23.89008333333333</v>
      </c>
      <c r="G2220" s="206">
        <f t="shared" ca="1" si="163"/>
        <v>23.948159999999987</v>
      </c>
      <c r="H2220" s="192" t="str">
        <f ca="1"/>
        <v>2016-10-25</v>
      </c>
      <c r="I2220" s="193">
        <f ca="1"/>
        <v>192516000</v>
      </c>
      <c r="O2220" s="192" t="str">
        <f ca="1"/>
        <v>2016-10-24</v>
      </c>
      <c r="P2220" s="193">
        <f ca="1"/>
        <v>1.76</v>
      </c>
      <c r="Q2220" s="11"/>
    </row>
    <row r="2221" spans="1:17" ht="12.5">
      <c r="A2221" s="19"/>
      <c r="B2221" s="198" t="str">
        <f ca="1"/>
        <v>2016-10-24</v>
      </c>
      <c r="C2221" s="30">
        <f ca="1"/>
        <v>27.07</v>
      </c>
      <c r="D2221" s="205">
        <f t="shared" ca="1" si="164"/>
        <v>26.535999999999994</v>
      </c>
      <c r="E2221" s="30">
        <f t="shared" ca="1" si="161"/>
        <v>25.528333333333329</v>
      </c>
      <c r="F2221" s="30">
        <f t="shared" ca="1" si="162"/>
        <v>23.841166666666663</v>
      </c>
      <c r="G2221" s="206">
        <f t="shared" ca="1" si="163"/>
        <v>23.946799999999985</v>
      </c>
      <c r="H2221" s="192" t="str">
        <f ca="1"/>
        <v>2016-10-24</v>
      </c>
      <c r="I2221" s="193">
        <f ca="1"/>
        <v>94154800</v>
      </c>
      <c r="O2221" s="192" t="str">
        <f ca="1"/>
        <v>2016-10-21</v>
      </c>
      <c r="P2221" s="193">
        <f ca="1"/>
        <v>1.74</v>
      </c>
      <c r="Q2221" s="11"/>
    </row>
    <row r="2222" spans="1:17" ht="12.5">
      <c r="A2222" s="19"/>
      <c r="B2222" s="198" t="str">
        <f ca="1"/>
        <v>2016-10-21</v>
      </c>
      <c r="C2222" s="30">
        <f ca="1"/>
        <v>26.83</v>
      </c>
      <c r="D2222" s="205">
        <f t="shared" ca="1" si="164"/>
        <v>26.480999999999995</v>
      </c>
      <c r="E2222" s="30">
        <f t="shared" ca="1" si="161"/>
        <v>25.474666666666664</v>
      </c>
      <c r="F2222" s="30">
        <f t="shared" ca="1" si="162"/>
        <v>23.794166666666666</v>
      </c>
      <c r="G2222" s="206">
        <f t="shared" ca="1" si="163"/>
        <v>23.941759999999988</v>
      </c>
      <c r="H2222" s="192" t="str">
        <f ca="1"/>
        <v>2016-10-21</v>
      </c>
      <c r="I2222" s="193">
        <f ca="1"/>
        <v>92770800</v>
      </c>
      <c r="O2222" s="192" t="str">
        <f ca="1"/>
        <v>2016-10-20</v>
      </c>
      <c r="P2222" s="193">
        <f ca="1"/>
        <v>1.75</v>
      </c>
      <c r="Q2222" s="11"/>
    </row>
    <row r="2223" spans="1:17" ht="12.5">
      <c r="A2223" s="19"/>
      <c r="B2223" s="198" t="str">
        <f ca="1"/>
        <v>2016-10-20</v>
      </c>
      <c r="C2223" s="30">
        <f ca="1"/>
        <v>26.93</v>
      </c>
      <c r="D2223" s="205">
        <f t="shared" ca="1" si="164"/>
        <v>26.435999999999996</v>
      </c>
      <c r="E2223" s="30">
        <f t="shared" ca="1" si="161"/>
        <v>25.4255</v>
      </c>
      <c r="F2223" s="30">
        <f t="shared" ca="1" si="162"/>
        <v>23.750999999999998</v>
      </c>
      <c r="G2223" s="206">
        <f t="shared" ca="1" si="163"/>
        <v>23.938319999999994</v>
      </c>
      <c r="H2223" s="192" t="str">
        <f ca="1"/>
        <v>2016-10-20</v>
      </c>
      <c r="I2223" s="193">
        <f ca="1"/>
        <v>96503204</v>
      </c>
      <c r="O2223" s="192" t="str">
        <f ca="1"/>
        <v>2016-10-19</v>
      </c>
      <c r="P2223" s="193">
        <f ca="1"/>
        <v>1.75</v>
      </c>
      <c r="Q2223" s="11"/>
    </row>
    <row r="2224" spans="1:17" ht="12.5">
      <c r="A2224" s="19"/>
      <c r="B2224" s="198" t="str">
        <f ca="1"/>
        <v>2016-10-19</v>
      </c>
      <c r="C2224" s="30">
        <f ca="1"/>
        <v>26.95</v>
      </c>
      <c r="D2224" s="205">
        <f t="shared" ca="1" si="164"/>
        <v>26.407999999999994</v>
      </c>
      <c r="E2224" s="30">
        <f t="shared" ca="1" si="161"/>
        <v>25.36933333333333</v>
      </c>
      <c r="F2224" s="30">
        <f t="shared" ca="1" si="162"/>
        <v>23.704083333333337</v>
      </c>
      <c r="G2224" s="206">
        <f t="shared" ca="1" si="163"/>
        <v>23.937919999999995</v>
      </c>
      <c r="H2224" s="192" t="str">
        <f ca="1"/>
        <v>2016-10-19</v>
      </c>
      <c r="I2224" s="193">
        <f ca="1"/>
        <v>80138400</v>
      </c>
      <c r="O2224" s="192" t="str">
        <f ca="1"/>
        <v>2016-10-18</v>
      </c>
      <c r="P2224" s="193">
        <f ca="1"/>
        <v>1.75</v>
      </c>
      <c r="Q2224" s="11"/>
    </row>
    <row r="2225" spans="1:17" ht="12.5">
      <c r="A2225" s="19"/>
      <c r="B2225" s="198" t="str">
        <f ca="1"/>
        <v>2016-10-18</v>
      </c>
      <c r="C2225" s="30">
        <f ca="1"/>
        <v>27.03</v>
      </c>
      <c r="D2225" s="205">
        <f t="shared" ca="1" si="164"/>
        <v>26.367000000000001</v>
      </c>
      <c r="E2225" s="30">
        <f t="shared" ca="1" si="161"/>
        <v>25.288833333333336</v>
      </c>
      <c r="F2225" s="30">
        <f t="shared" ca="1" si="162"/>
        <v>23.657166666666672</v>
      </c>
      <c r="G2225" s="206">
        <f t="shared" ca="1" si="163"/>
        <v>23.934199999999997</v>
      </c>
      <c r="H2225" s="192" t="str">
        <f ca="1"/>
        <v>2016-10-18</v>
      </c>
      <c r="I2225" s="193">
        <f ca="1"/>
        <v>98214000</v>
      </c>
      <c r="O2225" s="192" t="str">
        <f ca="1"/>
        <v>2016-10-17</v>
      </c>
      <c r="P2225" s="193">
        <f ca="1"/>
        <v>1.77</v>
      </c>
      <c r="Q2225" s="11"/>
    </row>
    <row r="2226" spans="1:17" ht="12.5">
      <c r="A2226" s="19"/>
      <c r="B2226" s="198" t="str">
        <f ca="1"/>
        <v>2016-10-17</v>
      </c>
      <c r="C2226" s="30">
        <f ca="1"/>
        <v>27.05</v>
      </c>
      <c r="D2226" s="205">
        <f t="shared" ca="1" si="164"/>
        <v>26.322000000000003</v>
      </c>
      <c r="E2226" s="30">
        <f t="shared" ca="1" si="161"/>
        <v>25.209666666666667</v>
      </c>
      <c r="F2226" s="30">
        <f t="shared" ca="1" si="162"/>
        <v>23.611666666666672</v>
      </c>
      <c r="G2226" s="206">
        <f t="shared" ca="1" si="163"/>
        <v>23.928599999999996</v>
      </c>
      <c r="H2226" s="192" t="str">
        <f ca="1"/>
        <v>2016-10-17</v>
      </c>
      <c r="I2226" s="193">
        <f ca="1"/>
        <v>94499600</v>
      </c>
      <c r="O2226" s="192" t="str">
        <f ca="1"/>
        <v>2016-10-14</v>
      </c>
      <c r="P2226" s="193">
        <f ca="1"/>
        <v>1.79</v>
      </c>
      <c r="Q2226" s="11"/>
    </row>
    <row r="2227" spans="1:17" ht="12.5">
      <c r="A2227" s="19"/>
      <c r="B2227" s="198" t="str">
        <f ca="1"/>
        <v>2016-10-14</v>
      </c>
      <c r="C2227" s="30">
        <f ca="1"/>
        <v>27.07</v>
      </c>
      <c r="D2227" s="205">
        <f t="shared" ca="1" si="164"/>
        <v>26.276000000000003</v>
      </c>
      <c r="E2227" s="30">
        <f t="shared" ca="1" si="161"/>
        <v>25.135166666666667</v>
      </c>
      <c r="F2227" s="30">
        <f t="shared" ca="1" si="162"/>
        <v>23.571666666666669</v>
      </c>
      <c r="G2227" s="206">
        <f t="shared" ca="1" si="163"/>
        <v>23.922919999999998</v>
      </c>
      <c r="H2227" s="192" t="str">
        <f ca="1"/>
        <v>2016-10-14</v>
      </c>
      <c r="I2227" s="193">
        <f ca="1"/>
        <v>142608800</v>
      </c>
      <c r="O2227" s="192" t="str">
        <f ca="1"/>
        <v>2016-10-13</v>
      </c>
      <c r="P2227" s="193">
        <f ca="1"/>
        <v>1.74</v>
      </c>
      <c r="Q2227" s="11"/>
    </row>
    <row r="2228" spans="1:17" ht="12.5">
      <c r="A2228" s="19"/>
      <c r="B2228" s="198" t="str">
        <f ca="1"/>
        <v>2016-10-13</v>
      </c>
      <c r="C2228" s="30">
        <f ca="1"/>
        <v>26.92</v>
      </c>
      <c r="D2228" s="205">
        <f t="shared" ca="1" si="164"/>
        <v>26.244499999999999</v>
      </c>
      <c r="E2228" s="30">
        <f t="shared" ca="1" si="161"/>
        <v>25.063166666666664</v>
      </c>
      <c r="F2228" s="30">
        <f t="shared" ca="1" si="162"/>
        <v>23.543916666666664</v>
      </c>
      <c r="G2228" s="206">
        <f t="shared" ca="1" si="163"/>
        <v>23.915319999999998</v>
      </c>
      <c r="H2228" s="192" t="str">
        <f ca="1"/>
        <v>2016-10-13</v>
      </c>
      <c r="I2228" s="193">
        <f ca="1"/>
        <v>140769624</v>
      </c>
      <c r="O2228" s="192" t="str">
        <f ca="1"/>
        <v>2016-10-12</v>
      </c>
      <c r="P2228" s="193">
        <f ca="1"/>
        <v>1.78</v>
      </c>
      <c r="Q2228" s="11"/>
    </row>
    <row r="2229" spans="1:17" ht="12.5">
      <c r="A2229" s="19"/>
      <c r="B2229" s="198" t="str">
        <f ca="1"/>
        <v>2016-10-12</v>
      </c>
      <c r="C2229" s="30">
        <f ca="1"/>
        <v>27</v>
      </c>
      <c r="D2229" s="205">
        <f t="shared" ca="1" si="164"/>
        <v>26.228000000000002</v>
      </c>
      <c r="E2229" s="30">
        <f t="shared" ca="1" si="161"/>
        <v>24.99583333333333</v>
      </c>
      <c r="F2229" s="30">
        <f t="shared" ca="1" si="162"/>
        <v>23.518749999999997</v>
      </c>
      <c r="G2229" s="206">
        <f t="shared" ca="1" si="163"/>
        <v>23.907679999999996</v>
      </c>
      <c r="H2229" s="192" t="str">
        <f ca="1"/>
        <v>2016-10-12</v>
      </c>
      <c r="I2229" s="193">
        <f ca="1"/>
        <v>150347200</v>
      </c>
      <c r="O2229" s="192" t="str">
        <f ca="1"/>
        <v>2016-10-11</v>
      </c>
      <c r="P2229" s="193">
        <f ca="1"/>
        <v>1.76</v>
      </c>
      <c r="Q2229" s="11"/>
    </row>
    <row r="2230" spans="1:17" ht="12.5">
      <c r="A2230" s="19"/>
      <c r="B2230" s="198" t="str">
        <f ca="1"/>
        <v>2016-10-11</v>
      </c>
      <c r="C2230" s="30">
        <f ca="1"/>
        <v>26.76</v>
      </c>
      <c r="D2230" s="205">
        <f t="shared" ca="1" si="164"/>
        <v>26.163999999999998</v>
      </c>
      <c r="E2230" s="30">
        <f t="shared" ca="1" si="161"/>
        <v>24.926833333333324</v>
      </c>
      <c r="F2230" s="30">
        <f t="shared" ca="1" si="162"/>
        <v>23.494083333333325</v>
      </c>
      <c r="G2230" s="206">
        <f t="shared" ca="1" si="163"/>
        <v>23.900479999999991</v>
      </c>
      <c r="H2230" s="192" t="str">
        <f ca="1"/>
        <v>2016-10-11</v>
      </c>
      <c r="I2230" s="193">
        <f ca="1"/>
        <v>256164172</v>
      </c>
      <c r="O2230" s="192" t="str">
        <f ca="1"/>
        <v>2016-10-07</v>
      </c>
      <c r="P2230" s="193">
        <f ca="1"/>
        <v>1.74</v>
      </c>
      <c r="Q2230" s="11"/>
    </row>
    <row r="2231" spans="1:17" ht="12.5">
      <c r="A2231" s="19"/>
      <c r="B2231" s="198" t="str">
        <f ca="1"/>
        <v>2016-10-10</v>
      </c>
      <c r="C2231" s="30">
        <f ca="1"/>
        <v>26.7</v>
      </c>
      <c r="D2231" s="205">
        <f t="shared" ca="1" si="164"/>
        <v>26.068000000000001</v>
      </c>
      <c r="E2231" s="30">
        <f t="shared" ca="1" si="161"/>
        <v>24.861666666666657</v>
      </c>
      <c r="F2231" s="30">
        <f t="shared" ca="1" si="162"/>
        <v>23.471916666666662</v>
      </c>
      <c r="G2231" s="206">
        <f t="shared" ca="1" si="163"/>
        <v>23.892759999999992</v>
      </c>
      <c r="H2231" s="192" t="str">
        <f ca="1"/>
        <v>2016-10-10</v>
      </c>
      <c r="I2231" s="193">
        <f ca="1"/>
        <v>144944000</v>
      </c>
      <c r="O2231" s="192" t="str">
        <f ca="1"/>
        <v>2016-10-06</v>
      </c>
      <c r="P2231" s="193">
        <f ca="1"/>
        <v>1.74</v>
      </c>
      <c r="Q2231" s="11"/>
    </row>
    <row r="2232" spans="1:17" ht="12.5">
      <c r="A2232" s="19"/>
      <c r="B2232" s="198" t="str">
        <f ca="1"/>
        <v>2016-10-07</v>
      </c>
      <c r="C2232" s="30">
        <f ca="1"/>
        <v>26.24</v>
      </c>
      <c r="D2232" s="205">
        <f t="shared" ca="1" si="164"/>
        <v>25.945999999999998</v>
      </c>
      <c r="E2232" s="30">
        <f t="shared" ca="1" si="161"/>
        <v>24.793499999999987</v>
      </c>
      <c r="F2232" s="30">
        <f t="shared" ca="1" si="162"/>
        <v>23.45249999999999</v>
      </c>
      <c r="G2232" s="206">
        <f t="shared" ca="1" si="163"/>
        <v>23.886679999999991</v>
      </c>
      <c r="H2232" s="192" t="str">
        <f ca="1"/>
        <v>2016-10-07</v>
      </c>
      <c r="I2232" s="193">
        <f ca="1"/>
        <v>97433772</v>
      </c>
      <c r="O2232" s="192" t="str">
        <f ca="1"/>
        <v>2016-10-05</v>
      </c>
      <c r="P2232" s="193">
        <f ca="1"/>
        <v>1.72</v>
      </c>
      <c r="Q2232" s="11"/>
    </row>
    <row r="2233" spans="1:17" ht="12.5">
      <c r="A2233" s="19"/>
      <c r="B2233" s="198" t="str">
        <f ca="1"/>
        <v>2016-10-06</v>
      </c>
      <c r="C2233" s="30">
        <f ca="1"/>
        <v>26.21</v>
      </c>
      <c r="D2233" s="205">
        <f t="shared" ca="1" si="164"/>
        <v>25.820499999999992</v>
      </c>
      <c r="E2233" s="30">
        <f t="shared" ca="1" si="161"/>
        <v>24.732999999999986</v>
      </c>
      <c r="F2233" s="30">
        <f t="shared" ca="1" si="162"/>
        <v>23.436499999999992</v>
      </c>
      <c r="G2233" s="206">
        <f t="shared" ca="1" si="163"/>
        <v>23.882279999999994</v>
      </c>
      <c r="H2233" s="192" t="str">
        <f ca="1"/>
        <v>2016-10-06</v>
      </c>
      <c r="I2233" s="193">
        <f ca="1"/>
        <v>115117252</v>
      </c>
      <c r="O2233" s="192" t="str">
        <f ca="1"/>
        <v>2016-10-04</v>
      </c>
      <c r="P2233" s="193">
        <f ca="1"/>
        <v>1.68</v>
      </c>
      <c r="Q2233" s="11"/>
    </row>
    <row r="2234" spans="1:17" ht="12.5">
      <c r="A2234" s="19"/>
      <c r="B2234" s="198" t="str">
        <f ca="1"/>
        <v>2016-10-05</v>
      </c>
      <c r="C2234" s="30">
        <f ca="1"/>
        <v>26.01</v>
      </c>
      <c r="D2234" s="205">
        <f t="shared" ca="1" si="164"/>
        <v>25.724</v>
      </c>
      <c r="E2234" s="30">
        <f t="shared" ca="1" si="161"/>
        <v>24.66566666666666</v>
      </c>
      <c r="F2234" s="30">
        <f t="shared" ca="1" si="162"/>
        <v>23.421833333333328</v>
      </c>
      <c r="G2234" s="206">
        <f t="shared" ca="1" si="163"/>
        <v>23.878479999999996</v>
      </c>
      <c r="H2234" s="192" t="str">
        <f ca="1"/>
        <v>2016-10-05</v>
      </c>
      <c r="I2234" s="193">
        <f ca="1"/>
        <v>85812400</v>
      </c>
      <c r="O2234" s="192" t="str">
        <f ca="1"/>
        <v>2016-10-03</v>
      </c>
      <c r="P2234" s="193">
        <f ca="1"/>
        <v>1.62</v>
      </c>
      <c r="Q2234" s="11"/>
    </row>
    <row r="2235" spans="1:17" ht="12.5">
      <c r="A2235" s="19"/>
      <c r="B2235" s="198" t="str">
        <f ca="1"/>
        <v>2016-10-04</v>
      </c>
      <c r="C2235" s="30">
        <f ca="1"/>
        <v>26</v>
      </c>
      <c r="D2235" s="205">
        <f t="shared" ca="1" si="164"/>
        <v>25.669999999999998</v>
      </c>
      <c r="E2235" s="30">
        <f t="shared" ca="1" si="161"/>
        <v>24.603666666666655</v>
      </c>
      <c r="F2235" s="30">
        <f t="shared" ca="1" si="162"/>
        <v>23.413333333333323</v>
      </c>
      <c r="G2235" s="206">
        <f t="shared" ca="1" si="163"/>
        <v>23.873119999999997</v>
      </c>
      <c r="H2235" s="192" t="str">
        <f ca="1"/>
        <v>2016-10-04</v>
      </c>
      <c r="I2235" s="193">
        <f ca="1"/>
        <v>118947340</v>
      </c>
      <c r="O2235" s="192" t="str">
        <f ca="1"/>
        <v>2016-09-30</v>
      </c>
      <c r="P2235" s="193">
        <f ca="1"/>
        <v>1.61</v>
      </c>
      <c r="Q2235" s="11"/>
    </row>
    <row r="2236" spans="1:17" ht="12.5">
      <c r="A2236" s="19"/>
      <c r="B2236" s="198" t="str">
        <f ca="1"/>
        <v>2016-10-03</v>
      </c>
      <c r="C2236" s="30">
        <f ca="1"/>
        <v>25.89</v>
      </c>
      <c r="D2236" s="205">
        <f t="shared" ca="1" si="164"/>
        <v>25.609000000000002</v>
      </c>
      <c r="E2236" s="30">
        <f t="shared" ca="1" si="161"/>
        <v>24.540166666666661</v>
      </c>
      <c r="F2236" s="30">
        <f t="shared" ca="1" si="162"/>
        <v>23.409166666666657</v>
      </c>
      <c r="G2236" s="206">
        <f t="shared" ca="1" si="163"/>
        <v>23.868959999999994</v>
      </c>
      <c r="H2236" s="192" t="str">
        <f ca="1"/>
        <v>2016-10-03</v>
      </c>
      <c r="I2236" s="193">
        <f ca="1"/>
        <v>86807200</v>
      </c>
      <c r="O2236" s="192" t="str">
        <f ca="1"/>
        <v>2016-09-29</v>
      </c>
      <c r="P2236" s="193">
        <f ca="1"/>
        <v>1.56</v>
      </c>
      <c r="Q2236" s="11"/>
    </row>
    <row r="2237" spans="1:17" ht="12.5">
      <c r="A2237" s="19"/>
      <c r="B2237" s="198" t="str">
        <f ca="1"/>
        <v>2016-09-30</v>
      </c>
      <c r="C2237" s="30">
        <f ca="1"/>
        <v>26.01</v>
      </c>
      <c r="D2237" s="205">
        <f t="shared" ca="1" si="164"/>
        <v>25.553999999999998</v>
      </c>
      <c r="E2237" s="30">
        <f t="shared" ca="1" si="161"/>
        <v>24.477499999999999</v>
      </c>
      <c r="F2237" s="30">
        <f t="shared" ca="1" si="162"/>
        <v>23.405833333333323</v>
      </c>
      <c r="G2237" s="206">
        <f t="shared" ca="1" si="163"/>
        <v>23.865719999999996</v>
      </c>
      <c r="H2237" s="192" t="str">
        <f ca="1"/>
        <v>2016-09-30</v>
      </c>
      <c r="I2237" s="193">
        <f ca="1"/>
        <v>145516424</v>
      </c>
      <c r="O2237" s="192" t="str">
        <f ca="1"/>
        <v>2016-09-28</v>
      </c>
      <c r="P2237" s="193">
        <f ca="1"/>
        <v>1.57</v>
      </c>
      <c r="Q2237" s="11"/>
    </row>
    <row r="2238" spans="1:17" ht="12.5">
      <c r="A2238" s="19"/>
      <c r="B2238" s="198" t="str">
        <f ca="1"/>
        <v>2016-09-29</v>
      </c>
      <c r="C2238" s="30">
        <f ca="1"/>
        <v>25.81</v>
      </c>
      <c r="D2238" s="205">
        <f t="shared" ca="1" si="164"/>
        <v>25.4815</v>
      </c>
      <c r="E2238" s="30">
        <f t="shared" ca="1" si="161"/>
        <v>24.41</v>
      </c>
      <c r="F2238" s="30">
        <f t="shared" ca="1" si="162"/>
        <v>23.398416666666659</v>
      </c>
      <c r="G2238" s="206">
        <f t="shared" ca="1" si="163"/>
        <v>23.861519999999995</v>
      </c>
      <c r="H2238" s="192" t="str">
        <f ca="1"/>
        <v>2016-09-29</v>
      </c>
      <c r="I2238" s="193">
        <f ca="1"/>
        <v>143548000</v>
      </c>
      <c r="O2238" s="192" t="str">
        <f ca="1"/>
        <v>2016-09-27</v>
      </c>
      <c r="P2238" s="193">
        <f ca="1"/>
        <v>1.56</v>
      </c>
      <c r="Q2238" s="11"/>
    </row>
    <row r="2239" spans="1:17" ht="12.5">
      <c r="A2239" s="19"/>
      <c r="B2239" s="198" t="str">
        <f ca="1"/>
        <v>2016-09-28</v>
      </c>
      <c r="C2239" s="30">
        <f ca="1"/>
        <v>26.22</v>
      </c>
      <c r="D2239" s="205">
        <f t="shared" ca="1" si="164"/>
        <v>25.411500000000004</v>
      </c>
      <c r="E2239" s="30">
        <f t="shared" ca="1" si="161"/>
        <v>24.344166666666663</v>
      </c>
      <c r="F2239" s="30">
        <f t="shared" ca="1" si="162"/>
        <v>23.389999999999993</v>
      </c>
      <c r="G2239" s="206">
        <f t="shared" ca="1" si="163"/>
        <v>23.857759999999999</v>
      </c>
      <c r="H2239" s="192" t="str">
        <f ca="1"/>
        <v>2016-09-28</v>
      </c>
      <c r="I2239" s="193">
        <f ca="1"/>
        <v>118564400</v>
      </c>
      <c r="O2239" s="192" t="str">
        <f ca="1"/>
        <v>2016-09-26</v>
      </c>
      <c r="P2239" s="193">
        <f ca="1"/>
        <v>1.59</v>
      </c>
      <c r="Q2239" s="11"/>
    </row>
    <row r="2240" spans="1:17" ht="12.5">
      <c r="A2240" s="19"/>
      <c r="B2240" s="198" t="str">
        <f ca="1"/>
        <v>2016-09-27</v>
      </c>
      <c r="C2240" s="30">
        <f ca="1"/>
        <v>26.02</v>
      </c>
      <c r="D2240" s="205">
        <f t="shared" ca="1" si="164"/>
        <v>25.32</v>
      </c>
      <c r="E2240" s="30">
        <f t="shared" ca="1" si="161"/>
        <v>24.269499999999997</v>
      </c>
      <c r="F2240" s="30">
        <f t="shared" ca="1" si="162"/>
        <v>23.377499999999991</v>
      </c>
      <c r="G2240" s="206">
        <f t="shared" ca="1" si="163"/>
        <v>23.851639999999996</v>
      </c>
      <c r="H2240" s="192" t="str">
        <f ca="1"/>
        <v>2016-09-27</v>
      </c>
      <c r="I2240" s="193">
        <f ca="1"/>
        <v>98429648</v>
      </c>
      <c r="O2240" s="192" t="str">
        <f ca="1"/>
        <v>2016-09-23</v>
      </c>
      <c r="P2240" s="193">
        <f ca="1"/>
        <v>1.62</v>
      </c>
      <c r="Q2240" s="11"/>
    </row>
    <row r="2241" spans="1:17" ht="12.5">
      <c r="A2241" s="19"/>
      <c r="B2241" s="198" t="str">
        <f ca="1"/>
        <v>2016-09-26</v>
      </c>
      <c r="C2241" s="30">
        <f ca="1"/>
        <v>25.97</v>
      </c>
      <c r="D2241" s="205">
        <f t="shared" ca="1" si="164"/>
        <v>25.248000000000001</v>
      </c>
      <c r="E2241" s="30">
        <f t="shared" ca="1" si="161"/>
        <v>24.201499999999999</v>
      </c>
      <c r="F2241" s="30">
        <f t="shared" ca="1" si="162"/>
        <v>23.366416666666659</v>
      </c>
      <c r="G2241" s="206">
        <f t="shared" ca="1" si="163"/>
        <v>23.846959999999996</v>
      </c>
      <c r="H2241" s="192" t="str">
        <f ca="1"/>
        <v>2016-09-26</v>
      </c>
      <c r="I2241" s="193">
        <f ca="1"/>
        <v>119477768</v>
      </c>
      <c r="O2241" s="192" t="str">
        <f ca="1"/>
        <v>2016-09-22</v>
      </c>
      <c r="P2241" s="193">
        <f ca="1"/>
        <v>1.63</v>
      </c>
      <c r="Q2241" s="11"/>
    </row>
    <row r="2242" spans="1:17" ht="12.5">
      <c r="A2242" s="19"/>
      <c r="B2242" s="198" t="str">
        <f ca="1"/>
        <v>2016-09-23</v>
      </c>
      <c r="C2242" s="30">
        <f ca="1"/>
        <v>25.93</v>
      </c>
      <c r="D2242" s="205">
        <f t="shared" ca="1" si="164"/>
        <v>25.180000000000007</v>
      </c>
      <c r="E2242" s="30">
        <f t="shared" ca="1" si="161"/>
        <v>24.133333333333333</v>
      </c>
      <c r="F2242" s="30">
        <f t="shared" ca="1" si="162"/>
        <v>23.360333333333319</v>
      </c>
      <c r="G2242" s="206">
        <f t="shared" ca="1" si="163"/>
        <v>23.841359999999995</v>
      </c>
      <c r="H2242" s="192" t="str">
        <f ca="1"/>
        <v>2016-09-23</v>
      </c>
      <c r="I2242" s="193">
        <f ca="1"/>
        <v>209924800</v>
      </c>
      <c r="O2242" s="192" t="str">
        <f ca="1"/>
        <v>2016-09-21</v>
      </c>
      <c r="P2242" s="193">
        <f ca="1"/>
        <v>1.67</v>
      </c>
      <c r="Q2242" s="11"/>
    </row>
    <row r="2243" spans="1:17" ht="12.5">
      <c r="A2243" s="19"/>
      <c r="B2243" s="198" t="str">
        <f ca="1"/>
        <v>2016-09-22</v>
      </c>
      <c r="C2243" s="30">
        <f ca="1"/>
        <v>26.37</v>
      </c>
      <c r="D2243" s="205">
        <f t="shared" ca="1" si="164"/>
        <v>25.121000000000002</v>
      </c>
      <c r="E2243" s="30">
        <f t="shared" ca="1" si="161"/>
        <v>24.061166666666665</v>
      </c>
      <c r="F2243" s="30">
        <f t="shared" ca="1" si="162"/>
        <v>23.352416666666656</v>
      </c>
      <c r="G2243" s="206">
        <f t="shared" ca="1" si="163"/>
        <v>23.838959999999997</v>
      </c>
      <c r="H2243" s="192" t="str">
        <f ca="1"/>
        <v>2016-09-22</v>
      </c>
      <c r="I2243" s="193">
        <f ca="1"/>
        <v>124296000</v>
      </c>
      <c r="O2243" s="192" t="str">
        <f ca="1"/>
        <v>2016-09-20</v>
      </c>
      <c r="P2243" s="193">
        <f ca="1"/>
        <v>1.69</v>
      </c>
      <c r="Q2243" s="11"/>
    </row>
    <row r="2244" spans="1:17" ht="12.5">
      <c r="A2244" s="19"/>
      <c r="B2244" s="198" t="str">
        <f ca="1"/>
        <v>2016-09-21</v>
      </c>
      <c r="C2244" s="30">
        <f ca="1"/>
        <v>26.13</v>
      </c>
      <c r="D2244" s="205">
        <f t="shared" ca="1" si="164"/>
        <v>25.045499999999997</v>
      </c>
      <c r="E2244" s="30">
        <f t="shared" ref="E2244:E2307" ca="1" si="165">AVERAGE(C2244:C2303)</f>
        <v>23.978666666666665</v>
      </c>
      <c r="F2244" s="30">
        <f t="shared" ref="F2244:F2307" ca="1" si="166">AVERAGE(C2244:C2363)</f>
        <v>23.343333333333323</v>
      </c>
      <c r="G2244" s="206">
        <f t="shared" ref="G2244:G2307" ca="1" si="167">AVERAGE(C2244:C2493)</f>
        <v>23.836839999999995</v>
      </c>
      <c r="H2244" s="192" t="str">
        <f ca="1"/>
        <v>2016-09-21</v>
      </c>
      <c r="I2244" s="193">
        <f ca="1"/>
        <v>144012800</v>
      </c>
      <c r="O2244" s="192" t="str">
        <f ca="1"/>
        <v>2016-09-19</v>
      </c>
      <c r="P2244" s="193">
        <f ca="1"/>
        <v>1.7</v>
      </c>
      <c r="Q2244" s="11"/>
    </row>
    <row r="2245" spans="1:17" ht="12.5">
      <c r="A2245" s="19"/>
      <c r="B2245" s="198" t="str">
        <f ca="1"/>
        <v>2016-09-20</v>
      </c>
      <c r="C2245" s="30">
        <f ca="1"/>
        <v>26.13</v>
      </c>
      <c r="D2245" s="205">
        <f t="shared" ref="D2245:D2308" ca="1" si="168">AVERAGE(C2245:C2264)</f>
        <v>24.991500000000002</v>
      </c>
      <c r="E2245" s="30">
        <f t="shared" ca="1" si="165"/>
        <v>23.894166666666667</v>
      </c>
      <c r="F2245" s="30">
        <f t="shared" ca="1" si="166"/>
        <v>23.334083333333322</v>
      </c>
      <c r="G2245" s="206">
        <f t="shared" ca="1" si="167"/>
        <v>23.83596</v>
      </c>
      <c r="H2245" s="192" t="str">
        <f ca="1"/>
        <v>2016-09-20</v>
      </c>
      <c r="I2245" s="193">
        <f ca="1"/>
        <v>138057200</v>
      </c>
      <c r="O2245" s="192" t="str">
        <f ca="1"/>
        <v>2016-09-16</v>
      </c>
      <c r="P2245" s="193">
        <f ca="1"/>
        <v>1.7</v>
      </c>
      <c r="Q2245" s="11"/>
    </row>
    <row r="2246" spans="1:17" ht="12.5">
      <c r="A2246" s="19"/>
      <c r="B2246" s="198" t="str">
        <f ca="1"/>
        <v>2016-09-19</v>
      </c>
      <c r="C2246" s="30">
        <f ca="1"/>
        <v>26.13</v>
      </c>
      <c r="D2246" s="205">
        <f t="shared" ca="1" si="168"/>
        <v>24.933500000000002</v>
      </c>
      <c r="E2246" s="30">
        <f t="shared" ca="1" si="165"/>
        <v>23.814833333333336</v>
      </c>
      <c r="F2246" s="30">
        <f t="shared" ca="1" si="166"/>
        <v>23.322916666666661</v>
      </c>
      <c r="G2246" s="206">
        <f t="shared" ca="1" si="167"/>
        <v>23.834440000000001</v>
      </c>
      <c r="H2246" s="192" t="str">
        <f ca="1"/>
        <v>2016-09-19</v>
      </c>
      <c r="I2246" s="193">
        <f ca="1"/>
        <v>188092184</v>
      </c>
      <c r="O2246" s="192" t="str">
        <f ca="1"/>
        <v>2016-09-15</v>
      </c>
      <c r="P2246" s="193">
        <f ca="1"/>
        <v>1.7</v>
      </c>
      <c r="Q2246" s="11"/>
    </row>
    <row r="2247" spans="1:17" ht="12.5">
      <c r="A2247" s="19"/>
      <c r="B2247" s="198" t="str">
        <f ca="1"/>
        <v>2016-09-16</v>
      </c>
      <c r="C2247" s="30">
        <f ca="1"/>
        <v>26.44</v>
      </c>
      <c r="D2247" s="205">
        <f t="shared" ca="1" si="168"/>
        <v>24.885000000000005</v>
      </c>
      <c r="E2247" s="30">
        <f t="shared" ca="1" si="165"/>
        <v>23.745833333333334</v>
      </c>
      <c r="F2247" s="30">
        <f t="shared" ca="1" si="166"/>
        <v>23.312833333333327</v>
      </c>
      <c r="G2247" s="206">
        <f t="shared" ca="1" si="167"/>
        <v>23.832120000000003</v>
      </c>
      <c r="H2247" s="192" t="str">
        <f ca="1"/>
        <v>2016-09-16</v>
      </c>
      <c r="I2247" s="193">
        <f ca="1"/>
        <v>319547644</v>
      </c>
      <c r="O2247" s="192" t="str">
        <f ca="1"/>
        <v>2016-09-14</v>
      </c>
      <c r="P2247" s="193">
        <f ca="1"/>
        <v>1.69</v>
      </c>
      <c r="Q2247" s="11"/>
    </row>
    <row r="2248" spans="1:17" ht="12.5">
      <c r="A2248" s="19"/>
      <c r="B2248" s="198" t="str">
        <f ca="1"/>
        <v>2016-09-15</v>
      </c>
      <c r="C2248" s="30">
        <f ca="1"/>
        <v>26.59</v>
      </c>
      <c r="D2248" s="205">
        <f t="shared" ca="1" si="168"/>
        <v>24.818000000000005</v>
      </c>
      <c r="E2248" s="30">
        <f t="shared" ca="1" si="165"/>
        <v>23.669666666666664</v>
      </c>
      <c r="F2248" s="30">
        <f t="shared" ca="1" si="166"/>
        <v>23.296583333333324</v>
      </c>
      <c r="G2248" s="206">
        <f t="shared" ca="1" si="167"/>
        <v>23.830160000000003</v>
      </c>
      <c r="H2248" s="192" t="str">
        <f ca="1"/>
        <v>2016-09-15</v>
      </c>
      <c r="I2248" s="193">
        <f ca="1"/>
        <v>362452708</v>
      </c>
      <c r="O2248" s="192" t="str">
        <f ca="1"/>
        <v>2016-09-13</v>
      </c>
      <c r="P2248" s="193">
        <f ca="1"/>
        <v>1.73</v>
      </c>
      <c r="Q2248" s="11"/>
    </row>
    <row r="2249" spans="1:17" ht="12.5">
      <c r="A2249" s="19"/>
      <c r="B2249" s="198" t="str">
        <f ca="1"/>
        <v>2016-09-14</v>
      </c>
      <c r="C2249" s="30">
        <f ca="1"/>
        <v>25.72</v>
      </c>
      <c r="D2249" s="205">
        <f t="shared" ca="1" si="168"/>
        <v>24.745000000000001</v>
      </c>
      <c r="E2249" s="30">
        <f t="shared" ca="1" si="165"/>
        <v>23.592333333333336</v>
      </c>
      <c r="F2249" s="30">
        <f t="shared" ca="1" si="166"/>
        <v>23.274416666666657</v>
      </c>
      <c r="G2249" s="206">
        <f t="shared" ca="1" si="167"/>
        <v>23.826040000000006</v>
      </c>
      <c r="H2249" s="192" t="str">
        <f ca="1"/>
        <v>2016-09-14</v>
      </c>
      <c r="I2249" s="193">
        <f ca="1"/>
        <v>449361272</v>
      </c>
      <c r="O2249" s="192" t="str">
        <f ca="1"/>
        <v>2016-09-12</v>
      </c>
      <c r="P2249" s="193">
        <f ca="1"/>
        <v>1.67</v>
      </c>
      <c r="Q2249" s="11"/>
    </row>
    <row r="2250" spans="1:17" ht="12.5">
      <c r="A2250" s="19"/>
      <c r="B2250" s="198" t="str">
        <f ca="1"/>
        <v>2016-09-13</v>
      </c>
      <c r="C2250" s="30">
        <f ca="1"/>
        <v>24.84</v>
      </c>
      <c r="D2250" s="205">
        <f t="shared" ca="1" si="168"/>
        <v>24.717500000000001</v>
      </c>
      <c r="E2250" s="30">
        <f t="shared" ca="1" si="165"/>
        <v>23.526333333333337</v>
      </c>
      <c r="F2250" s="30">
        <f t="shared" ca="1" si="166"/>
        <v>23.260416666666661</v>
      </c>
      <c r="G2250" s="206">
        <f t="shared" ca="1" si="167"/>
        <v>23.825800000000005</v>
      </c>
      <c r="H2250" s="192" t="str">
        <f ca="1"/>
        <v>2016-09-13</v>
      </c>
      <c r="I2250" s="193">
        <f ca="1"/>
        <v>248704800</v>
      </c>
      <c r="O2250" s="192" t="str">
        <f ca="1"/>
        <v>2016-09-09</v>
      </c>
      <c r="P2250" s="193">
        <f ca="1"/>
        <v>1.67</v>
      </c>
      <c r="Q2250" s="11"/>
    </row>
    <row r="2251" spans="1:17" ht="12.5">
      <c r="A2251" s="19"/>
      <c r="B2251" s="198" t="str">
        <f ca="1"/>
        <v>2016-09-12</v>
      </c>
      <c r="C2251" s="30">
        <f ca="1"/>
        <v>24.26</v>
      </c>
      <c r="D2251" s="205">
        <f t="shared" ca="1" si="168"/>
        <v>24.735000000000007</v>
      </c>
      <c r="E2251" s="30">
        <f t="shared" ca="1" si="165"/>
        <v>23.476000000000003</v>
      </c>
      <c r="F2251" s="30">
        <f t="shared" ca="1" si="166"/>
        <v>23.254583333333326</v>
      </c>
      <c r="G2251" s="206">
        <f t="shared" ca="1" si="167"/>
        <v>23.831320000000009</v>
      </c>
      <c r="H2251" s="192" t="str">
        <f ca="1"/>
        <v>2016-09-12</v>
      </c>
      <c r="I2251" s="193">
        <f ca="1"/>
        <v>181171200</v>
      </c>
      <c r="O2251" s="192" t="str">
        <f ca="1"/>
        <v>2016-09-08</v>
      </c>
      <c r="P2251" s="193">
        <f ca="1"/>
        <v>1.62</v>
      </c>
      <c r="Q2251" s="11"/>
    </row>
    <row r="2252" spans="1:17" ht="12.5">
      <c r="A2252" s="19"/>
      <c r="B2252" s="198" t="str">
        <f ca="1"/>
        <v>2016-09-09</v>
      </c>
      <c r="C2252" s="30">
        <f ca="1"/>
        <v>23.73</v>
      </c>
      <c r="D2252" s="205">
        <f t="shared" ca="1" si="168"/>
        <v>24.766500000000004</v>
      </c>
      <c r="E2252" s="30">
        <f t="shared" ca="1" si="165"/>
        <v>23.443666666666669</v>
      </c>
      <c r="F2252" s="30">
        <f t="shared" ca="1" si="166"/>
        <v>23.254749999999998</v>
      </c>
      <c r="G2252" s="206">
        <f t="shared" ca="1" si="167"/>
        <v>23.839080000000006</v>
      </c>
      <c r="H2252" s="192" t="str">
        <f ca="1"/>
        <v>2016-09-09</v>
      </c>
      <c r="I2252" s="193">
        <f ca="1"/>
        <v>186228000</v>
      </c>
      <c r="O2252" s="192" t="str">
        <f ca="1"/>
        <v>2016-09-07</v>
      </c>
      <c r="P2252" s="193">
        <f ca="1"/>
        <v>1.54</v>
      </c>
      <c r="Q2252" s="11"/>
    </row>
    <row r="2253" spans="1:17" ht="12.5">
      <c r="A2253" s="19"/>
      <c r="B2253" s="198" t="str">
        <f ca="1"/>
        <v>2016-09-08</v>
      </c>
      <c r="C2253" s="30">
        <f ca="1"/>
        <v>24.28</v>
      </c>
      <c r="D2253" s="205">
        <f t="shared" ca="1" si="168"/>
        <v>24.821500000000004</v>
      </c>
      <c r="E2253" s="30">
        <f t="shared" ca="1" si="165"/>
        <v>23.418666666666663</v>
      </c>
      <c r="F2253" s="30">
        <f t="shared" ca="1" si="166"/>
        <v>23.257749999999994</v>
      </c>
      <c r="G2253" s="206">
        <f t="shared" ca="1" si="167"/>
        <v>23.848080000000003</v>
      </c>
      <c r="H2253" s="192" t="str">
        <f ca="1"/>
        <v>2016-09-08</v>
      </c>
      <c r="I2253" s="193">
        <f ca="1"/>
        <v>212008104</v>
      </c>
      <c r="O2253" s="192" t="str">
        <f ca="1"/>
        <v>2016-09-06</v>
      </c>
      <c r="P2253" s="193">
        <f ca="1"/>
        <v>1.54</v>
      </c>
      <c r="Q2253" s="11"/>
    </row>
    <row r="2254" spans="1:17" ht="12.5">
      <c r="A2254" s="19"/>
      <c r="B2254" s="198" t="str">
        <f ca="1"/>
        <v>2016-09-07</v>
      </c>
      <c r="C2254" s="30">
        <f ca="1"/>
        <v>24.93</v>
      </c>
      <c r="D2254" s="205">
        <f t="shared" ca="1" si="168"/>
        <v>24.850000000000005</v>
      </c>
      <c r="E2254" s="30">
        <f t="shared" ca="1" si="165"/>
        <v>23.385666666666665</v>
      </c>
      <c r="F2254" s="30">
        <f t="shared" ca="1" si="166"/>
        <v>23.256166666666665</v>
      </c>
      <c r="G2254" s="206">
        <f t="shared" ca="1" si="167"/>
        <v>23.853880000000004</v>
      </c>
      <c r="H2254" s="192" t="str">
        <f ca="1"/>
        <v>2016-09-07</v>
      </c>
      <c r="I2254" s="193">
        <f ca="1"/>
        <v>169457312</v>
      </c>
      <c r="O2254" s="192" t="str">
        <f ca="1"/>
        <v>2016-09-02</v>
      </c>
      <c r="P2254" s="193">
        <f ca="1"/>
        <v>1.6</v>
      </c>
      <c r="Q2254" s="11"/>
    </row>
    <row r="2255" spans="1:17" ht="12.5">
      <c r="A2255" s="19"/>
      <c r="B2255" s="198" t="str">
        <f ca="1"/>
        <v>2016-09-06</v>
      </c>
      <c r="C2255" s="30">
        <f ca="1"/>
        <v>24.78</v>
      </c>
      <c r="D2255" s="205">
        <f t="shared" ca="1" si="168"/>
        <v>24.855500000000003</v>
      </c>
      <c r="E2255" s="30">
        <f t="shared" ca="1" si="165"/>
        <v>23.341499999999996</v>
      </c>
      <c r="F2255" s="30">
        <f t="shared" ca="1" si="166"/>
        <v>23.248999999999999</v>
      </c>
      <c r="G2255" s="206">
        <f t="shared" ca="1" si="167"/>
        <v>23.855600000000003</v>
      </c>
      <c r="H2255" s="192" t="str">
        <f ca="1"/>
        <v>2016-09-06</v>
      </c>
      <c r="I2255" s="193">
        <f ca="1"/>
        <v>107521600</v>
      </c>
      <c r="O2255" s="192" t="str">
        <f ca="1"/>
        <v>2016-09-01</v>
      </c>
      <c r="P2255" s="193">
        <f ca="1"/>
        <v>1.57</v>
      </c>
      <c r="Q2255" s="11"/>
    </row>
    <row r="2256" spans="1:17" ht="12.5">
      <c r="A2256" s="19"/>
      <c r="B2256" s="198" t="str">
        <f ca="1"/>
        <v>2016-09-02</v>
      </c>
      <c r="C2256" s="30">
        <f ca="1"/>
        <v>24.79</v>
      </c>
      <c r="D2256" s="205">
        <f t="shared" ca="1" si="168"/>
        <v>24.863500000000002</v>
      </c>
      <c r="E2256" s="30">
        <f t="shared" ca="1" si="165"/>
        <v>23.305499999999995</v>
      </c>
      <c r="F2256" s="30">
        <f t="shared" ca="1" si="166"/>
        <v>23.243333333333329</v>
      </c>
      <c r="G2256" s="206">
        <f t="shared" ca="1" si="167"/>
        <v>23.855720000000005</v>
      </c>
      <c r="H2256" s="192" t="str">
        <f ca="1"/>
        <v>2016-09-02</v>
      </c>
      <c r="I2256" s="193">
        <f ca="1"/>
        <v>107210000</v>
      </c>
      <c r="O2256" s="192" t="str">
        <f ca="1"/>
        <v>2016-08-31</v>
      </c>
      <c r="P2256" s="193">
        <f ca="1"/>
        <v>1.57</v>
      </c>
      <c r="Q2256" s="11"/>
    </row>
    <row r="2257" spans="1:17" ht="12.5">
      <c r="A2257" s="19"/>
      <c r="B2257" s="198" t="str">
        <f ca="1"/>
        <v>2016-09-01</v>
      </c>
      <c r="C2257" s="30">
        <f ca="1"/>
        <v>24.56</v>
      </c>
      <c r="D2257" s="205">
        <f t="shared" ca="1" si="168"/>
        <v>24.860500000000005</v>
      </c>
      <c r="E2257" s="30">
        <f t="shared" ca="1" si="165"/>
        <v>23.272499999999994</v>
      </c>
      <c r="F2257" s="30">
        <f t="shared" ca="1" si="166"/>
        <v>23.234999999999996</v>
      </c>
      <c r="G2257" s="206">
        <f t="shared" ca="1" si="167"/>
        <v>23.857760000000006</v>
      </c>
      <c r="H2257" s="192" t="str">
        <f ca="1"/>
        <v>2016-09-01</v>
      </c>
      <c r="I2257" s="193">
        <f ca="1"/>
        <v>106806092</v>
      </c>
      <c r="O2257" s="192" t="str">
        <f ca="1"/>
        <v>2016-08-30</v>
      </c>
      <c r="P2257" s="193">
        <f ca="1"/>
        <v>1.57</v>
      </c>
      <c r="Q2257" s="11"/>
    </row>
    <row r="2258" spans="1:17" ht="12.5">
      <c r="A2258" s="19"/>
      <c r="B2258" s="198" t="str">
        <f ca="1"/>
        <v>2016-08-31</v>
      </c>
      <c r="C2258" s="30">
        <f ca="1"/>
        <v>24.41</v>
      </c>
      <c r="D2258" s="205">
        <f t="shared" ca="1" si="168"/>
        <v>24.850500000000004</v>
      </c>
      <c r="E2258" s="30">
        <f t="shared" ca="1" si="165"/>
        <v>23.240499999999994</v>
      </c>
      <c r="F2258" s="30">
        <f t="shared" ca="1" si="166"/>
        <v>23.224666666666661</v>
      </c>
      <c r="G2258" s="206">
        <f t="shared" ca="1" si="167"/>
        <v>23.858000000000004</v>
      </c>
      <c r="H2258" s="192" t="str">
        <f ca="1"/>
        <v>2016-08-31</v>
      </c>
      <c r="I2258" s="193">
        <f ca="1"/>
        <v>118649624</v>
      </c>
      <c r="L2258" s="20" t="s">
        <v>3442</v>
      </c>
      <c r="O2258" s="192" t="str">
        <f ca="1"/>
        <v>2016-08-29</v>
      </c>
      <c r="P2258" s="193">
        <f ca="1"/>
        <v>1.57</v>
      </c>
      <c r="Q2258" s="11"/>
    </row>
    <row r="2259" spans="1:17" ht="12.5">
      <c r="A2259" s="19"/>
      <c r="B2259" s="198" t="str">
        <f ca="1"/>
        <v>2016-08-30</v>
      </c>
      <c r="C2259" s="30">
        <f ca="1"/>
        <v>24.39</v>
      </c>
      <c r="D2259" s="205">
        <f t="shared" ca="1" si="168"/>
        <v>24.840499999999999</v>
      </c>
      <c r="E2259" s="30">
        <f t="shared" ca="1" si="165"/>
        <v>23.211333333333332</v>
      </c>
      <c r="F2259" s="30">
        <f t="shared" ca="1" si="166"/>
        <v>23.215083333333329</v>
      </c>
      <c r="G2259" s="206">
        <f t="shared" ca="1" si="167"/>
        <v>23.859800000000003</v>
      </c>
      <c r="H2259" s="192" t="str">
        <f ca="1"/>
        <v>2016-08-30</v>
      </c>
      <c r="I2259" s="193">
        <f ca="1"/>
        <v>99455780</v>
      </c>
      <c r="O2259" s="192" t="str">
        <f ca="1"/>
        <v>2016-08-26</v>
      </c>
      <c r="P2259" s="193">
        <f ca="1"/>
        <v>1.64</v>
      </c>
      <c r="Q2259" s="11"/>
    </row>
    <row r="2260" spans="1:17" ht="12.5">
      <c r="A2260" s="19"/>
      <c r="B2260" s="198" t="str">
        <f ca="1"/>
        <v>2016-08-29</v>
      </c>
      <c r="C2260" s="30">
        <f ca="1"/>
        <v>24.58</v>
      </c>
      <c r="D2260" s="205">
        <f t="shared" ca="1" si="168"/>
        <v>24.816500000000001</v>
      </c>
      <c r="E2260" s="30">
        <f t="shared" ca="1" si="165"/>
        <v>23.180999999999994</v>
      </c>
      <c r="F2260" s="30">
        <f t="shared" ca="1" si="166"/>
        <v>23.203583333333331</v>
      </c>
      <c r="G2260" s="206">
        <f t="shared" ca="1" si="167"/>
        <v>23.863480000000006</v>
      </c>
      <c r="H2260" s="192" t="str">
        <f ca="1"/>
        <v>2016-08-29</v>
      </c>
      <c r="I2260" s="193">
        <f ca="1"/>
        <v>99881200</v>
      </c>
      <c r="O2260" s="192" t="str">
        <f ca="1"/>
        <v>2016-08-25</v>
      </c>
      <c r="P2260" s="193">
        <f ca="1"/>
        <v>1.58</v>
      </c>
      <c r="Q2260" s="11"/>
    </row>
    <row r="2261" spans="1:17" ht="12.5">
      <c r="A2261" s="19"/>
      <c r="B2261" s="198" t="str">
        <f ca="1"/>
        <v>2016-08-26</v>
      </c>
      <c r="C2261" s="30">
        <f ca="1"/>
        <v>24.61</v>
      </c>
      <c r="D2261" s="205">
        <f t="shared" ca="1" si="168"/>
        <v>24.801000000000002</v>
      </c>
      <c r="E2261" s="30">
        <f t="shared" ca="1" si="165"/>
        <v>23.144833333333331</v>
      </c>
      <c r="F2261" s="30">
        <f t="shared" ca="1" si="166"/>
        <v>23.190416666666668</v>
      </c>
      <c r="G2261" s="206">
        <f t="shared" ca="1" si="167"/>
        <v>23.862240000000011</v>
      </c>
      <c r="H2261" s="192" t="str">
        <f ca="1"/>
        <v>2016-08-26</v>
      </c>
      <c r="I2261" s="193">
        <f ca="1"/>
        <v>111065200</v>
      </c>
      <c r="O2261" s="192" t="str">
        <f ca="1"/>
        <v>2016-08-24</v>
      </c>
      <c r="P2261" s="193">
        <f ca="1"/>
        <v>1.56</v>
      </c>
      <c r="Q2261" s="11"/>
    </row>
    <row r="2262" spans="1:17" ht="12.5">
      <c r="A2262" s="19"/>
      <c r="B2262" s="198" t="str">
        <f ca="1"/>
        <v>2016-08-25</v>
      </c>
      <c r="C2262" s="30">
        <f ca="1"/>
        <v>24.75</v>
      </c>
      <c r="D2262" s="205">
        <f t="shared" ca="1" si="168"/>
        <v>24.763000000000002</v>
      </c>
      <c r="E2262" s="30">
        <f t="shared" ca="1" si="165"/>
        <v>23.10733333333333</v>
      </c>
      <c r="F2262" s="30">
        <f t="shared" ca="1" si="166"/>
        <v>23.176833333333335</v>
      </c>
      <c r="G2262" s="206">
        <f t="shared" ca="1" si="167"/>
        <v>23.865400000000008</v>
      </c>
      <c r="H2262" s="192" t="str">
        <f ca="1"/>
        <v>2016-08-25</v>
      </c>
      <c r="I2262" s="193">
        <f ca="1"/>
        <v>100344992</v>
      </c>
      <c r="O2262" s="192" t="str">
        <f ca="1"/>
        <v>2016-08-23</v>
      </c>
      <c r="P2262" s="193">
        <f ca="1"/>
        <v>1.55</v>
      </c>
      <c r="Q2262" s="11"/>
    </row>
    <row r="2263" spans="1:17" ht="12.5">
      <c r="A2263" s="19"/>
      <c r="B2263" s="198" t="str">
        <f ca="1"/>
        <v>2016-08-24</v>
      </c>
      <c r="C2263" s="30">
        <f ca="1"/>
        <v>24.86</v>
      </c>
      <c r="D2263" s="205">
        <f t="shared" ca="1" si="168"/>
        <v>24.719500000000004</v>
      </c>
      <c r="E2263" s="30">
        <f t="shared" ca="1" si="165"/>
        <v>23.07033333333333</v>
      </c>
      <c r="F2263" s="30">
        <f t="shared" ca="1" si="166"/>
        <v>23.163666666666664</v>
      </c>
      <c r="G2263" s="206">
        <f t="shared" ca="1" si="167"/>
        <v>23.868480000000009</v>
      </c>
      <c r="H2263" s="192" t="str">
        <f ca="1"/>
        <v>2016-08-24</v>
      </c>
      <c r="I2263" s="193">
        <f ca="1"/>
        <v>94700400</v>
      </c>
      <c r="O2263" s="192" t="str">
        <f ca="1"/>
        <v>2016-08-22</v>
      </c>
      <c r="P2263" s="193">
        <f ca="1"/>
        <v>1.54</v>
      </c>
      <c r="Q2263" s="11"/>
    </row>
    <row r="2264" spans="1:17" ht="12.5">
      <c r="A2264" s="19"/>
      <c r="B2264" s="198" t="str">
        <f ca="1"/>
        <v>2016-08-23</v>
      </c>
      <c r="C2264" s="30">
        <f ca="1"/>
        <v>25.05</v>
      </c>
      <c r="D2264" s="205">
        <f t="shared" ca="1" si="168"/>
        <v>24.654499999999999</v>
      </c>
      <c r="E2264" s="30">
        <f t="shared" ca="1" si="165"/>
        <v>23.036833333333327</v>
      </c>
      <c r="F2264" s="30">
        <f t="shared" ca="1" si="166"/>
        <v>23.151749999999996</v>
      </c>
      <c r="G2264" s="206">
        <f t="shared" ca="1" si="167"/>
        <v>23.87080000000001</v>
      </c>
      <c r="H2264" s="192" t="str">
        <f ca="1"/>
        <v>2016-08-23</v>
      </c>
      <c r="I2264" s="193">
        <f ca="1"/>
        <v>85030800</v>
      </c>
      <c r="O2264" s="192" t="str">
        <f ca="1"/>
        <v>2016-08-19</v>
      </c>
      <c r="P2264" s="193">
        <f ca="1"/>
        <v>1.58</v>
      </c>
      <c r="Q2264" s="11"/>
    </row>
    <row r="2265" spans="1:17" ht="12.5">
      <c r="A2265" s="19"/>
      <c r="B2265" s="198" t="str">
        <f ca="1"/>
        <v>2016-08-22</v>
      </c>
      <c r="C2265" s="30">
        <f ca="1"/>
        <v>24.97</v>
      </c>
      <c r="D2265" s="205">
        <f t="shared" ca="1" si="168"/>
        <v>24.508000000000003</v>
      </c>
      <c r="E2265" s="30">
        <f t="shared" ca="1" si="165"/>
        <v>23.002166666666664</v>
      </c>
      <c r="F2265" s="30">
        <f t="shared" ca="1" si="166"/>
        <v>23.135416666666671</v>
      </c>
      <c r="G2265" s="206">
        <f t="shared" ca="1" si="167"/>
        <v>23.869440000000012</v>
      </c>
      <c r="H2265" s="192" t="str">
        <f ca="1"/>
        <v>2016-08-22</v>
      </c>
      <c r="I2265" s="193">
        <f ca="1"/>
        <v>103280920</v>
      </c>
      <c r="O2265" s="192" t="str">
        <f ca="1"/>
        <v>2016-08-18</v>
      </c>
      <c r="P2265" s="193">
        <f ca="1"/>
        <v>1.54</v>
      </c>
      <c r="Q2265" s="11"/>
    </row>
    <row r="2266" spans="1:17" ht="12.5">
      <c r="A2266" s="19"/>
      <c r="B2266" s="198" t="str">
        <f ca="1"/>
        <v>2016-08-19</v>
      </c>
      <c r="C2266" s="30">
        <f ca="1"/>
        <v>25.16</v>
      </c>
      <c r="D2266" s="205">
        <f t="shared" ca="1" si="168"/>
        <v>24.3735</v>
      </c>
      <c r="E2266" s="30">
        <f t="shared" ca="1" si="165"/>
        <v>22.968999999999998</v>
      </c>
      <c r="F2266" s="30">
        <f t="shared" ca="1" si="166"/>
        <v>23.118333333333336</v>
      </c>
      <c r="G2266" s="206">
        <f t="shared" ca="1" si="167"/>
        <v>23.863040000000012</v>
      </c>
      <c r="H2266" s="192" t="str">
        <f ca="1"/>
        <v>2016-08-19</v>
      </c>
      <c r="I2266" s="193">
        <f ca="1"/>
        <v>101472400</v>
      </c>
      <c r="O2266" s="192" t="str">
        <f ca="1"/>
        <v>2016-08-17</v>
      </c>
      <c r="P2266" s="193">
        <f ca="1"/>
        <v>1.56</v>
      </c>
      <c r="Q2266" s="11"/>
    </row>
    <row r="2267" spans="1:17" ht="12.5">
      <c r="A2267" s="19"/>
      <c r="B2267" s="198" t="str">
        <f ca="1"/>
        <v>2016-08-18</v>
      </c>
      <c r="C2267" s="30">
        <f ca="1"/>
        <v>25.1</v>
      </c>
      <c r="D2267" s="205">
        <f t="shared" ca="1" si="168"/>
        <v>24.244499999999995</v>
      </c>
      <c r="E2267" s="30">
        <f t="shared" ca="1" si="165"/>
        <v>22.929666666666666</v>
      </c>
      <c r="F2267" s="30">
        <f t="shared" ca="1" si="166"/>
        <v>23.099250000000005</v>
      </c>
      <c r="G2267" s="206">
        <f t="shared" ca="1" si="167"/>
        <v>23.85532000000001</v>
      </c>
      <c r="H2267" s="192" t="str">
        <f ca="1"/>
        <v>2016-08-18</v>
      </c>
      <c r="I2267" s="193">
        <f ca="1"/>
        <v>87938812</v>
      </c>
      <c r="O2267" s="192" t="str">
        <f ca="1"/>
        <v>2016-08-16</v>
      </c>
      <c r="P2267" s="193">
        <f ca="1"/>
        <v>1.58</v>
      </c>
      <c r="Q2267" s="11"/>
    </row>
    <row r="2268" spans="1:17" ht="12.5">
      <c r="A2268" s="19"/>
      <c r="B2268" s="198" t="str">
        <f ca="1"/>
        <v>2016-08-17</v>
      </c>
      <c r="C2268" s="30">
        <f ca="1"/>
        <v>25.13</v>
      </c>
      <c r="D2268" s="205">
        <f t="shared" ca="1" si="168"/>
        <v>24.127000000000002</v>
      </c>
      <c r="E2268" s="30">
        <f t="shared" ca="1" si="165"/>
        <v>22.884666666666664</v>
      </c>
      <c r="F2268" s="30">
        <f t="shared" ca="1" si="166"/>
        <v>23.073333333333338</v>
      </c>
      <c r="G2268" s="206">
        <f t="shared" ca="1" si="167"/>
        <v>23.85024000000001</v>
      </c>
      <c r="H2268" s="192" t="str">
        <f ca="1"/>
        <v>2016-08-17</v>
      </c>
      <c r="I2268" s="193">
        <f ca="1"/>
        <v>101424000</v>
      </c>
      <c r="O2268" s="192" t="str">
        <f ca="1"/>
        <v>2016-08-15</v>
      </c>
      <c r="P2268" s="193">
        <f ca="1"/>
        <v>1.55</v>
      </c>
      <c r="Q2268" s="11"/>
    </row>
    <row r="2269" spans="1:17" ht="12.5">
      <c r="A2269" s="19"/>
      <c r="B2269" s="198" t="str">
        <f ca="1"/>
        <v>2016-08-16</v>
      </c>
      <c r="C2269" s="30">
        <f ca="1"/>
        <v>25.17</v>
      </c>
      <c r="D2269" s="205">
        <f t="shared" ca="1" si="168"/>
        <v>24.014500000000002</v>
      </c>
      <c r="E2269" s="30">
        <f t="shared" ca="1" si="165"/>
        <v>22.833666666666666</v>
      </c>
      <c r="F2269" s="30">
        <f t="shared" ca="1" si="166"/>
        <v>23.047583333333339</v>
      </c>
      <c r="G2269" s="206">
        <f t="shared" ca="1" si="167"/>
        <v>23.851240000000008</v>
      </c>
      <c r="H2269" s="192" t="str">
        <f ca="1"/>
        <v>2016-08-16</v>
      </c>
      <c r="I2269" s="193">
        <f ca="1"/>
        <v>135177792</v>
      </c>
      <c r="O2269" s="192" t="str">
        <f ca="1"/>
        <v>2016-08-12</v>
      </c>
      <c r="P2269" s="193">
        <f ca="1"/>
        <v>1.52</v>
      </c>
      <c r="Q2269" s="11"/>
    </row>
    <row r="2270" spans="1:17" ht="12.5">
      <c r="A2270" s="19"/>
      <c r="B2270" s="198" t="str">
        <f ca="1"/>
        <v>2016-08-15</v>
      </c>
      <c r="C2270" s="30">
        <f ca="1"/>
        <v>25.19</v>
      </c>
      <c r="D2270" s="205">
        <f t="shared" ca="1" si="168"/>
        <v>23.898999999999997</v>
      </c>
      <c r="E2270" s="30">
        <f t="shared" ca="1" si="165"/>
        <v>22.777333333333331</v>
      </c>
      <c r="F2270" s="30">
        <f t="shared" ca="1" si="166"/>
        <v>23.021250000000006</v>
      </c>
      <c r="G2270" s="206">
        <f t="shared" ca="1" si="167"/>
        <v>23.854200000000006</v>
      </c>
      <c r="H2270" s="192" t="str">
        <f ca="1"/>
        <v>2016-08-15</v>
      </c>
      <c r="I2270" s="193">
        <f ca="1"/>
        <v>103472836</v>
      </c>
      <c r="O2270" s="192" t="str">
        <f ca="1"/>
        <v>2016-08-11</v>
      </c>
      <c r="P2270" s="193">
        <f ca="1"/>
        <v>1.57</v>
      </c>
      <c r="Q2270" s="11"/>
    </row>
    <row r="2271" spans="1:17" ht="12.5">
      <c r="A2271" s="19"/>
      <c r="B2271" s="198" t="str">
        <f ca="1"/>
        <v>2016-08-12</v>
      </c>
      <c r="C2271" s="30">
        <f ca="1"/>
        <v>24.89</v>
      </c>
      <c r="D2271" s="205">
        <f t="shared" ca="1" si="168"/>
        <v>23.782000000000004</v>
      </c>
      <c r="E2271" s="30">
        <f t="shared" ca="1" si="165"/>
        <v>22.716833333333334</v>
      </c>
      <c r="F2271" s="30">
        <f t="shared" ca="1" si="166"/>
        <v>22.993500000000004</v>
      </c>
      <c r="G2271" s="206">
        <f t="shared" ca="1" si="167"/>
        <v>23.858400000000007</v>
      </c>
      <c r="H2271" s="192" t="str">
        <f ca="1"/>
        <v>2016-08-12</v>
      </c>
      <c r="I2271" s="193">
        <f ca="1"/>
        <v>74641736</v>
      </c>
      <c r="O2271" s="192" t="str">
        <f ca="1"/>
        <v>2016-08-10</v>
      </c>
      <c r="P2271" s="193">
        <f ca="1"/>
        <v>1.51</v>
      </c>
      <c r="Q2271" s="11"/>
    </row>
    <row r="2272" spans="1:17" ht="12.5">
      <c r="A2272" s="19"/>
      <c r="B2272" s="198" t="str">
        <f ca="1"/>
        <v>2016-08-11</v>
      </c>
      <c r="C2272" s="30">
        <f ca="1"/>
        <v>24.83</v>
      </c>
      <c r="D2272" s="205">
        <f t="shared" ca="1" si="168"/>
        <v>23.668000000000003</v>
      </c>
      <c r="E2272" s="30">
        <f t="shared" ca="1" si="165"/>
        <v>22.66266666666667</v>
      </c>
      <c r="F2272" s="30">
        <f t="shared" ca="1" si="166"/>
        <v>22.965583333333345</v>
      </c>
      <c r="G2272" s="206">
        <f t="shared" ca="1" si="167"/>
        <v>23.86440000000001</v>
      </c>
      <c r="H2272" s="192" t="str">
        <f ca="1"/>
        <v>2016-08-11</v>
      </c>
      <c r="I2272" s="193">
        <f ca="1"/>
        <v>109938024</v>
      </c>
      <c r="O2272" s="192" t="str">
        <f ca="1"/>
        <v>2016-08-09</v>
      </c>
      <c r="P2272" s="193">
        <f ca="1"/>
        <v>1.55</v>
      </c>
      <c r="Q2272" s="11"/>
    </row>
    <row r="2273" spans="1:17" ht="12.5">
      <c r="A2273" s="19"/>
      <c r="B2273" s="198" t="str">
        <f ca="1"/>
        <v>2016-08-10</v>
      </c>
      <c r="C2273" s="30">
        <f ca="1"/>
        <v>24.85</v>
      </c>
      <c r="D2273" s="205">
        <f t="shared" ca="1" si="168"/>
        <v>23.557000000000002</v>
      </c>
      <c r="E2273" s="30">
        <f t="shared" ca="1" si="165"/>
        <v>22.605500000000003</v>
      </c>
      <c r="F2273" s="30">
        <f t="shared" ca="1" si="166"/>
        <v>22.942333333333341</v>
      </c>
      <c r="G2273" s="206">
        <f t="shared" ca="1" si="167"/>
        <v>23.869560000000007</v>
      </c>
      <c r="H2273" s="192" t="str">
        <f ca="1"/>
        <v>2016-08-10</v>
      </c>
      <c r="I2273" s="193">
        <f ca="1"/>
        <v>96034020</v>
      </c>
      <c r="O2273" s="192" t="str">
        <f ca="1"/>
        <v>2016-08-08</v>
      </c>
      <c r="P2273" s="193">
        <f ca="1"/>
        <v>1.58</v>
      </c>
      <c r="Q2273" s="11"/>
    </row>
    <row r="2274" spans="1:17" ht="12.5">
      <c r="A2274" s="19"/>
      <c r="B2274" s="198" t="str">
        <f ca="1"/>
        <v>2016-08-09</v>
      </c>
      <c r="C2274" s="30">
        <f ca="1"/>
        <v>25.04</v>
      </c>
      <c r="D2274" s="205">
        <f t="shared" ca="1" si="168"/>
        <v>23.423000000000002</v>
      </c>
      <c r="E2274" s="30">
        <f t="shared" ca="1" si="165"/>
        <v>22.549333333333333</v>
      </c>
      <c r="F2274" s="30">
        <f t="shared" ca="1" si="166"/>
        <v>22.917333333333339</v>
      </c>
      <c r="G2274" s="206">
        <f t="shared" ca="1" si="167"/>
        <v>23.873920000000009</v>
      </c>
      <c r="H2274" s="192" t="str">
        <f ca="1"/>
        <v>2016-08-09</v>
      </c>
      <c r="I2274" s="193">
        <f ca="1"/>
        <v>105260816</v>
      </c>
      <c r="O2274" s="192" t="str">
        <f ca="1"/>
        <v>2016-08-05</v>
      </c>
      <c r="P2274" s="193">
        <f ca="1"/>
        <v>1.58</v>
      </c>
      <c r="Q2274" s="11"/>
    </row>
    <row r="2275" spans="1:17" ht="12.5">
      <c r="A2275" s="19"/>
      <c r="B2275" s="198" t="str">
        <f ca="1"/>
        <v>2016-08-08</v>
      </c>
      <c r="C2275" s="30">
        <f ca="1"/>
        <v>24.94</v>
      </c>
      <c r="D2275" s="205">
        <f t="shared" ca="1" si="168"/>
        <v>23.285500000000006</v>
      </c>
      <c r="E2275" s="30">
        <f t="shared" ca="1" si="165"/>
        <v>22.477333333333334</v>
      </c>
      <c r="F2275" s="30">
        <f t="shared" ca="1" si="166"/>
        <v>22.891166666666674</v>
      </c>
      <c r="G2275" s="206">
        <f t="shared" ca="1" si="167"/>
        <v>23.877600000000008</v>
      </c>
      <c r="H2275" s="192" t="str">
        <f ca="1"/>
        <v>2016-08-08</v>
      </c>
      <c r="I2275" s="193">
        <f ca="1"/>
        <v>112148880</v>
      </c>
      <c r="O2275" s="192" t="str">
        <f ca="1"/>
        <v>2016-08-04</v>
      </c>
      <c r="P2275" s="193">
        <f ca="1"/>
        <v>1.5</v>
      </c>
      <c r="Q2275" s="11"/>
    </row>
    <row r="2276" spans="1:17" ht="12.5">
      <c r="A2276" s="19"/>
      <c r="B2276" s="198" t="str">
        <f ca="1"/>
        <v>2016-08-05</v>
      </c>
      <c r="C2276" s="30">
        <f ca="1"/>
        <v>24.73</v>
      </c>
      <c r="D2276" s="205">
        <f t="shared" ca="1" si="168"/>
        <v>23.148000000000003</v>
      </c>
      <c r="E2276" s="30">
        <f t="shared" ca="1" si="165"/>
        <v>22.406166666666667</v>
      </c>
      <c r="F2276" s="30">
        <f t="shared" ca="1" si="166"/>
        <v>22.869333333333341</v>
      </c>
      <c r="G2276" s="206">
        <f t="shared" ca="1" si="167"/>
        <v>23.880120000000005</v>
      </c>
      <c r="H2276" s="192" t="str">
        <f ca="1"/>
        <v>2016-08-05</v>
      </c>
      <c r="I2276" s="193">
        <f ca="1"/>
        <v>162213608</v>
      </c>
      <c r="O2276" s="192" t="str">
        <f ca="1"/>
        <v>2016-08-03</v>
      </c>
      <c r="P2276" s="193">
        <f ca="1"/>
        <v>1.54</v>
      </c>
      <c r="Q2276" s="11"/>
    </row>
    <row r="2277" spans="1:17" ht="12.5">
      <c r="A2277" s="19"/>
      <c r="B2277" s="198" t="str">
        <f ca="1"/>
        <v>2016-08-04</v>
      </c>
      <c r="C2277" s="30">
        <f ca="1"/>
        <v>24.36</v>
      </c>
      <c r="D2277" s="205">
        <f t="shared" ca="1" si="168"/>
        <v>23.018000000000004</v>
      </c>
      <c r="E2277" s="30">
        <f t="shared" ca="1" si="165"/>
        <v>22.34683333333334</v>
      </c>
      <c r="F2277" s="30">
        <f t="shared" ca="1" si="166"/>
        <v>22.846416666666677</v>
      </c>
      <c r="G2277" s="206">
        <f t="shared" ca="1" si="167"/>
        <v>23.889080000000011</v>
      </c>
      <c r="H2277" s="192" t="str">
        <f ca="1"/>
        <v>2016-08-04</v>
      </c>
      <c r="I2277" s="193">
        <f ca="1"/>
        <v>109634800</v>
      </c>
      <c r="O2277" s="192" t="str">
        <f ca="1"/>
        <v>2016-08-02</v>
      </c>
      <c r="P2277" s="193">
        <f ca="1"/>
        <v>1.54</v>
      </c>
      <c r="Q2277" s="11"/>
    </row>
    <row r="2278" spans="1:17" ht="12.5">
      <c r="A2278" s="19"/>
      <c r="B2278" s="198" t="str">
        <f ca="1"/>
        <v>2016-08-03</v>
      </c>
      <c r="C2278" s="30">
        <f ca="1"/>
        <v>24.21</v>
      </c>
      <c r="D2278" s="205">
        <f t="shared" ca="1" si="168"/>
        <v>22.898000000000003</v>
      </c>
      <c r="E2278" s="30">
        <f t="shared" ca="1" si="165"/>
        <v>22.297166666666673</v>
      </c>
      <c r="F2278" s="30">
        <f t="shared" ca="1" si="166"/>
        <v>22.821583333333344</v>
      </c>
      <c r="G2278" s="206">
        <f t="shared" ca="1" si="167"/>
        <v>23.895720000000008</v>
      </c>
      <c r="H2278" s="192" t="str">
        <f ca="1"/>
        <v>2016-08-03</v>
      </c>
      <c r="I2278" s="193">
        <f ca="1"/>
        <v>120810564</v>
      </c>
      <c r="O2278" s="192" t="str">
        <f ca="1"/>
        <v>2016-08-01</v>
      </c>
      <c r="P2278" s="193">
        <f ca="1"/>
        <v>1.5</v>
      </c>
      <c r="Q2278" s="11"/>
    </row>
    <row r="2279" spans="1:17" ht="12.5">
      <c r="A2279" s="19"/>
      <c r="B2279" s="198" t="str">
        <f ca="1"/>
        <v>2016-08-02</v>
      </c>
      <c r="C2279" s="30">
        <f ca="1"/>
        <v>23.91</v>
      </c>
      <c r="D2279" s="205">
        <f t="shared" ca="1" si="168"/>
        <v>22.780500000000004</v>
      </c>
      <c r="E2279" s="30">
        <f t="shared" ca="1" si="165"/>
        <v>22.247666666666671</v>
      </c>
      <c r="F2279" s="30">
        <f t="shared" ca="1" si="166"/>
        <v>22.797416666666678</v>
      </c>
      <c r="G2279" s="206">
        <f t="shared" ca="1" si="167"/>
        <v>23.902640000000009</v>
      </c>
      <c r="H2279" s="192" t="str">
        <f ca="1"/>
        <v>2016-08-02</v>
      </c>
      <c r="I2279" s="193">
        <f ca="1"/>
        <v>135266400</v>
      </c>
      <c r="O2279" s="192" t="str">
        <f ca="1"/>
        <v>2016-07-29</v>
      </c>
      <c r="P2279" s="193">
        <f ca="1"/>
        <v>1.46</v>
      </c>
      <c r="Q2279" s="11"/>
    </row>
    <row r="2280" spans="1:17" ht="12.5">
      <c r="A2280" s="19"/>
      <c r="B2280" s="198" t="str">
        <f ca="1"/>
        <v>2016-08-01</v>
      </c>
      <c r="C2280" s="30">
        <f ca="1"/>
        <v>24.27</v>
      </c>
      <c r="D2280" s="205">
        <f t="shared" ca="1" si="168"/>
        <v>22.672000000000004</v>
      </c>
      <c r="E2280" s="30">
        <f t="shared" ca="1" si="165"/>
        <v>22.202833333333338</v>
      </c>
      <c r="F2280" s="30">
        <f t="shared" ca="1" si="166"/>
        <v>22.776833333333347</v>
      </c>
      <c r="G2280" s="206">
        <f t="shared" ca="1" si="167"/>
        <v>23.910520000000009</v>
      </c>
      <c r="H2280" s="192" t="str">
        <f ca="1"/>
        <v>2016-08-01</v>
      </c>
      <c r="I2280" s="193">
        <f ca="1"/>
        <v>152671600</v>
      </c>
      <c r="O2280" s="192" t="str">
        <f ca="1"/>
        <v>2016-07-28</v>
      </c>
      <c r="P2280" s="193">
        <f ca="1"/>
        <v>1.51</v>
      </c>
      <c r="Q2280" s="11"/>
    </row>
    <row r="2281" spans="1:17" ht="12.5">
      <c r="A2281" s="19"/>
      <c r="B2281" s="198" t="str">
        <f ca="1"/>
        <v>2016-07-29</v>
      </c>
      <c r="C2281" s="30">
        <f ca="1"/>
        <v>23.85</v>
      </c>
      <c r="D2281" s="205">
        <f t="shared" ca="1" si="168"/>
        <v>22.555500000000002</v>
      </c>
      <c r="E2281" s="30">
        <f t="shared" ca="1" si="165"/>
        <v>22.154000000000007</v>
      </c>
      <c r="F2281" s="30">
        <f t="shared" ca="1" si="166"/>
        <v>22.754666666666683</v>
      </c>
      <c r="G2281" s="206">
        <f t="shared" ca="1" si="167"/>
        <v>23.916280000000011</v>
      </c>
      <c r="H2281" s="192" t="str">
        <f ca="1"/>
        <v>2016-07-29</v>
      </c>
      <c r="I2281" s="193">
        <f ca="1"/>
        <v>110934800</v>
      </c>
      <c r="O2281" s="192" t="str">
        <f ca="1"/>
        <v>2016-07-27</v>
      </c>
      <c r="P2281" s="193">
        <f ca="1"/>
        <v>1.52</v>
      </c>
      <c r="Q2281" s="11"/>
    </row>
    <row r="2282" spans="1:17" ht="12.5">
      <c r="A2282" s="19"/>
      <c r="B2282" s="198" t="str">
        <f ca="1"/>
        <v>2016-07-28</v>
      </c>
      <c r="C2282" s="30">
        <f ca="1"/>
        <v>23.88</v>
      </c>
      <c r="D2282" s="205">
        <f t="shared" ca="1" si="168"/>
        <v>22.457000000000001</v>
      </c>
      <c r="E2282" s="30">
        <f t="shared" ca="1" si="165"/>
        <v>22.113666666666674</v>
      </c>
      <c r="F2282" s="30">
        <f t="shared" ca="1" si="166"/>
        <v>22.736000000000015</v>
      </c>
      <c r="G2282" s="206">
        <f t="shared" ca="1" si="167"/>
        <v>23.927120000000009</v>
      </c>
      <c r="H2282" s="192" t="str">
        <f ca="1"/>
        <v>2016-07-28</v>
      </c>
      <c r="I2282" s="193">
        <f ca="1"/>
        <v>159479356</v>
      </c>
      <c r="O2282" s="192" t="str">
        <f ca="1"/>
        <v>2016-07-26</v>
      </c>
      <c r="P2282" s="193">
        <f ca="1"/>
        <v>1.56</v>
      </c>
      <c r="Q2282" s="11"/>
    </row>
    <row r="2283" spans="1:17" ht="12.5">
      <c r="A2283" s="19"/>
      <c r="B2283" s="198" t="str">
        <f ca="1"/>
        <v>2016-07-27</v>
      </c>
      <c r="C2283" s="30">
        <f ca="1"/>
        <v>23.56</v>
      </c>
      <c r="D2283" s="205">
        <f t="shared" ca="1" si="168"/>
        <v>22.343000000000004</v>
      </c>
      <c r="E2283" s="30">
        <f t="shared" ca="1" si="165"/>
        <v>22.07650000000001</v>
      </c>
      <c r="F2283" s="30">
        <f t="shared" ca="1" si="166"/>
        <v>22.715250000000015</v>
      </c>
      <c r="G2283" s="206">
        <f t="shared" ca="1" si="167"/>
        <v>23.940400000000007</v>
      </c>
      <c r="H2283" s="192" t="str">
        <f ca="1"/>
        <v>2016-07-27</v>
      </c>
      <c r="I2283" s="193">
        <f ca="1"/>
        <v>369379280</v>
      </c>
      <c r="O2283" s="192" t="str">
        <f ca="1"/>
        <v>2016-07-25</v>
      </c>
      <c r="P2283" s="193">
        <f ca="1"/>
        <v>1.57</v>
      </c>
      <c r="Q2283" s="11"/>
    </row>
    <row r="2284" spans="1:17" ht="12.5">
      <c r="A2284" s="19"/>
      <c r="B2284" s="198" t="str">
        <f ca="1"/>
        <v>2016-07-26</v>
      </c>
      <c r="C2284" s="30">
        <f ca="1"/>
        <v>22.12</v>
      </c>
      <c r="D2284" s="205">
        <f t="shared" ca="1" si="168"/>
        <v>22.236000000000004</v>
      </c>
      <c r="E2284" s="30">
        <f t="shared" ca="1" si="165"/>
        <v>22.038833333333343</v>
      </c>
      <c r="F2284" s="30">
        <f t="shared" ca="1" si="166"/>
        <v>22.702000000000009</v>
      </c>
      <c r="G2284" s="206">
        <f t="shared" ca="1" si="167"/>
        <v>23.955920000000003</v>
      </c>
      <c r="H2284" s="192" t="str">
        <f ca="1"/>
        <v>2016-07-26</v>
      </c>
      <c r="I2284" s="193">
        <f ca="1"/>
        <v>224959288</v>
      </c>
      <c r="O2284" s="192" t="str">
        <f ca="1"/>
        <v>2016-07-22</v>
      </c>
      <c r="P2284" s="193">
        <f ca="1"/>
        <v>1.57</v>
      </c>
      <c r="Q2284" s="11"/>
    </row>
    <row r="2285" spans="1:17" ht="12.5">
      <c r="A2285" s="19"/>
      <c r="B2285" s="198" t="str">
        <f ca="1"/>
        <v>2016-07-25</v>
      </c>
      <c r="C2285" s="30">
        <f ca="1"/>
        <v>22.28</v>
      </c>
      <c r="D2285" s="205">
        <f t="shared" ca="1" si="168"/>
        <v>22.183000000000003</v>
      </c>
      <c r="E2285" s="30">
        <f t="shared" ca="1" si="165"/>
        <v>22.025500000000008</v>
      </c>
      <c r="F2285" s="30">
        <f t="shared" ca="1" si="166"/>
        <v>22.699333333333342</v>
      </c>
      <c r="G2285" s="206">
        <f t="shared" ca="1" si="167"/>
        <v>23.97776</v>
      </c>
      <c r="H2285" s="192" t="str">
        <f ca="1"/>
        <v>2016-07-25</v>
      </c>
      <c r="I2285" s="193">
        <f ca="1"/>
        <v>161531684</v>
      </c>
      <c r="O2285" s="192" t="str">
        <f ca="1"/>
        <v>2016-07-21</v>
      </c>
      <c r="P2285" s="193">
        <f ca="1"/>
        <v>1.57</v>
      </c>
      <c r="Q2285" s="11"/>
    </row>
    <row r="2286" spans="1:17" ht="12.5">
      <c r="A2286" s="19"/>
      <c r="B2286" s="198" t="str">
        <f ca="1"/>
        <v>2016-07-22</v>
      </c>
      <c r="C2286" s="30">
        <f ca="1"/>
        <v>22.58</v>
      </c>
      <c r="D2286" s="205">
        <f t="shared" ca="1" si="168"/>
        <v>22.137500000000003</v>
      </c>
      <c r="E2286" s="30">
        <f t="shared" ca="1" si="165"/>
        <v>22.013666666666669</v>
      </c>
      <c r="F2286" s="30">
        <f t="shared" ca="1" si="166"/>
        <v>22.691833333333342</v>
      </c>
      <c r="G2286" s="206">
        <f t="shared" ca="1" si="167"/>
        <v>23.999320000000001</v>
      </c>
      <c r="H2286" s="192" t="str">
        <f ca="1"/>
        <v>2016-07-22</v>
      </c>
      <c r="I2286" s="193">
        <f ca="1"/>
        <v>113254800</v>
      </c>
      <c r="O2286" s="192" t="str">
        <f ca="1"/>
        <v>2016-07-20</v>
      </c>
      <c r="P2286" s="193">
        <f ca="1"/>
        <v>1.58</v>
      </c>
      <c r="Q2286" s="11"/>
    </row>
    <row r="2287" spans="1:17" ht="12.5">
      <c r="A2287" s="19"/>
      <c r="B2287" s="198" t="str">
        <f ca="1"/>
        <v>2016-07-21</v>
      </c>
      <c r="C2287" s="30">
        <f ca="1"/>
        <v>22.75</v>
      </c>
      <c r="D2287" s="205">
        <f t="shared" ca="1" si="168"/>
        <v>22.108000000000004</v>
      </c>
      <c r="E2287" s="30">
        <f t="shared" ca="1" si="165"/>
        <v>22.008166666666668</v>
      </c>
      <c r="F2287" s="30">
        <f t="shared" ca="1" si="166"/>
        <v>22.685500000000008</v>
      </c>
      <c r="G2287" s="206">
        <f t="shared" ca="1" si="167"/>
        <v>24.019119999999997</v>
      </c>
      <c r="H2287" s="192" t="str">
        <f ca="1"/>
        <v>2016-07-21</v>
      </c>
      <c r="I2287" s="193">
        <f ca="1"/>
        <v>130808112</v>
      </c>
      <c r="O2287" s="192" t="str">
        <f ca="1"/>
        <v>2016-07-19</v>
      </c>
      <c r="P2287" s="193">
        <f ca="1"/>
        <v>1.56</v>
      </c>
      <c r="Q2287" s="11"/>
    </row>
    <row r="2288" spans="1:17" ht="12.5">
      <c r="A2288" s="19"/>
      <c r="B2288" s="198" t="str">
        <f ca="1"/>
        <v>2016-07-20</v>
      </c>
      <c r="C2288" s="30">
        <f ca="1"/>
        <v>22.88</v>
      </c>
      <c r="D2288" s="205">
        <f t="shared" ca="1" si="168"/>
        <v>22.064000000000004</v>
      </c>
      <c r="E2288" s="30">
        <f t="shared" ca="1" si="165"/>
        <v>22.024666666666668</v>
      </c>
      <c r="F2288" s="30">
        <f t="shared" ca="1" si="166"/>
        <v>22.679416666666672</v>
      </c>
      <c r="G2288" s="206">
        <f t="shared" ca="1" si="167"/>
        <v>24.0398</v>
      </c>
      <c r="H2288" s="192" t="str">
        <f ca="1"/>
        <v>2016-07-20</v>
      </c>
      <c r="I2288" s="193">
        <f ca="1"/>
        <v>105104000</v>
      </c>
      <c r="O2288" s="192" t="str">
        <f ca="1"/>
        <v>2016-07-18</v>
      </c>
      <c r="P2288" s="193">
        <f ca="1"/>
        <v>1.59</v>
      </c>
      <c r="Q2288" s="11"/>
    </row>
    <row r="2289" spans="1:17" ht="12.5">
      <c r="A2289" s="19"/>
      <c r="B2289" s="198" t="str">
        <f ca="1"/>
        <v>2016-07-19</v>
      </c>
      <c r="C2289" s="30">
        <f ca="1"/>
        <v>22.86</v>
      </c>
      <c r="D2289" s="205">
        <f t="shared" ca="1" si="168"/>
        <v>22.017500000000002</v>
      </c>
      <c r="E2289" s="30">
        <f t="shared" ca="1" si="165"/>
        <v>22.041666666666668</v>
      </c>
      <c r="F2289" s="30">
        <f t="shared" ca="1" si="166"/>
        <v>22.666166666666673</v>
      </c>
      <c r="G2289" s="206">
        <f t="shared" ca="1" si="167"/>
        <v>24.060559999999999</v>
      </c>
      <c r="H2289" s="192" t="str">
        <f ca="1"/>
        <v>2016-07-19</v>
      </c>
      <c r="I2289" s="193">
        <f ca="1"/>
        <v>95119696</v>
      </c>
      <c r="O2289" s="192" t="str">
        <f ca="1"/>
        <v>2016-07-15</v>
      </c>
      <c r="P2289" s="193">
        <f ca="1"/>
        <v>1.59</v>
      </c>
      <c r="Q2289" s="11"/>
    </row>
    <row r="2290" spans="1:17" ht="12.5">
      <c r="A2290" s="19"/>
      <c r="B2290" s="198" t="str">
        <f ca="1"/>
        <v>2016-07-18</v>
      </c>
      <c r="C2290" s="30">
        <f ca="1"/>
        <v>22.85</v>
      </c>
      <c r="D2290" s="205">
        <f t="shared" ca="1" si="168"/>
        <v>21.962500000000002</v>
      </c>
      <c r="E2290" s="30">
        <f t="shared" ca="1" si="165"/>
        <v>22.061333333333334</v>
      </c>
      <c r="F2290" s="30">
        <f t="shared" ca="1" si="166"/>
        <v>22.651833333333336</v>
      </c>
      <c r="G2290" s="206">
        <f t="shared" ca="1" si="167"/>
        <v>24.081439999999997</v>
      </c>
      <c r="H2290" s="192" t="str">
        <f ca="1"/>
        <v>2016-07-18</v>
      </c>
      <c r="I2290" s="193">
        <f ca="1"/>
        <v>145975600</v>
      </c>
      <c r="O2290" s="192" t="str">
        <f ca="1"/>
        <v>2016-07-14</v>
      </c>
      <c r="P2290" s="193">
        <f ca="1"/>
        <v>1.53</v>
      </c>
      <c r="Q2290" s="11"/>
    </row>
    <row r="2291" spans="1:17" ht="12.5">
      <c r="A2291" s="19"/>
      <c r="B2291" s="198" t="str">
        <f ca="1"/>
        <v>2016-07-15</v>
      </c>
      <c r="C2291" s="30">
        <f ca="1"/>
        <v>22.61</v>
      </c>
      <c r="D2291" s="205">
        <f t="shared" ca="1" si="168"/>
        <v>21.911000000000001</v>
      </c>
      <c r="E2291" s="30">
        <f t="shared" ca="1" si="165"/>
        <v>22.082166666666662</v>
      </c>
      <c r="F2291" s="30">
        <f t="shared" ca="1" si="166"/>
        <v>22.649916666666666</v>
      </c>
      <c r="G2291" s="206">
        <f t="shared" ca="1" si="167"/>
        <v>24.107319999999994</v>
      </c>
      <c r="H2291" s="192" t="str">
        <f ca="1"/>
        <v>2016-07-15</v>
      </c>
      <c r="I2291" s="193">
        <f ca="1"/>
        <v>120548000</v>
      </c>
      <c r="O2291" s="192" t="str">
        <f ca="1"/>
        <v>2016-07-13</v>
      </c>
      <c r="P2291" s="193">
        <f ca="1"/>
        <v>1.47</v>
      </c>
      <c r="Q2291" s="11"/>
    </row>
    <row r="2292" spans="1:17" ht="12.5">
      <c r="A2292" s="19"/>
      <c r="B2292" s="198" t="str">
        <f ca="1"/>
        <v>2016-07-14</v>
      </c>
      <c r="C2292" s="30">
        <f ca="1"/>
        <v>22.61</v>
      </c>
      <c r="D2292" s="205">
        <f t="shared" ca="1" si="168"/>
        <v>21.896499999999996</v>
      </c>
      <c r="E2292" s="30">
        <f t="shared" ca="1" si="165"/>
        <v>22.111499999999992</v>
      </c>
      <c r="F2292" s="30">
        <f t="shared" ca="1" si="166"/>
        <v>22.648999999999997</v>
      </c>
      <c r="G2292" s="206">
        <f t="shared" ca="1" si="167"/>
        <v>24.135359999999999</v>
      </c>
      <c r="H2292" s="192" t="str">
        <f ca="1"/>
        <v>2016-07-14</v>
      </c>
      <c r="I2292" s="193">
        <f ca="1"/>
        <v>155676000</v>
      </c>
      <c r="O2292" s="192" t="str">
        <f ca="1"/>
        <v>2016-07-12</v>
      </c>
      <c r="P2292" s="193">
        <f ca="1"/>
        <v>1.51</v>
      </c>
      <c r="Q2292" s="11"/>
    </row>
    <row r="2293" spans="1:17" ht="12.5">
      <c r="A2293" s="19"/>
      <c r="B2293" s="198" t="str">
        <f ca="1"/>
        <v>2016-07-13</v>
      </c>
      <c r="C2293" s="30">
        <f ca="1"/>
        <v>22.17</v>
      </c>
      <c r="D2293" s="205">
        <f t="shared" ca="1" si="168"/>
        <v>21.877500000000001</v>
      </c>
      <c r="E2293" s="30">
        <f t="shared" ca="1" si="165"/>
        <v>22.13999999999999</v>
      </c>
      <c r="F2293" s="30">
        <f t="shared" ca="1" si="166"/>
        <v>22.651833333333329</v>
      </c>
      <c r="G2293" s="206">
        <f t="shared" ca="1" si="167"/>
        <v>24.161199999999994</v>
      </c>
      <c r="H2293" s="192" t="str">
        <f ca="1"/>
        <v>2016-07-13</v>
      </c>
      <c r="I2293" s="193">
        <f ca="1"/>
        <v>103568800</v>
      </c>
      <c r="O2293" s="192" t="str">
        <f ca="1"/>
        <v>2016-07-11</v>
      </c>
      <c r="P2293" s="193">
        <f ca="1"/>
        <v>1.43</v>
      </c>
      <c r="Q2293" s="11"/>
    </row>
    <row r="2294" spans="1:17" ht="12.5">
      <c r="A2294" s="19"/>
      <c r="B2294" s="198" t="str">
        <f ca="1"/>
        <v>2016-07-12</v>
      </c>
      <c r="C2294" s="30">
        <f ca="1"/>
        <v>22.29</v>
      </c>
      <c r="D2294" s="205">
        <f t="shared" ca="1" si="168"/>
        <v>21.884</v>
      </c>
      <c r="E2294" s="30">
        <f t="shared" ca="1" si="165"/>
        <v>22.177999999999997</v>
      </c>
      <c r="F2294" s="30">
        <f t="shared" ca="1" si="166"/>
        <v>22.648666666666664</v>
      </c>
      <c r="G2294" s="206">
        <f t="shared" ca="1" si="167"/>
        <v>24.187799999999996</v>
      </c>
      <c r="H2294" s="192" t="str">
        <f ca="1"/>
        <v>2016-07-12</v>
      </c>
      <c r="I2294" s="193">
        <f ca="1"/>
        <v>96670000</v>
      </c>
      <c r="O2294" s="192" t="str">
        <f ca="1"/>
        <v>2016-07-08</v>
      </c>
      <c r="P2294" s="193">
        <f ca="1"/>
        <v>1.37</v>
      </c>
      <c r="Q2294" s="11"/>
    </row>
    <row r="2295" spans="1:17" ht="12.5">
      <c r="A2295" s="19"/>
      <c r="B2295" s="198" t="str">
        <f ca="1"/>
        <v>2016-07-11</v>
      </c>
      <c r="C2295" s="30">
        <f ca="1"/>
        <v>22.19</v>
      </c>
      <c r="D2295" s="205">
        <f t="shared" ca="1" si="168"/>
        <v>21.883499999999998</v>
      </c>
      <c r="E2295" s="30">
        <f t="shared" ca="1" si="165"/>
        <v>22.222999999999995</v>
      </c>
      <c r="F2295" s="30">
        <f t="shared" ca="1" si="166"/>
        <v>22.645416666666666</v>
      </c>
      <c r="G2295" s="206">
        <f t="shared" ca="1" si="167"/>
        <v>24.212399999999995</v>
      </c>
      <c r="H2295" s="192" t="str">
        <f ca="1"/>
        <v>2016-07-11</v>
      </c>
      <c r="I2295" s="193">
        <f ca="1"/>
        <v>95179780</v>
      </c>
      <c r="O2295" s="192" t="str">
        <f ca="1"/>
        <v>2016-07-07</v>
      </c>
      <c r="P2295" s="193">
        <f ca="1"/>
        <v>1.39</v>
      </c>
      <c r="Q2295" s="11"/>
    </row>
    <row r="2296" spans="1:17" ht="12.5">
      <c r="A2296" s="19"/>
      <c r="B2296" s="198" t="str">
        <f ca="1"/>
        <v>2016-07-08</v>
      </c>
      <c r="C2296" s="30">
        <f ca="1"/>
        <v>22.13</v>
      </c>
      <c r="D2296" s="205">
        <f t="shared" ca="1" si="168"/>
        <v>21.905000000000001</v>
      </c>
      <c r="E2296" s="30">
        <f t="shared" ca="1" si="165"/>
        <v>22.27816666666666</v>
      </c>
      <c r="F2296" s="30">
        <f t="shared" ca="1" si="166"/>
        <v>22.642749999999992</v>
      </c>
      <c r="G2296" s="206">
        <f t="shared" ca="1" si="167"/>
        <v>24.236319999999996</v>
      </c>
      <c r="H2296" s="192" t="str">
        <f ca="1"/>
        <v>2016-07-08</v>
      </c>
      <c r="I2296" s="193">
        <f ca="1"/>
        <v>115648412</v>
      </c>
      <c r="O2296" s="192" t="str">
        <f ca="1"/>
        <v>2016-07-06</v>
      </c>
      <c r="P2296" s="193">
        <f ca="1"/>
        <v>1.39</v>
      </c>
      <c r="Q2296" s="11"/>
    </row>
    <row r="2297" spans="1:17" ht="12.5">
      <c r="A2297" s="19"/>
      <c r="B2297" s="198" t="str">
        <f ca="1"/>
        <v>2016-07-07</v>
      </c>
      <c r="C2297" s="30">
        <f ca="1"/>
        <v>21.96</v>
      </c>
      <c r="D2297" s="205">
        <f t="shared" ca="1" si="168"/>
        <v>21.939</v>
      </c>
      <c r="E2297" s="30">
        <f t="shared" ca="1" si="165"/>
        <v>22.334166666666661</v>
      </c>
      <c r="F2297" s="30">
        <f t="shared" ca="1" si="166"/>
        <v>22.641416666666661</v>
      </c>
      <c r="G2297" s="206">
        <f t="shared" ca="1" si="167"/>
        <v>24.260519999999996</v>
      </c>
      <c r="H2297" s="192" t="str">
        <f ca="1"/>
        <v>2016-07-07</v>
      </c>
      <c r="I2297" s="193">
        <f ca="1"/>
        <v>100558400</v>
      </c>
      <c r="O2297" s="192" t="str">
        <f ca="1"/>
        <v>2016-07-05</v>
      </c>
      <c r="P2297" s="193">
        <f ca="1"/>
        <v>1.37</v>
      </c>
      <c r="Q2297" s="11"/>
    </row>
    <row r="2298" spans="1:17" ht="12.5">
      <c r="A2298" s="19"/>
      <c r="B2298" s="198" t="str">
        <f ca="1"/>
        <v>2016-07-06</v>
      </c>
      <c r="C2298" s="30">
        <f ca="1"/>
        <v>21.86</v>
      </c>
      <c r="D2298" s="205">
        <f t="shared" ca="1" si="168"/>
        <v>21.972999999999999</v>
      </c>
      <c r="E2298" s="30">
        <f t="shared" ca="1" si="165"/>
        <v>22.386833333333325</v>
      </c>
      <c r="F2298" s="30">
        <f t="shared" ca="1" si="166"/>
        <v>22.646083333333326</v>
      </c>
      <c r="G2298" s="206">
        <f t="shared" ca="1" si="167"/>
        <v>24.283279999999991</v>
      </c>
      <c r="H2298" s="192" t="str">
        <f ca="1"/>
        <v>2016-07-06</v>
      </c>
      <c r="I2298" s="193">
        <f ca="1"/>
        <v>123796400</v>
      </c>
      <c r="O2298" s="192" t="str">
        <f ca="1"/>
        <v>2016-07-01</v>
      </c>
      <c r="P2298" s="193">
        <f ca="1"/>
        <v>1.46</v>
      </c>
      <c r="Q2298" s="11"/>
    </row>
    <row r="2299" spans="1:17" ht="12.5">
      <c r="A2299" s="19"/>
      <c r="B2299" s="198" t="str">
        <f ca="1"/>
        <v>2016-07-05</v>
      </c>
      <c r="C2299" s="30">
        <f ca="1"/>
        <v>21.74</v>
      </c>
      <c r="D2299" s="205">
        <f t="shared" ca="1" si="168"/>
        <v>22.012999999999998</v>
      </c>
      <c r="E2299" s="30">
        <f t="shared" ca="1" si="165"/>
        <v>22.435833333333328</v>
      </c>
      <c r="F2299" s="30">
        <f t="shared" ca="1" si="166"/>
        <v>22.647499999999997</v>
      </c>
      <c r="G2299" s="206">
        <f t="shared" ca="1" si="167"/>
        <v>24.303559999999994</v>
      </c>
      <c r="H2299" s="192" t="str">
        <f ca="1"/>
        <v>2016-07-05</v>
      </c>
      <c r="I2299" s="193">
        <f ca="1"/>
        <v>110820840</v>
      </c>
      <c r="O2299" s="192" t="str">
        <f ca="1"/>
        <v>2016-06-30</v>
      </c>
      <c r="P2299" s="193">
        <f ca="1"/>
        <v>1.49</v>
      </c>
      <c r="Q2299" s="11"/>
    </row>
    <row r="2300" spans="1:17" ht="12.5">
      <c r="A2300" s="19"/>
      <c r="B2300" s="198" t="str">
        <f ca="1"/>
        <v>2016-07-01</v>
      </c>
      <c r="C2300" s="30">
        <f ca="1"/>
        <v>21.94</v>
      </c>
      <c r="D2300" s="205">
        <f t="shared" ca="1" si="168"/>
        <v>22.054500000000004</v>
      </c>
      <c r="E2300" s="30">
        <f t="shared" ca="1" si="165"/>
        <v>22.485499999999998</v>
      </c>
      <c r="F2300" s="30">
        <f t="shared" ca="1" si="166"/>
        <v>22.65475</v>
      </c>
      <c r="G2300" s="206">
        <f t="shared" ca="1" si="167"/>
        <v>24.326559999999994</v>
      </c>
      <c r="H2300" s="192" t="str">
        <f ca="1"/>
        <v>2016-07-01</v>
      </c>
      <c r="I2300" s="193">
        <f ca="1"/>
        <v>104106160</v>
      </c>
      <c r="O2300" s="192" t="str">
        <f ca="1"/>
        <v>2016-06-29</v>
      </c>
      <c r="P2300" s="193">
        <f ca="1"/>
        <v>1.48</v>
      </c>
      <c r="Q2300" s="11"/>
    </row>
    <row r="2301" spans="1:17" ht="12.5">
      <c r="A2301" s="19"/>
      <c r="B2301" s="198" t="str">
        <f ca="1"/>
        <v>2016-06-30</v>
      </c>
      <c r="C2301" s="30">
        <f ca="1"/>
        <v>21.88</v>
      </c>
      <c r="D2301" s="205">
        <f t="shared" ca="1" si="168"/>
        <v>22.078000000000003</v>
      </c>
      <c r="E2301" s="30">
        <f t="shared" ca="1" si="165"/>
        <v>22.531333333333329</v>
      </c>
      <c r="F2301" s="30">
        <f t="shared" ca="1" si="166"/>
        <v>22.657666666666664</v>
      </c>
      <c r="G2301" s="206">
        <f t="shared" ca="1" si="167"/>
        <v>24.351559999999992</v>
      </c>
      <c r="H2301" s="192" t="str">
        <f ca="1"/>
        <v>2016-06-30</v>
      </c>
      <c r="I2301" s="193">
        <f ca="1"/>
        <v>143345600</v>
      </c>
      <c r="O2301" s="192" t="str">
        <f ca="1"/>
        <v>2016-06-28</v>
      </c>
      <c r="P2301" s="193">
        <f ca="1"/>
        <v>1.46</v>
      </c>
      <c r="Q2301" s="11"/>
    </row>
    <row r="2302" spans="1:17" ht="12.5">
      <c r="A2302" s="19"/>
      <c r="B2302" s="198" t="str">
        <f ca="1"/>
        <v>2016-06-29</v>
      </c>
      <c r="C2302" s="30">
        <f ca="1"/>
        <v>21.6</v>
      </c>
      <c r="D2302" s="205">
        <f t="shared" ca="1" si="168"/>
        <v>22.101999999999997</v>
      </c>
      <c r="E2302" s="30">
        <f t="shared" ca="1" si="165"/>
        <v>22.587333333333326</v>
      </c>
      <c r="F2302" s="30">
        <f t="shared" ca="1" si="166"/>
        <v>22.658166666666663</v>
      </c>
      <c r="G2302" s="206">
        <f t="shared" ca="1" si="167"/>
        <v>24.377079999999989</v>
      </c>
      <c r="H2302" s="192" t="str">
        <f ca="1"/>
        <v>2016-06-29</v>
      </c>
      <c r="I2302" s="193">
        <f ca="1"/>
        <v>146124024</v>
      </c>
      <c r="O2302" s="192" t="str">
        <f ca="1"/>
        <v>2016-06-27</v>
      </c>
      <c r="P2302" s="193">
        <f ca="1"/>
        <v>1.46</v>
      </c>
      <c r="Q2302" s="11"/>
    </row>
    <row r="2303" spans="1:17" ht="12.5">
      <c r="A2303" s="19"/>
      <c r="B2303" s="198" t="str">
        <f ca="1"/>
        <v>2016-06-28</v>
      </c>
      <c r="C2303" s="30">
        <f ca="1"/>
        <v>21.42</v>
      </c>
      <c r="D2303" s="205">
        <f t="shared" ca="1" si="168"/>
        <v>22.148500000000002</v>
      </c>
      <c r="E2303" s="30">
        <f t="shared" ca="1" si="165"/>
        <v>22.643666666666661</v>
      </c>
      <c r="F2303" s="30">
        <f t="shared" ca="1" si="166"/>
        <v>22.66</v>
      </c>
      <c r="G2303" s="206">
        <f t="shared" ca="1" si="167"/>
        <v>24.404119999999988</v>
      </c>
      <c r="H2303" s="192" t="str">
        <f ca="1"/>
        <v>2016-06-28</v>
      </c>
      <c r="I2303" s="193">
        <f ca="1"/>
        <v>161779656</v>
      </c>
      <c r="O2303" s="192" t="str">
        <f ca="1"/>
        <v>2016-06-24</v>
      </c>
      <c r="P2303" s="193">
        <f ca="1"/>
        <v>1.58</v>
      </c>
      <c r="Q2303" s="11"/>
    </row>
    <row r="2304" spans="1:17" ht="12.5">
      <c r="A2304" s="19"/>
      <c r="B2304" s="198" t="str">
        <f ca="1"/>
        <v>2016-06-27</v>
      </c>
      <c r="C2304" s="30">
        <f ca="1"/>
        <v>21.06</v>
      </c>
      <c r="D2304" s="205">
        <f t="shared" ca="1" si="168"/>
        <v>22.220000000000006</v>
      </c>
      <c r="E2304" s="30">
        <f t="shared" ca="1" si="165"/>
        <v>22.707999999999995</v>
      </c>
      <c r="F2304" s="30">
        <f t="shared" ca="1" si="166"/>
        <v>22.671333333333333</v>
      </c>
      <c r="G2304" s="206">
        <f t="shared" ca="1" si="167"/>
        <v>24.431999999999988</v>
      </c>
      <c r="H2304" s="192" t="str">
        <f ca="1"/>
        <v>2016-06-27</v>
      </c>
      <c r="I2304" s="193">
        <f ca="1"/>
        <v>186488752</v>
      </c>
      <c r="O2304" s="192" t="str">
        <f ca="1"/>
        <v>2016-06-23</v>
      </c>
      <c r="P2304" s="193">
        <f ca="1"/>
        <v>1.74</v>
      </c>
      <c r="Q2304" s="11"/>
    </row>
    <row r="2305" spans="1:17" ht="12.5">
      <c r="A2305" s="19"/>
      <c r="B2305" s="198" t="str">
        <f ca="1"/>
        <v>2016-06-24</v>
      </c>
      <c r="C2305" s="30">
        <f ca="1"/>
        <v>21.37</v>
      </c>
      <c r="D2305" s="205">
        <f t="shared" ca="1" si="168"/>
        <v>22.315500000000004</v>
      </c>
      <c r="E2305" s="30">
        <f t="shared" ca="1" si="165"/>
        <v>22.773999999999997</v>
      </c>
      <c r="F2305" s="30">
        <f t="shared" ca="1" si="166"/>
        <v>22.689499999999999</v>
      </c>
      <c r="G2305" s="206">
        <f t="shared" ca="1" si="167"/>
        <v>24.460279999999987</v>
      </c>
      <c r="H2305" s="192" t="str">
        <f ca="1"/>
        <v>2016-06-24</v>
      </c>
      <c r="I2305" s="193">
        <f ca="1"/>
        <v>301245600</v>
      </c>
      <c r="O2305" s="192" t="str">
        <f ca="1"/>
        <v>2016-06-22</v>
      </c>
      <c r="P2305" s="193">
        <f ca="1"/>
        <v>1.69</v>
      </c>
      <c r="Q2305" s="11"/>
    </row>
    <row r="2306" spans="1:17" ht="12.5">
      <c r="A2306" s="19"/>
      <c r="B2306" s="198" t="str">
        <f ca="1"/>
        <v>2016-06-23</v>
      </c>
      <c r="C2306" s="30">
        <f ca="1"/>
        <v>21.99</v>
      </c>
      <c r="D2306" s="205">
        <f t="shared" ca="1" si="168"/>
        <v>22.396000000000008</v>
      </c>
      <c r="E2306" s="30">
        <f t="shared" ca="1" si="165"/>
        <v>22.831</v>
      </c>
      <c r="F2306" s="30">
        <f t="shared" ca="1" si="166"/>
        <v>22.709999999999997</v>
      </c>
      <c r="G2306" s="206">
        <f t="shared" ca="1" si="167"/>
        <v>24.486519999999988</v>
      </c>
      <c r="H2306" s="192" t="str">
        <f ca="1"/>
        <v>2016-06-23</v>
      </c>
      <c r="I2306" s="193">
        <f ca="1"/>
        <v>128960800</v>
      </c>
      <c r="O2306" s="192" t="str">
        <f ca="1"/>
        <v>2016-06-21</v>
      </c>
      <c r="P2306" s="193">
        <f ca="1"/>
        <v>1.7</v>
      </c>
      <c r="Q2306" s="11"/>
    </row>
    <row r="2307" spans="1:17" ht="12.5">
      <c r="A2307" s="19"/>
      <c r="B2307" s="198" t="str">
        <f ca="1"/>
        <v>2016-06-22</v>
      </c>
      <c r="C2307" s="30">
        <f ca="1"/>
        <v>21.87</v>
      </c>
      <c r="D2307" s="205">
        <f t="shared" ca="1" si="168"/>
        <v>22.436500000000009</v>
      </c>
      <c r="E2307" s="30">
        <f t="shared" ca="1" si="165"/>
        <v>22.879833333333334</v>
      </c>
      <c r="F2307" s="30">
        <f t="shared" ca="1" si="166"/>
        <v>22.725166666666663</v>
      </c>
      <c r="G2307" s="206">
        <f t="shared" ca="1" si="167"/>
        <v>24.51227999999999</v>
      </c>
      <c r="H2307" s="192" t="str">
        <f ca="1"/>
        <v>2016-06-22</v>
      </c>
      <c r="I2307" s="193">
        <f ca="1"/>
        <v>116876488</v>
      </c>
      <c r="O2307" s="192" t="str">
        <f ca="1"/>
        <v>2016-06-20</v>
      </c>
      <c r="P2307" s="193">
        <f ca="1"/>
        <v>1.67</v>
      </c>
      <c r="Q2307" s="11"/>
    </row>
    <row r="2308" spans="1:17" ht="12.5">
      <c r="A2308" s="19"/>
      <c r="B2308" s="198" t="str">
        <f ca="1"/>
        <v>2016-06-21</v>
      </c>
      <c r="C2308" s="30">
        <f ca="1"/>
        <v>21.95</v>
      </c>
      <c r="D2308" s="205">
        <f t="shared" ca="1" si="168"/>
        <v>22.463000000000008</v>
      </c>
      <c r="E2308" s="30">
        <f t="shared" ref="E2308:E2371" ca="1" si="169">AVERAGE(C2308:C2367)</f>
        <v>22.923500000000001</v>
      </c>
      <c r="F2308" s="30">
        <f t="shared" ref="F2308:F2371" ca="1" si="170">AVERAGE(C2308:C2427)</f>
        <v>22.745249999999999</v>
      </c>
      <c r="G2308" s="206">
        <f t="shared" ref="G2308:G2371" ca="1" si="171">AVERAGE(C2308:C2557)</f>
        <v>24.539159999999992</v>
      </c>
      <c r="H2308" s="192" t="str">
        <f ca="1"/>
        <v>2016-06-21</v>
      </c>
      <c r="I2308" s="193">
        <f ca="1"/>
        <v>142185600</v>
      </c>
      <c r="O2308" s="192" t="str">
        <f ca="1"/>
        <v>2016-06-17</v>
      </c>
      <c r="P2308" s="193">
        <f ca="1"/>
        <v>1.62</v>
      </c>
      <c r="Q2308" s="11"/>
    </row>
    <row r="2309" spans="1:17" ht="12.5">
      <c r="A2309" s="19"/>
      <c r="B2309" s="198" t="str">
        <f ca="1"/>
        <v>2016-06-20</v>
      </c>
      <c r="C2309" s="30">
        <f ca="1"/>
        <v>21.76</v>
      </c>
      <c r="D2309" s="205">
        <f t="shared" ref="D2309:D2372" ca="1" si="172">AVERAGE(C2309:C2328)</f>
        <v>22.469000000000005</v>
      </c>
      <c r="E2309" s="30">
        <f t="shared" ca="1" si="169"/>
        <v>22.956500000000002</v>
      </c>
      <c r="F2309" s="30">
        <f t="shared" ca="1" si="170"/>
        <v>22.767333333333333</v>
      </c>
      <c r="G2309" s="206">
        <f t="shared" ca="1" si="171"/>
        <v>24.566279999999992</v>
      </c>
      <c r="H2309" s="192" t="str">
        <f ca="1"/>
        <v>2016-06-20</v>
      </c>
      <c r="I2309" s="193">
        <f ca="1"/>
        <v>137647604</v>
      </c>
      <c r="O2309" s="192" t="str">
        <f ca="1"/>
        <v>2016-06-16</v>
      </c>
      <c r="P2309" s="193">
        <f ca="1"/>
        <v>1.56</v>
      </c>
      <c r="Q2309" s="11"/>
    </row>
    <row r="2310" spans="1:17" ht="12.5">
      <c r="A2310" s="19"/>
      <c r="B2310" s="198" t="str">
        <f ca="1"/>
        <v>2016-06-17</v>
      </c>
      <c r="C2310" s="30">
        <f ca="1"/>
        <v>21.82</v>
      </c>
      <c r="D2310" s="205">
        <f t="shared" ca="1" si="172"/>
        <v>22.470500000000001</v>
      </c>
      <c r="E2310" s="30">
        <f t="shared" ca="1" si="169"/>
        <v>22.994500000000002</v>
      </c>
      <c r="F2310" s="30">
        <f t="shared" ca="1" si="170"/>
        <v>22.787416666666665</v>
      </c>
      <c r="G2310" s="206">
        <f t="shared" ca="1" si="171"/>
        <v>24.593199999999985</v>
      </c>
      <c r="H2310" s="192" t="str">
        <f ca="1"/>
        <v>2016-06-17</v>
      </c>
      <c r="I2310" s="193">
        <f ca="1"/>
        <v>244032876</v>
      </c>
      <c r="O2310" s="192" t="str">
        <f ca="1"/>
        <v>2016-06-15</v>
      </c>
      <c r="P2310" s="193">
        <f ca="1"/>
        <v>1.6</v>
      </c>
      <c r="Q2310" s="11"/>
    </row>
    <row r="2311" spans="1:17" ht="12.5">
      <c r="A2311" s="19"/>
      <c r="B2311" s="198" t="str">
        <f ca="1"/>
        <v>2016-06-16</v>
      </c>
      <c r="C2311" s="30">
        <f ca="1"/>
        <v>22.32</v>
      </c>
      <c r="D2311" s="205">
        <f t="shared" ca="1" si="172"/>
        <v>22.457500000000003</v>
      </c>
      <c r="E2311" s="30">
        <f t="shared" ca="1" si="169"/>
        <v>23.03316666666667</v>
      </c>
      <c r="F2311" s="30">
        <f t="shared" ca="1" si="170"/>
        <v>22.809249999999999</v>
      </c>
      <c r="G2311" s="206">
        <f t="shared" ca="1" si="171"/>
        <v>24.620399999999982</v>
      </c>
      <c r="H2311" s="192" t="str">
        <f ca="1"/>
        <v>2016-06-16</v>
      </c>
      <c r="I2311" s="193">
        <f ca="1"/>
        <v>125307260</v>
      </c>
      <c r="O2311" s="192" t="str">
        <f ca="1"/>
        <v>2016-06-14</v>
      </c>
      <c r="P2311" s="193">
        <f ca="1"/>
        <v>1.61</v>
      </c>
      <c r="Q2311" s="11"/>
    </row>
    <row r="2312" spans="1:17" ht="12.5">
      <c r="A2312" s="19"/>
      <c r="B2312" s="198" t="str">
        <f ca="1"/>
        <v>2016-06-15</v>
      </c>
      <c r="C2312" s="30">
        <f ca="1"/>
        <v>22.23</v>
      </c>
      <c r="D2312" s="205">
        <f t="shared" ca="1" si="172"/>
        <v>22.423500000000001</v>
      </c>
      <c r="E2312" s="30">
        <f t="shared" ca="1" si="169"/>
        <v>23.065833333333337</v>
      </c>
      <c r="F2312" s="30">
        <f t="shared" ca="1" si="170"/>
        <v>22.827999999999996</v>
      </c>
      <c r="G2312" s="206">
        <f t="shared" ca="1" si="171"/>
        <v>24.644679999999987</v>
      </c>
      <c r="H2312" s="192" t="str">
        <f ca="1"/>
        <v>2016-06-15</v>
      </c>
      <c r="I2312" s="193">
        <f ca="1"/>
        <v>117780908</v>
      </c>
      <c r="O2312" s="192" t="str">
        <f ca="1"/>
        <v>2016-06-13</v>
      </c>
      <c r="P2312" s="193">
        <f ca="1"/>
        <v>1.62</v>
      </c>
      <c r="Q2312" s="11"/>
    </row>
    <row r="2313" spans="1:17" ht="12.5">
      <c r="A2313" s="19"/>
      <c r="B2313" s="198" t="str">
        <f ca="1"/>
        <v>2016-06-14</v>
      </c>
      <c r="C2313" s="30">
        <f ca="1"/>
        <v>22.3</v>
      </c>
      <c r="D2313" s="205">
        <f t="shared" ca="1" si="172"/>
        <v>22.381999999999998</v>
      </c>
      <c r="E2313" s="30">
        <f t="shared" ca="1" si="169"/>
        <v>23.09683333333334</v>
      </c>
      <c r="F2313" s="30">
        <f t="shared" ca="1" si="170"/>
        <v>22.84491666666667</v>
      </c>
      <c r="G2313" s="206">
        <f t="shared" ca="1" si="171"/>
        <v>24.670479999999987</v>
      </c>
      <c r="H2313" s="192" t="str">
        <f ca="1"/>
        <v>2016-06-14</v>
      </c>
      <c r="I2313" s="193">
        <f ca="1"/>
        <v>127727776</v>
      </c>
      <c r="O2313" s="192" t="str">
        <f ca="1"/>
        <v>2016-06-10</v>
      </c>
      <c r="P2313" s="193">
        <f ca="1"/>
        <v>1.64</v>
      </c>
      <c r="Q2313" s="11"/>
    </row>
    <row r="2314" spans="1:17" ht="12.5">
      <c r="A2314" s="19"/>
      <c r="B2314" s="198" t="str">
        <f ca="1"/>
        <v>2016-06-13</v>
      </c>
      <c r="C2314" s="30">
        <f ca="1"/>
        <v>22.28</v>
      </c>
      <c r="D2314" s="205">
        <f t="shared" ca="1" si="172"/>
        <v>22.341000000000001</v>
      </c>
      <c r="E2314" s="30">
        <f t="shared" ca="1" si="169"/>
        <v>23.126666666666669</v>
      </c>
      <c r="F2314" s="30">
        <f t="shared" ca="1" si="170"/>
        <v>22.86141666666667</v>
      </c>
      <c r="G2314" s="206">
        <f t="shared" ca="1" si="171"/>
        <v>24.695479999999989</v>
      </c>
      <c r="H2314" s="192" t="str">
        <f ca="1"/>
        <v>2016-06-13</v>
      </c>
      <c r="I2314" s="193">
        <f ca="1"/>
        <v>152082000</v>
      </c>
      <c r="O2314" s="192" t="str">
        <f ca="1"/>
        <v>2016-06-09</v>
      </c>
      <c r="P2314" s="193">
        <f ca="1"/>
        <v>1.68</v>
      </c>
      <c r="Q2314" s="11"/>
    </row>
    <row r="2315" spans="1:17" ht="12.5">
      <c r="A2315" s="19"/>
      <c r="B2315" s="198" t="str">
        <f ca="1"/>
        <v>2016-06-10</v>
      </c>
      <c r="C2315" s="30">
        <f ca="1"/>
        <v>22.62</v>
      </c>
      <c r="D2315" s="205">
        <f t="shared" ca="1" si="172"/>
        <v>22.262999999999998</v>
      </c>
      <c r="E2315" s="30">
        <f t="shared" ca="1" si="169"/>
        <v>23.156500000000001</v>
      </c>
      <c r="F2315" s="30">
        <f t="shared" ca="1" si="170"/>
        <v>22.875666666666671</v>
      </c>
      <c r="G2315" s="206">
        <f t="shared" ca="1" si="171"/>
        <v>24.720839999999988</v>
      </c>
      <c r="H2315" s="192" t="str">
        <f ca="1"/>
        <v>2016-06-10</v>
      </c>
      <c r="I2315" s="193">
        <f ca="1"/>
        <v>126851744</v>
      </c>
      <c r="O2315" s="192" t="str">
        <f ca="1"/>
        <v>2016-06-08</v>
      </c>
      <c r="P2315" s="193">
        <f ca="1"/>
        <v>1.71</v>
      </c>
      <c r="Q2315" s="11"/>
    </row>
    <row r="2316" spans="1:17" ht="12.5">
      <c r="A2316" s="19"/>
      <c r="B2316" s="198" t="str">
        <f ca="1"/>
        <v>2016-06-09</v>
      </c>
      <c r="C2316" s="30">
        <f ca="1"/>
        <v>22.81</v>
      </c>
      <c r="D2316" s="205">
        <f t="shared" ca="1" si="172"/>
        <v>22.165500000000002</v>
      </c>
      <c r="E2316" s="30">
        <f t="shared" ca="1" si="169"/>
        <v>23.181166666666666</v>
      </c>
      <c r="F2316" s="30">
        <f t="shared" ca="1" si="170"/>
        <v>22.892666666666667</v>
      </c>
      <c r="G2316" s="206">
        <f t="shared" ca="1" si="171"/>
        <v>24.744199999999985</v>
      </c>
      <c r="H2316" s="192" t="str">
        <f ca="1"/>
        <v>2016-06-09</v>
      </c>
      <c r="I2316" s="193">
        <f ca="1"/>
        <v>106405600</v>
      </c>
      <c r="O2316" s="192" t="str">
        <f ca="1"/>
        <v>2016-06-07</v>
      </c>
      <c r="P2316" s="193">
        <f ca="1"/>
        <v>1.71</v>
      </c>
      <c r="Q2316" s="11"/>
    </row>
    <row r="2317" spans="1:17" ht="12.5">
      <c r="A2317" s="19"/>
      <c r="B2317" s="198" t="str">
        <f ca="1"/>
        <v>2016-06-08</v>
      </c>
      <c r="C2317" s="30">
        <f ca="1"/>
        <v>22.64</v>
      </c>
      <c r="D2317" s="205">
        <f t="shared" ca="1" si="172"/>
        <v>22.083500000000004</v>
      </c>
      <c r="E2317" s="30">
        <f t="shared" ca="1" si="169"/>
        <v>23.197499999999998</v>
      </c>
      <c r="F2317" s="30">
        <f t="shared" ca="1" si="170"/>
        <v>22.912500000000001</v>
      </c>
      <c r="G2317" s="206">
        <f t="shared" ca="1" si="171"/>
        <v>24.767039999999991</v>
      </c>
      <c r="H2317" s="192" t="str">
        <f ca="1"/>
        <v>2016-06-08</v>
      </c>
      <c r="I2317" s="193">
        <f ca="1"/>
        <v>83392524</v>
      </c>
      <c r="O2317" s="192" t="str">
        <f ca="1"/>
        <v>2016-06-06</v>
      </c>
      <c r="P2317" s="193">
        <f ca="1"/>
        <v>1.72</v>
      </c>
      <c r="Q2317" s="11"/>
    </row>
    <row r="2318" spans="1:17" ht="12.5">
      <c r="A2318" s="19"/>
      <c r="B2318" s="198" t="str">
        <f ca="1"/>
        <v>2016-06-07</v>
      </c>
      <c r="C2318" s="30">
        <f ca="1"/>
        <v>22.66</v>
      </c>
      <c r="D2318" s="205">
        <f t="shared" ca="1" si="172"/>
        <v>22.020499999999998</v>
      </c>
      <c r="E2318" s="30">
        <f t="shared" ca="1" si="169"/>
        <v>23.208833333333327</v>
      </c>
      <c r="F2318" s="30">
        <f t="shared" ca="1" si="170"/>
        <v>22.932166666666664</v>
      </c>
      <c r="G2318" s="206">
        <f t="shared" ca="1" si="171"/>
        <v>24.79183999999999</v>
      </c>
      <c r="H2318" s="192" t="str">
        <f ca="1"/>
        <v>2016-06-07</v>
      </c>
      <c r="I2318" s="193">
        <f ca="1"/>
        <v>89638000</v>
      </c>
      <c r="O2318" s="192" t="str">
        <f ca="1"/>
        <v>2016-06-03</v>
      </c>
      <c r="P2318" s="193">
        <f ca="1"/>
        <v>1.7</v>
      </c>
      <c r="Q2318" s="11"/>
    </row>
    <row r="2319" spans="1:17" ht="12.5">
      <c r="A2319" s="19"/>
      <c r="B2319" s="198" t="str">
        <f ca="1"/>
        <v>2016-06-06</v>
      </c>
      <c r="C2319" s="30">
        <f ca="1"/>
        <v>22.57</v>
      </c>
      <c r="D2319" s="205">
        <f t="shared" ca="1" si="172"/>
        <v>21.9495</v>
      </c>
      <c r="E2319" s="30">
        <f t="shared" ca="1" si="169"/>
        <v>23.218833333333333</v>
      </c>
      <c r="F2319" s="30">
        <f t="shared" ca="1" si="170"/>
        <v>22.955416666666665</v>
      </c>
      <c r="G2319" s="206">
        <f t="shared" ca="1" si="171"/>
        <v>24.81679999999999</v>
      </c>
      <c r="H2319" s="192" t="str">
        <f ca="1"/>
        <v>2016-06-06</v>
      </c>
      <c r="I2319" s="193">
        <f ca="1"/>
        <v>93170016</v>
      </c>
      <c r="O2319" s="192" t="str">
        <f ca="1"/>
        <v>2016-06-02</v>
      </c>
      <c r="P2319" s="193">
        <f ca="1"/>
        <v>1.81</v>
      </c>
      <c r="Q2319" s="11"/>
    </row>
    <row r="2320" spans="1:17" ht="12.5">
      <c r="A2320" s="19"/>
      <c r="B2320" s="198" t="str">
        <f ca="1"/>
        <v>2016-06-03</v>
      </c>
      <c r="C2320" s="30">
        <f ca="1"/>
        <v>22.41</v>
      </c>
      <c r="D2320" s="205">
        <f t="shared" ca="1" si="172"/>
        <v>21.882000000000005</v>
      </c>
      <c r="E2320" s="30">
        <f t="shared" ca="1" si="169"/>
        <v>23.226166666666664</v>
      </c>
      <c r="F2320" s="30">
        <f t="shared" ca="1" si="170"/>
        <v>22.98075</v>
      </c>
      <c r="G2320" s="206">
        <f t="shared" ca="1" si="171"/>
        <v>24.840839999999989</v>
      </c>
      <c r="H2320" s="192" t="str">
        <f ca="1"/>
        <v>2016-06-03</v>
      </c>
      <c r="I2320" s="193">
        <f ca="1"/>
        <v>114019600</v>
      </c>
      <c r="O2320" s="192" t="str">
        <f ca="1"/>
        <v>2016-06-01</v>
      </c>
      <c r="P2320" s="193">
        <f ca="1"/>
        <v>1.85</v>
      </c>
      <c r="Q2320" s="11"/>
    </row>
    <row r="2321" spans="1:17" ht="12.5">
      <c r="A2321" s="19"/>
      <c r="B2321" s="198" t="str">
        <f ca="1"/>
        <v>2016-06-02</v>
      </c>
      <c r="C2321" s="30">
        <f ca="1"/>
        <v>22.36</v>
      </c>
      <c r="D2321" s="205">
        <f t="shared" ca="1" si="172"/>
        <v>21.828499999999998</v>
      </c>
      <c r="E2321" s="30">
        <f t="shared" ca="1" si="169"/>
        <v>23.235999999999997</v>
      </c>
      <c r="F2321" s="30">
        <f t="shared" ca="1" si="170"/>
        <v>23.013000000000002</v>
      </c>
      <c r="G2321" s="206">
        <f t="shared" ca="1" si="171"/>
        <v>24.865839999999992</v>
      </c>
      <c r="H2321" s="192" t="str">
        <f ca="1"/>
        <v>2016-06-02</v>
      </c>
      <c r="I2321" s="193">
        <f ca="1"/>
        <v>160766400</v>
      </c>
      <c r="O2321" s="192" t="str">
        <f ca="1"/>
        <v>2016-05-31</v>
      </c>
      <c r="P2321" s="193">
        <f ca="1"/>
        <v>1.83</v>
      </c>
      <c r="Q2321" s="11"/>
    </row>
    <row r="2322" spans="1:17" ht="12.5">
      <c r="A2322" s="19"/>
      <c r="B2322" s="198" t="str">
        <f ca="1"/>
        <v>2016-06-01</v>
      </c>
      <c r="C2322" s="30">
        <f ca="1"/>
        <v>22.53</v>
      </c>
      <c r="D2322" s="205">
        <f t="shared" ca="1" si="172"/>
        <v>21.782</v>
      </c>
      <c r="E2322" s="30">
        <f t="shared" ca="1" si="169"/>
        <v>23.246333333333329</v>
      </c>
      <c r="F2322" s="30">
        <f t="shared" ca="1" si="170"/>
        <v>23.044666666666668</v>
      </c>
      <c r="G2322" s="206">
        <f t="shared" ca="1" si="171"/>
        <v>24.891799999999993</v>
      </c>
      <c r="H2322" s="192" t="str">
        <f ca="1"/>
        <v>2016-06-01</v>
      </c>
      <c r="I2322" s="193">
        <f ca="1"/>
        <v>116693200</v>
      </c>
      <c r="O2322" s="192" t="str">
        <f ca="1"/>
        <v>2016-05-27</v>
      </c>
      <c r="P2322" s="193">
        <f ca="1"/>
        <v>1.85</v>
      </c>
      <c r="Q2322" s="11"/>
    </row>
    <row r="2323" spans="1:17" ht="12.5">
      <c r="A2323" s="19"/>
      <c r="B2323" s="198" t="str">
        <f ca="1"/>
        <v>2016-05-31</v>
      </c>
      <c r="C2323" s="30">
        <f ca="1"/>
        <v>22.85</v>
      </c>
      <c r="D2323" s="205">
        <f t="shared" ca="1" si="172"/>
        <v>21.738</v>
      </c>
      <c r="E2323" s="30">
        <f t="shared" ca="1" si="169"/>
        <v>23.256999999999998</v>
      </c>
      <c r="F2323" s="30">
        <f t="shared" ca="1" si="170"/>
        <v>23.079833333333333</v>
      </c>
      <c r="G2323" s="206">
        <f t="shared" ca="1" si="171"/>
        <v>24.917719999999989</v>
      </c>
      <c r="H2323" s="192" t="str">
        <f ca="1"/>
        <v>2016-05-31</v>
      </c>
      <c r="I2323" s="193">
        <f ca="1"/>
        <v>169228848</v>
      </c>
      <c r="O2323" s="192" t="str">
        <f ca="1"/>
        <v>2016-05-26</v>
      </c>
      <c r="P2323" s="193">
        <f ca="1"/>
        <v>1.82</v>
      </c>
      <c r="Q2323" s="11"/>
    </row>
    <row r="2324" spans="1:17" ht="12.5">
      <c r="A2324" s="19"/>
      <c r="B2324" s="198" t="str">
        <f ca="1"/>
        <v>2016-05-27</v>
      </c>
      <c r="C2324" s="30">
        <f ca="1"/>
        <v>22.97</v>
      </c>
      <c r="D2324" s="205">
        <f t="shared" ca="1" si="172"/>
        <v>21.660499999999999</v>
      </c>
      <c r="E2324" s="30">
        <f t="shared" ca="1" si="169"/>
        <v>23.266666666666662</v>
      </c>
      <c r="F2324" s="30">
        <f t="shared" ca="1" si="170"/>
        <v>23.112416666666668</v>
      </c>
      <c r="G2324" s="206">
        <f t="shared" ca="1" si="171"/>
        <v>24.943039999999993</v>
      </c>
      <c r="H2324" s="192" t="str">
        <f ca="1"/>
        <v>2016-05-27</v>
      </c>
      <c r="I2324" s="193">
        <f ca="1"/>
        <v>145364960</v>
      </c>
      <c r="O2324" s="192" t="str">
        <f ca="1"/>
        <v>2016-05-25</v>
      </c>
      <c r="P2324" s="193">
        <f ca="1"/>
        <v>1.87</v>
      </c>
      <c r="Q2324" s="11"/>
    </row>
    <row r="2325" spans="1:17" ht="12.5">
      <c r="A2325" s="19"/>
      <c r="B2325" s="198" t="str">
        <f ca="1"/>
        <v>2016-05-26</v>
      </c>
      <c r="C2325" s="30">
        <f ca="1"/>
        <v>22.98</v>
      </c>
      <c r="D2325" s="205">
        <f t="shared" ca="1" si="172"/>
        <v>21.577999999999996</v>
      </c>
      <c r="E2325" s="30">
        <f t="shared" ca="1" si="169"/>
        <v>23.268666666666661</v>
      </c>
      <c r="F2325" s="30">
        <f t="shared" ca="1" si="170"/>
        <v>23.145416666666666</v>
      </c>
      <c r="G2325" s="206">
        <f t="shared" ca="1" si="171"/>
        <v>24.967719999999993</v>
      </c>
      <c r="H2325" s="192" t="str">
        <f ca="1"/>
        <v>2016-05-26</v>
      </c>
      <c r="I2325" s="193">
        <f ca="1"/>
        <v>225324800</v>
      </c>
      <c r="O2325" s="192" t="str">
        <f ca="1"/>
        <v>2016-05-24</v>
      </c>
      <c r="P2325" s="193">
        <f ca="1"/>
        <v>1.86</v>
      </c>
      <c r="Q2325" s="11"/>
    </row>
    <row r="2326" spans="1:17" ht="12.5">
      <c r="A2326" s="19"/>
      <c r="B2326" s="198" t="str">
        <f ca="1"/>
        <v>2016-05-25</v>
      </c>
      <c r="C2326" s="30">
        <f ca="1"/>
        <v>22.8</v>
      </c>
      <c r="D2326" s="205">
        <f t="shared" ca="1" si="172"/>
        <v>21.507499999999997</v>
      </c>
      <c r="E2326" s="30">
        <f t="shared" ca="1" si="169"/>
        <v>23.267666666666663</v>
      </c>
      <c r="F2326" s="30">
        <f t="shared" ca="1" si="170"/>
        <v>23.171083333333335</v>
      </c>
      <c r="G2326" s="206">
        <f t="shared" ca="1" si="171"/>
        <v>24.992879999999996</v>
      </c>
      <c r="H2326" s="192" t="str">
        <f ca="1"/>
        <v>2016-05-25</v>
      </c>
      <c r="I2326" s="193">
        <f ca="1"/>
        <v>154568432</v>
      </c>
      <c r="O2326" s="192" t="str">
        <f ca="1"/>
        <v>2016-05-23</v>
      </c>
      <c r="P2326" s="193">
        <f ca="1"/>
        <v>1.84</v>
      </c>
      <c r="Q2326" s="11"/>
    </row>
    <row r="2327" spans="1:17" ht="12.5">
      <c r="A2327" s="19"/>
      <c r="B2327" s="198" t="str">
        <f ca="1"/>
        <v>2016-05-24</v>
      </c>
      <c r="C2327" s="30">
        <f ca="1"/>
        <v>22.4</v>
      </c>
      <c r="D2327" s="205">
        <f t="shared" ca="1" si="172"/>
        <v>21.479999999999997</v>
      </c>
      <c r="E2327" s="30">
        <f t="shared" ca="1" si="169"/>
        <v>23.268833333333326</v>
      </c>
      <c r="F2327" s="30">
        <f t="shared" ca="1" si="170"/>
        <v>23.200333333333333</v>
      </c>
      <c r="G2327" s="206">
        <f t="shared" ca="1" si="171"/>
        <v>25.018559999999997</v>
      </c>
      <c r="H2327" s="192" t="str">
        <f ca="1"/>
        <v>2016-05-24</v>
      </c>
      <c r="I2327" s="193">
        <f ca="1"/>
        <v>140560800</v>
      </c>
      <c r="O2327" s="192" t="str">
        <f ca="1"/>
        <v>2016-05-20</v>
      </c>
      <c r="P2327" s="193">
        <f ca="1"/>
        <v>1.85</v>
      </c>
      <c r="Q2327" s="11"/>
    </row>
    <row r="2328" spans="1:17" ht="12.5">
      <c r="A2328" s="19"/>
      <c r="B2328" s="198" t="str">
        <f ca="1"/>
        <v>2016-05-23</v>
      </c>
      <c r="C2328" s="30">
        <f ca="1"/>
        <v>22.07</v>
      </c>
      <c r="D2328" s="205">
        <f t="shared" ca="1" si="172"/>
        <v>21.547000000000001</v>
      </c>
      <c r="E2328" s="30">
        <f t="shared" ca="1" si="169"/>
        <v>23.261999999999993</v>
      </c>
      <c r="F2328" s="30">
        <f t="shared" ca="1" si="170"/>
        <v>23.23491666666667</v>
      </c>
      <c r="G2328" s="206">
        <f t="shared" ca="1" si="171"/>
        <v>25.047159999999998</v>
      </c>
      <c r="H2328" s="192" t="str">
        <f ca="1"/>
        <v>2016-05-23</v>
      </c>
      <c r="I2328" s="193">
        <f ca="1"/>
        <v>152074572</v>
      </c>
      <c r="O2328" s="192" t="str">
        <f ca="1"/>
        <v>2016-05-19</v>
      </c>
      <c r="P2328" s="193">
        <f ca="1"/>
        <v>1.85</v>
      </c>
      <c r="Q2328" s="11"/>
    </row>
    <row r="2329" spans="1:17" ht="12.5">
      <c r="A2329" s="19"/>
      <c r="B2329" s="198" t="str">
        <f ca="1"/>
        <v>2016-05-20</v>
      </c>
      <c r="C2329" s="30">
        <f ca="1"/>
        <v>21.79</v>
      </c>
      <c r="D2329" s="205">
        <f t="shared" ca="1" si="172"/>
        <v>21.638500000000001</v>
      </c>
      <c r="E2329" s="30">
        <f t="shared" ca="1" si="169"/>
        <v>23.261499999999995</v>
      </c>
      <c r="F2329" s="30">
        <f t="shared" ca="1" si="170"/>
        <v>23.274000000000004</v>
      </c>
      <c r="G2329" s="206">
        <f t="shared" ca="1" si="171"/>
        <v>25.077319999999997</v>
      </c>
      <c r="H2329" s="192" t="str">
        <f ca="1"/>
        <v>2016-05-20</v>
      </c>
      <c r="I2329" s="193">
        <f ca="1"/>
        <v>128104000</v>
      </c>
      <c r="O2329" s="192" t="str">
        <f ca="1"/>
        <v>2016-05-18</v>
      </c>
      <c r="P2329" s="193">
        <f ca="1"/>
        <v>1.88</v>
      </c>
      <c r="Q2329" s="11"/>
    </row>
    <row r="2330" spans="1:17" ht="12.5">
      <c r="A2330" s="19"/>
      <c r="B2330" s="198" t="str">
        <f ca="1"/>
        <v>2016-05-19</v>
      </c>
      <c r="C2330" s="30">
        <f ca="1"/>
        <v>21.56</v>
      </c>
      <c r="D2330" s="205">
        <f t="shared" ca="1" si="172"/>
        <v>21.750999999999998</v>
      </c>
      <c r="E2330" s="30">
        <f t="shared" ca="1" si="169"/>
        <v>23.265166666666662</v>
      </c>
      <c r="F2330" s="30">
        <f t="shared" ca="1" si="170"/>
        <v>23.314500000000002</v>
      </c>
      <c r="G2330" s="206">
        <f t="shared" ca="1" si="171"/>
        <v>25.106439999999992</v>
      </c>
      <c r="H2330" s="192" t="str">
        <f ca="1"/>
        <v>2016-05-19</v>
      </c>
      <c r="I2330" s="193">
        <f ca="1"/>
        <v>121768400</v>
      </c>
      <c r="O2330" s="192" t="str">
        <f ca="1"/>
        <v>2016-05-17</v>
      </c>
      <c r="P2330" s="193">
        <f ca="1"/>
        <v>1.76</v>
      </c>
      <c r="Q2330" s="11"/>
    </row>
    <row r="2331" spans="1:17" ht="12.5">
      <c r="A2331" s="19"/>
      <c r="B2331" s="198" t="str">
        <f ca="1"/>
        <v>2016-05-18</v>
      </c>
      <c r="C2331" s="30">
        <f ca="1"/>
        <v>21.64</v>
      </c>
      <c r="D2331" s="205">
        <f t="shared" ca="1" si="172"/>
        <v>21.878000000000004</v>
      </c>
      <c r="E2331" s="30">
        <f t="shared" ca="1" si="169"/>
        <v>23.270166666666661</v>
      </c>
      <c r="F2331" s="30">
        <f t="shared" ca="1" si="170"/>
        <v>23.357333333333333</v>
      </c>
      <c r="G2331" s="206">
        <f t="shared" ca="1" si="171"/>
        <v>25.139079999999993</v>
      </c>
      <c r="H2331" s="192" t="str">
        <f ca="1"/>
        <v>2016-05-18</v>
      </c>
      <c r="I2331" s="193">
        <f ca="1"/>
        <v>168249600</v>
      </c>
      <c r="O2331" s="192" t="str">
        <f ca="1"/>
        <v>2016-05-16</v>
      </c>
      <c r="P2331" s="193">
        <f ca="1"/>
        <v>1.75</v>
      </c>
      <c r="Q2331" s="11"/>
    </row>
    <row r="2332" spans="1:17" ht="12.5">
      <c r="A2332" s="19"/>
      <c r="B2332" s="198" t="str">
        <f ca="1"/>
        <v>2016-05-17</v>
      </c>
      <c r="C2332" s="30">
        <f ca="1"/>
        <v>21.4</v>
      </c>
      <c r="D2332" s="205">
        <f t="shared" ca="1" si="172"/>
        <v>22.014500000000005</v>
      </c>
      <c r="E2332" s="30">
        <f t="shared" ca="1" si="169"/>
        <v>23.268499999999996</v>
      </c>
      <c r="F2332" s="30">
        <f t="shared" ca="1" si="170"/>
        <v>23.401166666666668</v>
      </c>
      <c r="G2332" s="206">
        <f t="shared" ca="1" si="171"/>
        <v>25.170399999999994</v>
      </c>
      <c r="H2332" s="192" t="str">
        <f ca="1"/>
        <v>2016-05-17</v>
      </c>
      <c r="I2332" s="193">
        <f ca="1"/>
        <v>187667756</v>
      </c>
      <c r="O2332" s="192" t="str">
        <f ca="1"/>
        <v>2016-05-13</v>
      </c>
      <c r="P2332" s="193">
        <f ca="1"/>
        <v>1.71</v>
      </c>
      <c r="Q2332" s="11"/>
    </row>
    <row r="2333" spans="1:17" ht="12.5">
      <c r="A2333" s="19"/>
      <c r="B2333" s="198" t="str">
        <f ca="1"/>
        <v>2016-05-16</v>
      </c>
      <c r="C2333" s="30">
        <f ca="1"/>
        <v>21.48</v>
      </c>
      <c r="D2333" s="205">
        <f t="shared" ca="1" si="172"/>
        <v>22.160500000000003</v>
      </c>
      <c r="E2333" s="30">
        <f t="shared" ca="1" si="169"/>
        <v>23.279166666666661</v>
      </c>
      <c r="F2333" s="30">
        <f t="shared" ca="1" si="170"/>
        <v>23.444833333333335</v>
      </c>
      <c r="G2333" s="206">
        <f t="shared" ca="1" si="171"/>
        <v>25.201479999999997</v>
      </c>
      <c r="H2333" s="192" t="str">
        <f ca="1"/>
        <v>2016-05-16</v>
      </c>
      <c r="I2333" s="193">
        <f ca="1"/>
        <v>245039200</v>
      </c>
      <c r="O2333" s="192" t="str">
        <f ca="1"/>
        <v>2016-05-12</v>
      </c>
      <c r="P2333" s="193">
        <f ca="1"/>
        <v>1.76</v>
      </c>
      <c r="Q2333" s="11"/>
    </row>
    <row r="2334" spans="1:17" ht="12.5">
      <c r="A2334" s="19"/>
      <c r="B2334" s="198" t="str">
        <f ca="1"/>
        <v>2016-05-13</v>
      </c>
      <c r="C2334" s="30">
        <f ca="1"/>
        <v>20.72</v>
      </c>
      <c r="D2334" s="205">
        <f t="shared" ca="1" si="172"/>
        <v>22.309000000000001</v>
      </c>
      <c r="E2334" s="30">
        <f t="shared" ca="1" si="169"/>
        <v>23.285333333333327</v>
      </c>
      <c r="F2334" s="30">
        <f t="shared" ca="1" si="170"/>
        <v>23.490749999999998</v>
      </c>
      <c r="G2334" s="206">
        <f t="shared" ca="1" si="171"/>
        <v>25.232239999999997</v>
      </c>
      <c r="H2334" s="192" t="str">
        <f ca="1"/>
        <v>2016-05-13</v>
      </c>
      <c r="I2334" s="193">
        <f ca="1"/>
        <v>177571200</v>
      </c>
      <c r="O2334" s="192" t="str">
        <f ca="1"/>
        <v>2016-05-11</v>
      </c>
      <c r="P2334" s="193">
        <f ca="1"/>
        <v>1.74</v>
      </c>
      <c r="Q2334" s="11"/>
    </row>
    <row r="2335" spans="1:17" ht="12.5">
      <c r="A2335" s="19"/>
      <c r="B2335" s="198" t="str">
        <f ca="1"/>
        <v>2016-05-12</v>
      </c>
      <c r="C2335" s="30">
        <f ca="1"/>
        <v>20.67</v>
      </c>
      <c r="D2335" s="205">
        <f t="shared" ca="1" si="172"/>
        <v>22.522500000000001</v>
      </c>
      <c r="E2335" s="30">
        <f t="shared" ca="1" si="169"/>
        <v>23.304999999999996</v>
      </c>
      <c r="F2335" s="30">
        <f t="shared" ca="1" si="170"/>
        <v>23.541999999999994</v>
      </c>
      <c r="G2335" s="206">
        <f t="shared" ca="1" si="171"/>
        <v>25.266159999999996</v>
      </c>
      <c r="H2335" s="192" t="str">
        <f ca="1"/>
        <v>2016-05-12</v>
      </c>
      <c r="I2335" s="193">
        <f ca="1"/>
        <v>305258800</v>
      </c>
      <c r="O2335" s="192" t="str">
        <f ca="1"/>
        <v>2016-05-10</v>
      </c>
      <c r="P2335" s="193">
        <f ca="1"/>
        <v>1.76</v>
      </c>
      <c r="Q2335" s="11"/>
    </row>
    <row r="2336" spans="1:17" ht="12.5">
      <c r="A2336" s="19"/>
      <c r="B2336" s="198" t="str">
        <f ca="1"/>
        <v>2016-05-11</v>
      </c>
      <c r="C2336" s="30">
        <f ca="1"/>
        <v>21.17</v>
      </c>
      <c r="D2336" s="205">
        <f t="shared" ca="1" si="172"/>
        <v>22.764000000000003</v>
      </c>
      <c r="E2336" s="30">
        <f t="shared" ca="1" si="169"/>
        <v>23.332499999999996</v>
      </c>
      <c r="F2336" s="30">
        <f t="shared" ca="1" si="170"/>
        <v>23.590916666666665</v>
      </c>
      <c r="G2336" s="206">
        <f t="shared" ca="1" si="171"/>
        <v>25.298999999999999</v>
      </c>
      <c r="H2336" s="192" t="str">
        <f ca="1"/>
        <v>2016-05-11</v>
      </c>
      <c r="I2336" s="193">
        <f ca="1"/>
        <v>114876436</v>
      </c>
      <c r="O2336" s="192" t="str">
        <f ca="1"/>
        <v>2016-05-09</v>
      </c>
      <c r="P2336" s="193">
        <f ca="1"/>
        <v>1.76</v>
      </c>
      <c r="Q2336" s="11"/>
    </row>
    <row r="2337" spans="1:17" ht="12.5">
      <c r="A2337" s="19"/>
      <c r="B2337" s="198" t="str">
        <f ca="1"/>
        <v>2016-05-10</v>
      </c>
      <c r="C2337" s="30">
        <f ca="1"/>
        <v>21.38</v>
      </c>
      <c r="D2337" s="205">
        <f t="shared" ca="1" si="172"/>
        <v>22.98</v>
      </c>
      <c r="E2337" s="30">
        <f t="shared" ca="1" si="169"/>
        <v>23.345999999999997</v>
      </c>
      <c r="F2337" s="30">
        <f t="shared" ca="1" si="170"/>
        <v>23.628833333333329</v>
      </c>
      <c r="G2337" s="206">
        <f t="shared" ca="1" si="171"/>
        <v>25.33</v>
      </c>
      <c r="H2337" s="192" t="str">
        <f ca="1"/>
        <v>2016-05-10</v>
      </c>
      <c r="I2337" s="193">
        <f ca="1"/>
        <v>134747344</v>
      </c>
      <c r="O2337" s="192" t="str">
        <f ca="1"/>
        <v>2016-05-06</v>
      </c>
      <c r="P2337" s="193">
        <f ca="1"/>
        <v>1.78</v>
      </c>
      <c r="Q2337" s="11"/>
    </row>
    <row r="2338" spans="1:17" ht="12.5">
      <c r="A2338" s="19"/>
      <c r="B2338" s="198" t="str">
        <f ca="1"/>
        <v>2016-05-09</v>
      </c>
      <c r="C2338" s="30">
        <f ca="1"/>
        <v>21.24</v>
      </c>
      <c r="D2338" s="205">
        <f t="shared" ca="1" si="172"/>
        <v>23.167000000000002</v>
      </c>
      <c r="E2338" s="30">
        <f t="shared" ca="1" si="169"/>
        <v>23.345999999999997</v>
      </c>
      <c r="F2338" s="30">
        <f t="shared" ca="1" si="170"/>
        <v>23.665916666666661</v>
      </c>
      <c r="G2338" s="206">
        <f t="shared" ca="1" si="171"/>
        <v>25.357519999999997</v>
      </c>
      <c r="H2338" s="192" t="str">
        <f ca="1"/>
        <v>2016-05-09</v>
      </c>
      <c r="I2338" s="193">
        <f ca="1"/>
        <v>131745744</v>
      </c>
      <c r="O2338" s="192" t="str">
        <f ca="1"/>
        <v>2016-05-05</v>
      </c>
      <c r="P2338" s="193">
        <f ca="1"/>
        <v>1.75</v>
      </c>
      <c r="Q2338" s="11"/>
    </row>
    <row r="2339" spans="1:17" ht="12.5">
      <c r="A2339" s="19"/>
      <c r="B2339" s="198" t="str">
        <f ca="1"/>
        <v>2016-05-06</v>
      </c>
      <c r="C2339" s="30">
        <f ca="1"/>
        <v>21.22</v>
      </c>
      <c r="D2339" s="205">
        <f t="shared" ca="1" si="172"/>
        <v>23.345000000000002</v>
      </c>
      <c r="E2339" s="30">
        <f t="shared" ca="1" si="169"/>
        <v>23.347166666666663</v>
      </c>
      <c r="F2339" s="30">
        <f t="shared" ca="1" si="170"/>
        <v>23.700749999999992</v>
      </c>
      <c r="G2339" s="206">
        <f t="shared" ca="1" si="171"/>
        <v>25.385479999999998</v>
      </c>
      <c r="H2339" s="192" t="str">
        <f ca="1"/>
        <v>2016-05-06</v>
      </c>
      <c r="I2339" s="193">
        <f ca="1"/>
        <v>174799600</v>
      </c>
      <c r="O2339" s="192" t="str">
        <f ca="1"/>
        <v>2016-05-04</v>
      </c>
      <c r="P2339" s="193">
        <f ca="1"/>
        <v>1.78</v>
      </c>
      <c r="Q2339" s="11"/>
    </row>
    <row r="2340" spans="1:17" ht="12.5">
      <c r="A2340" s="19"/>
      <c r="B2340" s="198" t="str">
        <f ca="1"/>
        <v>2016-05-05</v>
      </c>
      <c r="C2340" s="30">
        <f ca="1"/>
        <v>21.34</v>
      </c>
      <c r="D2340" s="205">
        <f t="shared" ca="1" si="172"/>
        <v>23.52</v>
      </c>
      <c r="E2340" s="30">
        <f t="shared" ca="1" si="169"/>
        <v>23.35083333333333</v>
      </c>
      <c r="F2340" s="30">
        <f t="shared" ca="1" si="170"/>
        <v>23.742083333333326</v>
      </c>
      <c r="G2340" s="206">
        <f t="shared" ca="1" si="171"/>
        <v>25.413919999999997</v>
      </c>
      <c r="H2340" s="192" t="str">
        <f ca="1"/>
        <v>2016-05-05</v>
      </c>
      <c r="I2340" s="193">
        <f ca="1"/>
        <v>143562000</v>
      </c>
      <c r="O2340" s="192" t="str">
        <f ca="1"/>
        <v>2016-05-03</v>
      </c>
      <c r="P2340" s="193">
        <f ca="1"/>
        <v>1.8</v>
      </c>
      <c r="Q2340" s="11"/>
    </row>
    <row r="2341" spans="1:17" ht="12.5">
      <c r="A2341" s="19"/>
      <c r="B2341" s="198" t="str">
        <f ca="1"/>
        <v>2016-05-04</v>
      </c>
      <c r="C2341" s="30">
        <f ca="1"/>
        <v>21.43</v>
      </c>
      <c r="D2341" s="205">
        <f t="shared" ca="1" si="172"/>
        <v>23.687500000000004</v>
      </c>
      <c r="E2341" s="30">
        <f t="shared" ca="1" si="169"/>
        <v>23.355333333333324</v>
      </c>
      <c r="F2341" s="30">
        <f t="shared" ca="1" si="170"/>
        <v>23.783166666666656</v>
      </c>
      <c r="G2341" s="206">
        <f t="shared" ca="1" si="171"/>
        <v>25.443039999999993</v>
      </c>
      <c r="H2341" s="192" t="str">
        <f ca="1"/>
        <v>2016-05-04</v>
      </c>
      <c r="I2341" s="193">
        <f ca="1"/>
        <v>164102000</v>
      </c>
      <c r="O2341" s="192" t="str">
        <f ca="1"/>
        <v>2016-05-02</v>
      </c>
      <c r="P2341" s="193">
        <f ca="1"/>
        <v>1.87</v>
      </c>
      <c r="Q2341" s="11"/>
    </row>
    <row r="2342" spans="1:17" ht="12.5">
      <c r="A2342" s="19"/>
      <c r="B2342" s="198" t="str">
        <f ca="1"/>
        <v>2016-05-03</v>
      </c>
      <c r="C2342" s="30">
        <f ca="1"/>
        <v>21.65</v>
      </c>
      <c r="D2342" s="205">
        <f t="shared" ca="1" si="172"/>
        <v>23.878</v>
      </c>
      <c r="E2342" s="30">
        <f t="shared" ca="1" si="169"/>
        <v>23.358333333333327</v>
      </c>
      <c r="F2342" s="30">
        <f t="shared" ca="1" si="170"/>
        <v>23.824749999999991</v>
      </c>
      <c r="G2342" s="206">
        <f t="shared" ca="1" si="171"/>
        <v>25.469679999999993</v>
      </c>
      <c r="H2342" s="192" t="str">
        <f ca="1"/>
        <v>2016-05-03</v>
      </c>
      <c r="I2342" s="193">
        <f ca="1"/>
        <v>227325200</v>
      </c>
      <c r="O2342" s="192" t="str">
        <f ca="1"/>
        <v>2016-04-29</v>
      </c>
      <c r="P2342" s="193">
        <f ca="1"/>
        <v>1.82</v>
      </c>
      <c r="Q2342" s="11"/>
    </row>
    <row r="2343" spans="1:17" ht="12.5">
      <c r="A2343" s="19"/>
      <c r="B2343" s="198" t="str">
        <f ca="1"/>
        <v>2016-05-02</v>
      </c>
      <c r="C2343" s="30">
        <f ca="1"/>
        <v>21.3</v>
      </c>
      <c r="D2343" s="205">
        <f t="shared" ca="1" si="172"/>
        <v>24.044500000000003</v>
      </c>
      <c r="E2343" s="30">
        <f t="shared" ca="1" si="169"/>
        <v>23.353999999999992</v>
      </c>
      <c r="F2343" s="30">
        <f t="shared" ca="1" si="170"/>
        <v>23.871666666666659</v>
      </c>
      <c r="G2343" s="206">
        <f t="shared" ca="1" si="171"/>
        <v>25.494759999999996</v>
      </c>
      <c r="H2343" s="192" t="str">
        <f ca="1"/>
        <v>2016-05-02</v>
      </c>
      <c r="I2343" s="193">
        <f ca="1"/>
        <v>192640416</v>
      </c>
      <c r="O2343" s="192" t="str">
        <f ca="1"/>
        <v>2016-04-28</v>
      </c>
      <c r="P2343" s="193">
        <f ca="1"/>
        <v>1.84</v>
      </c>
      <c r="Q2343" s="11"/>
    </row>
    <row r="2344" spans="1:17" ht="12.5">
      <c r="A2344" s="19"/>
      <c r="B2344" s="198" t="str">
        <f ca="1"/>
        <v>2016-04-29</v>
      </c>
      <c r="C2344" s="30">
        <f ca="1"/>
        <v>21.32</v>
      </c>
      <c r="D2344" s="205">
        <f t="shared" ca="1" si="172"/>
        <v>24.243500000000001</v>
      </c>
      <c r="E2344" s="30">
        <f t="shared" ca="1" si="169"/>
        <v>23.36516666666666</v>
      </c>
      <c r="F2344" s="30">
        <f t="shared" ca="1" si="170"/>
        <v>23.922416666666656</v>
      </c>
      <c r="G2344" s="206">
        <f t="shared" ca="1" si="171"/>
        <v>25.521919999999994</v>
      </c>
      <c r="H2344" s="192" t="str">
        <f ca="1"/>
        <v>2016-04-29</v>
      </c>
      <c r="I2344" s="193">
        <f ca="1"/>
        <v>274126000</v>
      </c>
      <c r="O2344" s="192" t="str">
        <f ca="1"/>
        <v>2016-04-27</v>
      </c>
      <c r="P2344" s="193">
        <f ca="1"/>
        <v>1.86</v>
      </c>
      <c r="Q2344" s="11"/>
    </row>
    <row r="2345" spans="1:17" ht="12.5">
      <c r="A2345" s="19"/>
      <c r="B2345" s="198" t="str">
        <f ca="1"/>
        <v>2016-04-28</v>
      </c>
      <c r="C2345" s="30">
        <f ca="1"/>
        <v>21.57</v>
      </c>
      <c r="D2345" s="205">
        <f t="shared" ca="1" si="172"/>
        <v>24.428500000000003</v>
      </c>
      <c r="E2345" s="30">
        <f t="shared" ca="1" si="169"/>
        <v>23.373166666666659</v>
      </c>
      <c r="F2345" s="30">
        <f t="shared" ca="1" si="170"/>
        <v>23.972749999999987</v>
      </c>
      <c r="G2345" s="206">
        <f t="shared" ca="1" si="171"/>
        <v>25.55159999999999</v>
      </c>
      <c r="H2345" s="192" t="str">
        <f ca="1"/>
        <v>2016-04-28</v>
      </c>
      <c r="I2345" s="193">
        <f ca="1"/>
        <v>328970800</v>
      </c>
      <c r="O2345" s="192" t="str">
        <f ca="1"/>
        <v>2016-04-26</v>
      </c>
      <c r="P2345" s="193">
        <f ca="1"/>
        <v>1.93</v>
      </c>
      <c r="Q2345" s="11"/>
    </row>
    <row r="2346" spans="1:17" ht="12.5">
      <c r="A2346" s="19"/>
      <c r="B2346" s="198" t="str">
        <f ca="1"/>
        <v>2016-04-27</v>
      </c>
      <c r="C2346" s="30">
        <f ca="1"/>
        <v>22.25</v>
      </c>
      <c r="D2346" s="205">
        <f t="shared" ca="1" si="172"/>
        <v>24.589500000000001</v>
      </c>
      <c r="E2346" s="30">
        <f t="shared" ca="1" si="169"/>
        <v>23.369999999999997</v>
      </c>
      <c r="F2346" s="30">
        <f t="shared" ca="1" si="170"/>
        <v>24.021999999999991</v>
      </c>
      <c r="G2346" s="206">
        <f t="shared" ca="1" si="171"/>
        <v>25.580519999999993</v>
      </c>
      <c r="H2346" s="192" t="str">
        <f ca="1"/>
        <v>2016-04-27</v>
      </c>
      <c r="I2346" s="193">
        <f ca="1"/>
        <v>458408568</v>
      </c>
      <c r="O2346" s="192" t="str">
        <f ca="1"/>
        <v>2016-04-25</v>
      </c>
      <c r="P2346" s="193">
        <f ca="1"/>
        <v>1.9</v>
      </c>
      <c r="Q2346" s="11"/>
    </row>
    <row r="2347" spans="1:17" ht="12.5">
      <c r="A2347" s="19"/>
      <c r="B2347" s="198" t="str">
        <f ca="1"/>
        <v>2016-04-26</v>
      </c>
      <c r="C2347" s="30">
        <f ca="1"/>
        <v>23.74</v>
      </c>
      <c r="D2347" s="205">
        <f t="shared" ca="1" si="172"/>
        <v>24.723000000000003</v>
      </c>
      <c r="E2347" s="30">
        <f t="shared" ca="1" si="169"/>
        <v>23.362833333333331</v>
      </c>
      <c r="F2347" s="30">
        <f t="shared" ca="1" si="170"/>
        <v>24.066666666666659</v>
      </c>
      <c r="G2347" s="206">
        <f t="shared" ca="1" si="171"/>
        <v>25.603319999999993</v>
      </c>
      <c r="H2347" s="192" t="str">
        <f ca="1"/>
        <v>2016-04-26</v>
      </c>
      <c r="I2347" s="193">
        <f ca="1"/>
        <v>224064800</v>
      </c>
      <c r="O2347" s="192" t="str">
        <f ca="1"/>
        <v>2016-04-22</v>
      </c>
      <c r="P2347" s="193">
        <f ca="1"/>
        <v>1.89</v>
      </c>
      <c r="Q2347" s="11"/>
    </row>
    <row r="2348" spans="1:17" ht="12.5">
      <c r="A2348" s="19"/>
      <c r="B2348" s="198" t="str">
        <f ca="1"/>
        <v>2016-04-25</v>
      </c>
      <c r="C2348" s="30">
        <f ca="1"/>
        <v>23.9</v>
      </c>
      <c r="D2348" s="205">
        <f t="shared" ca="1" si="172"/>
        <v>24.7605</v>
      </c>
      <c r="E2348" s="30">
        <f t="shared" ca="1" si="169"/>
        <v>23.334166666666661</v>
      </c>
      <c r="F2348" s="30">
        <f t="shared" ca="1" si="170"/>
        <v>24.09633333333333</v>
      </c>
      <c r="G2348" s="206">
        <f t="shared" ca="1" si="171"/>
        <v>25.623279999999994</v>
      </c>
      <c r="H2348" s="192" t="str">
        <f ca="1"/>
        <v>2016-04-25</v>
      </c>
      <c r="I2348" s="193">
        <f ca="1"/>
        <v>112126400</v>
      </c>
      <c r="O2348" s="192" t="str">
        <f ca="1"/>
        <v>2016-04-21</v>
      </c>
      <c r="P2348" s="193">
        <f ca="1"/>
        <v>1.87</v>
      </c>
      <c r="Q2348" s="11"/>
    </row>
    <row r="2349" spans="1:17" ht="12.5">
      <c r="A2349" s="19"/>
      <c r="B2349" s="198" t="str">
        <f ca="1"/>
        <v>2016-04-22</v>
      </c>
      <c r="C2349" s="30">
        <f ca="1"/>
        <v>24.04</v>
      </c>
      <c r="D2349" s="205">
        <f t="shared" ca="1" si="172"/>
        <v>24.762000000000004</v>
      </c>
      <c r="E2349" s="30">
        <f t="shared" ca="1" si="169"/>
        <v>23.290666666666667</v>
      </c>
      <c r="F2349" s="30">
        <f t="shared" ca="1" si="170"/>
        <v>24.121500000000001</v>
      </c>
      <c r="G2349" s="206">
        <f t="shared" ca="1" si="171"/>
        <v>25.644319999999997</v>
      </c>
      <c r="H2349" s="192" t="str">
        <f ca="1"/>
        <v>2016-04-22</v>
      </c>
      <c r="I2349" s="193">
        <f ca="1"/>
        <v>134732484</v>
      </c>
      <c r="O2349" s="192" t="str">
        <f ca="1"/>
        <v>2016-04-20</v>
      </c>
      <c r="P2349" s="193">
        <f ca="1"/>
        <v>1.85</v>
      </c>
      <c r="Q2349" s="11"/>
    </row>
    <row r="2350" spans="1:17" ht="12.5">
      <c r="A2350" s="19"/>
      <c r="B2350" s="198" t="str">
        <f ca="1"/>
        <v>2016-04-21</v>
      </c>
      <c r="C2350" s="30">
        <f ca="1"/>
        <v>24.1</v>
      </c>
      <c r="D2350" s="205">
        <f t="shared" ca="1" si="172"/>
        <v>24.762000000000008</v>
      </c>
      <c r="E2350" s="30">
        <f t="shared" ca="1" si="169"/>
        <v>23.242333333333338</v>
      </c>
      <c r="F2350" s="30">
        <f t="shared" ca="1" si="170"/>
        <v>24.147416666666668</v>
      </c>
      <c r="G2350" s="206">
        <f t="shared" ca="1" si="171"/>
        <v>25.666639999999997</v>
      </c>
      <c r="H2350" s="192" t="str">
        <f ca="1"/>
        <v>2016-04-21</v>
      </c>
      <c r="I2350" s="193">
        <f ca="1"/>
        <v>126210100</v>
      </c>
      <c r="O2350" s="192" t="str">
        <f ca="1"/>
        <v>2016-04-19</v>
      </c>
      <c r="P2350" s="193">
        <f ca="1"/>
        <v>1.78</v>
      </c>
      <c r="Q2350" s="11"/>
    </row>
    <row r="2351" spans="1:17" ht="12.5">
      <c r="A2351" s="19"/>
      <c r="B2351" s="198" t="str">
        <f ca="1"/>
        <v>2016-04-20</v>
      </c>
      <c r="C2351" s="30">
        <f ca="1"/>
        <v>24.37</v>
      </c>
      <c r="D2351" s="205">
        <f t="shared" ca="1" si="172"/>
        <v>24.764000000000003</v>
      </c>
      <c r="E2351" s="30">
        <f t="shared" ca="1" si="169"/>
        <v>23.217666666666666</v>
      </c>
      <c r="F2351" s="30">
        <f t="shared" ca="1" si="170"/>
        <v>24.170500000000001</v>
      </c>
      <c r="G2351" s="206">
        <f t="shared" ca="1" si="171"/>
        <v>25.686639999999997</v>
      </c>
      <c r="H2351" s="192" t="str">
        <f ca="1"/>
        <v>2016-04-20</v>
      </c>
      <c r="I2351" s="193">
        <f ca="1"/>
        <v>122444120</v>
      </c>
      <c r="O2351" s="192" t="str">
        <f ca="1"/>
        <v>2016-04-18</v>
      </c>
      <c r="P2351" s="193">
        <f ca="1"/>
        <v>1.77</v>
      </c>
      <c r="Q2351" s="11"/>
    </row>
    <row r="2352" spans="1:17" ht="12.5">
      <c r="A2352" s="19"/>
      <c r="B2352" s="198" t="str">
        <f ca="1"/>
        <v>2016-04-19</v>
      </c>
      <c r="C2352" s="30">
        <f ca="1"/>
        <v>24.32</v>
      </c>
      <c r="D2352" s="205">
        <f t="shared" ca="1" si="172"/>
        <v>24.759500000000003</v>
      </c>
      <c r="E2352" s="30">
        <f t="shared" ca="1" si="169"/>
        <v>23.186500000000002</v>
      </c>
      <c r="F2352" s="30">
        <f t="shared" ca="1" si="170"/>
        <v>24.182500000000001</v>
      </c>
      <c r="G2352" s="206">
        <f t="shared" ca="1" si="171"/>
        <v>25.704999999999998</v>
      </c>
      <c r="H2352" s="192" t="str">
        <f ca="1"/>
        <v>2016-04-19</v>
      </c>
      <c r="I2352" s="193">
        <f ca="1"/>
        <v>129539600</v>
      </c>
      <c r="O2352" s="192" t="str">
        <f ca="1"/>
        <v>2016-04-15</v>
      </c>
      <c r="P2352" s="193">
        <f ca="1"/>
        <v>1.75</v>
      </c>
      <c r="Q2352" s="11"/>
    </row>
    <row r="2353" spans="1:17" ht="12.5">
      <c r="A2353" s="19"/>
      <c r="B2353" s="198" t="str">
        <f ca="1"/>
        <v>2016-04-18</v>
      </c>
      <c r="C2353" s="30">
        <f ca="1"/>
        <v>24.45</v>
      </c>
      <c r="D2353" s="205">
        <f t="shared" ca="1" si="172"/>
        <v>24.747999999999998</v>
      </c>
      <c r="E2353" s="30">
        <f t="shared" ca="1" si="169"/>
        <v>23.163666666666664</v>
      </c>
      <c r="F2353" s="30">
        <f t="shared" ca="1" si="170"/>
        <v>24.196249999999996</v>
      </c>
      <c r="G2353" s="206">
        <f t="shared" ca="1" si="171"/>
        <v>25.7226</v>
      </c>
      <c r="H2353" s="192" t="str">
        <f ca="1"/>
        <v>2016-04-18</v>
      </c>
      <c r="I2353" s="193">
        <f ca="1"/>
        <v>243286000</v>
      </c>
      <c r="O2353" s="192" t="str">
        <f ca="1"/>
        <v>2016-04-14</v>
      </c>
      <c r="P2353" s="193">
        <f ca="1"/>
        <v>1.78</v>
      </c>
      <c r="Q2353" s="11"/>
    </row>
    <row r="2354" spans="1:17" ht="12.5">
      <c r="A2354" s="19"/>
      <c r="B2354" s="198" t="str">
        <f ca="1"/>
        <v>2016-04-15</v>
      </c>
      <c r="C2354" s="30">
        <f ca="1"/>
        <v>24.99</v>
      </c>
      <c r="D2354" s="205">
        <f t="shared" ca="1" si="172"/>
        <v>24.73</v>
      </c>
      <c r="E2354" s="30">
        <f t="shared" ca="1" si="169"/>
        <v>23.11933333333333</v>
      </c>
      <c r="F2354" s="30">
        <f t="shared" ca="1" si="170"/>
        <v>24.216083333333327</v>
      </c>
      <c r="G2354" s="206">
        <f t="shared" ca="1" si="171"/>
        <v>25.738159999999997</v>
      </c>
      <c r="H2354" s="192" t="str">
        <f ca="1"/>
        <v>2016-04-15</v>
      </c>
      <c r="I2354" s="193">
        <f ca="1"/>
        <v>187756000</v>
      </c>
      <c r="O2354" s="192" t="str">
        <f ca="1"/>
        <v>2016-04-13</v>
      </c>
      <c r="P2354" s="193">
        <f ca="1"/>
        <v>1.76</v>
      </c>
      <c r="Q2354" s="11"/>
    </row>
    <row r="2355" spans="1:17" ht="12.5">
      <c r="A2355" s="19"/>
      <c r="B2355" s="198" t="str">
        <f ca="1"/>
        <v>2016-04-14</v>
      </c>
      <c r="C2355" s="30">
        <f ca="1"/>
        <v>25.5</v>
      </c>
      <c r="D2355" s="205">
        <f t="shared" ca="1" si="172"/>
        <v>24.684000000000001</v>
      </c>
      <c r="E2355" s="30">
        <f t="shared" ca="1" si="169"/>
        <v>23.067833333333333</v>
      </c>
      <c r="F2355" s="30">
        <f t="shared" ca="1" si="170"/>
        <v>24.224666666666661</v>
      </c>
      <c r="G2355" s="206">
        <f t="shared" ca="1" si="171"/>
        <v>25.752199999999998</v>
      </c>
      <c r="H2355" s="192" t="str">
        <f ca="1"/>
        <v>2016-04-14</v>
      </c>
      <c r="I2355" s="193">
        <f ca="1"/>
        <v>101895692</v>
      </c>
      <c r="O2355" s="192" t="str">
        <f ca="1"/>
        <v>2016-04-12</v>
      </c>
      <c r="P2355" s="193">
        <f ca="1"/>
        <v>1.78</v>
      </c>
      <c r="Q2355" s="11"/>
    </row>
    <row r="2356" spans="1:17" ht="12.5">
      <c r="A2356" s="19"/>
      <c r="B2356" s="198" t="str">
        <f ca="1"/>
        <v>2016-04-13</v>
      </c>
      <c r="C2356" s="30">
        <f ca="1"/>
        <v>25.49</v>
      </c>
      <c r="D2356" s="205">
        <f t="shared" ca="1" si="172"/>
        <v>24.614000000000001</v>
      </c>
      <c r="E2356" s="30">
        <f t="shared" ca="1" si="169"/>
        <v>23.007333333333332</v>
      </c>
      <c r="F2356" s="30">
        <f t="shared" ca="1" si="170"/>
        <v>24.225749999999994</v>
      </c>
      <c r="G2356" s="206">
        <f t="shared" ca="1" si="171"/>
        <v>25.761639999999996</v>
      </c>
      <c r="H2356" s="192" t="str">
        <f ca="1"/>
        <v>2016-04-13</v>
      </c>
      <c r="I2356" s="193">
        <f ca="1"/>
        <v>133029264</v>
      </c>
      <c r="O2356" s="192" t="str">
        <f ca="1"/>
        <v>2016-04-11</v>
      </c>
      <c r="P2356" s="193">
        <f ca="1"/>
        <v>1.72</v>
      </c>
      <c r="Q2356" s="11"/>
    </row>
    <row r="2357" spans="1:17" ht="12.5">
      <c r="A2357" s="19"/>
      <c r="B2357" s="198" t="str">
        <f ca="1"/>
        <v>2016-04-12</v>
      </c>
      <c r="C2357" s="30">
        <f ca="1"/>
        <v>25.12</v>
      </c>
      <c r="D2357" s="205">
        <f t="shared" ca="1" si="172"/>
        <v>24.529000000000003</v>
      </c>
      <c r="E2357" s="30">
        <f t="shared" ca="1" si="169"/>
        <v>22.948666666666664</v>
      </c>
      <c r="F2357" s="30">
        <f t="shared" ca="1" si="170"/>
        <v>24.226916666666664</v>
      </c>
      <c r="G2357" s="206">
        <f t="shared" ca="1" si="171"/>
        <v>25.772399999999998</v>
      </c>
      <c r="H2357" s="192" t="str">
        <f ca="1"/>
        <v>2016-04-12</v>
      </c>
      <c r="I2357" s="193">
        <f ca="1"/>
        <v>108929300</v>
      </c>
      <c r="O2357" s="192" t="str">
        <f ca="1"/>
        <v>2016-04-08</v>
      </c>
      <c r="P2357" s="193">
        <f ca="1"/>
        <v>1.72</v>
      </c>
      <c r="Q2357" s="11"/>
    </row>
    <row r="2358" spans="1:17" ht="12.5">
      <c r="A2358" s="19"/>
      <c r="B2358" s="198" t="str">
        <f ca="1"/>
        <v>2016-04-11</v>
      </c>
      <c r="C2358" s="30">
        <f ca="1"/>
        <v>24.8</v>
      </c>
      <c r="D2358" s="205">
        <f t="shared" ca="1" si="172"/>
        <v>24.439</v>
      </c>
      <c r="E2358" s="30">
        <f t="shared" ca="1" si="169"/>
        <v>22.905333333333331</v>
      </c>
      <c r="F2358" s="30">
        <f t="shared" ca="1" si="170"/>
        <v>24.227333333333331</v>
      </c>
      <c r="G2358" s="206">
        <f t="shared" ca="1" si="171"/>
        <v>25.785160000000001</v>
      </c>
      <c r="H2358" s="192" t="str">
        <f ca="1"/>
        <v>2016-04-11</v>
      </c>
      <c r="I2358" s="193">
        <f ca="1"/>
        <v>117630072</v>
      </c>
      <c r="O2358" s="192" t="str">
        <f ca="1"/>
        <v>2016-04-07</v>
      </c>
      <c r="P2358" s="193">
        <f ca="1"/>
        <v>1.69</v>
      </c>
      <c r="Q2358" s="11"/>
    </row>
    <row r="2359" spans="1:17" ht="12.5">
      <c r="A2359" s="19"/>
      <c r="B2359" s="198" t="str">
        <f ca="1"/>
        <v>2016-04-08</v>
      </c>
      <c r="C2359" s="30">
        <f ca="1"/>
        <v>24.72</v>
      </c>
      <c r="D2359" s="205">
        <f t="shared" ca="1" si="172"/>
        <v>24.361999999999998</v>
      </c>
      <c r="E2359" s="30">
        <f t="shared" ca="1" si="169"/>
        <v>22.859166666666663</v>
      </c>
      <c r="F2359" s="30">
        <f t="shared" ca="1" si="170"/>
        <v>24.229083333333332</v>
      </c>
      <c r="G2359" s="206">
        <f t="shared" ca="1" si="171"/>
        <v>25.7988</v>
      </c>
      <c r="H2359" s="192" t="str">
        <f ca="1"/>
        <v>2016-04-08</v>
      </c>
      <c r="I2359" s="193">
        <f ca="1"/>
        <v>94326960</v>
      </c>
      <c r="O2359" s="192" t="str">
        <f ca="1"/>
        <v>2016-04-06</v>
      </c>
      <c r="P2359" s="193">
        <f ca="1"/>
        <v>1.76</v>
      </c>
      <c r="Q2359" s="11"/>
    </row>
    <row r="2360" spans="1:17" ht="12.5">
      <c r="A2360" s="19"/>
      <c r="B2360" s="198" t="str">
        <f ca="1"/>
        <v>2016-04-07</v>
      </c>
      <c r="C2360" s="30">
        <f ca="1"/>
        <v>24.69</v>
      </c>
      <c r="D2360" s="205">
        <f t="shared" ca="1" si="172"/>
        <v>24.276500000000002</v>
      </c>
      <c r="E2360" s="30">
        <f t="shared" ca="1" si="169"/>
        <v>22.823999999999998</v>
      </c>
      <c r="F2360" s="30">
        <f t="shared" ca="1" si="170"/>
        <v>24.233083333333333</v>
      </c>
      <c r="G2360" s="206">
        <f t="shared" ca="1" si="171"/>
        <v>25.81324</v>
      </c>
      <c r="H2360" s="192" t="str">
        <f ca="1"/>
        <v>2016-04-07</v>
      </c>
      <c r="I2360" s="193">
        <f ca="1"/>
        <v>127207600</v>
      </c>
      <c r="O2360" s="192" t="str">
        <f ca="1"/>
        <v>2016-04-05</v>
      </c>
      <c r="P2360" s="193">
        <f ca="1"/>
        <v>1.73</v>
      </c>
      <c r="Q2360" s="11"/>
    </row>
    <row r="2361" spans="1:17" ht="12.5">
      <c r="A2361" s="19"/>
      <c r="B2361" s="198" t="str">
        <f ca="1"/>
        <v>2016-04-06</v>
      </c>
      <c r="C2361" s="30">
        <f ca="1"/>
        <v>25.24</v>
      </c>
      <c r="D2361" s="205">
        <f t="shared" ca="1" si="172"/>
        <v>24.192</v>
      </c>
      <c r="E2361" s="30">
        <f t="shared" ca="1" si="169"/>
        <v>22.783999999999995</v>
      </c>
      <c r="F2361" s="30">
        <f t="shared" ca="1" si="170"/>
        <v>24.234249999999992</v>
      </c>
      <c r="G2361" s="206">
        <f t="shared" ca="1" si="171"/>
        <v>25.827999999999996</v>
      </c>
      <c r="H2361" s="192" t="str">
        <f ca="1"/>
        <v>2016-04-06</v>
      </c>
      <c r="I2361" s="193">
        <f ca="1"/>
        <v>105616400</v>
      </c>
      <c r="O2361" s="192" t="str">
        <f ca="1"/>
        <v>2016-04-04</v>
      </c>
      <c r="P2361" s="193">
        <f ca="1"/>
        <v>1.78</v>
      </c>
      <c r="Q2361" s="11"/>
    </row>
    <row r="2362" spans="1:17" ht="12.5">
      <c r="A2362" s="19"/>
      <c r="B2362" s="198" t="str">
        <f ca="1"/>
        <v>2016-04-05</v>
      </c>
      <c r="C2362" s="30">
        <f ca="1"/>
        <v>24.98</v>
      </c>
      <c r="D2362" s="205">
        <f t="shared" ca="1" si="172"/>
        <v>24.079000000000001</v>
      </c>
      <c r="E2362" s="30">
        <f t="shared" ca="1" si="169"/>
        <v>22.728999999999996</v>
      </c>
      <c r="F2362" s="30">
        <f t="shared" ca="1" si="170"/>
        <v>24.23374999999999</v>
      </c>
      <c r="G2362" s="206">
        <f t="shared" ca="1" si="171"/>
        <v>25.840079999999997</v>
      </c>
      <c r="H2362" s="192" t="str">
        <f ca="1"/>
        <v>2016-04-05</v>
      </c>
      <c r="I2362" s="193">
        <f ca="1"/>
        <v>106314800</v>
      </c>
      <c r="O2362" s="192" t="str">
        <f ca="1"/>
        <v>2016-04-01</v>
      </c>
      <c r="P2362" s="193">
        <f ca="1"/>
        <v>1.79</v>
      </c>
      <c r="Q2362" s="11"/>
    </row>
    <row r="2363" spans="1:17" ht="12.5">
      <c r="A2363" s="19"/>
      <c r="B2363" s="198" t="str">
        <f ca="1"/>
        <v>2016-04-04</v>
      </c>
      <c r="C2363" s="30">
        <f ca="1"/>
        <v>25.28</v>
      </c>
      <c r="D2363" s="205">
        <f t="shared" ca="1" si="172"/>
        <v>23.988500000000002</v>
      </c>
      <c r="E2363" s="30">
        <f t="shared" ca="1" si="169"/>
        <v>22.676333333333332</v>
      </c>
      <c r="F2363" s="30">
        <f t="shared" ca="1" si="170"/>
        <v>24.235083333333325</v>
      </c>
      <c r="G2363" s="206">
        <f t="shared" ca="1" si="171"/>
        <v>25.852360000000001</v>
      </c>
      <c r="H2363" s="192" t="str">
        <f ca="1"/>
        <v>2016-04-04</v>
      </c>
      <c r="I2363" s="193">
        <f ca="1"/>
        <v>149424816</v>
      </c>
      <c r="O2363" s="192" t="str">
        <f ca="1"/>
        <v>2016-03-31</v>
      </c>
      <c r="P2363" s="193">
        <f ca="1"/>
        <v>1.79</v>
      </c>
      <c r="Q2363" s="11"/>
    </row>
    <row r="2364" spans="1:17" ht="12.5">
      <c r="A2364" s="19"/>
      <c r="B2364" s="198" t="str">
        <f ca="1"/>
        <v>2016-04-01</v>
      </c>
      <c r="C2364" s="30">
        <f ca="1"/>
        <v>25.02</v>
      </c>
      <c r="D2364" s="205">
        <f t="shared" ca="1" si="172"/>
        <v>23.896000000000004</v>
      </c>
      <c r="E2364" s="30">
        <f t="shared" ca="1" si="169"/>
        <v>22.634666666666664</v>
      </c>
      <c r="F2364" s="30">
        <f t="shared" ca="1" si="170"/>
        <v>24.234916666666663</v>
      </c>
      <c r="G2364" s="206">
        <f t="shared" ca="1" si="171"/>
        <v>25.863800000000001</v>
      </c>
      <c r="H2364" s="192" t="str">
        <f ca="1"/>
        <v>2016-04-01</v>
      </c>
      <c r="I2364" s="193">
        <f ca="1"/>
        <v>103496000</v>
      </c>
      <c r="O2364" s="192" t="str">
        <f ca="1"/>
        <v>2016-03-30</v>
      </c>
      <c r="P2364" s="193">
        <f ca="1"/>
        <v>1.83</v>
      </c>
      <c r="Q2364" s="11"/>
    </row>
    <row r="2365" spans="1:17" ht="12.5">
      <c r="A2365" s="19"/>
      <c r="B2365" s="198" t="str">
        <f ca="1"/>
        <v>2016-03-31</v>
      </c>
      <c r="C2365" s="30">
        <f ca="1"/>
        <v>24.79</v>
      </c>
      <c r="D2365" s="205">
        <f t="shared" ca="1" si="172"/>
        <v>23.799500000000002</v>
      </c>
      <c r="E2365" s="30">
        <f t="shared" ca="1" si="169"/>
        <v>22.604999999999997</v>
      </c>
      <c r="F2365" s="30">
        <f t="shared" ca="1" si="170"/>
        <v>24.231999999999996</v>
      </c>
      <c r="G2365" s="206">
        <f t="shared" ca="1" si="171"/>
        <v>25.877479999999998</v>
      </c>
      <c r="H2365" s="192" t="str">
        <f ca="1"/>
        <v>2016-03-31</v>
      </c>
      <c r="I2365" s="193">
        <f ca="1"/>
        <v>103553796</v>
      </c>
      <c r="O2365" s="192" t="str">
        <f ca="1"/>
        <v>2016-03-29</v>
      </c>
      <c r="P2365" s="193">
        <f ca="1"/>
        <v>1.81</v>
      </c>
      <c r="Q2365" s="11"/>
    </row>
    <row r="2366" spans="1:17" ht="12.5">
      <c r="A2366" s="19"/>
      <c r="B2366" s="198" t="str">
        <f ca="1"/>
        <v>2016-03-30</v>
      </c>
      <c r="C2366" s="30">
        <f ca="1"/>
        <v>24.92</v>
      </c>
      <c r="D2366" s="205">
        <f t="shared" ca="1" si="172"/>
        <v>23.706</v>
      </c>
      <c r="E2366" s="30">
        <f t="shared" ca="1" si="169"/>
        <v>22.588999999999995</v>
      </c>
      <c r="F2366" s="30">
        <f t="shared" ca="1" si="170"/>
        <v>24.233416666666663</v>
      </c>
      <c r="G2366" s="206">
        <f t="shared" ca="1" si="171"/>
        <v>25.890279999999997</v>
      </c>
      <c r="H2366" s="192" t="str">
        <f ca="1"/>
        <v>2016-03-30</v>
      </c>
      <c r="I2366" s="193">
        <f ca="1"/>
        <v>182404596</v>
      </c>
      <c r="O2366" s="192" t="str">
        <f ca="1"/>
        <v>2016-03-28</v>
      </c>
      <c r="P2366" s="193">
        <f ca="1"/>
        <v>1.87</v>
      </c>
      <c r="Q2366" s="11"/>
    </row>
    <row r="2367" spans="1:17" ht="12.5">
      <c r="A2367" s="19"/>
      <c r="B2367" s="198" t="str">
        <f ca="1"/>
        <v>2016-03-29</v>
      </c>
      <c r="C2367" s="30">
        <f ca="1"/>
        <v>24.49</v>
      </c>
      <c r="D2367" s="205">
        <f t="shared" ca="1" si="172"/>
        <v>23.6035</v>
      </c>
      <c r="E2367" s="30">
        <f t="shared" ca="1" si="169"/>
        <v>22.570499999999992</v>
      </c>
      <c r="F2367" s="30">
        <f t="shared" ca="1" si="170"/>
        <v>24.234750000000002</v>
      </c>
      <c r="G2367" s="206">
        <f t="shared" ca="1" si="171"/>
        <v>25.901600000000002</v>
      </c>
      <c r="H2367" s="192" t="str">
        <f ca="1"/>
        <v>2016-03-29</v>
      </c>
      <c r="I2367" s="193">
        <f ca="1"/>
        <v>124760400</v>
      </c>
      <c r="O2367" s="192" t="str">
        <f ca="1"/>
        <v>2016-03-24</v>
      </c>
      <c r="P2367" s="193">
        <f ca="1"/>
        <v>1.9</v>
      </c>
      <c r="Q2367" s="11"/>
    </row>
    <row r="2368" spans="1:17" ht="12.5">
      <c r="A2368" s="19"/>
      <c r="B2368" s="198" t="str">
        <f ca="1"/>
        <v>2016-03-28</v>
      </c>
      <c r="C2368" s="30">
        <f ca="1"/>
        <v>23.93</v>
      </c>
      <c r="D2368" s="205">
        <f t="shared" ca="1" si="172"/>
        <v>23.4785</v>
      </c>
      <c r="E2368" s="30">
        <f t="shared" ca="1" si="169"/>
        <v>22.566999999999997</v>
      </c>
      <c r="F2368" s="30">
        <f t="shared" ca="1" si="170"/>
        <v>24.238666666666671</v>
      </c>
      <c r="G2368" s="206">
        <f t="shared" ca="1" si="171"/>
        <v>25.914800000000003</v>
      </c>
      <c r="H2368" s="192" t="str">
        <f ca="1"/>
        <v>2016-03-28</v>
      </c>
      <c r="I2368" s="193">
        <f ca="1"/>
        <v>77645600</v>
      </c>
      <c r="O2368" s="192" t="str">
        <f ca="1"/>
        <v>2016-03-23</v>
      </c>
      <c r="P2368" s="193">
        <f ca="1"/>
        <v>1.88</v>
      </c>
      <c r="Q2368" s="11"/>
    </row>
    <row r="2369" spans="1:17" ht="12.5">
      <c r="A2369" s="19"/>
      <c r="B2369" s="198" t="str">
        <f ca="1"/>
        <v>2016-03-24</v>
      </c>
      <c r="C2369" s="30">
        <f ca="1"/>
        <v>24.04</v>
      </c>
      <c r="D2369" s="205">
        <f t="shared" ca="1" si="172"/>
        <v>23.384000000000004</v>
      </c>
      <c r="E2369" s="30">
        <f t="shared" ca="1" si="169"/>
        <v>22.578166666666661</v>
      </c>
      <c r="F2369" s="30">
        <f t="shared" ca="1" si="170"/>
        <v>24.246500000000001</v>
      </c>
      <c r="G2369" s="206">
        <f t="shared" ca="1" si="171"/>
        <v>25.931960000000004</v>
      </c>
      <c r="H2369" s="192" t="str">
        <f ca="1"/>
        <v>2016-03-24</v>
      </c>
      <c r="I2369" s="193">
        <f ca="1"/>
        <v>104532000</v>
      </c>
      <c r="O2369" s="192" t="str">
        <f ca="1"/>
        <v>2016-03-22</v>
      </c>
      <c r="P2369" s="193">
        <f ca="1"/>
        <v>1.94</v>
      </c>
      <c r="Q2369" s="11"/>
    </row>
    <row r="2370" spans="1:17" ht="12.5">
      <c r="A2370" s="19"/>
      <c r="B2370" s="198" t="str">
        <f ca="1"/>
        <v>2016-03-23</v>
      </c>
      <c r="C2370" s="30">
        <f ca="1"/>
        <v>24.14</v>
      </c>
      <c r="D2370" s="205">
        <f t="shared" ca="1" si="172"/>
        <v>23.282500000000002</v>
      </c>
      <c r="E2370" s="30">
        <f t="shared" ca="1" si="169"/>
        <v>22.580333333333328</v>
      </c>
      <c r="F2370" s="30">
        <f t="shared" ca="1" si="170"/>
        <v>24.251916666666666</v>
      </c>
      <c r="G2370" s="206">
        <f t="shared" ca="1" si="171"/>
        <v>25.945920000000001</v>
      </c>
      <c r="H2370" s="192" t="str">
        <f ca="1"/>
        <v>2016-03-23</v>
      </c>
      <c r="I2370" s="193">
        <f ca="1"/>
        <v>102814000</v>
      </c>
      <c r="O2370" s="192" t="str">
        <f ca="1"/>
        <v>2016-03-21</v>
      </c>
      <c r="P2370" s="193">
        <f ca="1"/>
        <v>1.92</v>
      </c>
      <c r="Q2370" s="11"/>
    </row>
    <row r="2371" spans="1:17" ht="12.5">
      <c r="A2371" s="19"/>
      <c r="B2371" s="198" t="str">
        <f ca="1"/>
        <v>2016-03-22</v>
      </c>
      <c r="C2371" s="30">
        <f ca="1"/>
        <v>24.28</v>
      </c>
      <c r="D2371" s="205">
        <f t="shared" ca="1" si="172"/>
        <v>23.168500000000002</v>
      </c>
      <c r="E2371" s="30">
        <f t="shared" ca="1" si="169"/>
        <v>22.585333333333327</v>
      </c>
      <c r="F2371" s="30">
        <f t="shared" ca="1" si="170"/>
        <v>24.257833333333334</v>
      </c>
      <c r="G2371" s="206">
        <f t="shared" ca="1" si="171"/>
        <v>25.960360000000005</v>
      </c>
      <c r="H2371" s="192" t="str">
        <f ca="1"/>
        <v>2016-03-22</v>
      </c>
      <c r="I2371" s="193">
        <f ca="1"/>
        <v>129777600</v>
      </c>
      <c r="O2371" s="192" t="str">
        <f ca="1"/>
        <v>2016-03-18</v>
      </c>
      <c r="P2371" s="193">
        <f ca="1"/>
        <v>1.87</v>
      </c>
      <c r="Q2371" s="11"/>
    </row>
    <row r="2372" spans="1:17" ht="12.5">
      <c r="A2372" s="19"/>
      <c r="B2372" s="198" t="str">
        <f ca="1"/>
        <v>2016-03-21</v>
      </c>
      <c r="C2372" s="30">
        <f ca="1"/>
        <v>24.09</v>
      </c>
      <c r="D2372" s="205">
        <f t="shared" ca="1" si="172"/>
        <v>23.031500000000001</v>
      </c>
      <c r="E2372" s="30">
        <f t="shared" ref="E2372:E2435" ca="1" si="173">AVERAGE(C2372:C2431)</f>
        <v>22.590166666666665</v>
      </c>
      <c r="F2372" s="30">
        <f t="shared" ref="F2372:F2435" ca="1" si="174">AVERAGE(C2372:C2491)</f>
        <v>24.260250000000003</v>
      </c>
      <c r="G2372" s="206">
        <f t="shared" ref="G2372:G2435" ca="1" si="175">AVERAGE(C2372:C2621)</f>
        <v>25.973440000000007</v>
      </c>
      <c r="H2372" s="192" t="str">
        <f ca="1"/>
        <v>2016-03-21</v>
      </c>
      <c r="I2372" s="193">
        <f ca="1"/>
        <v>142010800</v>
      </c>
      <c r="O2372" s="192" t="str">
        <f ca="1"/>
        <v>2016-03-17</v>
      </c>
      <c r="P2372" s="193">
        <f ca="1"/>
        <v>1.9</v>
      </c>
      <c r="Q2372" s="11"/>
    </row>
    <row r="2373" spans="1:17" ht="12.5">
      <c r="A2373" s="19"/>
      <c r="B2373" s="198" t="str">
        <f ca="1"/>
        <v>2016-03-18</v>
      </c>
      <c r="C2373" s="30">
        <f ca="1"/>
        <v>24.09</v>
      </c>
      <c r="D2373" s="205">
        <f t="shared" ref="D2373:D2436" ca="1" si="176">AVERAGE(C2373:C2392)</f>
        <v>22.929000000000002</v>
      </c>
      <c r="E2373" s="30">
        <f t="shared" ca="1" si="173"/>
        <v>22.592999999999996</v>
      </c>
      <c r="F2373" s="30">
        <f t="shared" ca="1" si="174"/>
        <v>24.270583333333335</v>
      </c>
      <c r="G2373" s="206">
        <f t="shared" ca="1" si="175"/>
        <v>25.990240000000004</v>
      </c>
      <c r="H2373" s="192" t="str">
        <f ca="1"/>
        <v>2016-03-18</v>
      </c>
      <c r="I2373" s="193">
        <f ca="1"/>
        <v>176820800</v>
      </c>
      <c r="O2373" s="192" t="str">
        <f ca="1"/>
        <v>2016-03-16</v>
      </c>
      <c r="P2373" s="193">
        <f ca="1"/>
        <v>1.94</v>
      </c>
      <c r="Q2373" s="11"/>
    </row>
    <row r="2374" spans="1:17" ht="12.5">
      <c r="A2374" s="19"/>
      <c r="B2374" s="198" t="str">
        <f ca="1"/>
        <v>2016-03-17</v>
      </c>
      <c r="C2374" s="30">
        <f ca="1"/>
        <v>24.07</v>
      </c>
      <c r="D2374" s="205">
        <f t="shared" ca="1" si="176"/>
        <v>22.817000000000004</v>
      </c>
      <c r="E2374" s="30">
        <f t="shared" ca="1" si="173"/>
        <v>22.596166666666662</v>
      </c>
      <c r="F2374" s="30">
        <f t="shared" ca="1" si="174"/>
        <v>24.285166666666672</v>
      </c>
      <c r="G2374" s="206">
        <f t="shared" ca="1" si="175"/>
        <v>26.007520000000007</v>
      </c>
      <c r="H2374" s="192" t="str">
        <f ca="1"/>
        <v>2016-03-17</v>
      </c>
      <c r="I2374" s="193">
        <f ca="1"/>
        <v>137682820</v>
      </c>
      <c r="O2374" s="192" t="str">
        <f ca="1"/>
        <v>2016-03-15</v>
      </c>
      <c r="P2374" s="193">
        <f ca="1"/>
        <v>1.96</v>
      </c>
      <c r="Q2374" s="11"/>
    </row>
    <row r="2375" spans="1:17" ht="12.5">
      <c r="A2375" s="19"/>
      <c r="B2375" s="198" t="str">
        <f ca="1"/>
        <v>2016-03-16</v>
      </c>
      <c r="C2375" s="30">
        <f ca="1"/>
        <v>24.1</v>
      </c>
      <c r="D2375" s="205">
        <f t="shared" ca="1" si="176"/>
        <v>22.708500000000004</v>
      </c>
      <c r="E2375" s="30">
        <f t="shared" ca="1" si="173"/>
        <v>22.59483333333333</v>
      </c>
      <c r="F2375" s="30">
        <f t="shared" ca="1" si="174"/>
        <v>24.300500000000003</v>
      </c>
      <c r="G2375" s="206">
        <f t="shared" ca="1" si="175"/>
        <v>26.023720000000008</v>
      </c>
      <c r="H2375" s="192" t="str">
        <f ca="1"/>
        <v>2016-03-16</v>
      </c>
      <c r="I2375" s="193">
        <f ca="1"/>
        <v>153214000</v>
      </c>
      <c r="O2375" s="192" t="str">
        <f ca="1"/>
        <v>2016-03-14</v>
      </c>
      <c r="P2375" s="193">
        <f ca="1"/>
        <v>1.96</v>
      </c>
      <c r="Q2375" s="11"/>
    </row>
    <row r="2376" spans="1:17" ht="12.5">
      <c r="A2376" s="19"/>
      <c r="B2376" s="198" t="str">
        <f ca="1"/>
        <v>2016-03-15</v>
      </c>
      <c r="C2376" s="30">
        <f ca="1"/>
        <v>23.79</v>
      </c>
      <c r="D2376" s="205">
        <f t="shared" ca="1" si="176"/>
        <v>22.619500000000006</v>
      </c>
      <c r="E2376" s="30">
        <f t="shared" ca="1" si="173"/>
        <v>22.604166666666668</v>
      </c>
      <c r="F2376" s="30">
        <f t="shared" ca="1" si="174"/>
        <v>24.314250000000005</v>
      </c>
      <c r="G2376" s="206">
        <f t="shared" ca="1" si="175"/>
        <v>26.041200000000011</v>
      </c>
      <c r="H2376" s="192" t="str">
        <f ca="1"/>
        <v>2016-03-15</v>
      </c>
      <c r="I2376" s="193">
        <f ca="1"/>
        <v>160270936</v>
      </c>
      <c r="O2376" s="192" t="str">
        <f ca="1"/>
        <v>2016-03-11</v>
      </c>
      <c r="P2376" s="193">
        <f ca="1"/>
        <v>1.98</v>
      </c>
      <c r="Q2376" s="11"/>
    </row>
    <row r="2377" spans="1:17" ht="12.5">
      <c r="A2377" s="19"/>
      <c r="B2377" s="198" t="str">
        <f ca="1"/>
        <v>2016-03-14</v>
      </c>
      <c r="C2377" s="30">
        <f ca="1"/>
        <v>23.32</v>
      </c>
      <c r="D2377" s="205">
        <f t="shared" ca="1" si="176"/>
        <v>22.529000000000003</v>
      </c>
      <c r="E2377" s="30">
        <f t="shared" ca="1" si="173"/>
        <v>22.627500000000001</v>
      </c>
      <c r="F2377" s="30">
        <f t="shared" ca="1" si="174"/>
        <v>24.328916666666672</v>
      </c>
      <c r="G2377" s="206">
        <f t="shared" ca="1" si="175"/>
        <v>26.060800000000011</v>
      </c>
      <c r="H2377" s="192" t="str">
        <f ca="1"/>
        <v>2016-03-14</v>
      </c>
      <c r="I2377" s="193">
        <f ca="1"/>
        <v>100304400</v>
      </c>
      <c r="O2377" s="192" t="str">
        <f ca="1"/>
        <v>2016-03-10</v>
      </c>
      <c r="P2377" s="193">
        <f ca="1"/>
        <v>1.93</v>
      </c>
      <c r="Q2377" s="11"/>
    </row>
    <row r="2378" spans="1:17" ht="12.5">
      <c r="A2378" s="19"/>
      <c r="B2378" s="198" t="str">
        <f ca="1"/>
        <v>2016-03-11</v>
      </c>
      <c r="C2378" s="30">
        <f ca="1"/>
        <v>23.26</v>
      </c>
      <c r="D2378" s="205">
        <f t="shared" ca="1" si="176"/>
        <v>22.432000000000006</v>
      </c>
      <c r="E2378" s="30">
        <f t="shared" ca="1" si="173"/>
        <v>22.6555</v>
      </c>
      <c r="F2378" s="30">
        <f t="shared" ca="1" si="174"/>
        <v>24.350833333333338</v>
      </c>
      <c r="G2378" s="206">
        <f t="shared" ca="1" si="175"/>
        <v>26.081000000000007</v>
      </c>
      <c r="H2378" s="192" t="str">
        <f ca="1"/>
        <v>2016-03-11</v>
      </c>
      <c r="I2378" s="193">
        <f ca="1"/>
        <v>109632948</v>
      </c>
      <c r="O2378" s="192" t="str">
        <f ca="1"/>
        <v>2016-03-09</v>
      </c>
      <c r="P2378" s="193">
        <f ca="1"/>
        <v>1.89</v>
      </c>
      <c r="Q2378" s="11"/>
    </row>
    <row r="2379" spans="1:17" ht="12.5">
      <c r="A2379" s="19"/>
      <c r="B2379" s="198" t="str">
        <f ca="1"/>
        <v>2016-03-10</v>
      </c>
      <c r="C2379" s="30">
        <f ca="1"/>
        <v>23.01</v>
      </c>
      <c r="D2379" s="205">
        <f t="shared" ca="1" si="176"/>
        <v>22.334500000000002</v>
      </c>
      <c r="E2379" s="30">
        <f t="shared" ca="1" si="173"/>
        <v>22.692000000000004</v>
      </c>
      <c r="F2379" s="30">
        <f t="shared" ca="1" si="174"/>
        <v>24.370000000000005</v>
      </c>
      <c r="G2379" s="206">
        <f t="shared" ca="1" si="175"/>
        <v>26.099560000000007</v>
      </c>
      <c r="H2379" s="192" t="str">
        <f ca="1"/>
        <v>2016-03-10</v>
      </c>
      <c r="I2379" s="193">
        <f ca="1"/>
        <v>134054400</v>
      </c>
      <c r="O2379" s="192" t="str">
        <f ca="1"/>
        <v>2016-03-08</v>
      </c>
      <c r="P2379" s="193">
        <f ca="1"/>
        <v>1.83</v>
      </c>
      <c r="Q2379" s="11"/>
    </row>
    <row r="2380" spans="1:17" ht="12.5">
      <c r="A2380" s="19"/>
      <c r="B2380" s="198" t="str">
        <f ca="1"/>
        <v>2016-03-09</v>
      </c>
      <c r="C2380" s="30">
        <f ca="1"/>
        <v>23</v>
      </c>
      <c r="D2380" s="205">
        <f t="shared" ca="1" si="176"/>
        <v>22.256000000000004</v>
      </c>
      <c r="E2380" s="30">
        <f t="shared" ca="1" si="173"/>
        <v>22.735333333333337</v>
      </c>
      <c r="F2380" s="30">
        <f t="shared" ca="1" si="174"/>
        <v>24.392083333333336</v>
      </c>
      <c r="G2380" s="206">
        <f t="shared" ca="1" si="175"/>
        <v>26.117920000000012</v>
      </c>
      <c r="H2380" s="192" t="str">
        <f ca="1"/>
        <v>2016-03-09</v>
      </c>
      <c r="I2380" s="193">
        <f ca="1"/>
        <v>108806800</v>
      </c>
      <c r="O2380" s="192" t="str">
        <f ca="1"/>
        <v>2016-03-07</v>
      </c>
      <c r="P2380" s="193">
        <f ca="1"/>
        <v>1.9</v>
      </c>
      <c r="Q2380" s="11"/>
    </row>
    <row r="2381" spans="1:17" ht="12.5">
      <c r="A2381" s="19"/>
      <c r="B2381" s="198" t="str">
        <f ca="1"/>
        <v>2016-03-08</v>
      </c>
      <c r="C2381" s="30">
        <f ca="1"/>
        <v>22.98</v>
      </c>
      <c r="D2381" s="205">
        <f t="shared" ca="1" si="176"/>
        <v>22.186500000000002</v>
      </c>
      <c r="E2381" s="30">
        <f t="shared" ca="1" si="173"/>
        <v>22.790000000000003</v>
      </c>
      <c r="F2381" s="30">
        <f t="shared" ca="1" si="174"/>
        <v>24.418916666666668</v>
      </c>
      <c r="G2381" s="206">
        <f t="shared" ca="1" si="175"/>
        <v>26.137080000000012</v>
      </c>
      <c r="H2381" s="192" t="str">
        <f ca="1"/>
        <v>2016-03-08</v>
      </c>
      <c r="I2381" s="193">
        <f ca="1"/>
        <v>126247600</v>
      </c>
      <c r="O2381" s="192" t="str">
        <f ca="1"/>
        <v>2016-03-04</v>
      </c>
      <c r="P2381" s="193">
        <f ca="1"/>
        <v>1.88</v>
      </c>
      <c r="Q2381" s="11"/>
    </row>
    <row r="2382" spans="1:17" ht="12.5">
      <c r="A2382" s="19"/>
      <c r="B2382" s="198" t="str">
        <f ca="1"/>
        <v>2016-03-07</v>
      </c>
      <c r="C2382" s="30">
        <f ca="1"/>
        <v>23.17</v>
      </c>
      <c r="D2382" s="205">
        <f t="shared" ca="1" si="176"/>
        <v>22.118000000000002</v>
      </c>
      <c r="E2382" s="30">
        <f t="shared" ca="1" si="173"/>
        <v>22.843000000000004</v>
      </c>
      <c r="F2382" s="30">
        <f t="shared" ca="1" si="174"/>
        <v>24.445749999999997</v>
      </c>
      <c r="G2382" s="206">
        <f t="shared" ca="1" si="175"/>
        <v>26.154360000000011</v>
      </c>
      <c r="H2382" s="192" t="str">
        <f ca="1"/>
        <v>2016-03-07</v>
      </c>
      <c r="I2382" s="193">
        <f ca="1"/>
        <v>143663240</v>
      </c>
      <c r="O2382" s="192" t="str">
        <f ca="1"/>
        <v>2016-03-03</v>
      </c>
      <c r="P2382" s="193">
        <f ca="1"/>
        <v>1.83</v>
      </c>
      <c r="Q2382" s="11"/>
    </row>
    <row r="2383" spans="1:17" ht="12.5">
      <c r="A2383" s="19"/>
      <c r="B2383" s="198" t="str">
        <f ca="1"/>
        <v>2016-03-04</v>
      </c>
      <c r="C2383" s="30">
        <f ca="1"/>
        <v>23.43</v>
      </c>
      <c r="D2383" s="205">
        <f t="shared" ca="1" si="176"/>
        <v>22.029</v>
      </c>
      <c r="E2383" s="30">
        <f t="shared" ca="1" si="173"/>
        <v>22.902666666666669</v>
      </c>
      <c r="F2383" s="30">
        <f t="shared" ca="1" si="174"/>
        <v>24.469166666666659</v>
      </c>
      <c r="G2383" s="206">
        <f t="shared" ca="1" si="175"/>
        <v>26.172920000000012</v>
      </c>
      <c r="H2383" s="192" t="str">
        <f ca="1"/>
        <v>2016-03-04</v>
      </c>
      <c r="I2383" s="193">
        <f ca="1"/>
        <v>184220400</v>
      </c>
      <c r="O2383" s="192" t="str">
        <f ca="1"/>
        <v>2016-03-02</v>
      </c>
      <c r="P2383" s="193">
        <f ca="1"/>
        <v>1.85</v>
      </c>
      <c r="Q2383" s="11"/>
    </row>
    <row r="2384" spans="1:17" ht="12.5">
      <c r="A2384" s="19"/>
      <c r="B2384" s="198" t="str">
        <f ca="1"/>
        <v>2016-03-03</v>
      </c>
      <c r="C2384" s="30">
        <f ca="1"/>
        <v>23.09</v>
      </c>
      <c r="D2384" s="205">
        <f t="shared" ca="1" si="176"/>
        <v>21.956</v>
      </c>
      <c r="E2384" s="30">
        <f t="shared" ca="1" si="173"/>
        <v>22.958166666666667</v>
      </c>
      <c r="F2384" s="30">
        <f t="shared" ca="1" si="174"/>
        <v>24.48833333333333</v>
      </c>
      <c r="G2384" s="206">
        <f t="shared" ca="1" si="175"/>
        <v>26.192760000000014</v>
      </c>
      <c r="H2384" s="192" t="str">
        <f ca="1"/>
        <v>2016-03-03</v>
      </c>
      <c r="I2384" s="193">
        <f ca="1"/>
        <v>147822968</v>
      </c>
      <c r="O2384" s="192" t="str">
        <f ca="1"/>
        <v>2016-03-01</v>
      </c>
      <c r="P2384" s="193">
        <f ca="1"/>
        <v>1.83</v>
      </c>
      <c r="Q2384" s="11"/>
    </row>
    <row r="2385" spans="1:17" ht="12.5">
      <c r="A2385" s="19"/>
      <c r="B2385" s="198" t="str">
        <f ca="1"/>
        <v>2016-03-02</v>
      </c>
      <c r="C2385" s="30">
        <f ca="1"/>
        <v>22.92</v>
      </c>
      <c r="D2385" s="205">
        <f t="shared" ca="1" si="176"/>
        <v>21.891500000000001</v>
      </c>
      <c r="E2385" s="30">
        <f t="shared" ca="1" si="173"/>
        <v>23.022166666666667</v>
      </c>
      <c r="F2385" s="30">
        <f t="shared" ca="1" si="174"/>
        <v>24.507249999999996</v>
      </c>
      <c r="G2385" s="206">
        <f t="shared" ca="1" si="175"/>
        <v>26.213480000000015</v>
      </c>
      <c r="H2385" s="192" t="str">
        <f ca="1"/>
        <v>2016-03-02</v>
      </c>
      <c r="I2385" s="193">
        <f ca="1"/>
        <v>132678400</v>
      </c>
      <c r="O2385" s="192" t="str">
        <f ca="1"/>
        <v>2016-02-29</v>
      </c>
      <c r="P2385" s="193">
        <f ca="1"/>
        <v>1.74</v>
      </c>
      <c r="Q2385" s="11"/>
    </row>
    <row r="2386" spans="1:17" ht="12.5">
      <c r="A2386" s="19"/>
      <c r="B2386" s="198" t="str">
        <f ca="1"/>
        <v>2016-03-01</v>
      </c>
      <c r="C2386" s="30">
        <f ca="1"/>
        <v>22.87</v>
      </c>
      <c r="D2386" s="205">
        <f t="shared" ca="1" si="176"/>
        <v>21.814500000000002</v>
      </c>
      <c r="E2386" s="30">
        <f t="shared" ca="1" si="173"/>
        <v>23.074500000000004</v>
      </c>
      <c r="F2386" s="30">
        <f t="shared" ca="1" si="174"/>
        <v>24.523</v>
      </c>
      <c r="G2386" s="206">
        <f t="shared" ca="1" si="175"/>
        <v>26.234720000000017</v>
      </c>
      <c r="H2386" s="192" t="str">
        <f ca="1"/>
        <v>2016-03-01</v>
      </c>
      <c r="I2386" s="193">
        <f ca="1"/>
        <v>201628588</v>
      </c>
      <c r="O2386" s="192" t="str">
        <f ca="1"/>
        <v>2016-02-26</v>
      </c>
      <c r="P2386" s="193">
        <f ca="1"/>
        <v>1.76</v>
      </c>
      <c r="Q2386" s="11"/>
    </row>
    <row r="2387" spans="1:17" ht="12.5">
      <c r="A2387" s="19"/>
      <c r="B2387" s="198" t="str">
        <f ca="1"/>
        <v>2016-02-29</v>
      </c>
      <c r="C2387" s="30">
        <f ca="1"/>
        <v>21.99</v>
      </c>
      <c r="D2387" s="205">
        <f t="shared" ca="1" si="176"/>
        <v>21.762</v>
      </c>
      <c r="E2387" s="30">
        <f t="shared" ca="1" si="173"/>
        <v>23.131833333333336</v>
      </c>
      <c r="F2387" s="30">
        <f t="shared" ca="1" si="174"/>
        <v>24.54325</v>
      </c>
      <c r="G2387" s="206">
        <f t="shared" ca="1" si="175"/>
        <v>26.258080000000017</v>
      </c>
      <c r="H2387" s="192" t="str">
        <f ca="1"/>
        <v>2016-02-29</v>
      </c>
      <c r="I2387" s="193">
        <f ca="1"/>
        <v>140865200</v>
      </c>
      <c r="O2387" s="192" t="str">
        <f ca="1"/>
        <v>2016-02-25</v>
      </c>
      <c r="P2387" s="193">
        <f ca="1"/>
        <v>1.7</v>
      </c>
      <c r="Q2387" s="11"/>
    </row>
    <row r="2388" spans="1:17" ht="12.5">
      <c r="A2388" s="19"/>
      <c r="B2388" s="198" t="str">
        <f ca="1"/>
        <v>2016-02-26</v>
      </c>
      <c r="C2388" s="30">
        <f ca="1"/>
        <v>22.04</v>
      </c>
      <c r="D2388" s="205">
        <f t="shared" ca="1" si="176"/>
        <v>21.763500000000001</v>
      </c>
      <c r="E2388" s="30">
        <f t="shared" ca="1" si="173"/>
        <v>23.207833333333333</v>
      </c>
      <c r="F2388" s="30">
        <f t="shared" ca="1" si="174"/>
        <v>24.565166666666663</v>
      </c>
      <c r="G2388" s="206">
        <f t="shared" ca="1" si="175"/>
        <v>26.285680000000013</v>
      </c>
      <c r="H2388" s="192" t="str">
        <f ca="1"/>
        <v>2016-02-26</v>
      </c>
      <c r="I2388" s="193">
        <f ca="1"/>
        <v>115964524</v>
      </c>
      <c r="O2388" s="192" t="str">
        <f ca="1"/>
        <v>2016-02-24</v>
      </c>
      <c r="P2388" s="193">
        <f ca="1"/>
        <v>1.74</v>
      </c>
      <c r="Q2388" s="11"/>
    </row>
    <row r="2389" spans="1:17" ht="12.5">
      <c r="A2389" s="19"/>
      <c r="B2389" s="198" t="str">
        <f ca="1"/>
        <v>2016-02-25</v>
      </c>
      <c r="C2389" s="30">
        <f ca="1"/>
        <v>22.01</v>
      </c>
      <c r="D2389" s="205">
        <f t="shared" ca="1" si="176"/>
        <v>21.725999999999996</v>
      </c>
      <c r="E2389" s="30">
        <f t="shared" ca="1" si="173"/>
        <v>23.286499999999997</v>
      </c>
      <c r="F2389" s="30">
        <f t="shared" ca="1" si="174"/>
        <v>24.588666666666665</v>
      </c>
      <c r="G2389" s="206">
        <f t="shared" ca="1" si="175"/>
        <v>26.312840000000016</v>
      </c>
      <c r="H2389" s="192" t="str">
        <f ca="1"/>
        <v>2016-02-25</v>
      </c>
      <c r="I2389" s="193">
        <f ca="1"/>
        <v>110330800</v>
      </c>
      <c r="O2389" s="192" t="str">
        <f ca="1"/>
        <v>2016-02-23</v>
      </c>
      <c r="P2389" s="193">
        <f ca="1"/>
        <v>1.75</v>
      </c>
      <c r="Q2389" s="11"/>
    </row>
    <row r="2390" spans="1:17" ht="12.5">
      <c r="A2390" s="19"/>
      <c r="B2390" s="198" t="str">
        <f ca="1"/>
        <v>2016-02-24</v>
      </c>
      <c r="C2390" s="30">
        <f ca="1"/>
        <v>21.86</v>
      </c>
      <c r="D2390" s="205">
        <f t="shared" ca="1" si="176"/>
        <v>21.682499999999997</v>
      </c>
      <c r="E2390" s="30">
        <f t="shared" ca="1" si="173"/>
        <v>23.363833333333332</v>
      </c>
      <c r="F2390" s="30">
        <f t="shared" ca="1" si="174"/>
        <v>24.616166666666668</v>
      </c>
      <c r="G2390" s="206">
        <f t="shared" ca="1" si="175"/>
        <v>26.339560000000017</v>
      </c>
      <c r="H2390" s="192" t="str">
        <f ca="1"/>
        <v>2016-02-24</v>
      </c>
      <c r="I2390" s="193">
        <f ca="1"/>
        <v>145022980</v>
      </c>
      <c r="O2390" s="192" t="str">
        <f ca="1"/>
        <v>2016-02-22</v>
      </c>
      <c r="P2390" s="193">
        <f ca="1"/>
        <v>1.77</v>
      </c>
      <c r="Q2390" s="11"/>
    </row>
    <row r="2391" spans="1:17" ht="12.5">
      <c r="A2391" s="19"/>
      <c r="B2391" s="198" t="str">
        <f ca="1"/>
        <v>2016-02-23</v>
      </c>
      <c r="C2391" s="30">
        <f ca="1"/>
        <v>21.54</v>
      </c>
      <c r="D2391" s="205">
        <f t="shared" ca="1" si="176"/>
        <v>21.720500000000001</v>
      </c>
      <c r="E2391" s="30">
        <f t="shared" ca="1" si="173"/>
        <v>23.444500000000001</v>
      </c>
      <c r="F2391" s="30">
        <f t="shared" ca="1" si="174"/>
        <v>24.63625</v>
      </c>
      <c r="G2391" s="206">
        <f t="shared" ca="1" si="175"/>
        <v>26.368640000000017</v>
      </c>
      <c r="H2391" s="192" t="str">
        <f ca="1"/>
        <v>2016-02-23</v>
      </c>
      <c r="I2391" s="193">
        <f ca="1"/>
        <v>127770532</v>
      </c>
      <c r="O2391" s="192" t="str">
        <f ca="1"/>
        <v>2016-02-19</v>
      </c>
      <c r="P2391" s="193">
        <f ca="1"/>
        <v>1.75</v>
      </c>
      <c r="Q2391" s="11"/>
    </row>
    <row r="2392" spans="1:17" ht="12.5">
      <c r="A2392" s="19"/>
      <c r="B2392" s="198" t="str">
        <f ca="1"/>
        <v>2016-02-22</v>
      </c>
      <c r="C2392" s="30">
        <f ca="1"/>
        <v>22.04</v>
      </c>
      <c r="D2392" s="205">
        <f t="shared" ca="1" si="176"/>
        <v>21.768499999999996</v>
      </c>
      <c r="E2392" s="30">
        <f t="shared" ca="1" si="173"/>
        <v>23.533833333333334</v>
      </c>
      <c r="F2392" s="30">
        <f t="shared" ca="1" si="174"/>
        <v>24.668416666666662</v>
      </c>
      <c r="G2392" s="206">
        <f t="shared" ca="1" si="175"/>
        <v>26.397520000000014</v>
      </c>
      <c r="H2392" s="192" t="str">
        <f ca="1"/>
        <v>2016-02-22</v>
      </c>
      <c r="I2392" s="193">
        <f ca="1"/>
        <v>137123200</v>
      </c>
      <c r="O2392" s="192" t="str">
        <f ca="1"/>
        <v>2016-02-18</v>
      </c>
      <c r="P2392" s="193">
        <f ca="1"/>
        <v>1.76</v>
      </c>
      <c r="Q2392" s="11"/>
    </row>
    <row r="2393" spans="1:17" ht="12.5">
      <c r="A2393" s="19"/>
      <c r="B2393" s="198" t="str">
        <f ca="1"/>
        <v>2016-02-19</v>
      </c>
      <c r="C2393" s="30">
        <f ca="1"/>
        <v>21.85</v>
      </c>
      <c r="D2393" s="205">
        <f t="shared" ca="1" si="176"/>
        <v>21.813999999999997</v>
      </c>
      <c r="E2393" s="30">
        <f t="shared" ca="1" si="173"/>
        <v>23.610500000000002</v>
      </c>
      <c r="F2393" s="30">
        <f t="shared" ca="1" si="174"/>
        <v>24.697416666666662</v>
      </c>
      <c r="G2393" s="206">
        <f t="shared" ca="1" si="175"/>
        <v>26.427440000000018</v>
      </c>
      <c r="H2393" s="192" t="str">
        <f ca="1"/>
        <v>2016-02-19</v>
      </c>
      <c r="I2393" s="193">
        <f ca="1"/>
        <v>141496800</v>
      </c>
      <c r="O2393" s="192" t="str">
        <f ca="1"/>
        <v>2016-02-17</v>
      </c>
      <c r="P2393" s="193">
        <f ca="1"/>
        <v>1.82</v>
      </c>
      <c r="Q2393" s="11"/>
    </row>
    <row r="2394" spans="1:17" ht="12.5">
      <c r="A2394" s="19"/>
      <c r="B2394" s="198" t="str">
        <f ca="1"/>
        <v>2016-02-18</v>
      </c>
      <c r="C2394" s="30">
        <f ca="1"/>
        <v>21.9</v>
      </c>
      <c r="D2394" s="205">
        <f t="shared" ca="1" si="176"/>
        <v>21.811</v>
      </c>
      <c r="E2394" s="30">
        <f t="shared" ca="1" si="173"/>
        <v>23.696166666666674</v>
      </c>
      <c r="F2394" s="30">
        <f t="shared" ca="1" si="174"/>
        <v>24.727333333333334</v>
      </c>
      <c r="G2394" s="206">
        <f t="shared" ca="1" si="175"/>
        <v>26.45884000000002</v>
      </c>
      <c r="H2394" s="192" t="str">
        <f ca="1"/>
        <v>2016-02-18</v>
      </c>
      <c r="I2394" s="193">
        <f ca="1"/>
        <v>156084000</v>
      </c>
      <c r="O2394" s="192" t="str">
        <f ca="1"/>
        <v>2016-02-16</v>
      </c>
      <c r="P2394" s="193">
        <f ca="1"/>
        <v>1.78</v>
      </c>
      <c r="Q2394" s="11"/>
    </row>
    <row r="2395" spans="1:17" ht="12.5">
      <c r="A2395" s="19"/>
      <c r="B2395" s="198" t="str">
        <f ca="1"/>
        <v>2016-02-17</v>
      </c>
      <c r="C2395" s="30">
        <f ca="1"/>
        <v>22.32</v>
      </c>
      <c r="D2395" s="205">
        <f t="shared" ca="1" si="176"/>
        <v>21.811</v>
      </c>
      <c r="E2395" s="30">
        <f t="shared" ca="1" si="173"/>
        <v>23.779000000000003</v>
      </c>
      <c r="F2395" s="30">
        <f t="shared" ca="1" si="174"/>
        <v>24.75075</v>
      </c>
      <c r="G2395" s="206">
        <f t="shared" ca="1" si="175"/>
        <v>26.486920000000016</v>
      </c>
      <c r="H2395" s="192" t="str">
        <f ca="1"/>
        <v>2016-02-17</v>
      </c>
      <c r="I2395" s="193">
        <f ca="1"/>
        <v>179452972</v>
      </c>
      <c r="O2395" s="192" t="str">
        <f ca="1"/>
        <v>2016-02-12</v>
      </c>
      <c r="P2395" s="193">
        <f ca="1"/>
        <v>1.75</v>
      </c>
      <c r="Q2395" s="11"/>
    </row>
    <row r="2396" spans="1:17" ht="12.5">
      <c r="A2396" s="19"/>
      <c r="B2396" s="198" t="str">
        <f ca="1"/>
        <v>2016-02-16</v>
      </c>
      <c r="C2396" s="30">
        <f ca="1"/>
        <v>21.98</v>
      </c>
      <c r="D2396" s="205">
        <f t="shared" ca="1" si="176"/>
        <v>21.788499999999999</v>
      </c>
      <c r="E2396" s="30">
        <f t="shared" ca="1" si="173"/>
        <v>23.849333333333337</v>
      </c>
      <c r="F2396" s="30">
        <f t="shared" ca="1" si="174"/>
        <v>24.759499999999999</v>
      </c>
      <c r="G2396" s="206">
        <f t="shared" ca="1" si="175"/>
        <v>26.512400000000014</v>
      </c>
      <c r="H2396" s="192" t="str">
        <f ca="1"/>
        <v>2016-02-16</v>
      </c>
      <c r="I2396" s="193">
        <f ca="1"/>
        <v>196231664</v>
      </c>
      <c r="O2396" s="192" t="str">
        <f ca="1"/>
        <v>2016-02-11</v>
      </c>
      <c r="P2396" s="193">
        <f ca="1"/>
        <v>1.64</v>
      </c>
      <c r="Q2396" s="11"/>
    </row>
    <row r="2397" spans="1:17" ht="12.5">
      <c r="A2397" s="19"/>
      <c r="B2397" s="198" t="str">
        <f ca="1"/>
        <v>2016-02-12</v>
      </c>
      <c r="C2397" s="30">
        <f ca="1"/>
        <v>21.38</v>
      </c>
      <c r="D2397" s="205">
        <f t="shared" ca="1" si="176"/>
        <v>21.788</v>
      </c>
      <c r="E2397" s="30">
        <f t="shared" ca="1" si="173"/>
        <v>23.911666666666672</v>
      </c>
      <c r="F2397" s="30">
        <f t="shared" ca="1" si="174"/>
        <v>24.769916666666671</v>
      </c>
      <c r="G2397" s="206">
        <f t="shared" ca="1" si="175"/>
        <v>26.539480000000015</v>
      </c>
      <c r="H2397" s="192" t="str">
        <f ca="1"/>
        <v>2016-02-12</v>
      </c>
      <c r="I2397" s="193">
        <f ca="1"/>
        <v>161405600</v>
      </c>
      <c r="O2397" s="192" t="str">
        <f ca="1"/>
        <v>2016-02-10</v>
      </c>
      <c r="P2397" s="193">
        <f ca="1"/>
        <v>1.71</v>
      </c>
      <c r="Q2397" s="11"/>
    </row>
    <row r="2398" spans="1:17" ht="12.5">
      <c r="A2398" s="19"/>
      <c r="B2398" s="198" t="str">
        <f ca="1"/>
        <v>2016-02-11</v>
      </c>
      <c r="C2398" s="30">
        <f ca="1"/>
        <v>21.31</v>
      </c>
      <c r="D2398" s="205">
        <f t="shared" ca="1" si="176"/>
        <v>21.844999999999999</v>
      </c>
      <c r="E2398" s="30">
        <f t="shared" ca="1" si="173"/>
        <v>23.985833333333336</v>
      </c>
      <c r="F2398" s="30">
        <f t="shared" ca="1" si="174"/>
        <v>24.790333333333333</v>
      </c>
      <c r="G2398" s="206">
        <f t="shared" ca="1" si="175"/>
        <v>26.568160000000013</v>
      </c>
      <c r="H2398" s="192" t="str">
        <f ca="1"/>
        <v>2016-02-11</v>
      </c>
      <c r="I2398" s="193">
        <f ca="1"/>
        <v>200298844</v>
      </c>
      <c r="O2398" s="192" t="str">
        <f ca="1"/>
        <v>2016-02-09</v>
      </c>
      <c r="P2398" s="193">
        <f ca="1"/>
        <v>1.73</v>
      </c>
      <c r="Q2398" s="11"/>
    </row>
    <row r="2399" spans="1:17" ht="12.5">
      <c r="A2399" s="19"/>
      <c r="B2399" s="198" t="str">
        <f ca="1"/>
        <v>2016-02-10</v>
      </c>
      <c r="C2399" s="30">
        <f ca="1"/>
        <v>21.44</v>
      </c>
      <c r="D2399" s="205">
        <f t="shared" ca="1" si="176"/>
        <v>21.880999999999993</v>
      </c>
      <c r="E2399" s="30">
        <f t="shared" ca="1" si="173"/>
        <v>24.054333333333336</v>
      </c>
      <c r="F2399" s="30">
        <f t="shared" ca="1" si="174"/>
        <v>24.824250000000003</v>
      </c>
      <c r="G2399" s="206">
        <f t="shared" ca="1" si="175"/>
        <v>26.596440000000015</v>
      </c>
      <c r="H2399" s="192" t="str">
        <f ca="1"/>
        <v>2016-02-10</v>
      </c>
      <c r="I2399" s="193">
        <f ca="1"/>
        <v>169374404</v>
      </c>
      <c r="O2399" s="192" t="str">
        <f ca="1"/>
        <v>2016-02-08</v>
      </c>
      <c r="P2399" s="193">
        <f ca="1"/>
        <v>1.74</v>
      </c>
      <c r="Q2399" s="11"/>
    </row>
    <row r="2400" spans="1:17" ht="12.5">
      <c r="A2400" s="19"/>
      <c r="B2400" s="198" t="str">
        <f ca="1"/>
        <v>2016-02-09</v>
      </c>
      <c r="C2400" s="30">
        <f ca="1"/>
        <v>21.61</v>
      </c>
      <c r="D2400" s="205">
        <f t="shared" ca="1" si="176"/>
        <v>21.939499999999999</v>
      </c>
      <c r="E2400" s="30">
        <f t="shared" ca="1" si="173"/>
        <v>24.133333333333336</v>
      </c>
      <c r="F2400" s="30">
        <f t="shared" ca="1" si="174"/>
        <v>24.861499999999999</v>
      </c>
      <c r="G2400" s="206">
        <f t="shared" ca="1" si="175"/>
        <v>26.623640000000016</v>
      </c>
      <c r="H2400" s="192" t="str">
        <f ca="1"/>
        <v>2016-02-09</v>
      </c>
      <c r="I2400" s="193">
        <f ca="1"/>
        <v>177324800</v>
      </c>
      <c r="O2400" s="192" t="str">
        <f ca="1"/>
        <v>2016-02-05</v>
      </c>
      <c r="P2400" s="193">
        <f ca="1"/>
        <v>1.85</v>
      </c>
      <c r="Q2400" s="11"/>
    </row>
    <row r="2401" spans="1:17" ht="12.5">
      <c r="A2401" s="19"/>
      <c r="B2401" s="198" t="str">
        <f ca="1"/>
        <v>2016-02-08</v>
      </c>
      <c r="C2401" s="30">
        <f ca="1"/>
        <v>21.61</v>
      </c>
      <c r="D2401" s="205">
        <f t="shared" ca="1" si="176"/>
        <v>21.973499999999998</v>
      </c>
      <c r="E2401" s="30">
        <f t="shared" ca="1" si="173"/>
        <v>24.211000000000002</v>
      </c>
      <c r="F2401" s="30">
        <f t="shared" ca="1" si="174"/>
        <v>24.900083333333331</v>
      </c>
      <c r="G2401" s="206">
        <f t="shared" ca="1" si="175"/>
        <v>26.648760000000017</v>
      </c>
      <c r="H2401" s="192" t="str">
        <f ca="1"/>
        <v>2016-02-08</v>
      </c>
      <c r="I2401" s="193">
        <f ca="1"/>
        <v>216085600</v>
      </c>
      <c r="O2401" s="192" t="str">
        <f ca="1"/>
        <v>2016-02-04</v>
      </c>
      <c r="P2401" s="193">
        <f ca="1"/>
        <v>1.86</v>
      </c>
      <c r="Q2401" s="11"/>
    </row>
    <row r="2402" spans="1:17" ht="12.5">
      <c r="A2402" s="19"/>
      <c r="B2402" s="198" t="str">
        <f ca="1"/>
        <v>2016-02-05</v>
      </c>
      <c r="C2402" s="30">
        <f ca="1"/>
        <v>21.39</v>
      </c>
      <c r="D2402" s="205">
        <f t="shared" ca="1" si="176"/>
        <v>21.99</v>
      </c>
      <c r="E2402" s="30">
        <f t="shared" ca="1" si="173"/>
        <v>24.291166666666673</v>
      </c>
      <c r="F2402" s="30">
        <f t="shared" ca="1" si="174"/>
        <v>24.939916666666662</v>
      </c>
      <c r="G2402" s="206">
        <f t="shared" ca="1" si="175"/>
        <v>26.671320000000016</v>
      </c>
      <c r="H2402" s="192" t="str">
        <f ca="1"/>
        <v>2016-02-05</v>
      </c>
      <c r="I2402" s="193">
        <f ca="1"/>
        <v>185672400</v>
      </c>
      <c r="O2402" s="192" t="str">
        <f ca="1"/>
        <v>2016-02-03</v>
      </c>
      <c r="P2402" s="193">
        <f ca="1"/>
        <v>1.88</v>
      </c>
      <c r="Q2402" s="11"/>
    </row>
    <row r="2403" spans="1:17" ht="12.5">
      <c r="A2403" s="19"/>
      <c r="B2403" s="198" t="str">
        <f ca="1"/>
        <v>2016-02-04</v>
      </c>
      <c r="C2403" s="30">
        <f ca="1"/>
        <v>21.97</v>
      </c>
      <c r="D2403" s="205">
        <f t="shared" ca="1" si="176"/>
        <v>22.011499999999998</v>
      </c>
      <c r="E2403" s="30">
        <f t="shared" ca="1" si="173"/>
        <v>24.389333333333337</v>
      </c>
      <c r="F2403" s="30">
        <f t="shared" ca="1" si="174"/>
        <v>24.979333333333329</v>
      </c>
      <c r="G2403" s="206">
        <f t="shared" ca="1" si="175"/>
        <v>26.692720000000012</v>
      </c>
      <c r="H2403" s="192" t="str">
        <f ca="1"/>
        <v>2016-02-04</v>
      </c>
      <c r="I2403" s="193">
        <f ca="1"/>
        <v>185886800</v>
      </c>
      <c r="O2403" s="192" t="str">
        <f ca="1"/>
        <v>2016-02-02</v>
      </c>
      <c r="P2403" s="193">
        <f ca="1"/>
        <v>1.86</v>
      </c>
      <c r="Q2403" s="11"/>
    </row>
    <row r="2404" spans="1:17" ht="12.5">
      <c r="A2404" s="19"/>
      <c r="B2404" s="198" t="str">
        <f ca="1"/>
        <v>2016-02-03</v>
      </c>
      <c r="C2404" s="30">
        <f ca="1"/>
        <v>21.8</v>
      </c>
      <c r="D2404" s="205">
        <f t="shared" ca="1" si="176"/>
        <v>22.052</v>
      </c>
      <c r="E2404" s="30">
        <f t="shared" ca="1" si="173"/>
        <v>24.47966666666667</v>
      </c>
      <c r="F2404" s="30">
        <f t="shared" ca="1" si="174"/>
        <v>25.012416666666663</v>
      </c>
      <c r="G2404" s="206">
        <f t="shared" ca="1" si="175"/>
        <v>26.711080000000013</v>
      </c>
      <c r="H2404" s="192" t="str">
        <f ca="1"/>
        <v>2016-02-03</v>
      </c>
      <c r="I2404" s="193">
        <f ca="1"/>
        <v>183857200</v>
      </c>
      <c r="O2404" s="192" t="str">
        <f ca="1"/>
        <v>2016-02-01</v>
      </c>
      <c r="P2404" s="193">
        <f ca="1"/>
        <v>1.97</v>
      </c>
      <c r="Q2404" s="11"/>
    </row>
    <row r="2405" spans="1:17" ht="12.5">
      <c r="A2405" s="19"/>
      <c r="B2405" s="198" t="str">
        <f ca="1"/>
        <v>2016-02-02</v>
      </c>
      <c r="C2405" s="30">
        <f ca="1"/>
        <v>21.38</v>
      </c>
      <c r="D2405" s="205">
        <f t="shared" ca="1" si="176"/>
        <v>22.124000000000002</v>
      </c>
      <c r="E2405" s="30">
        <f t="shared" ca="1" si="173"/>
        <v>24.572333333333336</v>
      </c>
      <c r="F2405" s="30">
        <f t="shared" ca="1" si="174"/>
        <v>25.04708333333333</v>
      </c>
      <c r="G2405" s="206">
        <f t="shared" ca="1" si="175"/>
        <v>26.731040000000014</v>
      </c>
      <c r="H2405" s="192" t="str">
        <f ca="1"/>
        <v>2016-02-02</v>
      </c>
      <c r="I2405" s="193">
        <f ca="1"/>
        <v>149428860</v>
      </c>
      <c r="O2405" s="192" t="str">
        <f ca="1"/>
        <v>2016-01-29</v>
      </c>
      <c r="P2405" s="193">
        <f ca="1"/>
        <v>1.93</v>
      </c>
      <c r="Q2405" s="11"/>
    </row>
    <row r="2406" spans="1:17" ht="12.5">
      <c r="A2406" s="19"/>
      <c r="B2406" s="198" t="str">
        <f ca="1"/>
        <v>2016-02-01</v>
      </c>
      <c r="C2406" s="30">
        <f ca="1"/>
        <v>21.82</v>
      </c>
      <c r="D2406" s="205">
        <f t="shared" ca="1" si="176"/>
        <v>22.246500000000001</v>
      </c>
      <c r="E2406" s="30">
        <f t="shared" ca="1" si="173"/>
        <v>24.674000000000003</v>
      </c>
      <c r="F2406" s="30">
        <f t="shared" ca="1" si="174"/>
        <v>25.082000000000001</v>
      </c>
      <c r="G2406" s="206">
        <f t="shared" ca="1" si="175"/>
        <v>26.751920000000016</v>
      </c>
      <c r="H2406" s="192" t="str">
        <f ca="1"/>
        <v>2016-02-01</v>
      </c>
      <c r="I2406" s="193">
        <f ca="1"/>
        <v>163774164</v>
      </c>
      <c r="O2406" s="192" t="str">
        <f ca="1"/>
        <v>2016-01-28</v>
      </c>
      <c r="P2406" s="193">
        <f ca="1"/>
        <v>1.99</v>
      </c>
      <c r="Q2406" s="11"/>
    </row>
    <row r="2407" spans="1:17" ht="12.5">
      <c r="A2407" s="19"/>
      <c r="B2407" s="198" t="str">
        <f ca="1"/>
        <v>2016-01-29</v>
      </c>
      <c r="C2407" s="30">
        <f ca="1"/>
        <v>22.02</v>
      </c>
      <c r="D2407" s="205">
        <f t="shared" ca="1" si="176"/>
        <v>22.346000000000004</v>
      </c>
      <c r="E2407" s="30">
        <f t="shared" ca="1" si="173"/>
        <v>24.770500000000002</v>
      </c>
      <c r="F2407" s="30">
        <f t="shared" ca="1" si="174"/>
        <v>25.124916666666664</v>
      </c>
      <c r="G2407" s="206">
        <f t="shared" ca="1" si="175"/>
        <v>26.770200000000017</v>
      </c>
      <c r="H2407" s="192" t="str">
        <f ca="1"/>
        <v>2016-01-29</v>
      </c>
      <c r="I2407" s="193">
        <f ca="1"/>
        <v>257666016</v>
      </c>
      <c r="O2407" s="192" t="str">
        <f ca="1"/>
        <v>2016-01-27</v>
      </c>
      <c r="P2407" s="193">
        <f ca="1"/>
        <v>2</v>
      </c>
      <c r="Q2407" s="11"/>
    </row>
    <row r="2408" spans="1:17" ht="12.5">
      <c r="A2408" s="19"/>
      <c r="B2408" s="198" t="str">
        <f ca="1"/>
        <v>2016-01-28</v>
      </c>
      <c r="C2408" s="30">
        <f ca="1"/>
        <v>21.29</v>
      </c>
      <c r="D2408" s="205">
        <f t="shared" ca="1" si="176"/>
        <v>22.458999999999996</v>
      </c>
      <c r="E2408" s="30">
        <f t="shared" ca="1" si="173"/>
        <v>24.858499999999996</v>
      </c>
      <c r="F2408" s="30">
        <f t="shared" ca="1" si="174"/>
        <v>25.158249999999995</v>
      </c>
      <c r="G2408" s="206">
        <f t="shared" ca="1" si="175"/>
        <v>26.787680000000016</v>
      </c>
      <c r="H2408" s="192" t="str">
        <f ca="1"/>
        <v>2016-01-28</v>
      </c>
      <c r="I2408" s="193">
        <f ca="1"/>
        <v>222715300</v>
      </c>
      <c r="O2408" s="192" t="str">
        <f ca="1"/>
        <v>2016-01-26</v>
      </c>
      <c r="P2408" s="193">
        <f ca="1"/>
        <v>1.99</v>
      </c>
      <c r="Q2408" s="11"/>
    </row>
    <row r="2409" spans="1:17" ht="12.5">
      <c r="A2409" s="19"/>
      <c r="B2409" s="198" t="str">
        <f ca="1"/>
        <v>2016-01-27</v>
      </c>
      <c r="C2409" s="30">
        <f ca="1"/>
        <v>21.14</v>
      </c>
      <c r="D2409" s="205">
        <f t="shared" ca="1" si="176"/>
        <v>22.624500000000001</v>
      </c>
      <c r="E2409" s="30">
        <f t="shared" ca="1" si="173"/>
        <v>24.952333333333332</v>
      </c>
      <c r="F2409" s="30">
        <f t="shared" ca="1" si="174"/>
        <v>25.196999999999996</v>
      </c>
      <c r="G2409" s="206">
        <f t="shared" ca="1" si="175"/>
        <v>26.806760000000018</v>
      </c>
      <c r="H2409" s="192" t="str">
        <f ca="1"/>
        <v>2016-01-27</v>
      </c>
      <c r="I2409" s="193">
        <f ca="1"/>
        <v>533478800</v>
      </c>
      <c r="O2409" s="192" t="str">
        <f ca="1"/>
        <v>2016-01-25</v>
      </c>
      <c r="P2409" s="193">
        <f ca="1"/>
        <v>2.02</v>
      </c>
      <c r="Q2409" s="11"/>
    </row>
    <row r="2410" spans="1:17" ht="12.5">
      <c r="A2410" s="19"/>
      <c r="B2410" s="198" t="str">
        <f ca="1"/>
        <v>2016-01-26</v>
      </c>
      <c r="C2410" s="30">
        <f ca="1"/>
        <v>22.62</v>
      </c>
      <c r="D2410" s="205">
        <f t="shared" ca="1" si="176"/>
        <v>22.776000000000003</v>
      </c>
      <c r="E2410" s="30">
        <f t="shared" ca="1" si="173"/>
        <v>25.052499999999998</v>
      </c>
      <c r="F2410" s="30">
        <f t="shared" ca="1" si="174"/>
        <v>25.236499999999992</v>
      </c>
      <c r="G2410" s="206">
        <f t="shared" ca="1" si="175"/>
        <v>26.828000000000014</v>
      </c>
      <c r="H2410" s="192" t="str">
        <f ca="1"/>
        <v>2016-01-26</v>
      </c>
      <c r="I2410" s="193">
        <f ca="1"/>
        <v>300308008</v>
      </c>
      <c r="O2410" s="192" t="str">
        <f ca="1"/>
        <v>2016-01-22</v>
      </c>
      <c r="P2410" s="193">
        <f ca="1"/>
        <v>2.0499999999999998</v>
      </c>
      <c r="Q2410" s="11"/>
    </row>
    <row r="2411" spans="1:17" ht="12.5">
      <c r="A2411" s="19"/>
      <c r="B2411" s="198" t="str">
        <f ca="1"/>
        <v>2016-01-25</v>
      </c>
      <c r="C2411" s="30">
        <f ca="1"/>
        <v>22.5</v>
      </c>
      <c r="D2411" s="205">
        <f t="shared" ca="1" si="176"/>
        <v>22.867000000000001</v>
      </c>
      <c r="E2411" s="30">
        <f t="shared" ca="1" si="173"/>
        <v>25.123333333333331</v>
      </c>
      <c r="F2411" s="30">
        <f t="shared" ca="1" si="174"/>
        <v>25.262249999999995</v>
      </c>
      <c r="G2411" s="206">
        <f t="shared" ca="1" si="175"/>
        <v>26.840120000000013</v>
      </c>
      <c r="H2411" s="192" t="str">
        <f ca="1"/>
        <v>2016-01-25</v>
      </c>
      <c r="I2411" s="193">
        <f ca="1"/>
        <v>207178100</v>
      </c>
      <c r="O2411" s="192" t="str">
        <f ca="1"/>
        <v>2016-01-21</v>
      </c>
      <c r="P2411" s="193">
        <f ca="1"/>
        <v>2.02</v>
      </c>
      <c r="Q2411" s="11"/>
    </row>
    <row r="2412" spans="1:17" ht="12.5">
      <c r="A2412" s="19"/>
      <c r="B2412" s="198" t="str">
        <f ca="1"/>
        <v>2016-01-22</v>
      </c>
      <c r="C2412" s="30">
        <f ca="1"/>
        <v>22.95</v>
      </c>
      <c r="D2412" s="205">
        <f t="shared" ca="1" si="176"/>
        <v>22.970500000000001</v>
      </c>
      <c r="E2412" s="30">
        <f t="shared" ca="1" si="173"/>
        <v>25.178499999999993</v>
      </c>
      <c r="F2412" s="30">
        <f t="shared" ca="1" si="174"/>
        <v>25.296083333333325</v>
      </c>
      <c r="G2412" s="206">
        <f t="shared" ca="1" si="175"/>
        <v>26.847240000000014</v>
      </c>
      <c r="H2412" s="192" t="str">
        <f ca="1"/>
        <v>2016-01-22</v>
      </c>
      <c r="I2412" s="193">
        <f ca="1"/>
        <v>263202000</v>
      </c>
      <c r="O2412" s="192" t="str">
        <f ca="1"/>
        <v>2016-01-20</v>
      </c>
      <c r="P2412" s="193">
        <f ca="1"/>
        <v>1.98</v>
      </c>
      <c r="Q2412" s="11"/>
    </row>
    <row r="2413" spans="1:17" ht="12.5">
      <c r="A2413" s="19"/>
      <c r="B2413" s="198" t="str">
        <f ca="1"/>
        <v>2016-01-21</v>
      </c>
      <c r="C2413" s="30">
        <f ca="1"/>
        <v>21.79</v>
      </c>
      <c r="D2413" s="205">
        <f t="shared" ca="1" si="176"/>
        <v>23.035999999999998</v>
      </c>
      <c r="E2413" s="30">
        <f t="shared" ca="1" si="173"/>
        <v>25.228833333333331</v>
      </c>
      <c r="F2413" s="30">
        <f t="shared" ca="1" si="174"/>
        <v>25.331499999999991</v>
      </c>
      <c r="G2413" s="206">
        <f t="shared" ca="1" si="175"/>
        <v>26.856080000000013</v>
      </c>
      <c r="H2413" s="192" t="str">
        <f ca="1"/>
        <v>2016-01-21</v>
      </c>
      <c r="I2413" s="193">
        <f ca="1"/>
        <v>208646000</v>
      </c>
      <c r="O2413" s="192" t="str">
        <f ca="1"/>
        <v>2016-01-19</v>
      </c>
      <c r="P2413" s="193">
        <f ca="1"/>
        <v>2.04</v>
      </c>
      <c r="Q2413" s="11"/>
    </row>
    <row r="2414" spans="1:17" ht="12.5">
      <c r="A2414" s="19"/>
      <c r="B2414" s="198" t="str">
        <f ca="1"/>
        <v>2016-01-20</v>
      </c>
      <c r="C2414" s="30">
        <f ca="1"/>
        <v>21.9</v>
      </c>
      <c r="D2414" s="205">
        <f t="shared" ca="1" si="176"/>
        <v>23.160500000000003</v>
      </c>
      <c r="E2414" s="30">
        <f t="shared" ca="1" si="173"/>
        <v>25.31283333333333</v>
      </c>
      <c r="F2414" s="30">
        <f t="shared" ca="1" si="174"/>
        <v>25.378583333333324</v>
      </c>
      <c r="G2414" s="206">
        <f t="shared" ca="1" si="175"/>
        <v>26.869440000000012</v>
      </c>
      <c r="H2414" s="192" t="str">
        <f ca="1"/>
        <v>2016-01-20</v>
      </c>
      <c r="I2414" s="193">
        <f ca="1"/>
        <v>289337664</v>
      </c>
      <c r="O2414" s="192" t="str">
        <f ca="1"/>
        <v>2016-01-15</v>
      </c>
      <c r="P2414" s="193">
        <f ca="1"/>
        <v>2.0299999999999998</v>
      </c>
      <c r="Q2414" s="11"/>
    </row>
    <row r="2415" spans="1:17" ht="12.5">
      <c r="A2415" s="19"/>
      <c r="B2415" s="198" t="str">
        <f ca="1"/>
        <v>2016-01-19</v>
      </c>
      <c r="C2415" s="30">
        <f ca="1"/>
        <v>21.87</v>
      </c>
      <c r="D2415" s="205">
        <f t="shared" ca="1" si="176"/>
        <v>23.265000000000004</v>
      </c>
      <c r="E2415" s="30">
        <f t="shared" ca="1" si="173"/>
        <v>25.381499999999996</v>
      </c>
      <c r="F2415" s="30">
        <f t="shared" ca="1" si="174"/>
        <v>25.425916666666659</v>
      </c>
      <c r="G2415" s="206">
        <f t="shared" ca="1" si="175"/>
        <v>26.881840000000015</v>
      </c>
      <c r="H2415" s="192" t="str">
        <f ca="1"/>
        <v>2016-01-19</v>
      </c>
      <c r="I2415" s="193">
        <f ca="1"/>
        <v>212350988</v>
      </c>
      <c r="O2415" s="192" t="str">
        <f ca="1"/>
        <v>2016-01-14</v>
      </c>
      <c r="P2415" s="193">
        <f ca="1"/>
        <v>2.1</v>
      </c>
      <c r="Q2415" s="11"/>
    </row>
    <row r="2416" spans="1:17" ht="12.5">
      <c r="A2416" s="19"/>
      <c r="B2416" s="198" t="str">
        <f ca="1"/>
        <v>2016-01-15</v>
      </c>
      <c r="C2416" s="30">
        <f ca="1"/>
        <v>21.97</v>
      </c>
      <c r="D2416" s="205">
        <f t="shared" ca="1" si="176"/>
        <v>23.404500000000006</v>
      </c>
      <c r="E2416" s="30">
        <f t="shared" ca="1" si="173"/>
        <v>25.444166666666664</v>
      </c>
      <c r="F2416" s="30">
        <f t="shared" ca="1" si="174"/>
        <v>25.474249999999991</v>
      </c>
      <c r="G2416" s="206">
        <f t="shared" ca="1" si="175"/>
        <v>26.891840000000013</v>
      </c>
      <c r="H2416" s="192" t="str">
        <f ca="1"/>
        <v>2016-01-15</v>
      </c>
      <c r="I2416" s="193">
        <f ca="1"/>
        <v>319335600</v>
      </c>
      <c r="O2416" s="192" t="str">
        <f ca="1"/>
        <v>2016-01-13</v>
      </c>
      <c r="P2416" s="193">
        <f ca="1"/>
        <v>2.0699999999999998</v>
      </c>
      <c r="Q2416" s="11"/>
    </row>
    <row r="2417" spans="1:17" ht="12.5">
      <c r="A2417" s="19"/>
      <c r="B2417" s="198" t="str">
        <f ca="1"/>
        <v>2016-01-14</v>
      </c>
      <c r="C2417" s="30">
        <f ca="1"/>
        <v>22.52</v>
      </c>
      <c r="D2417" s="205">
        <f t="shared" ca="1" si="176"/>
        <v>23.565500000000004</v>
      </c>
      <c r="E2417" s="30">
        <f t="shared" ca="1" si="173"/>
        <v>25.505166666666664</v>
      </c>
      <c r="F2417" s="30">
        <f t="shared" ca="1" si="174"/>
        <v>25.520583333333327</v>
      </c>
      <c r="G2417" s="206">
        <f t="shared" ca="1" si="175"/>
        <v>26.900680000000012</v>
      </c>
      <c r="H2417" s="192" t="str">
        <f ca="1"/>
        <v>2016-01-14</v>
      </c>
      <c r="I2417" s="193">
        <f ca="1"/>
        <v>252680508</v>
      </c>
      <c r="O2417" s="192" t="str">
        <f ca="1"/>
        <v>2016-01-12</v>
      </c>
      <c r="P2417" s="193">
        <f ca="1"/>
        <v>2.1</v>
      </c>
      <c r="Q2417" s="11"/>
    </row>
    <row r="2418" spans="1:17" ht="12.5">
      <c r="A2418" s="19"/>
      <c r="B2418" s="198" t="str">
        <f ca="1"/>
        <v>2016-01-13</v>
      </c>
      <c r="C2418" s="30">
        <f ca="1"/>
        <v>22.03</v>
      </c>
      <c r="D2418" s="205">
        <f t="shared" ca="1" si="176"/>
        <v>23.689500000000002</v>
      </c>
      <c r="E2418" s="30">
        <f t="shared" ca="1" si="173"/>
        <v>25.549333333333333</v>
      </c>
      <c r="F2418" s="30">
        <f t="shared" ca="1" si="174"/>
        <v>25.565583333333329</v>
      </c>
      <c r="G2418" s="206">
        <f t="shared" ca="1" si="175"/>
        <v>26.904920000000008</v>
      </c>
      <c r="H2418" s="192" t="str">
        <f ca="1"/>
        <v>2016-01-13</v>
      </c>
      <c r="I2418" s="193">
        <f ca="1"/>
        <v>249758524</v>
      </c>
      <c r="O2418" s="192" t="str">
        <f ca="1"/>
        <v>2016-01-11</v>
      </c>
      <c r="P2418" s="193">
        <f ca="1"/>
        <v>2.16</v>
      </c>
      <c r="Q2418" s="11"/>
    </row>
    <row r="2419" spans="1:17" ht="12.5">
      <c r="A2419" s="19"/>
      <c r="B2419" s="198" t="str">
        <f ca="1"/>
        <v>2016-01-12</v>
      </c>
      <c r="C2419" s="30">
        <f ca="1"/>
        <v>22.61</v>
      </c>
      <c r="D2419" s="205">
        <f t="shared" ca="1" si="176"/>
        <v>23.860499999999998</v>
      </c>
      <c r="E2419" s="30">
        <f t="shared" ca="1" si="173"/>
        <v>25.598999999999997</v>
      </c>
      <c r="F2419" s="30">
        <f t="shared" ca="1" si="174"/>
        <v>25.61591666666666</v>
      </c>
      <c r="G2419" s="206">
        <f t="shared" ca="1" si="175"/>
        <v>26.911840000000012</v>
      </c>
      <c r="H2419" s="192" t="str">
        <f ca="1"/>
        <v>2016-01-12</v>
      </c>
      <c r="I2419" s="193">
        <f ca="1"/>
        <v>196616908</v>
      </c>
      <c r="O2419" s="192" t="str">
        <f ca="1"/>
        <v>2016-01-08</v>
      </c>
      <c r="P2419" s="193">
        <f ca="1"/>
        <v>2.13</v>
      </c>
      <c r="Q2419" s="11"/>
    </row>
    <row r="2420" spans="1:17" ht="12.5">
      <c r="A2420" s="19"/>
      <c r="B2420" s="198" t="str">
        <f ca="1"/>
        <v>2016-01-11</v>
      </c>
      <c r="C2420" s="30">
        <f ca="1"/>
        <v>22.29</v>
      </c>
      <c r="D2420" s="205">
        <f t="shared" ca="1" si="176"/>
        <v>24.0105</v>
      </c>
      <c r="E2420" s="30">
        <f t="shared" ca="1" si="173"/>
        <v>25.642166666666665</v>
      </c>
      <c r="F2420" s="30">
        <f t="shared" ca="1" si="174"/>
        <v>25.661499999999997</v>
      </c>
      <c r="G2420" s="206">
        <f t="shared" ca="1" si="175"/>
        <v>26.919080000000008</v>
      </c>
      <c r="H2420" s="192" t="str">
        <f ca="1"/>
        <v>2016-01-11</v>
      </c>
      <c r="I2420" s="193">
        <f ca="1"/>
        <v>198957600</v>
      </c>
      <c r="O2420" s="192" t="str">
        <f ca="1"/>
        <v>2016-01-07</v>
      </c>
      <c r="P2420" s="193">
        <f ca="1"/>
        <v>2.15</v>
      </c>
      <c r="Q2420" s="11"/>
    </row>
    <row r="2421" spans="1:17" ht="12.5">
      <c r="A2421" s="19"/>
      <c r="B2421" s="198" t="str">
        <f ca="1"/>
        <v>2016-01-08</v>
      </c>
      <c r="C2421" s="30">
        <f ca="1"/>
        <v>21.94</v>
      </c>
      <c r="D2421" s="205">
        <f t="shared" ca="1" si="176"/>
        <v>24.21</v>
      </c>
      <c r="E2421" s="30">
        <f t="shared" ca="1" si="173"/>
        <v>25.6845</v>
      </c>
      <c r="F2421" s="30">
        <f t="shared" ca="1" si="174"/>
        <v>25.720083333333335</v>
      </c>
      <c r="G2421" s="206">
        <f t="shared" ca="1" si="175"/>
        <v>26.928000000000011</v>
      </c>
      <c r="H2421" s="192" t="str">
        <f ca="1"/>
        <v>2016-01-08</v>
      </c>
      <c r="I2421" s="193">
        <f ca="1"/>
        <v>283192064</v>
      </c>
      <c r="O2421" s="192" t="str">
        <f ca="1"/>
        <v>2016-01-06</v>
      </c>
      <c r="P2421" s="193">
        <f ca="1"/>
        <v>2.1800000000000002</v>
      </c>
      <c r="Q2421" s="11"/>
    </row>
    <row r="2422" spans="1:17" ht="12.5">
      <c r="A2422" s="19"/>
      <c r="B2422" s="198" t="str">
        <f ca="1"/>
        <v>2016-01-07</v>
      </c>
      <c r="C2422" s="30">
        <f ca="1"/>
        <v>21.82</v>
      </c>
      <c r="D2422" s="205">
        <f t="shared" ca="1" si="176"/>
        <v>24.420999999999999</v>
      </c>
      <c r="E2422" s="30">
        <f t="shared" ca="1" si="173"/>
        <v>25.738499999999998</v>
      </c>
      <c r="F2422" s="30">
        <f t="shared" ca="1" si="174"/>
        <v>25.784083333333335</v>
      </c>
      <c r="G2422" s="206">
        <f t="shared" ca="1" si="175"/>
        <v>26.937440000000009</v>
      </c>
      <c r="H2422" s="192" t="str">
        <f ca="1"/>
        <v>2016-01-07</v>
      </c>
      <c r="I2422" s="193">
        <f ca="1"/>
        <v>324377712</v>
      </c>
      <c r="O2422" s="192" t="str">
        <f ca="1"/>
        <v>2016-01-05</v>
      </c>
      <c r="P2422" s="193">
        <f ca="1"/>
        <v>2.25</v>
      </c>
      <c r="Q2422" s="11"/>
    </row>
    <row r="2423" spans="1:17" ht="12.5">
      <c r="A2423" s="19"/>
      <c r="B2423" s="198" t="str">
        <f ca="1"/>
        <v>2016-01-06</v>
      </c>
      <c r="C2423" s="30">
        <f ca="1"/>
        <v>22.78</v>
      </c>
      <c r="D2423" s="205">
        <f t="shared" ca="1" si="176"/>
        <v>24.667500000000004</v>
      </c>
      <c r="E2423" s="30">
        <f t="shared" ca="1" si="173"/>
        <v>25.793833333333332</v>
      </c>
      <c r="F2423" s="30">
        <f t="shared" ca="1" si="174"/>
        <v>25.8445</v>
      </c>
      <c r="G2423" s="206">
        <f t="shared" ca="1" si="175"/>
        <v>26.949840000000012</v>
      </c>
      <c r="H2423" s="192" t="str">
        <f ca="1"/>
        <v>2016-01-06</v>
      </c>
      <c r="I2423" s="193">
        <f ca="1"/>
        <v>273829600</v>
      </c>
      <c r="O2423" s="192" t="str">
        <f ca="1"/>
        <v>2016-01-04</v>
      </c>
      <c r="P2423" s="193">
        <f ca="1"/>
        <v>2.25</v>
      </c>
      <c r="Q2423" s="11"/>
    </row>
    <row r="2424" spans="1:17" ht="12.5">
      <c r="A2424" s="19"/>
      <c r="B2424" s="198" t="str">
        <f ca="1"/>
        <v>2016-01-05</v>
      </c>
      <c r="C2424" s="30">
        <f ca="1"/>
        <v>23.24</v>
      </c>
      <c r="D2424" s="205">
        <f t="shared" ca="1" si="176"/>
        <v>24.866499999999998</v>
      </c>
      <c r="E2424" s="30">
        <f t="shared" ca="1" si="173"/>
        <v>25.835166666666666</v>
      </c>
      <c r="F2424" s="30">
        <f t="shared" ca="1" si="174"/>
        <v>25.894833333333334</v>
      </c>
      <c r="G2424" s="206">
        <f t="shared" ca="1" si="175"/>
        <v>26.958280000000013</v>
      </c>
      <c r="H2424" s="192" t="str">
        <f ca="1"/>
        <v>2016-01-05</v>
      </c>
      <c r="I2424" s="193">
        <f ca="1"/>
        <v>223164000</v>
      </c>
      <c r="O2424" s="192" t="str">
        <f ca="1"/>
        <v>2015-12-31</v>
      </c>
      <c r="P2424" s="193">
        <f ca="1"/>
        <v>2.27</v>
      </c>
      <c r="Q2424" s="11"/>
    </row>
    <row r="2425" spans="1:17" ht="12.5">
      <c r="A2425" s="19"/>
      <c r="B2425" s="198" t="str">
        <f ca="1"/>
        <v>2016-01-04</v>
      </c>
      <c r="C2425" s="30">
        <f ca="1"/>
        <v>23.83</v>
      </c>
      <c r="D2425" s="205">
        <f t="shared" ca="1" si="176"/>
        <v>25.051000000000005</v>
      </c>
      <c r="E2425" s="30">
        <f t="shared" ca="1" si="173"/>
        <v>25.858999999999998</v>
      </c>
      <c r="F2425" s="30">
        <f t="shared" ca="1" si="174"/>
        <v>25.938166666666671</v>
      </c>
      <c r="G2425" s="206">
        <f t="shared" ca="1" si="175"/>
        <v>26.961200000000016</v>
      </c>
      <c r="H2425" s="192" t="str">
        <f ca="1"/>
        <v>2016-01-04</v>
      </c>
      <c r="I2425" s="193">
        <f ca="1"/>
        <v>270597600</v>
      </c>
      <c r="O2425" s="192" t="str">
        <f ca="1"/>
        <v>2015-12-30</v>
      </c>
      <c r="P2425" s="193">
        <f ca="1"/>
        <v>2.2999999999999998</v>
      </c>
      <c r="Q2425" s="11"/>
    </row>
    <row r="2426" spans="1:17" ht="12.5">
      <c r="A2426" s="19"/>
      <c r="B2426" s="198" t="str">
        <f ca="1"/>
        <v>2015-12-31</v>
      </c>
      <c r="C2426" s="30">
        <f ca="1"/>
        <v>23.81</v>
      </c>
      <c r="D2426" s="205">
        <f t="shared" ca="1" si="176"/>
        <v>25.162500000000001</v>
      </c>
      <c r="E2426" s="30">
        <f t="shared" ca="1" si="173"/>
        <v>25.877833333333335</v>
      </c>
      <c r="F2426" s="30">
        <f t="shared" ca="1" si="174"/>
        <v>25.974333333333337</v>
      </c>
      <c r="G2426" s="206">
        <f t="shared" ca="1" si="175"/>
        <v>26.960440000000016</v>
      </c>
      <c r="H2426" s="192" t="str">
        <f ca="1"/>
        <v>2015-12-31</v>
      </c>
      <c r="I2426" s="193">
        <f ca="1"/>
        <v>163649264</v>
      </c>
      <c r="O2426" s="192" t="str">
        <f ca="1"/>
        <v>2015-12-29</v>
      </c>
      <c r="P2426" s="193">
        <f ca="1"/>
        <v>2.31</v>
      </c>
      <c r="Q2426" s="11"/>
    </row>
    <row r="2427" spans="1:17" ht="12.5">
      <c r="A2427" s="19"/>
      <c r="B2427" s="198" t="str">
        <f ca="1"/>
        <v>2015-12-30</v>
      </c>
      <c r="C2427" s="30">
        <f ca="1"/>
        <v>24.28</v>
      </c>
      <c r="D2427" s="205">
        <f t="shared" ca="1" si="176"/>
        <v>25.287500000000001</v>
      </c>
      <c r="E2427" s="30">
        <f t="shared" ca="1" si="173"/>
        <v>25.899000000000001</v>
      </c>
      <c r="F2427" s="30">
        <f t="shared" ca="1" si="174"/>
        <v>26.010749999999998</v>
      </c>
      <c r="G2427" s="206">
        <f t="shared" ca="1" si="175"/>
        <v>26.959760000000017</v>
      </c>
      <c r="H2427" s="192" t="str">
        <f ca="1"/>
        <v>2015-12-30</v>
      </c>
      <c r="I2427" s="193">
        <f ca="1"/>
        <v>100855200</v>
      </c>
      <c r="O2427" s="192" t="str">
        <f ca="1"/>
        <v>2015-12-28</v>
      </c>
      <c r="P2427" s="193">
        <f ca="1"/>
        <v>2.23</v>
      </c>
      <c r="Q2427" s="11"/>
    </row>
    <row r="2428" spans="1:17" ht="12.5">
      <c r="A2428" s="19"/>
      <c r="B2428" s="198" t="str">
        <f ca="1"/>
        <v>2015-12-29</v>
      </c>
      <c r="C2428" s="30">
        <f ca="1"/>
        <v>24.6</v>
      </c>
      <c r="D2428" s="205">
        <f t="shared" ca="1" si="176"/>
        <v>25.401000000000003</v>
      </c>
      <c r="E2428" s="30">
        <f t="shared" ca="1" si="173"/>
        <v>25.910333333333337</v>
      </c>
      <c r="F2428" s="30">
        <f t="shared" ca="1" si="174"/>
        <v>26.038833333333336</v>
      </c>
      <c r="G2428" s="206">
        <f t="shared" ca="1" si="175"/>
        <v>26.959920000000018</v>
      </c>
      <c r="H2428" s="192" t="str">
        <f ca="1"/>
        <v>2015-12-29</v>
      </c>
      <c r="I2428" s="193">
        <f ca="1"/>
        <v>123724972</v>
      </c>
      <c r="O2428" s="192" t="str">
        <f ca="1"/>
        <v>2015-12-24</v>
      </c>
      <c r="P2428" s="193">
        <f ca="1"/>
        <v>2.2400000000000002</v>
      </c>
      <c r="Q2428" s="11"/>
    </row>
    <row r="2429" spans="1:17" ht="12.5">
      <c r="A2429" s="19"/>
      <c r="B2429" s="198" t="str">
        <f ca="1"/>
        <v>2015-12-28</v>
      </c>
      <c r="C2429" s="30">
        <f ca="1"/>
        <v>24.17</v>
      </c>
      <c r="D2429" s="205">
        <f t="shared" ca="1" si="176"/>
        <v>25.509</v>
      </c>
      <c r="E2429" s="30">
        <f t="shared" ca="1" si="173"/>
        <v>25.914833333333334</v>
      </c>
      <c r="F2429" s="30">
        <f t="shared" ca="1" si="174"/>
        <v>26.058249999999997</v>
      </c>
      <c r="G2429" s="206">
        <f t="shared" ca="1" si="175"/>
        <v>26.959720000000011</v>
      </c>
      <c r="H2429" s="192" t="str">
        <f ca="1"/>
        <v>2015-12-28</v>
      </c>
      <c r="I2429" s="193">
        <f ca="1"/>
        <v>106816840</v>
      </c>
      <c r="O2429" s="192" t="str">
        <f ca="1"/>
        <v>2015-12-23</v>
      </c>
      <c r="P2429" s="193">
        <f ca="1"/>
        <v>2.2599999999999998</v>
      </c>
      <c r="Q2429" s="11"/>
    </row>
    <row r="2430" spans="1:17" ht="12.5">
      <c r="A2430" s="19"/>
      <c r="B2430" s="198" t="str">
        <f ca="1"/>
        <v>2015-12-24</v>
      </c>
      <c r="C2430" s="30">
        <f ca="1"/>
        <v>24.44</v>
      </c>
      <c r="D2430" s="205">
        <f t="shared" ca="1" si="176"/>
        <v>25.633000000000003</v>
      </c>
      <c r="E2430" s="30">
        <f t="shared" ca="1" si="173"/>
        <v>25.923500000000001</v>
      </c>
      <c r="F2430" s="30">
        <f t="shared" ca="1" si="174"/>
        <v>26.085916666666662</v>
      </c>
      <c r="G2430" s="206">
        <f t="shared" ca="1" si="175"/>
        <v>26.963160000000009</v>
      </c>
      <c r="H2430" s="192" t="str">
        <f ca="1"/>
        <v>2015-12-24</v>
      </c>
      <c r="I2430" s="193">
        <f ca="1"/>
        <v>54386720</v>
      </c>
      <c r="O2430" s="192" t="str">
        <f ca="1"/>
        <v>2015-12-22</v>
      </c>
      <c r="P2430" s="193">
        <f ca="1"/>
        <v>2.2400000000000002</v>
      </c>
      <c r="Q2430" s="11"/>
    </row>
    <row r="2431" spans="1:17" ht="12.5">
      <c r="A2431" s="19"/>
      <c r="B2431" s="198" t="str">
        <f ca="1"/>
        <v>2015-12-23</v>
      </c>
      <c r="C2431" s="30">
        <f ca="1"/>
        <v>24.57</v>
      </c>
      <c r="D2431" s="205">
        <f t="shared" ca="1" si="176"/>
        <v>25.745999999999999</v>
      </c>
      <c r="E2431" s="30">
        <f t="shared" ca="1" si="173"/>
        <v>25.930333333333333</v>
      </c>
      <c r="F2431" s="30">
        <f t="shared" ca="1" si="174"/>
        <v>26.117166666666662</v>
      </c>
      <c r="G2431" s="206">
        <f t="shared" ca="1" si="175"/>
        <v>26.966760000000011</v>
      </c>
      <c r="H2431" s="192" t="str">
        <f ca="1"/>
        <v>2015-12-23</v>
      </c>
      <c r="I2431" s="193">
        <f ca="1"/>
        <v>130629600</v>
      </c>
      <c r="O2431" s="192" t="str">
        <f ca="1"/>
        <v>2015-12-21</v>
      </c>
      <c r="P2431" s="193">
        <f ca="1"/>
        <v>2.2000000000000002</v>
      </c>
      <c r="Q2431" s="11"/>
    </row>
    <row r="2432" spans="1:17" ht="12.5">
      <c r="A2432" s="19"/>
      <c r="B2432" s="198" t="str">
        <f ca="1"/>
        <v>2015-12-22</v>
      </c>
      <c r="C2432" s="30">
        <f ca="1"/>
        <v>24.26</v>
      </c>
      <c r="D2432" s="205">
        <f t="shared" ca="1" si="176"/>
        <v>25.862500000000001</v>
      </c>
      <c r="E2432" s="30">
        <f t="shared" ca="1" si="173"/>
        <v>25.930333333333333</v>
      </c>
      <c r="F2432" s="30">
        <f t="shared" ca="1" si="174"/>
        <v>26.147916666666664</v>
      </c>
      <c r="G2432" s="206">
        <f t="shared" ca="1" si="175"/>
        <v>26.969920000000009</v>
      </c>
      <c r="H2432" s="192" t="str">
        <f ca="1"/>
        <v>2015-12-22</v>
      </c>
      <c r="I2432" s="193">
        <f ca="1"/>
        <v>131157600</v>
      </c>
      <c r="O2432" s="192" t="str">
        <f ca="1"/>
        <v>2015-12-18</v>
      </c>
      <c r="P2432" s="193">
        <f ca="1"/>
        <v>2.2000000000000002</v>
      </c>
      <c r="Q2432" s="11"/>
    </row>
    <row r="2433" spans="1:17" ht="12.5">
      <c r="A2433" s="19"/>
      <c r="B2433" s="198" t="str">
        <f ca="1"/>
        <v>2015-12-21</v>
      </c>
      <c r="C2433" s="30">
        <f ca="1"/>
        <v>24.28</v>
      </c>
      <c r="D2433" s="205">
        <f t="shared" ca="1" si="176"/>
        <v>25.9815</v>
      </c>
      <c r="E2433" s="30">
        <f t="shared" ca="1" si="173"/>
        <v>25.948166666666665</v>
      </c>
      <c r="F2433" s="30">
        <f t="shared" ca="1" si="174"/>
        <v>26.182083333333331</v>
      </c>
      <c r="G2433" s="206">
        <f t="shared" ca="1" si="175"/>
        <v>26.972560000000012</v>
      </c>
      <c r="H2433" s="192" t="str">
        <f ca="1"/>
        <v>2015-12-21</v>
      </c>
      <c r="I2433" s="193">
        <f ca="1"/>
        <v>190362440</v>
      </c>
      <c r="O2433" s="192" t="str">
        <f ca="1"/>
        <v>2015-12-17</v>
      </c>
      <c r="P2433" s="193">
        <f ca="1"/>
        <v>2.2400000000000002</v>
      </c>
      <c r="Q2433" s="11"/>
    </row>
    <row r="2434" spans="1:17" ht="12.5">
      <c r="A2434" s="19"/>
      <c r="B2434" s="198" t="str">
        <f ca="1"/>
        <v>2015-12-18</v>
      </c>
      <c r="C2434" s="30">
        <f ca="1"/>
        <v>23.99</v>
      </c>
      <c r="D2434" s="205">
        <f t="shared" ca="1" si="176"/>
        <v>26.116999999999997</v>
      </c>
      <c r="E2434" s="30">
        <f t="shared" ca="1" si="173"/>
        <v>25.974166666666658</v>
      </c>
      <c r="F2434" s="30">
        <f t="shared" ca="1" si="174"/>
        <v>26.216333333333331</v>
      </c>
      <c r="G2434" s="206">
        <f t="shared" ca="1" si="175"/>
        <v>26.975560000000009</v>
      </c>
      <c r="H2434" s="192" t="str">
        <f ca="1"/>
        <v>2015-12-18</v>
      </c>
      <c r="I2434" s="193">
        <f ca="1"/>
        <v>385813308</v>
      </c>
      <c r="O2434" s="192" t="str">
        <f ca="1"/>
        <v>2015-12-16</v>
      </c>
      <c r="P2434" s="193">
        <f ca="1"/>
        <v>2.29</v>
      </c>
      <c r="Q2434" s="11"/>
    </row>
    <row r="2435" spans="1:17" ht="12.5">
      <c r="A2435" s="19"/>
      <c r="B2435" s="198" t="str">
        <f ca="1"/>
        <v>2015-12-17</v>
      </c>
      <c r="C2435" s="30">
        <f ca="1"/>
        <v>24.66</v>
      </c>
      <c r="D2435" s="205">
        <f t="shared" ca="1" si="176"/>
        <v>26.260999999999996</v>
      </c>
      <c r="E2435" s="30">
        <f t="shared" ca="1" si="173"/>
        <v>26.006166666666665</v>
      </c>
      <c r="F2435" s="30">
        <f t="shared" ca="1" si="174"/>
        <v>26.250833333333333</v>
      </c>
      <c r="G2435" s="206">
        <f t="shared" ca="1" si="175"/>
        <v>26.980080000000008</v>
      </c>
      <c r="H2435" s="192" t="str">
        <f ca="1"/>
        <v>2015-12-17</v>
      </c>
      <c r="I2435" s="193">
        <f ca="1"/>
        <v>179091308</v>
      </c>
      <c r="O2435" s="192" t="str">
        <f ca="1"/>
        <v>2015-12-15</v>
      </c>
      <c r="P2435" s="193">
        <f ca="1"/>
        <v>2.27</v>
      </c>
      <c r="Q2435" s="11"/>
    </row>
    <row r="2436" spans="1:17" ht="12.5">
      <c r="A2436" s="19"/>
      <c r="B2436" s="198" t="str">
        <f ca="1"/>
        <v>2015-12-16</v>
      </c>
      <c r="C2436" s="30">
        <f ca="1"/>
        <v>25.19</v>
      </c>
      <c r="D2436" s="205">
        <f t="shared" ca="1" si="176"/>
        <v>26.354999999999997</v>
      </c>
      <c r="E2436" s="30">
        <f t="shared" ref="E2436:E2499" ca="1" si="177">AVERAGE(C2436:C2495)</f>
        <v>26.024333333333335</v>
      </c>
      <c r="F2436" s="30">
        <f t="shared" ref="F2436:F2499" ca="1" si="178">AVERAGE(C2436:C2555)</f>
        <v>26.278083333333331</v>
      </c>
      <c r="G2436" s="206">
        <f t="shared" ref="G2436:G2499" ca="1" si="179">AVERAGE(C2436:C2685)</f>
        <v>26.980920000000012</v>
      </c>
      <c r="H2436" s="192" t="str">
        <f ca="1"/>
        <v>2015-12-16</v>
      </c>
      <c r="I2436" s="193">
        <f ca="1"/>
        <v>224954000</v>
      </c>
      <c r="O2436" s="192" t="str">
        <f ca="1"/>
        <v>2015-12-14</v>
      </c>
      <c r="P2436" s="193">
        <f ca="1"/>
        <v>2.23</v>
      </c>
      <c r="Q2436" s="11"/>
    </row>
    <row r="2437" spans="1:17" ht="12.5">
      <c r="A2437" s="19"/>
      <c r="B2437" s="198" t="str">
        <f ca="1"/>
        <v>2015-12-15</v>
      </c>
      <c r="C2437" s="30">
        <f ca="1"/>
        <v>25</v>
      </c>
      <c r="D2437" s="205">
        <f t="shared" ref="D2437:D2500" ca="1" si="180">AVERAGE(C2437:C2456)</f>
        <v>26.381499999999999</v>
      </c>
      <c r="E2437" s="30">
        <f t="shared" ca="1" si="177"/>
        <v>26.030333333333331</v>
      </c>
      <c r="F2437" s="30">
        <f t="shared" ca="1" si="178"/>
        <v>26.305083333333332</v>
      </c>
      <c r="G2437" s="206">
        <f t="shared" ca="1" si="179"/>
        <v>26.980400000000017</v>
      </c>
      <c r="H2437" s="192" t="str">
        <f ca="1"/>
        <v>2015-12-15</v>
      </c>
      <c r="I2437" s="193">
        <f ca="1"/>
        <v>213292420</v>
      </c>
      <c r="O2437" s="192" t="str">
        <f ca="1"/>
        <v>2015-12-11</v>
      </c>
      <c r="P2437" s="193">
        <f ca="1"/>
        <v>2.14</v>
      </c>
      <c r="Q2437" s="11"/>
    </row>
    <row r="2438" spans="1:17" ht="12.5">
      <c r="A2438" s="19"/>
      <c r="B2438" s="198" t="str">
        <f ca="1"/>
        <v>2015-12-14</v>
      </c>
      <c r="C2438" s="30">
        <f ca="1"/>
        <v>25.45</v>
      </c>
      <c r="D2438" s="205">
        <f t="shared" ca="1" si="180"/>
        <v>26.423000000000002</v>
      </c>
      <c r="E2438" s="30">
        <f t="shared" ca="1" si="177"/>
        <v>26.046166666666661</v>
      </c>
      <c r="F2438" s="30">
        <f t="shared" ca="1" si="178"/>
        <v>26.334999999999997</v>
      </c>
      <c r="G2438" s="206">
        <f t="shared" ca="1" si="179"/>
        <v>26.977760000000018</v>
      </c>
      <c r="H2438" s="192" t="str">
        <f ca="1"/>
        <v>2015-12-14</v>
      </c>
      <c r="I2438" s="193">
        <f ca="1"/>
        <v>260014436</v>
      </c>
      <c r="O2438" s="192" t="str">
        <f ca="1"/>
        <v>2015-12-10</v>
      </c>
      <c r="P2438" s="193">
        <f ca="1"/>
        <v>2.2400000000000002</v>
      </c>
      <c r="Q2438" s="11"/>
    </row>
    <row r="2439" spans="1:17" ht="12.5">
      <c r="A2439" s="19"/>
      <c r="B2439" s="198" t="str">
        <f ca="1"/>
        <v>2015-12-11</v>
      </c>
      <c r="C2439" s="30">
        <f ca="1"/>
        <v>25.61</v>
      </c>
      <c r="D2439" s="205">
        <f t="shared" ca="1" si="180"/>
        <v>26.421499999999998</v>
      </c>
      <c r="E2439" s="30">
        <f t="shared" ca="1" si="177"/>
        <v>26.047999999999995</v>
      </c>
      <c r="F2439" s="30">
        <f t="shared" ca="1" si="178"/>
        <v>26.362333333333329</v>
      </c>
      <c r="G2439" s="206">
        <f t="shared" ca="1" si="179"/>
        <v>26.970960000000012</v>
      </c>
      <c r="H2439" s="192" t="str">
        <f ca="1"/>
        <v>2015-12-11</v>
      </c>
      <c r="I2439" s="193">
        <f ca="1"/>
        <v>187544800</v>
      </c>
      <c r="O2439" s="192" t="str">
        <f ca="1"/>
        <v>2015-12-09</v>
      </c>
      <c r="P2439" s="193">
        <f ca="1"/>
        <v>2.21</v>
      </c>
      <c r="Q2439" s="11"/>
    </row>
    <row r="2440" spans="1:17" ht="12.5">
      <c r="A2440" s="19"/>
      <c r="B2440" s="198" t="str">
        <f ca="1"/>
        <v>2015-12-10</v>
      </c>
      <c r="C2440" s="30">
        <f ca="1"/>
        <v>26.28</v>
      </c>
      <c r="D2440" s="205">
        <f t="shared" ca="1" si="180"/>
        <v>26.449999999999996</v>
      </c>
      <c r="E2440" s="30">
        <f t="shared" ca="1" si="177"/>
        <v>26.048833333333327</v>
      </c>
      <c r="F2440" s="30">
        <f t="shared" ca="1" si="178"/>
        <v>26.386333333333326</v>
      </c>
      <c r="G2440" s="206">
        <f t="shared" ca="1" si="179"/>
        <v>26.964800000000011</v>
      </c>
      <c r="H2440" s="192" t="str">
        <f ca="1"/>
        <v>2015-12-10</v>
      </c>
      <c r="I2440" s="193">
        <f ca="1"/>
        <v>116850908</v>
      </c>
      <c r="O2440" s="192" t="str">
        <f ca="1"/>
        <v>2015-12-08</v>
      </c>
      <c r="P2440" s="193">
        <f ca="1"/>
        <v>2.2400000000000002</v>
      </c>
      <c r="Q2440" s="11"/>
    </row>
    <row r="2441" spans="1:17" ht="12.5">
      <c r="A2441" s="19"/>
      <c r="B2441" s="198" t="str">
        <f ca="1"/>
        <v>2015-12-09</v>
      </c>
      <c r="C2441" s="30">
        <f ca="1"/>
        <v>26.16</v>
      </c>
      <c r="D2441" s="205">
        <f t="shared" ca="1" si="180"/>
        <v>26.4495</v>
      </c>
      <c r="E2441" s="30">
        <f t="shared" ca="1" si="177"/>
        <v>26.047833333333326</v>
      </c>
      <c r="F2441" s="30">
        <f t="shared" ca="1" si="178"/>
        <v>26.405833333333327</v>
      </c>
      <c r="G2441" s="206">
        <f t="shared" ca="1" si="179"/>
        <v>26.95732000000001</v>
      </c>
      <c r="H2441" s="192" t="str">
        <f ca="1"/>
        <v>2015-12-09</v>
      </c>
      <c r="I2441" s="193">
        <f ca="1"/>
        <v>185445600</v>
      </c>
      <c r="O2441" s="192" t="str">
        <f ca="1"/>
        <v>2015-12-07</v>
      </c>
      <c r="P2441" s="193">
        <f ca="1"/>
        <v>2.23</v>
      </c>
      <c r="Q2441" s="11"/>
    </row>
    <row r="2442" spans="1:17" ht="12.5">
      <c r="A2442" s="19"/>
      <c r="B2442" s="198" t="str">
        <f ca="1"/>
        <v>2015-12-08</v>
      </c>
      <c r="C2442" s="30">
        <f ca="1"/>
        <v>26.75</v>
      </c>
      <c r="D2442" s="205">
        <f t="shared" ca="1" si="180"/>
        <v>26.462499999999999</v>
      </c>
      <c r="E2442" s="30">
        <f t="shared" ca="1" si="177"/>
        <v>26.048499999999997</v>
      </c>
      <c r="F2442" s="30">
        <f t="shared" ca="1" si="178"/>
        <v>26.424416666666666</v>
      </c>
      <c r="G2442" s="206">
        <f t="shared" ca="1" si="179"/>
        <v>26.952000000000016</v>
      </c>
      <c r="H2442" s="192" t="str">
        <f ca="1"/>
        <v>2015-12-08</v>
      </c>
      <c r="I2442" s="193">
        <f ca="1"/>
        <v>137238000</v>
      </c>
      <c r="O2442" s="192" t="str">
        <f ca="1"/>
        <v>2015-12-04</v>
      </c>
      <c r="P2442" s="193">
        <f ca="1"/>
        <v>2.2799999999999998</v>
      </c>
      <c r="Q2442" s="11"/>
    </row>
    <row r="2443" spans="1:17" ht="12.5">
      <c r="A2443" s="19"/>
      <c r="B2443" s="198" t="str">
        <f ca="1"/>
        <v>2015-12-07</v>
      </c>
      <c r="C2443" s="30">
        <f ca="1"/>
        <v>26.76</v>
      </c>
      <c r="D2443" s="205">
        <f t="shared" ca="1" si="180"/>
        <v>26.488999999999997</v>
      </c>
      <c r="E2443" s="30">
        <f t="shared" ca="1" si="177"/>
        <v>26.035666666666664</v>
      </c>
      <c r="F2443" s="30">
        <f t="shared" ca="1" si="178"/>
        <v>26.440499999999997</v>
      </c>
      <c r="G2443" s="206">
        <f t="shared" ca="1" si="179"/>
        <v>26.944600000000012</v>
      </c>
      <c r="H2443" s="192" t="str">
        <f ca="1"/>
        <v>2015-12-07</v>
      </c>
      <c r="I2443" s="193">
        <f ca="1"/>
        <v>128336996</v>
      </c>
      <c r="O2443" s="192" t="str">
        <f ca="1"/>
        <v>2015-12-03</v>
      </c>
      <c r="P2443" s="193">
        <f ca="1"/>
        <v>2.33</v>
      </c>
      <c r="Q2443" s="11"/>
    </row>
    <row r="2444" spans="1:17" ht="12.5">
      <c r="A2444" s="19"/>
      <c r="B2444" s="198" t="str">
        <f ca="1"/>
        <v>2015-12-04</v>
      </c>
      <c r="C2444" s="30">
        <f ca="1"/>
        <v>26.93</v>
      </c>
      <c r="D2444" s="205">
        <f t="shared" ca="1" si="180"/>
        <v>26.520499999999998</v>
      </c>
      <c r="E2444" s="30">
        <f t="shared" ca="1" si="177"/>
        <v>26.0185</v>
      </c>
      <c r="F2444" s="30">
        <f t="shared" ca="1" si="178"/>
        <v>26.455416666666665</v>
      </c>
      <c r="G2444" s="206">
        <f t="shared" ca="1" si="179"/>
        <v>26.939120000000013</v>
      </c>
      <c r="H2444" s="192" t="str">
        <f ca="1"/>
        <v>2015-12-04</v>
      </c>
      <c r="I2444" s="193">
        <f ca="1"/>
        <v>231108000</v>
      </c>
      <c r="O2444" s="192" t="str">
        <f ca="1"/>
        <v>2015-12-02</v>
      </c>
      <c r="P2444" s="193">
        <f ca="1"/>
        <v>2.1800000000000002</v>
      </c>
      <c r="Q2444" s="11"/>
    </row>
    <row r="2445" spans="1:17" ht="12.5">
      <c r="A2445" s="19"/>
      <c r="B2445" s="198" t="str">
        <f ca="1"/>
        <v>2015-12-03</v>
      </c>
      <c r="C2445" s="30">
        <f ca="1"/>
        <v>26.06</v>
      </c>
      <c r="D2445" s="205">
        <f t="shared" ca="1" si="180"/>
        <v>26.542000000000002</v>
      </c>
      <c r="E2445" s="30">
        <f t="shared" ca="1" si="177"/>
        <v>25.992333333333328</v>
      </c>
      <c r="F2445" s="30">
        <f t="shared" ca="1" si="178"/>
        <v>26.469499999999996</v>
      </c>
      <c r="G2445" s="206">
        <f t="shared" ca="1" si="179"/>
        <v>26.931400000000018</v>
      </c>
      <c r="H2445" s="192" t="str">
        <f ca="1"/>
        <v>2015-12-03</v>
      </c>
      <c r="I2445" s="193">
        <f ca="1"/>
        <v>166278036</v>
      </c>
      <c r="O2445" s="192" t="str">
        <f ca="1"/>
        <v>2015-12-01</v>
      </c>
      <c r="P2445" s="193">
        <f ca="1"/>
        <v>2.15</v>
      </c>
      <c r="Q2445" s="11"/>
    </row>
    <row r="2446" spans="1:17" ht="12.5">
      <c r="A2446" s="19"/>
      <c r="B2446" s="198" t="str">
        <f ca="1"/>
        <v>2015-12-02</v>
      </c>
      <c r="C2446" s="30">
        <f ca="1"/>
        <v>26.31</v>
      </c>
      <c r="D2446" s="205">
        <f t="shared" ca="1" si="180"/>
        <v>26.613</v>
      </c>
      <c r="E2446" s="30">
        <f t="shared" ca="1" si="177"/>
        <v>25.971499999999992</v>
      </c>
      <c r="F2446" s="30">
        <f t="shared" ca="1" si="178"/>
        <v>26.489499999999996</v>
      </c>
      <c r="G2446" s="206">
        <f t="shared" ca="1" si="179"/>
        <v>26.929480000000016</v>
      </c>
      <c r="H2446" s="192" t="str">
        <f ca="1"/>
        <v>2015-12-02</v>
      </c>
      <c r="I2446" s="193">
        <f ca="1"/>
        <v>133546400</v>
      </c>
      <c r="O2446" s="192" t="str">
        <f ca="1"/>
        <v>2015-11-30</v>
      </c>
      <c r="P2446" s="193">
        <f ca="1"/>
        <v>2.2200000000000002</v>
      </c>
      <c r="Q2446" s="11"/>
    </row>
    <row r="2447" spans="1:17" ht="12.5">
      <c r="A2447" s="19"/>
      <c r="B2447" s="198" t="str">
        <f ca="1"/>
        <v>2015-12-01</v>
      </c>
      <c r="C2447" s="30">
        <f ca="1"/>
        <v>26.55</v>
      </c>
      <c r="D2447" s="205">
        <f t="shared" ca="1" si="180"/>
        <v>26.678000000000004</v>
      </c>
      <c r="E2447" s="30">
        <f t="shared" ca="1" si="177"/>
        <v>25.954666666666657</v>
      </c>
      <c r="F2447" s="30">
        <f t="shared" ca="1" si="178"/>
        <v>26.507916666666663</v>
      </c>
      <c r="G2447" s="206">
        <f t="shared" ca="1" si="179"/>
        <v>26.927000000000014</v>
      </c>
      <c r="H2447" s="192" t="str">
        <f ca="1"/>
        <v>2015-12-01</v>
      </c>
      <c r="I2447" s="193">
        <f ca="1"/>
        <v>139409600</v>
      </c>
      <c r="O2447" s="192" t="str">
        <f ca="1"/>
        <v>2015-11-27</v>
      </c>
      <c r="P2447" s="193">
        <f ca="1"/>
        <v>2.23</v>
      </c>
      <c r="Q2447" s="11"/>
    </row>
    <row r="2448" spans="1:17" ht="12.5">
      <c r="A2448" s="19"/>
      <c r="B2448" s="198" t="str">
        <f ca="1"/>
        <v>2015-11-30</v>
      </c>
      <c r="C2448" s="30">
        <f ca="1"/>
        <v>26.76</v>
      </c>
      <c r="D2448" s="205">
        <f t="shared" ca="1" si="180"/>
        <v>26.715499999999999</v>
      </c>
      <c r="E2448" s="30">
        <f t="shared" ca="1" si="177"/>
        <v>25.922499999999992</v>
      </c>
      <c r="F2448" s="30">
        <f t="shared" ca="1" si="178"/>
        <v>26.526999999999997</v>
      </c>
      <c r="G2448" s="206">
        <f t="shared" ca="1" si="179"/>
        <v>26.923960000000015</v>
      </c>
      <c r="H2448" s="192" t="str">
        <f ca="1"/>
        <v>2015-11-30</v>
      </c>
      <c r="I2448" s="193">
        <f ca="1"/>
        <v>156721288</v>
      </c>
      <c r="O2448" s="192" t="str">
        <f ca="1"/>
        <v>2015-11-25</v>
      </c>
      <c r="P2448" s="193">
        <f ca="1"/>
        <v>2.23</v>
      </c>
      <c r="Q2448" s="11"/>
    </row>
    <row r="2449" spans="1:17" ht="12.5">
      <c r="A2449" s="19"/>
      <c r="B2449" s="198" t="str">
        <f ca="1"/>
        <v>2015-11-27</v>
      </c>
      <c r="C2449" s="30">
        <f ca="1"/>
        <v>26.65</v>
      </c>
      <c r="D2449" s="205">
        <f t="shared" ca="1" si="180"/>
        <v>26.723500000000001</v>
      </c>
      <c r="E2449" s="30">
        <f t="shared" ca="1" si="177"/>
        <v>25.890833333333326</v>
      </c>
      <c r="F2449" s="30">
        <f t="shared" ca="1" si="178"/>
        <v>26.544833333333333</v>
      </c>
      <c r="G2449" s="206">
        <f t="shared" ca="1" si="179"/>
        <v>26.918920000000014</v>
      </c>
      <c r="H2449" s="192" t="str">
        <f ca="1"/>
        <v>2015-11-27</v>
      </c>
      <c r="I2449" s="193">
        <f ca="1"/>
        <v>52185780</v>
      </c>
      <c r="O2449" s="192" t="str">
        <f ca="1"/>
        <v>2015-11-24</v>
      </c>
      <c r="P2449" s="193">
        <f ca="1"/>
        <v>2.2400000000000002</v>
      </c>
      <c r="Q2449" s="11"/>
    </row>
    <row r="2450" spans="1:17" ht="12.5">
      <c r="A2450" s="19"/>
      <c r="B2450" s="198" t="str">
        <f ca="1"/>
        <v>2015-11-25</v>
      </c>
      <c r="C2450" s="30">
        <f ca="1"/>
        <v>26.7</v>
      </c>
      <c r="D2450" s="205">
        <f t="shared" ca="1" si="180"/>
        <v>26.7485</v>
      </c>
      <c r="E2450" s="30">
        <f t="shared" ca="1" si="177"/>
        <v>25.86849999999999</v>
      </c>
      <c r="F2450" s="30">
        <f t="shared" ca="1" si="178"/>
        <v>26.560916666666667</v>
      </c>
      <c r="G2450" s="206">
        <f t="shared" ca="1" si="179"/>
        <v>26.914720000000013</v>
      </c>
      <c r="H2450" s="192" t="str">
        <f ca="1"/>
        <v>2015-11-25</v>
      </c>
      <c r="I2450" s="193">
        <f ca="1"/>
        <v>85553232</v>
      </c>
      <c r="O2450" s="192" t="str">
        <f ca="1"/>
        <v>2015-11-23</v>
      </c>
      <c r="P2450" s="193">
        <f ca="1"/>
        <v>2.25</v>
      </c>
      <c r="Q2450" s="11"/>
    </row>
    <row r="2451" spans="1:17" ht="12.5">
      <c r="A2451" s="19"/>
      <c r="B2451" s="198" t="str">
        <f ca="1"/>
        <v>2015-11-24</v>
      </c>
      <c r="C2451" s="30">
        <f ca="1"/>
        <v>26.9</v>
      </c>
      <c r="D2451" s="205">
        <f t="shared" ca="1" si="180"/>
        <v>26.757000000000005</v>
      </c>
      <c r="E2451" s="30">
        <f t="shared" ca="1" si="177"/>
        <v>25.827999999999992</v>
      </c>
      <c r="F2451" s="30">
        <f t="shared" ca="1" si="178"/>
        <v>26.577249999999999</v>
      </c>
      <c r="G2451" s="206">
        <f t="shared" ca="1" si="179"/>
        <v>26.913760000000014</v>
      </c>
      <c r="H2451" s="192" t="str">
        <f ca="1"/>
        <v>2015-11-24</v>
      </c>
      <c r="I2451" s="193">
        <f ca="1"/>
        <v>171212800</v>
      </c>
      <c r="O2451" s="192" t="str">
        <f ca="1"/>
        <v>2015-11-20</v>
      </c>
      <c r="P2451" s="193">
        <f ca="1"/>
        <v>2.2599999999999998</v>
      </c>
      <c r="Q2451" s="11"/>
    </row>
    <row r="2452" spans="1:17" ht="12.5">
      <c r="A2452" s="19"/>
      <c r="B2452" s="198" t="str">
        <f ca="1"/>
        <v>2015-11-23</v>
      </c>
      <c r="C2452" s="30">
        <f ca="1"/>
        <v>26.64</v>
      </c>
      <c r="D2452" s="205">
        <f t="shared" ca="1" si="180"/>
        <v>26.702499999999997</v>
      </c>
      <c r="E2452" s="30">
        <f t="shared" ca="1" si="177"/>
        <v>25.802999999999997</v>
      </c>
      <c r="F2452" s="30">
        <f t="shared" ca="1" si="178"/>
        <v>26.593500000000002</v>
      </c>
      <c r="G2452" s="206">
        <f t="shared" ca="1" si="179"/>
        <v>26.912040000000015</v>
      </c>
      <c r="H2452" s="192" t="str">
        <f ca="1"/>
        <v>2015-11-23</v>
      </c>
      <c r="I2452" s="193">
        <f ca="1"/>
        <v>129930112</v>
      </c>
      <c r="O2452" s="192" t="str">
        <f ca="1"/>
        <v>2015-11-19</v>
      </c>
      <c r="P2452" s="193">
        <f ca="1"/>
        <v>2.25</v>
      </c>
      <c r="Q2452" s="11"/>
    </row>
    <row r="2453" spans="1:17" ht="12.5">
      <c r="A2453" s="19"/>
      <c r="B2453" s="198" t="str">
        <f ca="1"/>
        <v>2015-11-20</v>
      </c>
      <c r="C2453" s="30">
        <f ca="1"/>
        <v>26.99</v>
      </c>
      <c r="D2453" s="205">
        <f t="shared" ca="1" si="180"/>
        <v>26.669</v>
      </c>
      <c r="E2453" s="30">
        <f t="shared" ca="1" si="177"/>
        <v>25.784333333333333</v>
      </c>
      <c r="F2453" s="30">
        <f t="shared" ca="1" si="178"/>
        <v>26.613250000000004</v>
      </c>
      <c r="G2453" s="206">
        <f t="shared" ca="1" si="179"/>
        <v>26.910120000000013</v>
      </c>
      <c r="H2453" s="192" t="str">
        <f ca="1"/>
        <v>2015-11-20</v>
      </c>
      <c r="I2453" s="193">
        <f ca="1"/>
        <v>137148400</v>
      </c>
      <c r="O2453" s="192" t="str">
        <f ca="1"/>
        <v>2015-11-18</v>
      </c>
      <c r="P2453" s="193">
        <f ca="1"/>
        <v>2.27</v>
      </c>
      <c r="Q2453" s="11"/>
    </row>
    <row r="2454" spans="1:17" ht="12.5">
      <c r="A2454" s="19"/>
      <c r="B2454" s="198" t="str">
        <f ca="1"/>
        <v>2015-11-19</v>
      </c>
      <c r="C2454" s="30">
        <f ca="1"/>
        <v>26.87</v>
      </c>
      <c r="D2454" s="205">
        <f t="shared" ca="1" si="180"/>
        <v>26.661000000000008</v>
      </c>
      <c r="E2454" s="30">
        <f t="shared" ca="1" si="177"/>
        <v>25.758500000000005</v>
      </c>
      <c r="F2454" s="30">
        <f t="shared" ca="1" si="178"/>
        <v>26.631500000000006</v>
      </c>
      <c r="G2454" s="206">
        <f t="shared" ca="1" si="179"/>
        <v>26.907720000000019</v>
      </c>
      <c r="H2454" s="192" t="str">
        <f ca="1"/>
        <v>2015-11-19</v>
      </c>
      <c r="I2454" s="193">
        <f ca="1"/>
        <v>173183280</v>
      </c>
      <c r="O2454" s="192" t="str">
        <f ca="1"/>
        <v>2015-11-17</v>
      </c>
      <c r="P2454" s="193">
        <f ca="1"/>
        <v>2.2599999999999998</v>
      </c>
      <c r="Q2454" s="11"/>
    </row>
    <row r="2455" spans="1:17" ht="12.5">
      <c r="A2455" s="19"/>
      <c r="B2455" s="198" t="str">
        <f ca="1"/>
        <v>2015-11-18</v>
      </c>
      <c r="C2455" s="30">
        <f ca="1"/>
        <v>26.54</v>
      </c>
      <c r="D2455" s="205">
        <f t="shared" ca="1" si="180"/>
        <v>26.618500000000004</v>
      </c>
      <c r="E2455" s="30">
        <f t="shared" ca="1" si="177"/>
        <v>25.722500000000004</v>
      </c>
      <c r="F2455" s="30">
        <f t="shared" ca="1" si="178"/>
        <v>26.650416666666672</v>
      </c>
      <c r="G2455" s="206">
        <f t="shared" ca="1" si="179"/>
        <v>26.903880000000019</v>
      </c>
      <c r="H2455" s="192" t="str">
        <f ca="1"/>
        <v>2015-11-18</v>
      </c>
      <c r="I2455" s="193">
        <f ca="1"/>
        <v>186698800</v>
      </c>
      <c r="O2455" s="192" t="str">
        <f ca="1"/>
        <v>2015-11-16</v>
      </c>
      <c r="P2455" s="193">
        <f ca="1"/>
        <v>2.27</v>
      </c>
      <c r="Q2455" s="11"/>
    </row>
    <row r="2456" spans="1:17" ht="12.5">
      <c r="A2456" s="19"/>
      <c r="B2456" s="198" t="str">
        <f ca="1"/>
        <v>2015-11-17</v>
      </c>
      <c r="C2456" s="30">
        <f ca="1"/>
        <v>25.72</v>
      </c>
      <c r="D2456" s="205">
        <f t="shared" ca="1" si="180"/>
        <v>26.573000000000008</v>
      </c>
      <c r="E2456" s="30">
        <f t="shared" ca="1" si="177"/>
        <v>25.669666666666668</v>
      </c>
      <c r="F2456" s="30">
        <f t="shared" ca="1" si="178"/>
        <v>26.673166666666667</v>
      </c>
      <c r="G2456" s="206">
        <f t="shared" ca="1" si="179"/>
        <v>26.901200000000014</v>
      </c>
      <c r="H2456" s="192" t="str">
        <f ca="1"/>
        <v>2015-11-17</v>
      </c>
      <c r="I2456" s="193">
        <f ca="1"/>
        <v>110467756</v>
      </c>
      <c r="O2456" s="192" t="str">
        <f ca="1"/>
        <v>2015-11-13</v>
      </c>
      <c r="P2456" s="193">
        <f ca="1"/>
        <v>2.2799999999999998</v>
      </c>
      <c r="Q2456" s="11"/>
    </row>
    <row r="2457" spans="1:17" ht="12.5">
      <c r="A2457" s="19"/>
      <c r="B2457" s="198" t="str">
        <f ca="1"/>
        <v>2015-11-16</v>
      </c>
      <c r="C2457" s="30">
        <f ca="1"/>
        <v>25.83</v>
      </c>
      <c r="D2457" s="205">
        <f t="shared" ca="1" si="180"/>
        <v>26.5685</v>
      </c>
      <c r="E2457" s="30">
        <f t="shared" ca="1" si="177"/>
        <v>25.628166666666669</v>
      </c>
      <c r="F2457" s="30">
        <f t="shared" ca="1" si="178"/>
        <v>26.702333333333335</v>
      </c>
      <c r="G2457" s="206">
        <f t="shared" ca="1" si="179"/>
        <v>26.900360000000013</v>
      </c>
      <c r="H2457" s="192" t="str">
        <f ca="1"/>
        <v>2015-11-16</v>
      </c>
      <c r="I2457" s="193">
        <f ca="1"/>
        <v>152426804</v>
      </c>
      <c r="O2457" s="192" t="str">
        <f ca="1"/>
        <v>2015-11-12</v>
      </c>
      <c r="P2457" s="193">
        <f ca="1"/>
        <v>2.3199999999999998</v>
      </c>
      <c r="Q2457" s="11"/>
    </row>
    <row r="2458" spans="1:17" ht="12.5">
      <c r="A2458" s="19"/>
      <c r="B2458" s="198" t="str">
        <f ca="1"/>
        <v>2015-11-13</v>
      </c>
      <c r="C2458" s="30">
        <f ca="1"/>
        <v>25.42</v>
      </c>
      <c r="D2458" s="205">
        <f t="shared" ca="1" si="180"/>
        <v>26.535499999999995</v>
      </c>
      <c r="E2458" s="30">
        <f t="shared" ca="1" si="177"/>
        <v>25.59483333333333</v>
      </c>
      <c r="F2458" s="30">
        <f t="shared" ca="1" si="178"/>
        <v>26.733333333333334</v>
      </c>
      <c r="G2458" s="206">
        <f t="shared" ca="1" si="179"/>
        <v>26.89980000000001</v>
      </c>
      <c r="H2458" s="192" t="str">
        <f ca="1"/>
        <v>2015-11-13</v>
      </c>
      <c r="I2458" s="193">
        <f ca="1"/>
        <v>183249612</v>
      </c>
      <c r="O2458" s="192" t="str">
        <f ca="1"/>
        <v>2015-11-11</v>
      </c>
      <c r="P2458" s="193">
        <f ca="1"/>
        <v>2.34</v>
      </c>
      <c r="Q2458" s="11"/>
    </row>
    <row r="2459" spans="1:17" ht="12.5">
      <c r="A2459" s="19"/>
      <c r="B2459" s="198" t="str">
        <f ca="1"/>
        <v>2015-11-12</v>
      </c>
      <c r="C2459" s="30">
        <f ca="1"/>
        <v>26.18</v>
      </c>
      <c r="D2459" s="205">
        <f t="shared" ca="1" si="180"/>
        <v>26.514999999999997</v>
      </c>
      <c r="E2459" s="30">
        <f t="shared" ca="1" si="177"/>
        <v>25.59416666666667</v>
      </c>
      <c r="F2459" s="30">
        <f t="shared" ca="1" si="178"/>
        <v>26.768250000000002</v>
      </c>
      <c r="G2459" s="206">
        <f t="shared" ca="1" si="179"/>
        <v>26.899560000000012</v>
      </c>
      <c r="H2459" s="192" t="str">
        <f ca="1"/>
        <v>2015-11-12</v>
      </c>
      <c r="I2459" s="193">
        <f ca="1"/>
        <v>130102400</v>
      </c>
      <c r="O2459" s="192" t="str">
        <f ca="1"/>
        <v>2015-11-10</v>
      </c>
      <c r="P2459" s="193">
        <f ca="1"/>
        <v>2.3199999999999998</v>
      </c>
      <c r="Q2459" s="11"/>
    </row>
    <row r="2460" spans="1:17" ht="12.5">
      <c r="A2460" s="19"/>
      <c r="B2460" s="198" t="str">
        <f ca="1"/>
        <v>2015-11-11</v>
      </c>
      <c r="C2460" s="30">
        <f ca="1"/>
        <v>26.27</v>
      </c>
      <c r="D2460" s="205">
        <f t="shared" ca="1" si="180"/>
        <v>26.466000000000001</v>
      </c>
      <c r="E2460" s="30">
        <f t="shared" ca="1" si="177"/>
        <v>25.58966666666667</v>
      </c>
      <c r="F2460" s="30">
        <f t="shared" ca="1" si="178"/>
        <v>26.792333333333335</v>
      </c>
      <c r="G2460" s="206">
        <f t="shared" ca="1" si="179"/>
        <v>26.896440000000009</v>
      </c>
      <c r="H2460" s="192" t="str">
        <f ca="1"/>
        <v>2015-11-11</v>
      </c>
      <c r="I2460" s="193">
        <f ca="1"/>
        <v>180872000</v>
      </c>
      <c r="O2460" s="192" t="str">
        <f ca="1"/>
        <v>2015-11-09</v>
      </c>
      <c r="P2460" s="193">
        <f ca="1"/>
        <v>2.34</v>
      </c>
      <c r="Q2460" s="11"/>
    </row>
    <row r="2461" spans="1:17" ht="12.5">
      <c r="A2461" s="19"/>
      <c r="B2461" s="198" t="str">
        <f ca="1"/>
        <v>2015-11-10</v>
      </c>
      <c r="C2461" s="30">
        <f ca="1"/>
        <v>26.42</v>
      </c>
      <c r="D2461" s="205">
        <f t="shared" ca="1" si="180"/>
        <v>26.393999999999998</v>
      </c>
      <c r="E2461" s="30">
        <f t="shared" ca="1" si="177"/>
        <v>25.589166666666664</v>
      </c>
      <c r="F2461" s="30">
        <f t="shared" ca="1" si="178"/>
        <v>26.821083333333331</v>
      </c>
      <c r="G2461" s="206">
        <f t="shared" ca="1" si="179"/>
        <v>26.891760000000009</v>
      </c>
      <c r="H2461" s="192" t="str">
        <f ca="1"/>
        <v>2015-11-10</v>
      </c>
      <c r="I2461" s="193">
        <f ca="1"/>
        <v>236511724</v>
      </c>
      <c r="O2461" s="192" t="str">
        <f ca="1"/>
        <v>2015-11-06</v>
      </c>
      <c r="P2461" s="193">
        <f ca="1"/>
        <v>2.33</v>
      </c>
      <c r="Q2461" s="11"/>
    </row>
    <row r="2462" spans="1:17" ht="12.5">
      <c r="A2462" s="19"/>
      <c r="B2462" s="198" t="str">
        <f ca="1"/>
        <v>2015-11-09</v>
      </c>
      <c r="C2462" s="30">
        <f ca="1"/>
        <v>27.28</v>
      </c>
      <c r="D2462" s="205">
        <f t="shared" ca="1" si="180"/>
        <v>26.331999999999994</v>
      </c>
      <c r="E2462" s="30">
        <f t="shared" ca="1" si="177"/>
        <v>25.588666666666665</v>
      </c>
      <c r="F2462" s="30">
        <f t="shared" ca="1" si="178"/>
        <v>26.846499999999995</v>
      </c>
      <c r="G2462" s="206">
        <f t="shared" ca="1" si="179"/>
        <v>26.885080000000009</v>
      </c>
      <c r="H2462" s="192" t="str">
        <f ca="1"/>
        <v>2015-11-09</v>
      </c>
      <c r="I2462" s="193">
        <f ca="1"/>
        <v>135485620</v>
      </c>
      <c r="O2462" s="192" t="str">
        <f ca="1"/>
        <v>2015-11-05</v>
      </c>
      <c r="P2462" s="193">
        <f ca="1"/>
        <v>2.25</v>
      </c>
      <c r="Q2462" s="11"/>
    </row>
    <row r="2463" spans="1:17" ht="12.5">
      <c r="A2463" s="19"/>
      <c r="B2463" s="198" t="str">
        <f ca="1"/>
        <v>2015-11-06</v>
      </c>
      <c r="C2463" s="30">
        <f ca="1"/>
        <v>27.39</v>
      </c>
      <c r="D2463" s="205">
        <f t="shared" ca="1" si="180"/>
        <v>26.225000000000001</v>
      </c>
      <c r="E2463" s="30">
        <f t="shared" ca="1" si="177"/>
        <v>25.569333333333329</v>
      </c>
      <c r="F2463" s="30">
        <f t="shared" ca="1" si="178"/>
        <v>26.862249999999996</v>
      </c>
      <c r="G2463" s="206">
        <f t="shared" ca="1" si="179"/>
        <v>26.873560000000005</v>
      </c>
      <c r="H2463" s="192" t="str">
        <f ca="1"/>
        <v>2015-11-06</v>
      </c>
      <c r="I2463" s="193">
        <f ca="1"/>
        <v>132169200</v>
      </c>
      <c r="O2463" s="192" t="str">
        <f ca="1"/>
        <v>2015-11-04</v>
      </c>
      <c r="P2463" s="193">
        <f ca="1"/>
        <v>2.23</v>
      </c>
      <c r="Q2463" s="11"/>
    </row>
    <row r="2464" spans="1:17" ht="12.5">
      <c r="A2464" s="19"/>
      <c r="B2464" s="198" t="str">
        <f ca="1"/>
        <v>2015-11-05</v>
      </c>
      <c r="C2464" s="30">
        <f ca="1"/>
        <v>27.36</v>
      </c>
      <c r="D2464" s="205">
        <f t="shared" ca="1" si="180"/>
        <v>26.118500000000001</v>
      </c>
      <c r="E2464" s="30">
        <f t="shared" ca="1" si="177"/>
        <v>25.545166666666667</v>
      </c>
      <c r="F2464" s="30">
        <f t="shared" ca="1" si="178"/>
        <v>26.877083333333328</v>
      </c>
      <c r="G2464" s="206">
        <f t="shared" ca="1" si="179"/>
        <v>26.860840000000007</v>
      </c>
      <c r="H2464" s="192" t="str">
        <f ca="1"/>
        <v>2015-11-05</v>
      </c>
      <c r="I2464" s="193">
        <f ca="1"/>
        <v>158210800</v>
      </c>
      <c r="O2464" s="192" t="str">
        <f ca="1"/>
        <v>2015-11-03</v>
      </c>
      <c r="P2464" s="193">
        <f ca="1"/>
        <v>2.2200000000000002</v>
      </c>
      <c r="Q2464" s="11"/>
    </row>
    <row r="2465" spans="1:17" ht="12.5">
      <c r="A2465" s="19"/>
      <c r="B2465" s="198" t="str">
        <f ca="1"/>
        <v>2015-11-04</v>
      </c>
      <c r="C2465" s="30">
        <f ca="1"/>
        <v>27.48</v>
      </c>
      <c r="D2465" s="205">
        <f t="shared" ca="1" si="180"/>
        <v>25.983999999999998</v>
      </c>
      <c r="E2465" s="30">
        <f t="shared" ca="1" si="177"/>
        <v>25.521833333333337</v>
      </c>
      <c r="F2465" s="30">
        <f t="shared" ca="1" si="178"/>
        <v>26.892416666666659</v>
      </c>
      <c r="G2465" s="206">
        <f t="shared" ca="1" si="179"/>
        <v>26.848400000000009</v>
      </c>
      <c r="H2465" s="192" t="str">
        <f ca="1"/>
        <v>2015-11-04</v>
      </c>
      <c r="I2465" s="193">
        <f ca="1"/>
        <v>179544400</v>
      </c>
      <c r="O2465" s="192" t="str">
        <f ca="1"/>
        <v>2015-11-02</v>
      </c>
      <c r="P2465" s="193">
        <f ca="1"/>
        <v>2.19</v>
      </c>
      <c r="Q2465" s="11"/>
    </row>
    <row r="2466" spans="1:17" ht="12.5">
      <c r="A2466" s="19"/>
      <c r="B2466" s="198" t="str">
        <f ca="1"/>
        <v>2015-11-03</v>
      </c>
      <c r="C2466" s="30">
        <f ca="1"/>
        <v>27.61</v>
      </c>
      <c r="D2466" s="205">
        <f t="shared" ca="1" si="180"/>
        <v>25.857999999999997</v>
      </c>
      <c r="E2466" s="30">
        <f t="shared" ca="1" si="177"/>
        <v>25.490000000000002</v>
      </c>
      <c r="F2466" s="30">
        <f t="shared" ca="1" si="178"/>
        <v>26.904083333333325</v>
      </c>
      <c r="G2466" s="206">
        <f t="shared" ca="1" si="179"/>
        <v>26.835200000000007</v>
      </c>
      <c r="H2466" s="192" t="str">
        <f ca="1"/>
        <v>2015-11-03</v>
      </c>
      <c r="I2466" s="193">
        <f ca="1"/>
        <v>182076000</v>
      </c>
      <c r="O2466" s="192" t="str">
        <f ca="1"/>
        <v>2015-10-30</v>
      </c>
      <c r="P2466" s="193">
        <f ca="1"/>
        <v>2.15</v>
      </c>
      <c r="Q2466" s="11"/>
    </row>
    <row r="2467" spans="1:17" ht="12.5">
      <c r="A2467" s="19"/>
      <c r="B2467" s="198" t="str">
        <f ca="1"/>
        <v>2015-11-02</v>
      </c>
      <c r="C2467" s="30">
        <f ca="1"/>
        <v>27.3</v>
      </c>
      <c r="D2467" s="205">
        <f t="shared" ca="1" si="180"/>
        <v>25.7315</v>
      </c>
      <c r="E2467" s="30">
        <f t="shared" ca="1" si="177"/>
        <v>25.479333333333336</v>
      </c>
      <c r="F2467" s="30">
        <f t="shared" ca="1" si="178"/>
        <v>26.914999999999996</v>
      </c>
      <c r="G2467" s="206">
        <f t="shared" ca="1" si="179"/>
        <v>26.821200000000008</v>
      </c>
      <c r="H2467" s="192" t="str">
        <f ca="1"/>
        <v>2015-11-02</v>
      </c>
      <c r="I2467" s="193">
        <f ca="1"/>
        <v>128813200</v>
      </c>
      <c r="O2467" s="192" t="str">
        <f ca="1"/>
        <v>2015-10-29</v>
      </c>
      <c r="P2467" s="193">
        <f ca="1"/>
        <v>2.17</v>
      </c>
      <c r="Q2467" s="11"/>
    </row>
    <row r="2468" spans="1:17" ht="12.5">
      <c r="A2468" s="19"/>
      <c r="B2468" s="198" t="str">
        <f ca="1"/>
        <v>2015-10-30</v>
      </c>
      <c r="C2468" s="30">
        <f ca="1"/>
        <v>26.92</v>
      </c>
      <c r="D2468" s="205">
        <f t="shared" ca="1" si="180"/>
        <v>25.6145</v>
      </c>
      <c r="E2468" s="30">
        <f t="shared" ca="1" si="177"/>
        <v>25.458000000000006</v>
      </c>
      <c r="F2468" s="30">
        <f t="shared" ca="1" si="178"/>
        <v>26.922999999999998</v>
      </c>
      <c r="G2468" s="206">
        <f t="shared" ca="1" si="179"/>
        <v>26.808200000000006</v>
      </c>
      <c r="H2468" s="192" t="str">
        <f ca="1"/>
        <v>2015-10-30</v>
      </c>
      <c r="I2468" s="193">
        <f ca="1"/>
        <v>197461200</v>
      </c>
      <c r="O2468" s="192" t="str">
        <f ca="1"/>
        <v>2015-10-28</v>
      </c>
      <c r="P2468" s="193">
        <f ca="1"/>
        <v>2.09</v>
      </c>
      <c r="Q2468" s="11"/>
    </row>
    <row r="2469" spans="1:17" ht="12.5">
      <c r="A2469" s="19"/>
      <c r="B2469" s="198" t="str">
        <f ca="1"/>
        <v>2015-10-29</v>
      </c>
      <c r="C2469" s="30">
        <f ca="1"/>
        <v>27.15</v>
      </c>
      <c r="D2469" s="205">
        <f t="shared" ca="1" si="180"/>
        <v>25.511999999999993</v>
      </c>
      <c r="E2469" s="30">
        <f t="shared" ca="1" si="177"/>
        <v>25.44166666666667</v>
      </c>
      <c r="F2469" s="30">
        <f t="shared" ca="1" si="178"/>
        <v>26.933916666666665</v>
      </c>
      <c r="G2469" s="206">
        <f t="shared" ca="1" si="179"/>
        <v>26.797440000000005</v>
      </c>
      <c r="H2469" s="192" t="str">
        <f ca="1"/>
        <v>2015-10-29</v>
      </c>
      <c r="I2469" s="193">
        <f ca="1"/>
        <v>204909336</v>
      </c>
      <c r="O2469" s="192" t="str">
        <f ca="1"/>
        <v>2015-10-27</v>
      </c>
      <c r="P2469" s="193">
        <f ca="1"/>
        <v>2.0299999999999998</v>
      </c>
      <c r="Q2469" s="11"/>
    </row>
    <row r="2470" spans="1:17" ht="12.5">
      <c r="A2470" s="19"/>
      <c r="B2470" s="198" t="str">
        <f ca="1"/>
        <v>2015-10-28</v>
      </c>
      <c r="C2470" s="30">
        <f ca="1"/>
        <v>26.87</v>
      </c>
      <c r="D2470" s="205">
        <f t="shared" ca="1" si="180"/>
        <v>25.388999999999996</v>
      </c>
      <c r="E2470" s="30">
        <f t="shared" ca="1" si="177"/>
        <v>25.420500000000004</v>
      </c>
      <c r="F2470" s="30">
        <f t="shared" ca="1" si="178"/>
        <v>26.943749999999998</v>
      </c>
      <c r="G2470" s="206">
        <f t="shared" ca="1" si="179"/>
        <v>26.784520000000004</v>
      </c>
      <c r="H2470" s="192" t="str">
        <f ca="1"/>
        <v>2015-10-28</v>
      </c>
      <c r="I2470" s="193">
        <f ca="1"/>
        <v>342205600</v>
      </c>
      <c r="O2470" s="192" t="str">
        <f ca="1"/>
        <v>2015-10-26</v>
      </c>
      <c r="P2470" s="193">
        <f ca="1"/>
        <v>2.06</v>
      </c>
      <c r="Q2470" s="11"/>
    </row>
    <row r="2471" spans="1:17" ht="12.5">
      <c r="A2471" s="19"/>
      <c r="B2471" s="198" t="str">
        <f ca="1"/>
        <v>2015-10-27</v>
      </c>
      <c r="C2471" s="30">
        <f ca="1"/>
        <v>25.81</v>
      </c>
      <c r="D2471" s="205">
        <f t="shared" ca="1" si="180"/>
        <v>25.287999999999997</v>
      </c>
      <c r="E2471" s="30">
        <f t="shared" ca="1" si="177"/>
        <v>25.401166666666668</v>
      </c>
      <c r="F2471" s="30">
        <f t="shared" ca="1" si="178"/>
        <v>26.958333333333329</v>
      </c>
      <c r="G2471" s="206">
        <f t="shared" ca="1" si="179"/>
        <v>26.771800000000002</v>
      </c>
      <c r="H2471" s="192" t="str">
        <f ca="1"/>
        <v>2015-10-27</v>
      </c>
      <c r="I2471" s="193">
        <f ca="1"/>
        <v>279537600</v>
      </c>
      <c r="O2471" s="192" t="str">
        <f ca="1"/>
        <v>2015-10-23</v>
      </c>
      <c r="P2471" s="193">
        <f ca="1"/>
        <v>2.08</v>
      </c>
      <c r="Q2471" s="11"/>
    </row>
    <row r="2472" spans="1:17" ht="12.5">
      <c r="A2472" s="19"/>
      <c r="B2472" s="198" t="str">
        <f ca="1"/>
        <v>2015-10-26</v>
      </c>
      <c r="C2472" s="30">
        <f ca="1"/>
        <v>25.97</v>
      </c>
      <c r="D2472" s="205">
        <f t="shared" ca="1" si="180"/>
        <v>25.225999999999996</v>
      </c>
      <c r="E2472" s="30">
        <f t="shared" ca="1" si="177"/>
        <v>25.413666666666668</v>
      </c>
      <c r="F2472" s="30">
        <f t="shared" ca="1" si="178"/>
        <v>26.977333333333331</v>
      </c>
      <c r="G2472" s="206">
        <f t="shared" ca="1" si="179"/>
        <v>26.763640000000006</v>
      </c>
      <c r="H2472" s="192" t="str">
        <f ca="1"/>
        <v>2015-10-26</v>
      </c>
      <c r="I2472" s="193">
        <f ca="1"/>
        <v>265335200</v>
      </c>
      <c r="O2472" s="192" t="str">
        <f ca="1"/>
        <v>2015-10-22</v>
      </c>
      <c r="P2472" s="193">
        <f ca="1"/>
        <v>2.0299999999999998</v>
      </c>
      <c r="Q2472" s="11"/>
    </row>
    <row r="2473" spans="1:17" ht="12.5">
      <c r="A2473" s="19"/>
      <c r="B2473" s="198" t="str">
        <f ca="1"/>
        <v>2015-10-23</v>
      </c>
      <c r="C2473" s="30">
        <f ca="1"/>
        <v>26.83</v>
      </c>
      <c r="D2473" s="205">
        <f t="shared" ca="1" si="180"/>
        <v>25.193999999999996</v>
      </c>
      <c r="E2473" s="30">
        <f t="shared" ca="1" si="177"/>
        <v>25.434166666666666</v>
      </c>
      <c r="F2473" s="30">
        <f t="shared" ca="1" si="178"/>
        <v>26.99358333333333</v>
      </c>
      <c r="G2473" s="206">
        <f t="shared" ca="1" si="179"/>
        <v>26.754320000000007</v>
      </c>
      <c r="H2473" s="192" t="str">
        <f ca="1"/>
        <v>2015-10-23</v>
      </c>
      <c r="I2473" s="193">
        <f ca="1"/>
        <v>237467656</v>
      </c>
      <c r="O2473" s="192" t="str">
        <f ca="1"/>
        <v>2015-10-21</v>
      </c>
      <c r="P2473" s="193">
        <f ca="1"/>
        <v>2.0299999999999998</v>
      </c>
      <c r="Q2473" s="11"/>
    </row>
    <row r="2474" spans="1:17" ht="12.5">
      <c r="A2474" s="19"/>
      <c r="B2474" s="198" t="str">
        <f ca="1"/>
        <v>2015-10-22</v>
      </c>
      <c r="C2474" s="30">
        <f ca="1"/>
        <v>26.02</v>
      </c>
      <c r="D2474" s="205">
        <f t="shared" ca="1" si="180"/>
        <v>25.144499999999997</v>
      </c>
      <c r="E2474" s="30">
        <f t="shared" ca="1" si="177"/>
        <v>25.444333333333336</v>
      </c>
      <c r="F2474" s="30">
        <f t="shared" ca="1" si="178"/>
        <v>27.00408333333333</v>
      </c>
      <c r="G2474" s="206">
        <f t="shared" ca="1" si="179"/>
        <v>26.740120000000005</v>
      </c>
      <c r="H2474" s="192" t="str">
        <f ca="1"/>
        <v>2015-10-22</v>
      </c>
      <c r="I2474" s="193">
        <f ca="1"/>
        <v>166616400</v>
      </c>
      <c r="O2474" s="192" t="str">
        <f ca="1"/>
        <v>2015-10-20</v>
      </c>
      <c r="P2474" s="193">
        <f ca="1"/>
        <v>2.0699999999999998</v>
      </c>
      <c r="Q2474" s="11"/>
    </row>
    <row r="2475" spans="1:17" ht="12.5">
      <c r="A2475" s="19"/>
      <c r="B2475" s="198" t="str">
        <f ca="1"/>
        <v>2015-10-21</v>
      </c>
      <c r="C2475" s="30">
        <f ca="1"/>
        <v>25.63</v>
      </c>
      <c r="D2475" s="205">
        <f t="shared" ca="1" si="180"/>
        <v>25.138999999999999</v>
      </c>
      <c r="E2475" s="30">
        <f t="shared" ca="1" si="177"/>
        <v>25.470333333333336</v>
      </c>
      <c r="F2475" s="30">
        <f t="shared" ca="1" si="178"/>
        <v>27.026749999999996</v>
      </c>
      <c r="G2475" s="206">
        <f t="shared" ca="1" si="179"/>
        <v>26.729280000000006</v>
      </c>
      <c r="H2475" s="192" t="str">
        <f ca="1"/>
        <v>2015-10-21</v>
      </c>
      <c r="I2475" s="193">
        <f ca="1"/>
        <v>169307896</v>
      </c>
      <c r="O2475" s="192" t="str">
        <f ca="1"/>
        <v>2015-10-19</v>
      </c>
      <c r="P2475" s="193">
        <f ca="1"/>
        <v>2.0299999999999998</v>
      </c>
      <c r="Q2475" s="11"/>
    </row>
    <row r="2476" spans="1:17" ht="12.5">
      <c r="A2476" s="19"/>
      <c r="B2476" s="198" t="str">
        <f ca="1"/>
        <v>2015-10-20</v>
      </c>
      <c r="C2476" s="30">
        <f ca="1"/>
        <v>25.63</v>
      </c>
      <c r="D2476" s="205">
        <f t="shared" ca="1" si="180"/>
        <v>25.145000000000003</v>
      </c>
      <c r="E2476" s="30">
        <f t="shared" ca="1" si="177"/>
        <v>25.504333333333342</v>
      </c>
      <c r="F2476" s="30">
        <f t="shared" ca="1" si="178"/>
        <v>27.053166666666666</v>
      </c>
      <c r="G2476" s="206">
        <f t="shared" ca="1" si="179"/>
        <v>26.719640000000009</v>
      </c>
      <c r="H2476" s="192" t="str">
        <f ca="1"/>
        <v>2015-10-20</v>
      </c>
      <c r="I2476" s="193">
        <f ca="1"/>
        <v>195871200</v>
      </c>
      <c r="O2476" s="192" t="str">
        <f ca="1"/>
        <v>2015-10-16</v>
      </c>
      <c r="P2476" s="193">
        <f ca="1"/>
        <v>2.02</v>
      </c>
      <c r="Q2476" s="11"/>
    </row>
    <row r="2477" spans="1:17" ht="12.5">
      <c r="A2477" s="19"/>
      <c r="B2477" s="198" t="str">
        <f ca="1"/>
        <v>2015-10-19</v>
      </c>
      <c r="C2477" s="30">
        <f ca="1"/>
        <v>25.17</v>
      </c>
      <c r="D2477" s="205">
        <f t="shared" ca="1" si="180"/>
        <v>25.141000000000002</v>
      </c>
      <c r="E2477" s="30">
        <f t="shared" ca="1" si="177"/>
        <v>25.536000000000008</v>
      </c>
      <c r="F2477" s="30">
        <f t="shared" ca="1" si="178"/>
        <v>27.072500000000002</v>
      </c>
      <c r="G2477" s="206">
        <f t="shared" ca="1" si="179"/>
        <v>26.708360000000013</v>
      </c>
      <c r="H2477" s="192" t="str">
        <f ca="1"/>
        <v>2015-10-19</v>
      </c>
      <c r="I2477" s="193">
        <f ca="1"/>
        <v>119036800</v>
      </c>
      <c r="O2477" s="192" t="str">
        <f ca="1"/>
        <v>2015-10-15</v>
      </c>
      <c r="P2477" s="193">
        <f ca="1"/>
        <v>2.02</v>
      </c>
      <c r="Q2477" s="11"/>
    </row>
    <row r="2478" spans="1:17" ht="12.5">
      <c r="A2478" s="19"/>
      <c r="B2478" s="198" t="str">
        <f ca="1"/>
        <v>2015-10-16</v>
      </c>
      <c r="C2478" s="30">
        <f ca="1"/>
        <v>25.01</v>
      </c>
      <c r="D2478" s="205">
        <f t="shared" ca="1" si="180"/>
        <v>25.18</v>
      </c>
      <c r="E2478" s="30">
        <f t="shared" ca="1" si="177"/>
        <v>25.581833333333343</v>
      </c>
      <c r="F2478" s="30">
        <f t="shared" ca="1" si="178"/>
        <v>27.102166666666669</v>
      </c>
      <c r="G2478" s="206">
        <f t="shared" ca="1" si="179"/>
        <v>26.698480000000014</v>
      </c>
      <c r="H2478" s="192" t="str">
        <f ca="1"/>
        <v>2015-10-16</v>
      </c>
      <c r="I2478" s="193">
        <f ca="1"/>
        <v>156930436</v>
      </c>
      <c r="O2478" s="192" t="str">
        <f ca="1"/>
        <v>2015-10-14</v>
      </c>
      <c r="P2478" s="193">
        <f ca="1"/>
        <v>1.98</v>
      </c>
      <c r="Q2478" s="11"/>
    </row>
    <row r="2479" spans="1:17" ht="12.5">
      <c r="A2479" s="19"/>
      <c r="B2479" s="198" t="str">
        <f ca="1"/>
        <v>2015-10-15</v>
      </c>
      <c r="C2479" s="30">
        <f ca="1"/>
        <v>25.2</v>
      </c>
      <c r="D2479" s="205">
        <f t="shared" ca="1" si="180"/>
        <v>25.207500000000003</v>
      </c>
      <c r="E2479" s="30">
        <f t="shared" ca="1" si="177"/>
        <v>25.632833333333341</v>
      </c>
      <c r="F2479" s="30">
        <f t="shared" ca="1" si="178"/>
        <v>27.136750000000003</v>
      </c>
      <c r="G2479" s="206">
        <f t="shared" ca="1" si="179"/>
        <v>26.686840000000014</v>
      </c>
      <c r="H2479" s="192" t="str">
        <f ca="1"/>
        <v>2015-10-15</v>
      </c>
      <c r="I2479" s="193">
        <f ca="1"/>
        <v>150694000</v>
      </c>
      <c r="O2479" s="192" t="str">
        <f ca="1"/>
        <v>2015-10-13</v>
      </c>
      <c r="P2479" s="193">
        <f ca="1"/>
        <v>2.06</v>
      </c>
      <c r="Q2479" s="11"/>
    </row>
    <row r="2480" spans="1:17" ht="12.5">
      <c r="A2480" s="19"/>
      <c r="B2480" s="198" t="str">
        <f ca="1"/>
        <v>2015-10-14</v>
      </c>
      <c r="C2480" s="30">
        <f ca="1"/>
        <v>24.83</v>
      </c>
      <c r="D2480" s="205">
        <f t="shared" ca="1" si="180"/>
        <v>25.230499999999999</v>
      </c>
      <c r="E2480" s="30">
        <f t="shared" ca="1" si="177"/>
        <v>25.680833333333336</v>
      </c>
      <c r="F2480" s="30">
        <f t="shared" ca="1" si="178"/>
        <v>27.173583333333333</v>
      </c>
      <c r="G2480" s="206">
        <f t="shared" ca="1" si="179"/>
        <v>26.672560000000015</v>
      </c>
      <c r="H2480" s="192" t="str">
        <f ca="1"/>
        <v>2015-10-14</v>
      </c>
      <c r="I2480" s="193">
        <f ca="1"/>
        <v>177849796</v>
      </c>
      <c r="O2480" s="192" t="str">
        <f ca="1"/>
        <v>2015-10-12</v>
      </c>
      <c r="P2480" s="193">
        <f ca="1"/>
        <v>2.09</v>
      </c>
      <c r="Q2480" s="11"/>
    </row>
    <row r="2481" spans="1:17" ht="12.5">
      <c r="A2481" s="19"/>
      <c r="B2481" s="198" t="str">
        <f ca="1"/>
        <v>2015-10-13</v>
      </c>
      <c r="C2481" s="30">
        <f ca="1"/>
        <v>25.18</v>
      </c>
      <c r="D2481" s="205">
        <f t="shared" ca="1" si="180"/>
        <v>25.3</v>
      </c>
      <c r="E2481" s="30">
        <f t="shared" ca="1" si="177"/>
        <v>25.75566666666667</v>
      </c>
      <c r="F2481" s="30">
        <f t="shared" ca="1" si="178"/>
        <v>27.209166666666661</v>
      </c>
      <c r="G2481" s="206">
        <f t="shared" ca="1" si="179"/>
        <v>26.65852000000001</v>
      </c>
      <c r="H2481" s="192" t="str">
        <f ca="1"/>
        <v>2015-10-13</v>
      </c>
      <c r="I2481" s="193">
        <f ca="1"/>
        <v>132197200</v>
      </c>
      <c r="O2481" s="192" t="str">
        <f ca="1"/>
        <v>2015-10-09</v>
      </c>
      <c r="P2481" s="193">
        <f ca="1"/>
        <v>2.1</v>
      </c>
      <c r="Q2481" s="11"/>
    </row>
    <row r="2482" spans="1:17" ht="12.5">
      <c r="A2482" s="19"/>
      <c r="B2482" s="198" t="str">
        <f ca="1"/>
        <v>2015-10-12</v>
      </c>
      <c r="C2482" s="30">
        <f ca="1"/>
        <v>25.14</v>
      </c>
      <c r="D2482" s="205">
        <f t="shared" ca="1" si="180"/>
        <v>25.351000000000003</v>
      </c>
      <c r="E2482" s="30">
        <f t="shared" ca="1" si="177"/>
        <v>25.829666666666665</v>
      </c>
      <c r="F2482" s="30">
        <f t="shared" ca="1" si="178"/>
        <v>27.240666666666662</v>
      </c>
      <c r="G2482" s="206">
        <f t="shared" ca="1" si="179"/>
        <v>26.644200000000012</v>
      </c>
      <c r="H2482" s="192" t="str">
        <f ca="1"/>
        <v>2015-10-12</v>
      </c>
      <c r="I2482" s="193">
        <f ca="1"/>
        <v>121868816</v>
      </c>
      <c r="O2482" s="192" t="str">
        <f ca="1"/>
        <v>2015-10-08</v>
      </c>
      <c r="P2482" s="193">
        <f ca="1"/>
        <v>2.11</v>
      </c>
      <c r="Q2482" s="11"/>
    </row>
    <row r="2483" spans="1:17" ht="12.5">
      <c r="A2483" s="19"/>
      <c r="B2483" s="198" t="str">
        <f ca="1"/>
        <v>2015-10-09</v>
      </c>
      <c r="C2483" s="30">
        <f ca="1"/>
        <v>25.26</v>
      </c>
      <c r="D2483" s="205">
        <f t="shared" ca="1" si="180"/>
        <v>25.393000000000004</v>
      </c>
      <c r="E2483" s="30">
        <f t="shared" ca="1" si="177"/>
        <v>25.895166666666665</v>
      </c>
      <c r="F2483" s="30">
        <f t="shared" ca="1" si="178"/>
        <v>27.270499999999995</v>
      </c>
      <c r="G2483" s="206">
        <f t="shared" ca="1" si="179"/>
        <v>26.631120000000013</v>
      </c>
      <c r="H2483" s="192" t="str">
        <f ca="1"/>
        <v>2015-10-09</v>
      </c>
      <c r="I2483" s="193">
        <f ca="1"/>
        <v>211064560</v>
      </c>
      <c r="O2483" s="192" t="str">
        <f ca="1"/>
        <v>2015-10-07</v>
      </c>
      <c r="P2483" s="193">
        <f ca="1"/>
        <v>2.06</v>
      </c>
      <c r="Q2483" s="11"/>
    </row>
    <row r="2484" spans="1:17" ht="12.5">
      <c r="A2484" s="19"/>
      <c r="B2484" s="198" t="str">
        <f ca="1"/>
        <v>2015-10-08</v>
      </c>
      <c r="C2484" s="30">
        <f ca="1"/>
        <v>24.67</v>
      </c>
      <c r="D2484" s="205">
        <f t="shared" ca="1" si="180"/>
        <v>25.416500000000006</v>
      </c>
      <c r="E2484" s="30">
        <f t="shared" ca="1" si="177"/>
        <v>25.954499999999996</v>
      </c>
      <c r="F2484" s="30">
        <f t="shared" ca="1" si="178"/>
        <v>27.296166666666668</v>
      </c>
      <c r="G2484" s="206">
        <f t="shared" ca="1" si="179"/>
        <v>26.618520000000011</v>
      </c>
      <c r="H2484" s="192" t="str">
        <f ca="1"/>
        <v>2015-10-08</v>
      </c>
      <c r="I2484" s="193">
        <f ca="1"/>
        <v>247918400</v>
      </c>
      <c r="O2484" s="192" t="str">
        <f ca="1"/>
        <v>2015-10-06</v>
      </c>
      <c r="P2484" s="193">
        <f ca="1"/>
        <v>2.04</v>
      </c>
      <c r="Q2484" s="11"/>
    </row>
    <row r="2485" spans="1:17" ht="12.5">
      <c r="A2485" s="19"/>
      <c r="B2485" s="198" t="str">
        <f ca="1"/>
        <v>2015-10-07</v>
      </c>
      <c r="C2485" s="30">
        <f ca="1"/>
        <v>24.96</v>
      </c>
      <c r="D2485" s="205">
        <f t="shared" ca="1" si="180"/>
        <v>25.451000000000001</v>
      </c>
      <c r="E2485" s="30">
        <f t="shared" ca="1" si="177"/>
        <v>26.017333333333333</v>
      </c>
      <c r="F2485" s="30">
        <f t="shared" ca="1" si="178"/>
        <v>27.328083333333336</v>
      </c>
      <c r="G2485" s="206">
        <f t="shared" ca="1" si="179"/>
        <v>26.609080000000013</v>
      </c>
      <c r="H2485" s="192" t="str">
        <f ca="1"/>
        <v>2015-10-07</v>
      </c>
      <c r="I2485" s="193">
        <f ca="1"/>
        <v>187062400</v>
      </c>
      <c r="O2485" s="192" t="str">
        <f ca="1"/>
        <v>2015-10-05</v>
      </c>
      <c r="P2485" s="193">
        <f ca="1"/>
        <v>2.06</v>
      </c>
      <c r="Q2485" s="11"/>
    </row>
    <row r="2486" spans="1:17" ht="12.5">
      <c r="A2486" s="19"/>
      <c r="B2486" s="198" t="str">
        <f ca="1"/>
        <v>2015-10-06</v>
      </c>
      <c r="C2486" s="30">
        <f ca="1"/>
        <v>25.08</v>
      </c>
      <c r="D2486" s="205">
        <f t="shared" ca="1" si="180"/>
        <v>25.4435</v>
      </c>
      <c r="E2486" s="30">
        <f t="shared" ca="1" si="177"/>
        <v>26.070833333333333</v>
      </c>
      <c r="F2486" s="30">
        <f t="shared" ca="1" si="178"/>
        <v>27.352250000000005</v>
      </c>
      <c r="G2486" s="206">
        <f t="shared" ca="1" si="179"/>
        <v>26.598720000000011</v>
      </c>
      <c r="H2486" s="192" t="str">
        <f ca="1"/>
        <v>2015-10-06</v>
      </c>
      <c r="I2486" s="193">
        <f ca="1"/>
        <v>195427908</v>
      </c>
      <c r="O2486" s="192" t="str">
        <f ca="1"/>
        <v>2015-10-02</v>
      </c>
      <c r="P2486" s="193">
        <f ca="1"/>
        <v>1.99</v>
      </c>
      <c r="Q2486" s="11"/>
    </row>
    <row r="2487" spans="1:17" ht="12.5">
      <c r="A2487" s="19"/>
      <c r="B2487" s="198" t="str">
        <f ca="1"/>
        <v>2015-10-05</v>
      </c>
      <c r="C2487" s="30">
        <f ca="1"/>
        <v>24.96</v>
      </c>
      <c r="D2487" s="205">
        <f t="shared" ca="1" si="180"/>
        <v>25.454500000000003</v>
      </c>
      <c r="E2487" s="30">
        <f t="shared" ca="1" si="177"/>
        <v>26.122500000000006</v>
      </c>
      <c r="F2487" s="30">
        <f t="shared" ca="1" si="178"/>
        <v>27.378083333333336</v>
      </c>
      <c r="G2487" s="206">
        <f t="shared" ca="1" si="179"/>
        <v>26.587720000000012</v>
      </c>
      <c r="H2487" s="192" t="str">
        <f ca="1"/>
        <v>2015-10-05</v>
      </c>
      <c r="I2487" s="193">
        <f ca="1"/>
        <v>208258972</v>
      </c>
      <c r="O2487" s="192" t="str">
        <f ca="1"/>
        <v>2015-10-01</v>
      </c>
      <c r="P2487" s="193">
        <f ca="1"/>
        <v>2.04</v>
      </c>
      <c r="Q2487" s="11"/>
    </row>
    <row r="2488" spans="1:17" ht="12.5">
      <c r="A2488" s="19"/>
      <c r="B2488" s="198" t="str">
        <f ca="1"/>
        <v>2015-10-02</v>
      </c>
      <c r="C2488" s="30">
        <f ca="1"/>
        <v>24.87</v>
      </c>
      <c r="D2488" s="205">
        <f t="shared" ca="1" si="180"/>
        <v>25.437500000000004</v>
      </c>
      <c r="E2488" s="30">
        <f t="shared" ca="1" si="177"/>
        <v>26.167333333333335</v>
      </c>
      <c r="F2488" s="30">
        <f t="shared" ca="1" si="178"/>
        <v>27.406000000000002</v>
      </c>
      <c r="G2488" s="206">
        <f t="shared" ca="1" si="179"/>
        <v>26.575360000000011</v>
      </c>
      <c r="H2488" s="192" t="str">
        <f ca="1"/>
        <v>2015-10-02</v>
      </c>
      <c r="I2488" s="193">
        <f ca="1"/>
        <v>232079200</v>
      </c>
      <c r="O2488" s="192" t="str">
        <f ca="1"/>
        <v>2015-09-30</v>
      </c>
      <c r="P2488" s="193">
        <f ca="1"/>
        <v>2.06</v>
      </c>
      <c r="Q2488" s="11"/>
    </row>
    <row r="2489" spans="1:17" ht="12.5">
      <c r="A2489" s="19"/>
      <c r="B2489" s="198" t="str">
        <f ca="1"/>
        <v>2015-10-01</v>
      </c>
      <c r="C2489" s="30">
        <f ca="1"/>
        <v>24.69</v>
      </c>
      <c r="D2489" s="205">
        <f t="shared" ca="1" si="180"/>
        <v>25.437000000000005</v>
      </c>
      <c r="E2489" s="30">
        <f t="shared" ca="1" si="177"/>
        <v>26.201666666666672</v>
      </c>
      <c r="F2489" s="30">
        <f t="shared" ca="1" si="178"/>
        <v>27.433833333333332</v>
      </c>
      <c r="G2489" s="206">
        <f t="shared" ca="1" si="179"/>
        <v>26.56412000000001</v>
      </c>
      <c r="H2489" s="192" t="str">
        <f ca="1"/>
        <v>2015-10-01</v>
      </c>
      <c r="I2489" s="193">
        <f ca="1"/>
        <v>255716400</v>
      </c>
      <c r="O2489" s="192" t="str">
        <f ca="1"/>
        <v>2015-09-29</v>
      </c>
      <c r="P2489" s="193">
        <f ca="1"/>
        <v>2.0499999999999998</v>
      </c>
      <c r="Q2489" s="11"/>
    </row>
    <row r="2490" spans="1:17" ht="12.5">
      <c r="A2490" s="19"/>
      <c r="B2490" s="198" t="str">
        <f ca="1"/>
        <v>2015-09-30</v>
      </c>
      <c r="C2490" s="30">
        <f ca="1"/>
        <v>24.85</v>
      </c>
      <c r="D2490" s="205">
        <f t="shared" ca="1" si="180"/>
        <v>25.468000000000004</v>
      </c>
      <c r="E2490" s="30">
        <f t="shared" ca="1" si="177"/>
        <v>26.248333333333338</v>
      </c>
      <c r="F2490" s="30">
        <f t="shared" ca="1" si="178"/>
        <v>27.464166666666667</v>
      </c>
      <c r="G2490" s="206">
        <f t="shared" ca="1" si="179"/>
        <v>26.553600000000014</v>
      </c>
      <c r="H2490" s="192" t="str">
        <f ca="1"/>
        <v>2015-09-30</v>
      </c>
      <c r="I2490" s="193">
        <f ca="1"/>
        <v>265892132</v>
      </c>
      <c r="O2490" s="192" t="str">
        <f ca="1"/>
        <v>2015-09-28</v>
      </c>
      <c r="P2490" s="193">
        <f ca="1"/>
        <v>2.1</v>
      </c>
      <c r="Q2490" s="11"/>
    </row>
    <row r="2491" spans="1:17" ht="12.5">
      <c r="A2491" s="19"/>
      <c r="B2491" s="198" t="str">
        <f ca="1"/>
        <v>2015-09-29</v>
      </c>
      <c r="C2491" s="30">
        <f ca="1"/>
        <v>24.57</v>
      </c>
      <c r="D2491" s="205">
        <f t="shared" ca="1" si="180"/>
        <v>25.439</v>
      </c>
      <c r="E2491" s="30">
        <f t="shared" ca="1" si="177"/>
        <v>26.304000000000009</v>
      </c>
      <c r="F2491" s="30">
        <f t="shared" ca="1" si="178"/>
        <v>27.493583333333333</v>
      </c>
      <c r="G2491" s="206">
        <f t="shared" ca="1" si="179"/>
        <v>26.542720000000013</v>
      </c>
      <c r="H2491" s="192" t="str">
        <f ca="1"/>
        <v>2015-09-29</v>
      </c>
      <c r="I2491" s="193">
        <f ca="1"/>
        <v>293461600</v>
      </c>
      <c r="O2491" s="192" t="str">
        <f ca="1"/>
        <v>2015-09-25</v>
      </c>
      <c r="P2491" s="193">
        <f ca="1"/>
        <v>2.17</v>
      </c>
      <c r="Q2491" s="11"/>
    </row>
    <row r="2492" spans="1:17" ht="12.5">
      <c r="A2492" s="19"/>
      <c r="B2492" s="198" t="str">
        <f ca="1"/>
        <v>2015-09-28</v>
      </c>
      <c r="C2492" s="30">
        <f ca="1"/>
        <v>25.33</v>
      </c>
      <c r="D2492" s="205">
        <f t="shared" ca="1" si="180"/>
        <v>25.480499999999999</v>
      </c>
      <c r="E2492" s="30">
        <f t="shared" ca="1" si="177"/>
        <v>26.365500000000004</v>
      </c>
      <c r="F2492" s="30">
        <f t="shared" ca="1" si="178"/>
        <v>27.524333333333335</v>
      </c>
      <c r="G2492" s="206">
        <f t="shared" ca="1" si="179"/>
        <v>26.532320000000013</v>
      </c>
      <c r="H2492" s="192" t="str">
        <f ca="1"/>
        <v>2015-09-28</v>
      </c>
      <c r="I2492" s="193">
        <f ca="1"/>
        <v>208436044</v>
      </c>
      <c r="O2492" s="192" t="str">
        <f ca="1"/>
        <v>2015-09-24</v>
      </c>
      <c r="P2492" s="193">
        <f ca="1"/>
        <v>2.12</v>
      </c>
      <c r="Q2492" s="11"/>
    </row>
    <row r="2493" spans="1:17" ht="12.5">
      <c r="A2493" s="19"/>
      <c r="B2493" s="198" t="str">
        <f ca="1"/>
        <v>2015-09-25</v>
      </c>
      <c r="C2493" s="30">
        <f ca="1"/>
        <v>25.84</v>
      </c>
      <c r="D2493" s="205">
        <f t="shared" ca="1" si="180"/>
        <v>25.490000000000002</v>
      </c>
      <c r="E2493" s="30">
        <f t="shared" ca="1" si="177"/>
        <v>26.416000000000004</v>
      </c>
      <c r="F2493" s="30">
        <f t="shared" ca="1" si="178"/>
        <v>27.547000000000004</v>
      </c>
      <c r="G2493" s="206">
        <f t="shared" ca="1" si="179"/>
        <v>26.520280000000014</v>
      </c>
      <c r="H2493" s="192" t="str">
        <f ca="1"/>
        <v>2015-09-25</v>
      </c>
      <c r="I2493" s="193">
        <f ca="1"/>
        <v>224607704</v>
      </c>
      <c r="O2493" s="192" t="str">
        <f ca="1"/>
        <v>2015-09-23</v>
      </c>
      <c r="P2493" s="193">
        <f ca="1"/>
        <v>2.14</v>
      </c>
      <c r="Q2493" s="11"/>
    </row>
    <row r="2494" spans="1:17" ht="12.5">
      <c r="A2494" s="19"/>
      <c r="B2494" s="198" t="str">
        <f ca="1"/>
        <v>2015-09-24</v>
      </c>
      <c r="C2494" s="30">
        <f ca="1"/>
        <v>25.91</v>
      </c>
      <c r="D2494" s="205">
        <f t="shared" ca="1" si="180"/>
        <v>25.47</v>
      </c>
      <c r="E2494" s="30">
        <f t="shared" ca="1" si="177"/>
        <v>26.458500000000008</v>
      </c>
      <c r="F2494" s="30">
        <f t="shared" ca="1" si="178"/>
        <v>27.566166666666671</v>
      </c>
      <c r="G2494" s="206">
        <f t="shared" ca="1" si="179"/>
        <v>26.505600000000012</v>
      </c>
      <c r="H2494" s="192" t="str">
        <f ca="1"/>
        <v>2015-09-24</v>
      </c>
      <c r="I2494" s="193">
        <f ca="1"/>
        <v>200878000</v>
      </c>
      <c r="O2494" s="192" t="str">
        <f ca="1"/>
        <v>2015-09-22</v>
      </c>
      <c r="P2494" s="193">
        <f ca="1"/>
        <v>2.13</v>
      </c>
      <c r="Q2494" s="11"/>
    </row>
    <row r="2495" spans="1:17" ht="12.5">
      <c r="A2495" s="19"/>
      <c r="B2495" s="198" t="str">
        <f ca="1"/>
        <v>2015-09-23</v>
      </c>
      <c r="C2495" s="30">
        <f ca="1"/>
        <v>25.75</v>
      </c>
      <c r="D2495" s="205">
        <f t="shared" ca="1" si="180"/>
        <v>25.409999999999997</v>
      </c>
      <c r="E2495" s="30">
        <f t="shared" ca="1" si="177"/>
        <v>26.495500000000007</v>
      </c>
      <c r="F2495" s="30">
        <f t="shared" ca="1" si="178"/>
        <v>27.587250000000004</v>
      </c>
      <c r="G2495" s="206">
        <f t="shared" ca="1" si="179"/>
        <v>26.491240000000012</v>
      </c>
      <c r="H2495" s="192" t="str">
        <f ca="1"/>
        <v>2015-09-23</v>
      </c>
      <c r="I2495" s="193">
        <f ca="1"/>
        <v>143026864</v>
      </c>
      <c r="O2495" s="192" t="str">
        <f ca="1"/>
        <v>2015-09-21</v>
      </c>
      <c r="P2495" s="193">
        <f ca="1"/>
        <v>2.21</v>
      </c>
      <c r="Q2495" s="11"/>
    </row>
    <row r="2496" spans="1:17" ht="12.5">
      <c r="A2496" s="19"/>
      <c r="B2496" s="198" t="str">
        <f ca="1"/>
        <v>2015-09-22</v>
      </c>
      <c r="C2496" s="30">
        <f ca="1"/>
        <v>25.55</v>
      </c>
      <c r="D2496" s="205">
        <f t="shared" ca="1" si="180"/>
        <v>25.290999999999997</v>
      </c>
      <c r="E2496" s="30">
        <f t="shared" ca="1" si="177"/>
        <v>26.531833333333342</v>
      </c>
      <c r="F2496" s="30">
        <f t="shared" ca="1" si="178"/>
        <v>27.605916666666669</v>
      </c>
      <c r="G2496" s="206">
        <f t="shared" ca="1" si="179"/>
        <v>26.474960000000014</v>
      </c>
      <c r="H2496" s="192" t="str">
        <f ca="1"/>
        <v>2015-09-22</v>
      </c>
      <c r="I2496" s="193">
        <f ca="1"/>
        <v>201384800</v>
      </c>
      <c r="O2496" s="192" t="str">
        <f ca="1"/>
        <v>2015-09-18</v>
      </c>
      <c r="P2496" s="193">
        <f ca="1"/>
        <v>2.13</v>
      </c>
      <c r="Q2496" s="11"/>
    </row>
    <row r="2497" spans="1:17" ht="12.5">
      <c r="A2497" s="19"/>
      <c r="B2497" s="198" t="str">
        <f ca="1"/>
        <v>2015-09-21</v>
      </c>
      <c r="C2497" s="30">
        <f ca="1"/>
        <v>25.95</v>
      </c>
      <c r="D2497" s="205">
        <f t="shared" ca="1" si="180"/>
        <v>25.174999999999997</v>
      </c>
      <c r="E2497" s="30">
        <f t="shared" ca="1" si="177"/>
        <v>26.57983333333334</v>
      </c>
      <c r="F2497" s="30">
        <f t="shared" ca="1" si="178"/>
        <v>27.62425</v>
      </c>
      <c r="G2497" s="206">
        <f t="shared" ca="1" si="179"/>
        <v>26.462920000000008</v>
      </c>
      <c r="H2497" s="192" t="str">
        <f ca="1"/>
        <v>2015-09-21</v>
      </c>
      <c r="I2497" s="193">
        <f ca="1"/>
        <v>200888000</v>
      </c>
      <c r="O2497" s="192" t="str">
        <f ca="1"/>
        <v>2015-09-17</v>
      </c>
      <c r="P2497" s="193">
        <f ca="1"/>
        <v>2.2200000000000002</v>
      </c>
      <c r="Q2497" s="11"/>
    </row>
    <row r="2498" spans="1:17" ht="12.5">
      <c r="A2498" s="19"/>
      <c r="B2498" s="198" t="str">
        <f ca="1"/>
        <v>2015-09-18</v>
      </c>
      <c r="C2498" s="30">
        <f ca="1"/>
        <v>25.56</v>
      </c>
      <c r="D2498" s="205">
        <f t="shared" ca="1" si="180"/>
        <v>25.068999999999996</v>
      </c>
      <c r="E2498" s="30">
        <f t="shared" ca="1" si="177"/>
        <v>26.623833333333337</v>
      </c>
      <c r="F2498" s="30">
        <f t="shared" ca="1" si="178"/>
        <v>27.639583333333334</v>
      </c>
      <c r="G2498" s="206">
        <f t="shared" ca="1" si="179"/>
        <v>26.450040000000012</v>
      </c>
      <c r="H2498" s="192" t="str">
        <f ca="1"/>
        <v>2015-09-18</v>
      </c>
      <c r="I2498" s="193">
        <f ca="1"/>
        <v>297141200</v>
      </c>
      <c r="O2498" s="192" t="str">
        <f ca="1"/>
        <v>2015-09-16</v>
      </c>
      <c r="P2498" s="193">
        <f ca="1"/>
        <v>2.2999999999999998</v>
      </c>
      <c r="Q2498" s="11"/>
    </row>
    <row r="2499" spans="1:17" ht="12.5">
      <c r="A2499" s="19"/>
      <c r="B2499" s="198" t="str">
        <f ca="1"/>
        <v>2015-09-17</v>
      </c>
      <c r="C2499" s="30">
        <f ca="1"/>
        <v>25.66</v>
      </c>
      <c r="D2499" s="205">
        <f t="shared" ca="1" si="180"/>
        <v>25.059999999999995</v>
      </c>
      <c r="E2499" s="30">
        <f t="shared" ca="1" si="177"/>
        <v>26.676666666666673</v>
      </c>
      <c r="F2499" s="30">
        <f t="shared" ca="1" si="178"/>
        <v>27.661749999999998</v>
      </c>
      <c r="G2499" s="206">
        <f t="shared" ca="1" si="179"/>
        <v>26.43732000000001</v>
      </c>
      <c r="H2499" s="192" t="str">
        <f ca="1"/>
        <v>2015-09-17</v>
      </c>
      <c r="I2499" s="193">
        <f ca="1"/>
        <v>256450564</v>
      </c>
      <c r="O2499" s="192" t="str">
        <f ca="1"/>
        <v>2015-09-15</v>
      </c>
      <c r="P2499" s="193">
        <f ca="1"/>
        <v>2.2799999999999998</v>
      </c>
      <c r="Q2499" s="11"/>
    </row>
    <row r="2500" spans="1:17" ht="12.5">
      <c r="A2500" s="19"/>
      <c r="B2500" s="198" t="str">
        <f ca="1"/>
        <v>2015-09-16</v>
      </c>
      <c r="C2500" s="30">
        <f ca="1"/>
        <v>26.22</v>
      </c>
      <c r="D2500" s="205">
        <f t="shared" ca="1" si="180"/>
        <v>25.072499999999998</v>
      </c>
      <c r="E2500" s="30">
        <f t="shared" ref="E2500:E2563" ca="1" si="181">AVERAGE(C2500:C2559)</f>
        <v>26.723833333333342</v>
      </c>
      <c r="F2500" s="30">
        <f t="shared" ref="F2500:F2563" ca="1" si="182">AVERAGE(C2500:C2619)</f>
        <v>27.67733333333334</v>
      </c>
      <c r="G2500" s="206">
        <f t="shared" ref="G2500:G2563" ca="1" si="183">AVERAGE(C2500:C2749)</f>
        <v>26.424120000000013</v>
      </c>
      <c r="H2500" s="192" t="str">
        <f ca="1"/>
        <v>2015-09-16</v>
      </c>
      <c r="I2500" s="193">
        <f ca="1"/>
        <v>148694000</v>
      </c>
      <c r="O2500" s="192" t="str">
        <f ca="1"/>
        <v>2015-09-14</v>
      </c>
      <c r="P2500" s="193">
        <f ca="1"/>
        <v>2.1800000000000002</v>
      </c>
      <c r="Q2500" s="11"/>
    </row>
    <row r="2501" spans="1:17" ht="12.5">
      <c r="A2501" s="19"/>
      <c r="B2501" s="198" t="str">
        <f ca="1"/>
        <v>2015-09-15</v>
      </c>
      <c r="C2501" s="30">
        <f ca="1"/>
        <v>26.2</v>
      </c>
      <c r="D2501" s="205">
        <f t="shared" ref="D2501:D2564" ca="1" si="184">AVERAGE(C2501:C2520)</f>
        <v>25.073500000000003</v>
      </c>
      <c r="E2501" s="30">
        <f t="shared" ca="1" si="181"/>
        <v>26.763833333333345</v>
      </c>
      <c r="F2501" s="30">
        <f t="shared" ca="1" si="182"/>
        <v>27.690083333333341</v>
      </c>
      <c r="G2501" s="206">
        <f t="shared" ca="1" si="183"/>
        <v>26.409440000000014</v>
      </c>
      <c r="H2501" s="192" t="str">
        <f ca="1"/>
        <v>2015-09-15</v>
      </c>
      <c r="I2501" s="193">
        <f ca="1"/>
        <v>173364800</v>
      </c>
      <c r="O2501" s="192" t="str">
        <f ca="1"/>
        <v>2015-09-11</v>
      </c>
      <c r="P2501" s="193">
        <f ca="1"/>
        <v>2.1800000000000002</v>
      </c>
      <c r="Q2501" s="11"/>
    </row>
    <row r="2502" spans="1:17" ht="12.5">
      <c r="A2502" s="19"/>
      <c r="B2502" s="198" t="str">
        <f ca="1"/>
        <v>2015-09-14</v>
      </c>
      <c r="C2502" s="30">
        <f ca="1"/>
        <v>25.98</v>
      </c>
      <c r="D2502" s="205">
        <f t="shared" ca="1" si="184"/>
        <v>25.082999999999998</v>
      </c>
      <c r="E2502" s="30">
        <f t="shared" ca="1" si="181"/>
        <v>26.800333333333345</v>
      </c>
      <c r="F2502" s="30">
        <f t="shared" ca="1" si="182"/>
        <v>27.701333333333341</v>
      </c>
      <c r="G2502" s="206">
        <f t="shared" ca="1" si="183"/>
        <v>26.394640000000013</v>
      </c>
      <c r="H2502" s="192" t="str">
        <f ca="1"/>
        <v>2015-09-14</v>
      </c>
      <c r="I2502" s="193">
        <f ca="1"/>
        <v>233453724</v>
      </c>
      <c r="O2502" s="192" t="str">
        <f ca="1"/>
        <v>2015-09-10</v>
      </c>
      <c r="P2502" s="193">
        <f ca="1"/>
        <v>2.2200000000000002</v>
      </c>
      <c r="Q2502" s="11"/>
    </row>
    <row r="2503" spans="1:17" ht="12.5">
      <c r="A2503" s="19"/>
      <c r="B2503" s="198" t="str">
        <f ca="1"/>
        <v>2015-09-11</v>
      </c>
      <c r="C2503" s="30">
        <f ca="1"/>
        <v>25.73</v>
      </c>
      <c r="D2503" s="205">
        <f t="shared" ca="1" si="184"/>
        <v>25.090000000000003</v>
      </c>
      <c r="E2503" s="30">
        <f t="shared" ca="1" si="181"/>
        <v>26.84533333333335</v>
      </c>
      <c r="F2503" s="30">
        <f t="shared" ca="1" si="182"/>
        <v>27.720583333333341</v>
      </c>
      <c r="G2503" s="206">
        <f t="shared" ca="1" si="183"/>
        <v>26.380080000000014</v>
      </c>
      <c r="H2503" s="192" t="str">
        <f ca="1"/>
        <v>2015-09-11</v>
      </c>
      <c r="I2503" s="193">
        <f ca="1"/>
        <v>199662000</v>
      </c>
      <c r="O2503" s="192" t="str">
        <f ca="1"/>
        <v>2015-09-09</v>
      </c>
      <c r="P2503" s="193">
        <f ca="1"/>
        <v>2.1800000000000002</v>
      </c>
      <c r="Q2503" s="11"/>
    </row>
    <row r="2504" spans="1:17" ht="12.5">
      <c r="A2504" s="19"/>
      <c r="B2504" s="198" t="str">
        <f ca="1"/>
        <v>2015-09-10</v>
      </c>
      <c r="C2504" s="30">
        <f ca="1"/>
        <v>25.36</v>
      </c>
      <c r="D2504" s="205">
        <f t="shared" ca="1" si="184"/>
        <v>25.100500000000004</v>
      </c>
      <c r="E2504" s="30">
        <f t="shared" ca="1" si="181"/>
        <v>26.892333333333347</v>
      </c>
      <c r="F2504" s="30">
        <f t="shared" ca="1" si="182"/>
        <v>27.74291666666667</v>
      </c>
      <c r="G2504" s="206">
        <f t="shared" ca="1" si="183"/>
        <v>26.367200000000015</v>
      </c>
      <c r="H2504" s="192" t="str">
        <f ca="1"/>
        <v>2015-09-10</v>
      </c>
      <c r="I2504" s="193">
        <f ca="1"/>
        <v>251571324</v>
      </c>
      <c r="O2504" s="192" t="str">
        <f ca="1"/>
        <v>2015-09-08</v>
      </c>
      <c r="P2504" s="193">
        <f ca="1"/>
        <v>2.19</v>
      </c>
      <c r="Q2504" s="11"/>
    </row>
    <row r="2505" spans="1:17" ht="12.5">
      <c r="A2505" s="19"/>
      <c r="B2505" s="198" t="str">
        <f ca="1"/>
        <v>2015-09-09</v>
      </c>
      <c r="C2505" s="30">
        <f ca="1"/>
        <v>24.81</v>
      </c>
      <c r="D2505" s="205">
        <f t="shared" ca="1" si="184"/>
        <v>25.130500000000001</v>
      </c>
      <c r="E2505" s="30">
        <f t="shared" ca="1" si="181"/>
        <v>26.94666666666668</v>
      </c>
      <c r="F2505" s="30">
        <f t="shared" ca="1" si="182"/>
        <v>27.765916666666669</v>
      </c>
      <c r="G2505" s="206">
        <f t="shared" ca="1" si="183"/>
        <v>26.355840000000015</v>
      </c>
      <c r="H2505" s="192" t="str">
        <f ca="1"/>
        <v>2015-09-09</v>
      </c>
      <c r="I2505" s="193">
        <f ca="1"/>
        <v>340043216</v>
      </c>
      <c r="O2505" s="192" t="str">
        <f ca="1"/>
        <v>2015-09-04</v>
      </c>
      <c r="P2505" s="193">
        <f ca="1"/>
        <v>2.13</v>
      </c>
      <c r="Q2505" s="11"/>
    </row>
    <row r="2506" spans="1:17" ht="12.5">
      <c r="A2506" s="19"/>
      <c r="B2506" s="198" t="str">
        <f ca="1"/>
        <v>2015-09-08</v>
      </c>
      <c r="C2506" s="30">
        <f ca="1"/>
        <v>25.3</v>
      </c>
      <c r="D2506" s="205">
        <f t="shared" ca="1" si="184"/>
        <v>25.168500000000002</v>
      </c>
      <c r="E2506" s="30">
        <f t="shared" ca="1" si="181"/>
        <v>27.007500000000011</v>
      </c>
      <c r="F2506" s="30">
        <f t="shared" ca="1" si="182"/>
        <v>27.796416666666669</v>
      </c>
      <c r="G2506" s="206">
        <f t="shared" ca="1" si="183"/>
        <v>26.346480000000017</v>
      </c>
      <c r="H2506" s="192" t="str">
        <f ca="1"/>
        <v>2015-09-08</v>
      </c>
      <c r="I2506" s="193">
        <f ca="1"/>
        <v>219374504</v>
      </c>
      <c r="O2506" s="192" t="str">
        <f ca="1"/>
        <v>2015-09-03</v>
      </c>
      <c r="P2506" s="193">
        <f ca="1"/>
        <v>2.17</v>
      </c>
      <c r="Q2506" s="11"/>
    </row>
    <row r="2507" spans="1:17" ht="12.5">
      <c r="A2507" s="19"/>
      <c r="B2507" s="198" t="str">
        <f ca="1"/>
        <v>2015-09-04</v>
      </c>
      <c r="C2507" s="30">
        <f ca="1"/>
        <v>24.62</v>
      </c>
      <c r="D2507" s="205">
        <f t="shared" ca="1" si="184"/>
        <v>25.251999999999999</v>
      </c>
      <c r="E2507" s="30">
        <f t="shared" ca="1" si="181"/>
        <v>27.061166666666679</v>
      </c>
      <c r="F2507" s="30">
        <f t="shared" ca="1" si="182"/>
        <v>27.824666666666669</v>
      </c>
      <c r="G2507" s="206">
        <f t="shared" ca="1" si="183"/>
        <v>26.334760000000017</v>
      </c>
      <c r="H2507" s="192" t="str">
        <f ca="1"/>
        <v>2015-09-04</v>
      </c>
      <c r="I2507" s="193">
        <f ca="1"/>
        <v>199985244</v>
      </c>
      <c r="O2507" s="192" t="str">
        <f ca="1"/>
        <v>2015-09-02</v>
      </c>
      <c r="P2507" s="193">
        <f ca="1"/>
        <v>2.19</v>
      </c>
      <c r="Q2507" s="11"/>
    </row>
    <row r="2508" spans="1:17" ht="12.5">
      <c r="A2508" s="19"/>
      <c r="B2508" s="198" t="str">
        <f ca="1"/>
        <v>2015-09-03</v>
      </c>
      <c r="C2508" s="30">
        <f ca="1"/>
        <v>24.86</v>
      </c>
      <c r="D2508" s="205">
        <f t="shared" ca="1" si="184"/>
        <v>25.321999999999996</v>
      </c>
      <c r="E2508" s="30">
        <f t="shared" ca="1" si="181"/>
        <v>27.13150000000001</v>
      </c>
      <c r="F2508" s="30">
        <f t="shared" ca="1" si="182"/>
        <v>27.855916666666666</v>
      </c>
      <c r="G2508" s="206">
        <f t="shared" ca="1" si="183"/>
        <v>26.323080000000012</v>
      </c>
      <c r="H2508" s="192" t="str">
        <f ca="1"/>
        <v>2015-09-03</v>
      </c>
      <c r="I2508" s="193">
        <f ca="1"/>
        <v>212935760</v>
      </c>
      <c r="O2508" s="192" t="str">
        <f ca="1"/>
        <v>2015-09-01</v>
      </c>
      <c r="P2508" s="193">
        <f ca="1"/>
        <v>2.17</v>
      </c>
      <c r="Q2508" s="11"/>
    </row>
    <row r="2509" spans="1:17" ht="12.5">
      <c r="A2509" s="19"/>
      <c r="B2509" s="198" t="str">
        <f ca="1"/>
        <v>2015-09-02</v>
      </c>
      <c r="C2509" s="30">
        <f ca="1"/>
        <v>25.31</v>
      </c>
      <c r="D2509" s="205">
        <f t="shared" ca="1" si="184"/>
        <v>25.375999999999998</v>
      </c>
      <c r="E2509" s="30">
        <f t="shared" ca="1" si="181"/>
        <v>27.198833333333344</v>
      </c>
      <c r="F2509" s="30">
        <f t="shared" ca="1" si="182"/>
        <v>27.881250000000001</v>
      </c>
      <c r="G2509" s="206">
        <f t="shared" ca="1" si="183"/>
        <v>26.310800000000011</v>
      </c>
      <c r="H2509" s="192" t="str">
        <f ca="1"/>
        <v>2015-09-02</v>
      </c>
      <c r="I2509" s="193">
        <f ca="1"/>
        <v>247555248</v>
      </c>
      <c r="O2509" s="192" t="str">
        <f ca="1"/>
        <v>2015-08-31</v>
      </c>
      <c r="P2509" s="193">
        <f ca="1"/>
        <v>2.2000000000000002</v>
      </c>
      <c r="Q2509" s="11"/>
    </row>
    <row r="2510" spans="1:17" ht="12.5">
      <c r="A2510" s="19"/>
      <c r="B2510" s="198" t="str">
        <f ca="1"/>
        <v>2015-09-01</v>
      </c>
      <c r="C2510" s="30">
        <f ca="1"/>
        <v>24.27</v>
      </c>
      <c r="D2510" s="205">
        <f t="shared" ca="1" si="184"/>
        <v>25.404499999999992</v>
      </c>
      <c r="E2510" s="30">
        <f t="shared" ca="1" si="181"/>
        <v>27.253333333333334</v>
      </c>
      <c r="F2510" s="30">
        <f t="shared" ca="1" si="182"/>
        <v>27.900333333333332</v>
      </c>
      <c r="G2510" s="206">
        <f t="shared" ca="1" si="183"/>
        <v>26.297240000000009</v>
      </c>
      <c r="H2510" s="192" t="str">
        <f ca="1"/>
        <v>2015-09-01</v>
      </c>
      <c r="I2510" s="193">
        <f ca="1"/>
        <v>307383600</v>
      </c>
      <c r="L2510" s="20" t="s">
        <v>3443</v>
      </c>
      <c r="O2510" s="192" t="str">
        <f ca="1"/>
        <v>2015-08-28</v>
      </c>
      <c r="P2510" s="193">
        <f ca="1"/>
        <v>2.19</v>
      </c>
      <c r="Q2510" s="11"/>
    </row>
    <row r="2511" spans="1:17" ht="12.5">
      <c r="A2511" s="19"/>
      <c r="B2511" s="198" t="str">
        <f ca="1"/>
        <v>2015-08-31</v>
      </c>
      <c r="C2511" s="30">
        <f ca="1"/>
        <v>25.4</v>
      </c>
      <c r="D2511" s="205">
        <f t="shared" ca="1" si="184"/>
        <v>25.476499999999998</v>
      </c>
      <c r="E2511" s="30">
        <f t="shared" ca="1" si="181"/>
        <v>27.326500000000003</v>
      </c>
      <c r="F2511" s="30">
        <f t="shared" ca="1" si="182"/>
        <v>27.929666666666666</v>
      </c>
      <c r="G2511" s="206">
        <f t="shared" ca="1" si="183"/>
        <v>26.287080000000007</v>
      </c>
      <c r="H2511" s="192" t="str">
        <f ca="1"/>
        <v>2015-08-31</v>
      </c>
      <c r="I2511" s="193">
        <f ca="1"/>
        <v>224917200</v>
      </c>
      <c r="O2511" s="192" t="str">
        <f ca="1"/>
        <v>2015-08-27</v>
      </c>
      <c r="P2511" s="193">
        <f ca="1"/>
        <v>2.17</v>
      </c>
      <c r="Q2511" s="11"/>
    </row>
    <row r="2512" spans="1:17" ht="12.5">
      <c r="A2512" s="19"/>
      <c r="B2512" s="198" t="str">
        <f ca="1"/>
        <v>2015-08-28</v>
      </c>
      <c r="C2512" s="30">
        <f ca="1"/>
        <v>25.52</v>
      </c>
      <c r="D2512" s="205">
        <f t="shared" ca="1" si="184"/>
        <v>25.534500000000001</v>
      </c>
      <c r="E2512" s="30">
        <f t="shared" ca="1" si="181"/>
        <v>27.384000000000004</v>
      </c>
      <c r="F2512" s="30">
        <f t="shared" ca="1" si="182"/>
        <v>27.945499999999999</v>
      </c>
      <c r="G2512" s="206">
        <f t="shared" ca="1" si="183"/>
        <v>26.273120000000002</v>
      </c>
      <c r="H2512" s="192" t="str">
        <f ca="1"/>
        <v>2015-08-28</v>
      </c>
      <c r="I2512" s="193">
        <f ca="1"/>
        <v>212657628</v>
      </c>
      <c r="O2512" s="192" t="str">
        <f ca="1"/>
        <v>2015-08-26</v>
      </c>
      <c r="P2512" s="193">
        <f ca="1"/>
        <v>2.17</v>
      </c>
      <c r="Q2512" s="11"/>
    </row>
    <row r="2513" spans="1:17" ht="12.5">
      <c r="A2513" s="19"/>
      <c r="B2513" s="198" t="str">
        <f ca="1"/>
        <v>2015-08-27</v>
      </c>
      <c r="C2513" s="30">
        <f ca="1"/>
        <v>25.44</v>
      </c>
      <c r="D2513" s="205">
        <f t="shared" ca="1" si="184"/>
        <v>25.618499999999994</v>
      </c>
      <c r="E2513" s="30">
        <f t="shared" ca="1" si="181"/>
        <v>27.442166666666669</v>
      </c>
      <c r="F2513" s="30">
        <f t="shared" ca="1" si="182"/>
        <v>27.964583333333334</v>
      </c>
      <c r="G2513" s="206">
        <f t="shared" ca="1" si="183"/>
        <v>26.262560000000004</v>
      </c>
      <c r="H2513" s="192" t="str">
        <f ca="1"/>
        <v>2015-08-27</v>
      </c>
      <c r="I2513" s="193">
        <f ca="1"/>
        <v>338464400</v>
      </c>
      <c r="O2513" s="192" t="str">
        <f ca="1"/>
        <v>2015-08-25</v>
      </c>
      <c r="P2513" s="193">
        <f ca="1"/>
        <v>2.13</v>
      </c>
      <c r="Q2513" s="11"/>
    </row>
    <row r="2514" spans="1:17" ht="12.5">
      <c r="A2514" s="19"/>
      <c r="B2514" s="198" t="str">
        <f ca="1"/>
        <v>2015-08-26</v>
      </c>
      <c r="C2514" s="30">
        <f ca="1"/>
        <v>24.71</v>
      </c>
      <c r="D2514" s="205">
        <f t="shared" ca="1" si="184"/>
        <v>25.718499999999999</v>
      </c>
      <c r="E2514" s="30">
        <f t="shared" ca="1" si="181"/>
        <v>27.504500000000004</v>
      </c>
      <c r="F2514" s="30">
        <f t="shared" ca="1" si="182"/>
        <v>27.989166666666666</v>
      </c>
      <c r="G2514" s="206">
        <f t="shared" ca="1" si="183"/>
        <v>26.251600000000003</v>
      </c>
      <c r="H2514" s="192" t="str">
        <f ca="1"/>
        <v>2015-08-26</v>
      </c>
      <c r="I2514" s="193">
        <f ca="1"/>
        <v>387098444</v>
      </c>
      <c r="O2514" s="192" t="str">
        <f ca="1"/>
        <v>2015-08-24</v>
      </c>
      <c r="P2514" s="193">
        <f ca="1"/>
        <v>2</v>
      </c>
      <c r="Q2514" s="11"/>
    </row>
    <row r="2515" spans="1:17" ht="12.5">
      <c r="A2515" s="19"/>
      <c r="B2515" s="198" t="str">
        <f ca="1"/>
        <v>2015-08-25</v>
      </c>
      <c r="C2515" s="30">
        <f ca="1"/>
        <v>23.37</v>
      </c>
      <c r="D2515" s="205">
        <f t="shared" ca="1" si="184"/>
        <v>25.862000000000002</v>
      </c>
      <c r="E2515" s="30">
        <f t="shared" ca="1" si="181"/>
        <v>27.578333333333337</v>
      </c>
      <c r="F2515" s="30">
        <f t="shared" ca="1" si="182"/>
        <v>28.01883333333333</v>
      </c>
      <c r="G2515" s="206">
        <f t="shared" ca="1" si="183"/>
        <v>26.243360000000003</v>
      </c>
      <c r="H2515" s="192" t="str">
        <f ca="1"/>
        <v>2015-08-25</v>
      </c>
      <c r="I2515" s="193">
        <f ca="1"/>
        <v>414406400</v>
      </c>
      <c r="O2515" s="192" t="str">
        <f ca="1"/>
        <v>2015-08-21</v>
      </c>
      <c r="P2515" s="193">
        <f ca="1"/>
        <v>2.0499999999999998</v>
      </c>
      <c r="Q2515" s="11"/>
    </row>
    <row r="2516" spans="1:17" ht="12.5">
      <c r="A2516" s="19"/>
      <c r="B2516" s="198" t="str">
        <f ca="1"/>
        <v>2015-08-24</v>
      </c>
      <c r="C2516" s="30">
        <f ca="1"/>
        <v>23.23</v>
      </c>
      <c r="D2516" s="205">
        <f t="shared" ca="1" si="184"/>
        <v>26.076999999999991</v>
      </c>
      <c r="E2516" s="30">
        <f t="shared" ca="1" si="181"/>
        <v>27.676666666666669</v>
      </c>
      <c r="F2516" s="30">
        <f t="shared" ca="1" si="182"/>
        <v>28.059333333333331</v>
      </c>
      <c r="G2516" s="206">
        <f t="shared" ca="1" si="183"/>
        <v>26.240360000000003</v>
      </c>
      <c r="H2516" s="192" t="str">
        <f ca="1"/>
        <v>2015-08-24</v>
      </c>
      <c r="I2516" s="193">
        <f ca="1"/>
        <v>648825200</v>
      </c>
      <c r="O2516" s="192" t="str">
        <f ca="1"/>
        <v>2015-08-20</v>
      </c>
      <c r="P2516" s="193">
        <f ca="1"/>
        <v>2.08</v>
      </c>
      <c r="Q2516" s="11"/>
    </row>
    <row r="2517" spans="1:17" ht="12.5">
      <c r="A2517" s="19"/>
      <c r="B2517" s="198" t="str">
        <f ca="1"/>
        <v>2015-08-21</v>
      </c>
      <c r="C2517" s="30">
        <f ca="1"/>
        <v>23.83</v>
      </c>
      <c r="D2517" s="205">
        <f t="shared" ca="1" si="184"/>
        <v>26.291999999999994</v>
      </c>
      <c r="E2517" s="30">
        <f t="shared" ca="1" si="181"/>
        <v>27.776500000000002</v>
      </c>
      <c r="F2517" s="30">
        <f t="shared" ca="1" si="182"/>
        <v>28.105</v>
      </c>
      <c r="G2517" s="206">
        <f t="shared" ca="1" si="183"/>
        <v>26.236840000000004</v>
      </c>
      <c r="H2517" s="192" t="str">
        <f ca="1"/>
        <v>2015-08-21</v>
      </c>
      <c r="I2517" s="193">
        <f ca="1"/>
        <v>513102000</v>
      </c>
      <c r="O2517" s="192" t="str">
        <f ca="1"/>
        <v>2015-08-19</v>
      </c>
      <c r="P2517" s="193">
        <f ca="1"/>
        <v>2.13</v>
      </c>
      <c r="Q2517" s="11"/>
    </row>
    <row r="2518" spans="1:17" ht="12.5">
      <c r="A2518" s="19"/>
      <c r="B2518" s="198" t="str">
        <f ca="1"/>
        <v>2015-08-20</v>
      </c>
      <c r="C2518" s="30">
        <f ca="1"/>
        <v>25.38</v>
      </c>
      <c r="D2518" s="205">
        <f t="shared" ca="1" si="184"/>
        <v>26.496499999999997</v>
      </c>
      <c r="E2518" s="30">
        <f t="shared" ca="1" si="181"/>
        <v>27.871833333333335</v>
      </c>
      <c r="F2518" s="30">
        <f t="shared" ca="1" si="182"/>
        <v>28.147166666666667</v>
      </c>
      <c r="G2518" s="206">
        <f t="shared" ca="1" si="183"/>
        <v>26.231480000000008</v>
      </c>
      <c r="H2518" s="192" t="str">
        <f ca="1"/>
        <v>2015-08-20</v>
      </c>
      <c r="I2518" s="193">
        <f ca="1"/>
        <v>274006488</v>
      </c>
      <c r="O2518" s="192" t="str">
        <f ca="1"/>
        <v>2015-08-18</v>
      </c>
      <c r="P2518" s="193">
        <f ca="1"/>
        <v>2.2000000000000002</v>
      </c>
      <c r="Q2518" s="11"/>
    </row>
    <row r="2519" spans="1:17" ht="12.5">
      <c r="A2519" s="19"/>
      <c r="B2519" s="198" t="str">
        <f ca="1"/>
        <v>2015-08-19</v>
      </c>
      <c r="C2519" s="30">
        <f ca="1"/>
        <v>25.91</v>
      </c>
      <c r="D2519" s="205">
        <f t="shared" ca="1" si="184"/>
        <v>26.631</v>
      </c>
      <c r="E2519" s="30">
        <f t="shared" ca="1" si="181"/>
        <v>27.942333333333334</v>
      </c>
      <c r="F2519" s="30">
        <f t="shared" ca="1" si="182"/>
        <v>28.175916666666659</v>
      </c>
      <c r="G2519" s="206">
        <f t="shared" ca="1" si="183"/>
        <v>26.219720000000002</v>
      </c>
      <c r="H2519" s="192" t="str">
        <f ca="1"/>
        <v>2015-08-19</v>
      </c>
      <c r="I2519" s="193">
        <f ca="1"/>
        <v>193146040</v>
      </c>
      <c r="O2519" s="192" t="str">
        <f ca="1"/>
        <v>2015-08-17</v>
      </c>
      <c r="P2519" s="193">
        <f ca="1"/>
        <v>2.15</v>
      </c>
      <c r="Q2519" s="11"/>
    </row>
    <row r="2520" spans="1:17" ht="12.5">
      <c r="A2520" s="19"/>
      <c r="B2520" s="198" t="str">
        <f ca="1"/>
        <v>2015-08-18</v>
      </c>
      <c r="C2520" s="30">
        <f ca="1"/>
        <v>26.24</v>
      </c>
      <c r="D2520" s="205">
        <f t="shared" ca="1" si="184"/>
        <v>26.739500000000003</v>
      </c>
      <c r="E2520" s="30">
        <f t="shared" ca="1" si="181"/>
        <v>27.994999999999997</v>
      </c>
      <c r="F2520" s="30">
        <f t="shared" ca="1" si="182"/>
        <v>28.199083333333324</v>
      </c>
      <c r="G2520" s="206">
        <f t="shared" ca="1" si="183"/>
        <v>26.205199999999998</v>
      </c>
      <c r="H2520" s="192" t="str">
        <f ca="1"/>
        <v>2015-08-18</v>
      </c>
      <c r="I2520" s="193">
        <f ca="1"/>
        <v>138242832</v>
      </c>
      <c r="O2520" s="192" t="str">
        <f ca="1"/>
        <v>2015-08-14</v>
      </c>
      <c r="P2520" s="193">
        <f ca="1"/>
        <v>2.2000000000000002</v>
      </c>
      <c r="Q2520" s="11"/>
    </row>
    <row r="2521" spans="1:17" ht="12.5">
      <c r="A2521" s="19"/>
      <c r="B2521" s="198" t="str">
        <f ca="1"/>
        <v>2015-08-17</v>
      </c>
      <c r="C2521" s="30">
        <f ca="1"/>
        <v>26.39</v>
      </c>
      <c r="D2521" s="205">
        <f t="shared" ca="1" si="184"/>
        <v>26.8935</v>
      </c>
      <c r="E2521" s="30">
        <f t="shared" ca="1" si="181"/>
        <v>28.052999999999997</v>
      </c>
      <c r="F2521" s="30">
        <f t="shared" ca="1" si="182"/>
        <v>28.223166666666661</v>
      </c>
      <c r="G2521" s="206">
        <f t="shared" ca="1" si="183"/>
        <v>26.189359999999997</v>
      </c>
      <c r="H2521" s="192" t="str">
        <f ca="1"/>
        <v>2015-08-17</v>
      </c>
      <c r="I2521" s="193">
        <f ca="1"/>
        <v>163538980</v>
      </c>
      <c r="O2521" s="192" t="str">
        <f ca="1"/>
        <v>2015-08-13</v>
      </c>
      <c r="P2521" s="193">
        <f ca="1"/>
        <v>2.19</v>
      </c>
      <c r="Q2521" s="11"/>
    </row>
    <row r="2522" spans="1:17" ht="12.5">
      <c r="A2522" s="19"/>
      <c r="B2522" s="198" t="str">
        <f ca="1"/>
        <v>2015-08-14</v>
      </c>
      <c r="C2522" s="30">
        <f ca="1"/>
        <v>26.12</v>
      </c>
      <c r="D2522" s="205">
        <f t="shared" ca="1" si="184"/>
        <v>27.055</v>
      </c>
      <c r="E2522" s="30">
        <f t="shared" ca="1" si="181"/>
        <v>28.104333333333329</v>
      </c>
      <c r="F2522" s="30">
        <f t="shared" ca="1" si="182"/>
        <v>28.242916666666659</v>
      </c>
      <c r="G2522" s="206">
        <f t="shared" ca="1" si="183"/>
        <v>26.172879999999996</v>
      </c>
      <c r="H2522" s="192" t="str">
        <f ca="1"/>
        <v>2015-08-14</v>
      </c>
      <c r="I2522" s="193">
        <f ca="1"/>
        <v>171718064</v>
      </c>
      <c r="O2522" s="192" t="str">
        <f ca="1"/>
        <v>2015-08-12</v>
      </c>
      <c r="P2522" s="193">
        <f ca="1"/>
        <v>2.13</v>
      </c>
      <c r="Q2522" s="11"/>
    </row>
    <row r="2523" spans="1:17" ht="12.5">
      <c r="A2523" s="19"/>
      <c r="B2523" s="198" t="str">
        <f ca="1"/>
        <v>2015-08-13</v>
      </c>
      <c r="C2523" s="30">
        <f ca="1"/>
        <v>25.94</v>
      </c>
      <c r="D2523" s="205">
        <f t="shared" ca="1" si="184"/>
        <v>27.202500000000004</v>
      </c>
      <c r="E2523" s="30">
        <f t="shared" ca="1" si="181"/>
        <v>28.155166666666666</v>
      </c>
      <c r="F2523" s="30">
        <f t="shared" ca="1" si="182"/>
        <v>28.271249999999995</v>
      </c>
      <c r="G2523" s="206">
        <f t="shared" ca="1" si="183"/>
        <v>26.156239999999997</v>
      </c>
      <c r="H2523" s="192" t="str">
        <f ca="1"/>
        <v>2015-08-13</v>
      </c>
      <c r="I2523" s="193">
        <f ca="1"/>
        <v>194143200</v>
      </c>
      <c r="O2523" s="192" t="str">
        <f ca="1"/>
        <v>2015-08-11</v>
      </c>
      <c r="P2523" s="193">
        <f ca="1"/>
        <v>2.14</v>
      </c>
      <c r="Q2523" s="11"/>
    </row>
    <row r="2524" spans="1:17" ht="12.5">
      <c r="A2524" s="19"/>
      <c r="B2524" s="198" t="str">
        <f ca="1"/>
        <v>2015-08-12</v>
      </c>
      <c r="C2524" s="30">
        <f ca="1"/>
        <v>25.96</v>
      </c>
      <c r="D2524" s="205">
        <f t="shared" ca="1" si="184"/>
        <v>27.346500000000002</v>
      </c>
      <c r="E2524" s="30">
        <f t="shared" ca="1" si="181"/>
        <v>28.209</v>
      </c>
      <c r="F2524" s="30">
        <f t="shared" ca="1" si="182"/>
        <v>28.302583333333324</v>
      </c>
      <c r="G2524" s="206">
        <f t="shared" ca="1" si="183"/>
        <v>26.139279999999996</v>
      </c>
      <c r="H2524" s="192" t="str">
        <f ca="1"/>
        <v>2015-08-12</v>
      </c>
      <c r="I2524" s="193">
        <f ca="1"/>
        <v>406742440</v>
      </c>
      <c r="O2524" s="192" t="str">
        <f ca="1"/>
        <v>2015-08-10</v>
      </c>
      <c r="P2524" s="193">
        <f ca="1"/>
        <v>2.2400000000000002</v>
      </c>
      <c r="Q2524" s="11"/>
    </row>
    <row r="2525" spans="1:17" ht="12.5">
      <c r="A2525" s="19"/>
      <c r="B2525" s="198" t="str">
        <f ca="1"/>
        <v>2015-08-11</v>
      </c>
      <c r="C2525" s="30">
        <f ca="1"/>
        <v>25.57</v>
      </c>
      <c r="D2525" s="205">
        <f t="shared" ca="1" si="184"/>
        <v>27.470500000000005</v>
      </c>
      <c r="E2525" s="30">
        <f t="shared" ca="1" si="181"/>
        <v>28.262999999999998</v>
      </c>
      <c r="F2525" s="30">
        <f t="shared" ca="1" si="182"/>
        <v>28.327249999999992</v>
      </c>
      <c r="G2525" s="206">
        <f t="shared" ca="1" si="183"/>
        <v>26.121839999999995</v>
      </c>
      <c r="H2525" s="192" t="str">
        <f ca="1"/>
        <v>2015-08-11</v>
      </c>
      <c r="I2525" s="193">
        <f ca="1"/>
        <v>388331256</v>
      </c>
      <c r="O2525" s="192" t="str">
        <f ca="1"/>
        <v>2015-08-07</v>
      </c>
      <c r="P2525" s="193">
        <f ca="1"/>
        <v>2.17</v>
      </c>
      <c r="Q2525" s="11"/>
    </row>
    <row r="2526" spans="1:17" ht="12.5">
      <c r="A2526" s="19"/>
      <c r="B2526" s="198" t="str">
        <f ca="1"/>
        <v>2015-08-10</v>
      </c>
      <c r="C2526" s="30">
        <f ca="1"/>
        <v>26.97</v>
      </c>
      <c r="D2526" s="205">
        <f t="shared" ca="1" si="184"/>
        <v>27.6005</v>
      </c>
      <c r="E2526" s="30">
        <f t="shared" ca="1" si="181"/>
        <v>28.318166666666666</v>
      </c>
      <c r="F2526" s="30">
        <f t="shared" ca="1" si="182"/>
        <v>28.353249999999996</v>
      </c>
      <c r="G2526" s="206">
        <f t="shared" ca="1" si="183"/>
        <v>26.105719999999998</v>
      </c>
      <c r="H2526" s="192" t="str">
        <f ca="1"/>
        <v>2015-08-10</v>
      </c>
      <c r="I2526" s="193">
        <f ca="1"/>
        <v>219806400</v>
      </c>
      <c r="O2526" s="192" t="str">
        <f ca="1"/>
        <v>2015-08-06</v>
      </c>
      <c r="P2526" s="193">
        <f ca="1"/>
        <v>2.23</v>
      </c>
      <c r="Q2526" s="11"/>
    </row>
    <row r="2527" spans="1:17" ht="12.5">
      <c r="A2527" s="19"/>
      <c r="B2527" s="198" t="str">
        <f ca="1"/>
        <v>2015-08-07</v>
      </c>
      <c r="C2527" s="30">
        <f ca="1"/>
        <v>26.02</v>
      </c>
      <c r="D2527" s="205">
        <f t="shared" ca="1" si="184"/>
        <v>27.660999999999994</v>
      </c>
      <c r="E2527" s="30">
        <f t="shared" ca="1" si="181"/>
        <v>28.350666666666665</v>
      </c>
      <c r="F2527" s="30">
        <f t="shared" ca="1" si="182"/>
        <v>28.368083333333331</v>
      </c>
      <c r="G2527" s="206">
        <f t="shared" ca="1" si="183"/>
        <v>26.082879999999996</v>
      </c>
      <c r="H2527" s="192" t="str">
        <f ca="1"/>
        <v>2015-08-07</v>
      </c>
      <c r="I2527" s="193">
        <f ca="1"/>
        <v>154681620</v>
      </c>
      <c r="O2527" s="192" t="str">
        <f ca="1"/>
        <v>2015-08-05</v>
      </c>
      <c r="P2527" s="193">
        <f ca="1"/>
        <v>2.27</v>
      </c>
      <c r="Q2527" s="11"/>
    </row>
    <row r="2528" spans="1:17" ht="12.5">
      <c r="A2528" s="19"/>
      <c r="B2528" s="198" t="str">
        <f ca="1"/>
        <v>2015-08-06</v>
      </c>
      <c r="C2528" s="30">
        <f ca="1"/>
        <v>25.94</v>
      </c>
      <c r="D2528" s="205">
        <f t="shared" ca="1" si="184"/>
        <v>27.742499999999996</v>
      </c>
      <c r="E2528" s="30">
        <f t="shared" ca="1" si="181"/>
        <v>28.387999999999998</v>
      </c>
      <c r="F2528" s="30">
        <f t="shared" ca="1" si="182"/>
        <v>28.389166666666664</v>
      </c>
      <c r="G2528" s="206">
        <f t="shared" ca="1" si="183"/>
        <v>26.063839999999995</v>
      </c>
      <c r="H2528" s="192" t="str">
        <f ca="1"/>
        <v>2015-08-06</v>
      </c>
      <c r="I2528" s="193">
        <f ca="1"/>
        <v>211612160</v>
      </c>
      <c r="O2528" s="192" t="str">
        <f ca="1"/>
        <v>2015-08-04</v>
      </c>
      <c r="P2528" s="193">
        <f ca="1"/>
        <v>2.21</v>
      </c>
      <c r="Q2528" s="11"/>
    </row>
    <row r="2529" spans="1:17" ht="12.5">
      <c r="A2529" s="19"/>
      <c r="B2529" s="198" t="str">
        <f ca="1"/>
        <v>2015-08-05</v>
      </c>
      <c r="C2529" s="30">
        <f ca="1"/>
        <v>25.88</v>
      </c>
      <c r="D2529" s="205">
        <f t="shared" ca="1" si="184"/>
        <v>27.791999999999994</v>
      </c>
      <c r="E2529" s="30">
        <f t="shared" ca="1" si="181"/>
        <v>28.426166666666671</v>
      </c>
      <c r="F2529" s="30">
        <f t="shared" ca="1" si="182"/>
        <v>28.409499999999998</v>
      </c>
      <c r="G2529" s="206">
        <f t="shared" ca="1" si="183"/>
        <v>26.043999999999993</v>
      </c>
      <c r="H2529" s="192" t="str">
        <f ca="1"/>
        <v>2015-08-05</v>
      </c>
      <c r="I2529" s="193">
        <f ca="1"/>
        <v>397250452</v>
      </c>
      <c r="O2529" s="192" t="str">
        <f ca="1"/>
        <v>2015-08-03</v>
      </c>
      <c r="P2529" s="193">
        <f ca="1"/>
        <v>2.15</v>
      </c>
      <c r="Q2529" s="11"/>
    </row>
    <row r="2530" spans="1:17" ht="12.5">
      <c r="A2530" s="19"/>
      <c r="B2530" s="198" t="str">
        <f ca="1"/>
        <v>2015-08-04</v>
      </c>
      <c r="C2530" s="30">
        <f ca="1"/>
        <v>25.71</v>
      </c>
      <c r="D2530" s="205">
        <f t="shared" ca="1" si="184"/>
        <v>27.872499999999995</v>
      </c>
      <c r="E2530" s="30">
        <f t="shared" ca="1" si="181"/>
        <v>28.467000000000002</v>
      </c>
      <c r="F2530" s="30">
        <f t="shared" ca="1" si="182"/>
        <v>28.429166666666664</v>
      </c>
      <c r="G2530" s="206">
        <f t="shared" ca="1" si="183"/>
        <v>26.024199999999993</v>
      </c>
      <c r="H2530" s="192" t="str">
        <f ca="1"/>
        <v>2015-08-04</v>
      </c>
      <c r="I2530" s="193">
        <f ca="1"/>
        <v>496554492</v>
      </c>
      <c r="O2530" s="192" t="str">
        <f ca="1"/>
        <v>2015-07-31</v>
      </c>
      <c r="P2530" s="193">
        <f ca="1"/>
        <v>2.21</v>
      </c>
      <c r="Q2530" s="11"/>
    </row>
    <row r="2531" spans="1:17" ht="12.5">
      <c r="A2531" s="19"/>
      <c r="B2531" s="198" t="str">
        <f ca="1"/>
        <v>2015-08-03</v>
      </c>
      <c r="C2531" s="30">
        <f ca="1"/>
        <v>26.56</v>
      </c>
      <c r="D2531" s="205">
        <f t="shared" ca="1" si="184"/>
        <v>27.996499999999997</v>
      </c>
      <c r="E2531" s="30">
        <f t="shared" ca="1" si="181"/>
        <v>28.515499999999999</v>
      </c>
      <c r="F2531" s="30">
        <f t="shared" ca="1" si="182"/>
        <v>28.447333333333333</v>
      </c>
      <c r="G2531" s="206">
        <f t="shared" ca="1" si="183"/>
        <v>26.005079999999996</v>
      </c>
      <c r="H2531" s="192" t="str">
        <f ca="1"/>
        <v>2015-08-03</v>
      </c>
      <c r="I2531" s="193">
        <f ca="1"/>
        <v>279904000</v>
      </c>
      <c r="O2531" s="192" t="str">
        <f ca="1"/>
        <v>2015-07-30</v>
      </c>
      <c r="P2531" s="193">
        <f ca="1"/>
        <v>2.27</v>
      </c>
      <c r="Q2531" s="11"/>
    </row>
    <row r="2532" spans="1:17" ht="12.5">
      <c r="A2532" s="19"/>
      <c r="B2532" s="198" t="str">
        <f ca="1"/>
        <v>2015-07-31</v>
      </c>
      <c r="C2532" s="30">
        <f ca="1"/>
        <v>27.2</v>
      </c>
      <c r="D2532" s="205">
        <f t="shared" ca="1" si="184"/>
        <v>28.081499999999998</v>
      </c>
      <c r="E2532" s="30">
        <f t="shared" ca="1" si="181"/>
        <v>28.541</v>
      </c>
      <c r="F2532" s="30">
        <f t="shared" ca="1" si="182"/>
        <v>28.453083333333332</v>
      </c>
      <c r="G2532" s="206">
        <f t="shared" ca="1" si="183"/>
        <v>25.982679999999995</v>
      </c>
      <c r="H2532" s="192" t="str">
        <f ca="1"/>
        <v>2015-07-31</v>
      </c>
      <c r="I2532" s="193">
        <f ca="1"/>
        <v>171540000</v>
      </c>
      <c r="O2532" s="192" t="str">
        <f ca="1"/>
        <v>2015-07-29</v>
      </c>
      <c r="P2532" s="193">
        <f ca="1"/>
        <v>2.2799999999999998</v>
      </c>
      <c r="Q2532" s="11"/>
    </row>
    <row r="2533" spans="1:17" ht="12.5">
      <c r="A2533" s="19"/>
      <c r="B2533" s="198" t="str">
        <f ca="1"/>
        <v>2015-07-30</v>
      </c>
      <c r="C2533" s="30">
        <f ca="1"/>
        <v>27.44</v>
      </c>
      <c r="D2533" s="205">
        <f t="shared" ca="1" si="184"/>
        <v>28.139499999999998</v>
      </c>
      <c r="E2533" s="30">
        <f t="shared" ca="1" si="181"/>
        <v>28.553000000000001</v>
      </c>
      <c r="F2533" s="30">
        <f t="shared" ca="1" si="182"/>
        <v>28.449249999999996</v>
      </c>
      <c r="G2533" s="206">
        <f t="shared" ca="1" si="183"/>
        <v>25.958159999999996</v>
      </c>
      <c r="H2533" s="192" t="str">
        <f ca="1"/>
        <v>2015-07-30</v>
      </c>
      <c r="I2533" s="193">
        <f ca="1"/>
        <v>134513200</v>
      </c>
      <c r="O2533" s="192" t="str">
        <f ca="1"/>
        <v>2015-07-28</v>
      </c>
      <c r="P2533" s="193">
        <f ca="1"/>
        <v>2.25</v>
      </c>
      <c r="Q2533" s="11"/>
    </row>
    <row r="2534" spans="1:17" ht="12.5">
      <c r="A2534" s="19"/>
      <c r="B2534" s="198" t="str">
        <f ca="1"/>
        <v>2015-07-29</v>
      </c>
      <c r="C2534" s="30">
        <f ca="1"/>
        <v>27.58</v>
      </c>
      <c r="D2534" s="205">
        <f t="shared" ca="1" si="184"/>
        <v>28.187000000000001</v>
      </c>
      <c r="E2534" s="30">
        <f t="shared" ca="1" si="181"/>
        <v>28.563833333333331</v>
      </c>
      <c r="F2534" s="30">
        <f t="shared" ca="1" si="182"/>
        <v>28.441916666666661</v>
      </c>
      <c r="G2534" s="206">
        <f t="shared" ca="1" si="183"/>
        <v>25.933159999999997</v>
      </c>
      <c r="H2534" s="192" t="str">
        <f ca="1"/>
        <v>2015-07-29</v>
      </c>
      <c r="I2534" s="193">
        <f ca="1"/>
        <v>148046800</v>
      </c>
      <c r="O2534" s="192" t="str">
        <f ca="1"/>
        <v>2015-07-27</v>
      </c>
      <c r="P2534" s="193">
        <f ca="1"/>
        <v>2.23</v>
      </c>
      <c r="Q2534" s="11"/>
    </row>
    <row r="2535" spans="1:17" ht="12.5">
      <c r="A2535" s="19"/>
      <c r="B2535" s="198" t="str">
        <f ca="1"/>
        <v>2015-07-28</v>
      </c>
      <c r="C2535" s="30">
        <f ca="1"/>
        <v>27.67</v>
      </c>
      <c r="D2535" s="205">
        <f t="shared" ca="1" si="184"/>
        <v>28.214499999999997</v>
      </c>
      <c r="E2535" s="30">
        <f t="shared" ca="1" si="181"/>
        <v>28.583166666666667</v>
      </c>
      <c r="F2535" s="30">
        <f t="shared" ca="1" si="182"/>
        <v>28.435333333333329</v>
      </c>
      <c r="G2535" s="206">
        <f t="shared" ca="1" si="183"/>
        <v>25.907119999999995</v>
      </c>
      <c r="H2535" s="192" t="str">
        <f ca="1"/>
        <v>2015-07-28</v>
      </c>
      <c r="I2535" s="193">
        <f ca="1"/>
        <v>134472400</v>
      </c>
      <c r="O2535" s="192" t="str">
        <f ca="1"/>
        <v>2015-07-24</v>
      </c>
      <c r="P2535" s="193">
        <f ca="1"/>
        <v>2.27</v>
      </c>
      <c r="Q2535" s="11"/>
    </row>
    <row r="2536" spans="1:17" ht="12.5">
      <c r="A2536" s="19"/>
      <c r="B2536" s="198" t="str">
        <f ca="1"/>
        <v>2015-07-27</v>
      </c>
      <c r="C2536" s="30">
        <f ca="1"/>
        <v>27.53</v>
      </c>
      <c r="D2536" s="205">
        <f t="shared" ca="1" si="184"/>
        <v>28.227499999999999</v>
      </c>
      <c r="E2536" s="30">
        <f t="shared" ca="1" si="181"/>
        <v>28.602</v>
      </c>
      <c r="F2536" s="30">
        <f t="shared" ca="1" si="182"/>
        <v>28.426416666666665</v>
      </c>
      <c r="G2536" s="206">
        <f t="shared" ca="1" si="183"/>
        <v>25.882960000000001</v>
      </c>
      <c r="H2536" s="192" t="str">
        <f ca="1"/>
        <v>2015-07-27</v>
      </c>
      <c r="I2536" s="193">
        <f ca="1"/>
        <v>177822160</v>
      </c>
      <c r="O2536" s="192" t="str">
        <f ca="1"/>
        <v>2015-07-23</v>
      </c>
      <c r="P2536" s="193">
        <f ca="1"/>
        <v>2.2799999999999998</v>
      </c>
      <c r="Q2536" s="11"/>
    </row>
    <row r="2537" spans="1:17" ht="12.5">
      <c r="A2537" s="19"/>
      <c r="B2537" s="198" t="str">
        <f ca="1"/>
        <v>2015-07-24</v>
      </c>
      <c r="C2537" s="30">
        <f ca="1"/>
        <v>27.92</v>
      </c>
      <c r="D2537" s="205">
        <f t="shared" ca="1" si="184"/>
        <v>28.272499999999997</v>
      </c>
      <c r="E2537" s="30">
        <f t="shared" ca="1" si="181"/>
        <v>28.608999999999998</v>
      </c>
      <c r="F2537" s="30">
        <f t="shared" ca="1" si="182"/>
        <v>28.416916666666658</v>
      </c>
      <c r="G2537" s="206">
        <f t="shared" ca="1" si="183"/>
        <v>25.859559999999998</v>
      </c>
      <c r="H2537" s="192" t="str">
        <f ca="1"/>
        <v>2015-07-24</v>
      </c>
      <c r="I2537" s="193">
        <f ca="1"/>
        <v>168649328</v>
      </c>
      <c r="O2537" s="192" t="str">
        <f ca="1"/>
        <v>2015-07-22</v>
      </c>
      <c r="P2537" s="193">
        <f ca="1"/>
        <v>2.3199999999999998</v>
      </c>
      <c r="Q2537" s="11"/>
    </row>
    <row r="2538" spans="1:17" ht="12.5">
      <c r="A2538" s="19"/>
      <c r="B2538" s="198" t="str">
        <f ca="1"/>
        <v>2015-07-23</v>
      </c>
      <c r="C2538" s="30">
        <f ca="1"/>
        <v>28.07</v>
      </c>
      <c r="D2538" s="205">
        <f t="shared" ca="1" si="184"/>
        <v>28.306000000000001</v>
      </c>
      <c r="E2538" s="30">
        <f t="shared" ca="1" si="181"/>
        <v>28.622500000000002</v>
      </c>
      <c r="F2538" s="30">
        <f t="shared" ca="1" si="182"/>
        <v>28.404166666666658</v>
      </c>
      <c r="G2538" s="206">
        <f t="shared" ca="1" si="183"/>
        <v>25.835159999999998</v>
      </c>
      <c r="H2538" s="192" t="str">
        <f ca="1"/>
        <v>2015-07-23</v>
      </c>
      <c r="I2538" s="193">
        <f ca="1"/>
        <v>203998000</v>
      </c>
      <c r="O2538" s="192" t="str">
        <f ca="1"/>
        <v>2015-07-21</v>
      </c>
      <c r="P2538" s="193">
        <f ca="1"/>
        <v>2.34</v>
      </c>
      <c r="Q2538" s="11"/>
    </row>
    <row r="2539" spans="1:17" ht="12.5">
      <c r="A2539" s="19"/>
      <c r="B2539" s="198" t="str">
        <f ca="1"/>
        <v>2015-07-22</v>
      </c>
      <c r="C2539" s="30">
        <f ca="1"/>
        <v>28.08</v>
      </c>
      <c r="D2539" s="205">
        <f t="shared" ca="1" si="184"/>
        <v>28.338999999999999</v>
      </c>
      <c r="E2539" s="30">
        <f t="shared" ca="1" si="181"/>
        <v>28.640666666666668</v>
      </c>
      <c r="F2539" s="30">
        <f t="shared" ca="1" si="182"/>
        <v>28.387416666666656</v>
      </c>
      <c r="G2539" s="206">
        <f t="shared" ca="1" si="183"/>
        <v>25.808999999999997</v>
      </c>
      <c r="H2539" s="192" t="str">
        <f ca="1"/>
        <v>2015-07-22</v>
      </c>
      <c r="I2539" s="193">
        <f ca="1"/>
        <v>461802428</v>
      </c>
      <c r="O2539" s="192" t="str">
        <f ca="1"/>
        <v>2015-07-20</v>
      </c>
      <c r="P2539" s="193">
        <f ca="1"/>
        <v>2.37</v>
      </c>
      <c r="Q2539" s="11"/>
    </row>
    <row r="2540" spans="1:17" ht="12.5">
      <c r="A2540" s="19"/>
      <c r="B2540" s="198" t="str">
        <f ca="1"/>
        <v>2015-07-21</v>
      </c>
      <c r="C2540" s="30">
        <f ca="1"/>
        <v>29.32</v>
      </c>
      <c r="D2540" s="205">
        <f t="shared" ca="1" si="184"/>
        <v>28.359499999999997</v>
      </c>
      <c r="E2540" s="30">
        <f t="shared" ca="1" si="181"/>
        <v>28.666333333333331</v>
      </c>
      <c r="F2540" s="30">
        <f t="shared" ca="1" si="182"/>
        <v>28.373833333333319</v>
      </c>
      <c r="G2540" s="206">
        <f t="shared" ca="1" si="183"/>
        <v>25.782199999999992</v>
      </c>
      <c r="H2540" s="192" t="str">
        <f ca="1"/>
        <v>2015-07-21</v>
      </c>
      <c r="I2540" s="193">
        <f ca="1"/>
        <v>307025708</v>
      </c>
      <c r="O2540" s="192" t="str">
        <f ca="1"/>
        <v>2015-07-17</v>
      </c>
      <c r="P2540" s="193">
        <f ca="1"/>
        <v>2.35</v>
      </c>
      <c r="Q2540" s="11"/>
    </row>
    <row r="2541" spans="1:17" ht="12.5">
      <c r="A2541" s="19"/>
      <c r="B2541" s="198" t="str">
        <f ca="1"/>
        <v>2015-07-20</v>
      </c>
      <c r="C2541" s="30">
        <f ca="1"/>
        <v>29.62</v>
      </c>
      <c r="D2541" s="205">
        <f t="shared" ca="1" si="184"/>
        <v>28.3245</v>
      </c>
      <c r="E2541" s="30">
        <f t="shared" ca="1" si="181"/>
        <v>28.662666666666663</v>
      </c>
      <c r="F2541" s="30">
        <f t="shared" ca="1" si="182"/>
        <v>28.343249999999987</v>
      </c>
      <c r="G2541" s="206">
        <f t="shared" ca="1" si="183"/>
        <v>25.750599999999995</v>
      </c>
      <c r="H2541" s="192" t="str">
        <f ca="1"/>
        <v>2015-07-20</v>
      </c>
      <c r="I2541" s="193">
        <f ca="1"/>
        <v>235600812</v>
      </c>
      <c r="O2541" s="192" t="str">
        <f ca="1"/>
        <v>2015-07-16</v>
      </c>
      <c r="P2541" s="193">
        <f ca="1"/>
        <v>2.35</v>
      </c>
      <c r="Q2541" s="11"/>
    </row>
    <row r="2542" spans="1:17" ht="12.5">
      <c r="A2542" s="19"/>
      <c r="B2542" s="198" t="str">
        <f ca="1"/>
        <v>2015-07-17</v>
      </c>
      <c r="C2542" s="30">
        <f ca="1"/>
        <v>29.07</v>
      </c>
      <c r="D2542" s="205">
        <f t="shared" ca="1" si="184"/>
        <v>28.262999999999998</v>
      </c>
      <c r="E2542" s="30">
        <f t="shared" ca="1" si="181"/>
        <v>28.651666666666664</v>
      </c>
      <c r="F2542" s="30">
        <f t="shared" ca="1" si="182"/>
        <v>28.298749999999988</v>
      </c>
      <c r="G2542" s="206">
        <f t="shared" ca="1" si="183"/>
        <v>25.715639999999997</v>
      </c>
      <c r="H2542" s="192" t="str">
        <f ca="1"/>
        <v>2015-07-17</v>
      </c>
      <c r="I2542" s="193">
        <f ca="1"/>
        <v>184658840</v>
      </c>
      <c r="O2542" s="192" t="str">
        <f ca="1"/>
        <v>2015-07-15</v>
      </c>
      <c r="P2542" s="193">
        <f ca="1"/>
        <v>2.35</v>
      </c>
      <c r="Q2542" s="11"/>
    </row>
    <row r="2543" spans="1:17" ht="12.5">
      <c r="A2543" s="19"/>
      <c r="B2543" s="198" t="str">
        <f ca="1"/>
        <v>2015-07-16</v>
      </c>
      <c r="C2543" s="30">
        <f ca="1"/>
        <v>28.82</v>
      </c>
      <c r="D2543" s="205">
        <f t="shared" ca="1" si="184"/>
        <v>28.243500000000001</v>
      </c>
      <c r="E2543" s="30">
        <f t="shared" ca="1" si="181"/>
        <v>28.645833333333332</v>
      </c>
      <c r="F2543" s="30">
        <f t="shared" ca="1" si="182"/>
        <v>28.266166666666656</v>
      </c>
      <c r="G2543" s="206">
        <f t="shared" ca="1" si="183"/>
        <v>25.682159999999996</v>
      </c>
      <c r="H2543" s="192" t="str">
        <f ca="1"/>
        <v>2015-07-16</v>
      </c>
      <c r="I2543" s="193">
        <f ca="1"/>
        <v>144889788</v>
      </c>
      <c r="O2543" s="192" t="str">
        <f ca="1"/>
        <v>2015-07-14</v>
      </c>
      <c r="P2543" s="193">
        <f ca="1"/>
        <v>2.4</v>
      </c>
      <c r="Q2543" s="11"/>
    </row>
    <row r="2544" spans="1:17" ht="12.5">
      <c r="A2544" s="19"/>
      <c r="B2544" s="198" t="str">
        <f ca="1"/>
        <v>2015-07-15</v>
      </c>
      <c r="C2544" s="30">
        <f ca="1"/>
        <v>28.44</v>
      </c>
      <c r="D2544" s="205">
        <f t="shared" ca="1" si="184"/>
        <v>28.229999999999997</v>
      </c>
      <c r="E2544" s="30">
        <f t="shared" ca="1" si="181"/>
        <v>28.637833333333333</v>
      </c>
      <c r="F2544" s="30">
        <f t="shared" ca="1" si="182"/>
        <v>28.235416666666659</v>
      </c>
      <c r="G2544" s="206">
        <f t="shared" ca="1" si="183"/>
        <v>25.650119999999998</v>
      </c>
      <c r="H2544" s="192" t="str">
        <f ca="1"/>
        <v>2015-07-15</v>
      </c>
      <c r="I2544" s="193">
        <f ca="1"/>
        <v>134596800</v>
      </c>
      <c r="O2544" s="192" t="str">
        <f ca="1"/>
        <v>2015-07-13</v>
      </c>
      <c r="P2544" s="193">
        <f ca="1"/>
        <v>2.4300000000000002</v>
      </c>
      <c r="Q2544" s="11"/>
    </row>
    <row r="2545" spans="1:17" ht="12.5">
      <c r="A2545" s="19"/>
      <c r="B2545" s="198" t="str">
        <f ca="1"/>
        <v>2015-07-14</v>
      </c>
      <c r="C2545" s="30">
        <f ca="1"/>
        <v>28.17</v>
      </c>
      <c r="D2545" s="205">
        <f t="shared" ca="1" si="184"/>
        <v>28.238999999999997</v>
      </c>
      <c r="E2545" s="30">
        <f t="shared" ca="1" si="181"/>
        <v>28.638833333333331</v>
      </c>
      <c r="F2545" s="30">
        <f t="shared" ca="1" si="182"/>
        <v>28.206749999999992</v>
      </c>
      <c r="G2545" s="206">
        <f t="shared" ca="1" si="183"/>
        <v>25.618440000000003</v>
      </c>
      <c r="H2545" s="192" t="str">
        <f ca="1"/>
        <v>2015-07-14</v>
      </c>
      <c r="I2545" s="193">
        <f ca="1"/>
        <v>127072556</v>
      </c>
      <c r="O2545" s="192" t="str">
        <f ca="1"/>
        <v>2015-07-10</v>
      </c>
      <c r="P2545" s="193">
        <f ca="1"/>
        <v>2.42</v>
      </c>
      <c r="Q2545" s="11"/>
    </row>
    <row r="2546" spans="1:17" ht="12.5">
      <c r="A2546" s="19"/>
      <c r="B2546" s="198" t="str">
        <f ca="1"/>
        <v>2015-07-13</v>
      </c>
      <c r="C2546" s="30">
        <f ca="1"/>
        <v>28.18</v>
      </c>
      <c r="D2546" s="205">
        <f t="shared" ca="1" si="184"/>
        <v>28.253500000000003</v>
      </c>
      <c r="E2546" s="30">
        <f t="shared" ca="1" si="181"/>
        <v>28.633666666666667</v>
      </c>
      <c r="F2546" s="30">
        <f t="shared" ca="1" si="182"/>
        <v>28.175083333333326</v>
      </c>
      <c r="G2546" s="206">
        <f t="shared" ca="1" si="183"/>
        <v>25.589320000000004</v>
      </c>
      <c r="H2546" s="192" t="str">
        <f ca="1"/>
        <v>2015-07-13</v>
      </c>
      <c r="I2546" s="193">
        <f ca="1"/>
        <v>165762152</v>
      </c>
      <c r="O2546" s="192" t="str">
        <f ca="1"/>
        <v>2015-07-09</v>
      </c>
      <c r="P2546" s="193">
        <f ca="1"/>
        <v>2.2999999999999998</v>
      </c>
      <c r="Q2546" s="11"/>
    </row>
    <row r="2547" spans="1:17" ht="12.5">
      <c r="A2547" s="19"/>
      <c r="B2547" s="198" t="str">
        <f ca="1"/>
        <v>2015-07-10</v>
      </c>
      <c r="C2547" s="30">
        <f ca="1"/>
        <v>27.65</v>
      </c>
      <c r="D2547" s="205">
        <f t="shared" ca="1" si="184"/>
        <v>28.270499999999998</v>
      </c>
      <c r="E2547" s="30">
        <f t="shared" ca="1" si="181"/>
        <v>28.633666666666667</v>
      </c>
      <c r="F2547" s="30">
        <f t="shared" ca="1" si="182"/>
        <v>28.141749999999991</v>
      </c>
      <c r="G2547" s="206">
        <f t="shared" ca="1" si="183"/>
        <v>25.560640000000003</v>
      </c>
      <c r="H2547" s="192" t="str">
        <f ca="1"/>
        <v>2015-07-10</v>
      </c>
      <c r="I2547" s="193">
        <f ca="1"/>
        <v>245418000</v>
      </c>
      <c r="O2547" s="192" t="str">
        <f ca="1"/>
        <v>2015-07-08</v>
      </c>
      <c r="P2547" s="193">
        <f ca="1"/>
        <v>2.21</v>
      </c>
      <c r="Q2547" s="11"/>
    </row>
    <row r="2548" spans="1:17" ht="12.5">
      <c r="A2548" s="19"/>
      <c r="B2548" s="198" t="str">
        <f ca="1"/>
        <v>2015-07-09</v>
      </c>
      <c r="C2548" s="30">
        <f ca="1"/>
        <v>26.93</v>
      </c>
      <c r="D2548" s="205">
        <f t="shared" ca="1" si="184"/>
        <v>28.330000000000002</v>
      </c>
      <c r="E2548" s="30">
        <f t="shared" ca="1" si="181"/>
        <v>28.644666666666662</v>
      </c>
      <c r="F2548" s="30">
        <f t="shared" ca="1" si="182"/>
        <v>28.107833333333321</v>
      </c>
      <c r="G2548" s="206">
        <f t="shared" ca="1" si="183"/>
        <v>25.535080000000004</v>
      </c>
      <c r="H2548" s="192" t="str">
        <f ca="1"/>
        <v>2015-07-09</v>
      </c>
      <c r="I2548" s="193">
        <f ca="1"/>
        <v>314380152</v>
      </c>
      <c r="O2548" s="192" t="str">
        <f ca="1"/>
        <v>2015-07-07</v>
      </c>
      <c r="P2548" s="193">
        <f ca="1"/>
        <v>2.23</v>
      </c>
      <c r="Q2548" s="11"/>
    </row>
    <row r="2549" spans="1:17" ht="12.5">
      <c r="A2549" s="19"/>
      <c r="B2549" s="198" t="str">
        <f ca="1"/>
        <v>2015-07-08</v>
      </c>
      <c r="C2549" s="30">
        <f ca="1"/>
        <v>27.49</v>
      </c>
      <c r="D2549" s="205">
        <f t="shared" ca="1" si="184"/>
        <v>28.428499999999996</v>
      </c>
      <c r="E2549" s="30">
        <f t="shared" ca="1" si="181"/>
        <v>28.665999999999993</v>
      </c>
      <c r="F2549" s="30">
        <f t="shared" ca="1" si="182"/>
        <v>28.081416666666655</v>
      </c>
      <c r="G2549" s="206">
        <f t="shared" ca="1" si="183"/>
        <v>25.511320000000005</v>
      </c>
      <c r="H2549" s="192" t="str">
        <f ca="1"/>
        <v>2015-07-08</v>
      </c>
      <c r="I2549" s="193">
        <f ca="1"/>
        <v>243046456</v>
      </c>
      <c r="O2549" s="192" t="str">
        <f ca="1"/>
        <v>2015-07-06</v>
      </c>
      <c r="P2549" s="193">
        <f ca="1"/>
        <v>2.2799999999999998</v>
      </c>
      <c r="Q2549" s="11"/>
    </row>
    <row r="2550" spans="1:17" ht="12.5">
      <c r="A2550" s="19"/>
      <c r="B2550" s="198" t="str">
        <f ca="1"/>
        <v>2015-07-07</v>
      </c>
      <c r="C2550" s="30">
        <f ca="1"/>
        <v>28.19</v>
      </c>
      <c r="D2550" s="205">
        <f t="shared" ca="1" si="184"/>
        <v>28.482999999999997</v>
      </c>
      <c r="E2550" s="30">
        <f t="shared" ca="1" si="181"/>
        <v>28.679999999999993</v>
      </c>
      <c r="F2550" s="30">
        <f t="shared" ca="1" si="182"/>
        <v>28.055833333333322</v>
      </c>
      <c r="G2550" s="206">
        <f t="shared" ca="1" si="183"/>
        <v>25.48516</v>
      </c>
      <c r="H2550" s="192" t="str">
        <f ca="1"/>
        <v>2015-07-07</v>
      </c>
      <c r="I2550" s="193">
        <f ca="1"/>
        <v>187787244</v>
      </c>
      <c r="O2550" s="192" t="str">
        <f ca="1"/>
        <v>2015-07-02</v>
      </c>
      <c r="P2550" s="193">
        <f ca="1"/>
        <v>2.39</v>
      </c>
      <c r="Q2550" s="11"/>
    </row>
    <row r="2551" spans="1:17" ht="12.5">
      <c r="A2551" s="19"/>
      <c r="B2551" s="198" t="str">
        <f ca="1"/>
        <v>2015-07-06</v>
      </c>
      <c r="C2551" s="30">
        <f ca="1"/>
        <v>28.26</v>
      </c>
      <c r="D2551" s="205">
        <f t="shared" ca="1" si="184"/>
        <v>28.506499999999999</v>
      </c>
      <c r="E2551" s="30">
        <f t="shared" ca="1" si="181"/>
        <v>28.683166666666658</v>
      </c>
      <c r="F2551" s="30">
        <f t="shared" ca="1" si="182"/>
        <v>28.025249999999986</v>
      </c>
      <c r="G2551" s="206">
        <f t="shared" ca="1" si="183"/>
        <v>25.456479999999999</v>
      </c>
      <c r="H2551" s="192" t="str">
        <f ca="1"/>
        <v>2015-07-06</v>
      </c>
      <c r="I2551" s="193">
        <f ca="1"/>
        <v>112241724</v>
      </c>
      <c r="O2551" s="192" t="str">
        <f ca="1"/>
        <v>2015-07-01</v>
      </c>
      <c r="P2551" s="193">
        <f ca="1"/>
        <v>2.42</v>
      </c>
      <c r="Q2551" s="11"/>
    </row>
    <row r="2552" spans="1:17" ht="12.5">
      <c r="A2552" s="19"/>
      <c r="B2552" s="198" t="str">
        <f ca="1"/>
        <v>2015-07-02</v>
      </c>
      <c r="C2552" s="30">
        <f ca="1"/>
        <v>28.36</v>
      </c>
      <c r="D2552" s="205">
        <f t="shared" ca="1" si="184"/>
        <v>28.535999999999994</v>
      </c>
      <c r="E2552" s="30">
        <f t="shared" ca="1" si="181"/>
        <v>28.683166666666658</v>
      </c>
      <c r="F2552" s="30">
        <f t="shared" ca="1" si="182"/>
        <v>27.992249999999991</v>
      </c>
      <c r="G2552" s="206">
        <f t="shared" ca="1" si="183"/>
        <v>25.427480000000003</v>
      </c>
      <c r="H2552" s="192" t="str">
        <f ca="1"/>
        <v>2015-07-02</v>
      </c>
      <c r="I2552" s="193">
        <f ca="1"/>
        <v>108844000</v>
      </c>
      <c r="O2552" s="192" t="str">
        <f ca="1"/>
        <v>2015-06-30</v>
      </c>
      <c r="P2552" s="193">
        <f ca="1"/>
        <v>2.34</v>
      </c>
      <c r="Q2552" s="11"/>
    </row>
    <row r="2553" spans="1:17" ht="12.5">
      <c r="A2553" s="19"/>
      <c r="B2553" s="198" t="str">
        <f ca="1"/>
        <v>2015-07-01</v>
      </c>
      <c r="C2553" s="30">
        <f ca="1"/>
        <v>28.39</v>
      </c>
      <c r="D2553" s="205">
        <f t="shared" ca="1" si="184"/>
        <v>28.568499999999993</v>
      </c>
      <c r="E2553" s="30">
        <f t="shared" ca="1" si="181"/>
        <v>28.67799999999999</v>
      </c>
      <c r="F2553" s="30">
        <f t="shared" ca="1" si="182"/>
        <v>27.963583333333322</v>
      </c>
      <c r="G2553" s="206">
        <f t="shared" ca="1" si="183"/>
        <v>25.39864</v>
      </c>
      <c r="H2553" s="192" t="str">
        <f ca="1"/>
        <v>2015-07-01</v>
      </c>
      <c r="I2553" s="193">
        <f ca="1"/>
        <v>120955244</v>
      </c>
      <c r="O2553" s="192" t="str">
        <f ca="1"/>
        <v>2015-06-29</v>
      </c>
      <c r="P2553" s="193">
        <f ca="1"/>
        <v>2.33</v>
      </c>
      <c r="Q2553" s="11"/>
    </row>
    <row r="2554" spans="1:17" ht="12.5">
      <c r="A2554" s="19"/>
      <c r="B2554" s="198" t="str">
        <f ca="1"/>
        <v>2015-06-30</v>
      </c>
      <c r="C2554" s="30">
        <f ca="1"/>
        <v>28.13</v>
      </c>
      <c r="D2554" s="205">
        <f t="shared" ca="1" si="184"/>
        <v>28.607999999999993</v>
      </c>
      <c r="E2554" s="30">
        <f t="shared" ca="1" si="181"/>
        <v>28.673833333333327</v>
      </c>
      <c r="F2554" s="30">
        <f t="shared" ca="1" si="182"/>
        <v>27.934416666666657</v>
      </c>
      <c r="G2554" s="206">
        <f t="shared" ca="1" si="183"/>
        <v>25.36796</v>
      </c>
      <c r="H2554" s="192" t="str">
        <f ca="1"/>
        <v>2015-06-30</v>
      </c>
      <c r="I2554" s="193">
        <f ca="1"/>
        <v>177482800</v>
      </c>
      <c r="O2554" s="192" t="str">
        <f ca="1"/>
        <v>2015-06-26</v>
      </c>
      <c r="P2554" s="193">
        <f ca="1"/>
        <v>2.48</v>
      </c>
      <c r="Q2554" s="11"/>
    </row>
    <row r="2555" spans="1:17" ht="12.5">
      <c r="A2555" s="19"/>
      <c r="B2555" s="198" t="str">
        <f ca="1"/>
        <v>2015-06-29</v>
      </c>
      <c r="C2555" s="30">
        <f ca="1"/>
        <v>27.93</v>
      </c>
      <c r="D2555" s="205">
        <f t="shared" ca="1" si="184"/>
        <v>28.658499999999997</v>
      </c>
      <c r="E2555" s="30">
        <f t="shared" ca="1" si="181"/>
        <v>28.678999999999995</v>
      </c>
      <c r="F2555" s="30">
        <f t="shared" ca="1" si="182"/>
        <v>27.89974999999999</v>
      </c>
      <c r="G2555" s="206">
        <f t="shared" ca="1" si="183"/>
        <v>25.337840000000003</v>
      </c>
      <c r="H2555" s="192" t="str">
        <f ca="1"/>
        <v>2015-06-29</v>
      </c>
      <c r="I2555" s="193">
        <f ca="1"/>
        <v>196645708</v>
      </c>
      <c r="O2555" s="192" t="str">
        <f ca="1"/>
        <v>2015-06-25</v>
      </c>
      <c r="P2555" s="193">
        <f ca="1"/>
        <v>2.39</v>
      </c>
      <c r="Q2555" s="11"/>
    </row>
    <row r="2556" spans="1:17" ht="12.5">
      <c r="A2556" s="19"/>
      <c r="B2556" s="198" t="str">
        <f ca="1"/>
        <v>2015-06-26</v>
      </c>
      <c r="C2556" s="30">
        <f ca="1"/>
        <v>28.43</v>
      </c>
      <c r="D2556" s="205">
        <f t="shared" ca="1" si="184"/>
        <v>28.725499999999993</v>
      </c>
      <c r="E2556" s="30">
        <f t="shared" ca="1" si="181"/>
        <v>28.68</v>
      </c>
      <c r="F2556" s="30">
        <f t="shared" ca="1" si="182"/>
        <v>27.86399999999999</v>
      </c>
      <c r="G2556" s="206">
        <f t="shared" ca="1" si="183"/>
        <v>25.30856</v>
      </c>
      <c r="H2556" s="192" t="str">
        <f ca="1"/>
        <v>2015-06-26</v>
      </c>
      <c r="I2556" s="193">
        <f ca="1"/>
        <v>176267364</v>
      </c>
      <c r="O2556" s="192" t="str">
        <f ca="1"/>
        <v>2015-06-24</v>
      </c>
      <c r="P2556" s="193">
        <f ca="1"/>
        <v>2.37</v>
      </c>
      <c r="Q2556" s="11"/>
    </row>
    <row r="2557" spans="1:17" ht="12.5">
      <c r="A2557" s="19"/>
      <c r="B2557" s="198" t="str">
        <f ca="1"/>
        <v>2015-06-25</v>
      </c>
      <c r="C2557" s="30">
        <f ca="1"/>
        <v>28.59</v>
      </c>
      <c r="D2557" s="205">
        <f t="shared" ca="1" si="184"/>
        <v>28.764999999999997</v>
      </c>
      <c r="E2557" s="30">
        <f t="shared" ca="1" si="181"/>
        <v>28.668666666666663</v>
      </c>
      <c r="F2557" s="30">
        <f t="shared" ca="1" si="182"/>
        <v>27.82408333333332</v>
      </c>
      <c r="G2557" s="206">
        <f t="shared" ca="1" si="183"/>
        <v>25.276759999999999</v>
      </c>
      <c r="H2557" s="192" t="str">
        <f ca="1"/>
        <v>2015-06-25</v>
      </c>
      <c r="I2557" s="193">
        <f ca="1"/>
        <v>127752400</v>
      </c>
      <c r="O2557" s="192" t="str">
        <f ca="1"/>
        <v>2015-06-23</v>
      </c>
      <c r="P2557" s="193">
        <f ca="1"/>
        <v>2.41</v>
      </c>
      <c r="Q2557" s="11"/>
    </row>
    <row r="2558" spans="1:17" ht="12.5">
      <c r="A2558" s="19"/>
      <c r="B2558" s="198" t="str">
        <f ca="1"/>
        <v>2015-06-24</v>
      </c>
      <c r="C2558" s="30">
        <f ca="1"/>
        <v>28.73</v>
      </c>
      <c r="D2558" s="205">
        <f t="shared" ca="1" si="184"/>
        <v>28.812999999999999</v>
      </c>
      <c r="E2558" s="30">
        <f t="shared" ca="1" si="181"/>
        <v>28.655333333333331</v>
      </c>
      <c r="F2558" s="30">
        <f t="shared" ca="1" si="182"/>
        <v>27.788499999999992</v>
      </c>
      <c r="G2558" s="206">
        <f t="shared" ca="1" si="183"/>
        <v>25.243480000000002</v>
      </c>
      <c r="H2558" s="192" t="str">
        <f ca="1"/>
        <v>2015-06-24</v>
      </c>
      <c r="I2558" s="193">
        <f ca="1"/>
        <v>221123600</v>
      </c>
      <c r="O2558" s="192" t="str">
        <f ca="1"/>
        <v>2015-06-22</v>
      </c>
      <c r="P2558" s="193">
        <f ca="1"/>
        <v>2.36</v>
      </c>
      <c r="Q2558" s="11"/>
    </row>
    <row r="2559" spans="1:17" ht="12.5">
      <c r="A2559" s="19"/>
      <c r="B2559" s="198" t="str">
        <f ca="1"/>
        <v>2015-06-23</v>
      </c>
      <c r="C2559" s="30">
        <f ca="1"/>
        <v>28.49</v>
      </c>
      <c r="D2559" s="205">
        <f t="shared" ca="1" si="184"/>
        <v>28.856999999999999</v>
      </c>
      <c r="E2559" s="30">
        <f t="shared" ca="1" si="181"/>
        <v>28.646833333333333</v>
      </c>
      <c r="F2559" s="30">
        <f t="shared" ca="1" si="182"/>
        <v>27.75366666666666</v>
      </c>
      <c r="G2559" s="206">
        <f t="shared" ca="1" si="183"/>
        <v>25.208680000000005</v>
      </c>
      <c r="H2559" s="192" t="str">
        <f ca="1"/>
        <v>2015-06-23</v>
      </c>
      <c r="I2559" s="193">
        <f ca="1"/>
        <v>121075600</v>
      </c>
      <c r="O2559" s="192" t="str">
        <f ca="1"/>
        <v>2015-06-19</v>
      </c>
      <c r="P2559" s="193">
        <f ca="1"/>
        <v>2.27</v>
      </c>
      <c r="Q2559" s="11"/>
    </row>
    <row r="2560" spans="1:17" ht="12.5">
      <c r="A2560" s="19"/>
      <c r="B2560" s="198" t="str">
        <f ca="1"/>
        <v>2015-06-22</v>
      </c>
      <c r="C2560" s="30">
        <f ca="1"/>
        <v>28.62</v>
      </c>
      <c r="D2560" s="205">
        <f t="shared" ca="1" si="184"/>
        <v>28.886000000000003</v>
      </c>
      <c r="E2560" s="30">
        <f t="shared" ca="1" si="181"/>
        <v>28.630833333333335</v>
      </c>
      <c r="F2560" s="30">
        <f t="shared" ca="1" si="182"/>
        <v>27.724833333333329</v>
      </c>
      <c r="G2560" s="206">
        <f t="shared" ca="1" si="183"/>
        <v>25.174360000000004</v>
      </c>
      <c r="H2560" s="192" t="str">
        <f ca="1"/>
        <v>2015-06-22</v>
      </c>
      <c r="I2560" s="193">
        <f ca="1"/>
        <v>136157380</v>
      </c>
      <c r="O2560" s="192" t="str">
        <f ca="1"/>
        <v>2015-06-18</v>
      </c>
      <c r="P2560" s="193">
        <f ca="1"/>
        <v>2.35</v>
      </c>
      <c r="Q2560" s="11"/>
    </row>
    <row r="2561" spans="1:17" ht="12.5">
      <c r="A2561" s="19"/>
      <c r="B2561" s="198" t="str">
        <f ca="1"/>
        <v>2015-06-19</v>
      </c>
      <c r="C2561" s="30">
        <f ca="1"/>
        <v>28.39</v>
      </c>
      <c r="D2561" s="205">
        <f t="shared" ca="1" si="184"/>
        <v>28.941000000000003</v>
      </c>
      <c r="E2561" s="30">
        <f t="shared" ca="1" si="181"/>
        <v>28.616333333333333</v>
      </c>
      <c r="F2561" s="30">
        <f t="shared" ca="1" si="182"/>
        <v>27.697499999999994</v>
      </c>
      <c r="G2561" s="206">
        <f t="shared" ca="1" si="183"/>
        <v>25.139480000000002</v>
      </c>
      <c r="H2561" s="192" t="str">
        <f ca="1"/>
        <v>2015-06-19</v>
      </c>
      <c r="I2561" s="193">
        <f ca="1"/>
        <v>218867600</v>
      </c>
      <c r="O2561" s="192" t="str">
        <f ca="1"/>
        <v>2015-06-17</v>
      </c>
      <c r="P2561" s="193">
        <f ca="1"/>
        <v>2.31</v>
      </c>
      <c r="Q2561" s="11"/>
    </row>
    <row r="2562" spans="1:17" ht="12.5">
      <c r="A2562" s="19"/>
      <c r="B2562" s="198" t="str">
        <f ca="1"/>
        <v>2015-06-18</v>
      </c>
      <c r="C2562" s="30">
        <f ca="1"/>
        <v>28.68</v>
      </c>
      <c r="D2562" s="205">
        <f t="shared" ca="1" si="184"/>
        <v>28.995000000000005</v>
      </c>
      <c r="E2562" s="30">
        <f t="shared" ca="1" si="181"/>
        <v>28.602333333333331</v>
      </c>
      <c r="F2562" s="30">
        <f t="shared" ca="1" si="182"/>
        <v>27.672249999999998</v>
      </c>
      <c r="G2562" s="206">
        <f t="shared" ca="1" si="183"/>
        <v>25.106000000000005</v>
      </c>
      <c r="H2562" s="192" t="str">
        <f ca="1"/>
        <v>2015-06-18</v>
      </c>
      <c r="I2562" s="193">
        <f ca="1"/>
        <v>141628880</v>
      </c>
      <c r="O2562" s="192" t="str">
        <f ca="1"/>
        <v>2015-06-16</v>
      </c>
      <c r="P2562" s="193">
        <f ca="1"/>
        <v>2.3199999999999998</v>
      </c>
      <c r="Q2562" s="11"/>
    </row>
    <row r="2563" spans="1:17" ht="12.5">
      <c r="A2563" s="19"/>
      <c r="B2563" s="198" t="str">
        <f ca="1"/>
        <v>2015-06-17</v>
      </c>
      <c r="C2563" s="30">
        <f ca="1"/>
        <v>28.55</v>
      </c>
      <c r="D2563" s="205">
        <f t="shared" ca="1" si="184"/>
        <v>29.019500000000001</v>
      </c>
      <c r="E2563" s="30">
        <f t="shared" ca="1" si="181"/>
        <v>28.595833333333328</v>
      </c>
      <c r="F2563" s="30">
        <f t="shared" ca="1" si="182"/>
        <v>27.640916666666666</v>
      </c>
      <c r="G2563" s="206">
        <f t="shared" ca="1" si="183"/>
        <v>25.071440000000006</v>
      </c>
      <c r="H2563" s="192" t="str">
        <f ca="1"/>
        <v>2015-06-17</v>
      </c>
      <c r="I2563" s="193">
        <f ca="1"/>
        <v>131672400</v>
      </c>
      <c r="O2563" s="192" t="str">
        <f ca="1"/>
        <v>2015-06-15</v>
      </c>
      <c r="P2563" s="193">
        <f ca="1"/>
        <v>2.36</v>
      </c>
      <c r="Q2563" s="11"/>
    </row>
    <row r="2564" spans="1:17" ht="12.5">
      <c r="A2564" s="19"/>
      <c r="B2564" s="198" t="str">
        <f ca="1"/>
        <v>2015-06-16</v>
      </c>
      <c r="C2564" s="30">
        <f ca="1"/>
        <v>28.62</v>
      </c>
      <c r="D2564" s="205">
        <f t="shared" ca="1" si="184"/>
        <v>29.0505</v>
      </c>
      <c r="E2564" s="30">
        <f t="shared" ref="E2564:E2627" ca="1" si="185">AVERAGE(C2564:C2623)</f>
        <v>28.593499999999999</v>
      </c>
      <c r="F2564" s="30">
        <f t="shared" ref="F2564:F2627" ca="1" si="186">AVERAGE(C2564:C2683)</f>
        <v>27.611583333333332</v>
      </c>
      <c r="G2564" s="206">
        <f t="shared" ref="G2564:G2627" ca="1" si="187">AVERAGE(C2564:C2813)</f>
        <v>25.038240000000005</v>
      </c>
      <c r="H2564" s="192" t="str">
        <f ca="1"/>
        <v>2015-06-16</v>
      </c>
      <c r="I2564" s="193">
        <f ca="1"/>
        <v>125976524</v>
      </c>
      <c r="O2564" s="192" t="str">
        <f ca="1"/>
        <v>2015-06-12</v>
      </c>
      <c r="P2564" s="193">
        <f ca="1"/>
        <v>2.38</v>
      </c>
      <c r="Q2564" s="11"/>
    </row>
    <row r="2565" spans="1:17" ht="12.5">
      <c r="A2565" s="19"/>
      <c r="B2565" s="198" t="str">
        <f ca="1"/>
        <v>2015-06-15</v>
      </c>
      <c r="C2565" s="30">
        <f ca="1"/>
        <v>28.46</v>
      </c>
      <c r="D2565" s="205">
        <f t="shared" ref="D2565:D2628" ca="1" si="188">AVERAGE(C2565:C2584)</f>
        <v>29.079500000000003</v>
      </c>
      <c r="E2565" s="30">
        <f t="shared" ca="1" si="185"/>
        <v>28.585166666666666</v>
      </c>
      <c r="F2565" s="30">
        <f t="shared" ca="1" si="186"/>
        <v>27.582416666666667</v>
      </c>
      <c r="G2565" s="206">
        <f t="shared" ca="1" si="187"/>
        <v>25.005040000000005</v>
      </c>
      <c r="H2565" s="192" t="str">
        <f ca="1"/>
        <v>2015-06-15</v>
      </c>
      <c r="I2565" s="193">
        <f ca="1"/>
        <v>175955784</v>
      </c>
      <c r="O2565" s="192" t="str">
        <f ca="1"/>
        <v>2015-06-11</v>
      </c>
      <c r="P2565" s="193">
        <f ca="1"/>
        <v>2.38</v>
      </c>
      <c r="Q2565" s="11"/>
    </row>
    <row r="2566" spans="1:17" ht="12.5">
      <c r="A2566" s="19"/>
      <c r="B2566" s="198" t="str">
        <f ca="1"/>
        <v>2015-06-12</v>
      </c>
      <c r="C2566" s="30">
        <f ca="1"/>
        <v>28.52</v>
      </c>
      <c r="D2566" s="205">
        <f t="shared" ca="1" si="188"/>
        <v>29.100500000000004</v>
      </c>
      <c r="E2566" s="30">
        <f t="shared" ca="1" si="185"/>
        <v>28.585333333333335</v>
      </c>
      <c r="F2566" s="30">
        <f t="shared" ca="1" si="186"/>
        <v>27.552500000000002</v>
      </c>
      <c r="G2566" s="206">
        <f t="shared" ca="1" si="187"/>
        <v>24.972360000000005</v>
      </c>
      <c r="H2566" s="192" t="str">
        <f ca="1"/>
        <v>2015-06-12</v>
      </c>
      <c r="I2566" s="193">
        <f ca="1"/>
        <v>147544984</v>
      </c>
      <c r="O2566" s="192" t="str">
        <f ca="1"/>
        <v>2015-06-10</v>
      </c>
      <c r="P2566" s="193">
        <f ca="1"/>
        <v>2.48</v>
      </c>
      <c r="Q2566" s="11"/>
    </row>
    <row r="2567" spans="1:17" ht="12.5">
      <c r="A2567" s="19"/>
      <c r="B2567" s="198" t="str">
        <f ca="1"/>
        <v>2015-06-11</v>
      </c>
      <c r="C2567" s="30">
        <f ca="1"/>
        <v>28.84</v>
      </c>
      <c r="D2567" s="205">
        <f t="shared" ca="1" si="188"/>
        <v>29.120500000000003</v>
      </c>
      <c r="E2567" s="30">
        <f t="shared" ca="1" si="185"/>
        <v>28.58816666666667</v>
      </c>
      <c r="F2567" s="30">
        <f t="shared" ca="1" si="186"/>
        <v>27.523666666666667</v>
      </c>
      <c r="G2567" s="206">
        <f t="shared" ca="1" si="187"/>
        <v>24.939560000000004</v>
      </c>
      <c r="H2567" s="192" t="str">
        <f ca="1"/>
        <v>2015-06-11</v>
      </c>
      <c r="I2567" s="193">
        <f ca="1"/>
        <v>141563600</v>
      </c>
      <c r="O2567" s="192" t="str">
        <f ca="1"/>
        <v>2015-06-09</v>
      </c>
      <c r="P2567" s="193">
        <f ca="1"/>
        <v>2.42</v>
      </c>
      <c r="Q2567" s="11"/>
    </row>
    <row r="2568" spans="1:17" ht="12.5">
      <c r="A2568" s="19"/>
      <c r="B2568" s="198" t="str">
        <f ca="1"/>
        <v>2015-06-10</v>
      </c>
      <c r="C2568" s="30">
        <f ca="1"/>
        <v>28.9</v>
      </c>
      <c r="D2568" s="205">
        <f t="shared" ca="1" si="188"/>
        <v>29.091500000000003</v>
      </c>
      <c r="E2568" s="30">
        <f t="shared" ca="1" si="185"/>
        <v>28.580333333333336</v>
      </c>
      <c r="F2568" s="30">
        <f t="shared" ca="1" si="186"/>
        <v>27.486166666666669</v>
      </c>
      <c r="G2568" s="206">
        <f t="shared" ca="1" si="187"/>
        <v>24.904680000000003</v>
      </c>
      <c r="H2568" s="192" t="str">
        <f ca="1"/>
        <v>2015-06-10</v>
      </c>
      <c r="I2568" s="193">
        <f ca="1"/>
        <v>156349200</v>
      </c>
      <c r="O2568" s="192" t="str">
        <f ca="1"/>
        <v>2015-06-08</v>
      </c>
      <c r="P2568" s="193">
        <f ca="1"/>
        <v>2.38</v>
      </c>
      <c r="Q2568" s="11"/>
    </row>
    <row r="2569" spans="1:17" ht="12.5">
      <c r="A2569" s="19"/>
      <c r="B2569" s="198" t="str">
        <f ca="1"/>
        <v>2015-06-09</v>
      </c>
      <c r="C2569" s="30">
        <f ca="1"/>
        <v>28.58</v>
      </c>
      <c r="D2569" s="205">
        <f t="shared" ca="1" si="188"/>
        <v>29.058000000000003</v>
      </c>
      <c r="E2569" s="30">
        <f t="shared" ca="1" si="185"/>
        <v>28.563666666666673</v>
      </c>
      <c r="F2569" s="30">
        <f t="shared" ca="1" si="186"/>
        <v>27.443250000000003</v>
      </c>
      <c r="G2569" s="206">
        <f t="shared" ca="1" si="187"/>
        <v>24.870440000000009</v>
      </c>
      <c r="H2569" s="192" t="str">
        <f ca="1"/>
        <v>2015-06-09</v>
      </c>
      <c r="I2569" s="193">
        <f ca="1"/>
        <v>224301680</v>
      </c>
      <c r="O2569" s="192" t="str">
        <f ca="1"/>
        <v>2015-06-05</v>
      </c>
      <c r="P2569" s="193">
        <f ca="1"/>
        <v>2.4</v>
      </c>
      <c r="Q2569" s="11"/>
    </row>
    <row r="2570" spans="1:17" ht="12.5">
      <c r="A2570" s="19"/>
      <c r="B2570" s="198" t="str">
        <f ca="1"/>
        <v>2015-06-08</v>
      </c>
      <c r="C2570" s="30">
        <f ca="1"/>
        <v>28.66</v>
      </c>
      <c r="D2570" s="205">
        <f t="shared" ca="1" si="188"/>
        <v>29.045500000000011</v>
      </c>
      <c r="E2570" s="30">
        <f t="shared" ca="1" si="185"/>
        <v>28.547333333333338</v>
      </c>
      <c r="F2570" s="30">
        <f t="shared" ca="1" si="186"/>
        <v>27.405666666666672</v>
      </c>
      <c r="G2570" s="206">
        <f t="shared" ca="1" si="187"/>
        <v>24.838880000000003</v>
      </c>
      <c r="H2570" s="192" t="str">
        <f ca="1"/>
        <v>2015-06-08</v>
      </c>
      <c r="I2570" s="193">
        <f ca="1"/>
        <v>210699200</v>
      </c>
      <c r="O2570" s="192" t="str">
        <f ca="1"/>
        <v>2015-06-04</v>
      </c>
      <c r="P2570" s="193">
        <f ca="1"/>
        <v>2.31</v>
      </c>
      <c r="Q2570" s="11"/>
    </row>
    <row r="2571" spans="1:17" ht="12.5">
      <c r="A2571" s="19"/>
      <c r="B2571" s="198" t="str">
        <f ca="1"/>
        <v>2015-06-05</v>
      </c>
      <c r="C2571" s="30">
        <f ca="1"/>
        <v>28.85</v>
      </c>
      <c r="D2571" s="205">
        <f t="shared" ca="1" si="188"/>
        <v>29.043500000000005</v>
      </c>
      <c r="E2571" s="30">
        <f t="shared" ca="1" si="185"/>
        <v>28.532833333333336</v>
      </c>
      <c r="F2571" s="30">
        <f t="shared" ca="1" si="186"/>
        <v>27.370250000000002</v>
      </c>
      <c r="G2571" s="206">
        <f t="shared" ca="1" si="187"/>
        <v>24.807320000000008</v>
      </c>
      <c r="H2571" s="192" t="str">
        <f ca="1"/>
        <v>2015-06-05</v>
      </c>
      <c r="I2571" s="193">
        <f ca="1"/>
        <v>142507200</v>
      </c>
      <c r="O2571" s="192" t="str">
        <f ca="1"/>
        <v>2015-06-03</v>
      </c>
      <c r="P2571" s="193">
        <f ca="1"/>
        <v>2.37</v>
      </c>
      <c r="Q2571" s="11"/>
    </row>
    <row r="2572" spans="1:17" ht="12.5">
      <c r="A2572" s="19"/>
      <c r="B2572" s="198" t="str">
        <f ca="1"/>
        <v>2015-06-04</v>
      </c>
      <c r="C2572" s="30">
        <f ca="1"/>
        <v>29.01</v>
      </c>
      <c r="D2572" s="205">
        <f t="shared" ca="1" si="188"/>
        <v>29.005500000000005</v>
      </c>
      <c r="E2572" s="30">
        <f t="shared" ca="1" si="185"/>
        <v>28.507000000000001</v>
      </c>
      <c r="F2572" s="30">
        <f t="shared" ca="1" si="186"/>
        <v>27.336750000000002</v>
      </c>
      <c r="G2572" s="206">
        <f t="shared" ca="1" si="187"/>
        <v>24.774520000000003</v>
      </c>
      <c r="H2572" s="192" t="str">
        <f ca="1"/>
        <v>2015-06-04</v>
      </c>
      <c r="I2572" s="193">
        <f ca="1"/>
        <v>153800472</v>
      </c>
      <c r="O2572" s="192" t="str">
        <f ca="1"/>
        <v>2015-06-02</v>
      </c>
      <c r="P2572" s="193">
        <f ca="1"/>
        <v>2.27</v>
      </c>
      <c r="Q2572" s="11"/>
    </row>
    <row r="2573" spans="1:17" ht="12.5">
      <c r="A2573" s="19"/>
      <c r="B2573" s="198" t="str">
        <f ca="1"/>
        <v>2015-06-03</v>
      </c>
      <c r="C2573" s="30">
        <f ca="1"/>
        <v>29.18</v>
      </c>
      <c r="D2573" s="205">
        <f t="shared" ca="1" si="188"/>
        <v>28.951000000000001</v>
      </c>
      <c r="E2573" s="30">
        <f t="shared" ca="1" si="185"/>
        <v>28.486999999999998</v>
      </c>
      <c r="F2573" s="30">
        <f t="shared" ca="1" si="186"/>
        <v>27.302500000000002</v>
      </c>
      <c r="G2573" s="206">
        <f t="shared" ca="1" si="187"/>
        <v>24.739800000000002</v>
      </c>
      <c r="H2573" s="192" t="str">
        <f ca="1"/>
        <v>2015-06-03</v>
      </c>
      <c r="I2573" s="193">
        <f ca="1"/>
        <v>123934168</v>
      </c>
      <c r="O2573" s="192" t="str">
        <f ca="1"/>
        <v>2015-06-01</v>
      </c>
      <c r="P2573" s="193">
        <f ca="1"/>
        <v>2.19</v>
      </c>
      <c r="Q2573" s="11"/>
    </row>
    <row r="2574" spans="1:17" ht="12.5">
      <c r="A2574" s="19"/>
      <c r="B2574" s="198" t="str">
        <f ca="1"/>
        <v>2015-06-02</v>
      </c>
      <c r="C2574" s="30">
        <f ca="1"/>
        <v>29.14</v>
      </c>
      <c r="D2574" s="205">
        <f t="shared" ca="1" si="188"/>
        <v>28.896499999999996</v>
      </c>
      <c r="E2574" s="30">
        <f t="shared" ca="1" si="185"/>
        <v>28.473833333333335</v>
      </c>
      <c r="F2574" s="30">
        <f t="shared" ca="1" si="186"/>
        <v>27.270916666666668</v>
      </c>
      <c r="G2574" s="206">
        <f t="shared" ca="1" si="187"/>
        <v>24.704600000000003</v>
      </c>
      <c r="H2574" s="192" t="str">
        <f ca="1"/>
        <v>2015-06-02</v>
      </c>
      <c r="I2574" s="193">
        <f ca="1"/>
        <v>134670508</v>
      </c>
      <c r="O2574" s="192" t="str">
        <f ca="1"/>
        <v>2015-05-29</v>
      </c>
      <c r="P2574" s="193">
        <f ca="1"/>
        <v>2.1</v>
      </c>
      <c r="Q2574" s="11"/>
    </row>
    <row r="2575" spans="1:17" ht="12.5">
      <c r="A2575" s="19"/>
      <c r="B2575" s="198" t="str">
        <f ca="1"/>
        <v>2015-06-01</v>
      </c>
      <c r="C2575" s="30">
        <f ca="1"/>
        <v>29.27</v>
      </c>
      <c r="D2575" s="205">
        <f t="shared" ca="1" si="188"/>
        <v>28.8765</v>
      </c>
      <c r="E2575" s="30">
        <f t="shared" ca="1" si="185"/>
        <v>28.459333333333333</v>
      </c>
      <c r="F2575" s="30">
        <f t="shared" ca="1" si="186"/>
        <v>27.236416666666667</v>
      </c>
      <c r="G2575" s="206">
        <f t="shared" ca="1" si="187"/>
        <v>24.669239999999999</v>
      </c>
      <c r="H2575" s="192" t="str">
        <f ca="1"/>
        <v>2015-06-01</v>
      </c>
      <c r="I2575" s="193">
        <f ca="1"/>
        <v>128451200</v>
      </c>
      <c r="O2575" s="192" t="str">
        <f ca="1"/>
        <v>2015-05-28</v>
      </c>
      <c r="P2575" s="193">
        <f ca="1"/>
        <v>2.13</v>
      </c>
      <c r="Q2575" s="11"/>
    </row>
    <row r="2576" spans="1:17" ht="12.5">
      <c r="A2576" s="19"/>
      <c r="B2576" s="198" t="str">
        <f ca="1"/>
        <v>2015-05-29</v>
      </c>
      <c r="C2576" s="30">
        <f ca="1"/>
        <v>29.22</v>
      </c>
      <c r="D2576" s="205">
        <f t="shared" ca="1" si="188"/>
        <v>28.852999999999998</v>
      </c>
      <c r="E2576" s="30">
        <f t="shared" ca="1" si="185"/>
        <v>28.442</v>
      </c>
      <c r="F2576" s="30">
        <f t="shared" ca="1" si="186"/>
        <v>27.205666666666666</v>
      </c>
      <c r="G2576" s="206">
        <f t="shared" ca="1" si="187"/>
        <v>24.632439999999995</v>
      </c>
      <c r="H2576" s="192" t="str">
        <f ca="1"/>
        <v>2015-05-29</v>
      </c>
      <c r="I2576" s="193">
        <f ca="1"/>
        <v>203538000</v>
      </c>
      <c r="O2576" s="192" t="str">
        <f ca="1"/>
        <v>2015-05-27</v>
      </c>
      <c r="P2576" s="193">
        <f ca="1"/>
        <v>2.13</v>
      </c>
      <c r="Q2576" s="11"/>
    </row>
    <row r="2577" spans="1:17" ht="12.5">
      <c r="A2577" s="19"/>
      <c r="B2577" s="198" t="str">
        <f ca="1"/>
        <v>2015-05-28</v>
      </c>
      <c r="C2577" s="30">
        <f ca="1"/>
        <v>29.55</v>
      </c>
      <c r="D2577" s="205">
        <f t="shared" ca="1" si="188"/>
        <v>28.789499999999997</v>
      </c>
      <c r="E2577" s="30">
        <f t="shared" ca="1" si="185"/>
        <v>28.433499999999999</v>
      </c>
      <c r="F2577" s="30">
        <f t="shared" ca="1" si="186"/>
        <v>27.176249999999996</v>
      </c>
      <c r="G2577" s="206">
        <f t="shared" ca="1" si="187"/>
        <v>24.594719999999999</v>
      </c>
      <c r="H2577" s="192" t="str">
        <f ca="1"/>
        <v>2015-05-28</v>
      </c>
      <c r="I2577" s="193">
        <f ca="1"/>
        <v>122933236</v>
      </c>
      <c r="O2577" s="192" t="str">
        <f ca="1"/>
        <v>2015-05-26</v>
      </c>
      <c r="P2577" s="193">
        <f ca="1"/>
        <v>2.14</v>
      </c>
      <c r="Q2577" s="11"/>
    </row>
    <row r="2578" spans="1:17" ht="12.5">
      <c r="A2578" s="19"/>
      <c r="B2578" s="198" t="str">
        <f ca="1"/>
        <v>2015-05-27</v>
      </c>
      <c r="C2578" s="30">
        <f ca="1"/>
        <v>29.61</v>
      </c>
      <c r="D2578" s="205">
        <f t="shared" ca="1" si="188"/>
        <v>28.7485</v>
      </c>
      <c r="E2578" s="30">
        <f t="shared" ca="1" si="185"/>
        <v>28.422500000000003</v>
      </c>
      <c r="F2578" s="30">
        <f t="shared" ca="1" si="186"/>
        <v>27.144916666666667</v>
      </c>
      <c r="G2578" s="206">
        <f t="shared" ca="1" si="187"/>
        <v>24.556239999999999</v>
      </c>
      <c r="H2578" s="192" t="str">
        <f ca="1"/>
        <v>2015-05-27</v>
      </c>
      <c r="I2578" s="193">
        <f ca="1"/>
        <v>183332984</v>
      </c>
      <c r="O2578" s="192" t="str">
        <f ca="1"/>
        <v>2015-05-22</v>
      </c>
      <c r="P2578" s="193">
        <f ca="1"/>
        <v>2.2200000000000002</v>
      </c>
      <c r="Q2578" s="11"/>
    </row>
    <row r="2579" spans="1:17" ht="12.5">
      <c r="A2579" s="19"/>
      <c r="B2579" s="198" t="str">
        <f ca="1"/>
        <v>2015-05-26</v>
      </c>
      <c r="C2579" s="30">
        <f ca="1"/>
        <v>29.07</v>
      </c>
      <c r="D2579" s="205">
        <f t="shared" ca="1" si="188"/>
        <v>28.725999999999999</v>
      </c>
      <c r="E2579" s="30">
        <f t="shared" ca="1" si="185"/>
        <v>28.409499999999998</v>
      </c>
      <c r="F2579" s="30">
        <f t="shared" ca="1" si="186"/>
        <v>27.110666666666667</v>
      </c>
      <c r="G2579" s="206">
        <f t="shared" ca="1" si="187"/>
        <v>24.517799999999998</v>
      </c>
      <c r="H2579" s="192" t="str">
        <f ca="1"/>
        <v>2015-05-26</v>
      </c>
      <c r="I2579" s="193">
        <f ca="1"/>
        <v>282790400</v>
      </c>
      <c r="O2579" s="192" t="str">
        <f ca="1"/>
        <v>2015-05-21</v>
      </c>
      <c r="P2579" s="193">
        <f ca="1"/>
        <v>2.19</v>
      </c>
      <c r="Q2579" s="11"/>
    </row>
    <row r="2580" spans="1:17" ht="12.5">
      <c r="A2580" s="19"/>
      <c r="B2580" s="198" t="str">
        <f ca="1"/>
        <v>2015-05-22</v>
      </c>
      <c r="C2580" s="30">
        <f ca="1"/>
        <v>29.72</v>
      </c>
      <c r="D2580" s="205">
        <f t="shared" ca="1" si="188"/>
        <v>28.753499999999995</v>
      </c>
      <c r="E2580" s="30">
        <f t="shared" ca="1" si="185"/>
        <v>28.403166666666664</v>
      </c>
      <c r="F2580" s="30">
        <f t="shared" ca="1" si="186"/>
        <v>27.08175</v>
      </c>
      <c r="G2580" s="206">
        <f t="shared" ca="1" si="187"/>
        <v>24.480119999999999</v>
      </c>
      <c r="H2580" s="192" t="str">
        <f ca="1"/>
        <v>2015-05-22</v>
      </c>
      <c r="I2580" s="193">
        <f ca="1"/>
        <v>182384000</v>
      </c>
      <c r="O2580" s="192" t="str">
        <f ca="1"/>
        <v>2015-05-20</v>
      </c>
      <c r="P2580" s="193">
        <f ca="1"/>
        <v>2.25</v>
      </c>
      <c r="Q2580" s="11"/>
    </row>
    <row r="2581" spans="1:17" ht="12.5">
      <c r="A2581" s="19"/>
      <c r="B2581" s="198" t="str">
        <f ca="1"/>
        <v>2015-05-21</v>
      </c>
      <c r="C2581" s="30">
        <f ca="1"/>
        <v>29.47</v>
      </c>
      <c r="D2581" s="205">
        <f t="shared" ca="1" si="188"/>
        <v>28.722500000000004</v>
      </c>
      <c r="E2581" s="30">
        <f t="shared" ca="1" si="185"/>
        <v>28.393333333333334</v>
      </c>
      <c r="F2581" s="30">
        <f t="shared" ca="1" si="186"/>
        <v>27.054583333333337</v>
      </c>
      <c r="G2581" s="206">
        <f t="shared" ca="1" si="187"/>
        <v>24.44004</v>
      </c>
      <c r="H2581" s="192" t="str">
        <f ca="1"/>
        <v>2015-05-21</v>
      </c>
      <c r="I2581" s="193">
        <f ca="1"/>
        <v>158921600</v>
      </c>
      <c r="O2581" s="192" t="str">
        <f ca="1"/>
        <v>2015-05-19</v>
      </c>
      <c r="P2581" s="193">
        <f ca="1"/>
        <v>2.2599999999999998</v>
      </c>
      <c r="Q2581" s="11"/>
    </row>
    <row r="2582" spans="1:17" ht="12.5">
      <c r="A2582" s="19"/>
      <c r="B2582" s="198" t="str">
        <f ca="1"/>
        <v>2015-05-20</v>
      </c>
      <c r="C2582" s="30">
        <f ca="1"/>
        <v>29.17</v>
      </c>
      <c r="D2582" s="205">
        <f t="shared" ca="1" si="188"/>
        <v>28.697000000000003</v>
      </c>
      <c r="E2582" s="30">
        <f t="shared" ca="1" si="185"/>
        <v>28.381500000000003</v>
      </c>
      <c r="F2582" s="30">
        <f t="shared" ca="1" si="186"/>
        <v>27.029583333333335</v>
      </c>
      <c r="G2582" s="206">
        <f t="shared" ca="1" si="187"/>
        <v>24.399519999999999</v>
      </c>
      <c r="H2582" s="192" t="str">
        <f ca="1"/>
        <v>2015-05-20</v>
      </c>
      <c r="I2582" s="193">
        <f ca="1"/>
        <v>145819728</v>
      </c>
      <c r="O2582" s="192" t="str">
        <f ca="1"/>
        <v>2015-05-18</v>
      </c>
      <c r="P2582" s="193">
        <f ca="1"/>
        <v>2.23</v>
      </c>
      <c r="Q2582" s="11"/>
    </row>
    <row r="2583" spans="1:17" ht="12.5">
      <c r="A2583" s="19"/>
      <c r="B2583" s="198" t="str">
        <f ca="1"/>
        <v>2015-05-19</v>
      </c>
      <c r="C2583" s="30">
        <f ca="1"/>
        <v>29.17</v>
      </c>
      <c r="D2583" s="205">
        <f t="shared" ca="1" si="188"/>
        <v>28.674500000000005</v>
      </c>
      <c r="E2583" s="30">
        <f t="shared" ca="1" si="185"/>
        <v>28.387333333333334</v>
      </c>
      <c r="F2583" s="30">
        <f t="shared" ca="1" si="186"/>
        <v>27.0045</v>
      </c>
      <c r="G2583" s="206">
        <f t="shared" ca="1" si="187"/>
        <v>24.359319999999997</v>
      </c>
      <c r="H2583" s="192" t="str">
        <f ca="1"/>
        <v>2015-05-19</v>
      </c>
      <c r="I2583" s="193">
        <f ca="1"/>
        <v>178532960</v>
      </c>
      <c r="O2583" s="192" t="str">
        <f ca="1"/>
        <v>2015-05-15</v>
      </c>
      <c r="P2583" s="193">
        <f ca="1"/>
        <v>2.14</v>
      </c>
      <c r="Q2583" s="11"/>
    </row>
    <row r="2584" spans="1:17" ht="12.5">
      <c r="A2584" s="19"/>
      <c r="B2584" s="198" t="str">
        <f ca="1"/>
        <v>2015-05-18</v>
      </c>
      <c r="C2584" s="30">
        <f ca="1"/>
        <v>29.2</v>
      </c>
      <c r="D2584" s="205">
        <f t="shared" ca="1" si="188"/>
        <v>28.633000000000003</v>
      </c>
      <c r="E2584" s="30">
        <f t="shared" ca="1" si="185"/>
        <v>28.396166666666666</v>
      </c>
      <c r="F2584" s="30">
        <f t="shared" ca="1" si="186"/>
        <v>26.981333333333332</v>
      </c>
      <c r="G2584" s="206">
        <f t="shared" ca="1" si="187"/>
        <v>24.318999999999992</v>
      </c>
      <c r="H2584" s="192" t="str">
        <f ca="1"/>
        <v>2015-05-18</v>
      </c>
      <c r="I2584" s="193">
        <f ca="1"/>
        <v>203531672</v>
      </c>
      <c r="O2584" s="192" t="str">
        <f ca="1"/>
        <v>2015-05-14</v>
      </c>
      <c r="P2584" s="193">
        <f ca="1"/>
        <v>2.2400000000000002</v>
      </c>
      <c r="Q2584" s="11"/>
    </row>
    <row r="2585" spans="1:17" ht="12.5">
      <c r="A2585" s="19"/>
      <c r="B2585" s="198" t="str">
        <f ca="1"/>
        <v>2015-05-15</v>
      </c>
      <c r="C2585" s="30">
        <f ca="1"/>
        <v>28.88</v>
      </c>
      <c r="D2585" s="205">
        <f t="shared" ca="1" si="188"/>
        <v>28.598000000000003</v>
      </c>
      <c r="E2585" s="30">
        <f t="shared" ca="1" si="185"/>
        <v>28.391500000000004</v>
      </c>
      <c r="F2585" s="30">
        <f t="shared" ca="1" si="186"/>
        <v>26.953916666666668</v>
      </c>
      <c r="G2585" s="206">
        <f t="shared" ca="1" si="187"/>
        <v>24.278359999999996</v>
      </c>
      <c r="H2585" s="192" t="str">
        <f ca="1"/>
        <v>2015-05-15</v>
      </c>
      <c r="I2585" s="193">
        <f ca="1"/>
        <v>152832136</v>
      </c>
      <c r="O2585" s="192" t="str">
        <f ca="1"/>
        <v>2015-05-13</v>
      </c>
      <c r="P2585" s="193">
        <f ca="1"/>
        <v>2.2799999999999998</v>
      </c>
      <c r="Q2585" s="11"/>
    </row>
    <row r="2586" spans="1:17" ht="12.5">
      <c r="A2586" s="19"/>
      <c r="B2586" s="198" t="str">
        <f ca="1"/>
        <v>2015-05-14</v>
      </c>
      <c r="C2586" s="30">
        <f ca="1"/>
        <v>28.92</v>
      </c>
      <c r="D2586" s="205">
        <f t="shared" ca="1" si="188"/>
        <v>28.547000000000004</v>
      </c>
      <c r="E2586" s="30">
        <f t="shared" ca="1" si="185"/>
        <v>28.388333333333335</v>
      </c>
      <c r="F2586" s="30">
        <f t="shared" ca="1" si="186"/>
        <v>26.928833333333333</v>
      </c>
      <c r="G2586" s="206">
        <f t="shared" ca="1" si="187"/>
        <v>24.238999999999997</v>
      </c>
      <c r="H2586" s="192" t="str">
        <f ca="1"/>
        <v>2015-05-14</v>
      </c>
      <c r="I2586" s="193">
        <f ca="1"/>
        <v>180814000</v>
      </c>
      <c r="O2586" s="192" t="str">
        <f ca="1"/>
        <v>2015-05-12</v>
      </c>
      <c r="P2586" s="193">
        <f ca="1"/>
        <v>2.2599999999999998</v>
      </c>
      <c r="Q2586" s="11"/>
    </row>
    <row r="2587" spans="1:17" ht="12.5">
      <c r="A2587" s="19"/>
      <c r="B2587" s="198" t="str">
        <f ca="1"/>
        <v>2015-05-13</v>
      </c>
      <c r="C2587" s="30">
        <f ca="1"/>
        <v>28.26</v>
      </c>
      <c r="D2587" s="205">
        <f t="shared" ca="1" si="188"/>
        <v>28.51</v>
      </c>
      <c r="E2587" s="30">
        <f t="shared" ca="1" si="185"/>
        <v>28.3855</v>
      </c>
      <c r="F2587" s="30">
        <f t="shared" ca="1" si="186"/>
        <v>26.900416666666668</v>
      </c>
      <c r="G2587" s="206">
        <f t="shared" ca="1" si="187"/>
        <v>24.198559999999997</v>
      </c>
      <c r="H2587" s="192" t="str">
        <f ca="1"/>
        <v>2015-05-13</v>
      </c>
      <c r="I2587" s="193">
        <f ca="1"/>
        <v>138776940</v>
      </c>
      <c r="O2587" s="192" t="str">
        <f ca="1"/>
        <v>2015-05-11</v>
      </c>
      <c r="P2587" s="193">
        <f ca="1"/>
        <v>2.27</v>
      </c>
      <c r="Q2587" s="11"/>
    </row>
    <row r="2588" spans="1:17" ht="12.5">
      <c r="A2588" s="19"/>
      <c r="B2588" s="198" t="str">
        <f ca="1"/>
        <v>2015-05-12</v>
      </c>
      <c r="C2588" s="30">
        <f ca="1"/>
        <v>28.23</v>
      </c>
      <c r="D2588" s="205">
        <f t="shared" ca="1" si="188"/>
        <v>28.512499999999996</v>
      </c>
      <c r="E2588" s="30">
        <f t="shared" ca="1" si="185"/>
        <v>28.390333333333334</v>
      </c>
      <c r="F2588" s="30">
        <f t="shared" ca="1" si="186"/>
        <v>26.879000000000005</v>
      </c>
      <c r="G2588" s="206">
        <f t="shared" ca="1" si="187"/>
        <v>24.159680000000002</v>
      </c>
      <c r="H2588" s="192" t="str">
        <f ca="1"/>
        <v>2015-05-12</v>
      </c>
      <c r="I2588" s="193">
        <f ca="1"/>
        <v>192640128</v>
      </c>
      <c r="O2588" s="192" t="str">
        <f ca="1"/>
        <v>2015-05-08</v>
      </c>
      <c r="P2588" s="193">
        <f ca="1"/>
        <v>2.15</v>
      </c>
      <c r="Q2588" s="11"/>
    </row>
    <row r="2589" spans="1:17" ht="12.5">
      <c r="A2589" s="19"/>
      <c r="B2589" s="198" t="str">
        <f ca="1"/>
        <v>2015-05-11</v>
      </c>
      <c r="C2589" s="30">
        <f ca="1"/>
        <v>28.33</v>
      </c>
      <c r="D2589" s="205">
        <f t="shared" ca="1" si="188"/>
        <v>28.511500000000002</v>
      </c>
      <c r="E2589" s="30">
        <f t="shared" ca="1" si="185"/>
        <v>28.392833333333336</v>
      </c>
      <c r="F2589" s="30">
        <f t="shared" ca="1" si="186"/>
        <v>26.855083333333337</v>
      </c>
      <c r="G2589" s="206">
        <f t="shared" ca="1" si="187"/>
        <v>24.121559999999999</v>
      </c>
      <c r="H2589" s="192" t="str">
        <f ca="1"/>
        <v>2015-05-11</v>
      </c>
      <c r="I2589" s="193">
        <f ca="1"/>
        <v>168143200</v>
      </c>
      <c r="O2589" s="192" t="str">
        <f ca="1"/>
        <v>2015-05-07</v>
      </c>
      <c r="P2589" s="193">
        <f ca="1"/>
        <v>2.1800000000000002</v>
      </c>
      <c r="Q2589" s="11"/>
    </row>
    <row r="2590" spans="1:17" ht="12.5">
      <c r="A2590" s="19"/>
      <c r="B2590" s="198" t="str">
        <f ca="1"/>
        <v>2015-05-08</v>
      </c>
      <c r="C2590" s="30">
        <f ca="1"/>
        <v>28.62</v>
      </c>
      <c r="D2590" s="205">
        <f t="shared" ca="1" si="188"/>
        <v>28.511500000000002</v>
      </c>
      <c r="E2590" s="30">
        <f t="shared" ca="1" si="185"/>
        <v>28.391333333333339</v>
      </c>
      <c r="F2590" s="30">
        <f t="shared" ca="1" si="186"/>
        <v>26.830666666666673</v>
      </c>
      <c r="G2590" s="206">
        <f t="shared" ca="1" si="187"/>
        <v>24.082999999999995</v>
      </c>
      <c r="H2590" s="192" t="str">
        <f ca="1"/>
        <v>2015-05-08</v>
      </c>
      <c r="I2590" s="193">
        <f ca="1"/>
        <v>222201600</v>
      </c>
      <c r="O2590" s="192" t="str">
        <f ca="1"/>
        <v>2015-05-06</v>
      </c>
      <c r="P2590" s="193">
        <f ca="1"/>
        <v>2.2400000000000002</v>
      </c>
      <c r="Q2590" s="11"/>
    </row>
    <row r="2591" spans="1:17" ht="12.5">
      <c r="A2591" s="19"/>
      <c r="B2591" s="198" t="str">
        <f ca="1"/>
        <v>2015-05-07</v>
      </c>
      <c r="C2591" s="30">
        <f ca="1"/>
        <v>28.09</v>
      </c>
      <c r="D2591" s="205">
        <f t="shared" ca="1" si="188"/>
        <v>28.499500000000001</v>
      </c>
      <c r="E2591" s="30">
        <f t="shared" ca="1" si="185"/>
        <v>28.379166666666674</v>
      </c>
      <c r="F2591" s="30">
        <f t="shared" ca="1" si="186"/>
        <v>26.801333333333339</v>
      </c>
      <c r="G2591" s="206">
        <f t="shared" ca="1" si="187"/>
        <v>24.043200000000002</v>
      </c>
      <c r="H2591" s="192" t="str">
        <f ca="1"/>
        <v>2015-05-07</v>
      </c>
      <c r="I2591" s="193">
        <f ca="1"/>
        <v>175763600</v>
      </c>
      <c r="O2591" s="192" t="str">
        <f ca="1"/>
        <v>2015-05-05</v>
      </c>
      <c r="P2591" s="193">
        <f ca="1"/>
        <v>2.1800000000000002</v>
      </c>
      <c r="Q2591" s="11"/>
    </row>
    <row r="2592" spans="1:17" ht="12.5">
      <c r="A2592" s="19"/>
      <c r="B2592" s="198" t="str">
        <f ca="1"/>
        <v>2015-05-06</v>
      </c>
      <c r="C2592" s="30">
        <f ca="1"/>
        <v>27.92</v>
      </c>
      <c r="D2592" s="205">
        <f t="shared" ca="1" si="188"/>
        <v>28.507999999999999</v>
      </c>
      <c r="E2592" s="30">
        <f t="shared" ca="1" si="185"/>
        <v>28.365166666666671</v>
      </c>
      <c r="F2592" s="30">
        <f t="shared" ca="1" si="186"/>
        <v>26.773500000000006</v>
      </c>
      <c r="G2592" s="206">
        <f t="shared" ca="1" si="187"/>
        <v>24.0046</v>
      </c>
      <c r="H2592" s="192" t="str">
        <f ca="1"/>
        <v>2015-05-06</v>
      </c>
      <c r="I2592" s="193">
        <f ca="1"/>
        <v>288564040</v>
      </c>
      <c r="O2592" s="192" t="str">
        <f ca="1"/>
        <v>2015-05-04</v>
      </c>
      <c r="P2592" s="193">
        <f ca="1"/>
        <v>2.13</v>
      </c>
      <c r="Q2592" s="11"/>
    </row>
    <row r="2593" spans="1:17" ht="12.5">
      <c r="A2593" s="19"/>
      <c r="B2593" s="198" t="str">
        <f ca="1"/>
        <v>2015-05-05</v>
      </c>
      <c r="C2593" s="30">
        <f ca="1"/>
        <v>28.09</v>
      </c>
      <c r="D2593" s="205">
        <f t="shared" ca="1" si="188"/>
        <v>28.514499999999998</v>
      </c>
      <c r="E2593" s="30">
        <f t="shared" ca="1" si="185"/>
        <v>28.345500000000008</v>
      </c>
      <c r="F2593" s="30">
        <f t="shared" ca="1" si="186"/>
        <v>26.744166666666676</v>
      </c>
      <c r="G2593" s="206">
        <f t="shared" ca="1" si="187"/>
        <v>23.96696</v>
      </c>
      <c r="H2593" s="192" t="str">
        <f ca="1"/>
        <v>2015-05-05</v>
      </c>
      <c r="I2593" s="193">
        <f ca="1"/>
        <v>197085664</v>
      </c>
      <c r="O2593" s="192" t="str">
        <f ca="1"/>
        <v>2015-05-01</v>
      </c>
      <c r="P2593" s="193">
        <f ca="1"/>
        <v>2.12</v>
      </c>
      <c r="Q2593" s="11"/>
    </row>
    <row r="2594" spans="1:17" ht="12.5">
      <c r="A2594" s="19"/>
      <c r="B2594" s="198" t="str">
        <f ca="1"/>
        <v>2015-05-04</v>
      </c>
      <c r="C2594" s="30">
        <f ca="1"/>
        <v>28.74</v>
      </c>
      <c r="D2594" s="205">
        <f t="shared" ca="1" si="188"/>
        <v>28.516999999999996</v>
      </c>
      <c r="E2594" s="30">
        <f t="shared" ca="1" si="185"/>
        <v>28.320000000000007</v>
      </c>
      <c r="F2594" s="30">
        <f t="shared" ca="1" si="186"/>
        <v>26.711833333333345</v>
      </c>
      <c r="G2594" s="206">
        <f t="shared" ca="1" si="187"/>
        <v>23.928800000000003</v>
      </c>
      <c r="H2594" s="192" t="str">
        <f ca="1"/>
        <v>2015-05-04</v>
      </c>
      <c r="I2594" s="193">
        <f ca="1"/>
        <v>203953200</v>
      </c>
      <c r="O2594" s="192" t="str">
        <f ca="1"/>
        <v>2015-04-30</v>
      </c>
      <c r="P2594" s="193">
        <f ca="1"/>
        <v>2.0499999999999998</v>
      </c>
      <c r="Q2594" s="11"/>
    </row>
    <row r="2595" spans="1:17" ht="12.5">
      <c r="A2595" s="19"/>
      <c r="B2595" s="198" t="str">
        <f ca="1"/>
        <v>2015-05-01</v>
      </c>
      <c r="C2595" s="30">
        <f ca="1"/>
        <v>28.8</v>
      </c>
      <c r="D2595" s="205">
        <f t="shared" ca="1" si="188"/>
        <v>28.501999999999999</v>
      </c>
      <c r="E2595" s="30">
        <f t="shared" ca="1" si="185"/>
        <v>28.287500000000009</v>
      </c>
      <c r="F2595" s="30">
        <f t="shared" ca="1" si="186"/>
        <v>26.674416666666676</v>
      </c>
      <c r="G2595" s="206">
        <f t="shared" ca="1" si="187"/>
        <v>23.888279999999998</v>
      </c>
      <c r="H2595" s="192" t="str">
        <f ca="1"/>
        <v>2015-05-01</v>
      </c>
      <c r="I2595" s="193">
        <f ca="1"/>
        <v>234050552</v>
      </c>
      <c r="O2595" s="192" t="str">
        <f ca="1"/>
        <v>2015-04-29</v>
      </c>
      <c r="P2595" s="193">
        <f ca="1"/>
        <v>2.04</v>
      </c>
      <c r="Q2595" s="11"/>
    </row>
    <row r="2596" spans="1:17" ht="12.5">
      <c r="A2596" s="19"/>
      <c r="B2596" s="198" t="str">
        <f ca="1"/>
        <v>2015-04-30</v>
      </c>
      <c r="C2596" s="30">
        <f ca="1"/>
        <v>27.95</v>
      </c>
      <c r="D2596" s="205">
        <f t="shared" ca="1" si="188"/>
        <v>28.461500000000008</v>
      </c>
      <c r="E2596" s="30">
        <f t="shared" ca="1" si="185"/>
        <v>28.25083333333334</v>
      </c>
      <c r="F2596" s="30">
        <f t="shared" ca="1" si="186"/>
        <v>26.635916666666674</v>
      </c>
      <c r="G2596" s="206">
        <f t="shared" ca="1" si="187"/>
        <v>23.848359999999996</v>
      </c>
      <c r="H2596" s="192" t="str">
        <f ca="1"/>
        <v>2015-04-30</v>
      </c>
      <c r="I2596" s="193">
        <f ca="1"/>
        <v>332781692</v>
      </c>
      <c r="O2596" s="192" t="str">
        <f ca="1"/>
        <v>2015-04-28</v>
      </c>
      <c r="P2596" s="193">
        <f ca="1"/>
        <v>1.97</v>
      </c>
      <c r="Q2596" s="11"/>
    </row>
    <row r="2597" spans="1:17" ht="12.5">
      <c r="A2597" s="19"/>
      <c r="B2597" s="198" t="str">
        <f ca="1"/>
        <v>2015-04-29</v>
      </c>
      <c r="C2597" s="30">
        <f ca="1"/>
        <v>28.73</v>
      </c>
      <c r="D2597" s="205">
        <f t="shared" ca="1" si="188"/>
        <v>28.451499999999999</v>
      </c>
      <c r="E2597" s="30">
        <f t="shared" ca="1" si="185"/>
        <v>28.224833333333336</v>
      </c>
      <c r="F2597" s="30">
        <f t="shared" ca="1" si="186"/>
        <v>26.603916666666674</v>
      </c>
      <c r="G2597" s="206">
        <f t="shared" ca="1" si="187"/>
        <v>23.810759999999995</v>
      </c>
      <c r="H2597" s="192" t="str">
        <f ca="1"/>
        <v>2015-04-29</v>
      </c>
      <c r="I2597" s="193">
        <f ca="1"/>
        <v>253544400</v>
      </c>
      <c r="O2597" s="192" t="str">
        <f ca="1"/>
        <v>2015-04-27</v>
      </c>
      <c r="P2597" s="193">
        <f ca="1"/>
        <v>1.92</v>
      </c>
      <c r="Q2597" s="11"/>
    </row>
    <row r="2598" spans="1:17" ht="12.5">
      <c r="A2598" s="19"/>
      <c r="B2598" s="198" t="str">
        <f ca="1"/>
        <v>2015-04-28</v>
      </c>
      <c r="C2598" s="30">
        <f ca="1"/>
        <v>29.16</v>
      </c>
      <c r="D2598" s="205">
        <f t="shared" ca="1" si="188"/>
        <v>28.404499999999995</v>
      </c>
      <c r="E2598" s="30">
        <f t="shared" ca="1" si="185"/>
        <v>28.185833333333338</v>
      </c>
      <c r="F2598" s="30">
        <f t="shared" ca="1" si="186"/>
        <v>26.564916666666669</v>
      </c>
      <c r="G2598" s="206">
        <f t="shared" ca="1" si="187"/>
        <v>23.769919999999995</v>
      </c>
      <c r="H2598" s="192" t="str">
        <f ca="1"/>
        <v>2015-04-28</v>
      </c>
      <c r="I2598" s="193">
        <f ca="1"/>
        <v>475696000</v>
      </c>
      <c r="O2598" s="192" t="str">
        <f ca="1"/>
        <v>2015-04-24</v>
      </c>
      <c r="P2598" s="193">
        <f ca="1"/>
        <v>1.92</v>
      </c>
      <c r="Q2598" s="11"/>
    </row>
    <row r="2599" spans="1:17" ht="12.5">
      <c r="A2599" s="19"/>
      <c r="B2599" s="198" t="str">
        <f ca="1"/>
        <v>2015-04-27</v>
      </c>
      <c r="C2599" s="30">
        <f ca="1"/>
        <v>29.62</v>
      </c>
      <c r="D2599" s="205">
        <f t="shared" ca="1" si="188"/>
        <v>28.357499999999998</v>
      </c>
      <c r="E2599" s="30">
        <f t="shared" ca="1" si="185"/>
        <v>28.134166666666669</v>
      </c>
      <c r="F2599" s="30">
        <f t="shared" ca="1" si="186"/>
        <v>26.523833333333339</v>
      </c>
      <c r="G2599" s="206">
        <f t="shared" ca="1" si="187"/>
        <v>23.727199999999993</v>
      </c>
      <c r="H2599" s="192" t="str">
        <f ca="1"/>
        <v>2015-04-27</v>
      </c>
      <c r="I2599" s="193">
        <f ca="1"/>
        <v>387816828</v>
      </c>
      <c r="O2599" s="192" t="str">
        <f ca="1"/>
        <v>2015-04-23</v>
      </c>
      <c r="P2599" s="193">
        <f ca="1"/>
        <v>1.95</v>
      </c>
      <c r="Q2599" s="11"/>
    </row>
    <row r="2600" spans="1:17" ht="12.5">
      <c r="A2600" s="19"/>
      <c r="B2600" s="198" t="str">
        <f ca="1"/>
        <v>2015-04-24</v>
      </c>
      <c r="C2600" s="30">
        <f ca="1"/>
        <v>29.1</v>
      </c>
      <c r="D2600" s="205">
        <f t="shared" ca="1" si="188"/>
        <v>28.252999999999997</v>
      </c>
      <c r="E2600" s="30">
        <f t="shared" ca="1" si="185"/>
        <v>28.08133333333334</v>
      </c>
      <c r="F2600" s="30">
        <f t="shared" ca="1" si="186"/>
        <v>26.476333333333343</v>
      </c>
      <c r="G2600" s="206">
        <f t="shared" ca="1" si="187"/>
        <v>23.682919999999999</v>
      </c>
      <c r="H2600" s="192" t="str">
        <f ca="1"/>
        <v>2015-04-24</v>
      </c>
      <c r="I2600" s="193">
        <f ca="1"/>
        <v>178103620</v>
      </c>
      <c r="O2600" s="192" t="str">
        <f ca="1"/>
        <v>2015-04-22</v>
      </c>
      <c r="P2600" s="193">
        <f ca="1"/>
        <v>1.97</v>
      </c>
      <c r="Q2600" s="11"/>
    </row>
    <row r="2601" spans="1:17" ht="12.5">
      <c r="A2601" s="19"/>
      <c r="B2601" s="198" t="str">
        <f ca="1"/>
        <v>2015-04-23</v>
      </c>
      <c r="C2601" s="30">
        <f ca="1"/>
        <v>28.96</v>
      </c>
      <c r="D2601" s="205">
        <f t="shared" ca="1" si="188"/>
        <v>28.185500000000001</v>
      </c>
      <c r="E2601" s="30">
        <f t="shared" ca="1" si="185"/>
        <v>28.023833333333343</v>
      </c>
      <c r="F2601" s="30">
        <f t="shared" ca="1" si="186"/>
        <v>26.431250000000016</v>
      </c>
      <c r="G2601" s="206">
        <f t="shared" ca="1" si="187"/>
        <v>23.640920000000001</v>
      </c>
      <c r="H2601" s="192" t="str">
        <f ca="1"/>
        <v>2015-04-23</v>
      </c>
      <c r="I2601" s="193">
        <f ca="1"/>
        <v>183083608</v>
      </c>
      <c r="O2601" s="192" t="str">
        <f ca="1"/>
        <v>2015-04-21</v>
      </c>
      <c r="P2601" s="193">
        <f ca="1"/>
        <v>1.92</v>
      </c>
      <c r="Q2601" s="11"/>
    </row>
    <row r="2602" spans="1:17" ht="12.5">
      <c r="A2602" s="19"/>
      <c r="B2602" s="198" t="str">
        <f ca="1"/>
        <v>2015-04-22</v>
      </c>
      <c r="C2602" s="30">
        <f ca="1"/>
        <v>28.72</v>
      </c>
      <c r="D2602" s="205">
        <f t="shared" ca="1" si="188"/>
        <v>28.114999999999998</v>
      </c>
      <c r="E2602" s="30">
        <f t="shared" ca="1" si="185"/>
        <v>27.94583333333334</v>
      </c>
      <c r="F2602" s="30">
        <f t="shared" ca="1" si="186"/>
        <v>26.388000000000016</v>
      </c>
      <c r="G2602" s="206">
        <f t="shared" ca="1" si="187"/>
        <v>23.596720000000001</v>
      </c>
      <c r="H2602" s="192" t="str">
        <f ca="1"/>
        <v>2015-04-22</v>
      </c>
      <c r="I2602" s="193">
        <f ca="1"/>
        <v>150618020</v>
      </c>
      <c r="O2602" s="192" t="str">
        <f ca="1"/>
        <v>2015-04-20</v>
      </c>
      <c r="P2602" s="193">
        <f ca="1"/>
        <v>1.9</v>
      </c>
      <c r="Q2602" s="11"/>
    </row>
    <row r="2603" spans="1:17" ht="12.5">
      <c r="A2603" s="19"/>
      <c r="B2603" s="198" t="str">
        <f ca="1"/>
        <v>2015-04-21</v>
      </c>
      <c r="C2603" s="30">
        <f ca="1"/>
        <v>28.34</v>
      </c>
      <c r="D2603" s="205">
        <f t="shared" ca="1" si="188"/>
        <v>28.093499999999995</v>
      </c>
      <c r="E2603" s="30">
        <f t="shared" ca="1" si="185"/>
        <v>27.886500000000009</v>
      </c>
      <c r="F2603" s="30">
        <f t="shared" ca="1" si="186"/>
        <v>26.345666666666677</v>
      </c>
      <c r="G2603" s="206">
        <f t="shared" ca="1" si="187"/>
        <v>23.552959999999999</v>
      </c>
      <c r="H2603" s="192" t="str">
        <f ca="1"/>
        <v>2015-04-21</v>
      </c>
      <c r="I2603" s="193">
        <f ca="1"/>
        <v>129740400</v>
      </c>
      <c r="O2603" s="192" t="str">
        <f ca="1"/>
        <v>2015-04-17</v>
      </c>
      <c r="P2603" s="193">
        <f ca="1"/>
        <v>1.85</v>
      </c>
      <c r="Q2603" s="11"/>
    </row>
    <row r="2604" spans="1:17" ht="12.5">
      <c r="A2604" s="19"/>
      <c r="B2604" s="198" t="str">
        <f ca="1"/>
        <v>2015-04-20</v>
      </c>
      <c r="C2604" s="30">
        <f ca="1"/>
        <v>28.5</v>
      </c>
      <c r="D2604" s="205">
        <f t="shared" ca="1" si="188"/>
        <v>28.096999999999998</v>
      </c>
      <c r="E2604" s="30">
        <f t="shared" ca="1" si="185"/>
        <v>27.833000000000013</v>
      </c>
      <c r="F2604" s="30">
        <f t="shared" ca="1" si="186"/>
        <v>26.30350000000001</v>
      </c>
      <c r="G2604" s="206">
        <f t="shared" ca="1" si="187"/>
        <v>23.505320000000001</v>
      </c>
      <c r="H2604" s="192" t="str">
        <f ca="1"/>
        <v>2015-04-20</v>
      </c>
      <c r="I2604" s="193">
        <f ca="1"/>
        <v>188217240</v>
      </c>
      <c r="O2604" s="192" t="str">
        <f ca="1"/>
        <v>2015-04-16</v>
      </c>
      <c r="P2604" s="193">
        <f ca="1"/>
        <v>1.88</v>
      </c>
      <c r="Q2604" s="11"/>
    </row>
    <row r="2605" spans="1:17" ht="12.5">
      <c r="A2605" s="19"/>
      <c r="B2605" s="198" t="str">
        <f ca="1"/>
        <v>2015-04-17</v>
      </c>
      <c r="C2605" s="30">
        <f ca="1"/>
        <v>27.86</v>
      </c>
      <c r="D2605" s="205">
        <f t="shared" ca="1" si="188"/>
        <v>28.077999999999996</v>
      </c>
      <c r="E2605" s="30">
        <f t="shared" ca="1" si="185"/>
        <v>27.774666666666679</v>
      </c>
      <c r="F2605" s="30">
        <f t="shared" ca="1" si="186"/>
        <v>26.260250000000006</v>
      </c>
      <c r="G2605" s="206">
        <f t="shared" ca="1" si="187"/>
        <v>23.457919999999998</v>
      </c>
      <c r="H2605" s="192" t="str">
        <f ca="1"/>
        <v>2015-04-17</v>
      </c>
      <c r="I2605" s="193">
        <f ca="1"/>
        <v>207828184</v>
      </c>
      <c r="O2605" s="192" t="str">
        <f ca="1"/>
        <v>2015-04-15</v>
      </c>
      <c r="P2605" s="193">
        <f ca="1"/>
        <v>1.9</v>
      </c>
      <c r="Q2605" s="11"/>
    </row>
    <row r="2606" spans="1:17" ht="12.5">
      <c r="A2606" s="19"/>
      <c r="B2606" s="198" t="str">
        <f ca="1"/>
        <v>2015-04-16</v>
      </c>
      <c r="C2606" s="30">
        <f ca="1"/>
        <v>28.18</v>
      </c>
      <c r="D2606" s="205">
        <f t="shared" ca="1" si="188"/>
        <v>28.108500000000003</v>
      </c>
      <c r="E2606" s="30">
        <f t="shared" ca="1" si="185"/>
        <v>27.716500000000011</v>
      </c>
      <c r="F2606" s="30">
        <f t="shared" ca="1" si="186"/>
        <v>26.221583333333339</v>
      </c>
      <c r="G2606" s="206">
        <f t="shared" ca="1" si="187"/>
        <v>23.412999999999997</v>
      </c>
      <c r="H2606" s="192" t="str">
        <f ca="1"/>
        <v>2015-04-16</v>
      </c>
      <c r="I2606" s="193">
        <f ca="1"/>
        <v>113476000</v>
      </c>
      <c r="O2606" s="192" t="str">
        <f ca="1"/>
        <v>2015-04-14</v>
      </c>
      <c r="P2606" s="193">
        <f ca="1"/>
        <v>1.9</v>
      </c>
      <c r="Q2606" s="11"/>
    </row>
    <row r="2607" spans="1:17" ht="12.5">
      <c r="A2607" s="19"/>
      <c r="B2607" s="198" t="str">
        <f ca="1"/>
        <v>2015-04-15</v>
      </c>
      <c r="C2607" s="30">
        <f ca="1"/>
        <v>28.31</v>
      </c>
      <c r="D2607" s="205">
        <f t="shared" ca="1" si="188"/>
        <v>28.134000000000004</v>
      </c>
      <c r="E2607" s="30">
        <f t="shared" ca="1" si="185"/>
        <v>27.649833333333341</v>
      </c>
      <c r="F2607" s="30">
        <f t="shared" ca="1" si="186"/>
        <v>26.176833333333335</v>
      </c>
      <c r="G2607" s="206">
        <f t="shared" ca="1" si="187"/>
        <v>23.366039999999998</v>
      </c>
      <c r="H2607" s="192" t="str">
        <f ca="1"/>
        <v>2015-04-15</v>
      </c>
      <c r="I2607" s="193">
        <f ca="1"/>
        <v>115881676</v>
      </c>
      <c r="O2607" s="192" t="str">
        <f ca="1"/>
        <v>2015-04-13</v>
      </c>
      <c r="P2607" s="193">
        <f ca="1"/>
        <v>1.94</v>
      </c>
      <c r="Q2607" s="11"/>
    </row>
    <row r="2608" spans="1:17" ht="12.5">
      <c r="A2608" s="19"/>
      <c r="B2608" s="198" t="str">
        <f ca="1"/>
        <v>2015-04-14</v>
      </c>
      <c r="C2608" s="30">
        <f ca="1"/>
        <v>28.21</v>
      </c>
      <c r="D2608" s="205">
        <f t="shared" ca="1" si="188"/>
        <v>28.137000000000008</v>
      </c>
      <c r="E2608" s="30">
        <f t="shared" ca="1" si="185"/>
        <v>27.571000000000009</v>
      </c>
      <c r="F2608" s="30">
        <f t="shared" ca="1" si="186"/>
        <v>26.130083333333335</v>
      </c>
      <c r="G2608" s="206">
        <f t="shared" ca="1" si="187"/>
        <v>23.317799999999998</v>
      </c>
      <c r="H2608" s="192" t="str">
        <f ca="1"/>
        <v>2015-04-14</v>
      </c>
      <c r="I2608" s="193">
        <f ca="1"/>
        <v>102098400</v>
      </c>
      <c r="O2608" s="192" t="str">
        <f ca="1"/>
        <v>2015-04-10</v>
      </c>
      <c r="P2608" s="193">
        <f ca="1"/>
        <v>1.95</v>
      </c>
      <c r="Q2608" s="11"/>
    </row>
    <row r="2609" spans="1:17" ht="12.5">
      <c r="A2609" s="19"/>
      <c r="B2609" s="198" t="str">
        <f ca="1"/>
        <v>2015-04-13</v>
      </c>
      <c r="C2609" s="30">
        <f ca="1"/>
        <v>28.33</v>
      </c>
      <c r="D2609" s="205">
        <f t="shared" ca="1" si="188"/>
        <v>28.121499999999997</v>
      </c>
      <c r="E2609" s="30">
        <f t="shared" ca="1" si="185"/>
        <v>27.496833333333335</v>
      </c>
      <c r="F2609" s="30">
        <f t="shared" ca="1" si="186"/>
        <v>26.079166666666662</v>
      </c>
      <c r="G2609" s="206">
        <f t="shared" ca="1" si="187"/>
        <v>23.269839999999995</v>
      </c>
      <c r="H2609" s="192" t="str">
        <f ca="1"/>
        <v>2015-04-13</v>
      </c>
      <c r="I2609" s="193">
        <f ca="1"/>
        <v>145460492</v>
      </c>
      <c r="O2609" s="192" t="str">
        <f ca="1"/>
        <v>2015-04-09</v>
      </c>
      <c r="P2609" s="193">
        <f ca="1"/>
        <v>1.96</v>
      </c>
      <c r="Q2609" s="11"/>
    </row>
    <row r="2610" spans="1:17" ht="12.5">
      <c r="A2610" s="19"/>
      <c r="B2610" s="198" t="str">
        <f ca="1"/>
        <v>2015-04-10</v>
      </c>
      <c r="C2610" s="30">
        <f ca="1"/>
        <v>28.38</v>
      </c>
      <c r="D2610" s="205">
        <f t="shared" ca="1" si="188"/>
        <v>28.085000000000008</v>
      </c>
      <c r="E2610" s="30">
        <f t="shared" ca="1" si="185"/>
        <v>27.431666666666676</v>
      </c>
      <c r="F2610" s="30">
        <f t="shared" ca="1" si="186"/>
        <v>26.023333333333333</v>
      </c>
      <c r="G2610" s="206">
        <f t="shared" ca="1" si="187"/>
        <v>23.22184</v>
      </c>
      <c r="H2610" s="192" t="str">
        <f ca="1"/>
        <v>2015-04-10</v>
      </c>
      <c r="I2610" s="193">
        <f ca="1"/>
        <v>160752000</v>
      </c>
      <c r="O2610" s="192" t="str">
        <f ca="1"/>
        <v>2015-04-08</v>
      </c>
      <c r="P2610" s="193">
        <f ca="1"/>
        <v>1.9</v>
      </c>
      <c r="Q2610" s="11"/>
    </row>
    <row r="2611" spans="1:17" ht="12.5">
      <c r="A2611" s="19"/>
      <c r="B2611" s="198" t="str">
        <f ca="1"/>
        <v>2015-04-09</v>
      </c>
      <c r="C2611" s="30">
        <f ca="1"/>
        <v>28.26</v>
      </c>
      <c r="D2611" s="205">
        <f t="shared" ca="1" si="188"/>
        <v>28.055499999999995</v>
      </c>
      <c r="E2611" s="30">
        <f t="shared" ca="1" si="185"/>
        <v>27.367333333333342</v>
      </c>
      <c r="F2611" s="30">
        <f t="shared" ca="1" si="186"/>
        <v>25.964499999999997</v>
      </c>
      <c r="G2611" s="206">
        <f t="shared" ca="1" si="187"/>
        <v>23.173399999999997</v>
      </c>
      <c r="H2611" s="192" t="str">
        <f ca="1"/>
        <v>2015-04-09</v>
      </c>
      <c r="I2611" s="193">
        <f ca="1"/>
        <v>129936000</v>
      </c>
      <c r="O2611" s="192" t="str">
        <f ca="1"/>
        <v>2015-04-07</v>
      </c>
      <c r="P2611" s="193">
        <f ca="1"/>
        <v>1.89</v>
      </c>
      <c r="Q2611" s="11"/>
    </row>
    <row r="2612" spans="1:17" ht="12.5">
      <c r="A2612" s="19"/>
      <c r="B2612" s="198" t="str">
        <f ca="1"/>
        <v>2015-04-08</v>
      </c>
      <c r="C2612" s="30">
        <f ca="1"/>
        <v>28.05</v>
      </c>
      <c r="D2612" s="205">
        <f t="shared" ca="1" si="188"/>
        <v>28.0075</v>
      </c>
      <c r="E2612" s="30">
        <f t="shared" ca="1" si="185"/>
        <v>27.301333333333339</v>
      </c>
      <c r="F2612" s="30">
        <f t="shared" ca="1" si="186"/>
        <v>25.908999999999995</v>
      </c>
      <c r="G2612" s="206">
        <f t="shared" ca="1" si="187"/>
        <v>23.125919999999994</v>
      </c>
      <c r="H2612" s="192" t="str">
        <f ca="1"/>
        <v>2015-04-08</v>
      </c>
      <c r="I2612" s="193">
        <f ca="1"/>
        <v>149316972</v>
      </c>
      <c r="O2612" s="192" t="str">
        <f ca="1"/>
        <v>2015-04-06</v>
      </c>
      <c r="P2612" s="193">
        <f ca="1"/>
        <v>1.9</v>
      </c>
      <c r="Q2612" s="11"/>
    </row>
    <row r="2613" spans="1:17" ht="12.5">
      <c r="A2613" s="19"/>
      <c r="B2613" s="198" t="str">
        <f ca="1"/>
        <v>2015-04-07</v>
      </c>
      <c r="C2613" s="30">
        <f ca="1"/>
        <v>28.14</v>
      </c>
      <c r="D2613" s="205">
        <f t="shared" ca="1" si="188"/>
        <v>27.9955</v>
      </c>
      <c r="E2613" s="30">
        <f t="shared" ca="1" si="185"/>
        <v>27.249166666666671</v>
      </c>
      <c r="F2613" s="30">
        <f t="shared" ca="1" si="186"/>
        <v>25.857499999999995</v>
      </c>
      <c r="G2613" s="206">
        <f t="shared" ca="1" si="187"/>
        <v>23.080119999999994</v>
      </c>
      <c r="H2613" s="192" t="str">
        <f ca="1"/>
        <v>2015-04-07</v>
      </c>
      <c r="I2613" s="193">
        <f ca="1"/>
        <v>140049200</v>
      </c>
      <c r="O2613" s="192" t="str">
        <f ca="1"/>
        <v>2015-04-02</v>
      </c>
      <c r="P2613" s="193">
        <f ca="1"/>
        <v>1.9</v>
      </c>
      <c r="Q2613" s="11"/>
    </row>
    <row r="2614" spans="1:17" ht="12.5">
      <c r="A2614" s="19"/>
      <c r="B2614" s="198" t="str">
        <f ca="1"/>
        <v>2015-04-06</v>
      </c>
      <c r="C2614" s="30">
        <f ca="1"/>
        <v>28.44</v>
      </c>
      <c r="D2614" s="205">
        <f t="shared" ca="1" si="188"/>
        <v>28.008000000000003</v>
      </c>
      <c r="E2614" s="30">
        <f t="shared" ca="1" si="185"/>
        <v>27.195000000000007</v>
      </c>
      <c r="F2614" s="30">
        <f t="shared" ca="1" si="186"/>
        <v>25.807249999999996</v>
      </c>
      <c r="G2614" s="206">
        <f t="shared" ca="1" si="187"/>
        <v>23.03312</v>
      </c>
      <c r="H2614" s="192" t="str">
        <f ca="1"/>
        <v>2015-04-06</v>
      </c>
      <c r="I2614" s="193">
        <f ca="1"/>
        <v>148776000</v>
      </c>
      <c r="O2614" s="192" t="str">
        <f ca="1"/>
        <v>2015-04-01</v>
      </c>
      <c r="P2614" s="193">
        <f ca="1"/>
        <v>1.87</v>
      </c>
      <c r="Q2614" s="11"/>
    </row>
    <row r="2615" spans="1:17" ht="12.5">
      <c r="A2615" s="19"/>
      <c r="B2615" s="198" t="str">
        <f ca="1"/>
        <v>2015-04-02</v>
      </c>
      <c r="C2615" s="30">
        <f ca="1"/>
        <v>27.99</v>
      </c>
      <c r="D2615" s="205">
        <f t="shared" ca="1" si="188"/>
        <v>27.999500000000001</v>
      </c>
      <c r="E2615" s="30">
        <f t="shared" ca="1" si="185"/>
        <v>27.120500000000007</v>
      </c>
      <c r="F2615" s="30">
        <f t="shared" ca="1" si="186"/>
        <v>25.756166666666662</v>
      </c>
      <c r="G2615" s="206">
        <f t="shared" ca="1" si="187"/>
        <v>22.984919999999999</v>
      </c>
      <c r="H2615" s="192" t="str">
        <f ca="1"/>
        <v>2015-04-02</v>
      </c>
      <c r="I2615" s="193">
        <f ca="1"/>
        <v>128880524</v>
      </c>
      <c r="O2615" s="192" t="str">
        <f ca="1"/>
        <v>2015-03-31</v>
      </c>
      <c r="P2615" s="193">
        <f ca="1"/>
        <v>1.93</v>
      </c>
      <c r="Q2615" s="11"/>
    </row>
    <row r="2616" spans="1:17" ht="12.5">
      <c r="A2616" s="19"/>
      <c r="B2616" s="198" t="str">
        <f ca="1"/>
        <v>2015-04-01</v>
      </c>
      <c r="C2616" s="30">
        <f ca="1"/>
        <v>27.75</v>
      </c>
      <c r="D2616" s="205">
        <f t="shared" ca="1" si="188"/>
        <v>28.011500000000002</v>
      </c>
      <c r="E2616" s="30">
        <f t="shared" ca="1" si="185"/>
        <v>27.048000000000009</v>
      </c>
      <c r="F2616" s="30">
        <f t="shared" ca="1" si="186"/>
        <v>25.70933333333333</v>
      </c>
      <c r="G2616" s="206">
        <f t="shared" ca="1" si="187"/>
        <v>22.939559999999997</v>
      </c>
      <c r="H2616" s="192" t="str">
        <f ca="1"/>
        <v>2015-04-01</v>
      </c>
      <c r="I2616" s="193">
        <f ca="1"/>
        <v>162485748</v>
      </c>
      <c r="O2616" s="192" t="str">
        <f ca="1"/>
        <v>2015-03-30</v>
      </c>
      <c r="P2616" s="193">
        <f ca="1"/>
        <v>1.96</v>
      </c>
      <c r="Q2616" s="11"/>
    </row>
    <row r="2617" spans="1:17" ht="12.5">
      <c r="A2617" s="19"/>
      <c r="B2617" s="198" t="str">
        <f ca="1"/>
        <v>2015-03-31</v>
      </c>
      <c r="C2617" s="30">
        <f ca="1"/>
        <v>27.79</v>
      </c>
      <c r="D2617" s="205">
        <f t="shared" ca="1" si="188"/>
        <v>28.059500000000003</v>
      </c>
      <c r="E2617" s="30">
        <f t="shared" ca="1" si="185"/>
        <v>26.979500000000012</v>
      </c>
      <c r="F2617" s="30">
        <f t="shared" ca="1" si="186"/>
        <v>25.664166666666667</v>
      </c>
      <c r="G2617" s="206">
        <f t="shared" ca="1" si="187"/>
        <v>22.896039999999999</v>
      </c>
      <c r="H2617" s="192" t="str">
        <f ca="1"/>
        <v>2015-03-31</v>
      </c>
      <c r="I2617" s="193">
        <f ca="1"/>
        <v>168362400</v>
      </c>
      <c r="O2617" s="192" t="str">
        <f ca="1"/>
        <v>2015-03-27</v>
      </c>
      <c r="P2617" s="193">
        <f ca="1"/>
        <v>1.95</v>
      </c>
      <c r="Q2617" s="11"/>
    </row>
    <row r="2618" spans="1:17" ht="12.5">
      <c r="A2618" s="19"/>
      <c r="B2618" s="198" t="str">
        <f ca="1"/>
        <v>2015-03-30</v>
      </c>
      <c r="C2618" s="30">
        <f ca="1"/>
        <v>28.22</v>
      </c>
      <c r="D2618" s="205">
        <f t="shared" ca="1" si="188"/>
        <v>28.1145</v>
      </c>
      <c r="E2618" s="30">
        <f t="shared" ca="1" si="185"/>
        <v>26.921666666666678</v>
      </c>
      <c r="F2618" s="30">
        <f t="shared" ca="1" si="186"/>
        <v>25.61483333333333</v>
      </c>
      <c r="G2618" s="206">
        <f t="shared" ca="1" si="187"/>
        <v>22.852840000000004</v>
      </c>
      <c r="H2618" s="192" t="str">
        <f ca="1"/>
        <v>2015-03-30</v>
      </c>
      <c r="I2618" s="193">
        <f ca="1"/>
        <v>188398800</v>
      </c>
      <c r="O2618" s="192" t="str">
        <f ca="1"/>
        <v>2015-03-26</v>
      </c>
      <c r="P2618" s="193">
        <f ca="1"/>
        <v>2.0099999999999998</v>
      </c>
      <c r="Q2618" s="11"/>
    </row>
    <row r="2619" spans="1:17" ht="12.5">
      <c r="A2619" s="19"/>
      <c r="B2619" s="198" t="str">
        <f ca="1"/>
        <v>2015-03-27</v>
      </c>
      <c r="C2619" s="30">
        <f ca="1"/>
        <v>27.53</v>
      </c>
      <c r="D2619" s="205">
        <f t="shared" ca="1" si="188"/>
        <v>28.145000000000003</v>
      </c>
      <c r="E2619" s="30">
        <f t="shared" ca="1" si="185"/>
        <v>26.860500000000009</v>
      </c>
      <c r="F2619" s="30">
        <f t="shared" ca="1" si="186"/>
        <v>25.563499999999994</v>
      </c>
      <c r="G2619" s="206">
        <f t="shared" ca="1" si="187"/>
        <v>22.807800000000004</v>
      </c>
      <c r="H2619" s="192" t="str">
        <f ca="1"/>
        <v>2015-03-27</v>
      </c>
      <c r="I2619" s="193">
        <f ca="1"/>
        <v>158184800</v>
      </c>
      <c r="O2619" s="192" t="str">
        <f ca="1"/>
        <v>2015-03-25</v>
      </c>
      <c r="P2619" s="193">
        <f ca="1"/>
        <v>1.92</v>
      </c>
      <c r="Q2619" s="11"/>
    </row>
    <row r="2620" spans="1:17" ht="12.5">
      <c r="A2620" s="19"/>
      <c r="B2620" s="198" t="str">
        <f ca="1"/>
        <v>2015-03-26</v>
      </c>
      <c r="C2620" s="30">
        <f ca="1"/>
        <v>27.75</v>
      </c>
      <c r="D2620" s="205">
        <f t="shared" ca="1" si="188"/>
        <v>28.203000000000003</v>
      </c>
      <c r="E2620" s="30">
        <f t="shared" ca="1" si="185"/>
        <v>26.818833333333341</v>
      </c>
      <c r="F2620" s="30">
        <f t="shared" ca="1" si="186"/>
        <v>25.517916666666665</v>
      </c>
      <c r="G2620" s="206">
        <f t="shared" ca="1" si="187"/>
        <v>22.764920000000007</v>
      </c>
      <c r="H2620" s="192" t="str">
        <f ca="1"/>
        <v>2015-03-26</v>
      </c>
      <c r="I2620" s="193">
        <f ca="1"/>
        <v>190291600</v>
      </c>
      <c r="O2620" s="192" t="str">
        <f ca="1"/>
        <v>2015-03-24</v>
      </c>
      <c r="P2620" s="193">
        <f ca="1"/>
        <v>1.88</v>
      </c>
      <c r="Q2620" s="11"/>
    </row>
    <row r="2621" spans="1:17" ht="12.5">
      <c r="A2621" s="19"/>
      <c r="B2621" s="198" t="str">
        <f ca="1"/>
        <v>2015-03-25</v>
      </c>
      <c r="C2621" s="30">
        <f ca="1"/>
        <v>27.55</v>
      </c>
      <c r="D2621" s="205">
        <f t="shared" ca="1" si="188"/>
        <v>28.271999999999998</v>
      </c>
      <c r="E2621" s="30">
        <f t="shared" ca="1" si="185"/>
        <v>26.77866666666667</v>
      </c>
      <c r="F2621" s="30">
        <f t="shared" ca="1" si="186"/>
        <v>25.471083333333329</v>
      </c>
      <c r="G2621" s="206">
        <f t="shared" ca="1" si="187"/>
        <v>22.721160000000008</v>
      </c>
      <c r="H2621" s="192" t="str">
        <f ca="1"/>
        <v>2015-03-25</v>
      </c>
      <c r="I2621" s="193">
        <f ca="1"/>
        <v>206620800</v>
      </c>
      <c r="O2621" s="192" t="str">
        <f ca="1"/>
        <v>2015-03-23</v>
      </c>
      <c r="P2621" s="193">
        <f ca="1"/>
        <v>1.92</v>
      </c>
      <c r="Q2621" s="11"/>
    </row>
    <row r="2622" spans="1:17" ht="12.5">
      <c r="A2622" s="19"/>
      <c r="B2622" s="198" t="str">
        <f ca="1"/>
        <v>2015-03-24</v>
      </c>
      <c r="C2622" s="30">
        <f ca="1"/>
        <v>28.29</v>
      </c>
      <c r="D2622" s="205">
        <f t="shared" ca="1" si="188"/>
        <v>28.3325</v>
      </c>
      <c r="E2622" s="30">
        <f t="shared" ca="1" si="185"/>
        <v>26.74216666666667</v>
      </c>
      <c r="F2622" s="30">
        <f t="shared" ca="1" si="186"/>
        <v>25.424583333333327</v>
      </c>
      <c r="G2622" s="206">
        <f t="shared" ca="1" si="187"/>
        <v>22.678280000000004</v>
      </c>
      <c r="H2622" s="192" t="str">
        <f ca="1"/>
        <v>2015-03-24</v>
      </c>
      <c r="I2622" s="193">
        <f ca="1"/>
        <v>131369216</v>
      </c>
      <c r="O2622" s="192" t="str">
        <f ca="1"/>
        <v>2015-03-20</v>
      </c>
      <c r="P2622" s="193">
        <f ca="1"/>
        <v>1.93</v>
      </c>
      <c r="Q2622" s="11"/>
    </row>
    <row r="2623" spans="1:17" ht="12.5">
      <c r="A2623" s="19"/>
      <c r="B2623" s="198" t="str">
        <f ca="1"/>
        <v>2015-03-23</v>
      </c>
      <c r="C2623" s="30">
        <f ca="1"/>
        <v>28.41</v>
      </c>
      <c r="D2623" s="205">
        <f t="shared" ca="1" si="188"/>
        <v>28.393999999999995</v>
      </c>
      <c r="E2623" s="30">
        <f t="shared" ca="1" si="185"/>
        <v>26.686</v>
      </c>
      <c r="F2623" s="30">
        <f t="shared" ca="1" si="186"/>
        <v>25.374833333333324</v>
      </c>
      <c r="G2623" s="206">
        <f t="shared" ca="1" si="187"/>
        <v>22.632720000000006</v>
      </c>
      <c r="H2623" s="192" t="str">
        <f ca="1"/>
        <v>2015-03-23</v>
      </c>
      <c r="I2623" s="193">
        <f ca="1"/>
        <v>150838800</v>
      </c>
      <c r="O2623" s="192" t="str">
        <f ca="1"/>
        <v>2015-03-19</v>
      </c>
      <c r="P2623" s="193">
        <f ca="1"/>
        <v>1.98</v>
      </c>
      <c r="Q2623" s="11"/>
    </row>
    <row r="2624" spans="1:17" ht="12.5">
      <c r="A2624" s="19"/>
      <c r="B2624" s="198" t="str">
        <f ca="1"/>
        <v>2015-03-20</v>
      </c>
      <c r="C2624" s="30">
        <f ca="1"/>
        <v>28.12</v>
      </c>
      <c r="D2624" s="205">
        <f t="shared" ca="1" si="188"/>
        <v>28.458499999999997</v>
      </c>
      <c r="E2624" s="30">
        <f t="shared" ca="1" si="185"/>
        <v>26.629666666666665</v>
      </c>
      <c r="F2624" s="30">
        <f t="shared" ca="1" si="186"/>
        <v>25.322833333333328</v>
      </c>
      <c r="G2624" s="206">
        <f t="shared" ca="1" si="187"/>
        <v>22.587320000000005</v>
      </c>
      <c r="H2624" s="192" t="str">
        <f ca="1"/>
        <v>2015-03-20</v>
      </c>
      <c r="I2624" s="193">
        <f ca="1"/>
        <v>274780544</v>
      </c>
      <c r="O2624" s="192" t="str">
        <f ca="1"/>
        <v>2015-03-18</v>
      </c>
      <c r="P2624" s="193">
        <f ca="1"/>
        <v>1.95</v>
      </c>
      <c r="Q2624" s="11"/>
    </row>
    <row r="2625" spans="1:17" ht="12.5">
      <c r="A2625" s="19"/>
      <c r="B2625" s="198" t="str">
        <f ca="1"/>
        <v>2015-03-19</v>
      </c>
      <c r="C2625" s="30">
        <f ca="1"/>
        <v>28.47</v>
      </c>
      <c r="D2625" s="205">
        <f t="shared" ca="1" si="188"/>
        <v>28.498499999999996</v>
      </c>
      <c r="E2625" s="30">
        <f t="shared" ca="1" si="185"/>
        <v>26.579666666666665</v>
      </c>
      <c r="F2625" s="30">
        <f t="shared" ca="1" si="186"/>
        <v>25.274499999999996</v>
      </c>
      <c r="G2625" s="206">
        <f t="shared" ca="1" si="187"/>
        <v>22.542360000000009</v>
      </c>
      <c r="H2625" s="192" t="str">
        <f ca="1"/>
        <v>2015-03-19</v>
      </c>
      <c r="I2625" s="193">
        <f ca="1"/>
        <v>183238000</v>
      </c>
      <c r="O2625" s="192" t="str">
        <f ca="1"/>
        <v>2015-03-17</v>
      </c>
      <c r="P2625" s="193">
        <f ca="1"/>
        <v>2.06</v>
      </c>
      <c r="Q2625" s="11"/>
    </row>
    <row r="2626" spans="1:17" ht="12.5">
      <c r="A2626" s="19"/>
      <c r="B2626" s="198" t="str">
        <f ca="1"/>
        <v>2015-03-18</v>
      </c>
      <c r="C2626" s="30">
        <f ca="1"/>
        <v>28.69</v>
      </c>
      <c r="D2626" s="205">
        <f t="shared" ca="1" si="188"/>
        <v>28.509499999999996</v>
      </c>
      <c r="E2626" s="30">
        <f t="shared" ca="1" si="185"/>
        <v>26.519666666666659</v>
      </c>
      <c r="F2626" s="30">
        <f t="shared" ca="1" si="186"/>
        <v>25.217916666666664</v>
      </c>
      <c r="G2626" s="206">
        <f t="shared" ca="1" si="187"/>
        <v>22.495200000000008</v>
      </c>
      <c r="H2626" s="192" t="str">
        <f ca="1"/>
        <v>2015-03-18</v>
      </c>
      <c r="I2626" s="193">
        <f ca="1"/>
        <v>261083780</v>
      </c>
      <c r="O2626" s="192" t="str">
        <f ca="1"/>
        <v>2015-03-16</v>
      </c>
      <c r="P2626" s="193">
        <f ca="1"/>
        <v>2.1</v>
      </c>
      <c r="Q2626" s="11"/>
    </row>
    <row r="2627" spans="1:17" ht="12.5">
      <c r="A2627" s="19"/>
      <c r="B2627" s="198" t="str">
        <f ca="1"/>
        <v>2015-03-17</v>
      </c>
      <c r="C2627" s="30">
        <f ca="1"/>
        <v>28.37</v>
      </c>
      <c r="D2627" s="205">
        <f t="shared" ca="1" si="188"/>
        <v>28.512499999999999</v>
      </c>
      <c r="E2627" s="30">
        <f t="shared" ca="1" si="185"/>
        <v>26.459166666666658</v>
      </c>
      <c r="F2627" s="30">
        <f t="shared" ca="1" si="186"/>
        <v>25.166666666666668</v>
      </c>
      <c r="G2627" s="206">
        <f t="shared" ca="1" si="187"/>
        <v>22.446640000000006</v>
      </c>
      <c r="H2627" s="192" t="str">
        <f ca="1"/>
        <v>2015-03-17</v>
      </c>
      <c r="I2627" s="193">
        <f ca="1"/>
        <v>204092416</v>
      </c>
      <c r="O2627" s="192" t="str">
        <f ca="1"/>
        <v>2015-03-13</v>
      </c>
      <c r="P2627" s="193">
        <f ca="1"/>
        <v>2.11</v>
      </c>
      <c r="Q2627" s="11"/>
    </row>
    <row r="2628" spans="1:17" ht="12.5">
      <c r="A2628" s="19"/>
      <c r="B2628" s="198" t="str">
        <f ca="1"/>
        <v>2015-03-16</v>
      </c>
      <c r="C2628" s="30">
        <f ca="1"/>
        <v>27.9</v>
      </c>
      <c r="D2628" s="205">
        <f t="shared" ca="1" si="188"/>
        <v>28.521499999999996</v>
      </c>
      <c r="E2628" s="30">
        <f t="shared" ref="E2628:E2691" ca="1" si="189">AVERAGE(C2628:C2687)</f>
        <v>26.391999999999992</v>
      </c>
      <c r="F2628" s="30">
        <f t="shared" ref="F2628:F2691" ca="1" si="190">AVERAGE(C2628:C2747)</f>
        <v>25.119666666666664</v>
      </c>
      <c r="G2628" s="206">
        <f t="shared" ref="G2628:G2691" ca="1" si="191">AVERAGE(C2628:C2877)</f>
        <v>22.399680000000004</v>
      </c>
      <c r="H2628" s="192" t="str">
        <f ca="1"/>
        <v>2015-03-16</v>
      </c>
      <c r="I2628" s="193">
        <f ca="1"/>
        <v>143497200</v>
      </c>
      <c r="O2628" s="192" t="str">
        <f ca="1"/>
        <v>2015-03-12</v>
      </c>
      <c r="P2628" s="193">
        <f ca="1"/>
        <v>2.1</v>
      </c>
      <c r="Q2628" s="11"/>
    </row>
    <row r="2629" spans="1:17" ht="12.5">
      <c r="A2629" s="19"/>
      <c r="B2629" s="198" t="str">
        <f ca="1"/>
        <v>2015-03-13</v>
      </c>
      <c r="C2629" s="30">
        <f ca="1"/>
        <v>27.6</v>
      </c>
      <c r="D2629" s="205">
        <f t="shared" ref="D2629:D2692" ca="1" si="192">AVERAGE(C2629:C2648)</f>
        <v>28.545499999999997</v>
      </c>
      <c r="E2629" s="30">
        <f t="shared" ca="1" si="189"/>
        <v>26.322833333333325</v>
      </c>
      <c r="F2629" s="30">
        <f t="shared" ca="1" si="190"/>
        <v>25.073666666666664</v>
      </c>
      <c r="G2629" s="206">
        <f t="shared" ca="1" si="191"/>
        <v>22.354640000000007</v>
      </c>
      <c r="H2629" s="192" t="str">
        <f ca="1"/>
        <v>2015-03-13</v>
      </c>
      <c r="I2629" s="193">
        <f ca="1"/>
        <v>207309200</v>
      </c>
      <c r="O2629" s="192" t="str">
        <f ca="1"/>
        <v>2015-03-11</v>
      </c>
      <c r="P2629" s="193">
        <f ca="1"/>
        <v>2.11</v>
      </c>
      <c r="Q2629" s="11"/>
    </row>
    <row r="2630" spans="1:17" ht="12.5">
      <c r="A2630" s="19"/>
      <c r="B2630" s="198" t="str">
        <f ca="1"/>
        <v>2015-03-12</v>
      </c>
      <c r="C2630" s="30">
        <f ca="1"/>
        <v>27.79</v>
      </c>
      <c r="D2630" s="205">
        <f t="shared" ca="1" si="192"/>
        <v>28.577499999999997</v>
      </c>
      <c r="E2630" s="30">
        <f t="shared" ca="1" si="189"/>
        <v>26.263999999999992</v>
      </c>
      <c r="F2630" s="30">
        <f t="shared" ca="1" si="190"/>
        <v>25.029999999999998</v>
      </c>
      <c r="G2630" s="206">
        <f t="shared" ca="1" si="191"/>
        <v>22.310200000000005</v>
      </c>
      <c r="H2630" s="192" t="str">
        <f ca="1"/>
        <v>2015-03-12</v>
      </c>
      <c r="I2630" s="193">
        <f ca="1"/>
        <v>193450876</v>
      </c>
      <c r="O2630" s="192" t="str">
        <f ca="1"/>
        <v>2015-03-10</v>
      </c>
      <c r="P2630" s="193">
        <f ca="1"/>
        <v>2.13</v>
      </c>
      <c r="Q2630" s="11"/>
    </row>
    <row r="2631" spans="1:17" ht="12.5">
      <c r="A2631" s="19"/>
      <c r="B2631" s="198" t="str">
        <f ca="1"/>
        <v>2015-03-11</v>
      </c>
      <c r="C2631" s="30">
        <f ca="1"/>
        <v>27.3</v>
      </c>
      <c r="D2631" s="205">
        <f t="shared" ca="1" si="192"/>
        <v>28.5825</v>
      </c>
      <c r="E2631" s="30">
        <f t="shared" ca="1" si="189"/>
        <v>26.207666666666661</v>
      </c>
      <c r="F2631" s="30">
        <f t="shared" ca="1" si="190"/>
        <v>24.986333333333331</v>
      </c>
      <c r="G2631" s="206">
        <f t="shared" ca="1" si="191"/>
        <v>22.264760000000003</v>
      </c>
      <c r="H2631" s="192" t="str">
        <f ca="1"/>
        <v>2015-03-11</v>
      </c>
      <c r="I2631" s="193">
        <f ca="1"/>
        <v>275756000</v>
      </c>
      <c r="O2631" s="192" t="str">
        <f ca="1"/>
        <v>2015-03-09</v>
      </c>
      <c r="P2631" s="193">
        <f ca="1"/>
        <v>2.19</v>
      </c>
      <c r="Q2631" s="11"/>
    </row>
    <row r="2632" spans="1:17" ht="12.5">
      <c r="A2632" s="19"/>
      <c r="B2632" s="198" t="str">
        <f ca="1"/>
        <v>2015-03-10</v>
      </c>
      <c r="C2632" s="30">
        <f ca="1"/>
        <v>27.81</v>
      </c>
      <c r="D2632" s="205">
        <f t="shared" ca="1" si="192"/>
        <v>28.579999999999995</v>
      </c>
      <c r="E2632" s="30">
        <f t="shared" ca="1" si="189"/>
        <v>26.166499999999989</v>
      </c>
      <c r="F2632" s="30">
        <f t="shared" ca="1" si="190"/>
        <v>24.946333333333332</v>
      </c>
      <c r="G2632" s="206">
        <f t="shared" ca="1" si="191"/>
        <v>22.222000000000005</v>
      </c>
      <c r="H2632" s="192" t="str">
        <f ca="1"/>
        <v>2015-03-10</v>
      </c>
      <c r="I2632" s="193">
        <f ca="1"/>
        <v>275426400</v>
      </c>
      <c r="O2632" s="192" t="str">
        <f ca="1"/>
        <v>2015-03-06</v>
      </c>
      <c r="P2632" s="193">
        <f ca="1"/>
        <v>2.2400000000000002</v>
      </c>
      <c r="Q2632" s="11"/>
    </row>
    <row r="2633" spans="1:17" ht="12.5">
      <c r="A2633" s="19"/>
      <c r="B2633" s="198" t="str">
        <f ca="1"/>
        <v>2015-03-09</v>
      </c>
      <c r="C2633" s="30">
        <f ca="1"/>
        <v>28.39</v>
      </c>
      <c r="D2633" s="205">
        <f t="shared" ca="1" si="192"/>
        <v>28.526499999999999</v>
      </c>
      <c r="E2633" s="30">
        <f t="shared" ca="1" si="189"/>
        <v>26.117999999999991</v>
      </c>
      <c r="F2633" s="30">
        <f t="shared" ca="1" si="190"/>
        <v>24.900750000000002</v>
      </c>
      <c r="G2633" s="206">
        <f t="shared" ca="1" si="191"/>
        <v>22.177960000000002</v>
      </c>
      <c r="H2633" s="192" t="str">
        <f ca="1"/>
        <v>2015-03-09</v>
      </c>
      <c r="I2633" s="193">
        <f ca="1"/>
        <v>354114000</v>
      </c>
      <c r="O2633" s="192" t="str">
        <f ca="1"/>
        <v>2015-03-05</v>
      </c>
      <c r="P2633" s="193">
        <f ca="1"/>
        <v>2.11</v>
      </c>
      <c r="Q2633" s="11"/>
    </row>
    <row r="2634" spans="1:17" ht="12.5">
      <c r="A2634" s="19"/>
      <c r="B2634" s="198" t="str">
        <f ca="1"/>
        <v>2015-03-06</v>
      </c>
      <c r="C2634" s="30">
        <f ca="1"/>
        <v>28.27</v>
      </c>
      <c r="D2634" s="205">
        <f t="shared" ca="1" si="192"/>
        <v>28.434999999999995</v>
      </c>
      <c r="E2634" s="30">
        <f t="shared" ca="1" si="189"/>
        <v>26.067999999999991</v>
      </c>
      <c r="F2634" s="30">
        <f t="shared" ca="1" si="190"/>
        <v>24.851749999999999</v>
      </c>
      <c r="G2634" s="206">
        <f t="shared" ca="1" si="191"/>
        <v>22.131520000000002</v>
      </c>
      <c r="H2634" s="192" t="str">
        <f ca="1"/>
        <v>2015-03-06</v>
      </c>
      <c r="I2634" s="193">
        <f ca="1"/>
        <v>291368400</v>
      </c>
      <c r="O2634" s="192" t="str">
        <f ca="1"/>
        <v>2015-03-04</v>
      </c>
      <c r="P2634" s="193">
        <f ca="1"/>
        <v>2.12</v>
      </c>
      <c r="Q2634" s="11"/>
    </row>
    <row r="2635" spans="1:17" ht="12.5">
      <c r="A2635" s="19"/>
      <c r="B2635" s="198" t="str">
        <f ca="1"/>
        <v>2015-03-05</v>
      </c>
      <c r="C2635" s="30">
        <f ca="1"/>
        <v>28.23</v>
      </c>
      <c r="D2635" s="205">
        <f t="shared" ca="1" si="192"/>
        <v>28.360999999999997</v>
      </c>
      <c r="E2635" s="30">
        <f t="shared" ca="1" si="189"/>
        <v>26.01349999999999</v>
      </c>
      <c r="F2635" s="30">
        <f t="shared" ca="1" si="190"/>
        <v>24.803833333333333</v>
      </c>
      <c r="G2635" s="206">
        <f t="shared" ca="1" si="191"/>
        <v>22.08492</v>
      </c>
      <c r="H2635" s="192" t="str">
        <f ca="1"/>
        <v>2015-03-05</v>
      </c>
      <c r="I2635" s="193">
        <f ca="1"/>
        <v>226068584</v>
      </c>
      <c r="O2635" s="192" t="str">
        <f ca="1"/>
        <v>2015-03-03</v>
      </c>
      <c r="P2635" s="193">
        <f ca="1"/>
        <v>2.12</v>
      </c>
      <c r="Q2635" s="11"/>
    </row>
    <row r="2636" spans="1:17" ht="12.5">
      <c r="A2636" s="19"/>
      <c r="B2636" s="198" t="str">
        <f ca="1"/>
        <v>2015-03-04</v>
      </c>
      <c r="C2636" s="30">
        <f ca="1"/>
        <v>28.71</v>
      </c>
      <c r="D2636" s="205">
        <f t="shared" ca="1" si="192"/>
        <v>28.279499999999995</v>
      </c>
      <c r="E2636" s="30">
        <f t="shared" ca="1" si="189"/>
        <v>25.969333333333321</v>
      </c>
      <c r="F2636" s="30">
        <f t="shared" ca="1" si="190"/>
        <v>24.755833333333332</v>
      </c>
      <c r="G2636" s="206">
        <f t="shared" ca="1" si="191"/>
        <v>22.038440000000001</v>
      </c>
      <c r="H2636" s="192" t="str">
        <f ca="1"/>
        <v>2015-03-04</v>
      </c>
      <c r="I2636" s="193">
        <f ca="1"/>
        <v>126665360</v>
      </c>
      <c r="O2636" s="192" t="str">
        <f ca="1"/>
        <v>2015-03-02</v>
      </c>
      <c r="P2636" s="193">
        <f ca="1"/>
        <v>2.08</v>
      </c>
      <c r="Q2636" s="11"/>
    </row>
    <row r="2637" spans="1:17" ht="12.5">
      <c r="A2637" s="19"/>
      <c r="B2637" s="198" t="str">
        <f ca="1"/>
        <v>2015-03-03</v>
      </c>
      <c r="C2637" s="30">
        <f ca="1"/>
        <v>28.89</v>
      </c>
      <c r="D2637" s="205">
        <f t="shared" ca="1" si="192"/>
        <v>28.163499999999999</v>
      </c>
      <c r="E2637" s="30">
        <f t="shared" ca="1" si="189"/>
        <v>25.91899999999999</v>
      </c>
      <c r="F2637" s="30">
        <f t="shared" ca="1" si="190"/>
        <v>24.702999999999996</v>
      </c>
      <c r="G2637" s="206">
        <f t="shared" ca="1" si="191"/>
        <v>21.990080000000003</v>
      </c>
      <c r="H2637" s="192" t="str">
        <f ca="1"/>
        <v>2015-03-03</v>
      </c>
      <c r="I2637" s="193">
        <f ca="1"/>
        <v>151265200</v>
      </c>
      <c r="O2637" s="192" t="str">
        <f ca="1"/>
        <v>2015-02-27</v>
      </c>
      <c r="P2637" s="193">
        <f ca="1"/>
        <v>2</v>
      </c>
      <c r="Q2637" s="11"/>
    </row>
    <row r="2638" spans="1:17" ht="12.5">
      <c r="A2638" s="19"/>
      <c r="B2638" s="198" t="str">
        <f ca="1"/>
        <v>2015-03-02</v>
      </c>
      <c r="C2638" s="30">
        <f ca="1"/>
        <v>28.83</v>
      </c>
      <c r="D2638" s="205">
        <f t="shared" ca="1" si="192"/>
        <v>28.038500000000006</v>
      </c>
      <c r="E2638" s="30">
        <f t="shared" ca="1" si="189"/>
        <v>25.86733333333332</v>
      </c>
      <c r="F2638" s="30">
        <f t="shared" ca="1" si="190"/>
        <v>24.643083333333326</v>
      </c>
      <c r="G2638" s="206">
        <f t="shared" ca="1" si="191"/>
        <v>21.941200000000002</v>
      </c>
      <c r="H2638" s="192" t="str">
        <f ca="1"/>
        <v>2015-03-02</v>
      </c>
      <c r="I2638" s="193">
        <f ca="1"/>
        <v>192386800</v>
      </c>
      <c r="O2638" s="192" t="str">
        <f ca="1"/>
        <v>2015-02-26</v>
      </c>
      <c r="P2638" s="193">
        <f ca="1"/>
        <v>2.02</v>
      </c>
      <c r="Q2638" s="11"/>
    </row>
    <row r="2639" spans="1:17" ht="12.5">
      <c r="A2639" s="19"/>
      <c r="B2639" s="198" t="str">
        <f ca="1"/>
        <v>2015-02-27</v>
      </c>
      <c r="C2639" s="30">
        <f ca="1"/>
        <v>28.69</v>
      </c>
      <c r="D2639" s="205">
        <f t="shared" ca="1" si="192"/>
        <v>27.9</v>
      </c>
      <c r="E2639" s="30">
        <f t="shared" ca="1" si="189"/>
        <v>25.811833333333322</v>
      </c>
      <c r="F2639" s="30">
        <f t="shared" ca="1" si="190"/>
        <v>24.584416666666659</v>
      </c>
      <c r="G2639" s="206">
        <f t="shared" ca="1" si="191"/>
        <v>21.892400000000002</v>
      </c>
      <c r="H2639" s="192" t="str">
        <f ca="1"/>
        <v>2015-02-27</v>
      </c>
      <c r="I2639" s="193">
        <f ca="1"/>
        <v>248059388</v>
      </c>
      <c r="O2639" s="192" t="str">
        <f ca="1"/>
        <v>2015-02-25</v>
      </c>
      <c r="P2639" s="193">
        <f ca="1"/>
        <v>1.97</v>
      </c>
      <c r="Q2639" s="11"/>
    </row>
    <row r="2640" spans="1:17" ht="12.5">
      <c r="A2640" s="19"/>
      <c r="B2640" s="198" t="str">
        <f ca="1"/>
        <v>2015-02-26</v>
      </c>
      <c r="C2640" s="30">
        <f ca="1"/>
        <v>29.13</v>
      </c>
      <c r="D2640" s="205">
        <f t="shared" ca="1" si="192"/>
        <v>27.788000000000004</v>
      </c>
      <c r="E2640" s="30">
        <f t="shared" ca="1" si="189"/>
        <v>25.760333333333325</v>
      </c>
      <c r="F2640" s="30">
        <f t="shared" ca="1" si="190"/>
        <v>24.527999999999995</v>
      </c>
      <c r="G2640" s="206">
        <f t="shared" ca="1" si="191"/>
        <v>21.843720000000005</v>
      </c>
      <c r="H2640" s="192" t="str">
        <f ca="1"/>
        <v>2015-02-26</v>
      </c>
      <c r="I2640" s="193">
        <f ca="1"/>
        <v>365150116</v>
      </c>
      <c r="O2640" s="192" t="str">
        <f ca="1"/>
        <v>2015-02-24</v>
      </c>
      <c r="P2640" s="193">
        <f ca="1"/>
        <v>1.99</v>
      </c>
      <c r="Q2640" s="11"/>
    </row>
    <row r="2641" spans="1:17" ht="12.5">
      <c r="A2641" s="19"/>
      <c r="B2641" s="198" t="str">
        <f ca="1"/>
        <v>2015-02-25</v>
      </c>
      <c r="C2641" s="30">
        <f ca="1"/>
        <v>28.76</v>
      </c>
      <c r="D2641" s="205">
        <f t="shared" ca="1" si="192"/>
        <v>27.613999999999997</v>
      </c>
      <c r="E2641" s="30">
        <f t="shared" ca="1" si="189"/>
        <v>25.715833333333322</v>
      </c>
      <c r="F2641" s="30">
        <f t="shared" ca="1" si="190"/>
        <v>24.466333333333331</v>
      </c>
      <c r="G2641" s="206">
        <f t="shared" ca="1" si="191"/>
        <v>21.793120000000005</v>
      </c>
      <c r="H2641" s="192" t="str">
        <f ca="1"/>
        <v>2015-02-25</v>
      </c>
      <c r="I2641" s="193">
        <f ca="1"/>
        <v>298846984</v>
      </c>
      <c r="O2641" s="192" t="str">
        <f ca="1"/>
        <v>2015-02-23</v>
      </c>
      <c r="P2641" s="193">
        <f ca="1"/>
        <v>2.06</v>
      </c>
      <c r="Q2641" s="11"/>
    </row>
    <row r="2642" spans="1:17" ht="12.5">
      <c r="A2642" s="19"/>
      <c r="B2642" s="198" t="str">
        <f ca="1"/>
        <v>2015-02-24</v>
      </c>
      <c r="C2642" s="30">
        <f ca="1"/>
        <v>29.52</v>
      </c>
      <c r="D2642" s="205">
        <f t="shared" ca="1" si="192"/>
        <v>27.389999999999997</v>
      </c>
      <c r="E2642" s="30">
        <f t="shared" ca="1" si="189"/>
        <v>25.677666666666656</v>
      </c>
      <c r="F2642" s="30">
        <f t="shared" ca="1" si="190"/>
        <v>24.409249999999993</v>
      </c>
      <c r="G2642" s="206">
        <f t="shared" ca="1" si="191"/>
        <v>21.744160000000008</v>
      </c>
      <c r="H2642" s="192" t="str">
        <f ca="1"/>
        <v>2015-02-24</v>
      </c>
      <c r="I2642" s="193">
        <f ca="1"/>
        <v>276912520</v>
      </c>
      <c r="O2642" s="192" t="str">
        <f ca="1"/>
        <v>2015-02-20</v>
      </c>
      <c r="P2642" s="193">
        <f ca="1"/>
        <v>2.13</v>
      </c>
      <c r="Q2642" s="11"/>
    </row>
    <row r="2643" spans="1:17" ht="12.5">
      <c r="A2643" s="19"/>
      <c r="B2643" s="198" t="str">
        <f ca="1"/>
        <v>2015-02-23</v>
      </c>
      <c r="C2643" s="30">
        <f ca="1"/>
        <v>29.7</v>
      </c>
      <c r="D2643" s="205">
        <f t="shared" ca="1" si="192"/>
        <v>27.171999999999997</v>
      </c>
      <c r="E2643" s="30">
        <f t="shared" ca="1" si="189"/>
        <v>25.621666666666659</v>
      </c>
      <c r="F2643" s="30">
        <f t="shared" ca="1" si="190"/>
        <v>24.35391666666666</v>
      </c>
      <c r="G2643" s="206">
        <f t="shared" ca="1" si="191"/>
        <v>21.690880000000003</v>
      </c>
      <c r="H2643" s="192" t="str">
        <f ca="1"/>
        <v>2015-02-23</v>
      </c>
      <c r="I2643" s="193">
        <f ca="1"/>
        <v>283896440</v>
      </c>
      <c r="O2643" s="192" t="str">
        <f ca="1"/>
        <v>2015-02-19</v>
      </c>
      <c r="P2643" s="193">
        <f ca="1"/>
        <v>2.11</v>
      </c>
      <c r="Q2643" s="11"/>
    </row>
    <row r="2644" spans="1:17" ht="12.5">
      <c r="A2644" s="19"/>
      <c r="B2644" s="198" t="str">
        <f ca="1"/>
        <v>2015-02-20</v>
      </c>
      <c r="C2644" s="30">
        <f ca="1"/>
        <v>28.92</v>
      </c>
      <c r="D2644" s="205">
        <f t="shared" ca="1" si="192"/>
        <v>26.9435</v>
      </c>
      <c r="E2644" s="30">
        <f t="shared" ca="1" si="189"/>
        <v>25.566499999999998</v>
      </c>
      <c r="F2644" s="30">
        <f t="shared" ca="1" si="190"/>
        <v>24.29558333333333</v>
      </c>
      <c r="G2644" s="206">
        <f t="shared" ca="1" si="191"/>
        <v>21.637480000000011</v>
      </c>
      <c r="H2644" s="192" t="str">
        <f ca="1"/>
        <v>2015-02-20</v>
      </c>
      <c r="I2644" s="193">
        <f ca="1"/>
        <v>195793676</v>
      </c>
      <c r="O2644" s="192" t="str">
        <f ca="1"/>
        <v>2015-02-18</v>
      </c>
      <c r="P2644" s="193">
        <f ca="1"/>
        <v>2.0699999999999998</v>
      </c>
      <c r="Q2644" s="11"/>
    </row>
    <row r="2645" spans="1:17" ht="12.5">
      <c r="A2645" s="19"/>
      <c r="B2645" s="198" t="str">
        <f ca="1"/>
        <v>2015-02-19</v>
      </c>
      <c r="C2645" s="30">
        <f ca="1"/>
        <v>28.69</v>
      </c>
      <c r="D2645" s="205">
        <f t="shared" ca="1" si="192"/>
        <v>26.747500000000002</v>
      </c>
      <c r="E2645" s="30">
        <f t="shared" ca="1" si="189"/>
        <v>25.516333333333328</v>
      </c>
      <c r="F2645" s="30">
        <f t="shared" ca="1" si="190"/>
        <v>24.243333333333332</v>
      </c>
      <c r="G2645" s="206">
        <f t="shared" ca="1" si="191"/>
        <v>21.587880000000013</v>
      </c>
      <c r="H2645" s="192" t="str">
        <f ca="1"/>
        <v>2015-02-19</v>
      </c>
      <c r="I2645" s="193">
        <f ca="1"/>
        <v>149449600</v>
      </c>
      <c r="O2645" s="192" t="str">
        <f ca="1"/>
        <v>2015-02-17</v>
      </c>
      <c r="P2645" s="193">
        <f ca="1"/>
        <v>2.15</v>
      </c>
      <c r="Q2645" s="11"/>
    </row>
    <row r="2646" spans="1:17" ht="12.5">
      <c r="A2646" s="19"/>
      <c r="B2646" s="198" t="str">
        <f ca="1"/>
        <v>2015-02-18</v>
      </c>
      <c r="C2646" s="30">
        <f ca="1"/>
        <v>28.75</v>
      </c>
      <c r="D2646" s="205">
        <f t="shared" ca="1" si="192"/>
        <v>26.531499999999994</v>
      </c>
      <c r="E2646" s="30">
        <f t="shared" ca="1" si="189"/>
        <v>25.469333333333331</v>
      </c>
      <c r="F2646" s="30">
        <f t="shared" ca="1" si="190"/>
        <v>24.192749999999997</v>
      </c>
      <c r="G2646" s="206">
        <f t="shared" ca="1" si="191"/>
        <v>21.538920000000012</v>
      </c>
      <c r="H2646" s="192" t="str">
        <f ca="1"/>
        <v>2015-02-18</v>
      </c>
      <c r="I2646" s="193">
        <f ca="1"/>
        <v>179566948</v>
      </c>
      <c r="O2646" s="192" t="str">
        <f ca="1"/>
        <v>2015-02-13</v>
      </c>
      <c r="P2646" s="193">
        <f ca="1"/>
        <v>2.02</v>
      </c>
      <c r="Q2646" s="11"/>
    </row>
    <row r="2647" spans="1:17" ht="12.5">
      <c r="A2647" s="19"/>
      <c r="B2647" s="198" t="str">
        <f ca="1"/>
        <v>2015-02-17</v>
      </c>
      <c r="C2647" s="30">
        <f ca="1"/>
        <v>28.55</v>
      </c>
      <c r="D2647" s="205">
        <f t="shared" ca="1" si="192"/>
        <v>26.302999999999997</v>
      </c>
      <c r="E2647" s="30">
        <f t="shared" ca="1" si="189"/>
        <v>25.415333333333329</v>
      </c>
      <c r="F2647" s="30">
        <f t="shared" ca="1" si="190"/>
        <v>24.139416666666666</v>
      </c>
      <c r="G2647" s="206">
        <f t="shared" ca="1" si="191"/>
        <v>21.490440000000014</v>
      </c>
      <c r="H2647" s="192" t="str">
        <f ca="1"/>
        <v>2015-02-17</v>
      </c>
      <c r="I2647" s="193">
        <f ca="1"/>
        <v>252609620</v>
      </c>
      <c r="O2647" s="192" t="str">
        <f ca="1"/>
        <v>2015-02-12</v>
      </c>
      <c r="P2647" s="193">
        <f ca="1"/>
        <v>1.99</v>
      </c>
      <c r="Q2647" s="11"/>
    </row>
    <row r="2648" spans="1:17" ht="12.5">
      <c r="A2648" s="19"/>
      <c r="B2648" s="198" t="str">
        <f ca="1"/>
        <v>2015-02-13</v>
      </c>
      <c r="C2648" s="30">
        <f ca="1"/>
        <v>28.38</v>
      </c>
      <c r="D2648" s="205">
        <f t="shared" ca="1" si="192"/>
        <v>26.054500000000001</v>
      </c>
      <c r="E2648" s="30">
        <f t="shared" ca="1" si="189"/>
        <v>25.367666666666665</v>
      </c>
      <c r="F2648" s="30">
        <f t="shared" ca="1" si="190"/>
        <v>24.088916666666663</v>
      </c>
      <c r="G2648" s="206">
        <f t="shared" ca="1" si="191"/>
        <v>21.443520000000014</v>
      </c>
      <c r="H2648" s="192" t="str">
        <f ca="1"/>
        <v>2015-02-13</v>
      </c>
      <c r="I2648" s="193">
        <f ca="1"/>
        <v>217088876</v>
      </c>
      <c r="O2648" s="192" t="str">
        <f ca="1"/>
        <v>2015-02-11</v>
      </c>
      <c r="P2648" s="193">
        <f ca="1"/>
        <v>1.99</v>
      </c>
      <c r="Q2648" s="11"/>
    </row>
    <row r="2649" spans="1:17" ht="12.5">
      <c r="A2649" s="19"/>
      <c r="B2649" s="198" t="str">
        <f ca="1"/>
        <v>2015-02-12</v>
      </c>
      <c r="C2649" s="30">
        <f ca="1"/>
        <v>28.24</v>
      </c>
      <c r="D2649" s="205">
        <f t="shared" ca="1" si="192"/>
        <v>25.823500000000003</v>
      </c>
      <c r="E2649" s="30">
        <f t="shared" ca="1" si="189"/>
        <v>25.317333333333334</v>
      </c>
      <c r="F2649" s="30">
        <f t="shared" ca="1" si="190"/>
        <v>24.039416666666664</v>
      </c>
      <c r="G2649" s="206">
        <f t="shared" ca="1" si="191"/>
        <v>21.398360000000014</v>
      </c>
      <c r="H2649" s="192" t="str">
        <f ca="1"/>
        <v>2015-02-12</v>
      </c>
      <c r="I2649" s="193">
        <f ca="1"/>
        <v>297898000</v>
      </c>
      <c r="O2649" s="192" t="str">
        <f ca="1"/>
        <v>2015-02-10</v>
      </c>
      <c r="P2649" s="193">
        <f ca="1"/>
        <v>1.99</v>
      </c>
      <c r="Q2649" s="11"/>
    </row>
    <row r="2650" spans="1:17" ht="12.5">
      <c r="A2650" s="19"/>
      <c r="B2650" s="198" t="str">
        <f ca="1"/>
        <v>2015-02-11</v>
      </c>
      <c r="C2650" s="30">
        <f ca="1"/>
        <v>27.89</v>
      </c>
      <c r="D2650" s="205">
        <f t="shared" ca="1" si="192"/>
        <v>25.6325</v>
      </c>
      <c r="E2650" s="30">
        <f t="shared" ca="1" si="189"/>
        <v>25.27</v>
      </c>
      <c r="F2650" s="30">
        <f t="shared" ca="1" si="190"/>
        <v>23.989750000000001</v>
      </c>
      <c r="G2650" s="206">
        <f t="shared" ca="1" si="191"/>
        <v>21.35352000000001</v>
      </c>
      <c r="H2650" s="192" t="str">
        <f ca="1"/>
        <v>2015-02-11</v>
      </c>
      <c r="I2650" s="193">
        <f ca="1"/>
        <v>294247200</v>
      </c>
      <c r="O2650" s="192" t="str">
        <f ca="1"/>
        <v>2015-02-09</v>
      </c>
      <c r="P2650" s="193">
        <f ca="1"/>
        <v>1.95</v>
      </c>
      <c r="Q2650" s="11"/>
    </row>
    <row r="2651" spans="1:17" ht="12.5">
      <c r="A2651" s="19"/>
      <c r="B2651" s="198" t="str">
        <f ca="1"/>
        <v>2015-02-10</v>
      </c>
      <c r="C2651" s="30">
        <f ca="1"/>
        <v>27.25</v>
      </c>
      <c r="D2651" s="205">
        <f t="shared" ca="1" si="192"/>
        <v>25.463999999999999</v>
      </c>
      <c r="E2651" s="30">
        <f t="shared" ca="1" si="189"/>
        <v>25.223500000000001</v>
      </c>
      <c r="F2651" s="30">
        <f t="shared" ca="1" si="190"/>
        <v>23.942999999999998</v>
      </c>
      <c r="G2651" s="206">
        <f t="shared" ca="1" si="191"/>
        <v>21.310160000000014</v>
      </c>
      <c r="H2651" s="192" t="str">
        <f ca="1"/>
        <v>2015-02-10</v>
      </c>
      <c r="I2651" s="193">
        <f ca="1"/>
        <v>248034024</v>
      </c>
      <c r="O2651" s="192" t="str">
        <f ca="1"/>
        <v>2015-02-06</v>
      </c>
      <c r="P2651" s="193">
        <f ca="1"/>
        <v>1.94</v>
      </c>
      <c r="Q2651" s="11"/>
    </row>
    <row r="2652" spans="1:17" ht="12.5">
      <c r="A2652" s="19"/>
      <c r="B2652" s="198" t="str">
        <f ca="1"/>
        <v>2015-02-09</v>
      </c>
      <c r="C2652" s="30">
        <f ca="1"/>
        <v>26.74</v>
      </c>
      <c r="D2652" s="205">
        <f t="shared" ca="1" si="192"/>
        <v>25.316499999999998</v>
      </c>
      <c r="E2652" s="30">
        <f t="shared" ca="1" si="189"/>
        <v>25.181833333333334</v>
      </c>
      <c r="F2652" s="30">
        <f t="shared" ca="1" si="190"/>
        <v>23.901499999999999</v>
      </c>
      <c r="G2652" s="206">
        <f t="shared" ca="1" si="191"/>
        <v>21.268280000000015</v>
      </c>
      <c r="H2652" s="192" t="str">
        <f ca="1"/>
        <v>2015-02-09</v>
      </c>
      <c r="I2652" s="193">
        <f ca="1"/>
        <v>155559200</v>
      </c>
      <c r="O2652" s="192" t="str">
        <f ca="1"/>
        <v>2015-02-05</v>
      </c>
      <c r="P2652" s="193">
        <f ca="1"/>
        <v>1.82</v>
      </c>
      <c r="Q2652" s="11"/>
    </row>
    <row r="2653" spans="1:17" ht="12.5">
      <c r="A2653" s="19"/>
      <c r="B2653" s="198" t="str">
        <f ca="1"/>
        <v>2015-02-06</v>
      </c>
      <c r="C2653" s="30">
        <f ca="1"/>
        <v>26.56</v>
      </c>
      <c r="D2653" s="205">
        <f t="shared" ca="1" si="192"/>
        <v>25.2255</v>
      </c>
      <c r="E2653" s="30">
        <f t="shared" ca="1" si="189"/>
        <v>25.142833333333336</v>
      </c>
      <c r="F2653" s="30">
        <f t="shared" ca="1" si="190"/>
        <v>23.861666666666668</v>
      </c>
      <c r="G2653" s="206">
        <f t="shared" ca="1" si="191"/>
        <v>21.228440000000013</v>
      </c>
      <c r="H2653" s="192" t="str">
        <f ca="1"/>
        <v>2015-02-06</v>
      </c>
      <c r="I2653" s="193">
        <f ca="1"/>
        <v>174826400</v>
      </c>
      <c r="O2653" s="192" t="str">
        <f ca="1"/>
        <v>2015-02-04</v>
      </c>
      <c r="P2653" s="193">
        <f ca="1"/>
        <v>1.8</v>
      </c>
      <c r="Q2653" s="11"/>
    </row>
    <row r="2654" spans="1:17" ht="12.5">
      <c r="A2654" s="19"/>
      <c r="B2654" s="198" t="str">
        <f ca="1"/>
        <v>2015-02-05</v>
      </c>
      <c r="C2654" s="30">
        <f ca="1"/>
        <v>26.79</v>
      </c>
      <c r="D2654" s="205">
        <f t="shared" ca="1" si="192"/>
        <v>25.141999999999999</v>
      </c>
      <c r="E2654" s="30">
        <f t="shared" ca="1" si="189"/>
        <v>25.103666666666665</v>
      </c>
      <c r="F2654" s="30">
        <f t="shared" ca="1" si="190"/>
        <v>23.821166666666663</v>
      </c>
      <c r="G2654" s="206">
        <f t="shared" ca="1" si="191"/>
        <v>21.188440000000014</v>
      </c>
      <c r="H2654" s="192" t="str">
        <f ca="1"/>
        <v>2015-02-05</v>
      </c>
      <c r="I2654" s="193">
        <f ca="1"/>
        <v>168984980</v>
      </c>
      <c r="O2654" s="192" t="str">
        <f ca="1"/>
        <v>2015-02-03</v>
      </c>
      <c r="P2654" s="193">
        <f ca="1"/>
        <v>1.78</v>
      </c>
      <c r="Q2654" s="11"/>
    </row>
    <row r="2655" spans="1:17" ht="12.5">
      <c r="A2655" s="19"/>
      <c r="B2655" s="198" t="str">
        <f ca="1"/>
        <v>2015-02-04</v>
      </c>
      <c r="C2655" s="30">
        <f ca="1"/>
        <v>26.6</v>
      </c>
      <c r="D2655" s="205">
        <f t="shared" ca="1" si="192"/>
        <v>25.000999999999998</v>
      </c>
      <c r="E2655" s="30">
        <f t="shared" ca="1" si="189"/>
        <v>25.061333333333334</v>
      </c>
      <c r="F2655" s="30">
        <f t="shared" ca="1" si="190"/>
        <v>23.777916666666663</v>
      </c>
      <c r="G2655" s="206">
        <f t="shared" ca="1" si="191"/>
        <v>21.146360000000016</v>
      </c>
      <c r="H2655" s="192" t="str">
        <f ca="1"/>
        <v>2015-02-04</v>
      </c>
      <c r="I2655" s="193">
        <f ca="1"/>
        <v>280598972</v>
      </c>
      <c r="O2655" s="192" t="str">
        <f ca="1"/>
        <v>2015-02-02</v>
      </c>
      <c r="P2655" s="193">
        <f ca="1"/>
        <v>1.67</v>
      </c>
      <c r="Q2655" s="11"/>
    </row>
    <row r="2656" spans="1:17" ht="12.5">
      <c r="A2656" s="19"/>
      <c r="B2656" s="198" t="str">
        <f ca="1"/>
        <v>2015-02-03</v>
      </c>
      <c r="C2656" s="30">
        <f ca="1"/>
        <v>26.39</v>
      </c>
      <c r="D2656" s="205">
        <f t="shared" ca="1" si="192"/>
        <v>24.852999999999998</v>
      </c>
      <c r="E2656" s="30">
        <f t="shared" ca="1" si="189"/>
        <v>25.021000000000004</v>
      </c>
      <c r="F2656" s="30">
        <f t="shared" ca="1" si="190"/>
        <v>23.735749999999996</v>
      </c>
      <c r="G2656" s="206">
        <f t="shared" ca="1" si="191"/>
        <v>21.104160000000014</v>
      </c>
      <c r="H2656" s="192" t="str">
        <f ca="1"/>
        <v>2015-02-03</v>
      </c>
      <c r="I2656" s="193">
        <f ca="1"/>
        <v>207662996</v>
      </c>
      <c r="O2656" s="192" t="str">
        <f ca="1"/>
        <v>2015-01-30</v>
      </c>
      <c r="P2656" s="193">
        <f ca="1"/>
        <v>1.68</v>
      </c>
      <c r="Q2656" s="11"/>
    </row>
    <row r="2657" spans="1:17" ht="12.5">
      <c r="A2657" s="19"/>
      <c r="B2657" s="198" t="str">
        <f ca="1"/>
        <v>2015-02-02</v>
      </c>
      <c r="C2657" s="30">
        <f ca="1"/>
        <v>26.39</v>
      </c>
      <c r="D2657" s="205">
        <f t="shared" ca="1" si="192"/>
        <v>24.715499999999999</v>
      </c>
      <c r="E2657" s="30">
        <f t="shared" ca="1" si="189"/>
        <v>24.983000000000001</v>
      </c>
      <c r="F2657" s="30">
        <f t="shared" ca="1" si="190"/>
        <v>23.692999999999998</v>
      </c>
      <c r="G2657" s="206">
        <f t="shared" ca="1" si="191"/>
        <v>21.062400000000014</v>
      </c>
      <c r="H2657" s="192" t="str">
        <f ca="1"/>
        <v>2015-02-02</v>
      </c>
      <c r="I2657" s="193">
        <f ca="1"/>
        <v>250956400</v>
      </c>
      <c r="O2657" s="192" t="str">
        <f ca="1"/>
        <v>2015-01-29</v>
      </c>
      <c r="P2657" s="193">
        <f ca="1"/>
        <v>1.75</v>
      </c>
      <c r="Q2657" s="11"/>
    </row>
    <row r="2658" spans="1:17" ht="12.5">
      <c r="A2658" s="19"/>
      <c r="B2658" s="198" t="str">
        <f ca="1"/>
        <v>2015-01-30</v>
      </c>
      <c r="C2658" s="30">
        <f ca="1"/>
        <v>26.06</v>
      </c>
      <c r="D2658" s="205">
        <f t="shared" ca="1" si="192"/>
        <v>24.611999999999998</v>
      </c>
      <c r="E2658" s="30">
        <f t="shared" ca="1" si="189"/>
        <v>24.944000000000003</v>
      </c>
      <c r="F2658" s="30">
        <f t="shared" ca="1" si="190"/>
        <v>23.650250000000003</v>
      </c>
      <c r="G2658" s="206">
        <f t="shared" ca="1" si="191"/>
        <v>21.020200000000017</v>
      </c>
      <c r="H2658" s="192" t="str">
        <f ca="1"/>
        <v>2015-01-30</v>
      </c>
      <c r="I2658" s="193">
        <f ca="1"/>
        <v>334982000</v>
      </c>
      <c r="O2658" s="192" t="str">
        <f ca="1"/>
        <v>2015-01-28</v>
      </c>
      <c r="P2658" s="193">
        <f ca="1"/>
        <v>1.72</v>
      </c>
      <c r="Q2658" s="11"/>
    </row>
    <row r="2659" spans="1:17" ht="12.5">
      <c r="A2659" s="19"/>
      <c r="B2659" s="198" t="str">
        <f ca="1"/>
        <v>2015-01-29</v>
      </c>
      <c r="C2659" s="30">
        <f ca="1"/>
        <v>26.45</v>
      </c>
      <c r="D2659" s="205">
        <f t="shared" ca="1" si="192"/>
        <v>24.5365</v>
      </c>
      <c r="E2659" s="30">
        <f t="shared" ca="1" si="189"/>
        <v>24.913500000000003</v>
      </c>
      <c r="F2659" s="30">
        <f t="shared" ca="1" si="190"/>
        <v>23.607916666666664</v>
      </c>
      <c r="G2659" s="206">
        <f t="shared" ca="1" si="191"/>
        <v>20.978400000000015</v>
      </c>
      <c r="H2659" s="192" t="str">
        <f ca="1"/>
        <v>2015-01-29</v>
      </c>
      <c r="I2659" s="193">
        <f ca="1"/>
        <v>337745728</v>
      </c>
      <c r="O2659" s="192" t="str">
        <f ca="1"/>
        <v>2015-01-27</v>
      </c>
      <c r="P2659" s="193">
        <f ca="1"/>
        <v>1.83</v>
      </c>
      <c r="Q2659" s="11"/>
    </row>
    <row r="2660" spans="1:17" ht="12.5">
      <c r="A2660" s="19"/>
      <c r="B2660" s="198" t="str">
        <f ca="1"/>
        <v>2015-01-28</v>
      </c>
      <c r="C2660" s="30">
        <f ca="1"/>
        <v>25.65</v>
      </c>
      <c r="D2660" s="205">
        <f t="shared" ca="1" si="192"/>
        <v>24.465499999999999</v>
      </c>
      <c r="E2660" s="30">
        <f t="shared" ca="1" si="189"/>
        <v>24.871333333333336</v>
      </c>
      <c r="F2660" s="30">
        <f t="shared" ca="1" si="190"/>
        <v>23.561916666666665</v>
      </c>
      <c r="G2660" s="206">
        <f t="shared" ca="1" si="191"/>
        <v>20.934920000000016</v>
      </c>
      <c r="H2660" s="192" t="str">
        <f ca="1"/>
        <v>2015-01-28</v>
      </c>
      <c r="I2660" s="193">
        <f ca="1"/>
        <v>585908400</v>
      </c>
      <c r="O2660" s="192" t="str">
        <f ca="1"/>
        <v>2015-01-26</v>
      </c>
      <c r="P2660" s="193">
        <f ca="1"/>
        <v>1.83</v>
      </c>
      <c r="Q2660" s="11"/>
    </row>
    <row r="2661" spans="1:17" ht="12.5">
      <c r="A2661" s="19"/>
      <c r="B2661" s="198" t="str">
        <f ca="1"/>
        <v>2015-01-27</v>
      </c>
      <c r="C2661" s="30">
        <f ca="1"/>
        <v>24.28</v>
      </c>
      <c r="D2661" s="205">
        <f t="shared" ca="1" si="192"/>
        <v>24.449999999999996</v>
      </c>
      <c r="E2661" s="30">
        <f t="shared" ca="1" si="189"/>
        <v>24.838666666666668</v>
      </c>
      <c r="F2661" s="30">
        <f t="shared" ca="1" si="190"/>
        <v>23.52258333333333</v>
      </c>
      <c r="G2661" s="206">
        <f t="shared" ca="1" si="191"/>
        <v>20.894520000000014</v>
      </c>
      <c r="H2661" s="192" t="str">
        <f ca="1"/>
        <v>2015-01-27</v>
      </c>
      <c r="I2661" s="193">
        <f ca="1"/>
        <v>382274996</v>
      </c>
      <c r="O2661" s="192" t="str">
        <f ca="1"/>
        <v>2015-01-23</v>
      </c>
      <c r="P2661" s="193">
        <f ca="1"/>
        <v>1.82</v>
      </c>
      <c r="Q2661" s="11"/>
    </row>
    <row r="2662" spans="1:17" ht="12.5">
      <c r="A2662" s="19"/>
      <c r="B2662" s="198" t="str">
        <f ca="1"/>
        <v>2015-01-26</v>
      </c>
      <c r="C2662" s="30">
        <f ca="1"/>
        <v>25.16</v>
      </c>
      <c r="D2662" s="205">
        <f t="shared" ca="1" si="192"/>
        <v>24.503999999999998</v>
      </c>
      <c r="E2662" s="30">
        <f t="shared" ca="1" si="189"/>
        <v>24.83016666666667</v>
      </c>
      <c r="F2662" s="30">
        <f t="shared" ca="1" si="190"/>
        <v>23.494916666666661</v>
      </c>
      <c r="G2662" s="206">
        <f t="shared" ca="1" si="191"/>
        <v>20.859760000000019</v>
      </c>
      <c r="H2662" s="192" t="str">
        <f ca="1"/>
        <v>2015-01-26</v>
      </c>
      <c r="I2662" s="193">
        <f ca="1"/>
        <v>222460000</v>
      </c>
      <c r="O2662" s="192" t="str">
        <f ca="1"/>
        <v>2015-01-22</v>
      </c>
      <c r="P2662" s="193">
        <f ca="1"/>
        <v>1.9</v>
      </c>
      <c r="Q2662" s="11"/>
    </row>
    <row r="2663" spans="1:17" ht="12.5">
      <c r="A2663" s="19"/>
      <c r="B2663" s="198" t="str">
        <f ca="1"/>
        <v>2015-01-23</v>
      </c>
      <c r="C2663" s="30">
        <f ca="1"/>
        <v>25.13</v>
      </c>
      <c r="D2663" s="205">
        <f t="shared" ca="1" si="192"/>
        <v>24.491999999999997</v>
      </c>
      <c r="E2663" s="30">
        <f t="shared" ca="1" si="189"/>
        <v>24.804833333333338</v>
      </c>
      <c r="F2663" s="30">
        <f t="shared" ca="1" si="190"/>
        <v>23.46083333333333</v>
      </c>
      <c r="G2663" s="206">
        <f t="shared" ca="1" si="191"/>
        <v>20.822160000000022</v>
      </c>
      <c r="H2663" s="192" t="str">
        <f ca="1"/>
        <v>2015-01-23</v>
      </c>
      <c r="I2663" s="193">
        <f ca="1"/>
        <v>185859312</v>
      </c>
      <c r="O2663" s="192" t="str">
        <f ca="1"/>
        <v>2015-01-21</v>
      </c>
      <c r="P2663" s="193">
        <f ca="1"/>
        <v>1.85</v>
      </c>
      <c r="Q2663" s="11"/>
    </row>
    <row r="2664" spans="1:17" ht="12.5">
      <c r="A2664" s="19"/>
      <c r="B2664" s="198" t="str">
        <f ca="1"/>
        <v>2015-01-22</v>
      </c>
      <c r="C2664" s="30">
        <f ca="1"/>
        <v>25</v>
      </c>
      <c r="D2664" s="205">
        <f t="shared" ca="1" si="192"/>
        <v>24.486999999999995</v>
      </c>
      <c r="E2664" s="30">
        <f t="shared" ca="1" si="189"/>
        <v>24.774000000000001</v>
      </c>
      <c r="F2664" s="30">
        <f t="shared" ca="1" si="190"/>
        <v>23.427999999999997</v>
      </c>
      <c r="G2664" s="206">
        <f t="shared" ca="1" si="191"/>
        <v>20.790160000000022</v>
      </c>
      <c r="H2664" s="192" t="str">
        <f ca="1"/>
        <v>2015-01-22</v>
      </c>
      <c r="I2664" s="193">
        <f ca="1"/>
        <v>215185636</v>
      </c>
      <c r="O2664" s="192" t="str">
        <f ca="1"/>
        <v>2015-01-20</v>
      </c>
      <c r="P2664" s="193">
        <f ca="1"/>
        <v>1.81</v>
      </c>
      <c r="Q2664" s="11"/>
    </row>
    <row r="2665" spans="1:17" ht="12.5">
      <c r="A2665" s="19"/>
      <c r="B2665" s="198" t="str">
        <f ca="1"/>
        <v>2015-01-21</v>
      </c>
      <c r="C2665" s="30">
        <f ca="1"/>
        <v>24.37</v>
      </c>
      <c r="D2665" s="205">
        <f t="shared" ca="1" si="192"/>
        <v>24.493000000000002</v>
      </c>
      <c r="E2665" s="30">
        <f t="shared" ca="1" si="189"/>
        <v>24.745833333333337</v>
      </c>
      <c r="F2665" s="30">
        <f t="shared" ca="1" si="190"/>
        <v>23.395249999999997</v>
      </c>
      <c r="G2665" s="206">
        <f t="shared" ca="1" si="191"/>
        <v>20.758160000000021</v>
      </c>
      <c r="H2665" s="192" t="str">
        <f ca="1"/>
        <v>2015-01-21</v>
      </c>
      <c r="I2665" s="193">
        <f ca="1"/>
        <v>194303600</v>
      </c>
      <c r="O2665" s="192" t="str">
        <f ca="1"/>
        <v>2015-01-16</v>
      </c>
      <c r="P2665" s="193">
        <f ca="1"/>
        <v>1.82</v>
      </c>
      <c r="Q2665" s="11"/>
    </row>
    <row r="2666" spans="1:17" ht="12.5">
      <c r="A2666" s="19"/>
      <c r="B2666" s="198" t="str">
        <f ca="1"/>
        <v>2015-01-20</v>
      </c>
      <c r="C2666" s="30">
        <f ca="1"/>
        <v>24.18</v>
      </c>
      <c r="D2666" s="205">
        <f t="shared" ca="1" si="192"/>
        <v>24.518000000000001</v>
      </c>
      <c r="E2666" s="30">
        <f t="shared" ca="1" si="189"/>
        <v>24.72666666666667</v>
      </c>
      <c r="F2666" s="30">
        <f t="shared" ca="1" si="190"/>
        <v>23.372416666666663</v>
      </c>
      <c r="G2666" s="206">
        <f t="shared" ca="1" si="191"/>
        <v>20.729920000000021</v>
      </c>
      <c r="H2666" s="192" t="str">
        <f ca="1"/>
        <v>2015-01-20</v>
      </c>
      <c r="I2666" s="193">
        <f ca="1"/>
        <v>199599628</v>
      </c>
      <c r="O2666" s="192" t="str">
        <f ca="1"/>
        <v>2015-01-15</v>
      </c>
      <c r="P2666" s="193">
        <f ca="1"/>
        <v>1.78</v>
      </c>
      <c r="Q2666" s="11"/>
    </row>
    <row r="2667" spans="1:17" ht="12.5">
      <c r="A2667" s="19"/>
      <c r="B2667" s="198" t="str">
        <f ca="1"/>
        <v>2015-01-16</v>
      </c>
      <c r="C2667" s="30">
        <f ca="1"/>
        <v>23.58</v>
      </c>
      <c r="D2667" s="205">
        <f t="shared" ca="1" si="192"/>
        <v>24.561999999999998</v>
      </c>
      <c r="E2667" s="30">
        <f t="shared" ca="1" si="189"/>
        <v>24.703833333333332</v>
      </c>
      <c r="F2667" s="30">
        <f t="shared" ca="1" si="190"/>
        <v>23.351583333333327</v>
      </c>
      <c r="G2667" s="206">
        <f t="shared" ca="1" si="191"/>
        <v>20.701840000000018</v>
      </c>
      <c r="H2667" s="192" t="str">
        <f ca="1"/>
        <v>2015-01-16</v>
      </c>
      <c r="I2667" s="193">
        <f ca="1"/>
        <v>314053380</v>
      </c>
      <c r="O2667" s="192" t="str">
        <f ca="1"/>
        <v>2015-01-14</v>
      </c>
      <c r="P2667" s="193">
        <f ca="1"/>
        <v>1.84</v>
      </c>
      <c r="Q2667" s="11"/>
    </row>
    <row r="2668" spans="1:17" ht="12.5">
      <c r="A2668" s="19"/>
      <c r="B2668" s="198" t="str">
        <f ca="1"/>
        <v>2015-01-15</v>
      </c>
      <c r="C2668" s="30">
        <f ca="1"/>
        <v>23.76</v>
      </c>
      <c r="D2668" s="205">
        <f t="shared" ca="1" si="192"/>
        <v>24.6</v>
      </c>
      <c r="E2668" s="30">
        <f t="shared" ca="1" si="189"/>
        <v>24.689166666666672</v>
      </c>
      <c r="F2668" s="30">
        <f t="shared" ca="1" si="190"/>
        <v>23.33691666666666</v>
      </c>
      <c r="G2668" s="206">
        <f t="shared" ca="1" si="191"/>
        <v>20.675880000000021</v>
      </c>
      <c r="H2668" s="192" t="str">
        <f ca="1"/>
        <v>2015-01-15</v>
      </c>
      <c r="I2668" s="193">
        <f ca="1"/>
        <v>240056000</v>
      </c>
      <c r="O2668" s="192" t="str">
        <f ca="1"/>
        <v>2015-01-13</v>
      </c>
      <c r="P2668" s="193">
        <f ca="1"/>
        <v>1.89</v>
      </c>
      <c r="Q2668" s="11"/>
    </row>
    <row r="2669" spans="1:17" ht="12.5">
      <c r="A2669" s="19"/>
      <c r="B2669" s="198" t="str">
        <f ca="1"/>
        <v>2015-01-14</v>
      </c>
      <c r="C2669" s="30">
        <f ca="1"/>
        <v>24.42</v>
      </c>
      <c r="D2669" s="205">
        <f t="shared" ca="1" si="192"/>
        <v>24.599499999999995</v>
      </c>
      <c r="E2669" s="30">
        <f t="shared" ca="1" si="189"/>
        <v>24.6615</v>
      </c>
      <c r="F2669" s="30">
        <f t="shared" ca="1" si="190"/>
        <v>23.318333333333328</v>
      </c>
      <c r="G2669" s="206">
        <f t="shared" ca="1" si="191"/>
        <v>20.648160000000018</v>
      </c>
      <c r="H2669" s="192" t="str">
        <f ca="1"/>
        <v>2015-01-14</v>
      </c>
      <c r="I2669" s="193">
        <f ca="1"/>
        <v>195826400</v>
      </c>
      <c r="O2669" s="192" t="str">
        <f ca="1"/>
        <v>2015-01-12</v>
      </c>
      <c r="P2669" s="193">
        <f ca="1"/>
        <v>1.91</v>
      </c>
      <c r="Q2669" s="11"/>
    </row>
    <row r="2670" spans="1:17" ht="12.5">
      <c r="A2670" s="19"/>
      <c r="B2670" s="198" t="str">
        <f ca="1"/>
        <v>2015-01-13</v>
      </c>
      <c r="C2670" s="30">
        <f ca="1"/>
        <v>24.52</v>
      </c>
      <c r="D2670" s="205">
        <f t="shared" ca="1" si="192"/>
        <v>24.582000000000001</v>
      </c>
      <c r="E2670" s="30">
        <f t="shared" ca="1" si="189"/>
        <v>24.615000000000006</v>
      </c>
      <c r="F2670" s="30">
        <f t="shared" ca="1" si="190"/>
        <v>23.292999999999999</v>
      </c>
      <c r="G2670" s="206">
        <f t="shared" ca="1" si="191"/>
        <v>20.619480000000021</v>
      </c>
      <c r="H2670" s="192" t="str">
        <f ca="1"/>
        <v>2015-01-13</v>
      </c>
      <c r="I2670" s="193">
        <f ca="1"/>
        <v>268367712</v>
      </c>
      <c r="O2670" s="192" t="str">
        <f ca="1"/>
        <v>2015-01-09</v>
      </c>
      <c r="P2670" s="193">
        <f ca="1"/>
        <v>1.97</v>
      </c>
      <c r="Q2670" s="11"/>
    </row>
    <row r="2671" spans="1:17" ht="12.5">
      <c r="A2671" s="19"/>
      <c r="B2671" s="198" t="str">
        <f ca="1"/>
        <v>2015-01-12</v>
      </c>
      <c r="C2671" s="30">
        <f ca="1"/>
        <v>24.3</v>
      </c>
      <c r="D2671" s="205">
        <f t="shared" ca="1" si="192"/>
        <v>24.576500000000003</v>
      </c>
      <c r="E2671" s="30">
        <f t="shared" ca="1" si="189"/>
        <v>24.561666666666671</v>
      </c>
      <c r="F2671" s="30">
        <f t="shared" ca="1" si="190"/>
        <v>23.267166666666665</v>
      </c>
      <c r="G2671" s="206">
        <f t="shared" ca="1" si="191"/>
        <v>20.590800000000026</v>
      </c>
      <c r="H2671" s="192" t="str">
        <f ca="1"/>
        <v>2015-01-12</v>
      </c>
      <c r="I2671" s="193">
        <f ca="1"/>
        <v>198603200</v>
      </c>
      <c r="O2671" s="192" t="str">
        <f ca="1"/>
        <v>2015-01-08</v>
      </c>
      <c r="P2671" s="193">
        <f ca="1"/>
        <v>2.02</v>
      </c>
      <c r="Q2671" s="11"/>
    </row>
    <row r="2672" spans="1:17" ht="12.5">
      <c r="A2672" s="19"/>
      <c r="B2672" s="198" t="str">
        <f ca="1"/>
        <v>2015-01-09</v>
      </c>
      <c r="C2672" s="30">
        <f ca="1"/>
        <v>24.92</v>
      </c>
      <c r="D2672" s="205">
        <f t="shared" ca="1" si="192"/>
        <v>24.603000000000002</v>
      </c>
      <c r="E2672" s="30">
        <f t="shared" ca="1" si="189"/>
        <v>24.516666666666669</v>
      </c>
      <c r="F2672" s="30">
        <f t="shared" ca="1" si="190"/>
        <v>23.238666666666671</v>
      </c>
      <c r="G2672" s="206">
        <f t="shared" ca="1" si="191"/>
        <v>20.561640000000025</v>
      </c>
      <c r="H2672" s="192" t="str">
        <f ca="1"/>
        <v>2015-01-09</v>
      </c>
      <c r="I2672" s="193">
        <f ca="1"/>
        <v>214798108</v>
      </c>
      <c r="O2672" s="192" t="str">
        <f ca="1"/>
        <v>2015-01-07</v>
      </c>
      <c r="P2672" s="193">
        <f ca="1"/>
        <v>1.95</v>
      </c>
      <c r="Q2672" s="11"/>
    </row>
    <row r="2673" spans="1:17" ht="12.5">
      <c r="A2673" s="19"/>
      <c r="B2673" s="198" t="str">
        <f ca="1"/>
        <v>2015-01-08</v>
      </c>
      <c r="C2673" s="30">
        <f ca="1"/>
        <v>24.89</v>
      </c>
      <c r="D2673" s="205">
        <f t="shared" ca="1" si="192"/>
        <v>24.602</v>
      </c>
      <c r="E2673" s="30">
        <f t="shared" ca="1" si="189"/>
        <v>24.465833333333332</v>
      </c>
      <c r="F2673" s="30">
        <f t="shared" ca="1" si="190"/>
        <v>23.203500000000002</v>
      </c>
      <c r="G2673" s="206">
        <f t="shared" ca="1" si="191"/>
        <v>20.528640000000024</v>
      </c>
      <c r="H2673" s="192" t="str">
        <f ca="1"/>
        <v>2015-01-08</v>
      </c>
      <c r="I2673" s="193">
        <f ca="1"/>
        <v>237458188</v>
      </c>
      <c r="O2673" s="192" t="str">
        <f ca="1"/>
        <v>2015-01-06</v>
      </c>
      <c r="P2673" s="193">
        <f ca="1"/>
        <v>1.96</v>
      </c>
      <c r="Q2673" s="11"/>
    </row>
    <row r="2674" spans="1:17" ht="12.5">
      <c r="A2674" s="19"/>
      <c r="B2674" s="198" t="str">
        <f ca="1"/>
        <v>2015-01-07</v>
      </c>
      <c r="C2674" s="30">
        <f ca="1"/>
        <v>23.97</v>
      </c>
      <c r="D2674" s="205">
        <f t="shared" ca="1" si="192"/>
        <v>24.626999999999995</v>
      </c>
      <c r="E2674" s="30">
        <f t="shared" ca="1" si="189"/>
        <v>24.419499999999996</v>
      </c>
      <c r="F2674" s="30">
        <f t="shared" ca="1" si="190"/>
        <v>23.169499999999996</v>
      </c>
      <c r="G2674" s="206">
        <f t="shared" ca="1" si="191"/>
        <v>20.49544000000002</v>
      </c>
      <c r="H2674" s="192" t="str">
        <f ca="1"/>
        <v>2015-01-07</v>
      </c>
      <c r="I2674" s="193">
        <f ca="1"/>
        <v>160423736</v>
      </c>
      <c r="O2674" s="192" t="str">
        <f ca="1"/>
        <v>2015-01-05</v>
      </c>
      <c r="P2674" s="193">
        <f ca="1"/>
        <v>2.04</v>
      </c>
      <c r="Q2674" s="11"/>
    </row>
    <row r="2675" spans="1:17" ht="12.5">
      <c r="A2675" s="19"/>
      <c r="B2675" s="198" t="str">
        <f ca="1"/>
        <v>2015-01-06</v>
      </c>
      <c r="C2675" s="30">
        <f ca="1"/>
        <v>23.64</v>
      </c>
      <c r="D2675" s="205">
        <f t="shared" ca="1" si="192"/>
        <v>24.678499999999996</v>
      </c>
      <c r="E2675" s="30">
        <f t="shared" ca="1" si="189"/>
        <v>24.391833333333331</v>
      </c>
      <c r="F2675" s="30">
        <f t="shared" ca="1" si="190"/>
        <v>23.140750000000001</v>
      </c>
      <c r="G2675" s="206">
        <f t="shared" ca="1" si="191"/>
        <v>20.466360000000019</v>
      </c>
      <c r="H2675" s="192" t="str">
        <f ca="1"/>
        <v>2015-01-06</v>
      </c>
      <c r="I2675" s="193">
        <f ca="1"/>
        <v>263188464</v>
      </c>
      <c r="O2675" s="192" t="str">
        <f ca="1"/>
        <v>2015-01-02</v>
      </c>
      <c r="P2675" s="193">
        <f ca="1"/>
        <v>2.12</v>
      </c>
      <c r="Q2675" s="11"/>
    </row>
    <row r="2676" spans="1:17" ht="12.5">
      <c r="A2676" s="19"/>
      <c r="B2676" s="198" t="str">
        <f ca="1"/>
        <v>2015-01-05</v>
      </c>
      <c r="C2676" s="30">
        <f ca="1"/>
        <v>23.64</v>
      </c>
      <c r="D2676" s="205">
        <f t="shared" ca="1" si="192"/>
        <v>24.775499999999997</v>
      </c>
      <c r="E2676" s="30">
        <f t="shared" ca="1" si="189"/>
        <v>24.370666666666658</v>
      </c>
      <c r="F2676" s="30">
        <f t="shared" ca="1" si="190"/>
        <v>23.117833333333333</v>
      </c>
      <c r="G2676" s="206">
        <f t="shared" ca="1" si="191"/>
        <v>20.439440000000015</v>
      </c>
      <c r="H2676" s="192" t="str">
        <f ca="1"/>
        <v>2015-01-05</v>
      </c>
      <c r="I2676" s="193">
        <f ca="1"/>
        <v>257142000</v>
      </c>
      <c r="O2676" s="192" t="str">
        <f ca="1"/>
        <v>2014-12-31</v>
      </c>
      <c r="P2676" s="193">
        <f ca="1"/>
        <v>2.17</v>
      </c>
      <c r="Q2676" s="11"/>
    </row>
    <row r="2677" spans="1:17" ht="12.5">
      <c r="A2677" s="19"/>
      <c r="B2677" s="198" t="str">
        <f ca="1"/>
        <v>2015-01-02</v>
      </c>
      <c r="C2677" s="30">
        <f ca="1"/>
        <v>24.32</v>
      </c>
      <c r="D2677" s="205">
        <f t="shared" ca="1" si="192"/>
        <v>24.877999999999997</v>
      </c>
      <c r="E2677" s="30">
        <f t="shared" ca="1" si="189"/>
        <v>24.348833333333328</v>
      </c>
      <c r="F2677" s="30">
        <f t="shared" ca="1" si="190"/>
        <v>23.095916666666668</v>
      </c>
      <c r="G2677" s="206">
        <f t="shared" ca="1" si="191"/>
        <v>20.412120000000019</v>
      </c>
      <c r="H2677" s="192" t="str">
        <f ca="1"/>
        <v>2015-01-02</v>
      </c>
      <c r="I2677" s="193">
        <f ca="1"/>
        <v>212818504</v>
      </c>
      <c r="O2677" s="192" t="str">
        <f ca="1"/>
        <v>2014-12-30</v>
      </c>
      <c r="P2677" s="193">
        <f ca="1"/>
        <v>2.19</v>
      </c>
      <c r="Q2677" s="11"/>
    </row>
    <row r="2678" spans="1:17" ht="12.5">
      <c r="A2678" s="19"/>
      <c r="B2678" s="198" t="str">
        <f ca="1"/>
        <v>2014-12-31</v>
      </c>
      <c r="C2678" s="30">
        <f ca="1"/>
        <v>24.55</v>
      </c>
      <c r="D2678" s="205">
        <f t="shared" ca="1" si="192"/>
        <v>24.951499999999999</v>
      </c>
      <c r="E2678" s="30">
        <f t="shared" ca="1" si="189"/>
        <v>24.307999999999989</v>
      </c>
      <c r="F2678" s="30">
        <f t="shared" ca="1" si="190"/>
        <v>23.07041666666667</v>
      </c>
      <c r="G2678" s="206">
        <f t="shared" ca="1" si="191"/>
        <v>20.382560000000019</v>
      </c>
      <c r="H2678" s="192" t="str">
        <f ca="1"/>
        <v>2014-12-31</v>
      </c>
      <c r="I2678" s="193">
        <f ca="1"/>
        <v>165613600</v>
      </c>
      <c r="O2678" s="192" t="str">
        <f ca="1"/>
        <v>2014-12-29</v>
      </c>
      <c r="P2678" s="193">
        <f ca="1"/>
        <v>2.21</v>
      </c>
      <c r="Q2678" s="11"/>
    </row>
    <row r="2679" spans="1:17" ht="12.5">
      <c r="A2679" s="19"/>
      <c r="B2679" s="198" t="str">
        <f ca="1"/>
        <v>2014-12-30</v>
      </c>
      <c r="C2679" s="30">
        <f ca="1"/>
        <v>25.03</v>
      </c>
      <c r="D2679" s="205">
        <f t="shared" ca="1" si="192"/>
        <v>24.999000000000002</v>
      </c>
      <c r="E2679" s="30">
        <f t="shared" ca="1" si="189"/>
        <v>24.26649999999999</v>
      </c>
      <c r="F2679" s="30">
        <f t="shared" ca="1" si="190"/>
        <v>23.040750000000003</v>
      </c>
      <c r="G2679" s="206">
        <f t="shared" ca="1" si="191"/>
        <v>20.351720000000018</v>
      </c>
      <c r="H2679" s="192" t="str">
        <f ca="1"/>
        <v>2014-12-30</v>
      </c>
      <c r="I2679" s="193">
        <f ca="1"/>
        <v>119526000</v>
      </c>
      <c r="O2679" s="192" t="str">
        <f ca="1"/>
        <v>2014-12-26</v>
      </c>
      <c r="P2679" s="193">
        <f ca="1"/>
        <v>2.25</v>
      </c>
      <c r="Q2679" s="11"/>
    </row>
    <row r="2680" spans="1:17" ht="12.5">
      <c r="A2680" s="19"/>
      <c r="B2680" s="198" t="str">
        <f ca="1"/>
        <v>2014-12-29</v>
      </c>
      <c r="C2680" s="30">
        <f ca="1"/>
        <v>25.34</v>
      </c>
      <c r="D2680" s="205">
        <f t="shared" ca="1" si="192"/>
        <v>25.0275</v>
      </c>
      <c r="E2680" s="30">
        <f t="shared" ca="1" si="189"/>
        <v>24.216999999999985</v>
      </c>
      <c r="F2680" s="30">
        <f t="shared" ca="1" si="190"/>
        <v>23.00675</v>
      </c>
      <c r="G2680" s="206">
        <f t="shared" ca="1" si="191"/>
        <v>20.320480000000018</v>
      </c>
      <c r="H2680" s="192" t="str">
        <f ca="1"/>
        <v>2014-12-29</v>
      </c>
      <c r="I2680" s="193">
        <f ca="1"/>
        <v>110395680</v>
      </c>
      <c r="O2680" s="192" t="str">
        <f ca="1"/>
        <v>2014-12-24</v>
      </c>
      <c r="P2680" s="193">
        <f ca="1"/>
        <v>2.2599999999999998</v>
      </c>
      <c r="Q2680" s="11"/>
    </row>
    <row r="2681" spans="1:17" ht="12.5">
      <c r="A2681" s="19"/>
      <c r="B2681" s="198" t="str">
        <f ca="1"/>
        <v>2014-12-26</v>
      </c>
      <c r="C2681" s="30">
        <f ca="1"/>
        <v>25.36</v>
      </c>
      <c r="D2681" s="205">
        <f t="shared" ca="1" si="192"/>
        <v>25.083499999999997</v>
      </c>
      <c r="E2681" s="30">
        <f t="shared" ca="1" si="189"/>
        <v>24.163499999999988</v>
      </c>
      <c r="F2681" s="30">
        <f t="shared" ca="1" si="190"/>
        <v>22.970750000000002</v>
      </c>
      <c r="G2681" s="206">
        <f t="shared" ca="1" si="191"/>
        <v>20.288960000000021</v>
      </c>
      <c r="H2681" s="192" t="str">
        <f ca="1"/>
        <v>2014-12-26</v>
      </c>
      <c r="I2681" s="193">
        <f ca="1"/>
        <v>134884000</v>
      </c>
      <c r="O2681" s="192" t="str">
        <f ca="1"/>
        <v>2014-12-23</v>
      </c>
      <c r="P2681" s="193">
        <f ca="1"/>
        <v>2.2599999999999998</v>
      </c>
      <c r="Q2681" s="11"/>
    </row>
    <row r="2682" spans="1:17" ht="12.5">
      <c r="A2682" s="19"/>
      <c r="B2682" s="198" t="str">
        <f ca="1"/>
        <v>2014-12-24</v>
      </c>
      <c r="C2682" s="30">
        <f ca="1"/>
        <v>24.92</v>
      </c>
      <c r="D2682" s="205">
        <f t="shared" ca="1" si="192"/>
        <v>25.138999999999999</v>
      </c>
      <c r="E2682" s="30">
        <f t="shared" ca="1" si="189"/>
        <v>24.106999999999985</v>
      </c>
      <c r="F2682" s="30">
        <f t="shared" ca="1" si="190"/>
        <v>22.934500000000003</v>
      </c>
      <c r="G2682" s="206">
        <f t="shared" ca="1" si="191"/>
        <v>20.256560000000018</v>
      </c>
      <c r="H2682" s="192" t="str">
        <f ca="1"/>
        <v>2014-12-24</v>
      </c>
      <c r="I2682" s="193">
        <f ca="1"/>
        <v>57918444</v>
      </c>
      <c r="O2682" s="192" t="str">
        <f ca="1"/>
        <v>2014-12-22</v>
      </c>
      <c r="P2682" s="193">
        <f ca="1"/>
        <v>2.16</v>
      </c>
      <c r="Q2682" s="11"/>
    </row>
    <row r="2683" spans="1:17" ht="12.5">
      <c r="A2683" s="19"/>
      <c r="B2683" s="198" t="str">
        <f ca="1"/>
        <v>2014-12-23</v>
      </c>
      <c r="C2683" s="30">
        <f ca="1"/>
        <v>25.03</v>
      </c>
      <c r="D2683" s="205">
        <f t="shared" ca="1" si="192"/>
        <v>25.201000000000001</v>
      </c>
      <c r="E2683" s="30">
        <f t="shared" ca="1" si="189"/>
        <v>24.063666666666656</v>
      </c>
      <c r="F2683" s="30">
        <f t="shared" ca="1" si="190"/>
        <v>22.903083333333335</v>
      </c>
      <c r="G2683" s="206">
        <f t="shared" ca="1" si="191"/>
        <v>20.226600000000019</v>
      </c>
      <c r="H2683" s="192" t="str">
        <f ca="1"/>
        <v>2014-12-23</v>
      </c>
      <c r="I2683" s="193">
        <f ca="1"/>
        <v>104113676</v>
      </c>
      <c r="O2683" s="192" t="str">
        <f ca="1"/>
        <v>2014-12-19</v>
      </c>
      <c r="P2683" s="193">
        <f ca="1"/>
        <v>2.1800000000000002</v>
      </c>
      <c r="Q2683" s="11"/>
    </row>
    <row r="2684" spans="1:17" ht="12.5">
      <c r="A2684" s="19"/>
      <c r="B2684" s="198" t="str">
        <f ca="1"/>
        <v>2014-12-22</v>
      </c>
      <c r="C2684" s="30">
        <f ca="1"/>
        <v>25.12</v>
      </c>
      <c r="D2684" s="205">
        <f t="shared" ca="1" si="192"/>
        <v>25.269000000000002</v>
      </c>
      <c r="E2684" s="30">
        <f t="shared" ca="1" si="189"/>
        <v>24.015999999999988</v>
      </c>
      <c r="F2684" s="30">
        <f t="shared" ca="1" si="190"/>
        <v>22.867166666666666</v>
      </c>
      <c r="G2684" s="206">
        <f t="shared" ca="1" si="191"/>
        <v>20.196680000000018</v>
      </c>
      <c r="H2684" s="192" t="str">
        <f ca="1"/>
        <v>2014-12-22</v>
      </c>
      <c r="I2684" s="193">
        <f ca="1"/>
        <v>180670196</v>
      </c>
      <c r="O2684" s="192" t="str">
        <f ca="1"/>
        <v>2014-12-18</v>
      </c>
      <c r="P2684" s="193">
        <f ca="1"/>
        <v>2.2000000000000002</v>
      </c>
      <c r="Q2684" s="11"/>
    </row>
    <row r="2685" spans="1:17" ht="12.5">
      <c r="A2685" s="19"/>
      <c r="B2685" s="198" t="str">
        <f ca="1"/>
        <v>2014-12-19</v>
      </c>
      <c r="C2685" s="30">
        <f ca="1"/>
        <v>24.87</v>
      </c>
      <c r="D2685" s="205">
        <f t="shared" ca="1" si="192"/>
        <v>25.308500000000002</v>
      </c>
      <c r="E2685" s="30">
        <f t="shared" ca="1" si="189"/>
        <v>23.969333333333324</v>
      </c>
      <c r="F2685" s="30">
        <f t="shared" ca="1" si="190"/>
        <v>22.829499999999999</v>
      </c>
      <c r="G2685" s="206">
        <f t="shared" ca="1" si="191"/>
        <v>20.16688000000002</v>
      </c>
      <c r="H2685" s="192" t="str">
        <f ca="1"/>
        <v>2014-12-19</v>
      </c>
      <c r="I2685" s="193">
        <f ca="1"/>
        <v>353719200</v>
      </c>
      <c r="O2685" s="192" t="str">
        <f ca="1"/>
        <v>2014-12-17</v>
      </c>
      <c r="P2685" s="193">
        <f ca="1"/>
        <v>2.15</v>
      </c>
      <c r="Q2685" s="11"/>
    </row>
    <row r="2686" spans="1:17" ht="12.5">
      <c r="A2686" s="19"/>
      <c r="B2686" s="198" t="str">
        <f ca="1"/>
        <v>2014-12-18</v>
      </c>
      <c r="C2686" s="30">
        <f ca="1"/>
        <v>25.06</v>
      </c>
      <c r="D2686" s="205">
        <f t="shared" ca="1" si="192"/>
        <v>25.358500000000003</v>
      </c>
      <c r="E2686" s="30">
        <f t="shared" ca="1" si="189"/>
        <v>23.916166666666655</v>
      </c>
      <c r="F2686" s="30">
        <f t="shared" ca="1" si="190"/>
        <v>22.794</v>
      </c>
      <c r="G2686" s="206">
        <f t="shared" ca="1" si="191"/>
        <v>20.13836000000002</v>
      </c>
      <c r="H2686" s="192" t="str">
        <f ca="1"/>
        <v>2014-12-18</v>
      </c>
      <c r="I2686" s="193">
        <f ca="1"/>
        <v>236024872</v>
      </c>
      <c r="O2686" s="192" t="str">
        <f ca="1"/>
        <v>2014-12-16</v>
      </c>
      <c r="P2686" s="193">
        <f ca="1"/>
        <v>2.0699999999999998</v>
      </c>
      <c r="Q2686" s="11"/>
    </row>
    <row r="2687" spans="1:17" ht="12.5">
      <c r="A2687" s="19"/>
      <c r="B2687" s="198" t="str">
        <f ca="1"/>
        <v>2014-12-17</v>
      </c>
      <c r="C2687" s="30">
        <f ca="1"/>
        <v>24.34</v>
      </c>
      <c r="D2687" s="205">
        <f t="shared" ca="1" si="192"/>
        <v>25.381</v>
      </c>
      <c r="E2687" s="30">
        <f t="shared" ca="1" si="189"/>
        <v>23.874166666666657</v>
      </c>
      <c r="F2687" s="30">
        <f t="shared" ca="1" si="190"/>
        <v>22.755833333333335</v>
      </c>
      <c r="G2687" s="206">
        <f t="shared" ca="1" si="191"/>
        <v>20.106480000000019</v>
      </c>
      <c r="H2687" s="192" t="str">
        <f ca="1"/>
        <v>2014-12-17</v>
      </c>
      <c r="I2687" s="193">
        <f ca="1"/>
        <v>213647200</v>
      </c>
      <c r="O2687" s="192" t="str">
        <f ca="1"/>
        <v>2014-12-15</v>
      </c>
      <c r="P2687" s="193">
        <f ca="1"/>
        <v>2.12</v>
      </c>
      <c r="Q2687" s="11"/>
    </row>
    <row r="2688" spans="1:17" ht="12.5">
      <c r="A2688" s="19"/>
      <c r="B2688" s="198" t="str">
        <f ca="1"/>
        <v>2014-12-16</v>
      </c>
      <c r="C2688" s="30">
        <f ca="1"/>
        <v>23.75</v>
      </c>
      <c r="D2688" s="205">
        <f t="shared" ca="1" si="192"/>
        <v>25.448499999999999</v>
      </c>
      <c r="E2688" s="30">
        <f t="shared" ca="1" si="189"/>
        <v>23.847333333333321</v>
      </c>
      <c r="F2688" s="30">
        <f t="shared" ca="1" si="190"/>
        <v>22.721916666666669</v>
      </c>
      <c r="G2688" s="206">
        <f t="shared" ca="1" si="191"/>
        <v>20.076920000000015</v>
      </c>
      <c r="H2688" s="192" t="str">
        <f ca="1"/>
        <v>2014-12-16</v>
      </c>
      <c r="I2688" s="193">
        <f ca="1"/>
        <v>243162932</v>
      </c>
      <c r="O2688" s="192" t="str">
        <f ca="1"/>
        <v>2014-12-12</v>
      </c>
      <c r="P2688" s="193">
        <f ca="1"/>
        <v>2.1</v>
      </c>
      <c r="Q2688" s="11"/>
    </row>
    <row r="2689" spans="1:17" ht="12.5">
      <c r="A2689" s="19"/>
      <c r="B2689" s="198" t="str">
        <f ca="1"/>
        <v>2014-12-15</v>
      </c>
      <c r="C2689" s="30">
        <f ca="1"/>
        <v>24.07</v>
      </c>
      <c r="D2689" s="205">
        <f t="shared" ca="1" si="192"/>
        <v>25.529</v>
      </c>
      <c r="E2689" s="30">
        <f t="shared" ca="1" si="189"/>
        <v>23.82449999999999</v>
      </c>
      <c r="F2689" s="30">
        <f t="shared" ca="1" si="190"/>
        <v>22.69091666666667</v>
      </c>
      <c r="G2689" s="206">
        <f t="shared" ca="1" si="191"/>
        <v>20.050480000000022</v>
      </c>
      <c r="H2689" s="192" t="str">
        <f ca="1"/>
        <v>2014-12-15</v>
      </c>
      <c r="I2689" s="193">
        <f ca="1"/>
        <v>268872400</v>
      </c>
      <c r="O2689" s="192" t="str">
        <f ca="1"/>
        <v>2014-12-11</v>
      </c>
      <c r="P2689" s="193">
        <f ca="1"/>
        <v>2.1800000000000002</v>
      </c>
      <c r="Q2689" s="11"/>
    </row>
    <row r="2690" spans="1:17" ht="12.5">
      <c r="A2690" s="19"/>
      <c r="B2690" s="198" t="str">
        <f ca="1"/>
        <v>2014-12-12</v>
      </c>
      <c r="C2690" s="30">
        <f ca="1"/>
        <v>24.41</v>
      </c>
      <c r="D2690" s="205">
        <f t="shared" ca="1" si="192"/>
        <v>25.595500000000001</v>
      </c>
      <c r="E2690" s="30">
        <f t="shared" ca="1" si="189"/>
        <v>23.795999999999989</v>
      </c>
      <c r="F2690" s="30">
        <f t="shared" ca="1" si="190"/>
        <v>22.65625</v>
      </c>
      <c r="G2690" s="206">
        <f t="shared" ca="1" si="191"/>
        <v>20.023280000000021</v>
      </c>
      <c r="H2690" s="192" t="str">
        <f ca="1"/>
        <v>2014-12-12</v>
      </c>
      <c r="I2690" s="193">
        <f ca="1"/>
        <v>224112552</v>
      </c>
      <c r="O2690" s="192" t="str">
        <f ca="1"/>
        <v>2014-12-10</v>
      </c>
      <c r="P2690" s="193">
        <f ca="1"/>
        <v>2.17</v>
      </c>
      <c r="Q2690" s="11"/>
    </row>
    <row r="2691" spans="1:17" ht="12.5">
      <c r="A2691" s="19"/>
      <c r="B2691" s="198" t="str">
        <f ca="1"/>
        <v>2014-12-11</v>
      </c>
      <c r="C2691" s="30">
        <f ca="1"/>
        <v>24.83</v>
      </c>
      <c r="D2691" s="205">
        <f t="shared" ca="1" si="192"/>
        <v>25.630000000000003</v>
      </c>
      <c r="E2691" s="30">
        <f t="shared" ca="1" si="189"/>
        <v>23.76499999999999</v>
      </c>
      <c r="F2691" s="30">
        <f t="shared" ca="1" si="190"/>
        <v>22.61866666666667</v>
      </c>
      <c r="G2691" s="206">
        <f t="shared" ca="1" si="191"/>
        <v>19.995040000000024</v>
      </c>
      <c r="H2691" s="192" t="str">
        <f ca="1"/>
        <v>2014-12-11</v>
      </c>
      <c r="I2691" s="193">
        <f ca="1"/>
        <v>165886312</v>
      </c>
      <c r="O2691" s="192" t="str">
        <f ca="1"/>
        <v>2014-12-09</v>
      </c>
      <c r="P2691" s="193">
        <f ca="1"/>
        <v>2.2200000000000002</v>
      </c>
      <c r="Q2691" s="11"/>
    </row>
    <row r="2692" spans="1:17" ht="12.5">
      <c r="A2692" s="19"/>
      <c r="B2692" s="198" t="str">
        <f ca="1"/>
        <v>2014-12-10</v>
      </c>
      <c r="C2692" s="30">
        <f ca="1"/>
        <v>24.9</v>
      </c>
      <c r="D2692" s="205">
        <f t="shared" ca="1" si="192"/>
        <v>25.625999999999998</v>
      </c>
      <c r="E2692" s="30">
        <f t="shared" ref="E2692:E2755" ca="1" si="193">AVERAGE(C2692:C2751)</f>
        <v>23.726166666666661</v>
      </c>
      <c r="F2692" s="30">
        <f t="shared" ref="F2692:F2755" ca="1" si="194">AVERAGE(C2692:C2811)</f>
        <v>22.578583333333338</v>
      </c>
      <c r="G2692" s="206">
        <f t="shared" ref="G2692:G2755" ca="1" si="195">AVERAGE(C2692:C2941)</f>
        <v>19.964760000000027</v>
      </c>
      <c r="H2692" s="192" t="str">
        <f ca="1"/>
        <v>2014-12-10</v>
      </c>
      <c r="I2692" s="193">
        <f ca="1"/>
        <v>178261272</v>
      </c>
      <c r="O2692" s="192" t="str">
        <f ca="1"/>
        <v>2014-12-08</v>
      </c>
      <c r="P2692" s="193">
        <f ca="1"/>
        <v>2.2599999999999998</v>
      </c>
      <c r="Q2692" s="11"/>
    </row>
    <row r="2693" spans="1:17" ht="12.5">
      <c r="A2693" s="19"/>
      <c r="B2693" s="198" t="str">
        <f ca="1"/>
        <v>2014-12-09</v>
      </c>
      <c r="C2693" s="30">
        <f ca="1"/>
        <v>25.39</v>
      </c>
      <c r="D2693" s="205">
        <f t="shared" ref="D2693:D2756" ca="1" si="196">AVERAGE(C2693:C2712)</f>
        <v>25.600999999999999</v>
      </c>
      <c r="E2693" s="30">
        <f t="shared" ca="1" si="193"/>
        <v>23.683499999999992</v>
      </c>
      <c r="F2693" s="30">
        <f t="shared" ca="1" si="194"/>
        <v>22.53808333333334</v>
      </c>
      <c r="G2693" s="206">
        <f t="shared" ca="1" si="195"/>
        <v>19.934960000000025</v>
      </c>
      <c r="H2693" s="192" t="str">
        <f ca="1"/>
        <v>2014-12-09</v>
      </c>
      <c r="I2693" s="193">
        <f ca="1"/>
        <v>240832144</v>
      </c>
      <c r="O2693" s="192" t="str">
        <f ca="1"/>
        <v>2014-12-05</v>
      </c>
      <c r="P2693" s="193">
        <f ca="1"/>
        <v>2.31</v>
      </c>
      <c r="Q2693" s="11"/>
    </row>
    <row r="2694" spans="1:17" ht="12.5">
      <c r="A2694" s="19"/>
      <c r="B2694" s="198" t="str">
        <f ca="1"/>
        <v>2014-12-08</v>
      </c>
      <c r="C2694" s="30">
        <f ca="1"/>
        <v>25</v>
      </c>
      <c r="D2694" s="205">
        <f t="shared" ca="1" si="196"/>
        <v>25.541999999999998</v>
      </c>
      <c r="E2694" s="30">
        <f t="shared" ca="1" si="193"/>
        <v>23.635499999999993</v>
      </c>
      <c r="F2694" s="30">
        <f t="shared" ca="1" si="194"/>
        <v>22.495250000000006</v>
      </c>
      <c r="G2694" s="206">
        <f t="shared" ca="1" si="195"/>
        <v>19.903280000000027</v>
      </c>
      <c r="H2694" s="192" t="str">
        <f ca="1"/>
        <v>2014-12-08</v>
      </c>
      <c r="I2694" s="193">
        <f ca="1"/>
        <v>230659600</v>
      </c>
      <c r="O2694" s="192" t="str">
        <f ca="1"/>
        <v>2014-12-04</v>
      </c>
      <c r="P2694" s="193">
        <f ca="1"/>
        <v>2.2599999999999998</v>
      </c>
      <c r="Q2694" s="11"/>
    </row>
    <row r="2695" spans="1:17" ht="12.5">
      <c r="A2695" s="19"/>
      <c r="B2695" s="198" t="str">
        <f ca="1"/>
        <v>2014-12-05</v>
      </c>
      <c r="C2695" s="30">
        <f ca="1"/>
        <v>25.58</v>
      </c>
      <c r="D2695" s="205">
        <f t="shared" ca="1" si="196"/>
        <v>25.5045</v>
      </c>
      <c r="E2695" s="30">
        <f t="shared" ca="1" si="193"/>
        <v>23.594166666666663</v>
      </c>
      <c r="F2695" s="30">
        <f t="shared" ca="1" si="194"/>
        <v>22.456250000000008</v>
      </c>
      <c r="G2695" s="206">
        <f t="shared" ca="1" si="195"/>
        <v>19.873680000000025</v>
      </c>
      <c r="H2695" s="192" t="str">
        <f ca="1"/>
        <v>2014-12-05</v>
      </c>
      <c r="I2695" s="193">
        <f ca="1"/>
        <v>153275600</v>
      </c>
      <c r="O2695" s="192" t="str">
        <f ca="1"/>
        <v>2014-12-03</v>
      </c>
      <c r="P2695" s="193">
        <f ca="1"/>
        <v>2.29</v>
      </c>
      <c r="Q2695" s="11"/>
    </row>
    <row r="2696" spans="1:17" ht="12.5">
      <c r="A2696" s="19"/>
      <c r="B2696" s="198" t="str">
        <f ca="1"/>
        <v>2014-12-04</v>
      </c>
      <c r="C2696" s="30">
        <f ca="1"/>
        <v>25.69</v>
      </c>
      <c r="D2696" s="205">
        <f t="shared" ca="1" si="196"/>
        <v>25.434499999999996</v>
      </c>
      <c r="E2696" s="30">
        <f t="shared" ca="1" si="193"/>
        <v>23.542333333333332</v>
      </c>
      <c r="F2696" s="30">
        <f t="shared" ca="1" si="194"/>
        <v>22.412166666666671</v>
      </c>
      <c r="G2696" s="206">
        <f t="shared" ca="1" si="195"/>
        <v>19.841880000000025</v>
      </c>
      <c r="H2696" s="192" t="str">
        <f ca="1"/>
        <v>2014-12-04</v>
      </c>
      <c r="I2696" s="193">
        <f ca="1"/>
        <v>168623104</v>
      </c>
      <c r="O2696" s="192" t="str">
        <f ca="1"/>
        <v>2014-12-02</v>
      </c>
      <c r="P2696" s="193">
        <f ca="1"/>
        <v>2.29</v>
      </c>
      <c r="Q2696" s="11"/>
    </row>
    <row r="2697" spans="1:17" ht="12.5">
      <c r="A2697" s="19"/>
      <c r="B2697" s="198" t="str">
        <f ca="1"/>
        <v>2014-12-03</v>
      </c>
      <c r="C2697" s="30">
        <f ca="1"/>
        <v>25.79</v>
      </c>
      <c r="D2697" s="205">
        <f t="shared" ca="1" si="196"/>
        <v>25.355499999999999</v>
      </c>
      <c r="E2697" s="30">
        <f t="shared" ca="1" si="193"/>
        <v>23.486999999999998</v>
      </c>
      <c r="F2697" s="30">
        <f t="shared" ca="1" si="194"/>
        <v>22.367416666666674</v>
      </c>
      <c r="G2697" s="206">
        <f t="shared" ca="1" si="195"/>
        <v>19.808840000000025</v>
      </c>
      <c r="H2697" s="192" t="str">
        <f ca="1"/>
        <v>2014-12-03</v>
      </c>
      <c r="I2697" s="193">
        <f ca="1"/>
        <v>172253760</v>
      </c>
      <c r="O2697" s="192" t="str">
        <f ca="1"/>
        <v>2014-12-01</v>
      </c>
      <c r="P2697" s="193">
        <f ca="1"/>
        <v>2.2200000000000002</v>
      </c>
      <c r="Q2697" s="11"/>
    </row>
    <row r="2698" spans="1:17" ht="12.5">
      <c r="A2698" s="19"/>
      <c r="B2698" s="198" t="str">
        <f ca="1"/>
        <v>2014-12-02</v>
      </c>
      <c r="C2698" s="30">
        <f ca="1"/>
        <v>25.5</v>
      </c>
      <c r="D2698" s="205">
        <f t="shared" ca="1" si="196"/>
        <v>25.2685</v>
      </c>
      <c r="E2698" s="30">
        <f t="shared" ca="1" si="193"/>
        <v>23.418833333333332</v>
      </c>
      <c r="F2698" s="30">
        <f t="shared" ca="1" si="194"/>
        <v>22.320166666666676</v>
      </c>
      <c r="G2698" s="206">
        <f t="shared" ca="1" si="195"/>
        <v>19.776400000000027</v>
      </c>
      <c r="H2698" s="192" t="str">
        <f ca="1"/>
        <v>2014-12-02</v>
      </c>
      <c r="I2698" s="193">
        <f ca="1"/>
        <v>237395760</v>
      </c>
      <c r="O2698" s="192" t="str">
        <f ca="1"/>
        <v>2014-11-28</v>
      </c>
      <c r="P2698" s="193">
        <f ca="1"/>
        <v>2.19</v>
      </c>
      <c r="Q2698" s="11"/>
    </row>
    <row r="2699" spans="1:17" ht="12.5">
      <c r="A2699" s="19"/>
      <c r="B2699" s="198" t="str">
        <f ca="1"/>
        <v>2014-12-01</v>
      </c>
      <c r="C2699" s="30">
        <f ca="1"/>
        <v>25.6</v>
      </c>
      <c r="D2699" s="205">
        <f t="shared" ca="1" si="196"/>
        <v>25.204999999999998</v>
      </c>
      <c r="E2699" s="30">
        <f t="shared" ca="1" si="193"/>
        <v>23.356999999999996</v>
      </c>
      <c r="F2699" s="30">
        <f t="shared" ca="1" si="194"/>
        <v>22.277166666666673</v>
      </c>
      <c r="G2699" s="206">
        <f t="shared" ca="1" si="195"/>
        <v>19.744720000000026</v>
      </c>
      <c r="H2699" s="192" t="str">
        <f ca="1"/>
        <v>2014-12-01</v>
      </c>
      <c r="I2699" s="193">
        <f ca="1"/>
        <v>335256148</v>
      </c>
      <c r="O2699" s="192" t="str">
        <f ca="1"/>
        <v>2014-11-26</v>
      </c>
      <c r="P2699" s="193">
        <f ca="1"/>
        <v>2.23</v>
      </c>
      <c r="Q2699" s="11"/>
    </row>
    <row r="2700" spans="1:17" ht="12.5">
      <c r="A2700" s="19"/>
      <c r="B2700" s="198" t="str">
        <f ca="1"/>
        <v>2014-11-28</v>
      </c>
      <c r="C2700" s="30">
        <f ca="1"/>
        <v>26.46</v>
      </c>
      <c r="D2700" s="205">
        <f t="shared" ca="1" si="196"/>
        <v>25.121000000000002</v>
      </c>
      <c r="E2700" s="30">
        <f t="shared" ca="1" si="193"/>
        <v>23.295666666666662</v>
      </c>
      <c r="F2700" s="30">
        <f t="shared" ca="1" si="194"/>
        <v>22.236250000000002</v>
      </c>
      <c r="G2700" s="206">
        <f t="shared" ca="1" si="195"/>
        <v>19.712840000000025</v>
      </c>
      <c r="H2700" s="192" t="str">
        <f ca="1"/>
        <v>2014-11-28</v>
      </c>
      <c r="I2700" s="193">
        <f ca="1"/>
        <v>99257608</v>
      </c>
      <c r="O2700" s="192" t="str">
        <f ca="1"/>
        <v>2014-11-25</v>
      </c>
      <c r="P2700" s="193">
        <f ca="1"/>
        <v>2.2599999999999998</v>
      </c>
      <c r="Q2700" s="11"/>
    </row>
    <row r="2701" spans="1:17" ht="12.5">
      <c r="A2701" s="19"/>
      <c r="B2701" s="198" t="str">
        <f ca="1"/>
        <v>2014-11-26</v>
      </c>
      <c r="C2701" s="30">
        <f ca="1"/>
        <v>26.47</v>
      </c>
      <c r="D2701" s="205">
        <f t="shared" ca="1" si="196"/>
        <v>24.982499999999998</v>
      </c>
      <c r="E2701" s="30">
        <f t="shared" ca="1" si="193"/>
        <v>23.21683333333333</v>
      </c>
      <c r="F2701" s="30">
        <f t="shared" ca="1" si="194"/>
        <v>22.188833333333335</v>
      </c>
      <c r="G2701" s="206">
        <f t="shared" ca="1" si="195"/>
        <v>19.67564000000003</v>
      </c>
      <c r="H2701" s="192" t="str">
        <f ca="1"/>
        <v>2014-11-26</v>
      </c>
      <c r="I2701" s="193">
        <f ca="1"/>
        <v>163327544</v>
      </c>
      <c r="O2701" s="192" t="str">
        <f ca="1"/>
        <v>2014-11-24</v>
      </c>
      <c r="P2701" s="193">
        <f ca="1"/>
        <v>2.31</v>
      </c>
      <c r="Q2701" s="11"/>
    </row>
    <row r="2702" spans="1:17" ht="12.5">
      <c r="A2702" s="19"/>
      <c r="B2702" s="198" t="str">
        <f ca="1"/>
        <v>2014-11-25</v>
      </c>
      <c r="C2702" s="30">
        <f ca="1"/>
        <v>26.16</v>
      </c>
      <c r="D2702" s="205">
        <f t="shared" ca="1" si="196"/>
        <v>24.8475</v>
      </c>
      <c r="E2702" s="30">
        <f t="shared" ca="1" si="193"/>
        <v>23.140833333333333</v>
      </c>
      <c r="F2702" s="30">
        <f t="shared" ca="1" si="194"/>
        <v>22.140333333333341</v>
      </c>
      <c r="G2702" s="206">
        <f t="shared" ca="1" si="195"/>
        <v>19.639000000000031</v>
      </c>
      <c r="H2702" s="192" t="str">
        <f ca="1"/>
        <v>2014-11-25</v>
      </c>
      <c r="I2702" s="193">
        <f ca="1"/>
        <v>275361760</v>
      </c>
      <c r="O2702" s="192" t="str">
        <f ca="1"/>
        <v>2014-11-21</v>
      </c>
      <c r="P2702" s="193">
        <f ca="1"/>
        <v>2.3199999999999998</v>
      </c>
      <c r="Q2702" s="11"/>
    </row>
    <row r="2703" spans="1:17" ht="12.5">
      <c r="A2703" s="19"/>
      <c r="B2703" s="198" t="str">
        <f ca="1"/>
        <v>2014-11-24</v>
      </c>
      <c r="C2703" s="30">
        <f ca="1"/>
        <v>26.39</v>
      </c>
      <c r="D2703" s="205">
        <f t="shared" ca="1" si="196"/>
        <v>24.721500000000002</v>
      </c>
      <c r="E2703" s="30">
        <f t="shared" ca="1" si="193"/>
        <v>23.086166666666667</v>
      </c>
      <c r="F2703" s="30">
        <f t="shared" ca="1" si="194"/>
        <v>22.091750000000008</v>
      </c>
      <c r="G2703" s="206">
        <f t="shared" ca="1" si="195"/>
        <v>19.602320000000027</v>
      </c>
      <c r="H2703" s="192" t="str">
        <f ca="1"/>
        <v>2014-11-24</v>
      </c>
      <c r="I2703" s="193">
        <f ca="1"/>
        <v>189803296</v>
      </c>
      <c r="O2703" s="192" t="str">
        <f ca="1"/>
        <v>2014-11-20</v>
      </c>
      <c r="P2703" s="193">
        <f ca="1"/>
        <v>2.34</v>
      </c>
      <c r="Q2703" s="11"/>
    </row>
    <row r="2704" spans="1:17" ht="12.5">
      <c r="A2704" s="19"/>
      <c r="B2704" s="198" t="str">
        <f ca="1"/>
        <v>2014-11-21</v>
      </c>
      <c r="C2704" s="30">
        <f ca="1"/>
        <v>25.91</v>
      </c>
      <c r="D2704" s="205">
        <f t="shared" ca="1" si="196"/>
        <v>24.566000000000003</v>
      </c>
      <c r="E2704" s="30">
        <f t="shared" ca="1" si="193"/>
        <v>23.024666666666668</v>
      </c>
      <c r="F2704" s="30">
        <f t="shared" ca="1" si="194"/>
        <v>22.041666666666675</v>
      </c>
      <c r="G2704" s="206">
        <f t="shared" ca="1" si="195"/>
        <v>19.563160000000028</v>
      </c>
      <c r="H2704" s="192" t="str">
        <f ca="1"/>
        <v>2014-11-21</v>
      </c>
      <c r="I2704" s="193">
        <f ca="1"/>
        <v>228717200</v>
      </c>
      <c r="O2704" s="192" t="str">
        <f ca="1"/>
        <v>2014-11-19</v>
      </c>
      <c r="P2704" s="193">
        <f ca="1"/>
        <v>2.35</v>
      </c>
      <c r="Q2704" s="11"/>
    </row>
    <row r="2705" spans="1:17" ht="12.5">
      <c r="A2705" s="19"/>
      <c r="B2705" s="198" t="str">
        <f ca="1"/>
        <v>2014-11-20</v>
      </c>
      <c r="C2705" s="30">
        <f ca="1"/>
        <v>25.87</v>
      </c>
      <c r="D2705" s="205">
        <f t="shared" ca="1" si="196"/>
        <v>24.436000000000003</v>
      </c>
      <c r="E2705" s="30">
        <f t="shared" ca="1" si="193"/>
        <v>22.970333333333336</v>
      </c>
      <c r="F2705" s="30">
        <f t="shared" ca="1" si="194"/>
        <v>21.994916666666676</v>
      </c>
      <c r="G2705" s="206">
        <f t="shared" ca="1" si="195"/>
        <v>19.524720000000034</v>
      </c>
      <c r="H2705" s="192" t="str">
        <f ca="1"/>
        <v>2014-11-20</v>
      </c>
      <c r="I2705" s="193">
        <f ca="1"/>
        <v>173582148</v>
      </c>
      <c r="O2705" s="192" t="str">
        <f ca="1"/>
        <v>2014-11-18</v>
      </c>
      <c r="P2705" s="193">
        <f ca="1"/>
        <v>2.3199999999999998</v>
      </c>
      <c r="Q2705" s="11"/>
    </row>
    <row r="2706" spans="1:17" ht="12.5">
      <c r="A2706" s="19"/>
      <c r="B2706" s="198" t="str">
        <f ca="1"/>
        <v>2014-11-19</v>
      </c>
      <c r="C2706" s="30">
        <f ca="1"/>
        <v>25.51</v>
      </c>
      <c r="D2706" s="205">
        <f t="shared" ca="1" si="196"/>
        <v>24.303500000000003</v>
      </c>
      <c r="E2706" s="30">
        <f t="shared" ca="1" si="193"/>
        <v>22.916166666666673</v>
      </c>
      <c r="F2706" s="30">
        <f t="shared" ca="1" si="194"/>
        <v>21.946583333333347</v>
      </c>
      <c r="G2706" s="206">
        <f t="shared" ca="1" si="195"/>
        <v>19.485960000000034</v>
      </c>
      <c r="H2706" s="192" t="str">
        <f ca="1"/>
        <v>2014-11-19</v>
      </c>
      <c r="I2706" s="193">
        <f ca="1"/>
        <v>167476800</v>
      </c>
      <c r="O2706" s="192" t="str">
        <f ca="1"/>
        <v>2014-11-17</v>
      </c>
      <c r="P2706" s="193">
        <f ca="1"/>
        <v>2.34</v>
      </c>
      <c r="Q2706" s="11"/>
    </row>
    <row r="2707" spans="1:17" ht="12.5">
      <c r="A2707" s="19"/>
      <c r="B2707" s="198" t="str">
        <f ca="1"/>
        <v>2014-11-18</v>
      </c>
      <c r="C2707" s="30">
        <f ca="1"/>
        <v>25.69</v>
      </c>
      <c r="D2707" s="205">
        <f t="shared" ca="1" si="196"/>
        <v>24.168499999999998</v>
      </c>
      <c r="E2707" s="30">
        <f t="shared" ca="1" si="193"/>
        <v>22.863499999999998</v>
      </c>
      <c r="F2707" s="30">
        <f t="shared" ca="1" si="194"/>
        <v>21.898916666666675</v>
      </c>
      <c r="G2707" s="206">
        <f t="shared" ca="1" si="195"/>
        <v>19.448800000000034</v>
      </c>
      <c r="H2707" s="192" t="str">
        <f ca="1"/>
        <v>2014-11-18</v>
      </c>
      <c r="I2707" s="193">
        <f ca="1"/>
        <v>176896000</v>
      </c>
      <c r="O2707" s="192" t="str">
        <f ca="1"/>
        <v>2014-11-14</v>
      </c>
      <c r="P2707" s="193">
        <f ca="1"/>
        <v>2.3199999999999998</v>
      </c>
      <c r="Q2707" s="11"/>
    </row>
    <row r="2708" spans="1:17" ht="12.5">
      <c r="A2708" s="19"/>
      <c r="B2708" s="198" t="str">
        <f ca="1"/>
        <v>2014-11-17</v>
      </c>
      <c r="C2708" s="30">
        <f ca="1"/>
        <v>25.36</v>
      </c>
      <c r="D2708" s="205">
        <f t="shared" ca="1" si="196"/>
        <v>24.018999999999998</v>
      </c>
      <c r="E2708" s="30">
        <f t="shared" ca="1" si="193"/>
        <v>22.810166666666667</v>
      </c>
      <c r="F2708" s="30">
        <f t="shared" ca="1" si="194"/>
        <v>21.850916666666681</v>
      </c>
      <c r="G2708" s="206">
        <f t="shared" ca="1" si="195"/>
        <v>19.410160000000037</v>
      </c>
      <c r="H2708" s="192" t="str">
        <f ca="1"/>
        <v>2014-11-17</v>
      </c>
      <c r="I2708" s="193">
        <f ca="1"/>
        <v>186986848</v>
      </c>
      <c r="O2708" s="192" t="str">
        <f ca="1"/>
        <v>2014-11-13</v>
      </c>
      <c r="P2708" s="193">
        <f ca="1"/>
        <v>2.35</v>
      </c>
      <c r="Q2708" s="11"/>
    </row>
    <row r="2709" spans="1:17" ht="12.5">
      <c r="A2709" s="19"/>
      <c r="B2709" s="198" t="str">
        <f ca="1"/>
        <v>2014-11-14</v>
      </c>
      <c r="C2709" s="30">
        <f ca="1"/>
        <v>25.4</v>
      </c>
      <c r="D2709" s="205">
        <f t="shared" ca="1" si="196"/>
        <v>23.856000000000002</v>
      </c>
      <c r="E2709" s="30">
        <f t="shared" ca="1" si="193"/>
        <v>22.761500000000005</v>
      </c>
      <c r="F2709" s="30">
        <f t="shared" ca="1" si="194"/>
        <v>21.806250000000013</v>
      </c>
      <c r="G2709" s="206">
        <f t="shared" ca="1" si="195"/>
        <v>19.373400000000036</v>
      </c>
      <c r="H2709" s="192" t="str">
        <f ca="1"/>
        <v>2014-11-14</v>
      </c>
      <c r="I2709" s="193">
        <f ca="1"/>
        <v>176254400</v>
      </c>
      <c r="O2709" s="192" t="str">
        <f ca="1"/>
        <v>2014-11-12</v>
      </c>
      <c r="P2709" s="193">
        <f ca="1"/>
        <v>2.36</v>
      </c>
      <c r="Q2709" s="11"/>
    </row>
    <row r="2710" spans="1:17" ht="12.5">
      <c r="A2710" s="19"/>
      <c r="B2710" s="198" t="str">
        <f ca="1"/>
        <v>2014-11-13</v>
      </c>
      <c r="C2710" s="30">
        <f ca="1"/>
        <v>25.1</v>
      </c>
      <c r="D2710" s="205">
        <f t="shared" ca="1" si="196"/>
        <v>23.667499999999997</v>
      </c>
      <c r="E2710" s="30">
        <f t="shared" ca="1" si="193"/>
        <v>22.709499999999998</v>
      </c>
      <c r="F2710" s="30">
        <f t="shared" ca="1" si="194"/>
        <v>21.75833333333334</v>
      </c>
      <c r="G2710" s="206">
        <f t="shared" ca="1" si="195"/>
        <v>19.336360000000035</v>
      </c>
      <c r="H2710" s="192" t="str">
        <f ca="1"/>
        <v>2014-11-13</v>
      </c>
      <c r="I2710" s="193">
        <f ca="1"/>
        <v>238091600</v>
      </c>
      <c r="O2710" s="192" t="str">
        <f ca="1"/>
        <v>2014-11-11</v>
      </c>
      <c r="P2710" s="193">
        <f ca="1"/>
        <v>2.36</v>
      </c>
      <c r="Q2710" s="11"/>
    </row>
    <row r="2711" spans="1:17" ht="12.5">
      <c r="A2711" s="19"/>
      <c r="B2711" s="198" t="str">
        <f ca="1"/>
        <v>2014-11-12</v>
      </c>
      <c r="C2711" s="30">
        <f ca="1"/>
        <v>24.75</v>
      </c>
      <c r="D2711" s="205">
        <f t="shared" ca="1" si="196"/>
        <v>23.478499999999993</v>
      </c>
      <c r="E2711" s="30">
        <f t="shared" ca="1" si="193"/>
        <v>22.662499999999998</v>
      </c>
      <c r="F2711" s="30">
        <f t="shared" ca="1" si="194"/>
        <v>21.713333333333342</v>
      </c>
      <c r="G2711" s="206">
        <f t="shared" ca="1" si="195"/>
        <v>19.301320000000036</v>
      </c>
      <c r="H2711" s="192" t="str">
        <f ca="1"/>
        <v>2014-11-12</v>
      </c>
      <c r="I2711" s="193">
        <f ca="1"/>
        <v>187769724</v>
      </c>
      <c r="O2711" s="192" t="str">
        <f ca="1"/>
        <v>2014-11-10</v>
      </c>
      <c r="P2711" s="193">
        <f ca="1"/>
        <v>2.36</v>
      </c>
      <c r="Q2711" s="11"/>
    </row>
    <row r="2712" spans="1:17" ht="12.5">
      <c r="A2712" s="19"/>
      <c r="B2712" s="198" t="str">
        <f ca="1"/>
        <v>2014-11-11</v>
      </c>
      <c r="C2712" s="30">
        <f ca="1"/>
        <v>24.4</v>
      </c>
      <c r="D2712" s="205">
        <f t="shared" ca="1" si="196"/>
        <v>23.321000000000002</v>
      </c>
      <c r="E2712" s="30">
        <f t="shared" ca="1" si="193"/>
        <v>22.621166666666671</v>
      </c>
      <c r="F2712" s="30">
        <f t="shared" ca="1" si="194"/>
        <v>21.668250000000015</v>
      </c>
      <c r="G2712" s="206">
        <f t="shared" ca="1" si="195"/>
        <v>19.268080000000033</v>
      </c>
      <c r="H2712" s="192" t="str">
        <f ca="1"/>
        <v>2014-11-11</v>
      </c>
      <c r="I2712" s="193">
        <f ca="1"/>
        <v>109769200</v>
      </c>
      <c r="O2712" s="192" t="str">
        <f ca="1"/>
        <v>2014-11-07</v>
      </c>
      <c r="P2712" s="193">
        <f ca="1"/>
        <v>2.31</v>
      </c>
      <c r="Q2712" s="11"/>
    </row>
    <row r="2713" spans="1:17" ht="12.5">
      <c r="A2713" s="19"/>
      <c r="B2713" s="198" t="str">
        <f ca="1"/>
        <v>2014-11-10</v>
      </c>
      <c r="C2713" s="30">
        <f ca="1"/>
        <v>24.21</v>
      </c>
      <c r="D2713" s="205">
        <f t="shared" ca="1" si="196"/>
        <v>23.194500000000001</v>
      </c>
      <c r="E2713" s="30">
        <f t="shared" ca="1" si="193"/>
        <v>22.580500000000008</v>
      </c>
      <c r="F2713" s="30">
        <f t="shared" ca="1" si="194"/>
        <v>21.624250000000014</v>
      </c>
      <c r="G2713" s="206">
        <f t="shared" ca="1" si="195"/>
        <v>19.235280000000031</v>
      </c>
      <c r="H2713" s="192" t="str">
        <f ca="1"/>
        <v>2014-11-10</v>
      </c>
      <c r="I2713" s="193">
        <f ca="1"/>
        <v>108782188</v>
      </c>
      <c r="O2713" s="192" t="str">
        <f ca="1"/>
        <v>2014-11-06</v>
      </c>
      <c r="P2713" s="193">
        <f ca="1"/>
        <v>2.38</v>
      </c>
      <c r="Q2713" s="11"/>
    </row>
    <row r="2714" spans="1:17" ht="12.5">
      <c r="A2714" s="19"/>
      <c r="B2714" s="198" t="str">
        <f ca="1"/>
        <v>2014-11-07</v>
      </c>
      <c r="C2714" s="30">
        <f ca="1"/>
        <v>24.25</v>
      </c>
      <c r="D2714" s="205">
        <f t="shared" ca="1" si="196"/>
        <v>23.089500000000001</v>
      </c>
      <c r="E2714" s="30">
        <f t="shared" ca="1" si="193"/>
        <v>22.538666666666668</v>
      </c>
      <c r="F2714" s="30">
        <f t="shared" ca="1" si="194"/>
        <v>21.581583333333345</v>
      </c>
      <c r="G2714" s="206">
        <f t="shared" ca="1" si="195"/>
        <v>19.203160000000032</v>
      </c>
      <c r="H2714" s="192" t="str">
        <f ca="1"/>
        <v>2014-11-07</v>
      </c>
      <c r="I2714" s="193">
        <f ca="1"/>
        <v>134766140</v>
      </c>
      <c r="O2714" s="192" t="str">
        <f ca="1"/>
        <v>2014-11-05</v>
      </c>
      <c r="P2714" s="193">
        <f ca="1"/>
        <v>2.35</v>
      </c>
      <c r="Q2714" s="11"/>
    </row>
    <row r="2715" spans="1:17" ht="12.5">
      <c r="A2715" s="19"/>
      <c r="B2715" s="198" t="str">
        <f ca="1"/>
        <v>2014-11-06</v>
      </c>
      <c r="C2715" s="30">
        <f ca="1"/>
        <v>24.18</v>
      </c>
      <c r="D2715" s="205">
        <f t="shared" ca="1" si="196"/>
        <v>22.992500000000003</v>
      </c>
      <c r="E2715" s="30">
        <f t="shared" ca="1" si="193"/>
        <v>22.494500000000002</v>
      </c>
      <c r="F2715" s="30">
        <f t="shared" ca="1" si="194"/>
        <v>21.538166666666676</v>
      </c>
      <c r="G2715" s="206">
        <f t="shared" ca="1" si="195"/>
        <v>19.17076000000003</v>
      </c>
      <c r="H2715" s="192" t="str">
        <f ca="1"/>
        <v>2014-11-06</v>
      </c>
      <c r="I2715" s="193">
        <f ca="1"/>
        <v>139874000</v>
      </c>
      <c r="O2715" s="192" t="str">
        <f ca="1"/>
        <v>2014-11-04</v>
      </c>
      <c r="P2715" s="193">
        <f ca="1"/>
        <v>2.34</v>
      </c>
      <c r="Q2715" s="11"/>
    </row>
    <row r="2716" spans="1:17" ht="12.5">
      <c r="A2716" s="19"/>
      <c r="B2716" s="198" t="str">
        <f ca="1"/>
        <v>2014-11-05</v>
      </c>
      <c r="C2716" s="30">
        <f ca="1"/>
        <v>24.11</v>
      </c>
      <c r="D2716" s="205">
        <f t="shared" ca="1" si="196"/>
        <v>22.902000000000005</v>
      </c>
      <c r="E2716" s="30">
        <f t="shared" ca="1" si="193"/>
        <v>22.450499999999998</v>
      </c>
      <c r="F2716" s="30">
        <f t="shared" ca="1" si="194"/>
        <v>21.495333333333342</v>
      </c>
      <c r="G2716" s="206">
        <f t="shared" ca="1" si="195"/>
        <v>19.13884000000003</v>
      </c>
      <c r="H2716" s="192" t="str">
        <f ca="1"/>
        <v>2014-11-05</v>
      </c>
      <c r="I2716" s="193">
        <f ca="1"/>
        <v>149743620</v>
      </c>
      <c r="O2716" s="192" t="str">
        <f ca="1"/>
        <v>2014-11-03</v>
      </c>
      <c r="P2716" s="193">
        <f ca="1"/>
        <v>2.35</v>
      </c>
      <c r="Q2716" s="11"/>
    </row>
    <row r="2717" spans="1:17" ht="12.5">
      <c r="A2717" s="19"/>
      <c r="B2717" s="198" t="str">
        <f ca="1"/>
        <v>2014-11-04</v>
      </c>
      <c r="C2717" s="30">
        <f ca="1"/>
        <v>24.05</v>
      </c>
      <c r="D2717" s="205">
        <f t="shared" ca="1" si="196"/>
        <v>22.813000000000002</v>
      </c>
      <c r="E2717" s="30">
        <f t="shared" ca="1" si="193"/>
        <v>22.402999999999999</v>
      </c>
      <c r="F2717" s="30">
        <f t="shared" ca="1" si="194"/>
        <v>21.451166666666673</v>
      </c>
      <c r="G2717" s="206">
        <f t="shared" ca="1" si="195"/>
        <v>19.106200000000026</v>
      </c>
      <c r="H2717" s="192" t="str">
        <f ca="1"/>
        <v>2014-11-04</v>
      </c>
      <c r="I2717" s="193">
        <f ca="1"/>
        <v>166297600</v>
      </c>
      <c r="O2717" s="192" t="str">
        <f ca="1"/>
        <v>2014-10-31</v>
      </c>
      <c r="P2717" s="193">
        <f ca="1"/>
        <v>2.34</v>
      </c>
      <c r="Q2717" s="11"/>
    </row>
    <row r="2718" spans="1:17" ht="12.5">
      <c r="A2718" s="19"/>
      <c r="B2718" s="198" t="str">
        <f ca="1"/>
        <v>2014-11-03</v>
      </c>
      <c r="C2718" s="30">
        <f ca="1"/>
        <v>24.23</v>
      </c>
      <c r="D2718" s="205">
        <f t="shared" ca="1" si="196"/>
        <v>22.704000000000001</v>
      </c>
      <c r="E2718" s="30">
        <f t="shared" ca="1" si="193"/>
        <v>22.356499999999997</v>
      </c>
      <c r="F2718" s="30">
        <f t="shared" ca="1" si="194"/>
        <v>21.405250000000009</v>
      </c>
      <c r="G2718" s="206">
        <f t="shared" ca="1" si="195"/>
        <v>19.074840000000027</v>
      </c>
      <c r="H2718" s="192" t="str">
        <f ca="1"/>
        <v>2014-11-03</v>
      </c>
      <c r="I2718" s="193">
        <f ca="1"/>
        <v>209130400</v>
      </c>
      <c r="O2718" s="192" t="str">
        <f ca="1"/>
        <v>2014-10-30</v>
      </c>
      <c r="P2718" s="193">
        <f ca="1"/>
        <v>2.31</v>
      </c>
      <c r="Q2718" s="11"/>
    </row>
    <row r="2719" spans="1:17" ht="12.5">
      <c r="A2719" s="19"/>
      <c r="B2719" s="198" t="str">
        <f ca="1"/>
        <v>2014-10-31</v>
      </c>
      <c r="C2719" s="30">
        <f ca="1"/>
        <v>23.92</v>
      </c>
      <c r="D2719" s="205">
        <f t="shared" ca="1" si="196"/>
        <v>22.595500000000001</v>
      </c>
      <c r="E2719" s="30">
        <f t="shared" ca="1" si="193"/>
        <v>22.30233333333333</v>
      </c>
      <c r="F2719" s="30">
        <f t="shared" ca="1" si="194"/>
        <v>21.359166666666674</v>
      </c>
      <c r="G2719" s="206">
        <f t="shared" ca="1" si="195"/>
        <v>19.042960000000026</v>
      </c>
      <c r="H2719" s="192" t="str">
        <f ca="1"/>
        <v>2014-10-31</v>
      </c>
      <c r="I2719" s="193">
        <f ca="1"/>
        <v>178557200</v>
      </c>
      <c r="O2719" s="192" t="str">
        <f ca="1"/>
        <v>2014-10-29</v>
      </c>
      <c r="P2719" s="193">
        <f ca="1"/>
        <v>2.3199999999999998</v>
      </c>
      <c r="Q2719" s="11"/>
    </row>
    <row r="2720" spans="1:17" ht="12.5">
      <c r="A2720" s="19"/>
      <c r="B2720" s="198" t="str">
        <f ca="1"/>
        <v>2014-10-30</v>
      </c>
      <c r="C2720" s="30">
        <f ca="1"/>
        <v>23.69</v>
      </c>
      <c r="D2720" s="205">
        <f t="shared" ca="1" si="196"/>
        <v>22.502500000000001</v>
      </c>
      <c r="E2720" s="30">
        <f t="shared" ca="1" si="193"/>
        <v>22.252499999999998</v>
      </c>
      <c r="F2720" s="30">
        <f t="shared" ca="1" si="194"/>
        <v>21.31558333333334</v>
      </c>
      <c r="G2720" s="206">
        <f t="shared" ca="1" si="195"/>
        <v>19.012480000000025</v>
      </c>
      <c r="H2720" s="192" t="str">
        <f ca="1"/>
        <v>2014-10-30</v>
      </c>
      <c r="I2720" s="193">
        <f ca="1"/>
        <v>162619200</v>
      </c>
      <c r="O2720" s="192" t="str">
        <f ca="1"/>
        <v>2014-10-28</v>
      </c>
      <c r="P2720" s="193">
        <f ca="1"/>
        <v>2.2799999999999998</v>
      </c>
      <c r="Q2720" s="11"/>
    </row>
    <row r="2721" spans="1:17" ht="12.5">
      <c r="A2721" s="19"/>
      <c r="B2721" s="198" t="str">
        <f ca="1"/>
        <v>2014-10-29</v>
      </c>
      <c r="C2721" s="30">
        <f ca="1"/>
        <v>23.77</v>
      </c>
      <c r="D2721" s="205">
        <f t="shared" ca="1" si="196"/>
        <v>22.424499999999998</v>
      </c>
      <c r="E2721" s="30">
        <f t="shared" ca="1" si="193"/>
        <v>22.206499999999998</v>
      </c>
      <c r="F2721" s="30">
        <f t="shared" ca="1" si="194"/>
        <v>21.273750000000007</v>
      </c>
      <c r="G2721" s="206">
        <f t="shared" ca="1" si="195"/>
        <v>18.982080000000025</v>
      </c>
      <c r="H2721" s="192" t="str">
        <f ca="1"/>
        <v>2014-10-29</v>
      </c>
      <c r="I2721" s="193">
        <f ca="1"/>
        <v>210751600</v>
      </c>
      <c r="O2721" s="192" t="str">
        <f ca="1"/>
        <v>2014-10-27</v>
      </c>
      <c r="P2721" s="193">
        <f ca="1"/>
        <v>2.2599999999999998</v>
      </c>
      <c r="Q2721" s="11"/>
    </row>
    <row r="2722" spans="1:17" ht="12.5">
      <c r="A2722" s="19"/>
      <c r="B2722" s="198" t="str">
        <f ca="1"/>
        <v>2014-10-28</v>
      </c>
      <c r="C2722" s="30">
        <f ca="1"/>
        <v>23.64</v>
      </c>
      <c r="D2722" s="205">
        <f t="shared" ca="1" si="196"/>
        <v>22.334499999999998</v>
      </c>
      <c r="E2722" s="30">
        <f t="shared" ca="1" si="193"/>
        <v>22.159666666666666</v>
      </c>
      <c r="F2722" s="30">
        <f t="shared" ca="1" si="194"/>
        <v>21.229333333333336</v>
      </c>
      <c r="G2722" s="206">
        <f t="shared" ca="1" si="195"/>
        <v>18.951680000000021</v>
      </c>
      <c r="H2722" s="192" t="str">
        <f ca="1"/>
        <v>2014-10-28</v>
      </c>
      <c r="I2722" s="193">
        <f ca="1"/>
        <v>192243796</v>
      </c>
      <c r="O2722" s="192" t="str">
        <f ca="1"/>
        <v>2014-10-24</v>
      </c>
      <c r="P2722" s="193">
        <f ca="1"/>
        <v>2.27</v>
      </c>
      <c r="Q2722" s="11"/>
    </row>
    <row r="2723" spans="1:17" ht="12.5">
      <c r="A2723" s="19"/>
      <c r="B2723" s="198" t="str">
        <f ca="1"/>
        <v>2014-10-27</v>
      </c>
      <c r="C2723" s="30">
        <f ca="1"/>
        <v>23.28</v>
      </c>
      <c r="D2723" s="205">
        <f t="shared" ca="1" si="196"/>
        <v>22.268499999999996</v>
      </c>
      <c r="E2723" s="30">
        <f t="shared" ca="1" si="193"/>
        <v>22.116833333333332</v>
      </c>
      <c r="F2723" s="30">
        <f t="shared" ca="1" si="194"/>
        <v>21.186583333333338</v>
      </c>
      <c r="G2723" s="206">
        <f t="shared" ca="1" si="195"/>
        <v>18.922080000000022</v>
      </c>
      <c r="H2723" s="192" t="str">
        <f ca="1"/>
        <v>2014-10-27</v>
      </c>
      <c r="I2723" s="193">
        <f ca="1"/>
        <v>136750804</v>
      </c>
      <c r="O2723" s="192" t="str">
        <f ca="1"/>
        <v>2014-10-23</v>
      </c>
      <c r="P2723" s="193">
        <f ca="1"/>
        <v>2.2799999999999998</v>
      </c>
      <c r="Q2723" s="11"/>
    </row>
    <row r="2724" spans="1:17" ht="12.5">
      <c r="A2724" s="19"/>
      <c r="B2724" s="198" t="str">
        <f ca="1"/>
        <v>2014-10-24</v>
      </c>
      <c r="C2724" s="30">
        <f ca="1"/>
        <v>23.31</v>
      </c>
      <c r="D2724" s="205">
        <f t="shared" ca="1" si="196"/>
        <v>22.213000000000001</v>
      </c>
      <c r="E2724" s="30">
        <f t="shared" ca="1" si="193"/>
        <v>22.082000000000001</v>
      </c>
      <c r="F2724" s="30">
        <f t="shared" ca="1" si="194"/>
        <v>21.147166666666674</v>
      </c>
      <c r="G2724" s="206">
        <f t="shared" ca="1" si="195"/>
        <v>18.892920000000021</v>
      </c>
      <c r="H2724" s="192" t="str">
        <f ca="1"/>
        <v>2014-10-24</v>
      </c>
      <c r="I2724" s="193">
        <f ca="1"/>
        <v>188215664</v>
      </c>
      <c r="O2724" s="192" t="str">
        <f ca="1"/>
        <v>2014-10-22</v>
      </c>
      <c r="P2724" s="193">
        <f ca="1"/>
        <v>2.23</v>
      </c>
      <c r="Q2724" s="11"/>
    </row>
    <row r="2725" spans="1:17" ht="12.5">
      <c r="A2725" s="19"/>
      <c r="B2725" s="198" t="str">
        <f ca="1"/>
        <v>2014-10-23</v>
      </c>
      <c r="C2725" s="30">
        <f ca="1"/>
        <v>23.22</v>
      </c>
      <c r="D2725" s="205">
        <f t="shared" ca="1" si="196"/>
        <v>22.163500000000003</v>
      </c>
      <c r="E2725" s="30">
        <f t="shared" ca="1" si="193"/>
        <v>22.044666666666672</v>
      </c>
      <c r="F2725" s="30">
        <f t="shared" ca="1" si="194"/>
        <v>21.108000000000008</v>
      </c>
      <c r="G2725" s="206">
        <f t="shared" ca="1" si="195"/>
        <v>18.86528000000002</v>
      </c>
      <c r="H2725" s="192" t="str">
        <f ca="1"/>
        <v>2014-10-23</v>
      </c>
      <c r="I2725" s="193">
        <f ca="1"/>
        <v>284298800</v>
      </c>
      <c r="O2725" s="192" t="str">
        <f ca="1"/>
        <v>2014-10-21</v>
      </c>
      <c r="P2725" s="193">
        <f ca="1"/>
        <v>2.21</v>
      </c>
      <c r="Q2725" s="11"/>
    </row>
    <row r="2726" spans="1:17" ht="12.5">
      <c r="A2726" s="19"/>
      <c r="B2726" s="198" t="str">
        <f ca="1"/>
        <v>2014-10-22</v>
      </c>
      <c r="C2726" s="30">
        <f ca="1"/>
        <v>22.81</v>
      </c>
      <c r="D2726" s="205">
        <f t="shared" ca="1" si="196"/>
        <v>22.086500000000001</v>
      </c>
      <c r="E2726" s="30">
        <f t="shared" ca="1" si="193"/>
        <v>22.018166666666669</v>
      </c>
      <c r="F2726" s="30">
        <f t="shared" ca="1" si="194"/>
        <v>21.071333333333339</v>
      </c>
      <c r="G2726" s="206">
        <f t="shared" ca="1" si="195"/>
        <v>18.837480000000017</v>
      </c>
      <c r="H2726" s="192" t="str">
        <f ca="1"/>
        <v>2014-10-22</v>
      </c>
      <c r="I2726" s="193">
        <f ca="1"/>
        <v>273052584</v>
      </c>
      <c r="O2726" s="192" t="str">
        <f ca="1"/>
        <v>2014-10-20</v>
      </c>
      <c r="P2726" s="193">
        <f ca="1"/>
        <v>2.1800000000000002</v>
      </c>
      <c r="Q2726" s="11"/>
    </row>
    <row r="2727" spans="1:17" ht="12.5">
      <c r="A2727" s="19"/>
      <c r="B2727" s="198" t="str">
        <f ca="1"/>
        <v>2014-10-21</v>
      </c>
      <c r="C2727" s="30">
        <f ca="1"/>
        <v>22.7</v>
      </c>
      <c r="D2727" s="205">
        <f t="shared" ca="1" si="196"/>
        <v>22.073</v>
      </c>
      <c r="E2727" s="30">
        <f t="shared" ca="1" si="193"/>
        <v>21.999333333333336</v>
      </c>
      <c r="F2727" s="30">
        <f t="shared" ca="1" si="194"/>
        <v>21.035833333333347</v>
      </c>
      <c r="G2727" s="206">
        <f t="shared" ca="1" si="195"/>
        <v>18.812080000000016</v>
      </c>
      <c r="H2727" s="192" t="str">
        <f ca="1"/>
        <v>2014-10-21</v>
      </c>
      <c r="I2727" s="193">
        <f ca="1"/>
        <v>378495616</v>
      </c>
      <c r="O2727" s="192" t="str">
        <f ca="1"/>
        <v>2014-10-17</v>
      </c>
      <c r="P2727" s="193">
        <f ca="1"/>
        <v>2.2000000000000002</v>
      </c>
      <c r="Q2727" s="11"/>
    </row>
    <row r="2728" spans="1:17" ht="12.5">
      <c r="A2728" s="19"/>
      <c r="B2728" s="198" t="str">
        <f ca="1"/>
        <v>2014-10-20</v>
      </c>
      <c r="C2728" s="30">
        <f ca="1"/>
        <v>22.1</v>
      </c>
      <c r="D2728" s="205">
        <f t="shared" ca="1" si="196"/>
        <v>22.074500000000004</v>
      </c>
      <c r="E2728" s="30">
        <f t="shared" ca="1" si="193"/>
        <v>21.984666666666673</v>
      </c>
      <c r="F2728" s="30">
        <f t="shared" ca="1" si="194"/>
        <v>21.001000000000012</v>
      </c>
      <c r="G2728" s="206">
        <f t="shared" ca="1" si="195"/>
        <v>18.786240000000014</v>
      </c>
      <c r="H2728" s="192" t="str">
        <f ca="1"/>
        <v>2014-10-20</v>
      </c>
      <c r="I2728" s="193">
        <f ca="1"/>
        <v>310069200</v>
      </c>
      <c r="O2728" s="192" t="str">
        <f ca="1"/>
        <v>2014-10-16</v>
      </c>
      <c r="P2728" s="193">
        <f ca="1"/>
        <v>2.15</v>
      </c>
      <c r="Q2728" s="11"/>
    </row>
    <row r="2729" spans="1:17" ht="12.5">
      <c r="A2729" s="19"/>
      <c r="B2729" s="198" t="str">
        <f ca="1"/>
        <v>2014-10-17</v>
      </c>
      <c r="C2729" s="30">
        <f ca="1"/>
        <v>21.63</v>
      </c>
      <c r="D2729" s="205">
        <f t="shared" ca="1" si="196"/>
        <v>22.088500000000003</v>
      </c>
      <c r="E2729" s="30">
        <f t="shared" ca="1" si="193"/>
        <v>21.975166666666674</v>
      </c>
      <c r="F2729" s="30">
        <f t="shared" ca="1" si="194"/>
        <v>20.970833333333346</v>
      </c>
      <c r="G2729" s="206">
        <f t="shared" ca="1" si="195"/>
        <v>18.762200000000014</v>
      </c>
      <c r="H2729" s="192" t="str">
        <f ca="1"/>
        <v>2014-10-17</v>
      </c>
      <c r="I2729" s="193">
        <f ca="1"/>
        <v>272718800</v>
      </c>
      <c r="O2729" s="192" t="str">
        <f ca="1"/>
        <v>2014-10-15</v>
      </c>
      <c r="P2729" s="193">
        <f ca="1"/>
        <v>2.09</v>
      </c>
      <c r="Q2729" s="11"/>
    </row>
    <row r="2730" spans="1:17" ht="12.5">
      <c r="A2730" s="19"/>
      <c r="B2730" s="198" t="str">
        <f ca="1"/>
        <v>2014-10-16</v>
      </c>
      <c r="C2730" s="30">
        <f ca="1"/>
        <v>21.32</v>
      </c>
      <c r="D2730" s="205">
        <f t="shared" ca="1" si="196"/>
        <v>22.125000000000004</v>
      </c>
      <c r="E2730" s="30">
        <f t="shared" ca="1" si="193"/>
        <v>21.971000000000007</v>
      </c>
      <c r="F2730" s="30">
        <f t="shared" ca="1" si="194"/>
        <v>20.94516666666668</v>
      </c>
      <c r="G2730" s="206">
        <f t="shared" ca="1" si="195"/>
        <v>18.740200000000012</v>
      </c>
      <c r="H2730" s="192" t="str">
        <f ca="1"/>
        <v>2014-10-16</v>
      </c>
      <c r="I2730" s="193">
        <f ca="1"/>
        <v>288618092</v>
      </c>
      <c r="O2730" s="192" t="str">
        <f ca="1"/>
        <v>2014-10-14</v>
      </c>
      <c r="P2730" s="193">
        <f ca="1"/>
        <v>2.21</v>
      </c>
      <c r="Q2730" s="11"/>
    </row>
    <row r="2731" spans="1:17" ht="12.5">
      <c r="A2731" s="19"/>
      <c r="B2731" s="198" t="str">
        <f ca="1"/>
        <v>2014-10-15</v>
      </c>
      <c r="C2731" s="30">
        <f ca="1"/>
        <v>21.6</v>
      </c>
      <c r="D2731" s="205">
        <f t="shared" ca="1" si="196"/>
        <v>22.186500000000002</v>
      </c>
      <c r="E2731" s="30">
        <f t="shared" ca="1" si="193"/>
        <v>21.972666666666676</v>
      </c>
      <c r="F2731" s="30">
        <f t="shared" ca="1" si="194"/>
        <v>20.92250000000001</v>
      </c>
      <c r="G2731" s="206">
        <f t="shared" ca="1" si="195"/>
        <v>18.71792000000001</v>
      </c>
      <c r="H2731" s="192" t="str">
        <f ca="1"/>
        <v>2014-10-15</v>
      </c>
      <c r="I2731" s="193">
        <f ca="1"/>
        <v>403734400</v>
      </c>
      <c r="O2731" s="192" t="str">
        <f ca="1"/>
        <v>2014-10-13</v>
      </c>
      <c r="P2731" s="193">
        <f ca="1"/>
        <v>2.29</v>
      </c>
      <c r="Q2731" s="11"/>
    </row>
    <row r="2732" spans="1:17" ht="12.5">
      <c r="A2732" s="19"/>
      <c r="B2732" s="198" t="str">
        <f ca="1"/>
        <v>2014-10-14</v>
      </c>
      <c r="C2732" s="30">
        <f ca="1"/>
        <v>21.87</v>
      </c>
      <c r="D2732" s="205">
        <f t="shared" ca="1" si="196"/>
        <v>22.231500000000004</v>
      </c>
      <c r="E2732" s="30">
        <f t="shared" ca="1" si="193"/>
        <v>21.960666666666675</v>
      </c>
      <c r="F2732" s="30">
        <f t="shared" ca="1" si="194"/>
        <v>20.891750000000009</v>
      </c>
      <c r="G2732" s="206">
        <f t="shared" ca="1" si="195"/>
        <v>18.693960000000011</v>
      </c>
      <c r="H2732" s="192" t="str">
        <f ca="1"/>
        <v>2014-10-14</v>
      </c>
      <c r="I2732" s="193">
        <f ca="1"/>
        <v>254754400</v>
      </c>
      <c r="O2732" s="192" t="str">
        <f ca="1"/>
        <v>2014-10-10</v>
      </c>
      <c r="P2732" s="193">
        <f ca="1"/>
        <v>2.31</v>
      </c>
      <c r="Q2732" s="11"/>
    </row>
    <row r="2733" spans="1:17" ht="12.5">
      <c r="A2733" s="19"/>
      <c r="B2733" s="198" t="str">
        <f ca="1"/>
        <v>2014-10-13</v>
      </c>
      <c r="C2733" s="30">
        <f ca="1"/>
        <v>22.11</v>
      </c>
      <c r="D2733" s="205">
        <f t="shared" ca="1" si="196"/>
        <v>22.255000000000003</v>
      </c>
      <c r="E2733" s="30">
        <f t="shared" ca="1" si="193"/>
        <v>21.941166666666675</v>
      </c>
      <c r="F2733" s="30">
        <f t="shared" ca="1" si="194"/>
        <v>20.857666666666674</v>
      </c>
      <c r="G2733" s="206">
        <f t="shared" ca="1" si="195"/>
        <v>18.668520000000008</v>
      </c>
      <c r="H2733" s="192" t="str">
        <f ca="1"/>
        <v>2014-10-13</v>
      </c>
      <c r="I2733" s="193">
        <f ca="1"/>
        <v>214333600</v>
      </c>
      <c r="O2733" s="192" t="str">
        <f ca="1"/>
        <v>2014-10-09</v>
      </c>
      <c r="P2733" s="193">
        <f ca="1"/>
        <v>2.33</v>
      </c>
      <c r="Q2733" s="11"/>
    </row>
    <row r="2734" spans="1:17" ht="12.5">
      <c r="A2734" s="19"/>
      <c r="B2734" s="198" t="str">
        <f ca="1"/>
        <v>2014-10-10</v>
      </c>
      <c r="C2734" s="30">
        <f ca="1"/>
        <v>22.31</v>
      </c>
      <c r="D2734" s="205">
        <f t="shared" ca="1" si="196"/>
        <v>22.274999999999999</v>
      </c>
      <c r="E2734" s="30">
        <f t="shared" ca="1" si="193"/>
        <v>21.919500000000006</v>
      </c>
      <c r="F2734" s="30">
        <f t="shared" ca="1" si="194"/>
        <v>20.81033333333334</v>
      </c>
      <c r="G2734" s="206">
        <f t="shared" ca="1" si="195"/>
        <v>18.641800000000007</v>
      </c>
      <c r="H2734" s="192" t="str">
        <f ca="1"/>
        <v>2014-10-10</v>
      </c>
      <c r="I2734" s="193">
        <f ca="1"/>
        <v>265326400</v>
      </c>
      <c r="O2734" s="192" t="str">
        <f ca="1"/>
        <v>2014-10-08</v>
      </c>
      <c r="P2734" s="193">
        <f ca="1"/>
        <v>2.33</v>
      </c>
      <c r="Q2734" s="11"/>
    </row>
    <row r="2735" spans="1:17" ht="12.5">
      <c r="A2735" s="19"/>
      <c r="B2735" s="198" t="str">
        <f ca="1"/>
        <v>2014-10-09</v>
      </c>
      <c r="C2735" s="30">
        <f ca="1"/>
        <v>22.37</v>
      </c>
      <c r="D2735" s="205">
        <f t="shared" ca="1" si="196"/>
        <v>22.285500000000003</v>
      </c>
      <c r="E2735" s="30">
        <f t="shared" ca="1" si="193"/>
        <v>21.889666666666674</v>
      </c>
      <c r="F2735" s="30">
        <f t="shared" ca="1" si="194"/>
        <v>20.763166666666677</v>
      </c>
      <c r="G2735" s="206">
        <f t="shared" ca="1" si="195"/>
        <v>18.613960000000009</v>
      </c>
      <c r="H2735" s="192" t="str">
        <f ca="1"/>
        <v>2014-10-09</v>
      </c>
      <c r="I2735" s="193">
        <f ca="1"/>
        <v>309506100</v>
      </c>
      <c r="O2735" s="192" t="str">
        <f ca="1"/>
        <v>2014-10-07</v>
      </c>
      <c r="P2735" s="193">
        <f ca="1"/>
        <v>2.35</v>
      </c>
      <c r="Q2735" s="11"/>
    </row>
    <row r="2736" spans="1:17" ht="12.5">
      <c r="A2736" s="19"/>
      <c r="B2736" s="198" t="str">
        <f ca="1"/>
        <v>2014-10-08</v>
      </c>
      <c r="C2736" s="30">
        <f ca="1"/>
        <v>22.33</v>
      </c>
      <c r="D2736" s="205">
        <f t="shared" ca="1" si="196"/>
        <v>22.290499999999998</v>
      </c>
      <c r="E2736" s="30">
        <f t="shared" ca="1" si="193"/>
        <v>21.865000000000006</v>
      </c>
      <c r="F2736" s="30">
        <f t="shared" ca="1" si="194"/>
        <v>20.715333333333341</v>
      </c>
      <c r="G2736" s="206">
        <f t="shared" ca="1" si="195"/>
        <v>18.585480000000008</v>
      </c>
      <c r="H2736" s="192" t="str">
        <f ca="1"/>
        <v>2014-10-08</v>
      </c>
      <c r="I2736" s="193">
        <f ca="1"/>
        <v>229618800</v>
      </c>
      <c r="O2736" s="192" t="str">
        <f ca="1"/>
        <v>2014-10-06</v>
      </c>
      <c r="P2736" s="193">
        <f ca="1"/>
        <v>2.42</v>
      </c>
      <c r="Q2736" s="11"/>
    </row>
    <row r="2737" spans="1:17" ht="12.5">
      <c r="A2737" s="19"/>
      <c r="B2737" s="198" t="str">
        <f ca="1"/>
        <v>2014-10-07</v>
      </c>
      <c r="C2737" s="30">
        <f ca="1"/>
        <v>21.87</v>
      </c>
      <c r="D2737" s="205">
        <f t="shared" ca="1" si="196"/>
        <v>22.292499999999997</v>
      </c>
      <c r="E2737" s="30">
        <f t="shared" ca="1" si="193"/>
        <v>21.843000000000007</v>
      </c>
      <c r="F2737" s="30">
        <f t="shared" ca="1" si="194"/>
        <v>20.666250000000009</v>
      </c>
      <c r="G2737" s="206">
        <f t="shared" ca="1" si="195"/>
        <v>18.556760000000004</v>
      </c>
      <c r="H2737" s="192" t="str">
        <f ca="1"/>
        <v>2014-10-07</v>
      </c>
      <c r="I2737" s="193">
        <f ca="1"/>
        <v>168376800</v>
      </c>
      <c r="O2737" s="192" t="str">
        <f ca="1"/>
        <v>2014-10-03</v>
      </c>
      <c r="P2737" s="193">
        <f ca="1"/>
        <v>2.4500000000000002</v>
      </c>
      <c r="Q2737" s="11"/>
    </row>
    <row r="2738" spans="1:17" ht="12.5">
      <c r="A2738" s="19"/>
      <c r="B2738" s="198" t="str">
        <f ca="1"/>
        <v>2014-10-06</v>
      </c>
      <c r="C2738" s="30">
        <f ca="1"/>
        <v>22.06</v>
      </c>
      <c r="D2738" s="205">
        <f t="shared" ca="1" si="196"/>
        <v>22.283999999999995</v>
      </c>
      <c r="E2738" s="30">
        <f t="shared" ca="1" si="193"/>
        <v>21.83283333333334</v>
      </c>
      <c r="F2738" s="30">
        <f t="shared" ca="1" si="194"/>
        <v>20.619416666666677</v>
      </c>
      <c r="G2738" s="206">
        <f t="shared" ca="1" si="195"/>
        <v>18.529520000000005</v>
      </c>
      <c r="H2738" s="192" t="str">
        <f ca="1"/>
        <v>2014-10-06</v>
      </c>
      <c r="I2738" s="193">
        <f ca="1"/>
        <v>148204800</v>
      </c>
      <c r="O2738" s="192" t="str">
        <f ca="1"/>
        <v>2014-10-02</v>
      </c>
      <c r="P2738" s="193">
        <f ca="1"/>
        <v>2.44</v>
      </c>
      <c r="Q2738" s="11"/>
    </row>
    <row r="2739" spans="1:17" ht="12.5">
      <c r="A2739" s="19"/>
      <c r="B2739" s="198" t="str">
        <f ca="1"/>
        <v>2014-10-03</v>
      </c>
      <c r="C2739" s="30">
        <f ca="1"/>
        <v>22.06</v>
      </c>
      <c r="D2739" s="205">
        <f t="shared" ca="1" si="196"/>
        <v>22.270499999999998</v>
      </c>
      <c r="E2739" s="30">
        <f t="shared" ca="1" si="193"/>
        <v>21.815000000000008</v>
      </c>
      <c r="F2739" s="30">
        <f t="shared" ca="1" si="194"/>
        <v>20.570750000000011</v>
      </c>
      <c r="G2739" s="206">
        <f t="shared" ca="1" si="195"/>
        <v>18.500800000000005</v>
      </c>
      <c r="H2739" s="192" t="str">
        <f ca="1"/>
        <v>2014-10-03</v>
      </c>
      <c r="I2739" s="193">
        <f ca="1"/>
        <v>173878400</v>
      </c>
      <c r="O2739" s="192" t="str">
        <f ca="1"/>
        <v>2014-10-01</v>
      </c>
      <c r="P2739" s="193">
        <f ca="1"/>
        <v>2.4</v>
      </c>
      <c r="Q2739" s="11"/>
    </row>
    <row r="2740" spans="1:17" ht="12.5">
      <c r="A2740" s="19"/>
      <c r="B2740" s="198" t="str">
        <f ca="1"/>
        <v>2014-10-02</v>
      </c>
      <c r="C2740" s="30">
        <f ca="1"/>
        <v>22.13</v>
      </c>
      <c r="D2740" s="205">
        <f t="shared" ca="1" si="196"/>
        <v>22.263499999999997</v>
      </c>
      <c r="E2740" s="30">
        <f t="shared" ca="1" si="193"/>
        <v>21.796500000000005</v>
      </c>
      <c r="F2740" s="30">
        <f t="shared" ca="1" si="194"/>
        <v>20.523000000000007</v>
      </c>
      <c r="G2740" s="206">
        <f t="shared" ca="1" si="195"/>
        <v>18.472920000000002</v>
      </c>
      <c r="H2740" s="192" t="str">
        <f ca="1"/>
        <v>2014-10-02</v>
      </c>
      <c r="I2740" s="193">
        <f ca="1"/>
        <v>191031312</v>
      </c>
      <c r="O2740" s="192" t="str">
        <f ca="1"/>
        <v>2014-09-30</v>
      </c>
      <c r="P2740" s="193">
        <f ca="1"/>
        <v>2.5099999999999998</v>
      </c>
      <c r="Q2740" s="11"/>
    </row>
    <row r="2741" spans="1:17" ht="12.5">
      <c r="A2741" s="19"/>
      <c r="B2741" s="198" t="str">
        <f ca="1"/>
        <v>2014-10-01</v>
      </c>
      <c r="C2741" s="30">
        <f ca="1"/>
        <v>21.97</v>
      </c>
      <c r="D2741" s="205">
        <f t="shared" ca="1" si="196"/>
        <v>22.243499999999997</v>
      </c>
      <c r="E2741" s="30">
        <f t="shared" ca="1" si="193"/>
        <v>21.778000000000009</v>
      </c>
      <c r="F2741" s="30">
        <f t="shared" ca="1" si="194"/>
        <v>20.474166666666676</v>
      </c>
      <c r="G2741" s="206">
        <f t="shared" ca="1" si="195"/>
        <v>18.444200000000006</v>
      </c>
      <c r="H2741" s="192" t="str">
        <f ca="1"/>
        <v>2014-10-01</v>
      </c>
      <c r="I2741" s="193">
        <f ca="1"/>
        <v>205965200</v>
      </c>
      <c r="O2741" s="192" t="str">
        <f ca="1"/>
        <v>2014-09-29</v>
      </c>
      <c r="P2741" s="193">
        <f ca="1"/>
        <v>2.4900000000000002</v>
      </c>
      <c r="Q2741" s="11"/>
    </row>
    <row r="2742" spans="1:17" ht="12.5">
      <c r="A2742" s="19"/>
      <c r="B2742" s="198" t="str">
        <f ca="1"/>
        <v>2014-09-30</v>
      </c>
      <c r="C2742" s="30">
        <f ca="1"/>
        <v>22.32</v>
      </c>
      <c r="D2742" s="205">
        <f t="shared" ca="1" si="196"/>
        <v>22.240500000000004</v>
      </c>
      <c r="E2742" s="30">
        <f t="shared" ca="1" si="193"/>
        <v>21.762000000000011</v>
      </c>
      <c r="F2742" s="30">
        <f t="shared" ca="1" si="194"/>
        <v>20.427666666666674</v>
      </c>
      <c r="G2742" s="206">
        <f t="shared" ca="1" si="195"/>
        <v>18.416160000000005</v>
      </c>
      <c r="H2742" s="192" t="str">
        <f ca="1"/>
        <v>2014-09-30</v>
      </c>
      <c r="I2742" s="193">
        <f ca="1"/>
        <v>221056556</v>
      </c>
      <c r="O2742" s="192" t="str">
        <f ca="1"/>
        <v>2014-09-26</v>
      </c>
      <c r="P2742" s="193">
        <f ca="1"/>
        <v>2.54</v>
      </c>
      <c r="Q2742" s="11"/>
    </row>
    <row r="2743" spans="1:17" ht="12.5">
      <c r="A2743" s="19"/>
      <c r="B2743" s="198" t="str">
        <f ca="1"/>
        <v>2014-09-29</v>
      </c>
      <c r="C2743" s="30">
        <f ca="1"/>
        <v>22.17</v>
      </c>
      <c r="D2743" s="205">
        <f t="shared" ca="1" si="196"/>
        <v>22.268500000000007</v>
      </c>
      <c r="E2743" s="30">
        <f t="shared" ca="1" si="193"/>
        <v>21.74250000000001</v>
      </c>
      <c r="F2743" s="30">
        <f t="shared" ca="1" si="194"/>
        <v>20.380000000000006</v>
      </c>
      <c r="G2743" s="206">
        <f t="shared" ca="1" si="195"/>
        <v>18.387480000000004</v>
      </c>
      <c r="H2743" s="192" t="str">
        <f ca="1"/>
        <v>2014-09-29</v>
      </c>
      <c r="I2743" s="193">
        <f ca="1"/>
        <v>199065248</v>
      </c>
      <c r="O2743" s="192" t="str">
        <f ca="1"/>
        <v>2014-09-25</v>
      </c>
      <c r="P2743" s="193">
        <f ca="1"/>
        <v>2.5099999999999998</v>
      </c>
      <c r="Q2743" s="11"/>
    </row>
    <row r="2744" spans="1:17" ht="12.5">
      <c r="A2744" s="19"/>
      <c r="B2744" s="198" t="str">
        <f ca="1"/>
        <v>2014-09-26</v>
      </c>
      <c r="C2744" s="30">
        <f ca="1"/>
        <v>22.32</v>
      </c>
      <c r="D2744" s="205">
        <f t="shared" ca="1" si="196"/>
        <v>22.295000000000002</v>
      </c>
      <c r="E2744" s="30">
        <f t="shared" ca="1" si="193"/>
        <v>21.718333333333341</v>
      </c>
      <c r="F2744" s="30">
        <f t="shared" ca="1" si="194"/>
        <v>20.331833333333336</v>
      </c>
      <c r="G2744" s="206">
        <f t="shared" ca="1" si="195"/>
        <v>18.359200000000005</v>
      </c>
      <c r="H2744" s="192" t="str">
        <f ca="1"/>
        <v>2014-09-26</v>
      </c>
      <c r="I2744" s="193">
        <f ca="1"/>
        <v>249482004</v>
      </c>
      <c r="O2744" s="192" t="str">
        <f ca="1"/>
        <v>2014-09-24</v>
      </c>
      <c r="P2744" s="193">
        <f ca="1"/>
        <v>2.57</v>
      </c>
      <c r="Q2744" s="11"/>
    </row>
    <row r="2745" spans="1:17" ht="12.5">
      <c r="A2745" s="19"/>
      <c r="B2745" s="198" t="str">
        <f ca="1"/>
        <v>2014-09-25</v>
      </c>
      <c r="C2745" s="30">
        <f ca="1"/>
        <v>21.68</v>
      </c>
      <c r="D2745" s="205">
        <f t="shared" ca="1" si="196"/>
        <v>22.311500000000002</v>
      </c>
      <c r="E2745" s="30">
        <f t="shared" ca="1" si="193"/>
        <v>21.689666666666671</v>
      </c>
      <c r="F2745" s="30">
        <f t="shared" ca="1" si="194"/>
        <v>20.28241666666667</v>
      </c>
      <c r="G2745" s="206">
        <f t="shared" ca="1" si="195"/>
        <v>18.328920000000004</v>
      </c>
      <c r="H2745" s="192" t="str">
        <f ca="1"/>
        <v>2014-09-25</v>
      </c>
      <c r="I2745" s="193">
        <f ca="1"/>
        <v>400368000</v>
      </c>
      <c r="O2745" s="192" t="str">
        <f ca="1"/>
        <v>2014-09-23</v>
      </c>
      <c r="P2745" s="193">
        <f ca="1"/>
        <v>2.54</v>
      </c>
      <c r="Q2745" s="11"/>
    </row>
    <row r="2746" spans="1:17" ht="12.5">
      <c r="A2746" s="19"/>
      <c r="B2746" s="198" t="str">
        <f ca="1"/>
        <v>2014-09-24</v>
      </c>
      <c r="C2746" s="30">
        <f ca="1"/>
        <v>22.54</v>
      </c>
      <c r="D2746" s="205">
        <f t="shared" ca="1" si="196"/>
        <v>22.358500000000003</v>
      </c>
      <c r="E2746" s="30">
        <f t="shared" ca="1" si="193"/>
        <v>21.671833333333336</v>
      </c>
      <c r="F2746" s="30">
        <f t="shared" ca="1" si="194"/>
        <v>20.240500000000001</v>
      </c>
      <c r="G2746" s="206">
        <f t="shared" ca="1" si="195"/>
        <v>18.301960000000001</v>
      </c>
      <c r="H2746" s="192" t="str">
        <f ca="1"/>
        <v>2014-09-24</v>
      </c>
      <c r="I2746" s="193">
        <f ca="1"/>
        <v>240687312</v>
      </c>
      <c r="O2746" s="192" t="str">
        <f ca="1"/>
        <v>2014-09-22</v>
      </c>
      <c r="P2746" s="193">
        <f ca="1"/>
        <v>2.57</v>
      </c>
      <c r="Q2746" s="11"/>
    </row>
    <row r="2747" spans="1:17" ht="12.5">
      <c r="A2747" s="19"/>
      <c r="B2747" s="198" t="str">
        <f ca="1"/>
        <v>2014-09-23</v>
      </c>
      <c r="C2747" s="30">
        <f ca="1"/>
        <v>22.73</v>
      </c>
      <c r="D2747" s="205">
        <f t="shared" ca="1" si="196"/>
        <v>22.349</v>
      </c>
      <c r="E2747" s="30">
        <f t="shared" ca="1" si="193"/>
        <v>21.637500000000003</v>
      </c>
      <c r="F2747" s="30">
        <f t="shared" ca="1" si="194"/>
        <v>20.193249999999995</v>
      </c>
      <c r="G2747" s="206">
        <f t="shared" ca="1" si="195"/>
        <v>18.271999999999998</v>
      </c>
      <c r="H2747" s="192" t="str">
        <f ca="1"/>
        <v>2014-09-23</v>
      </c>
      <c r="I2747" s="193">
        <f ca="1"/>
        <v>253608800</v>
      </c>
      <c r="O2747" s="192" t="str">
        <f ca="1"/>
        <v>2014-09-19</v>
      </c>
      <c r="P2747" s="193">
        <f ca="1"/>
        <v>2.59</v>
      </c>
      <c r="Q2747" s="11"/>
    </row>
    <row r="2748" spans="1:17" ht="12.5">
      <c r="A2748" s="19"/>
      <c r="B2748" s="198" t="str">
        <f ca="1"/>
        <v>2014-09-22</v>
      </c>
      <c r="C2748" s="30">
        <f ca="1"/>
        <v>22.38</v>
      </c>
      <c r="D2748" s="205">
        <f t="shared" ca="1" si="196"/>
        <v>22.337</v>
      </c>
      <c r="E2748" s="30">
        <f t="shared" ca="1" si="193"/>
        <v>21.596500000000002</v>
      </c>
      <c r="F2748" s="30">
        <f t="shared" ca="1" si="194"/>
        <v>20.145416666666659</v>
      </c>
      <c r="G2748" s="206">
        <f t="shared" ca="1" si="195"/>
        <v>18.240679999999998</v>
      </c>
      <c r="H2748" s="192" t="str">
        <f ca="1"/>
        <v>2014-09-22</v>
      </c>
      <c r="I2748" s="193">
        <f ca="1"/>
        <v>211153704</v>
      </c>
      <c r="O2748" s="192" t="str">
        <f ca="1"/>
        <v>2014-09-18</v>
      </c>
      <c r="P2748" s="193">
        <f ca="1"/>
        <v>2.63</v>
      </c>
      <c r="Q2748" s="11"/>
    </row>
    <row r="2749" spans="1:17" ht="12.5">
      <c r="A2749" s="19"/>
      <c r="B2749" s="198" t="str">
        <f ca="1"/>
        <v>2014-09-19</v>
      </c>
      <c r="C2749" s="30">
        <f ca="1"/>
        <v>22.36</v>
      </c>
      <c r="D2749" s="205">
        <f t="shared" ca="1" si="196"/>
        <v>22.34</v>
      </c>
      <c r="E2749" s="30">
        <f t="shared" ca="1" si="193"/>
        <v>21.557333333333336</v>
      </c>
      <c r="F2749" s="30">
        <f t="shared" ca="1" si="194"/>
        <v>20.100249999999992</v>
      </c>
      <c r="G2749" s="206">
        <f t="shared" ca="1" si="195"/>
        <v>18.211679999999998</v>
      </c>
      <c r="H2749" s="192" t="str">
        <f ca="1"/>
        <v>2014-09-19</v>
      </c>
      <c r="I2749" s="193">
        <f ca="1"/>
        <v>283609624</v>
      </c>
      <c r="O2749" s="192" t="str">
        <f ca="1"/>
        <v>2014-09-17</v>
      </c>
      <c r="P2749" s="193">
        <f ca="1"/>
        <v>2.6</v>
      </c>
      <c r="Q2749" s="11"/>
    </row>
    <row r="2750" spans="1:17" ht="12.5">
      <c r="A2750" s="19"/>
      <c r="B2750" s="198" t="str">
        <f ca="1"/>
        <v>2014-09-18</v>
      </c>
      <c r="C2750" s="30">
        <f ca="1"/>
        <v>22.55</v>
      </c>
      <c r="D2750" s="205">
        <f t="shared" ca="1" si="196"/>
        <v>22.335999999999995</v>
      </c>
      <c r="E2750" s="30">
        <f t="shared" ca="1" si="193"/>
        <v>21.516500000000001</v>
      </c>
      <c r="F2750" s="30">
        <f t="shared" ca="1" si="194"/>
        <v>20.053999999999988</v>
      </c>
      <c r="G2750" s="206">
        <f t="shared" ca="1" si="195"/>
        <v>18.182959999999994</v>
      </c>
      <c r="H2750" s="192" t="str">
        <f ca="1"/>
        <v>2014-09-18</v>
      </c>
      <c r="I2750" s="193">
        <f ca="1"/>
        <v>149197740</v>
      </c>
      <c r="O2750" s="192" t="str">
        <f ca="1"/>
        <v>2014-09-16</v>
      </c>
      <c r="P2750" s="193">
        <f ca="1"/>
        <v>2.59</v>
      </c>
      <c r="Q2750" s="11"/>
    </row>
    <row r="2751" spans="1:17" ht="12.5">
      <c r="A2751" s="19"/>
      <c r="B2751" s="198" t="str">
        <f ca="1"/>
        <v>2014-09-17</v>
      </c>
      <c r="C2751" s="30">
        <f ca="1"/>
        <v>22.5</v>
      </c>
      <c r="D2751" s="205">
        <f t="shared" ca="1" si="196"/>
        <v>22.322499999999998</v>
      </c>
      <c r="E2751" s="30">
        <f t="shared" ca="1" si="193"/>
        <v>21.472333333333331</v>
      </c>
      <c r="F2751" s="30">
        <f t="shared" ca="1" si="194"/>
        <v>20.006166666666655</v>
      </c>
      <c r="G2751" s="206">
        <f t="shared" ca="1" si="195"/>
        <v>18.150599999999997</v>
      </c>
      <c r="H2751" s="192" t="str">
        <f ca="1"/>
        <v>2014-09-17</v>
      </c>
      <c r="I2751" s="193">
        <f ca="1"/>
        <v>243706000</v>
      </c>
      <c r="O2751" s="192" t="str">
        <f ca="1"/>
        <v>2014-09-15</v>
      </c>
      <c r="P2751" s="193">
        <f ca="1"/>
        <v>2.59</v>
      </c>
      <c r="Q2751" s="11"/>
    </row>
    <row r="2752" spans="1:17" ht="12.5">
      <c r="A2752" s="19"/>
      <c r="B2752" s="198" t="str">
        <f ca="1"/>
        <v>2014-09-16</v>
      </c>
      <c r="C2752" s="30">
        <f ca="1"/>
        <v>22.34</v>
      </c>
      <c r="D2752" s="205">
        <f t="shared" ca="1" si="196"/>
        <v>22.310999999999996</v>
      </c>
      <c r="E2752" s="30">
        <f t="shared" ca="1" si="193"/>
        <v>21.430999999999997</v>
      </c>
      <c r="F2752" s="30">
        <f t="shared" ca="1" si="194"/>
        <v>19.958916666666653</v>
      </c>
      <c r="G2752" s="206">
        <f t="shared" ca="1" si="195"/>
        <v>18.119039999999998</v>
      </c>
      <c r="H2752" s="192" t="str">
        <f ca="1"/>
        <v>2014-09-16</v>
      </c>
      <c r="I2752" s="193">
        <f ca="1"/>
        <v>267632532</v>
      </c>
      <c r="O2752" s="192" t="str">
        <f ca="1"/>
        <v>2014-09-12</v>
      </c>
      <c r="P2752" s="193">
        <f ca="1"/>
        <v>2.61</v>
      </c>
      <c r="Q2752" s="11"/>
    </row>
    <row r="2753" spans="1:17" ht="12.5">
      <c r="A2753" s="19"/>
      <c r="B2753" s="198" t="str">
        <f ca="1"/>
        <v>2014-09-15</v>
      </c>
      <c r="C2753" s="30">
        <f ca="1"/>
        <v>22.51</v>
      </c>
      <c r="D2753" s="205">
        <f t="shared" ca="1" si="196"/>
        <v>22.291999999999998</v>
      </c>
      <c r="E2753" s="30">
        <f t="shared" ca="1" si="193"/>
        <v>21.39266666666667</v>
      </c>
      <c r="F2753" s="30">
        <f t="shared" ca="1" si="194"/>
        <v>19.913583333333325</v>
      </c>
      <c r="G2753" s="206">
        <f t="shared" ca="1" si="195"/>
        <v>18.087199999999996</v>
      </c>
      <c r="H2753" s="192" t="str">
        <f ca="1"/>
        <v>2014-09-15</v>
      </c>
      <c r="I2753" s="193">
        <f ca="1"/>
        <v>245266064</v>
      </c>
      <c r="O2753" s="192" t="str">
        <f ca="1"/>
        <v>2014-09-11</v>
      </c>
      <c r="P2753" s="193">
        <f ca="1"/>
        <v>2.5299999999999998</v>
      </c>
      <c r="Q2753" s="11"/>
    </row>
    <row r="2754" spans="1:17" ht="12.5">
      <c r="A2754" s="19"/>
      <c r="B2754" s="198" t="str">
        <f ca="1"/>
        <v>2014-09-12</v>
      </c>
      <c r="C2754" s="30">
        <f ca="1"/>
        <v>22.52</v>
      </c>
      <c r="D2754" s="205">
        <f t="shared" ca="1" si="196"/>
        <v>22.251499999999993</v>
      </c>
      <c r="E2754" s="30">
        <f t="shared" ca="1" si="193"/>
        <v>21.355</v>
      </c>
      <c r="F2754" s="30">
        <f t="shared" ca="1" si="194"/>
        <v>19.868166666666653</v>
      </c>
      <c r="G2754" s="206">
        <f t="shared" ca="1" si="195"/>
        <v>18.053519999999995</v>
      </c>
      <c r="H2754" s="192" t="str">
        <f ca="1"/>
        <v>2014-09-12</v>
      </c>
      <c r="I2754" s="193">
        <f ca="1"/>
        <v>256387612</v>
      </c>
      <c r="O2754" s="192" t="str">
        <f ca="1"/>
        <v>2014-09-10</v>
      </c>
      <c r="P2754" s="193">
        <f ca="1"/>
        <v>2.5299999999999998</v>
      </c>
      <c r="Q2754" s="11"/>
    </row>
    <row r="2755" spans="1:17" ht="12.5">
      <c r="A2755" s="19"/>
      <c r="B2755" s="198" t="str">
        <f ca="1"/>
        <v>2014-09-11</v>
      </c>
      <c r="C2755" s="30">
        <f ca="1"/>
        <v>22.47</v>
      </c>
      <c r="D2755" s="205">
        <f t="shared" ca="1" si="196"/>
        <v>22.205500000000001</v>
      </c>
      <c r="E2755" s="30">
        <f t="shared" ca="1" si="193"/>
        <v>21.318333333333332</v>
      </c>
      <c r="F2755" s="30">
        <f t="shared" ca="1" si="194"/>
        <v>19.821166666666656</v>
      </c>
      <c r="G2755" s="206">
        <f t="shared" ca="1" si="195"/>
        <v>18.019159999999999</v>
      </c>
      <c r="H2755" s="192" t="str">
        <f ca="1"/>
        <v>2014-09-11</v>
      </c>
      <c r="I2755" s="193">
        <f ca="1"/>
        <v>249598972</v>
      </c>
      <c r="O2755" s="192" t="str">
        <f ca="1"/>
        <v>2014-09-09</v>
      </c>
      <c r="P2755" s="193">
        <f ca="1"/>
        <v>2.5</v>
      </c>
      <c r="Q2755" s="11"/>
    </row>
    <row r="2756" spans="1:17" ht="12.5">
      <c r="A2756" s="19"/>
      <c r="B2756" s="198" t="str">
        <f ca="1"/>
        <v>2014-09-10</v>
      </c>
      <c r="C2756" s="30">
        <f ca="1"/>
        <v>22.37</v>
      </c>
      <c r="D2756" s="205">
        <f t="shared" ca="1" si="196"/>
        <v>22.158999999999999</v>
      </c>
      <c r="E2756" s="30">
        <f t="shared" ref="E2756:E2819" ca="1" si="197">AVERAGE(C2756:C2815)</f>
        <v>21.281999999999996</v>
      </c>
      <c r="F2756" s="30">
        <f t="shared" ref="F2756:F2819" ca="1" si="198">AVERAGE(C2756:C2875)</f>
        <v>19.772916666666653</v>
      </c>
      <c r="G2756" s="206">
        <f t="shared" ref="G2756:G2819" ca="1" si="199">AVERAGE(C2756:C3005)</f>
        <v>17.986839999999997</v>
      </c>
      <c r="H2756" s="192" t="str">
        <f ca="1"/>
        <v>2014-09-10</v>
      </c>
      <c r="I2756" s="193">
        <f ca="1"/>
        <v>403478400</v>
      </c>
      <c r="O2756" s="192" t="str">
        <f ca="1"/>
        <v>2014-09-08</v>
      </c>
      <c r="P2756" s="193">
        <f ca="1"/>
        <v>2.4700000000000002</v>
      </c>
      <c r="Q2756" s="11"/>
    </row>
    <row r="2757" spans="1:17" ht="12.5">
      <c r="A2757" s="19"/>
      <c r="B2757" s="198" t="str">
        <f ca="1"/>
        <v>2014-09-09</v>
      </c>
      <c r="C2757" s="30">
        <f ca="1"/>
        <v>21.7</v>
      </c>
      <c r="D2757" s="205">
        <f t="shared" ref="D2757:D2820" ca="1" si="200">AVERAGE(C2757:C2776)</f>
        <v>22.1035</v>
      </c>
      <c r="E2757" s="30">
        <f t="shared" ca="1" si="197"/>
        <v>21.247833333333332</v>
      </c>
      <c r="F2757" s="30">
        <f t="shared" ca="1" si="198"/>
        <v>19.724416666666652</v>
      </c>
      <c r="G2757" s="206">
        <f t="shared" ca="1" si="199"/>
        <v>17.955880000000001</v>
      </c>
      <c r="H2757" s="192" t="str">
        <f ca="1"/>
        <v>2014-09-09</v>
      </c>
      <c r="I2757" s="193">
        <f ca="1"/>
        <v>759385200</v>
      </c>
      <c r="O2757" s="192" t="str">
        <f ca="1"/>
        <v>2014-09-05</v>
      </c>
      <c r="P2757" s="193">
        <f ca="1"/>
        <v>2.46</v>
      </c>
      <c r="Q2757" s="11"/>
    </row>
    <row r="2758" spans="1:17" ht="12.5">
      <c r="A2758" s="19"/>
      <c r="B2758" s="198" t="str">
        <f ca="1"/>
        <v>2014-09-08</v>
      </c>
      <c r="C2758" s="30">
        <f ca="1"/>
        <v>21.79</v>
      </c>
      <c r="D2758" s="205">
        <f t="shared" ca="1" si="200"/>
        <v>22.081499999999998</v>
      </c>
      <c r="E2758" s="30">
        <f t="shared" ca="1" si="197"/>
        <v>21.221499999999995</v>
      </c>
      <c r="F2758" s="30">
        <f t="shared" ca="1" si="198"/>
        <v>19.68216666666666</v>
      </c>
      <c r="G2758" s="206">
        <f t="shared" ca="1" si="199"/>
        <v>17.926960000000001</v>
      </c>
      <c r="H2758" s="192" t="str">
        <f ca="1"/>
        <v>2014-09-08</v>
      </c>
      <c r="I2758" s="193">
        <f ca="1"/>
        <v>185426968</v>
      </c>
      <c r="O2758" s="192" t="str">
        <f ca="1"/>
        <v>2014-09-04</v>
      </c>
      <c r="P2758" s="193">
        <f ca="1"/>
        <v>2.4500000000000002</v>
      </c>
      <c r="Q2758" s="11"/>
    </row>
    <row r="2759" spans="1:17" ht="12.5">
      <c r="A2759" s="19"/>
      <c r="B2759" s="198" t="str">
        <f ca="1"/>
        <v>2014-09-05</v>
      </c>
      <c r="C2759" s="30">
        <f ca="1"/>
        <v>21.92</v>
      </c>
      <c r="D2759" s="205">
        <f t="shared" ca="1" si="200"/>
        <v>22.041</v>
      </c>
      <c r="E2759" s="30">
        <f t="shared" ca="1" si="197"/>
        <v>21.197333333333329</v>
      </c>
      <c r="F2759" s="30">
        <f t="shared" ca="1" si="198"/>
        <v>19.639249999999993</v>
      </c>
      <c r="G2759" s="206">
        <f t="shared" ca="1" si="199"/>
        <v>17.901040000000005</v>
      </c>
      <c r="H2759" s="192" t="str">
        <f ca="1"/>
        <v>2014-09-05</v>
      </c>
      <c r="I2759" s="193">
        <f ca="1"/>
        <v>233828140</v>
      </c>
      <c r="O2759" s="192" t="str">
        <f ca="1"/>
        <v>2014-09-03</v>
      </c>
      <c r="P2759" s="193">
        <f ca="1"/>
        <v>2.41</v>
      </c>
      <c r="Q2759" s="11"/>
    </row>
    <row r="2760" spans="1:17" ht="12.5">
      <c r="A2760" s="19"/>
      <c r="B2760" s="198" t="str">
        <f ca="1"/>
        <v>2014-09-04</v>
      </c>
      <c r="C2760" s="30">
        <f ca="1"/>
        <v>21.73</v>
      </c>
      <c r="D2760" s="205">
        <f t="shared" ca="1" si="200"/>
        <v>21.991500000000002</v>
      </c>
      <c r="E2760" s="30">
        <f t="shared" ca="1" si="197"/>
        <v>21.176833333333331</v>
      </c>
      <c r="F2760" s="30">
        <f t="shared" ca="1" si="198"/>
        <v>19.593999999999991</v>
      </c>
      <c r="G2760" s="206">
        <f t="shared" ca="1" si="199"/>
        <v>17.876000000000005</v>
      </c>
      <c r="H2760" s="192" t="str">
        <f ca="1"/>
        <v>2014-09-04</v>
      </c>
      <c r="I2760" s="193">
        <f ca="1"/>
        <v>342872884</v>
      </c>
      <c r="O2760" s="192" t="str">
        <f ca="1"/>
        <v>2014-09-02</v>
      </c>
      <c r="P2760" s="193">
        <f ca="1"/>
        <v>2.42</v>
      </c>
      <c r="Q2760" s="11"/>
    </row>
    <row r="2761" spans="1:17" ht="12.5">
      <c r="A2761" s="19"/>
      <c r="B2761" s="198" t="str">
        <f ca="1"/>
        <v>2014-09-03</v>
      </c>
      <c r="C2761" s="30">
        <f ca="1"/>
        <v>21.91</v>
      </c>
      <c r="D2761" s="205">
        <f t="shared" ca="1" si="200"/>
        <v>21.951500000000003</v>
      </c>
      <c r="E2761" s="30">
        <f t="shared" ca="1" si="197"/>
        <v>21.160833333333333</v>
      </c>
      <c r="F2761" s="30">
        <f t="shared" ca="1" si="198"/>
        <v>19.549833333333325</v>
      </c>
      <c r="G2761" s="206">
        <f t="shared" ca="1" si="199"/>
        <v>17.850760000000005</v>
      </c>
      <c r="H2761" s="192" t="str">
        <f ca="1"/>
        <v>2014-09-03</v>
      </c>
      <c r="I2761" s="193">
        <f ca="1"/>
        <v>501684000</v>
      </c>
      <c r="O2761" s="192" t="str">
        <f ca="1"/>
        <v>2014-08-29</v>
      </c>
      <c r="P2761" s="193">
        <f ca="1"/>
        <v>2.34</v>
      </c>
      <c r="Q2761" s="11"/>
    </row>
    <row r="2762" spans="1:17" ht="12.5">
      <c r="A2762" s="19"/>
      <c r="B2762" s="198" t="str">
        <f ca="1"/>
        <v>2014-09-02</v>
      </c>
      <c r="C2762" s="30">
        <f ca="1"/>
        <v>22.88</v>
      </c>
      <c r="D2762" s="205">
        <f t="shared" ca="1" si="200"/>
        <v>21.904000000000003</v>
      </c>
      <c r="E2762" s="30">
        <f t="shared" ca="1" si="197"/>
        <v>21.139833333333332</v>
      </c>
      <c r="F2762" s="30">
        <f t="shared" ca="1" si="198"/>
        <v>19.505666666666663</v>
      </c>
      <c r="G2762" s="206">
        <f t="shared" ca="1" si="199"/>
        <v>17.824440000000006</v>
      </c>
      <c r="H2762" s="192" t="str">
        <f ca="1"/>
        <v>2014-09-02</v>
      </c>
      <c r="I2762" s="193">
        <f ca="1"/>
        <v>214257048</v>
      </c>
      <c r="O2762" s="192" t="str">
        <f ca="1"/>
        <v>2014-08-28</v>
      </c>
      <c r="P2762" s="193">
        <f ca="1"/>
        <v>2.33</v>
      </c>
      <c r="Q2762" s="11"/>
    </row>
    <row r="2763" spans="1:17" ht="12.5">
      <c r="A2763" s="19"/>
      <c r="B2763" s="198" t="str">
        <f ca="1"/>
        <v>2014-08-29</v>
      </c>
      <c r="C2763" s="30">
        <f ca="1"/>
        <v>22.7</v>
      </c>
      <c r="D2763" s="205">
        <f t="shared" ca="1" si="200"/>
        <v>21.813500000000001</v>
      </c>
      <c r="E2763" s="30">
        <f t="shared" ca="1" si="197"/>
        <v>21.097333333333328</v>
      </c>
      <c r="F2763" s="30">
        <f t="shared" ca="1" si="198"/>
        <v>19.454999999999995</v>
      </c>
      <c r="G2763" s="206">
        <f t="shared" ca="1" si="199"/>
        <v>17.794640000000005</v>
      </c>
      <c r="H2763" s="192" t="str">
        <f ca="1"/>
        <v>2014-08-29</v>
      </c>
      <c r="I2763" s="193">
        <f ca="1"/>
        <v>178380988</v>
      </c>
      <c r="O2763" s="192" t="str">
        <f ca="1"/>
        <v>2014-08-27</v>
      </c>
      <c r="P2763" s="193">
        <f ca="1"/>
        <v>2.36</v>
      </c>
      <c r="Q2763" s="11"/>
    </row>
    <row r="2764" spans="1:17" ht="12.5">
      <c r="A2764" s="19"/>
      <c r="B2764" s="198" t="str">
        <f ca="1"/>
        <v>2014-08-28</v>
      </c>
      <c r="C2764" s="30">
        <f ca="1"/>
        <v>22.65</v>
      </c>
      <c r="D2764" s="205">
        <f t="shared" ca="1" si="200"/>
        <v>21.738</v>
      </c>
      <c r="E2764" s="30">
        <f t="shared" ca="1" si="197"/>
        <v>21.058666666666664</v>
      </c>
      <c r="F2764" s="30">
        <f t="shared" ca="1" si="198"/>
        <v>19.405666666666665</v>
      </c>
      <c r="G2764" s="206">
        <f t="shared" ca="1" si="199"/>
        <v>17.764320000000009</v>
      </c>
      <c r="H2764" s="192" t="str">
        <f ca="1"/>
        <v>2014-08-28</v>
      </c>
      <c r="I2764" s="193">
        <f ca="1"/>
        <v>273840000</v>
      </c>
      <c r="O2764" s="192" t="str">
        <f ca="1"/>
        <v>2014-08-26</v>
      </c>
      <c r="P2764" s="193">
        <f ca="1"/>
        <v>2.39</v>
      </c>
      <c r="Q2764" s="11"/>
    </row>
    <row r="2765" spans="1:17" ht="12.5">
      <c r="A2765" s="19"/>
      <c r="B2765" s="198" t="str">
        <f ca="1"/>
        <v>2014-08-27</v>
      </c>
      <c r="C2765" s="30">
        <f ca="1"/>
        <v>22.62</v>
      </c>
      <c r="D2765" s="205">
        <f t="shared" ca="1" si="200"/>
        <v>21.658999999999999</v>
      </c>
      <c r="E2765" s="30">
        <f t="shared" ca="1" si="197"/>
        <v>21.019499999999994</v>
      </c>
      <c r="F2765" s="30">
        <f t="shared" ca="1" si="198"/>
        <v>19.355416666666663</v>
      </c>
      <c r="G2765" s="206">
        <f t="shared" ca="1" si="199"/>
        <v>17.734040000000004</v>
      </c>
      <c r="H2765" s="192" t="str">
        <f ca="1"/>
        <v>2014-08-27</v>
      </c>
      <c r="I2765" s="193">
        <f ca="1"/>
        <v>209476044</v>
      </c>
      <c r="O2765" s="192" t="str">
        <f ca="1"/>
        <v>2014-08-25</v>
      </c>
      <c r="P2765" s="193">
        <f ca="1"/>
        <v>2.39</v>
      </c>
      <c r="Q2765" s="11"/>
    </row>
    <row r="2766" spans="1:17" ht="12.5">
      <c r="A2766" s="19"/>
      <c r="B2766" s="198" t="str">
        <f ca="1"/>
        <v>2014-08-26</v>
      </c>
      <c r="C2766" s="30">
        <f ca="1"/>
        <v>22.35</v>
      </c>
      <c r="D2766" s="205">
        <f t="shared" ca="1" si="200"/>
        <v>21.609500000000001</v>
      </c>
      <c r="E2766" s="30">
        <f t="shared" ca="1" si="197"/>
        <v>20.976999999999993</v>
      </c>
      <c r="F2766" s="30">
        <f t="shared" ca="1" si="198"/>
        <v>19.305333333333333</v>
      </c>
      <c r="G2766" s="206">
        <f t="shared" ca="1" si="199"/>
        <v>17.704400000000007</v>
      </c>
      <c r="H2766" s="192" t="str">
        <f ca="1"/>
        <v>2014-08-26</v>
      </c>
      <c r="I2766" s="193">
        <f ca="1"/>
        <v>132608000</v>
      </c>
      <c r="O2766" s="192" t="str">
        <f ca="1"/>
        <v>2014-08-22</v>
      </c>
      <c r="P2766" s="193">
        <f ca="1"/>
        <v>2.4</v>
      </c>
      <c r="Q2766" s="11"/>
    </row>
    <row r="2767" spans="1:17" ht="12.5">
      <c r="A2767" s="19"/>
      <c r="B2767" s="198" t="str">
        <f ca="1"/>
        <v>2014-08-25</v>
      </c>
      <c r="C2767" s="30">
        <f ca="1"/>
        <v>22.49</v>
      </c>
      <c r="D2767" s="205">
        <f t="shared" ca="1" si="200"/>
        <v>21.575999999999997</v>
      </c>
      <c r="E2767" s="30">
        <f t="shared" ca="1" si="197"/>
        <v>20.934333333333324</v>
      </c>
      <c r="F2767" s="30">
        <f t="shared" ca="1" si="198"/>
        <v>19.257583333333333</v>
      </c>
      <c r="G2767" s="206">
        <f t="shared" ca="1" si="199"/>
        <v>17.675760000000004</v>
      </c>
      <c r="H2767" s="192" t="str">
        <f ca="1"/>
        <v>2014-08-25</v>
      </c>
      <c r="I2767" s="193">
        <f ca="1"/>
        <v>161080692</v>
      </c>
      <c r="O2767" s="192" t="str">
        <f ca="1"/>
        <v>2014-08-21</v>
      </c>
      <c r="P2767" s="193">
        <f ca="1"/>
        <v>2.41</v>
      </c>
      <c r="Q2767" s="11"/>
    </row>
    <row r="2768" spans="1:17" ht="12.5">
      <c r="A2768" s="19"/>
      <c r="B2768" s="198" t="str">
        <f ca="1"/>
        <v>2014-08-22</v>
      </c>
      <c r="C2768" s="30">
        <f ca="1"/>
        <v>22.44</v>
      </c>
      <c r="D2768" s="205">
        <f t="shared" ca="1" si="200"/>
        <v>21.542499999999997</v>
      </c>
      <c r="E2768" s="30">
        <f t="shared" ca="1" si="197"/>
        <v>20.891666666666662</v>
      </c>
      <c r="F2768" s="30">
        <f t="shared" ca="1" si="198"/>
        <v>19.209083333333332</v>
      </c>
      <c r="G2768" s="206">
        <f t="shared" ca="1" si="199"/>
        <v>17.646280000000001</v>
      </c>
      <c r="H2768" s="192" t="str">
        <f ca="1"/>
        <v>2014-08-22</v>
      </c>
      <c r="I2768" s="193">
        <f ca="1"/>
        <v>176736000</v>
      </c>
      <c r="O2768" s="192" t="str">
        <f ca="1"/>
        <v>2014-08-20</v>
      </c>
      <c r="P2768" s="193">
        <f ca="1"/>
        <v>2.4300000000000002</v>
      </c>
      <c r="Q2768" s="11"/>
    </row>
    <row r="2769" spans="1:17" ht="12.5">
      <c r="A2769" s="19"/>
      <c r="B2769" s="198" t="str">
        <f ca="1"/>
        <v>2014-08-21</v>
      </c>
      <c r="C2769" s="30">
        <f ca="1"/>
        <v>22.28</v>
      </c>
      <c r="D2769" s="205">
        <f t="shared" ca="1" si="200"/>
        <v>21.496999999999996</v>
      </c>
      <c r="E2769" s="30">
        <f t="shared" ca="1" si="197"/>
        <v>20.850999999999996</v>
      </c>
      <c r="F2769" s="30">
        <f t="shared" ca="1" si="198"/>
        <v>19.160666666666668</v>
      </c>
      <c r="G2769" s="206">
        <f t="shared" ca="1" si="199"/>
        <v>17.618760000000009</v>
      </c>
      <c r="H2769" s="192" t="str">
        <f ca="1"/>
        <v>2014-08-21</v>
      </c>
      <c r="I2769" s="193">
        <f ca="1"/>
        <v>133912792</v>
      </c>
      <c r="O2769" s="192" t="str">
        <f ca="1"/>
        <v>2014-08-19</v>
      </c>
      <c r="P2769" s="193">
        <f ca="1"/>
        <v>2.4</v>
      </c>
      <c r="Q2769" s="11"/>
    </row>
    <row r="2770" spans="1:17" ht="12.5">
      <c r="A2770" s="19"/>
      <c r="B2770" s="198" t="str">
        <f ca="1"/>
        <v>2014-08-20</v>
      </c>
      <c r="C2770" s="30">
        <f ca="1"/>
        <v>22.28</v>
      </c>
      <c r="D2770" s="205">
        <f t="shared" ca="1" si="200"/>
        <v>21.451999999999998</v>
      </c>
      <c r="E2770" s="30">
        <f t="shared" ca="1" si="197"/>
        <v>20.807166666666667</v>
      </c>
      <c r="F2770" s="30">
        <f t="shared" ca="1" si="198"/>
        <v>19.112666666666669</v>
      </c>
      <c r="G2770" s="206">
        <f t="shared" ca="1" si="199"/>
        <v>17.591640000000009</v>
      </c>
      <c r="H2770" s="192" t="str">
        <f ca="1"/>
        <v>2014-08-20</v>
      </c>
      <c r="I2770" s="193">
        <f ca="1"/>
        <v>210796768</v>
      </c>
      <c r="O2770" s="192" t="str">
        <f ca="1"/>
        <v>2014-08-18</v>
      </c>
      <c r="P2770" s="193">
        <f ca="1"/>
        <v>2.39</v>
      </c>
      <c r="Q2770" s="11"/>
    </row>
    <row r="2771" spans="1:17" ht="12.5">
      <c r="A2771" s="19"/>
      <c r="B2771" s="198" t="str">
        <f ca="1"/>
        <v>2014-08-19</v>
      </c>
      <c r="C2771" s="30">
        <f ca="1"/>
        <v>22.27</v>
      </c>
      <c r="D2771" s="205">
        <f t="shared" ca="1" si="200"/>
        <v>21.408999999999999</v>
      </c>
      <c r="E2771" s="30">
        <f t="shared" ca="1" si="197"/>
        <v>20.764166666666668</v>
      </c>
      <c r="F2771" s="30">
        <f t="shared" ca="1" si="198"/>
        <v>19.064333333333334</v>
      </c>
      <c r="G2771" s="206">
        <f t="shared" ca="1" si="199"/>
        <v>17.56476000000001</v>
      </c>
      <c r="H2771" s="192" t="str">
        <f ca="1"/>
        <v>2014-08-19</v>
      </c>
      <c r="I2771" s="193">
        <f ca="1"/>
        <v>277597080</v>
      </c>
      <c r="O2771" s="192" t="str">
        <f ca="1"/>
        <v>2014-08-15</v>
      </c>
      <c r="P2771" s="193">
        <f ca="1"/>
        <v>2.35</v>
      </c>
      <c r="Q2771" s="11"/>
    </row>
    <row r="2772" spans="1:17" ht="12.5">
      <c r="A2772" s="19"/>
      <c r="B2772" s="198" t="str">
        <f ca="1"/>
        <v>2014-08-18</v>
      </c>
      <c r="C2772" s="30">
        <f ca="1"/>
        <v>21.96</v>
      </c>
      <c r="D2772" s="205">
        <f t="shared" ca="1" si="200"/>
        <v>21.339500000000001</v>
      </c>
      <c r="E2772" s="30">
        <f t="shared" ca="1" si="197"/>
        <v>20.715333333333334</v>
      </c>
      <c r="F2772" s="30">
        <f t="shared" ca="1" si="198"/>
        <v>19.016416666666668</v>
      </c>
      <c r="G2772" s="206">
        <f t="shared" ca="1" si="199"/>
        <v>17.53784000000001</v>
      </c>
      <c r="H2772" s="192" t="str">
        <f ca="1"/>
        <v>2014-08-18</v>
      </c>
      <c r="I2772" s="193">
        <f ca="1"/>
        <v>190289652</v>
      </c>
      <c r="O2772" s="192" t="str">
        <f ca="1"/>
        <v>2014-08-14</v>
      </c>
      <c r="P2772" s="193">
        <f ca="1"/>
        <v>2.4</v>
      </c>
      <c r="Q2772" s="11"/>
    </row>
    <row r="2773" spans="1:17" ht="12.5">
      <c r="A2773" s="19"/>
      <c r="B2773" s="198" t="str">
        <f ca="1"/>
        <v>2014-08-15</v>
      </c>
      <c r="C2773" s="30">
        <f ca="1"/>
        <v>21.7</v>
      </c>
      <c r="D2773" s="205">
        <f t="shared" ca="1" si="200"/>
        <v>21.276499999999999</v>
      </c>
      <c r="E2773" s="30">
        <f t="shared" ca="1" si="197"/>
        <v>20.667999999999999</v>
      </c>
      <c r="F2773" s="30">
        <f t="shared" ca="1" si="198"/>
        <v>18.96841666666667</v>
      </c>
      <c r="G2773" s="206">
        <f t="shared" ca="1" si="199"/>
        <v>17.512000000000011</v>
      </c>
      <c r="H2773" s="192" t="str">
        <f ca="1"/>
        <v>2014-08-15</v>
      </c>
      <c r="I2773" s="193">
        <f ca="1"/>
        <v>195805324</v>
      </c>
      <c r="O2773" s="192" t="str">
        <f ca="1"/>
        <v>2014-08-13</v>
      </c>
      <c r="P2773" s="193">
        <f ca="1"/>
        <v>2.41</v>
      </c>
      <c r="Q2773" s="11"/>
    </row>
    <row r="2774" spans="1:17" ht="12.5">
      <c r="A2774" s="19"/>
      <c r="B2774" s="198" t="str">
        <f ca="1"/>
        <v>2014-08-14</v>
      </c>
      <c r="C2774" s="30">
        <f ca="1"/>
        <v>21.6</v>
      </c>
      <c r="D2774" s="205">
        <f t="shared" ca="1" si="200"/>
        <v>21.232000000000003</v>
      </c>
      <c r="E2774" s="30">
        <f t="shared" ca="1" si="197"/>
        <v>20.624499999999998</v>
      </c>
      <c r="F2774" s="30">
        <f t="shared" ca="1" si="198"/>
        <v>18.923833333333338</v>
      </c>
      <c r="G2774" s="206">
        <f t="shared" ca="1" si="199"/>
        <v>17.488040000000012</v>
      </c>
      <c r="H2774" s="192" t="str">
        <f ca="1"/>
        <v>2014-08-14</v>
      </c>
      <c r="I2774" s="193">
        <f ca="1"/>
        <v>112464000</v>
      </c>
      <c r="O2774" s="192" t="str">
        <f ca="1"/>
        <v>2014-08-12</v>
      </c>
      <c r="P2774" s="193">
        <f ca="1"/>
        <v>2.44</v>
      </c>
      <c r="Q2774" s="11"/>
    </row>
    <row r="2775" spans="1:17" ht="12.5">
      <c r="A2775" s="19"/>
      <c r="B2775" s="198" t="str">
        <f ca="1"/>
        <v>2014-08-13</v>
      </c>
      <c r="C2775" s="30">
        <f ca="1"/>
        <v>21.54</v>
      </c>
      <c r="D2775" s="205">
        <f t="shared" ca="1" si="200"/>
        <v>21.178000000000001</v>
      </c>
      <c r="E2775" s="30">
        <f t="shared" ca="1" si="197"/>
        <v>20.581833333333332</v>
      </c>
      <c r="F2775" s="30">
        <f t="shared" ca="1" si="198"/>
        <v>18.881500000000006</v>
      </c>
      <c r="G2775" s="206">
        <f t="shared" ca="1" si="199"/>
        <v>17.46380000000001</v>
      </c>
      <c r="H2775" s="192" t="str">
        <f ca="1"/>
        <v>2014-08-13</v>
      </c>
      <c r="I2775" s="193">
        <f ca="1"/>
        <v>127665756</v>
      </c>
      <c r="O2775" s="192" t="str">
        <f ca="1"/>
        <v>2014-08-11</v>
      </c>
      <c r="P2775" s="193">
        <f ca="1"/>
        <v>2.42</v>
      </c>
      <c r="Q2775" s="11"/>
    </row>
    <row r="2776" spans="1:17" ht="12.5">
      <c r="A2776" s="19"/>
      <c r="B2776" s="198" t="str">
        <f ca="1"/>
        <v>2014-08-12</v>
      </c>
      <c r="C2776" s="30">
        <f ca="1"/>
        <v>21.26</v>
      </c>
      <c r="D2776" s="205">
        <f t="shared" ca="1" si="200"/>
        <v>21.145499999999998</v>
      </c>
      <c r="E2776" s="30">
        <f t="shared" ca="1" si="197"/>
        <v>20.540166666666664</v>
      </c>
      <c r="F2776" s="30">
        <f t="shared" ca="1" si="198"/>
        <v>18.839083333333335</v>
      </c>
      <c r="G2776" s="206">
        <f t="shared" ca="1" si="199"/>
        <v>17.439280000000007</v>
      </c>
      <c r="H2776" s="192" t="str">
        <f ca="1"/>
        <v>2014-08-12</v>
      </c>
      <c r="I2776" s="193">
        <f ca="1"/>
        <v>135181408</v>
      </c>
      <c r="O2776" s="192" t="str">
        <f ca="1"/>
        <v>2014-08-08</v>
      </c>
      <c r="P2776" s="193">
        <f ca="1"/>
        <v>2.42</v>
      </c>
      <c r="Q2776" s="11"/>
    </row>
    <row r="2777" spans="1:17" ht="12.5">
      <c r="A2777" s="19"/>
      <c r="B2777" s="198" t="str">
        <f ca="1"/>
        <v>2014-08-11</v>
      </c>
      <c r="C2777" s="30">
        <f ca="1"/>
        <v>21.26</v>
      </c>
      <c r="D2777" s="205">
        <f t="shared" ca="1" si="200"/>
        <v>21.132999999999999</v>
      </c>
      <c r="E2777" s="30">
        <f t="shared" ca="1" si="197"/>
        <v>20.499333333333329</v>
      </c>
      <c r="F2777" s="30">
        <f t="shared" ca="1" si="198"/>
        <v>18.8005</v>
      </c>
      <c r="G2777" s="206">
        <f t="shared" ca="1" si="199"/>
        <v>17.415960000000002</v>
      </c>
      <c r="H2777" s="192" t="str">
        <f ca="1"/>
        <v>2014-08-11</v>
      </c>
      <c r="I2777" s="193">
        <f ca="1"/>
        <v>146340000</v>
      </c>
      <c r="O2777" s="192" t="str">
        <f ca="1"/>
        <v>2014-08-07</v>
      </c>
      <c r="P2777" s="193">
        <f ca="1"/>
        <v>2.42</v>
      </c>
      <c r="Q2777" s="11"/>
    </row>
    <row r="2778" spans="1:17" ht="12.5">
      <c r="A2778" s="19"/>
      <c r="B2778" s="198" t="str">
        <f ca="1"/>
        <v>2014-08-08</v>
      </c>
      <c r="C2778" s="30">
        <f ca="1"/>
        <v>20.98</v>
      </c>
      <c r="D2778" s="205">
        <f t="shared" ca="1" si="200"/>
        <v>21.132999999999996</v>
      </c>
      <c r="E2778" s="30">
        <f t="shared" ca="1" si="197"/>
        <v>20.453999999999994</v>
      </c>
      <c r="F2778" s="30">
        <f t="shared" ca="1" si="198"/>
        <v>18.763500000000001</v>
      </c>
      <c r="G2778" s="206">
        <f t="shared" ca="1" si="199"/>
        <v>17.391520000000003</v>
      </c>
      <c r="H2778" s="192" t="str">
        <f ca="1"/>
        <v>2014-08-08</v>
      </c>
      <c r="I2778" s="193">
        <f ca="1"/>
        <v>167460772</v>
      </c>
      <c r="O2778" s="192" t="str">
        <f ca="1"/>
        <v>2014-08-06</v>
      </c>
      <c r="P2778" s="193">
        <f ca="1"/>
        <v>2.4700000000000002</v>
      </c>
      <c r="Q2778" s="11"/>
    </row>
    <row r="2779" spans="1:17" ht="12.5">
      <c r="A2779" s="19"/>
      <c r="B2779" s="198" t="str">
        <f ca="1"/>
        <v>2014-08-07</v>
      </c>
      <c r="C2779" s="30">
        <f ca="1"/>
        <v>20.93</v>
      </c>
      <c r="D2779" s="205">
        <f t="shared" ca="1" si="200"/>
        <v>21.133499999999998</v>
      </c>
      <c r="E2779" s="30">
        <f t="shared" ca="1" si="197"/>
        <v>20.415999999999993</v>
      </c>
      <c r="F2779" s="30">
        <f t="shared" ca="1" si="198"/>
        <v>18.731083333333334</v>
      </c>
      <c r="G2779" s="206">
        <f t="shared" ca="1" si="199"/>
        <v>17.365440000000003</v>
      </c>
      <c r="H2779" s="192" t="str">
        <f ca="1"/>
        <v>2014-08-07</v>
      </c>
      <c r="I2779" s="193">
        <f ca="1"/>
        <v>186844716</v>
      </c>
      <c r="O2779" s="192" t="str">
        <f ca="1"/>
        <v>2014-08-05</v>
      </c>
      <c r="P2779" s="193">
        <f ca="1"/>
        <v>2.48</v>
      </c>
      <c r="Q2779" s="11"/>
    </row>
    <row r="2780" spans="1:17" ht="12.5">
      <c r="A2780" s="19"/>
      <c r="B2780" s="198" t="str">
        <f ca="1"/>
        <v>2014-08-06</v>
      </c>
      <c r="C2780" s="30">
        <f ca="1"/>
        <v>20.93</v>
      </c>
      <c r="D2780" s="205">
        <f t="shared" ca="1" si="200"/>
        <v>21.134499999999996</v>
      </c>
      <c r="E2780" s="30">
        <f t="shared" ca="1" si="197"/>
        <v>20.37866666666666</v>
      </c>
      <c r="F2780" s="30">
        <f t="shared" ca="1" si="198"/>
        <v>18.698583333333332</v>
      </c>
      <c r="G2780" s="206">
        <f t="shared" ca="1" si="199"/>
        <v>17.337960000000002</v>
      </c>
      <c r="H2780" s="192" t="str">
        <f ca="1"/>
        <v>2014-08-06</v>
      </c>
      <c r="I2780" s="193">
        <f ca="1"/>
        <v>154233368</v>
      </c>
      <c r="O2780" s="192" t="str">
        <f ca="1"/>
        <v>2014-08-04</v>
      </c>
      <c r="P2780" s="193">
        <f ca="1"/>
        <v>2.4900000000000002</v>
      </c>
      <c r="Q2780" s="11"/>
    </row>
    <row r="2781" spans="1:17" ht="12.5">
      <c r="A2781" s="19"/>
      <c r="B2781" s="198" t="str">
        <f ca="1"/>
        <v>2014-08-05</v>
      </c>
      <c r="C2781" s="30">
        <f ca="1"/>
        <v>20.96</v>
      </c>
      <c r="D2781" s="205">
        <f t="shared" ca="1" si="200"/>
        <v>21.138999999999996</v>
      </c>
      <c r="E2781" s="30">
        <f t="shared" ca="1" si="197"/>
        <v>20.340999999999994</v>
      </c>
      <c r="F2781" s="30">
        <f t="shared" ca="1" si="198"/>
        <v>18.666250000000002</v>
      </c>
      <c r="G2781" s="206">
        <f t="shared" ca="1" si="199"/>
        <v>17.311280000000004</v>
      </c>
      <c r="H2781" s="192" t="str">
        <f ca="1"/>
        <v>2014-08-05</v>
      </c>
      <c r="I2781" s="193">
        <f ca="1"/>
        <v>223732000</v>
      </c>
      <c r="O2781" s="192" t="str">
        <f ca="1"/>
        <v>2014-08-01</v>
      </c>
      <c r="P2781" s="193">
        <f ca="1"/>
        <v>2.5099999999999998</v>
      </c>
      <c r="Q2781" s="11"/>
    </row>
    <row r="2782" spans="1:17" ht="12.5">
      <c r="A2782" s="19"/>
      <c r="B2782" s="198" t="str">
        <f ca="1"/>
        <v>2014-08-04</v>
      </c>
      <c r="C2782" s="30">
        <f ca="1"/>
        <v>21.07</v>
      </c>
      <c r="D2782" s="205">
        <f t="shared" ca="1" si="200"/>
        <v>21.141499999999997</v>
      </c>
      <c r="E2782" s="30">
        <f t="shared" ca="1" si="197"/>
        <v>20.298999999999996</v>
      </c>
      <c r="F2782" s="30">
        <f t="shared" ca="1" si="198"/>
        <v>18.63141666666667</v>
      </c>
      <c r="G2782" s="206">
        <f t="shared" ca="1" si="199"/>
        <v>17.284600000000005</v>
      </c>
      <c r="H2782" s="192" t="str">
        <f ca="1"/>
        <v>2014-08-04</v>
      </c>
      <c r="I2782" s="193">
        <f ca="1"/>
        <v>159832576</v>
      </c>
      <c r="O2782" s="192" t="str">
        <f ca="1"/>
        <v>2014-07-31</v>
      </c>
      <c r="P2782" s="193">
        <f ca="1"/>
        <v>2.56</v>
      </c>
      <c r="Q2782" s="11"/>
    </row>
    <row r="2783" spans="1:17" ht="12.5">
      <c r="A2783" s="19"/>
      <c r="B2783" s="198" t="str">
        <f ca="1"/>
        <v>2014-08-01</v>
      </c>
      <c r="C2783" s="30">
        <f ca="1"/>
        <v>21.19</v>
      </c>
      <c r="D2783" s="205">
        <f t="shared" ca="1" si="200"/>
        <v>21.145499999999995</v>
      </c>
      <c r="E2783" s="30">
        <f t="shared" ca="1" si="197"/>
        <v>20.25633333333333</v>
      </c>
      <c r="F2783" s="30">
        <f t="shared" ca="1" si="198"/>
        <v>18.595666666666673</v>
      </c>
      <c r="G2783" s="206">
        <f t="shared" ca="1" si="199"/>
        <v>17.257520000000003</v>
      </c>
      <c r="H2783" s="192" t="str">
        <f ca="1"/>
        <v>2014-08-01</v>
      </c>
      <c r="I2783" s="193">
        <f ca="1"/>
        <v>194045144</v>
      </c>
      <c r="O2783" s="192" t="str">
        <f ca="1"/>
        <v>2014-07-30</v>
      </c>
      <c r="P2783" s="193">
        <f ca="1"/>
        <v>2.5499999999999998</v>
      </c>
      <c r="Q2783" s="11"/>
    </row>
    <row r="2784" spans="1:17" ht="12.5">
      <c r="A2784" s="19"/>
      <c r="B2784" s="198" t="str">
        <f ca="1"/>
        <v>2014-07-31</v>
      </c>
      <c r="C2784" s="30">
        <f ca="1"/>
        <v>21.07</v>
      </c>
      <c r="D2784" s="205">
        <f t="shared" ca="1" si="200"/>
        <v>21.121999999999996</v>
      </c>
      <c r="E2784" s="30">
        <f t="shared" ca="1" si="197"/>
        <v>20.212333333333333</v>
      </c>
      <c r="F2784" s="30">
        <f t="shared" ca="1" si="198"/>
        <v>18.557083333333345</v>
      </c>
      <c r="G2784" s="206">
        <f t="shared" ca="1" si="199"/>
        <v>17.230480000000007</v>
      </c>
      <c r="H2784" s="192" t="str">
        <f ca="1"/>
        <v>2014-07-31</v>
      </c>
      <c r="I2784" s="193">
        <f ca="1"/>
        <v>227372000</v>
      </c>
      <c r="O2784" s="192" t="str">
        <f ca="1"/>
        <v>2014-07-29</v>
      </c>
      <c r="P2784" s="193">
        <f ca="1"/>
        <v>2.46</v>
      </c>
      <c r="Q2784" s="11"/>
    </row>
    <row r="2785" spans="1:17" ht="12.5">
      <c r="A2785" s="19"/>
      <c r="B2785" s="198" t="str">
        <f ca="1"/>
        <v>2014-07-30</v>
      </c>
      <c r="C2785" s="30">
        <f ca="1"/>
        <v>21.63</v>
      </c>
      <c r="D2785" s="205">
        <f t="shared" ca="1" si="200"/>
        <v>21.098499999999994</v>
      </c>
      <c r="E2785" s="30">
        <f t="shared" ca="1" si="197"/>
        <v>20.171333333333333</v>
      </c>
      <c r="F2785" s="30">
        <f t="shared" ca="1" si="198"/>
        <v>18.517083333333343</v>
      </c>
      <c r="G2785" s="206">
        <f t="shared" ca="1" si="199"/>
        <v>17.203080000000007</v>
      </c>
      <c r="H2785" s="192" t="str">
        <f ca="1"/>
        <v>2014-07-30</v>
      </c>
      <c r="I2785" s="193">
        <f ca="1"/>
        <v>132040004</v>
      </c>
      <c r="O2785" s="192" t="str">
        <f ca="1"/>
        <v>2014-07-28</v>
      </c>
      <c r="P2785" s="193">
        <f ca="1"/>
        <v>2.4900000000000002</v>
      </c>
      <c r="Q2785" s="11"/>
    </row>
    <row r="2786" spans="1:17" ht="12.5">
      <c r="A2786" s="19"/>
      <c r="B2786" s="198" t="str">
        <f ca="1"/>
        <v>2014-07-29</v>
      </c>
      <c r="C2786" s="30">
        <f ca="1"/>
        <v>21.68</v>
      </c>
      <c r="D2786" s="205">
        <f t="shared" ca="1" si="200"/>
        <v>21.047499999999996</v>
      </c>
      <c r="E2786" s="30">
        <f t="shared" ca="1" si="197"/>
        <v>20.124500000000001</v>
      </c>
      <c r="F2786" s="30">
        <f t="shared" ca="1" si="198"/>
        <v>18.470583333333348</v>
      </c>
      <c r="G2786" s="206">
        <f t="shared" ca="1" si="199"/>
        <v>17.172720000000009</v>
      </c>
      <c r="H2786" s="192" t="str">
        <f ca="1"/>
        <v>2014-07-29</v>
      </c>
      <c r="I2786" s="193">
        <f ca="1"/>
        <v>172572380</v>
      </c>
      <c r="O2786" s="192" t="str">
        <f ca="1"/>
        <v>2014-07-25</v>
      </c>
      <c r="P2786" s="193">
        <f ca="1"/>
        <v>2.4700000000000002</v>
      </c>
      <c r="Q2786" s="11"/>
    </row>
    <row r="2787" spans="1:17" ht="12.5">
      <c r="A2787" s="19"/>
      <c r="B2787" s="198" t="str">
        <f ca="1"/>
        <v>2014-07-28</v>
      </c>
      <c r="C2787" s="30">
        <f ca="1"/>
        <v>21.82</v>
      </c>
      <c r="D2787" s="205">
        <f t="shared" ca="1" si="200"/>
        <v>20.987500000000001</v>
      </c>
      <c r="E2787" s="30">
        <f t="shared" ca="1" si="197"/>
        <v>20.072333333333333</v>
      </c>
      <c r="F2787" s="30">
        <f t="shared" ca="1" si="198"/>
        <v>18.422833333333344</v>
      </c>
      <c r="G2787" s="206">
        <f t="shared" ca="1" si="199"/>
        <v>17.141640000000006</v>
      </c>
      <c r="H2787" s="192" t="str">
        <f ca="1"/>
        <v>2014-07-28</v>
      </c>
      <c r="I2787" s="193">
        <f ca="1"/>
        <v>221272000</v>
      </c>
      <c r="O2787" s="192" t="str">
        <f ca="1"/>
        <v>2014-07-24</v>
      </c>
      <c r="P2787" s="193">
        <f ca="1"/>
        <v>2.5099999999999998</v>
      </c>
      <c r="Q2787" s="11"/>
    </row>
    <row r="2788" spans="1:17" ht="12.5">
      <c r="A2788" s="19"/>
      <c r="B2788" s="198" t="str">
        <f ca="1"/>
        <v>2014-07-25</v>
      </c>
      <c r="C2788" s="30">
        <f ca="1"/>
        <v>21.53</v>
      </c>
      <c r="D2788" s="205">
        <f t="shared" ca="1" si="200"/>
        <v>20.909999999999997</v>
      </c>
      <c r="E2788" s="30">
        <f t="shared" ca="1" si="197"/>
        <v>20.01733333333333</v>
      </c>
      <c r="F2788" s="30">
        <f t="shared" ca="1" si="198"/>
        <v>18.373000000000008</v>
      </c>
      <c r="G2788" s="206">
        <f t="shared" ca="1" si="199"/>
        <v>17.110120000000002</v>
      </c>
      <c r="H2788" s="192" t="str">
        <f ca="1"/>
        <v>2014-07-25</v>
      </c>
      <c r="I2788" s="193">
        <f ca="1"/>
        <v>173876468</v>
      </c>
      <c r="O2788" s="192" t="str">
        <f ca="1"/>
        <v>2014-07-23</v>
      </c>
      <c r="P2788" s="193">
        <f ca="1"/>
        <v>2.46</v>
      </c>
      <c r="Q2788" s="11"/>
    </row>
    <row r="2789" spans="1:17" ht="12.5">
      <c r="A2789" s="19"/>
      <c r="B2789" s="198" t="str">
        <f ca="1"/>
        <v>2014-07-24</v>
      </c>
      <c r="C2789" s="30">
        <f ca="1"/>
        <v>21.38</v>
      </c>
      <c r="D2789" s="205">
        <f t="shared" ca="1" si="200"/>
        <v>20.834999999999997</v>
      </c>
      <c r="E2789" s="30">
        <f t="shared" ca="1" si="197"/>
        <v>19.966499999999996</v>
      </c>
      <c r="F2789" s="30">
        <f t="shared" ca="1" si="198"/>
        <v>18.323666666666675</v>
      </c>
      <c r="G2789" s="206">
        <f t="shared" ca="1" si="199"/>
        <v>17.079080000000001</v>
      </c>
      <c r="H2789" s="192" t="str">
        <f ca="1"/>
        <v>2014-07-24</v>
      </c>
      <c r="I2789" s="193">
        <f ca="1"/>
        <v>182916000</v>
      </c>
      <c r="O2789" s="192" t="str">
        <f ca="1"/>
        <v>2014-07-22</v>
      </c>
      <c r="P2789" s="193">
        <f ca="1"/>
        <v>2.4700000000000002</v>
      </c>
      <c r="Q2789" s="11"/>
    </row>
    <row r="2790" spans="1:17" ht="12.5">
      <c r="A2790" s="19"/>
      <c r="B2790" s="198" t="str">
        <f ca="1"/>
        <v>2014-07-23</v>
      </c>
      <c r="C2790" s="30">
        <f ca="1"/>
        <v>21.42</v>
      </c>
      <c r="D2790" s="205">
        <f t="shared" ca="1" si="200"/>
        <v>20.761499999999998</v>
      </c>
      <c r="E2790" s="30">
        <f t="shared" ca="1" si="197"/>
        <v>19.919333333333331</v>
      </c>
      <c r="F2790" s="30">
        <f t="shared" ca="1" si="198"/>
        <v>18.275333333333336</v>
      </c>
      <c r="G2790" s="206">
        <f t="shared" ca="1" si="199"/>
        <v>17.047800000000002</v>
      </c>
      <c r="H2790" s="192" t="str">
        <f ca="1"/>
        <v>2014-07-23</v>
      </c>
      <c r="I2790" s="193">
        <f ca="1"/>
        <v>371672000</v>
      </c>
      <c r="O2790" s="192" t="str">
        <f ca="1"/>
        <v>2014-07-21</v>
      </c>
      <c r="P2790" s="193">
        <f ca="1"/>
        <v>2.4700000000000002</v>
      </c>
      <c r="Q2790" s="11"/>
    </row>
    <row r="2791" spans="1:17" ht="12.5">
      <c r="A2791" s="19"/>
      <c r="B2791" s="198" t="str">
        <f ca="1"/>
        <v>2014-07-22</v>
      </c>
      <c r="C2791" s="30">
        <f ca="1"/>
        <v>20.88</v>
      </c>
      <c r="D2791" s="205">
        <f t="shared" ca="1" si="200"/>
        <v>20.685499999999998</v>
      </c>
      <c r="E2791" s="30">
        <f t="shared" ca="1" si="197"/>
        <v>19.872333333333327</v>
      </c>
      <c r="F2791" s="30">
        <f t="shared" ca="1" si="198"/>
        <v>18.226416666666672</v>
      </c>
      <c r="G2791" s="206">
        <f t="shared" ca="1" si="199"/>
        <v>17.01604</v>
      </c>
      <c r="H2791" s="192" t="str">
        <f ca="1"/>
        <v>2014-07-22</v>
      </c>
      <c r="I2791" s="193">
        <f ca="1"/>
        <v>220788000</v>
      </c>
      <c r="O2791" s="192" t="str">
        <f ca="1"/>
        <v>2014-07-18</v>
      </c>
      <c r="P2791" s="193">
        <f ca="1"/>
        <v>2.48</v>
      </c>
      <c r="Q2791" s="11"/>
    </row>
    <row r="2792" spans="1:17" ht="12.5">
      <c r="A2792" s="19"/>
      <c r="B2792" s="198" t="str">
        <f ca="1"/>
        <v>2014-07-21</v>
      </c>
      <c r="C2792" s="30">
        <f ca="1"/>
        <v>20.7</v>
      </c>
      <c r="D2792" s="205">
        <f t="shared" ca="1" si="200"/>
        <v>20.642499999999998</v>
      </c>
      <c r="E2792" s="30">
        <f t="shared" ca="1" si="197"/>
        <v>19.822833333333332</v>
      </c>
      <c r="F2792" s="30">
        <f t="shared" ca="1" si="198"/>
        <v>18.182333333333339</v>
      </c>
      <c r="G2792" s="206">
        <f t="shared" ca="1" si="199"/>
        <v>16.98668</v>
      </c>
      <c r="H2792" s="192" t="str">
        <f ca="1"/>
        <v>2014-07-21</v>
      </c>
      <c r="I2792" s="193">
        <f ca="1"/>
        <v>156316008</v>
      </c>
      <c r="O2792" s="192" t="str">
        <f ca="1"/>
        <v>2014-07-17</v>
      </c>
      <c r="P2792" s="193">
        <f ca="1"/>
        <v>2.48</v>
      </c>
      <c r="Q2792" s="11"/>
    </row>
    <row r="2793" spans="1:17" ht="12.5">
      <c r="A2793" s="19"/>
      <c r="B2793" s="198" t="str">
        <f ca="1"/>
        <v>2014-07-18</v>
      </c>
      <c r="C2793" s="30">
        <f ca="1"/>
        <v>20.81</v>
      </c>
      <c r="D2793" s="205">
        <f t="shared" ca="1" si="200"/>
        <v>20.609500000000004</v>
      </c>
      <c r="E2793" s="30">
        <f t="shared" ca="1" si="197"/>
        <v>19.774166666666662</v>
      </c>
      <c r="F2793" s="30">
        <f t="shared" ca="1" si="198"/>
        <v>18.141166666666674</v>
      </c>
      <c r="G2793" s="206">
        <f t="shared" ca="1" si="199"/>
        <v>16.955399999999997</v>
      </c>
      <c r="H2793" s="192" t="str">
        <f ca="1"/>
        <v>2014-07-18</v>
      </c>
      <c r="I2793" s="193">
        <f ca="1"/>
        <v>199952000</v>
      </c>
      <c r="O2793" s="192" t="str">
        <f ca="1"/>
        <v>2014-07-16</v>
      </c>
      <c r="P2793" s="193">
        <f ca="1"/>
        <v>2.54</v>
      </c>
      <c r="Q2793" s="11"/>
    </row>
    <row r="2794" spans="1:17" ht="12.5">
      <c r="A2794" s="19"/>
      <c r="B2794" s="198" t="str">
        <f ca="1"/>
        <v>2014-07-17</v>
      </c>
      <c r="C2794" s="30">
        <f ca="1"/>
        <v>20.52</v>
      </c>
      <c r="D2794" s="205">
        <f t="shared" ca="1" si="200"/>
        <v>20.581499999999998</v>
      </c>
      <c r="E2794" s="30">
        <f t="shared" ca="1" si="197"/>
        <v>19.701166666666666</v>
      </c>
      <c r="F2794" s="30">
        <f t="shared" ca="1" si="198"/>
        <v>18.110500000000005</v>
      </c>
      <c r="G2794" s="206">
        <f t="shared" ca="1" si="199"/>
        <v>16.924559999999996</v>
      </c>
      <c r="H2794" s="192" t="str">
        <f ca="1"/>
        <v>2014-07-17</v>
      </c>
      <c r="I2794" s="193">
        <f ca="1"/>
        <v>229192972</v>
      </c>
      <c r="O2794" s="192" t="str">
        <f ca="1"/>
        <v>2014-07-15</v>
      </c>
      <c r="P2794" s="193">
        <f ca="1"/>
        <v>2.5499999999999998</v>
      </c>
      <c r="Q2794" s="11"/>
    </row>
    <row r="2795" spans="1:17" ht="12.5">
      <c r="A2795" s="19"/>
      <c r="B2795" s="198" t="str">
        <f ca="1"/>
        <v>2014-07-16</v>
      </c>
      <c r="C2795" s="30">
        <f ca="1"/>
        <v>20.89</v>
      </c>
      <c r="D2795" s="205">
        <f t="shared" ca="1" si="200"/>
        <v>20.5715</v>
      </c>
      <c r="E2795" s="30">
        <f t="shared" ca="1" si="197"/>
        <v>19.636666666666667</v>
      </c>
      <c r="F2795" s="30">
        <f t="shared" ca="1" si="198"/>
        <v>18.081166666666672</v>
      </c>
      <c r="G2795" s="206">
        <f t="shared" ca="1" si="199"/>
        <v>16.894719999999996</v>
      </c>
      <c r="H2795" s="192" t="str">
        <f ca="1"/>
        <v>2014-07-16</v>
      </c>
      <c r="I2795" s="193">
        <f ca="1"/>
        <v>214009660</v>
      </c>
      <c r="O2795" s="192" t="str">
        <f ca="1"/>
        <v>2014-07-14</v>
      </c>
      <c r="P2795" s="193">
        <f ca="1"/>
        <v>2.5499999999999998</v>
      </c>
      <c r="Q2795" s="11"/>
    </row>
    <row r="2796" spans="1:17" ht="12.5">
      <c r="A2796" s="19"/>
      <c r="B2796" s="198" t="str">
        <f ca="1"/>
        <v>2014-07-15</v>
      </c>
      <c r="C2796" s="30">
        <f ca="1"/>
        <v>21.01</v>
      </c>
      <c r="D2796" s="205">
        <f t="shared" ca="1" si="200"/>
        <v>20.541500000000003</v>
      </c>
      <c r="E2796" s="30">
        <f t="shared" ca="1" si="197"/>
        <v>19.565666666666672</v>
      </c>
      <c r="F2796" s="30">
        <f t="shared" ca="1" si="198"/>
        <v>18.051333333333339</v>
      </c>
      <c r="G2796" s="206">
        <f t="shared" ca="1" si="199"/>
        <v>16.864240000000002</v>
      </c>
      <c r="H2796" s="192" t="str">
        <f ca="1"/>
        <v>2014-07-15</v>
      </c>
      <c r="I2796" s="193">
        <f ca="1"/>
        <v>182784704</v>
      </c>
      <c r="O2796" s="192" t="str">
        <f ca="1"/>
        <v>2014-07-11</v>
      </c>
      <c r="P2796" s="193">
        <f ca="1"/>
        <v>2.52</v>
      </c>
      <c r="Q2796" s="11"/>
    </row>
    <row r="2797" spans="1:17" ht="12.5">
      <c r="A2797" s="19"/>
      <c r="B2797" s="198" t="str">
        <f ca="1"/>
        <v>2014-07-14</v>
      </c>
      <c r="C2797" s="30">
        <f ca="1"/>
        <v>21.26</v>
      </c>
      <c r="D2797" s="205">
        <f t="shared" ca="1" si="200"/>
        <v>20.506999999999998</v>
      </c>
      <c r="E2797" s="30">
        <f t="shared" ca="1" si="197"/>
        <v>19.489500000000003</v>
      </c>
      <c r="F2797" s="30">
        <f t="shared" ca="1" si="198"/>
        <v>18.01925</v>
      </c>
      <c r="G2797" s="206">
        <f t="shared" ca="1" si="199"/>
        <v>16.833119999999994</v>
      </c>
      <c r="H2797" s="192" t="str">
        <f ca="1"/>
        <v>2014-07-14</v>
      </c>
      <c r="I2797" s="193">
        <f ca="1"/>
        <v>171240620</v>
      </c>
      <c r="O2797" s="192" t="str">
        <f ca="1"/>
        <v>2014-07-10</v>
      </c>
      <c r="P2797" s="193">
        <f ca="1"/>
        <v>2.5299999999999998</v>
      </c>
      <c r="Q2797" s="11"/>
    </row>
    <row r="2798" spans="1:17" ht="12.5">
      <c r="A2798" s="19"/>
      <c r="B2798" s="198" t="str">
        <f ca="1"/>
        <v>2014-07-11</v>
      </c>
      <c r="C2798" s="30">
        <f ca="1"/>
        <v>20.99</v>
      </c>
      <c r="D2798" s="205">
        <f t="shared" ca="1" si="200"/>
        <v>20.45</v>
      </c>
      <c r="E2798" s="30">
        <f t="shared" ca="1" si="197"/>
        <v>19.406000000000002</v>
      </c>
      <c r="F2798" s="30">
        <f t="shared" ca="1" si="198"/>
        <v>17.984500000000001</v>
      </c>
      <c r="G2798" s="206">
        <f t="shared" ca="1" si="199"/>
        <v>16.800959999999996</v>
      </c>
      <c r="H2798" s="192" t="str">
        <f ca="1"/>
        <v>2014-07-11</v>
      </c>
      <c r="I2798" s="193">
        <f ca="1"/>
        <v>136072912</v>
      </c>
      <c r="O2798" s="192" t="str">
        <f ca="1"/>
        <v>2014-07-09</v>
      </c>
      <c r="P2798" s="193">
        <f ca="1"/>
        <v>2.5499999999999998</v>
      </c>
      <c r="Q2798" s="11"/>
    </row>
    <row r="2799" spans="1:17" ht="12.5">
      <c r="A2799" s="19"/>
      <c r="B2799" s="198" t="str">
        <f ca="1"/>
        <v>2014-07-10</v>
      </c>
      <c r="C2799" s="30">
        <f ca="1"/>
        <v>20.95</v>
      </c>
      <c r="D2799" s="205">
        <f t="shared" ca="1" si="200"/>
        <v>20.4175</v>
      </c>
      <c r="E2799" s="30">
        <f t="shared" ca="1" si="197"/>
        <v>19.326500000000003</v>
      </c>
      <c r="F2799" s="30">
        <f t="shared" ca="1" si="198"/>
        <v>17.949833333333331</v>
      </c>
      <c r="G2799" s="206">
        <f t="shared" ca="1" si="199"/>
        <v>16.769559999999998</v>
      </c>
      <c r="H2799" s="192" t="str">
        <f ca="1"/>
        <v>2014-07-10</v>
      </c>
      <c r="I2799" s="193">
        <f ca="1"/>
        <v>158744000</v>
      </c>
      <c r="O2799" s="192" t="str">
        <f ca="1"/>
        <v>2014-07-08</v>
      </c>
      <c r="P2799" s="193">
        <f ca="1"/>
        <v>2.57</v>
      </c>
      <c r="Q2799" s="11"/>
    </row>
    <row r="2800" spans="1:17" ht="12.5">
      <c r="A2800" s="19"/>
      <c r="B2800" s="198" t="str">
        <f ca="1"/>
        <v>2014-07-09</v>
      </c>
      <c r="C2800" s="30">
        <f ca="1"/>
        <v>21.02</v>
      </c>
      <c r="D2800" s="205">
        <f t="shared" ca="1" si="200"/>
        <v>20.404500000000002</v>
      </c>
      <c r="E2800" s="30">
        <f t="shared" ca="1" si="197"/>
        <v>19.249500000000005</v>
      </c>
      <c r="F2800" s="30">
        <f t="shared" ca="1" si="198"/>
        <v>17.918999999999997</v>
      </c>
      <c r="G2800" s="206">
        <f t="shared" ca="1" si="199"/>
        <v>16.738199999999992</v>
      </c>
      <c r="H2800" s="192" t="str">
        <f ca="1"/>
        <v>2014-07-09</v>
      </c>
      <c r="I2800" s="193">
        <f ca="1"/>
        <v>145745760</v>
      </c>
      <c r="O2800" s="192" t="str">
        <f ca="1"/>
        <v>2014-07-07</v>
      </c>
      <c r="P2800" s="193">
        <f ca="1"/>
        <v>2.62</v>
      </c>
      <c r="Q2800" s="11"/>
    </row>
    <row r="2801" spans="1:17" ht="12.5">
      <c r="A2801" s="19"/>
      <c r="B2801" s="198" t="str">
        <f ca="1"/>
        <v>2014-07-08</v>
      </c>
      <c r="C2801" s="30">
        <f ca="1"/>
        <v>21.01</v>
      </c>
      <c r="D2801" s="205">
        <f t="shared" ca="1" si="200"/>
        <v>20.391999999999999</v>
      </c>
      <c r="E2801" s="30">
        <f t="shared" ca="1" si="197"/>
        <v>19.170333333333335</v>
      </c>
      <c r="F2801" s="30">
        <f t="shared" ca="1" si="198"/>
        <v>17.888416666666664</v>
      </c>
      <c r="G2801" s="206">
        <f t="shared" ca="1" si="199"/>
        <v>16.706639999999993</v>
      </c>
      <c r="H2801" s="192" t="str">
        <f ca="1"/>
        <v>2014-07-08</v>
      </c>
      <c r="I2801" s="193">
        <f ca="1"/>
        <v>260888000</v>
      </c>
      <c r="O2801" s="192" t="str">
        <f ca="1"/>
        <v>2014-07-03</v>
      </c>
      <c r="P2801" s="193">
        <f ca="1"/>
        <v>2.65</v>
      </c>
      <c r="Q2801" s="11"/>
    </row>
    <row r="2802" spans="1:17" ht="12.5">
      <c r="A2802" s="19"/>
      <c r="B2802" s="198" t="str">
        <f ca="1"/>
        <v>2014-07-07</v>
      </c>
      <c r="C2802" s="30">
        <f ca="1"/>
        <v>21.15</v>
      </c>
      <c r="D2802" s="205">
        <f t="shared" ca="1" si="200"/>
        <v>20.373999999999999</v>
      </c>
      <c r="E2802" s="30">
        <f t="shared" ca="1" si="197"/>
        <v>19.093333333333337</v>
      </c>
      <c r="F2802" s="30">
        <f t="shared" ca="1" si="198"/>
        <v>17.855083333333329</v>
      </c>
      <c r="G2802" s="206">
        <f t="shared" ca="1" si="199"/>
        <v>16.674319999999991</v>
      </c>
      <c r="H2802" s="192" t="str">
        <f ca="1"/>
        <v>2014-07-07</v>
      </c>
      <c r="I2802" s="193">
        <f ca="1"/>
        <v>225872000</v>
      </c>
      <c r="O2802" s="192" t="str">
        <f ca="1"/>
        <v>2014-07-02</v>
      </c>
      <c r="P2802" s="193">
        <f ca="1"/>
        <v>2.63</v>
      </c>
      <c r="Q2802" s="11"/>
    </row>
    <row r="2803" spans="1:17" ht="12.5">
      <c r="A2803" s="19"/>
      <c r="B2803" s="198" t="str">
        <f ca="1"/>
        <v>2014-07-03</v>
      </c>
      <c r="C2803" s="30">
        <f ca="1"/>
        <v>20.72</v>
      </c>
      <c r="D2803" s="205">
        <f t="shared" ca="1" si="200"/>
        <v>20.332999999999995</v>
      </c>
      <c r="E2803" s="30">
        <f t="shared" ca="1" si="197"/>
        <v>19.017499999999995</v>
      </c>
      <c r="F2803" s="30">
        <f t="shared" ca="1" si="198"/>
        <v>17.817749999999997</v>
      </c>
      <c r="G2803" s="206">
        <f t="shared" ca="1" si="199"/>
        <v>16.641639999999988</v>
      </c>
      <c r="H2803" s="192" t="str">
        <f ca="1"/>
        <v>2014-07-03</v>
      </c>
      <c r="I2803" s="193">
        <f ca="1"/>
        <v>91567200</v>
      </c>
      <c r="O2803" s="192" t="str">
        <f ca="1"/>
        <v>2014-07-01</v>
      </c>
      <c r="P2803" s="193">
        <f ca="1"/>
        <v>2.56</v>
      </c>
      <c r="Q2803" s="11"/>
    </row>
    <row r="2804" spans="1:17" ht="12.5">
      <c r="A2804" s="19"/>
      <c r="B2804" s="198" t="str">
        <f ca="1"/>
        <v>2014-07-02</v>
      </c>
      <c r="C2804" s="30">
        <f ca="1"/>
        <v>20.6</v>
      </c>
      <c r="D2804" s="205">
        <f t="shared" ca="1" si="200"/>
        <v>20.315999999999995</v>
      </c>
      <c r="E2804" s="30">
        <f t="shared" ca="1" si="197"/>
        <v>18.945333333333334</v>
      </c>
      <c r="F2804" s="30">
        <f t="shared" ca="1" si="198"/>
        <v>17.783333333333335</v>
      </c>
      <c r="G2804" s="206">
        <f t="shared" ca="1" si="199"/>
        <v>16.609799999999989</v>
      </c>
      <c r="H2804" s="192" t="str">
        <f ca="1"/>
        <v>2014-07-02</v>
      </c>
      <c r="I2804" s="193">
        <f ca="1"/>
        <v>113860292</v>
      </c>
      <c r="O2804" s="192" t="str">
        <f ca="1"/>
        <v>2014-06-30</v>
      </c>
      <c r="P2804" s="193">
        <f ca="1"/>
        <v>2.52</v>
      </c>
      <c r="Q2804" s="11"/>
    </row>
    <row r="2805" spans="1:17" ht="12.5">
      <c r="A2805" s="19"/>
      <c r="B2805" s="198" t="str">
        <f ca="1"/>
        <v>2014-07-01</v>
      </c>
      <c r="C2805" s="30">
        <f ca="1"/>
        <v>20.61</v>
      </c>
      <c r="D2805" s="205">
        <f t="shared" ca="1" si="200"/>
        <v>20.300999999999995</v>
      </c>
      <c r="E2805" s="30">
        <f t="shared" ca="1" si="197"/>
        <v>18.875166666666662</v>
      </c>
      <c r="F2805" s="30">
        <f t="shared" ca="1" si="198"/>
        <v>17.750833333333329</v>
      </c>
      <c r="G2805" s="206">
        <f t="shared" ca="1" si="199"/>
        <v>16.578719999999986</v>
      </c>
      <c r="H2805" s="192" t="str">
        <f ca="1"/>
        <v>2014-07-01</v>
      </c>
      <c r="I2805" s="193">
        <f ca="1"/>
        <v>152893908</v>
      </c>
      <c r="O2805" s="192" t="str">
        <f ca="1"/>
        <v>2014-06-27</v>
      </c>
      <c r="P2805" s="193">
        <f ca="1"/>
        <v>2.5299999999999998</v>
      </c>
      <c r="Q2805" s="11"/>
    </row>
    <row r="2806" spans="1:17" ht="12.5">
      <c r="A2806" s="19"/>
      <c r="B2806" s="198" t="str">
        <f ca="1"/>
        <v>2014-06-30</v>
      </c>
      <c r="C2806" s="30">
        <f ca="1"/>
        <v>20.48</v>
      </c>
      <c r="D2806" s="205">
        <f t="shared" ca="1" si="200"/>
        <v>20.273999999999994</v>
      </c>
      <c r="E2806" s="30">
        <f t="shared" ca="1" si="197"/>
        <v>18.809166666666666</v>
      </c>
      <c r="F2806" s="30">
        <f t="shared" ca="1" si="198"/>
        <v>17.719999999999992</v>
      </c>
      <c r="G2806" s="206">
        <f t="shared" ca="1" si="199"/>
        <v>16.548039999999986</v>
      </c>
      <c r="H2806" s="192" t="str">
        <f ca="1"/>
        <v>2014-06-30</v>
      </c>
      <c r="I2806" s="193">
        <f ca="1"/>
        <v>198356112</v>
      </c>
      <c r="O2806" s="192" t="str">
        <f ca="1"/>
        <v>2014-06-26</v>
      </c>
      <c r="P2806" s="193">
        <f ca="1"/>
        <v>2.5299999999999998</v>
      </c>
      <c r="Q2806" s="11"/>
    </row>
    <row r="2807" spans="1:17" ht="12.5">
      <c r="A2807" s="19"/>
      <c r="B2807" s="198" t="str">
        <f ca="1"/>
        <v>2014-06-27</v>
      </c>
      <c r="C2807" s="30">
        <f ca="1"/>
        <v>20.27</v>
      </c>
      <c r="D2807" s="205">
        <f t="shared" ca="1" si="200"/>
        <v>20.2395</v>
      </c>
      <c r="E2807" s="30">
        <f t="shared" ca="1" si="197"/>
        <v>18.749000000000002</v>
      </c>
      <c r="F2807" s="30">
        <f t="shared" ca="1" si="198"/>
        <v>17.689416666666659</v>
      </c>
      <c r="G2807" s="206">
        <f t="shared" ca="1" si="199"/>
        <v>16.517559999999985</v>
      </c>
      <c r="H2807" s="192" t="str">
        <f ca="1"/>
        <v>2014-06-27</v>
      </c>
      <c r="I2807" s="193">
        <f ca="1"/>
        <v>256116000</v>
      </c>
      <c r="O2807" s="192" t="str">
        <f ca="1"/>
        <v>2014-06-25</v>
      </c>
      <c r="P2807" s="193">
        <f ca="1"/>
        <v>2.56</v>
      </c>
      <c r="Q2807" s="11"/>
    </row>
    <row r="2808" spans="1:17" ht="12.5">
      <c r="A2808" s="19"/>
      <c r="B2808" s="198" t="str">
        <f ca="1"/>
        <v>2014-06-26</v>
      </c>
      <c r="C2808" s="30">
        <f ca="1"/>
        <v>20.03</v>
      </c>
      <c r="D2808" s="205">
        <f t="shared" ca="1" si="200"/>
        <v>20.2225</v>
      </c>
      <c r="E2808" s="30">
        <f t="shared" ca="1" si="197"/>
        <v>18.694333333333329</v>
      </c>
      <c r="F2808" s="30">
        <f t="shared" ca="1" si="198"/>
        <v>17.661583333333322</v>
      </c>
      <c r="G2808" s="206">
        <f t="shared" ca="1" si="199"/>
        <v>16.486799999999985</v>
      </c>
      <c r="H2808" s="192" t="str">
        <f ca="1"/>
        <v>2014-06-26</v>
      </c>
      <c r="I2808" s="193">
        <f ca="1"/>
        <v>130517436</v>
      </c>
      <c r="O2808" s="192" t="str">
        <f ca="1"/>
        <v>2014-06-24</v>
      </c>
      <c r="P2808" s="193">
        <f ca="1"/>
        <v>2.59</v>
      </c>
      <c r="Q2808" s="11"/>
    </row>
    <row r="2809" spans="1:17" ht="12.5">
      <c r="A2809" s="19"/>
      <c r="B2809" s="198" t="str">
        <f ca="1"/>
        <v>2014-06-25</v>
      </c>
      <c r="C2809" s="30">
        <f ca="1"/>
        <v>19.91</v>
      </c>
      <c r="D2809" s="205">
        <f t="shared" ca="1" si="200"/>
        <v>20.221</v>
      </c>
      <c r="E2809" s="30">
        <f t="shared" ca="1" si="197"/>
        <v>18.643166666666666</v>
      </c>
      <c r="F2809" s="30">
        <f t="shared" ca="1" si="198"/>
        <v>17.634999999999991</v>
      </c>
      <c r="G2809" s="206">
        <f t="shared" ca="1" si="199"/>
        <v>16.455439999999989</v>
      </c>
      <c r="H2809" s="192" t="str">
        <f ca="1"/>
        <v>2014-06-25</v>
      </c>
      <c r="I2809" s="193">
        <f ca="1"/>
        <v>147476000</v>
      </c>
      <c r="O2809" s="192" t="str">
        <f ca="1"/>
        <v>2014-06-23</v>
      </c>
      <c r="P2809" s="193">
        <f ca="1"/>
        <v>2.62</v>
      </c>
      <c r="Q2809" s="11"/>
    </row>
    <row r="2810" spans="1:17" ht="12.5">
      <c r="A2810" s="19"/>
      <c r="B2810" s="198" t="str">
        <f ca="1"/>
        <v>2014-06-24</v>
      </c>
      <c r="C2810" s="30">
        <f ca="1"/>
        <v>19.899999999999999</v>
      </c>
      <c r="D2810" s="205">
        <f t="shared" ca="1" si="200"/>
        <v>20.208000000000002</v>
      </c>
      <c r="E2810" s="30">
        <f t="shared" ca="1" si="197"/>
        <v>18.5915</v>
      </c>
      <c r="F2810" s="30">
        <f t="shared" ca="1" si="198"/>
        <v>17.612583333333326</v>
      </c>
      <c r="G2810" s="206">
        <f t="shared" ca="1" si="199"/>
        <v>16.424199999999988</v>
      </c>
      <c r="H2810" s="192" t="str">
        <f ca="1"/>
        <v>2014-06-24</v>
      </c>
      <c r="I2810" s="193">
        <f ca="1"/>
        <v>156144348</v>
      </c>
      <c r="O2810" s="192" t="str">
        <f ca="1"/>
        <v>2014-06-20</v>
      </c>
      <c r="P2810" s="193">
        <f ca="1"/>
        <v>2.62</v>
      </c>
      <c r="Q2810" s="11"/>
    </row>
    <row r="2811" spans="1:17" ht="12.5">
      <c r="A2811" s="19"/>
      <c r="B2811" s="198" t="str">
        <f ca="1"/>
        <v>2014-06-23</v>
      </c>
      <c r="C2811" s="30">
        <f ca="1"/>
        <v>20.02</v>
      </c>
      <c r="D2811" s="205">
        <f t="shared" ca="1" si="200"/>
        <v>20.198</v>
      </c>
      <c r="E2811" s="30">
        <f t="shared" ca="1" si="197"/>
        <v>18.54</v>
      </c>
      <c r="F2811" s="30">
        <f t="shared" ca="1" si="198"/>
        <v>17.592249999999993</v>
      </c>
      <c r="G2811" s="206">
        <f t="shared" ca="1" si="199"/>
        <v>16.39355999999999</v>
      </c>
      <c r="H2811" s="192" t="str">
        <f ca="1"/>
        <v>2014-06-23</v>
      </c>
      <c r="I2811" s="193">
        <f ca="1"/>
        <v>174777564</v>
      </c>
      <c r="O2811" s="192" t="str">
        <f ca="1"/>
        <v>2014-06-19</v>
      </c>
      <c r="P2811" s="193">
        <f ca="1"/>
        <v>2.62</v>
      </c>
      <c r="Q2811" s="11"/>
    </row>
    <row r="2812" spans="1:17" ht="12.5">
      <c r="A2812" s="19"/>
      <c r="B2812" s="198" t="str">
        <f ca="1"/>
        <v>2014-06-20</v>
      </c>
      <c r="C2812" s="30">
        <f ca="1"/>
        <v>20.04</v>
      </c>
      <c r="D2812" s="205">
        <f t="shared" ca="1" si="200"/>
        <v>20.163999999999998</v>
      </c>
      <c r="E2812" s="30">
        <f t="shared" ca="1" si="197"/>
        <v>18.48683333333333</v>
      </c>
      <c r="F2812" s="30">
        <f t="shared" ca="1" si="198"/>
        <v>17.569249999999997</v>
      </c>
      <c r="G2812" s="206">
        <f t="shared" ca="1" si="199"/>
        <v>16.362999999999989</v>
      </c>
      <c r="H2812" s="192" t="str">
        <f ca="1"/>
        <v>2014-06-20</v>
      </c>
      <c r="I2812" s="193">
        <f ca="1"/>
        <v>403592264</v>
      </c>
      <c r="O2812" s="192" t="str">
        <f ca="1"/>
        <v>2014-06-18</v>
      </c>
      <c r="P2812" s="193">
        <f ca="1"/>
        <v>2.61</v>
      </c>
      <c r="Q2812" s="11"/>
    </row>
    <row r="2813" spans="1:17" ht="12.5">
      <c r="A2813" s="19"/>
      <c r="B2813" s="198" t="str">
        <f ca="1"/>
        <v>2014-06-19</v>
      </c>
      <c r="C2813" s="30">
        <f ca="1"/>
        <v>20.25</v>
      </c>
      <c r="D2813" s="205">
        <f t="shared" ca="1" si="200"/>
        <v>20.118000000000002</v>
      </c>
      <c r="E2813" s="30">
        <f t="shared" ca="1" si="197"/>
        <v>18.4345</v>
      </c>
      <c r="F2813" s="30">
        <f t="shared" ca="1" si="198"/>
        <v>17.547499999999996</v>
      </c>
      <c r="G2813" s="206">
        <f t="shared" ca="1" si="199"/>
        <v>16.332319999999989</v>
      </c>
      <c r="H2813" s="192" t="str">
        <f ca="1"/>
        <v>2014-06-19</v>
      </c>
      <c r="I2813" s="193">
        <f ca="1"/>
        <v>142112000</v>
      </c>
      <c r="O2813" s="192" t="str">
        <f ca="1"/>
        <v>2014-06-17</v>
      </c>
      <c r="P2813" s="193">
        <f ca="1"/>
        <v>2.66</v>
      </c>
      <c r="Q2813" s="11"/>
    </row>
    <row r="2814" spans="1:17" ht="12.5">
      <c r="A2814" s="19"/>
      <c r="B2814" s="198" t="str">
        <f ca="1"/>
        <v>2014-06-18</v>
      </c>
      <c r="C2814" s="30">
        <f ca="1"/>
        <v>20.32</v>
      </c>
      <c r="D2814" s="205">
        <f t="shared" ca="1" si="200"/>
        <v>20.059999999999995</v>
      </c>
      <c r="E2814" s="30">
        <f t="shared" ca="1" si="197"/>
        <v>18.38133333333333</v>
      </c>
      <c r="F2814" s="30">
        <f t="shared" ca="1" si="198"/>
        <v>17.524999999999995</v>
      </c>
      <c r="G2814" s="206">
        <f t="shared" ca="1" si="199"/>
        <v>16.30215999999999</v>
      </c>
      <c r="H2814" s="192" t="str">
        <f ca="1"/>
        <v>2014-06-18</v>
      </c>
      <c r="I2814" s="193">
        <f ca="1"/>
        <v>134056432</v>
      </c>
      <c r="O2814" s="192" t="str">
        <f ca="1"/>
        <v>2014-06-16</v>
      </c>
      <c r="P2814" s="193">
        <f ca="1"/>
        <v>2.6</v>
      </c>
      <c r="Q2814" s="11"/>
    </row>
    <row r="2815" spans="1:17" ht="12.5">
      <c r="A2815" s="19"/>
      <c r="B2815" s="198" t="str">
        <f ca="1"/>
        <v>2014-06-17</v>
      </c>
      <c r="C2815" s="30">
        <f ca="1"/>
        <v>20.29</v>
      </c>
      <c r="D2815" s="205">
        <f t="shared" ca="1" si="200"/>
        <v>19.995999999999995</v>
      </c>
      <c r="E2815" s="30">
        <f t="shared" ca="1" si="197"/>
        <v>18.323999999999998</v>
      </c>
      <c r="F2815" s="30">
        <f t="shared" ca="1" si="198"/>
        <v>17.50291666666666</v>
      </c>
      <c r="G2815" s="206">
        <f t="shared" ca="1" si="199"/>
        <v>16.272119999999987</v>
      </c>
      <c r="H2815" s="192" t="str">
        <f ca="1"/>
        <v>2014-06-17</v>
      </c>
      <c r="I2815" s="193">
        <f ca="1"/>
        <v>118905388</v>
      </c>
      <c r="O2815" s="192" t="str">
        <f ca="1"/>
        <v>2014-06-13</v>
      </c>
      <c r="P2815" s="193">
        <f ca="1"/>
        <v>2.6</v>
      </c>
      <c r="Q2815" s="11"/>
    </row>
    <row r="2816" spans="1:17" ht="12.5">
      <c r="A2816" s="19"/>
      <c r="B2816" s="198" t="str">
        <f ca="1"/>
        <v>2014-06-16</v>
      </c>
      <c r="C2816" s="30">
        <f ca="1"/>
        <v>20.32</v>
      </c>
      <c r="D2816" s="205">
        <f t="shared" ca="1" si="200"/>
        <v>19.933499999999995</v>
      </c>
      <c r="E2816" s="30">
        <f t="shared" ca="1" si="197"/>
        <v>18.263833333333331</v>
      </c>
      <c r="F2816" s="30">
        <f t="shared" ca="1" si="198"/>
        <v>17.481666666666662</v>
      </c>
      <c r="G2816" s="206">
        <f t="shared" ca="1" si="199"/>
        <v>16.242959999999989</v>
      </c>
      <c r="H2816" s="192" t="str">
        <f ca="1"/>
        <v>2014-06-16</v>
      </c>
      <c r="I2816" s="193">
        <f ca="1"/>
        <v>142245080</v>
      </c>
      <c r="O2816" s="192" t="str">
        <f ca="1"/>
        <v>2014-06-12</v>
      </c>
      <c r="P2816" s="193">
        <f ca="1"/>
        <v>2.59</v>
      </c>
      <c r="Q2816" s="11"/>
    </row>
    <row r="2817" spans="1:17" ht="12.5">
      <c r="A2817" s="19"/>
      <c r="B2817" s="198" t="str">
        <f ca="1"/>
        <v>2014-06-13</v>
      </c>
      <c r="C2817" s="30">
        <f ca="1"/>
        <v>20.12</v>
      </c>
      <c r="D2817" s="205">
        <f t="shared" ca="1" si="200"/>
        <v>19.857999999999997</v>
      </c>
      <c r="E2817" s="30">
        <f t="shared" ca="1" si="197"/>
        <v>18.201000000000001</v>
      </c>
      <c r="F2817" s="30">
        <f t="shared" ca="1" si="198"/>
        <v>17.454749999999994</v>
      </c>
      <c r="G2817" s="206">
        <f t="shared" ca="1" si="199"/>
        <v>16.214759999999988</v>
      </c>
      <c r="H2817" s="192" t="str">
        <f ca="1"/>
        <v>2014-06-13</v>
      </c>
      <c r="I2817" s="193">
        <f ca="1"/>
        <v>218101120</v>
      </c>
      <c r="O2817" s="192" t="str">
        <f ca="1"/>
        <v>2014-06-11</v>
      </c>
      <c r="P2817" s="193">
        <f ca="1"/>
        <v>2.64</v>
      </c>
      <c r="Q2817" s="11"/>
    </row>
    <row r="2818" spans="1:17" ht="12.5">
      <c r="A2818" s="19"/>
      <c r="B2818" s="198" t="str">
        <f ca="1"/>
        <v>2014-06-12</v>
      </c>
      <c r="C2818" s="30">
        <f ca="1"/>
        <v>20.34</v>
      </c>
      <c r="D2818" s="205">
        <f t="shared" ca="1" si="200"/>
        <v>19.779</v>
      </c>
      <c r="E2818" s="30">
        <f t="shared" ca="1" si="197"/>
        <v>18.142833333333332</v>
      </c>
      <c r="F2818" s="30">
        <f t="shared" ca="1" si="198"/>
        <v>17.428333333333327</v>
      </c>
      <c r="G2818" s="206">
        <f t="shared" ca="1" si="199"/>
        <v>16.18739999999999</v>
      </c>
      <c r="H2818" s="192" t="str">
        <f ca="1"/>
        <v>2014-06-12</v>
      </c>
      <c r="I2818" s="193">
        <f ca="1"/>
        <v>218996000</v>
      </c>
      <c r="O2818" s="192" t="str">
        <f ca="1"/>
        <v>2014-06-10</v>
      </c>
      <c r="P2818" s="193">
        <f ca="1"/>
        <v>2.64</v>
      </c>
      <c r="Q2818" s="11"/>
    </row>
    <row r="2819" spans="1:17" ht="12.5">
      <c r="A2819" s="19"/>
      <c r="B2819" s="198" t="str">
        <f ca="1"/>
        <v>2014-06-11</v>
      </c>
      <c r="C2819" s="30">
        <f ca="1"/>
        <v>20.69</v>
      </c>
      <c r="D2819" s="205">
        <f t="shared" ca="1" si="200"/>
        <v>19.696999999999999</v>
      </c>
      <c r="E2819" s="30">
        <f t="shared" ca="1" si="197"/>
        <v>18.081166666666665</v>
      </c>
      <c r="F2819" s="30">
        <f t="shared" ca="1" si="198"/>
        <v>17.401666666666657</v>
      </c>
      <c r="G2819" s="206">
        <f t="shared" ca="1" si="199"/>
        <v>16.158919999999988</v>
      </c>
      <c r="H2819" s="192" t="str">
        <f ca="1"/>
        <v>2014-06-11</v>
      </c>
      <c r="I2819" s="193">
        <f ca="1"/>
        <v>182724456</v>
      </c>
      <c r="O2819" s="192" t="str">
        <f ca="1"/>
        <v>2014-06-09</v>
      </c>
      <c r="P2819" s="193">
        <f ca="1"/>
        <v>2.61</v>
      </c>
      <c r="Q2819" s="11"/>
    </row>
    <row r="2820" spans="1:17" ht="12.5">
      <c r="A2820" s="19"/>
      <c r="B2820" s="198" t="str">
        <f ca="1"/>
        <v>2014-06-10</v>
      </c>
      <c r="C2820" s="30">
        <f ca="1"/>
        <v>20.77</v>
      </c>
      <c r="D2820" s="205">
        <f t="shared" ca="1" si="200"/>
        <v>19.597000000000001</v>
      </c>
      <c r="E2820" s="30">
        <f t="shared" ref="E2820:E2883" ca="1" si="201">AVERAGE(C2820:C2879)</f>
        <v>18.011166666666668</v>
      </c>
      <c r="F2820" s="30">
        <f t="shared" ref="F2820:F2883" ca="1" si="202">AVERAGE(C2820:C2939)</f>
        <v>17.373166666666656</v>
      </c>
      <c r="G2820" s="206">
        <f t="shared" ref="G2820:G2883" ca="1" si="203">AVERAGE(C2820:C3069)</f>
        <v>16.129759999999987</v>
      </c>
      <c r="H2820" s="192" t="str">
        <f ca="1"/>
        <v>2014-06-10</v>
      </c>
      <c r="I2820" s="193">
        <f ca="1"/>
        <v>251108168</v>
      </c>
      <c r="O2820" s="192" t="str">
        <f ca="1"/>
        <v>2014-06-06</v>
      </c>
      <c r="P2820" s="193">
        <f ca="1"/>
        <v>2.6</v>
      </c>
      <c r="Q2820" s="11"/>
    </row>
    <row r="2821" spans="1:17" ht="12.5">
      <c r="A2821" s="19"/>
      <c r="B2821" s="198" t="str">
        <f ca="1"/>
        <v>2014-06-09</v>
      </c>
      <c r="C2821" s="30">
        <f ca="1"/>
        <v>20.65</v>
      </c>
      <c r="D2821" s="205">
        <f t="shared" ref="D2821:D2884" ca="1" si="204">AVERAGE(C2821:C2840)</f>
        <v>19.492000000000001</v>
      </c>
      <c r="E2821" s="30">
        <f t="shared" ca="1" si="201"/>
        <v>17.938833333333331</v>
      </c>
      <c r="F2821" s="30">
        <f t="shared" ca="1" si="202"/>
        <v>17.344666666666662</v>
      </c>
      <c r="G2821" s="206">
        <f t="shared" ca="1" si="203"/>
        <v>16.09983999999999</v>
      </c>
      <c r="H2821" s="192" t="str">
        <f ca="1"/>
        <v>2014-06-09</v>
      </c>
      <c r="I2821" s="193">
        <f ca="1"/>
        <v>301660000</v>
      </c>
      <c r="O2821" s="192" t="str">
        <f ca="1"/>
        <v>2014-06-05</v>
      </c>
      <c r="P2821" s="193">
        <f ca="1"/>
        <v>2.58</v>
      </c>
      <c r="Q2821" s="11"/>
    </row>
    <row r="2822" spans="1:17" ht="12.5">
      <c r="A2822" s="19"/>
      <c r="B2822" s="198" t="str">
        <f ca="1"/>
        <v>2014-06-06</v>
      </c>
      <c r="C2822" s="30">
        <f ca="1"/>
        <v>20.329999999999998</v>
      </c>
      <c r="D2822" s="205">
        <f t="shared" ca="1" si="204"/>
        <v>19.381500000000003</v>
      </c>
      <c r="E2822" s="30">
        <f t="shared" ca="1" si="201"/>
        <v>17.871499999999994</v>
      </c>
      <c r="F2822" s="30">
        <f t="shared" ca="1" si="202"/>
        <v>17.316416666666662</v>
      </c>
      <c r="G2822" s="206">
        <f t="shared" ca="1" si="203"/>
        <v>16.071039999999989</v>
      </c>
      <c r="H2822" s="192" t="str">
        <f ca="1"/>
        <v>2014-06-06</v>
      </c>
      <c r="I2822" s="193">
        <f ca="1"/>
        <v>350483992</v>
      </c>
      <c r="O2822" s="192" t="str">
        <f ca="1"/>
        <v>2014-06-04</v>
      </c>
      <c r="P2822" s="193">
        <f ca="1"/>
        <v>2.61</v>
      </c>
      <c r="Q2822" s="11"/>
    </row>
    <row r="2823" spans="1:17" ht="12.5">
      <c r="A2823" s="19"/>
      <c r="B2823" s="198" t="str">
        <f ca="1"/>
        <v>2014-06-05</v>
      </c>
      <c r="C2823" s="30">
        <f ca="1"/>
        <v>20.38</v>
      </c>
      <c r="D2823" s="205">
        <f t="shared" ca="1" si="204"/>
        <v>19.290500000000002</v>
      </c>
      <c r="E2823" s="30">
        <f t="shared" ca="1" si="201"/>
        <v>17.812666666666658</v>
      </c>
      <c r="F2823" s="30">
        <f t="shared" ca="1" si="202"/>
        <v>17.292416666666657</v>
      </c>
      <c r="G2823" s="206">
        <f t="shared" ca="1" si="203"/>
        <v>16.043679999999984</v>
      </c>
      <c r="H2823" s="192" t="str">
        <f ca="1"/>
        <v>2014-06-05</v>
      </c>
      <c r="I2823" s="193">
        <f ca="1"/>
        <v>303805600</v>
      </c>
      <c r="O2823" s="192" t="str">
        <f ca="1"/>
        <v>2014-06-03</v>
      </c>
      <c r="P2823" s="193">
        <f ca="1"/>
        <v>2.59</v>
      </c>
      <c r="Q2823" s="11"/>
    </row>
    <row r="2824" spans="1:17" ht="12.5">
      <c r="A2824" s="19"/>
      <c r="B2824" s="198" t="str">
        <f ca="1"/>
        <v>2014-06-04</v>
      </c>
      <c r="C2824" s="30">
        <f ca="1"/>
        <v>20.3</v>
      </c>
      <c r="D2824" s="205">
        <f t="shared" ca="1" si="204"/>
        <v>19.199000000000002</v>
      </c>
      <c r="E2824" s="30">
        <f t="shared" ca="1" si="201"/>
        <v>17.752666666666659</v>
      </c>
      <c r="F2824" s="30">
        <f t="shared" ca="1" si="202"/>
        <v>17.268166666666655</v>
      </c>
      <c r="G2824" s="206">
        <f t="shared" ca="1" si="203"/>
        <v>16.016479999999984</v>
      </c>
      <c r="H2824" s="192" t="str">
        <f ca="1"/>
        <v>2014-06-04</v>
      </c>
      <c r="I2824" s="193">
        <f ca="1"/>
        <v>335482416</v>
      </c>
      <c r="O2824" s="192" t="str">
        <f ca="1"/>
        <v>2014-06-02</v>
      </c>
      <c r="P2824" s="193">
        <f ca="1"/>
        <v>2.5299999999999998</v>
      </c>
      <c r="Q2824" s="11"/>
    </row>
    <row r="2825" spans="1:17" ht="12.5">
      <c r="A2825" s="19"/>
      <c r="B2825" s="198" t="str">
        <f ca="1"/>
        <v>2014-06-03</v>
      </c>
      <c r="C2825" s="30">
        <f ca="1"/>
        <v>20.07</v>
      </c>
      <c r="D2825" s="205">
        <f t="shared" ca="1" si="204"/>
        <v>19.1145</v>
      </c>
      <c r="E2825" s="30">
        <f t="shared" ca="1" si="201"/>
        <v>17.691333333333329</v>
      </c>
      <c r="F2825" s="30">
        <f t="shared" ca="1" si="202"/>
        <v>17.245666666666658</v>
      </c>
      <c r="G2825" s="206">
        <f t="shared" ca="1" si="203"/>
        <v>15.989199999999988</v>
      </c>
      <c r="H2825" s="192" t="str">
        <f ca="1"/>
        <v>2014-06-03</v>
      </c>
      <c r="I2825" s="193">
        <f ca="1"/>
        <v>292926772</v>
      </c>
      <c r="O2825" s="192" t="str">
        <f ca="1"/>
        <v>2014-05-30</v>
      </c>
      <c r="P2825" s="193">
        <f ca="1"/>
        <v>2.46</v>
      </c>
      <c r="Q2825" s="11"/>
    </row>
    <row r="2826" spans="1:17" ht="12.5">
      <c r="A2826" s="19"/>
      <c r="B2826" s="198" t="str">
        <f ca="1"/>
        <v>2014-06-02</v>
      </c>
      <c r="C2826" s="30">
        <f ca="1"/>
        <v>19.79</v>
      </c>
      <c r="D2826" s="205">
        <f t="shared" ca="1" si="204"/>
        <v>19.052</v>
      </c>
      <c r="E2826" s="30">
        <f t="shared" ca="1" si="201"/>
        <v>17.633666666666659</v>
      </c>
      <c r="F2826" s="30">
        <f t="shared" ca="1" si="202"/>
        <v>17.225333333333325</v>
      </c>
      <c r="G2826" s="206">
        <f t="shared" ca="1" si="203"/>
        <v>15.963639999999987</v>
      </c>
      <c r="H2826" s="192" t="str">
        <f ca="1"/>
        <v>2014-06-02</v>
      </c>
      <c r="I2826" s="193">
        <f ca="1"/>
        <v>369351980</v>
      </c>
      <c r="O2826" s="192" t="str">
        <f ca="1"/>
        <v>2014-05-29</v>
      </c>
      <c r="P2826" s="193">
        <f ca="1"/>
        <v>2.4500000000000002</v>
      </c>
      <c r="Q2826" s="11"/>
    </row>
    <row r="2827" spans="1:17" ht="12.5">
      <c r="A2827" s="19"/>
      <c r="B2827" s="198" t="str">
        <f ca="1"/>
        <v>2014-05-30</v>
      </c>
      <c r="C2827" s="30">
        <f ca="1"/>
        <v>19.93</v>
      </c>
      <c r="D2827" s="205">
        <f t="shared" ca="1" si="204"/>
        <v>18.990000000000002</v>
      </c>
      <c r="E2827" s="30">
        <f t="shared" ca="1" si="201"/>
        <v>17.580833333333327</v>
      </c>
      <c r="F2827" s="30">
        <f t="shared" ca="1" si="202"/>
        <v>17.205666666666662</v>
      </c>
      <c r="G2827" s="206">
        <f t="shared" ca="1" si="203"/>
        <v>15.939719999999989</v>
      </c>
      <c r="H2827" s="192" t="str">
        <f ca="1"/>
        <v>2014-05-30</v>
      </c>
      <c r="I2827" s="193">
        <f ca="1"/>
        <v>564021112</v>
      </c>
      <c r="O2827" s="192" t="str">
        <f ca="1"/>
        <v>2014-05-28</v>
      </c>
      <c r="P2827" s="193">
        <f ca="1"/>
        <v>2.44</v>
      </c>
      <c r="Q2827" s="11"/>
    </row>
    <row r="2828" spans="1:17" ht="12.5">
      <c r="A2828" s="19"/>
      <c r="B2828" s="198" t="str">
        <f ca="1"/>
        <v>2014-05-29</v>
      </c>
      <c r="C2828" s="30">
        <f ca="1"/>
        <v>20</v>
      </c>
      <c r="D2828" s="205">
        <f t="shared" ca="1" si="204"/>
        <v>18.919499999999999</v>
      </c>
      <c r="E2828" s="30">
        <f t="shared" ca="1" si="201"/>
        <v>17.526499999999999</v>
      </c>
      <c r="F2828" s="30">
        <f t="shared" ca="1" si="202"/>
        <v>17.186916666666662</v>
      </c>
      <c r="G2828" s="206">
        <f t="shared" ca="1" si="203"/>
        <v>15.91543999999999</v>
      </c>
      <c r="H2828" s="192" t="str">
        <f ca="1"/>
        <v>2014-05-29</v>
      </c>
      <c r="I2828" s="193">
        <f ca="1"/>
        <v>376474908</v>
      </c>
      <c r="O2828" s="192" t="str">
        <f ca="1"/>
        <v>2014-05-27</v>
      </c>
      <c r="P2828" s="193">
        <f ca="1"/>
        <v>2.52</v>
      </c>
      <c r="Q2828" s="11"/>
    </row>
    <row r="2829" spans="1:17" ht="12.5">
      <c r="A2829" s="19"/>
      <c r="B2829" s="198" t="str">
        <f ca="1"/>
        <v>2014-05-28</v>
      </c>
      <c r="C2829" s="30">
        <f ca="1"/>
        <v>19.649999999999999</v>
      </c>
      <c r="D2829" s="205">
        <f t="shared" ca="1" si="204"/>
        <v>18.843499999999999</v>
      </c>
      <c r="E2829" s="30">
        <f t="shared" ca="1" si="201"/>
        <v>17.470333333333329</v>
      </c>
      <c r="F2829" s="30">
        <f t="shared" ca="1" si="202"/>
        <v>17.166749999999993</v>
      </c>
      <c r="G2829" s="206">
        <f t="shared" ca="1" si="203"/>
        <v>15.890719999999991</v>
      </c>
      <c r="H2829" s="192" t="str">
        <f ca="1"/>
        <v>2014-05-28</v>
      </c>
      <c r="I2829" s="193">
        <f ca="1"/>
        <v>315687852</v>
      </c>
      <c r="O2829" s="192" t="str">
        <f ca="1"/>
        <v>2014-05-23</v>
      </c>
      <c r="P2829" s="193">
        <f ca="1"/>
        <v>2.54</v>
      </c>
      <c r="Q2829" s="11"/>
    </row>
    <row r="2830" spans="1:17" ht="12.5">
      <c r="A2830" s="19"/>
      <c r="B2830" s="198" t="str">
        <f ca="1"/>
        <v>2014-05-27</v>
      </c>
      <c r="C2830" s="30">
        <f ca="1"/>
        <v>19.7</v>
      </c>
      <c r="D2830" s="205">
        <f t="shared" ca="1" si="204"/>
        <v>18.788499999999999</v>
      </c>
      <c r="E2830" s="30">
        <f t="shared" ca="1" si="201"/>
        <v>17.418166666666661</v>
      </c>
      <c r="F2830" s="30">
        <f t="shared" ca="1" si="202"/>
        <v>17.149916666666662</v>
      </c>
      <c r="G2830" s="206">
        <f t="shared" ca="1" si="203"/>
        <v>15.867639999999991</v>
      </c>
      <c r="H2830" s="192" t="str">
        <f ca="1"/>
        <v>2014-05-27</v>
      </c>
      <c r="I2830" s="193">
        <f ca="1"/>
        <v>348866768</v>
      </c>
      <c r="O2830" s="192" t="str">
        <f ca="1"/>
        <v>2014-05-22</v>
      </c>
      <c r="P2830" s="193">
        <f ca="1"/>
        <v>2.56</v>
      </c>
      <c r="Q2830" s="11"/>
    </row>
    <row r="2831" spans="1:17" ht="12.5">
      <c r="A2831" s="19"/>
      <c r="B2831" s="198" t="str">
        <f ca="1"/>
        <v>2014-05-23</v>
      </c>
      <c r="C2831" s="30">
        <f ca="1"/>
        <v>19.34</v>
      </c>
      <c r="D2831" s="205">
        <f t="shared" ca="1" si="204"/>
        <v>18.733499999999999</v>
      </c>
      <c r="E2831" s="30">
        <f t="shared" ca="1" si="201"/>
        <v>17.364499999999996</v>
      </c>
      <c r="F2831" s="30">
        <f t="shared" ca="1" si="202"/>
        <v>17.128749999999993</v>
      </c>
      <c r="G2831" s="206">
        <f t="shared" ca="1" si="203"/>
        <v>15.843559999999991</v>
      </c>
      <c r="H2831" s="192" t="str">
        <f ca="1"/>
        <v>2014-05-23</v>
      </c>
      <c r="I2831" s="193">
        <f ca="1"/>
        <v>232210196</v>
      </c>
      <c r="O2831" s="192" t="str">
        <f ca="1"/>
        <v>2014-05-21</v>
      </c>
      <c r="P2831" s="193">
        <f ca="1"/>
        <v>2.54</v>
      </c>
      <c r="Q2831" s="11"/>
    </row>
    <row r="2832" spans="1:17" ht="12.5">
      <c r="A2832" s="19"/>
      <c r="B2832" s="198" t="str">
        <f ca="1"/>
        <v>2014-05-22</v>
      </c>
      <c r="C2832" s="30">
        <f ca="1"/>
        <v>19.12</v>
      </c>
      <c r="D2832" s="205">
        <f t="shared" ca="1" si="204"/>
        <v>18.662000000000003</v>
      </c>
      <c r="E2832" s="30">
        <f t="shared" ca="1" si="201"/>
        <v>17.317499999999995</v>
      </c>
      <c r="F2832" s="30">
        <f t="shared" ca="1" si="202"/>
        <v>17.11183333333333</v>
      </c>
      <c r="G2832" s="206">
        <f t="shared" ca="1" si="203"/>
        <v>15.820479999999993</v>
      </c>
      <c r="H2832" s="192" t="str">
        <f ca="1"/>
        <v>2014-05-22</v>
      </c>
      <c r="I2832" s="193">
        <f ca="1"/>
        <v>200875980</v>
      </c>
      <c r="O2832" s="192" t="str">
        <f ca="1"/>
        <v>2014-05-20</v>
      </c>
      <c r="P2832" s="193">
        <f ca="1"/>
        <v>2.5099999999999998</v>
      </c>
      <c r="Q2832" s="11"/>
    </row>
    <row r="2833" spans="1:17" ht="12.5">
      <c r="A2833" s="19"/>
      <c r="B2833" s="198" t="str">
        <f ca="1"/>
        <v>2014-05-21</v>
      </c>
      <c r="C2833" s="30">
        <f ca="1"/>
        <v>19.09</v>
      </c>
      <c r="D2833" s="205">
        <f t="shared" ca="1" si="204"/>
        <v>18.595000000000006</v>
      </c>
      <c r="E2833" s="30">
        <f t="shared" ca="1" si="201"/>
        <v>17.268833333333326</v>
      </c>
      <c r="F2833" s="30">
        <f t="shared" ca="1" si="202"/>
        <v>17.094083333333327</v>
      </c>
      <c r="G2833" s="206">
        <f t="shared" ca="1" si="203"/>
        <v>15.798719999999991</v>
      </c>
      <c r="H2833" s="192" t="str">
        <f ca="1"/>
        <v>2014-05-21</v>
      </c>
      <c r="I2833" s="193">
        <f ca="1"/>
        <v>196999852</v>
      </c>
      <c r="O2833" s="192" t="str">
        <f ca="1"/>
        <v>2014-05-19</v>
      </c>
      <c r="P2833" s="193">
        <f ca="1"/>
        <v>2.54</v>
      </c>
      <c r="Q2833" s="11"/>
    </row>
    <row r="2834" spans="1:17" ht="12.5">
      <c r="A2834" s="19"/>
      <c r="B2834" s="198" t="str">
        <f ca="1"/>
        <v>2014-05-20</v>
      </c>
      <c r="C2834" s="30">
        <f ca="1"/>
        <v>19.04</v>
      </c>
      <c r="D2834" s="205">
        <f t="shared" ca="1" si="204"/>
        <v>18.462000000000003</v>
      </c>
      <c r="E2834" s="30">
        <f t="shared" ca="1" si="201"/>
        <v>17.223166666666661</v>
      </c>
      <c r="F2834" s="30">
        <f t="shared" ca="1" si="202"/>
        <v>17.073333333333327</v>
      </c>
      <c r="G2834" s="206">
        <f t="shared" ca="1" si="203"/>
        <v>15.776719999999992</v>
      </c>
      <c r="H2834" s="192" t="str">
        <f ca="1"/>
        <v>2014-05-20</v>
      </c>
      <c r="I2834" s="193">
        <f ca="1"/>
        <v>234836176</v>
      </c>
      <c r="O2834" s="192" t="str">
        <f ca="1"/>
        <v>2014-05-16</v>
      </c>
      <c r="P2834" s="193">
        <f ca="1"/>
        <v>2.52</v>
      </c>
      <c r="Q2834" s="11"/>
    </row>
    <row r="2835" spans="1:17" ht="12.5">
      <c r="A2835" s="19"/>
      <c r="B2835" s="198" t="str">
        <f ca="1"/>
        <v>2014-05-19</v>
      </c>
      <c r="C2835" s="30">
        <f ca="1"/>
        <v>19.04</v>
      </c>
      <c r="D2835" s="205">
        <f t="shared" ca="1" si="204"/>
        <v>18.342500000000005</v>
      </c>
      <c r="E2835" s="30">
        <f t="shared" ca="1" si="201"/>
        <v>17.181166666666666</v>
      </c>
      <c r="F2835" s="30">
        <f t="shared" ca="1" si="202"/>
        <v>17.050499999999996</v>
      </c>
      <c r="G2835" s="206">
        <f t="shared" ca="1" si="203"/>
        <v>15.754839999999993</v>
      </c>
      <c r="H2835" s="192" t="str">
        <f ca="1"/>
        <v>2014-05-19</v>
      </c>
      <c r="I2835" s="193">
        <f ca="1"/>
        <v>317756412</v>
      </c>
      <c r="O2835" s="192" t="str">
        <f ca="1"/>
        <v>2014-05-15</v>
      </c>
      <c r="P2835" s="193">
        <f ca="1"/>
        <v>2.5</v>
      </c>
      <c r="Q2835" s="11"/>
    </row>
    <row r="2836" spans="1:17" ht="12.5">
      <c r="A2836" s="19"/>
      <c r="B2836" s="198" t="str">
        <f ca="1"/>
        <v>2014-05-16</v>
      </c>
      <c r="C2836" s="30">
        <f ca="1"/>
        <v>18.809999999999999</v>
      </c>
      <c r="D2836" s="205">
        <f t="shared" ca="1" si="204"/>
        <v>18.222000000000001</v>
      </c>
      <c r="E2836" s="30">
        <f t="shared" ca="1" si="201"/>
        <v>17.137999999999995</v>
      </c>
      <c r="F2836" s="30">
        <f t="shared" ca="1" si="202"/>
        <v>17.02666666666666</v>
      </c>
      <c r="G2836" s="206">
        <f t="shared" ca="1" si="203"/>
        <v>15.732759999999994</v>
      </c>
      <c r="H2836" s="192" t="str">
        <f ca="1"/>
        <v>2014-05-16</v>
      </c>
      <c r="I2836" s="193">
        <f ca="1"/>
        <v>276367612</v>
      </c>
      <c r="O2836" s="192" t="str">
        <f ca="1"/>
        <v>2014-05-14</v>
      </c>
      <c r="P2836" s="193">
        <f ca="1"/>
        <v>2.54</v>
      </c>
      <c r="Q2836" s="11"/>
    </row>
    <row r="2837" spans="1:17" ht="12.5">
      <c r="A2837" s="19"/>
      <c r="B2837" s="198" t="str">
        <f ca="1"/>
        <v>2014-05-15</v>
      </c>
      <c r="C2837" s="30">
        <f ca="1"/>
        <v>18.54</v>
      </c>
      <c r="D2837" s="205">
        <f t="shared" ca="1" si="204"/>
        <v>18.103500000000004</v>
      </c>
      <c r="E2837" s="30">
        <f t="shared" ca="1" si="201"/>
        <v>17.101666666666663</v>
      </c>
      <c r="F2837" s="30">
        <f t="shared" ca="1" si="202"/>
        <v>17.005083333333328</v>
      </c>
      <c r="G2837" s="206">
        <f t="shared" ca="1" si="203"/>
        <v>15.711999999999993</v>
      </c>
      <c r="H2837" s="192" t="str">
        <f ca="1"/>
        <v>2014-05-15</v>
      </c>
      <c r="I2837" s="193">
        <f ca="1"/>
        <v>230847152</v>
      </c>
      <c r="O2837" s="192" t="str">
        <f ca="1"/>
        <v>2014-05-13</v>
      </c>
      <c r="P2837" s="193">
        <f ca="1"/>
        <v>2.62</v>
      </c>
      <c r="Q2837" s="11"/>
    </row>
    <row r="2838" spans="1:17" ht="12.5">
      <c r="A2838" s="19"/>
      <c r="B2838" s="198" t="str">
        <f ca="1"/>
        <v>2014-05-14</v>
      </c>
      <c r="C2838" s="30">
        <f ca="1"/>
        <v>18.7</v>
      </c>
      <c r="D2838" s="205">
        <f t="shared" ca="1" si="204"/>
        <v>17.988999999999997</v>
      </c>
      <c r="E2838" s="30">
        <f t="shared" ca="1" si="201"/>
        <v>17.072999999999993</v>
      </c>
      <c r="F2838" s="30">
        <f t="shared" ca="1" si="202"/>
        <v>16.98416666666666</v>
      </c>
      <c r="G2838" s="206">
        <f t="shared" ca="1" si="203"/>
        <v>15.691119999999991</v>
      </c>
      <c r="H2838" s="192" t="str">
        <f ca="1"/>
        <v>2014-05-14</v>
      </c>
      <c r="I2838" s="193">
        <f ca="1"/>
        <v>166404000</v>
      </c>
      <c r="O2838" s="192" t="str">
        <f ca="1"/>
        <v>2014-05-12</v>
      </c>
      <c r="P2838" s="193">
        <f ca="1"/>
        <v>2.66</v>
      </c>
      <c r="Q2838" s="11"/>
    </row>
    <row r="2839" spans="1:17" ht="12.5">
      <c r="A2839" s="19"/>
      <c r="B2839" s="198" t="str">
        <f ca="1"/>
        <v>2014-05-13</v>
      </c>
      <c r="C2839" s="30">
        <f ca="1"/>
        <v>18.690000000000001</v>
      </c>
      <c r="D2839" s="205">
        <f t="shared" ca="1" si="204"/>
        <v>17.864999999999998</v>
      </c>
      <c r="E2839" s="30">
        <f t="shared" ca="1" si="201"/>
        <v>17.046166666666661</v>
      </c>
      <c r="F2839" s="30">
        <f t="shared" ca="1" si="202"/>
        <v>16.96308333333333</v>
      </c>
      <c r="G2839" s="206">
        <f t="shared" ca="1" si="203"/>
        <v>15.669759999999995</v>
      </c>
      <c r="H2839" s="192" t="str">
        <f ca="1"/>
        <v>2014-05-13</v>
      </c>
      <c r="I2839" s="193">
        <f ca="1"/>
        <v>159738532</v>
      </c>
      <c r="O2839" s="192" t="str">
        <f ca="1"/>
        <v>2014-05-09</v>
      </c>
      <c r="P2839" s="193">
        <f ca="1"/>
        <v>2.62</v>
      </c>
      <c r="Q2839" s="11"/>
    </row>
    <row r="2840" spans="1:17" ht="12.5">
      <c r="A2840" s="19"/>
      <c r="B2840" s="198" t="str">
        <f ca="1"/>
        <v>2014-05-12</v>
      </c>
      <c r="C2840" s="30">
        <f ca="1"/>
        <v>18.670000000000002</v>
      </c>
      <c r="D2840" s="205">
        <f t="shared" ca="1" si="204"/>
        <v>17.747</v>
      </c>
      <c r="E2840" s="30">
        <f t="shared" ca="1" si="201"/>
        <v>17.018499999999996</v>
      </c>
      <c r="F2840" s="30">
        <f t="shared" ca="1" si="202"/>
        <v>16.941833333333328</v>
      </c>
      <c r="G2840" s="206">
        <f t="shared" ca="1" si="203"/>
        <v>15.647719999999994</v>
      </c>
      <c r="H2840" s="192" t="str">
        <f ca="1"/>
        <v>2014-05-12</v>
      </c>
      <c r="I2840" s="193">
        <f ca="1"/>
        <v>213298920</v>
      </c>
      <c r="O2840" s="192" t="str">
        <f ca="1"/>
        <v>2014-05-08</v>
      </c>
      <c r="P2840" s="193">
        <f ca="1"/>
        <v>2.6</v>
      </c>
      <c r="Q2840" s="11"/>
    </row>
    <row r="2841" spans="1:17" ht="12.5">
      <c r="A2841" s="19"/>
      <c r="B2841" s="198" t="str">
        <f ca="1"/>
        <v>2014-05-09</v>
      </c>
      <c r="C2841" s="30">
        <f ca="1"/>
        <v>18.440000000000001</v>
      </c>
      <c r="D2841" s="205">
        <f t="shared" ca="1" si="204"/>
        <v>17.627000000000002</v>
      </c>
      <c r="E2841" s="30">
        <f t="shared" ca="1" si="201"/>
        <v>16.991499999999995</v>
      </c>
      <c r="F2841" s="30">
        <f t="shared" ca="1" si="202"/>
        <v>16.922416666666663</v>
      </c>
      <c r="G2841" s="206">
        <f t="shared" ca="1" si="203"/>
        <v>15.627599999999994</v>
      </c>
      <c r="H2841" s="192" t="str">
        <f ca="1"/>
        <v>2014-05-09</v>
      </c>
      <c r="I2841" s="193">
        <f ca="1"/>
        <v>291598280</v>
      </c>
      <c r="O2841" s="192" t="str">
        <f ca="1"/>
        <v>2014-05-07</v>
      </c>
      <c r="P2841" s="193">
        <f ca="1"/>
        <v>2.59</v>
      </c>
      <c r="Q2841" s="11"/>
    </row>
    <row r="2842" spans="1:17" ht="12.5">
      <c r="A2842" s="19"/>
      <c r="B2842" s="198" t="str">
        <f ca="1"/>
        <v>2014-05-08</v>
      </c>
      <c r="C2842" s="30">
        <f ca="1"/>
        <v>18.510000000000002</v>
      </c>
      <c r="D2842" s="205">
        <f t="shared" ca="1" si="204"/>
        <v>17.524499999999996</v>
      </c>
      <c r="E2842" s="30">
        <f t="shared" ca="1" si="201"/>
        <v>16.96383333333333</v>
      </c>
      <c r="F2842" s="30">
        <f t="shared" ca="1" si="202"/>
        <v>16.905749999999998</v>
      </c>
      <c r="G2842" s="206">
        <f t="shared" ca="1" si="203"/>
        <v>15.609759999999994</v>
      </c>
      <c r="H2842" s="192" t="str">
        <f ca="1"/>
        <v>2014-05-08</v>
      </c>
      <c r="I2842" s="193">
        <f ca="1"/>
        <v>230297680</v>
      </c>
      <c r="O2842" s="192" t="str">
        <f ca="1"/>
        <v>2014-05-06</v>
      </c>
      <c r="P2842" s="193">
        <f ca="1"/>
        <v>2.6</v>
      </c>
      <c r="Q2842" s="11"/>
    </row>
    <row r="2843" spans="1:17" ht="12.5">
      <c r="A2843" s="19"/>
      <c r="B2843" s="198" t="str">
        <f ca="1"/>
        <v>2014-05-07</v>
      </c>
      <c r="C2843" s="30">
        <f ca="1"/>
        <v>18.55</v>
      </c>
      <c r="D2843" s="205">
        <f t="shared" ca="1" si="204"/>
        <v>17.428999999999998</v>
      </c>
      <c r="E2843" s="30">
        <f t="shared" ca="1" si="201"/>
        <v>16.934999999999995</v>
      </c>
      <c r="F2843" s="30">
        <f t="shared" ca="1" si="202"/>
        <v>16.886499999999998</v>
      </c>
      <c r="G2843" s="206">
        <f t="shared" ca="1" si="203"/>
        <v>15.591399999999995</v>
      </c>
      <c r="H2843" s="192" t="str">
        <f ca="1"/>
        <v>2014-05-07</v>
      </c>
      <c r="I2843" s="193">
        <f ca="1"/>
        <v>282864400</v>
      </c>
      <c r="O2843" s="192" t="str">
        <f ca="1"/>
        <v>2014-05-05</v>
      </c>
      <c r="P2843" s="193">
        <f ca="1"/>
        <v>2.61</v>
      </c>
      <c r="Q2843" s="11"/>
    </row>
    <row r="2844" spans="1:17" ht="12.5">
      <c r="A2844" s="19"/>
      <c r="B2844" s="198" t="str">
        <f ca="1"/>
        <v>2014-05-06</v>
      </c>
      <c r="C2844" s="30">
        <f ca="1"/>
        <v>18.61</v>
      </c>
      <c r="D2844" s="205">
        <f t="shared" ca="1" si="204"/>
        <v>17.320999999999998</v>
      </c>
      <c r="E2844" s="30">
        <f t="shared" ca="1" si="201"/>
        <v>16.901833333333325</v>
      </c>
      <c r="F2844" s="30">
        <f t="shared" ca="1" si="202"/>
        <v>16.86675</v>
      </c>
      <c r="G2844" s="206">
        <f t="shared" ca="1" si="203"/>
        <v>15.573359999999996</v>
      </c>
      <c r="H2844" s="192" t="str">
        <f ca="1"/>
        <v>2014-05-06</v>
      </c>
      <c r="I2844" s="193">
        <f ca="1"/>
        <v>374565864</v>
      </c>
      <c r="O2844" s="192" t="str">
        <f ca="1"/>
        <v>2014-05-02</v>
      </c>
      <c r="P2844" s="193">
        <f ca="1"/>
        <v>2.59</v>
      </c>
      <c r="Q2844" s="11"/>
    </row>
    <row r="2845" spans="1:17" ht="12.5">
      <c r="A2845" s="19"/>
      <c r="B2845" s="198" t="str">
        <f ca="1"/>
        <v>2014-05-05</v>
      </c>
      <c r="C2845" s="30">
        <f ca="1"/>
        <v>18.82</v>
      </c>
      <c r="D2845" s="205">
        <f t="shared" ca="1" si="204"/>
        <v>17.21</v>
      </c>
      <c r="E2845" s="30">
        <f t="shared" ca="1" si="201"/>
        <v>16.862833333333327</v>
      </c>
      <c r="F2845" s="30">
        <f t="shared" ca="1" si="202"/>
        <v>16.846250000000001</v>
      </c>
      <c r="G2845" s="206">
        <f t="shared" ca="1" si="203"/>
        <v>15.555559999999996</v>
      </c>
      <c r="H2845" s="192" t="str">
        <f ca="1"/>
        <v>2014-05-05</v>
      </c>
      <c r="I2845" s="193">
        <f ca="1"/>
        <v>287067316</v>
      </c>
      <c r="O2845" s="192" t="str">
        <f ca="1"/>
        <v>2014-05-01</v>
      </c>
      <c r="P2845" s="193">
        <f ca="1"/>
        <v>2.61</v>
      </c>
      <c r="Q2845" s="11"/>
    </row>
    <row r="2846" spans="1:17" ht="12.5">
      <c r="A2846" s="19"/>
      <c r="B2846" s="198" t="str">
        <f ca="1"/>
        <v>2014-05-02</v>
      </c>
      <c r="C2846" s="30">
        <f ca="1"/>
        <v>18.55</v>
      </c>
      <c r="D2846" s="205">
        <f t="shared" ca="1" si="204"/>
        <v>17.101499999999994</v>
      </c>
      <c r="E2846" s="30">
        <f t="shared" ca="1" si="201"/>
        <v>16.816666666666659</v>
      </c>
      <c r="F2846" s="30">
        <f t="shared" ca="1" si="202"/>
        <v>16.824416666666664</v>
      </c>
      <c r="G2846" s="206">
        <f t="shared" ca="1" si="203"/>
        <v>15.536319999999996</v>
      </c>
      <c r="H2846" s="192" t="str">
        <f ca="1"/>
        <v>2014-05-02</v>
      </c>
      <c r="I2846" s="193">
        <f ca="1"/>
        <v>191514476</v>
      </c>
      <c r="O2846" s="192" t="str">
        <f ca="1"/>
        <v>2014-04-30</v>
      </c>
      <c r="P2846" s="193">
        <f ca="1"/>
        <v>2.65</v>
      </c>
      <c r="Q2846" s="11"/>
    </row>
    <row r="2847" spans="1:17" ht="12.5">
      <c r="A2847" s="19"/>
      <c r="B2847" s="198" t="str">
        <f ca="1"/>
        <v>2014-05-01</v>
      </c>
      <c r="C2847" s="30">
        <f ca="1"/>
        <v>18.52</v>
      </c>
      <c r="D2847" s="205">
        <f t="shared" ca="1" si="204"/>
        <v>17.017500000000002</v>
      </c>
      <c r="E2847" s="30">
        <f t="shared" ca="1" si="201"/>
        <v>16.77333333333333</v>
      </c>
      <c r="F2847" s="30">
        <f t="shared" ca="1" si="202"/>
        <v>16.802750000000003</v>
      </c>
      <c r="G2847" s="206">
        <f t="shared" ca="1" si="203"/>
        <v>15.5184</v>
      </c>
      <c r="H2847" s="192" t="str">
        <f ca="1"/>
        <v>2014-05-01</v>
      </c>
      <c r="I2847" s="193">
        <f ca="1"/>
        <v>244209916</v>
      </c>
      <c r="O2847" s="192" t="str">
        <f ca="1"/>
        <v>2014-04-29</v>
      </c>
      <c r="P2847" s="193">
        <f ca="1"/>
        <v>2.7</v>
      </c>
      <c r="Q2847" s="11"/>
    </row>
    <row r="2848" spans="1:17" ht="12.5">
      <c r="A2848" s="19"/>
      <c r="B2848" s="198" t="str">
        <f ca="1"/>
        <v>2014-04-30</v>
      </c>
      <c r="C2848" s="30">
        <f ca="1"/>
        <v>18.48</v>
      </c>
      <c r="D2848" s="205">
        <f t="shared" ca="1" si="204"/>
        <v>16.940999999999999</v>
      </c>
      <c r="E2848" s="30">
        <f t="shared" ca="1" si="201"/>
        <v>16.728666666666662</v>
      </c>
      <c r="F2848" s="30">
        <f t="shared" ca="1" si="202"/>
        <v>16.783500000000004</v>
      </c>
      <c r="G2848" s="206">
        <f t="shared" ca="1" si="203"/>
        <v>15.499279999999997</v>
      </c>
      <c r="H2848" s="192" t="str">
        <f ca="1"/>
        <v>2014-04-30</v>
      </c>
      <c r="I2848" s="193">
        <f ca="1"/>
        <v>456883988</v>
      </c>
      <c r="O2848" s="192" t="str">
        <f ca="1"/>
        <v>2014-04-28</v>
      </c>
      <c r="P2848" s="193">
        <f ca="1"/>
        <v>2.68</v>
      </c>
      <c r="Q2848" s="11"/>
    </row>
    <row r="2849" spans="1:17" ht="12.5">
      <c r="A2849" s="19"/>
      <c r="B2849" s="198" t="str">
        <f ca="1"/>
        <v>2014-04-29</v>
      </c>
      <c r="C2849" s="30">
        <f ca="1"/>
        <v>18.55</v>
      </c>
      <c r="D2849" s="205">
        <f t="shared" ca="1" si="204"/>
        <v>16.865000000000002</v>
      </c>
      <c r="E2849" s="30">
        <f t="shared" ca="1" si="201"/>
        <v>16.680833333333329</v>
      </c>
      <c r="F2849" s="30">
        <f t="shared" ca="1" si="202"/>
        <v>16.765000000000004</v>
      </c>
      <c r="G2849" s="206">
        <f t="shared" ca="1" si="203"/>
        <v>15.479799999999996</v>
      </c>
      <c r="H2849" s="192" t="str">
        <f ca="1"/>
        <v>2014-04-29</v>
      </c>
      <c r="I2849" s="193">
        <f ca="1"/>
        <v>337379028</v>
      </c>
      <c r="O2849" s="192" t="str">
        <f ca="1"/>
        <v>2014-04-25</v>
      </c>
      <c r="P2849" s="193">
        <f ca="1"/>
        <v>2.67</v>
      </c>
      <c r="Q2849" s="11"/>
    </row>
    <row r="2850" spans="1:17" ht="12.5">
      <c r="A2850" s="19"/>
      <c r="B2850" s="198" t="str">
        <f ca="1"/>
        <v>2014-04-28</v>
      </c>
      <c r="C2850" s="30">
        <f ca="1"/>
        <v>18.600000000000001</v>
      </c>
      <c r="D2850" s="205">
        <f t="shared" ca="1" si="204"/>
        <v>16.777999999999999</v>
      </c>
      <c r="E2850" s="30">
        <f t="shared" ca="1" si="201"/>
        <v>16.63133333333333</v>
      </c>
      <c r="F2850" s="30">
        <f t="shared" ca="1" si="202"/>
        <v>16.746250000000003</v>
      </c>
      <c r="G2850" s="206">
        <f t="shared" ca="1" si="203"/>
        <v>15.459239999999996</v>
      </c>
      <c r="H2850" s="192" t="str">
        <f ca="1"/>
        <v>2014-04-28</v>
      </c>
      <c r="I2850" s="193">
        <f ca="1"/>
        <v>669487388</v>
      </c>
      <c r="O2850" s="192" t="str">
        <f ca="1"/>
        <v>2014-04-24</v>
      </c>
      <c r="P2850" s="193">
        <f ca="1"/>
        <v>2.69</v>
      </c>
      <c r="Q2850" s="11"/>
    </row>
    <row r="2851" spans="1:17" ht="12.5">
      <c r="A2851" s="19"/>
      <c r="B2851" s="198" t="str">
        <f ca="1"/>
        <v>2014-04-25</v>
      </c>
      <c r="C2851" s="30">
        <f ca="1"/>
        <v>17.91</v>
      </c>
      <c r="D2851" s="205">
        <f t="shared" ca="1" si="204"/>
        <v>16.688499999999998</v>
      </c>
      <c r="E2851" s="30">
        <f t="shared" ca="1" si="201"/>
        <v>16.580499999999997</v>
      </c>
      <c r="F2851" s="30">
        <f t="shared" ca="1" si="202"/>
        <v>16.725333333333335</v>
      </c>
      <c r="G2851" s="206">
        <f t="shared" ca="1" si="203"/>
        <v>15.438919999999998</v>
      </c>
      <c r="H2851" s="192" t="str">
        <f ca="1"/>
        <v>2014-04-25</v>
      </c>
      <c r="I2851" s="193">
        <f ca="1"/>
        <v>390275644</v>
      </c>
      <c r="O2851" s="192" t="str">
        <f ca="1"/>
        <v>2014-04-23</v>
      </c>
      <c r="P2851" s="193">
        <f ca="1"/>
        <v>2.69</v>
      </c>
      <c r="Q2851" s="11"/>
    </row>
    <row r="2852" spans="1:17" ht="12.5">
      <c r="A2852" s="19"/>
      <c r="B2852" s="198" t="str">
        <f ca="1"/>
        <v>2014-04-24</v>
      </c>
      <c r="C2852" s="30">
        <f ca="1"/>
        <v>17.78</v>
      </c>
      <c r="D2852" s="205">
        <f t="shared" ca="1" si="204"/>
        <v>16.634499999999996</v>
      </c>
      <c r="E2852" s="30">
        <f t="shared" ca="1" si="201"/>
        <v>16.541833333333333</v>
      </c>
      <c r="F2852" s="30">
        <f t="shared" ca="1" si="202"/>
        <v>16.710833333333337</v>
      </c>
      <c r="G2852" s="206">
        <f t="shared" ca="1" si="203"/>
        <v>15.419799999999997</v>
      </c>
      <c r="H2852" s="192" t="str">
        <f ca="1"/>
        <v>2014-04-24</v>
      </c>
      <c r="I2852" s="193">
        <f ca="1"/>
        <v>759913084</v>
      </c>
      <c r="O2852" s="192" t="str">
        <f ca="1"/>
        <v>2014-04-22</v>
      </c>
      <c r="P2852" s="193">
        <f ca="1"/>
        <v>2.73</v>
      </c>
      <c r="Q2852" s="11"/>
    </row>
    <row r="2853" spans="1:17" ht="12.5">
      <c r="A2853" s="19"/>
      <c r="B2853" s="198" t="str">
        <f ca="1"/>
        <v>2014-04-23</v>
      </c>
      <c r="C2853" s="30">
        <f ca="1"/>
        <v>16.43</v>
      </c>
      <c r="D2853" s="205">
        <f t="shared" ca="1" si="204"/>
        <v>16.590499999999999</v>
      </c>
      <c r="E2853" s="30">
        <f t="shared" ca="1" si="201"/>
        <v>16.508166666666668</v>
      </c>
      <c r="F2853" s="30">
        <f t="shared" ca="1" si="202"/>
        <v>16.698000000000004</v>
      </c>
      <c r="G2853" s="206">
        <f t="shared" ca="1" si="203"/>
        <v>15.399639999999998</v>
      </c>
      <c r="H2853" s="192" t="str">
        <f ca="1"/>
        <v>2014-04-23</v>
      </c>
      <c r="I2853" s="193">
        <f ca="1"/>
        <v>394941428</v>
      </c>
      <c r="O2853" s="192" t="str">
        <f ca="1"/>
        <v>2014-04-21</v>
      </c>
      <c r="P2853" s="193">
        <f ca="1"/>
        <v>2.72</v>
      </c>
      <c r="Q2853" s="11"/>
    </row>
    <row r="2854" spans="1:17" ht="12.5">
      <c r="A2854" s="19"/>
      <c r="B2854" s="198" t="str">
        <f ca="1"/>
        <v>2014-04-22</v>
      </c>
      <c r="C2854" s="30">
        <f ca="1"/>
        <v>16.649999999999999</v>
      </c>
      <c r="D2854" s="205">
        <f t="shared" ca="1" si="204"/>
        <v>16.622</v>
      </c>
      <c r="E2854" s="30">
        <f t="shared" ca="1" si="201"/>
        <v>16.519833333333334</v>
      </c>
      <c r="F2854" s="30">
        <f t="shared" ca="1" si="202"/>
        <v>16.69433333333334</v>
      </c>
      <c r="G2854" s="206">
        <f t="shared" ca="1" si="203"/>
        <v>15.383799999999997</v>
      </c>
      <c r="H2854" s="192" t="str">
        <f ca="1"/>
        <v>2014-04-22</v>
      </c>
      <c r="I2854" s="193">
        <f ca="1"/>
        <v>202658012</v>
      </c>
      <c r="O2854" s="192" t="str">
        <f ca="1"/>
        <v>2014-04-17</v>
      </c>
      <c r="P2854" s="193">
        <f ca="1"/>
        <v>2.72</v>
      </c>
      <c r="Q2854" s="11"/>
    </row>
    <row r="2855" spans="1:17" ht="12.5">
      <c r="A2855" s="19"/>
      <c r="B2855" s="198" t="str">
        <f ca="1"/>
        <v>2014-04-21</v>
      </c>
      <c r="C2855" s="30">
        <f ca="1"/>
        <v>16.63</v>
      </c>
      <c r="D2855" s="205">
        <f t="shared" ca="1" si="204"/>
        <v>16.633499999999998</v>
      </c>
      <c r="E2855" s="30">
        <f t="shared" ca="1" si="201"/>
        <v>16.525666666666666</v>
      </c>
      <c r="F2855" s="30">
        <f t="shared" ca="1" si="202"/>
        <v>16.692250000000005</v>
      </c>
      <c r="G2855" s="206">
        <f t="shared" ca="1" si="203"/>
        <v>15.366719999999997</v>
      </c>
      <c r="H2855" s="192" t="str">
        <f ca="1"/>
        <v>2014-04-21</v>
      </c>
      <c r="I2855" s="193">
        <f ca="1"/>
        <v>182675904</v>
      </c>
      <c r="O2855" s="192" t="str">
        <f ca="1"/>
        <v>2014-04-16</v>
      </c>
      <c r="P2855" s="193">
        <f ca="1"/>
        <v>2.64</v>
      </c>
      <c r="Q2855" s="11"/>
    </row>
    <row r="2856" spans="1:17" ht="12.5">
      <c r="A2856" s="19"/>
      <c r="B2856" s="198" t="str">
        <f ca="1"/>
        <v>2014-04-17</v>
      </c>
      <c r="C2856" s="30">
        <f ca="1"/>
        <v>16.440000000000001</v>
      </c>
      <c r="D2856" s="205">
        <f t="shared" ca="1" si="204"/>
        <v>16.635999999999999</v>
      </c>
      <c r="E2856" s="30">
        <f t="shared" ca="1" si="201"/>
        <v>16.536999999999999</v>
      </c>
      <c r="F2856" s="30">
        <f t="shared" ca="1" si="202"/>
        <v>16.689250000000005</v>
      </c>
      <c r="G2856" s="206">
        <f t="shared" ca="1" si="203"/>
        <v>15.349799999999998</v>
      </c>
      <c r="H2856" s="192" t="str">
        <f ca="1"/>
        <v>2014-04-17</v>
      </c>
      <c r="I2856" s="193">
        <f ca="1"/>
        <v>284427168</v>
      </c>
      <c r="O2856" s="192" t="str">
        <f ca="1"/>
        <v>2014-04-15</v>
      </c>
      <c r="P2856" s="193">
        <f ca="1"/>
        <v>2.63</v>
      </c>
      <c r="Q2856" s="11"/>
    </row>
    <row r="2857" spans="1:17" ht="12.5">
      <c r="A2857" s="19"/>
      <c r="B2857" s="198" t="str">
        <f ca="1"/>
        <v>2014-04-16</v>
      </c>
      <c r="C2857" s="30">
        <f ca="1"/>
        <v>16.25</v>
      </c>
      <c r="D2857" s="205">
        <f t="shared" ca="1" si="204"/>
        <v>16.641500000000001</v>
      </c>
      <c r="E2857" s="30">
        <f t="shared" ca="1" si="201"/>
        <v>16.548999999999999</v>
      </c>
      <c r="F2857" s="30">
        <f t="shared" ca="1" si="202"/>
        <v>16.689416666666673</v>
      </c>
      <c r="G2857" s="206">
        <f t="shared" ca="1" si="203"/>
        <v>15.332719999999998</v>
      </c>
      <c r="H2857" s="192" t="str">
        <f ca="1"/>
        <v>2014-04-16</v>
      </c>
      <c r="I2857" s="193">
        <f ca="1"/>
        <v>214932188</v>
      </c>
      <c r="O2857" s="192" t="str">
        <f ca="1"/>
        <v>2014-04-14</v>
      </c>
      <c r="P2857" s="193">
        <f ca="1"/>
        <v>2.64</v>
      </c>
      <c r="Q2857" s="11"/>
    </row>
    <row r="2858" spans="1:17" ht="12.5">
      <c r="A2858" s="19"/>
      <c r="B2858" s="198" t="str">
        <f ca="1"/>
        <v>2014-04-15</v>
      </c>
      <c r="C2858" s="30">
        <f ca="1"/>
        <v>16.22</v>
      </c>
      <c r="D2858" s="205">
        <f t="shared" ca="1" si="204"/>
        <v>16.660500000000003</v>
      </c>
      <c r="E2858" s="30">
        <f t="shared" ca="1" si="201"/>
        <v>16.563000000000002</v>
      </c>
      <c r="F2858" s="30">
        <f t="shared" ca="1" si="202"/>
        <v>16.689333333333341</v>
      </c>
      <c r="G2858" s="206">
        <f t="shared" ca="1" si="203"/>
        <v>15.315439999999999</v>
      </c>
      <c r="H2858" s="192" t="str">
        <f ca="1"/>
        <v>2014-04-15</v>
      </c>
      <c r="I2858" s="193">
        <f ca="1"/>
        <v>266490572</v>
      </c>
      <c r="O2858" s="192" t="str">
        <f ca="1"/>
        <v>2014-04-11</v>
      </c>
      <c r="P2858" s="193">
        <f ca="1"/>
        <v>2.62</v>
      </c>
      <c r="Q2858" s="11"/>
    </row>
    <row r="2859" spans="1:17" ht="12.5">
      <c r="A2859" s="19"/>
      <c r="B2859" s="198" t="str">
        <f ca="1"/>
        <v>2014-04-14</v>
      </c>
      <c r="C2859" s="30">
        <f ca="1"/>
        <v>16.329999999999998</v>
      </c>
      <c r="D2859" s="205">
        <f t="shared" ca="1" si="204"/>
        <v>16.681500000000003</v>
      </c>
      <c r="E2859" s="30">
        <f t="shared" ca="1" si="201"/>
        <v>16.573166666666669</v>
      </c>
      <c r="F2859" s="30">
        <f t="shared" ca="1" si="202"/>
        <v>16.688250000000007</v>
      </c>
      <c r="G2859" s="206">
        <f t="shared" ca="1" si="203"/>
        <v>15.298439999999999</v>
      </c>
      <c r="H2859" s="192" t="str">
        <f ca="1"/>
        <v>2014-04-14</v>
      </c>
      <c r="I2859" s="193">
        <f ca="1"/>
        <v>205780912</v>
      </c>
      <c r="O2859" s="192" t="str">
        <f ca="1"/>
        <v>2014-04-10</v>
      </c>
      <c r="P2859" s="193">
        <f ca="1"/>
        <v>2.63</v>
      </c>
      <c r="Q2859" s="11"/>
    </row>
    <row r="2860" spans="1:17" ht="12.5">
      <c r="A2860" s="19"/>
      <c r="B2860" s="198" t="str">
        <f ca="1"/>
        <v>2014-04-11</v>
      </c>
      <c r="C2860" s="30">
        <f ca="1"/>
        <v>16.27</v>
      </c>
      <c r="D2860" s="205">
        <f t="shared" ca="1" si="204"/>
        <v>16.689500000000002</v>
      </c>
      <c r="E2860" s="30">
        <f t="shared" ca="1" si="201"/>
        <v>16.5885</v>
      </c>
      <c r="F2860" s="30">
        <f t="shared" ca="1" si="202"/>
        <v>16.686583333333342</v>
      </c>
      <c r="G2860" s="206">
        <f t="shared" ca="1" si="203"/>
        <v>15.282319999999999</v>
      </c>
      <c r="H2860" s="192" t="str">
        <f ca="1"/>
        <v>2014-04-11</v>
      </c>
      <c r="I2860" s="193">
        <f ca="1"/>
        <v>271900316</v>
      </c>
      <c r="O2860" s="192" t="str">
        <f ca="1"/>
        <v>2014-04-09</v>
      </c>
      <c r="P2860" s="193">
        <f ca="1"/>
        <v>2.68</v>
      </c>
      <c r="Q2860" s="11"/>
    </row>
    <row r="2861" spans="1:17" ht="12.5">
      <c r="A2861" s="19"/>
      <c r="B2861" s="198" t="str">
        <f ca="1"/>
        <v>2014-04-10</v>
      </c>
      <c r="C2861" s="30">
        <f ca="1"/>
        <v>16.39</v>
      </c>
      <c r="D2861" s="205">
        <f t="shared" ca="1" si="204"/>
        <v>16.697499999999998</v>
      </c>
      <c r="E2861" s="30">
        <f t="shared" ca="1" si="201"/>
        <v>16.6065</v>
      </c>
      <c r="F2861" s="30">
        <f t="shared" ca="1" si="202"/>
        <v>16.682250000000007</v>
      </c>
      <c r="G2861" s="206">
        <f t="shared" ca="1" si="203"/>
        <v>15.269319999999999</v>
      </c>
      <c r="H2861" s="192" t="str">
        <f ca="1"/>
        <v>2014-04-10</v>
      </c>
      <c r="I2861" s="193">
        <f ca="1"/>
        <v>239652000</v>
      </c>
      <c r="O2861" s="192" t="str">
        <f ca="1"/>
        <v>2014-04-08</v>
      </c>
      <c r="P2861" s="193">
        <f ca="1"/>
        <v>2.68</v>
      </c>
      <c r="Q2861" s="11"/>
    </row>
    <row r="2862" spans="1:17" ht="12.5">
      <c r="A2862" s="19"/>
      <c r="B2862" s="198" t="str">
        <f ca="1"/>
        <v>2014-04-09</v>
      </c>
      <c r="C2862" s="30">
        <f ca="1"/>
        <v>16.600000000000001</v>
      </c>
      <c r="D2862" s="205">
        <f t="shared" ca="1" si="204"/>
        <v>16.708500000000004</v>
      </c>
      <c r="E2862" s="30">
        <f t="shared" ca="1" si="201"/>
        <v>16.616833333333336</v>
      </c>
      <c r="F2862" s="30">
        <f t="shared" ca="1" si="202"/>
        <v>16.675750000000008</v>
      </c>
      <c r="G2862" s="206">
        <f t="shared" ca="1" si="203"/>
        <v>15.255039999999999</v>
      </c>
      <c r="H2862" s="192" t="str">
        <f ca="1"/>
        <v>2014-04-09</v>
      </c>
      <c r="I2862" s="193">
        <f ca="1"/>
        <v>206171092</v>
      </c>
      <c r="O2862" s="192" t="str">
        <f ca="1"/>
        <v>2014-04-07</v>
      </c>
      <c r="P2862" s="193">
        <f ca="1"/>
        <v>2.7</v>
      </c>
      <c r="Q2862" s="11"/>
    </row>
    <row r="2863" spans="1:17" ht="12.5">
      <c r="A2863" s="19"/>
      <c r="B2863" s="198" t="str">
        <f ca="1"/>
        <v>2014-04-08</v>
      </c>
      <c r="C2863" s="30">
        <f ca="1"/>
        <v>16.39</v>
      </c>
      <c r="D2863" s="205">
        <f t="shared" ca="1" si="204"/>
        <v>16.718500000000002</v>
      </c>
      <c r="E2863" s="30">
        <f t="shared" ca="1" si="201"/>
        <v>16.618000000000002</v>
      </c>
      <c r="F2863" s="30">
        <f t="shared" ca="1" si="202"/>
        <v>16.666666666666675</v>
      </c>
      <c r="G2863" s="206">
        <f t="shared" ca="1" si="203"/>
        <v>15.241159999999997</v>
      </c>
      <c r="H2863" s="192" t="str">
        <f ca="1"/>
        <v>2014-04-08</v>
      </c>
      <c r="I2863" s="193">
        <f ca="1"/>
        <v>243888400</v>
      </c>
      <c r="O2863" s="192" t="str">
        <f ca="1"/>
        <v>2014-04-04</v>
      </c>
      <c r="P2863" s="193">
        <f ca="1"/>
        <v>2.73</v>
      </c>
      <c r="Q2863" s="11"/>
    </row>
    <row r="2864" spans="1:17" ht="12.5">
      <c r="A2864" s="19"/>
      <c r="B2864" s="198" t="str">
        <f ca="1"/>
        <v>2014-04-07</v>
      </c>
      <c r="C2864" s="30">
        <f ca="1"/>
        <v>16.39</v>
      </c>
      <c r="D2864" s="205">
        <f t="shared" ca="1" si="204"/>
        <v>16.738000000000007</v>
      </c>
      <c r="E2864" s="30">
        <f t="shared" ca="1" si="201"/>
        <v>16.621333333333336</v>
      </c>
      <c r="F2864" s="30">
        <f t="shared" ca="1" si="202"/>
        <v>16.658666666666672</v>
      </c>
      <c r="G2864" s="206">
        <f t="shared" ca="1" si="203"/>
        <v>15.228639999999999</v>
      </c>
      <c r="H2864" s="192" t="str">
        <f ca="1"/>
        <v>2014-04-07</v>
      </c>
      <c r="I2864" s="193">
        <f ca="1"/>
        <v>289850408</v>
      </c>
      <c r="O2864" s="192" t="str">
        <f ca="1"/>
        <v>2014-04-03</v>
      </c>
      <c r="P2864" s="193">
        <f ca="1"/>
        <v>2.79</v>
      </c>
      <c r="Q2864" s="11"/>
    </row>
    <row r="2865" spans="1:17" ht="12.5">
      <c r="A2865" s="19"/>
      <c r="B2865" s="198" t="str">
        <f ca="1"/>
        <v>2014-04-04</v>
      </c>
      <c r="C2865" s="30">
        <f ca="1"/>
        <v>16.649999999999999</v>
      </c>
      <c r="D2865" s="205">
        <f t="shared" ca="1" si="204"/>
        <v>16.749500000000001</v>
      </c>
      <c r="E2865" s="30">
        <f t="shared" ca="1" si="201"/>
        <v>16.6265</v>
      </c>
      <c r="F2865" s="30">
        <f t="shared" ca="1" si="202"/>
        <v>16.650000000000006</v>
      </c>
      <c r="G2865" s="206">
        <f t="shared" ca="1" si="203"/>
        <v>15.216279999999999</v>
      </c>
      <c r="H2865" s="192" t="str">
        <f ca="1"/>
        <v>2014-04-04</v>
      </c>
      <c r="I2865" s="193">
        <f ca="1"/>
        <v>275251200</v>
      </c>
      <c r="O2865" s="192" t="str">
        <f ca="1"/>
        <v>2014-04-02</v>
      </c>
      <c r="P2865" s="193">
        <f ca="1"/>
        <v>2.8</v>
      </c>
      <c r="Q2865" s="11"/>
    </row>
    <row r="2866" spans="1:17" ht="12.5">
      <c r="A2866" s="19"/>
      <c r="B2866" s="198" t="str">
        <f ca="1"/>
        <v>2014-04-03</v>
      </c>
      <c r="C2866" s="30">
        <f ca="1"/>
        <v>16.87</v>
      </c>
      <c r="D2866" s="205">
        <f t="shared" ca="1" si="204"/>
        <v>16.747500000000002</v>
      </c>
      <c r="E2866" s="30">
        <f t="shared" ca="1" si="201"/>
        <v>16.630833333333335</v>
      </c>
      <c r="F2866" s="30">
        <f t="shared" ca="1" si="202"/>
        <v>16.638333333333339</v>
      </c>
      <c r="G2866" s="206">
        <f t="shared" ca="1" si="203"/>
        <v>15.201839999999999</v>
      </c>
      <c r="H2866" s="192" t="str">
        <f ca="1"/>
        <v>2014-04-03</v>
      </c>
      <c r="I2866" s="193">
        <f ca="1"/>
        <v>162592604</v>
      </c>
      <c r="O2866" s="192" t="str">
        <f ca="1"/>
        <v>2014-04-01</v>
      </c>
      <c r="P2866" s="193">
        <f ca="1"/>
        <v>2.76</v>
      </c>
      <c r="Q2866" s="11"/>
    </row>
    <row r="2867" spans="1:17" ht="12.5">
      <c r="A2867" s="19"/>
      <c r="B2867" s="198" t="str">
        <f ca="1"/>
        <v>2014-04-02</v>
      </c>
      <c r="C2867" s="30">
        <f ca="1"/>
        <v>16.989999999999998</v>
      </c>
      <c r="D2867" s="205">
        <f t="shared" ca="1" si="204"/>
        <v>16.735000000000003</v>
      </c>
      <c r="E2867" s="30">
        <f t="shared" ca="1" si="201"/>
        <v>16.62983333333333</v>
      </c>
      <c r="F2867" s="30">
        <f t="shared" ca="1" si="202"/>
        <v>16.624000000000006</v>
      </c>
      <c r="G2867" s="206">
        <f t="shared" ca="1" si="203"/>
        <v>15.186439999999999</v>
      </c>
      <c r="H2867" s="192" t="str">
        <f ca="1"/>
        <v>2014-04-02</v>
      </c>
      <c r="I2867" s="193">
        <f ca="1"/>
        <v>180420800</v>
      </c>
      <c r="O2867" s="192" t="str">
        <f ca="1"/>
        <v>2014-03-31</v>
      </c>
      <c r="P2867" s="193">
        <f ca="1"/>
        <v>2.72</v>
      </c>
      <c r="Q2867" s="11"/>
    </row>
    <row r="2868" spans="1:17" ht="12.5">
      <c r="A2868" s="19"/>
      <c r="B2868" s="198" t="str">
        <f ca="1"/>
        <v>2014-04-01</v>
      </c>
      <c r="C2868" s="30">
        <f ca="1"/>
        <v>16.96</v>
      </c>
      <c r="D2868" s="205">
        <f t="shared" ca="1" si="204"/>
        <v>16.719000000000001</v>
      </c>
      <c r="E2868" s="30">
        <f t="shared" ca="1" si="201"/>
        <v>16.628833333333329</v>
      </c>
      <c r="F2868" s="30">
        <f t="shared" ca="1" si="202"/>
        <v>16.607916666666672</v>
      </c>
      <c r="G2868" s="206">
        <f t="shared" ca="1" si="203"/>
        <v>15.170159999999997</v>
      </c>
      <c r="H2868" s="192" t="str">
        <f ca="1"/>
        <v>2014-04-01</v>
      </c>
      <c r="I2868" s="193">
        <f ca="1"/>
        <v>200760000</v>
      </c>
      <c r="O2868" s="192" t="str">
        <f ca="1"/>
        <v>2014-03-28</v>
      </c>
      <c r="P2868" s="193">
        <f ca="1"/>
        <v>2.71</v>
      </c>
      <c r="Q2868" s="11"/>
    </row>
    <row r="2869" spans="1:17" ht="12.5">
      <c r="A2869" s="19"/>
      <c r="B2869" s="198" t="str">
        <f ca="1"/>
        <v>2014-03-31</v>
      </c>
      <c r="C2869" s="30">
        <f ca="1"/>
        <v>16.809999999999999</v>
      </c>
      <c r="D2869" s="205">
        <f t="shared" ca="1" si="204"/>
        <v>16.702500000000004</v>
      </c>
      <c r="E2869" s="30">
        <f t="shared" ca="1" si="201"/>
        <v>16.62683333333333</v>
      </c>
      <c r="F2869" s="30">
        <f t="shared" ca="1" si="202"/>
        <v>16.590583333333338</v>
      </c>
      <c r="G2869" s="206">
        <f t="shared" ca="1" si="203"/>
        <v>15.154559999999998</v>
      </c>
      <c r="H2869" s="192" t="str">
        <f ca="1"/>
        <v>2014-03-31</v>
      </c>
      <c r="I2869" s="193">
        <f ca="1"/>
        <v>168669200</v>
      </c>
      <c r="O2869" s="192" t="str">
        <f ca="1"/>
        <v>2014-03-27</v>
      </c>
      <c r="P2869" s="193">
        <f ca="1"/>
        <v>2.67</v>
      </c>
      <c r="Q2869" s="11"/>
    </row>
    <row r="2870" spans="1:17" ht="12.5">
      <c r="A2870" s="19"/>
      <c r="B2870" s="198" t="str">
        <f ca="1"/>
        <v>2014-03-28</v>
      </c>
      <c r="C2870" s="30">
        <f ca="1"/>
        <v>16.809999999999999</v>
      </c>
      <c r="D2870" s="205">
        <f t="shared" ca="1" si="204"/>
        <v>16.688000000000002</v>
      </c>
      <c r="E2870" s="30">
        <f t="shared" ca="1" si="201"/>
        <v>16.633666666666663</v>
      </c>
      <c r="F2870" s="30">
        <f t="shared" ca="1" si="202"/>
        <v>16.576250000000005</v>
      </c>
      <c r="G2870" s="206">
        <f t="shared" ca="1" si="203"/>
        <v>15.140079999999999</v>
      </c>
      <c r="H2870" s="192" t="str">
        <f ca="1"/>
        <v>2014-03-28</v>
      </c>
      <c r="I2870" s="193">
        <f ca="1"/>
        <v>200564452</v>
      </c>
      <c r="O2870" s="192" t="str">
        <f ca="1"/>
        <v>2014-03-26</v>
      </c>
      <c r="P2870" s="193">
        <f ca="1"/>
        <v>2.7</v>
      </c>
      <c r="Q2870" s="11"/>
    </row>
    <row r="2871" spans="1:17" ht="12.5">
      <c r="A2871" s="19"/>
      <c r="B2871" s="198" t="str">
        <f ca="1"/>
        <v>2014-03-27</v>
      </c>
      <c r="C2871" s="30">
        <f ca="1"/>
        <v>16.829999999999998</v>
      </c>
      <c r="D2871" s="205">
        <f t="shared" ca="1" si="204"/>
        <v>16.671500000000002</v>
      </c>
      <c r="E2871" s="30">
        <f t="shared" ca="1" si="201"/>
        <v>16.644500000000001</v>
      </c>
      <c r="F2871" s="30">
        <f t="shared" ca="1" si="202"/>
        <v>16.560750000000006</v>
      </c>
      <c r="G2871" s="206">
        <f t="shared" ca="1" si="203"/>
        <v>15.125319999999999</v>
      </c>
      <c r="H2871" s="192" t="str">
        <f ca="1"/>
        <v>2014-03-27</v>
      </c>
      <c r="I2871" s="193">
        <f ca="1"/>
        <v>222031600</v>
      </c>
      <c r="O2871" s="192" t="str">
        <f ca="1"/>
        <v>2014-03-25</v>
      </c>
      <c r="P2871" s="193">
        <f ca="1"/>
        <v>2.74</v>
      </c>
      <c r="Q2871" s="11"/>
    </row>
    <row r="2872" spans="1:17" ht="12.5">
      <c r="A2872" s="19"/>
      <c r="B2872" s="198" t="str">
        <f ca="1"/>
        <v>2014-03-26</v>
      </c>
      <c r="C2872" s="30">
        <f ca="1"/>
        <v>16.899999999999999</v>
      </c>
      <c r="D2872" s="205">
        <f t="shared" ca="1" si="204"/>
        <v>16.655999999999999</v>
      </c>
      <c r="E2872" s="30">
        <f t="shared" ca="1" si="201"/>
        <v>16.651666666666664</v>
      </c>
      <c r="F2872" s="30">
        <f t="shared" ca="1" si="202"/>
        <v>16.545166666666674</v>
      </c>
      <c r="G2872" s="206">
        <f t="shared" ca="1" si="203"/>
        <v>15.110399999999998</v>
      </c>
      <c r="H2872" s="192" t="str">
        <f ca="1"/>
        <v>2014-03-26</v>
      </c>
      <c r="I2872" s="193">
        <f ca="1"/>
        <v>299769192</v>
      </c>
      <c r="O2872" s="192" t="str">
        <f ca="1"/>
        <v>2014-03-24</v>
      </c>
      <c r="P2872" s="193">
        <f ca="1"/>
        <v>2.73</v>
      </c>
      <c r="Q2872" s="11"/>
    </row>
    <row r="2873" spans="1:17" ht="12.5">
      <c r="A2873" s="19"/>
      <c r="B2873" s="198" t="str">
        <f ca="1"/>
        <v>2014-03-25</v>
      </c>
      <c r="C2873" s="30">
        <f ca="1"/>
        <v>17.059999999999999</v>
      </c>
      <c r="D2873" s="205">
        <f t="shared" ca="1" si="204"/>
        <v>16.620999999999999</v>
      </c>
      <c r="E2873" s="30">
        <f t="shared" ca="1" si="201"/>
        <v>16.660499999999999</v>
      </c>
      <c r="F2873" s="30">
        <f t="shared" ca="1" si="202"/>
        <v>16.53058333333334</v>
      </c>
      <c r="G2873" s="206">
        <f t="shared" ca="1" si="203"/>
        <v>15.096879999999997</v>
      </c>
      <c r="H2873" s="192" t="str">
        <f ca="1"/>
        <v>2014-03-25</v>
      </c>
      <c r="I2873" s="193">
        <f ca="1"/>
        <v>282293704</v>
      </c>
      <c r="O2873" s="192" t="str">
        <f ca="1"/>
        <v>2014-03-21</v>
      </c>
      <c r="P2873" s="193">
        <f ca="1"/>
        <v>2.75</v>
      </c>
      <c r="Q2873" s="11"/>
    </row>
    <row r="2874" spans="1:17" ht="12.5">
      <c r="A2874" s="19"/>
      <c r="B2874" s="198" t="str">
        <f ca="1"/>
        <v>2014-03-24</v>
      </c>
      <c r="C2874" s="30">
        <f ca="1"/>
        <v>16.88</v>
      </c>
      <c r="D2874" s="205">
        <f t="shared" ca="1" si="204"/>
        <v>16.5855</v>
      </c>
      <c r="E2874" s="30">
        <f t="shared" ca="1" si="201"/>
        <v>16.668666666666663</v>
      </c>
      <c r="F2874" s="30">
        <f t="shared" ca="1" si="202"/>
        <v>16.514250000000004</v>
      </c>
      <c r="G2874" s="206">
        <f t="shared" ca="1" si="203"/>
        <v>15.083879999999995</v>
      </c>
      <c r="H2874" s="192" t="str">
        <f ca="1"/>
        <v>2014-03-24</v>
      </c>
      <c r="I2874" s="193">
        <f ca="1"/>
        <v>355700800</v>
      </c>
      <c r="O2874" s="192" t="str">
        <f ca="1"/>
        <v>2014-03-20</v>
      </c>
      <c r="P2874" s="193">
        <f ca="1"/>
        <v>2.78</v>
      </c>
      <c r="Q2874" s="11"/>
    </row>
    <row r="2875" spans="1:17" ht="12.5">
      <c r="A2875" s="19"/>
      <c r="B2875" s="198" t="str">
        <f ca="1"/>
        <v>2014-03-21</v>
      </c>
      <c r="C2875" s="30">
        <f ca="1"/>
        <v>16.68</v>
      </c>
      <c r="D2875" s="205">
        <f t="shared" ca="1" si="204"/>
        <v>16.567499999999999</v>
      </c>
      <c r="E2875" s="30">
        <f t="shared" ca="1" si="201"/>
        <v>16.68183333333333</v>
      </c>
      <c r="F2875" s="30">
        <f t="shared" ca="1" si="202"/>
        <v>16.496500000000005</v>
      </c>
      <c r="G2875" s="206">
        <f t="shared" ca="1" si="203"/>
        <v>15.072679999999997</v>
      </c>
      <c r="H2875" s="192" t="str">
        <f ca="1"/>
        <v>2014-03-21</v>
      </c>
      <c r="I2875" s="193">
        <f ca="1"/>
        <v>374449048</v>
      </c>
      <c r="O2875" s="192" t="str">
        <f ca="1"/>
        <v>2014-03-19</v>
      </c>
      <c r="P2875" s="193">
        <f ca="1"/>
        <v>2.77</v>
      </c>
      <c r="Q2875" s="11"/>
    </row>
    <row r="2876" spans="1:17" ht="12.5">
      <c r="A2876" s="19"/>
      <c r="B2876" s="198" t="str">
        <f ca="1"/>
        <v>2014-03-20</v>
      </c>
      <c r="C2876" s="30">
        <f ca="1"/>
        <v>16.55</v>
      </c>
      <c r="D2876" s="205">
        <f t="shared" ca="1" si="204"/>
        <v>16.556000000000001</v>
      </c>
      <c r="E2876" s="30">
        <f t="shared" ca="1" si="201"/>
        <v>16.699499999999997</v>
      </c>
      <c r="F2876" s="30">
        <f t="shared" ca="1" si="202"/>
        <v>16.482000000000006</v>
      </c>
      <c r="G2876" s="206">
        <f t="shared" ca="1" si="203"/>
        <v>15.062599999999996</v>
      </c>
      <c r="H2876" s="192" t="str">
        <f ca="1"/>
        <v>2014-03-20</v>
      </c>
      <c r="I2876" s="193">
        <f ca="1"/>
        <v>208398400</v>
      </c>
      <c r="O2876" s="192" t="str">
        <f ca="1"/>
        <v>2014-03-18</v>
      </c>
      <c r="P2876" s="193">
        <f ca="1"/>
        <v>2.68</v>
      </c>
      <c r="Q2876" s="11"/>
    </row>
    <row r="2877" spans="1:17" ht="12.5">
      <c r="A2877" s="19"/>
      <c r="B2877" s="198" t="str">
        <f ca="1"/>
        <v>2014-03-19</v>
      </c>
      <c r="C2877" s="30">
        <f ca="1"/>
        <v>16.63</v>
      </c>
      <c r="D2877" s="205">
        <f t="shared" ca="1" si="204"/>
        <v>16.560000000000002</v>
      </c>
      <c r="E2877" s="30">
        <f t="shared" ca="1" si="201"/>
        <v>16.708499999999997</v>
      </c>
      <c r="F2877" s="30">
        <f t="shared" ca="1" si="202"/>
        <v>16.469500000000004</v>
      </c>
      <c r="G2877" s="206">
        <f t="shared" ca="1" si="203"/>
        <v>15.052839999999996</v>
      </c>
      <c r="H2877" s="192" t="str">
        <f ca="1"/>
        <v>2014-03-19</v>
      </c>
      <c r="I2877" s="193">
        <f ca="1"/>
        <v>224756056</v>
      </c>
      <c r="O2877" s="192" t="str">
        <f ca="1"/>
        <v>2014-03-17</v>
      </c>
      <c r="P2877" s="193">
        <f ca="1"/>
        <v>2.7</v>
      </c>
      <c r="Q2877" s="11"/>
    </row>
    <row r="2878" spans="1:17" ht="12.5">
      <c r="A2878" s="19"/>
      <c r="B2878" s="198" t="str">
        <f ca="1"/>
        <v>2014-03-18</v>
      </c>
      <c r="C2878" s="30">
        <f ca="1"/>
        <v>16.64</v>
      </c>
      <c r="D2878" s="205">
        <f t="shared" ca="1" si="204"/>
        <v>16.569499999999998</v>
      </c>
      <c r="E2878" s="30">
        <f t="shared" ca="1" si="201"/>
        <v>16.71383333333333</v>
      </c>
      <c r="F2878" s="30">
        <f t="shared" ca="1" si="202"/>
        <v>16.455083333333338</v>
      </c>
      <c r="G2878" s="206">
        <f t="shared" ca="1" si="203"/>
        <v>15.041639999999996</v>
      </c>
      <c r="H2878" s="192" t="str">
        <f ca="1"/>
        <v>2014-03-18</v>
      </c>
      <c r="I2878" s="193">
        <f ca="1"/>
        <v>209647660</v>
      </c>
      <c r="O2878" s="192" t="str">
        <f ca="1"/>
        <v>2014-03-14</v>
      </c>
      <c r="P2878" s="193">
        <f ca="1"/>
        <v>2.65</v>
      </c>
      <c r="Q2878" s="11"/>
    </row>
    <row r="2879" spans="1:17" ht="12.5">
      <c r="A2879" s="19"/>
      <c r="B2879" s="198" t="str">
        <f ca="1"/>
        <v>2014-03-17</v>
      </c>
      <c r="C2879" s="30">
        <f ca="1"/>
        <v>16.489999999999998</v>
      </c>
      <c r="D2879" s="205">
        <f t="shared" ca="1" si="204"/>
        <v>16.591999999999995</v>
      </c>
      <c r="E2879" s="30">
        <f t="shared" ca="1" si="201"/>
        <v>16.722166666666663</v>
      </c>
      <c r="F2879" s="30">
        <f t="shared" ca="1" si="202"/>
        <v>16.442500000000006</v>
      </c>
      <c r="G2879" s="206">
        <f t="shared" ca="1" si="203"/>
        <v>15.030319999999996</v>
      </c>
      <c r="H2879" s="192" t="str">
        <f ca="1"/>
        <v>2014-03-17</v>
      </c>
      <c r="I2879" s="193">
        <f ca="1"/>
        <v>199544800</v>
      </c>
      <c r="O2879" s="192" t="str">
        <f ca="1"/>
        <v>2014-03-13</v>
      </c>
      <c r="P2879" s="193">
        <f ca="1"/>
        <v>2.65</v>
      </c>
      <c r="Q2879" s="11"/>
    </row>
    <row r="2880" spans="1:17" ht="12.5">
      <c r="A2880" s="19"/>
      <c r="B2880" s="198" t="str">
        <f ca="1"/>
        <v>2014-03-14</v>
      </c>
      <c r="C2880" s="30">
        <f ca="1"/>
        <v>16.43</v>
      </c>
      <c r="D2880" s="205">
        <f t="shared" ca="1" si="204"/>
        <v>16.619</v>
      </c>
      <c r="E2880" s="30">
        <f t="shared" ca="1" si="201"/>
        <v>16.735166666666665</v>
      </c>
      <c r="F2880" s="30">
        <f t="shared" ca="1" si="202"/>
        <v>16.431583333333343</v>
      </c>
      <c r="G2880" s="206">
        <f t="shared" ca="1" si="203"/>
        <v>15.019879999999997</v>
      </c>
      <c r="H2880" s="192" t="str">
        <f ca="1"/>
        <v>2014-03-14</v>
      </c>
      <c r="I2880" s="193">
        <f ca="1"/>
        <v>237199200</v>
      </c>
      <c r="O2880" s="192" t="str">
        <f ca="1"/>
        <v>2014-03-12</v>
      </c>
      <c r="P2880" s="193">
        <f ca="1"/>
        <v>2.73</v>
      </c>
      <c r="Q2880" s="11"/>
    </row>
    <row r="2881" spans="1:17" ht="12.5">
      <c r="A2881" s="19"/>
      <c r="B2881" s="198" t="str">
        <f ca="1"/>
        <v>2014-03-13</v>
      </c>
      <c r="C2881" s="30">
        <f ca="1"/>
        <v>16.61</v>
      </c>
      <c r="D2881" s="205">
        <f t="shared" ca="1" si="204"/>
        <v>16.649999999999999</v>
      </c>
      <c r="E2881" s="30">
        <f t="shared" ca="1" si="201"/>
        <v>16.750499999999999</v>
      </c>
      <c r="F2881" s="30">
        <f t="shared" ca="1" si="202"/>
        <v>16.415166666666675</v>
      </c>
      <c r="G2881" s="206">
        <f t="shared" ca="1" si="203"/>
        <v>15.009839999999997</v>
      </c>
      <c r="H2881" s="192" t="str">
        <f ca="1"/>
        <v>2014-03-13</v>
      </c>
      <c r="I2881" s="193">
        <f ca="1"/>
        <v>257742800</v>
      </c>
      <c r="O2881" s="192" t="str">
        <f ca="1"/>
        <v>2014-03-11</v>
      </c>
      <c r="P2881" s="193">
        <f ca="1"/>
        <v>2.77</v>
      </c>
      <c r="Q2881" s="11"/>
    </row>
    <row r="2882" spans="1:17" ht="12.5">
      <c r="A2882" s="19"/>
      <c r="B2882" s="198" t="str">
        <f ca="1"/>
        <v>2014-03-12</v>
      </c>
      <c r="C2882" s="30">
        <f ca="1"/>
        <v>16.8</v>
      </c>
      <c r="D2882" s="205">
        <f t="shared" ca="1" si="204"/>
        <v>16.658499999999997</v>
      </c>
      <c r="E2882" s="30">
        <f t="shared" ca="1" si="201"/>
        <v>16.761333333333329</v>
      </c>
      <c r="F2882" s="30">
        <f t="shared" ca="1" si="202"/>
        <v>16.398500000000006</v>
      </c>
      <c r="G2882" s="206">
        <f t="shared" ca="1" si="203"/>
        <v>14.997599999999998</v>
      </c>
      <c r="H2882" s="192" t="str">
        <f ca="1"/>
        <v>2014-03-12</v>
      </c>
      <c r="I2882" s="193">
        <f ca="1"/>
        <v>200782040</v>
      </c>
      <c r="O2882" s="192" t="str">
        <f ca="1"/>
        <v>2014-03-10</v>
      </c>
      <c r="P2882" s="193">
        <f ca="1"/>
        <v>2.78</v>
      </c>
      <c r="Q2882" s="11"/>
    </row>
    <row r="2883" spans="1:17" ht="12.5">
      <c r="A2883" s="19"/>
      <c r="B2883" s="198" t="str">
        <f ca="1"/>
        <v>2014-03-11</v>
      </c>
      <c r="C2883" s="30">
        <f ca="1"/>
        <v>16.78</v>
      </c>
      <c r="D2883" s="205">
        <f t="shared" ca="1" si="204"/>
        <v>16.657499999999999</v>
      </c>
      <c r="E2883" s="30">
        <f t="shared" ca="1" si="201"/>
        <v>16.772166666666667</v>
      </c>
      <c r="F2883" s="30">
        <f t="shared" ca="1" si="202"/>
        <v>16.378333333333341</v>
      </c>
      <c r="G2883" s="206">
        <f t="shared" ca="1" si="203"/>
        <v>14.98324</v>
      </c>
      <c r="H2883" s="192" t="str">
        <f ca="1"/>
        <v>2014-03-11</v>
      </c>
      <c r="I2883" s="193">
        <f ca="1"/>
        <v>280795676</v>
      </c>
      <c r="O2883" s="192" t="str">
        <f ca="1"/>
        <v>2014-03-07</v>
      </c>
      <c r="P2883" s="193">
        <f ca="1"/>
        <v>2.79</v>
      </c>
      <c r="Q2883" s="11"/>
    </row>
    <row r="2884" spans="1:17" ht="12.5">
      <c r="A2884" s="19"/>
      <c r="B2884" s="198" t="str">
        <f ca="1"/>
        <v>2014-03-10</v>
      </c>
      <c r="C2884" s="30">
        <f ca="1"/>
        <v>16.62</v>
      </c>
      <c r="D2884" s="205">
        <f t="shared" ca="1" si="204"/>
        <v>16.6465</v>
      </c>
      <c r="E2884" s="30">
        <f t="shared" ref="E2884:E2947" ca="1" si="205">AVERAGE(C2884:C2943)</f>
        <v>16.783666666666665</v>
      </c>
      <c r="F2884" s="30">
        <f t="shared" ref="F2884:F2947" ca="1" si="206">AVERAGE(C2884:C3003)</f>
        <v>16.355916666666676</v>
      </c>
      <c r="G2884" s="206">
        <f t="shared" ref="G2884:G2947" ca="1" si="207">AVERAGE(C2884:C3133)</f>
        <v>14.968440000000001</v>
      </c>
      <c r="H2884" s="192" t="str">
        <f ca="1"/>
        <v>2014-03-10</v>
      </c>
      <c r="I2884" s="193">
        <f ca="1"/>
        <v>178765896</v>
      </c>
      <c r="O2884" s="192" t="str">
        <f ca="1"/>
        <v>2014-03-06</v>
      </c>
      <c r="P2884" s="193">
        <f ca="1"/>
        <v>2.74</v>
      </c>
      <c r="Q2884" s="11"/>
    </row>
    <row r="2885" spans="1:17" ht="12.5">
      <c r="A2885" s="19"/>
      <c r="B2885" s="198" t="str">
        <f ca="1"/>
        <v>2014-03-07</v>
      </c>
      <c r="C2885" s="30">
        <f ca="1"/>
        <v>16.61</v>
      </c>
      <c r="D2885" s="205">
        <f t="shared" ref="D2885:D2948" ca="1" si="208">AVERAGE(C2885:C2904)</f>
        <v>16.628999999999998</v>
      </c>
      <c r="E2885" s="30">
        <f t="shared" ca="1" si="205"/>
        <v>16.8</v>
      </c>
      <c r="F2885" s="30">
        <f t="shared" ca="1" si="206"/>
        <v>16.333500000000008</v>
      </c>
      <c r="G2885" s="206">
        <f t="shared" ca="1" si="207"/>
        <v>14.954280000000001</v>
      </c>
      <c r="H2885" s="192" t="str">
        <f ca="1"/>
        <v>2014-03-07</v>
      </c>
      <c r="I2885" s="193">
        <f ca="1"/>
        <v>221661184</v>
      </c>
      <c r="O2885" s="192" t="str">
        <f ca="1"/>
        <v>2014-03-05</v>
      </c>
      <c r="P2885" s="193">
        <f ca="1"/>
        <v>2.7</v>
      </c>
      <c r="Q2885" s="11"/>
    </row>
    <row r="2886" spans="1:17" ht="12.5">
      <c r="A2886" s="19"/>
      <c r="B2886" s="198" t="str">
        <f ca="1"/>
        <v>2014-03-06</v>
      </c>
      <c r="C2886" s="30">
        <f ca="1"/>
        <v>16.62</v>
      </c>
      <c r="D2886" s="205">
        <f t="shared" ca="1" si="208"/>
        <v>16.600999999999999</v>
      </c>
      <c r="E2886" s="30">
        <f t="shared" ca="1" si="205"/>
        <v>16.817</v>
      </c>
      <c r="F2886" s="30">
        <f t="shared" ca="1" si="206"/>
        <v>16.315000000000008</v>
      </c>
      <c r="G2886" s="206">
        <f t="shared" ca="1" si="207"/>
        <v>14.941319999999999</v>
      </c>
      <c r="H2886" s="192" t="str">
        <f ca="1"/>
        <v>2014-03-06</v>
      </c>
      <c r="I2886" s="193">
        <f ca="1"/>
        <v>185692628</v>
      </c>
      <c r="O2886" s="192" t="str">
        <f ca="1"/>
        <v>2014-03-04</v>
      </c>
      <c r="P2886" s="193">
        <f ca="1"/>
        <v>2.69</v>
      </c>
      <c r="Q2886" s="11"/>
    </row>
    <row r="2887" spans="1:17" ht="12.5">
      <c r="A2887" s="19"/>
      <c r="B2887" s="198" t="str">
        <f ca="1"/>
        <v>2014-03-05</v>
      </c>
      <c r="C2887" s="30">
        <f ca="1"/>
        <v>16.670000000000002</v>
      </c>
      <c r="D2887" s="205">
        <f t="shared" ca="1" si="208"/>
        <v>16.567499999999999</v>
      </c>
      <c r="E2887" s="30">
        <f t="shared" ca="1" si="205"/>
        <v>16.830499999999997</v>
      </c>
      <c r="F2887" s="30">
        <f t="shared" ca="1" si="206"/>
        <v>16.298416666666675</v>
      </c>
      <c r="G2887" s="206">
        <f t="shared" ca="1" si="207"/>
        <v>14.92756</v>
      </c>
      <c r="H2887" s="192" t="str">
        <f ca="1"/>
        <v>2014-03-05</v>
      </c>
      <c r="I2887" s="193">
        <f ca="1"/>
        <v>200262276</v>
      </c>
      <c r="O2887" s="192" t="str">
        <f ca="1"/>
        <v>2014-03-03</v>
      </c>
      <c r="P2887" s="193">
        <f ca="1"/>
        <v>2.61</v>
      </c>
      <c r="Q2887" s="11"/>
    </row>
    <row r="2888" spans="1:17" ht="12.5">
      <c r="A2888" s="19"/>
      <c r="B2888" s="198" t="str">
        <f ca="1"/>
        <v>2014-03-04</v>
      </c>
      <c r="C2888" s="30">
        <f ca="1"/>
        <v>16.63</v>
      </c>
      <c r="D2888" s="205">
        <f t="shared" ca="1" si="208"/>
        <v>16.525999999999996</v>
      </c>
      <c r="E2888" s="30">
        <f t="shared" ca="1" si="205"/>
        <v>16.847333333333331</v>
      </c>
      <c r="F2888" s="30">
        <f t="shared" ca="1" si="206"/>
        <v>16.280083333333341</v>
      </c>
      <c r="G2888" s="206">
        <f t="shared" ca="1" si="207"/>
        <v>14.91348</v>
      </c>
      <c r="H2888" s="192" t="str">
        <f ca="1"/>
        <v>2014-03-04</v>
      </c>
      <c r="I2888" s="193">
        <f ca="1"/>
        <v>259539592</v>
      </c>
      <c r="O2888" s="192" t="str">
        <f ca="1"/>
        <v>2014-02-28</v>
      </c>
      <c r="P2888" s="193">
        <f ca="1"/>
        <v>2.66</v>
      </c>
      <c r="Q2888" s="11"/>
    </row>
    <row r="2889" spans="1:17" ht="12.5">
      <c r="A2889" s="19"/>
      <c r="B2889" s="198" t="str">
        <f ca="1"/>
        <v>2014-03-03</v>
      </c>
      <c r="C2889" s="30">
        <f ca="1"/>
        <v>16.52</v>
      </c>
      <c r="D2889" s="205">
        <f t="shared" ca="1" si="208"/>
        <v>16.475000000000001</v>
      </c>
      <c r="E2889" s="30">
        <f t="shared" ca="1" si="205"/>
        <v>16.863166666666665</v>
      </c>
      <c r="F2889" s="30">
        <f t="shared" ca="1" si="206"/>
        <v>16.269083333333342</v>
      </c>
      <c r="G2889" s="206">
        <f t="shared" ca="1" si="207"/>
        <v>14.898959999999999</v>
      </c>
      <c r="H2889" s="192" t="str">
        <f ca="1"/>
        <v>2014-03-03</v>
      </c>
      <c r="I2889" s="193">
        <f ca="1"/>
        <v>239138212</v>
      </c>
      <c r="O2889" s="192" t="str">
        <f ca="1"/>
        <v>2014-02-27</v>
      </c>
      <c r="P2889" s="193">
        <f ca="1"/>
        <v>2.64</v>
      </c>
      <c r="Q2889" s="11"/>
    </row>
    <row r="2890" spans="1:17" ht="12.5">
      <c r="A2890" s="19"/>
      <c r="B2890" s="198" t="str">
        <f ca="1"/>
        <v>2014-02-28</v>
      </c>
      <c r="C2890" s="30">
        <f ca="1"/>
        <v>16.48</v>
      </c>
      <c r="D2890" s="205">
        <f t="shared" ca="1" si="208"/>
        <v>16.428000000000001</v>
      </c>
      <c r="E2890" s="30">
        <f t="shared" ca="1" si="205"/>
        <v>16.881666666666664</v>
      </c>
      <c r="F2890" s="30">
        <f t="shared" ca="1" si="206"/>
        <v>16.261916666666675</v>
      </c>
      <c r="G2890" s="206">
        <f t="shared" ca="1" si="207"/>
        <v>14.88556</v>
      </c>
      <c r="H2890" s="192" t="str">
        <f ca="1"/>
        <v>2014-02-28</v>
      </c>
      <c r="I2890" s="193">
        <f ca="1"/>
        <v>372298984</v>
      </c>
      <c r="O2890" s="192" t="str">
        <f ca="1"/>
        <v>2014-02-26</v>
      </c>
      <c r="P2890" s="193">
        <f ca="1"/>
        <v>2.67</v>
      </c>
      <c r="Q2890" s="11"/>
    </row>
    <row r="2891" spans="1:17" ht="12.5">
      <c r="A2891" s="19"/>
      <c r="B2891" s="198" t="str">
        <f ca="1"/>
        <v>2014-02-27</v>
      </c>
      <c r="C2891" s="30">
        <f ca="1"/>
        <v>16.52</v>
      </c>
      <c r="D2891" s="205">
        <f t="shared" ca="1" si="208"/>
        <v>16.381500000000003</v>
      </c>
      <c r="E2891" s="30">
        <f t="shared" ca="1" si="205"/>
        <v>16.892999999999997</v>
      </c>
      <c r="F2891" s="30">
        <f t="shared" ca="1" si="206"/>
        <v>16.253083333333343</v>
      </c>
      <c r="G2891" s="206">
        <f t="shared" ca="1" si="207"/>
        <v>14.870959999999998</v>
      </c>
      <c r="H2891" s="192" t="str">
        <f ca="1"/>
        <v>2014-02-27</v>
      </c>
      <c r="I2891" s="193">
        <f ca="1"/>
        <v>302229584</v>
      </c>
      <c r="O2891" s="192" t="str">
        <f ca="1"/>
        <v>2014-02-25</v>
      </c>
      <c r="P2891" s="193">
        <f ca="1"/>
        <v>2.7</v>
      </c>
      <c r="Q2891" s="11"/>
    </row>
    <row r="2892" spans="1:17" ht="12.5">
      <c r="A2892" s="19"/>
      <c r="B2892" s="198" t="str">
        <f ca="1"/>
        <v>2014-02-26</v>
      </c>
      <c r="C2892" s="30">
        <f ca="1"/>
        <v>16.2</v>
      </c>
      <c r="D2892" s="205">
        <f t="shared" ca="1" si="208"/>
        <v>16.335000000000001</v>
      </c>
      <c r="E2892" s="30">
        <f t="shared" ca="1" si="205"/>
        <v>16.906166666666664</v>
      </c>
      <c r="F2892" s="30">
        <f t="shared" ca="1" si="206"/>
        <v>16.243166666666674</v>
      </c>
      <c r="G2892" s="206">
        <f t="shared" ca="1" si="207"/>
        <v>14.857479999999999</v>
      </c>
      <c r="H2892" s="192" t="str">
        <f ca="1"/>
        <v>2014-02-26</v>
      </c>
      <c r="I2892" s="193">
        <f ca="1"/>
        <v>276525420</v>
      </c>
      <c r="O2892" s="192" t="str">
        <f ca="1"/>
        <v>2014-02-24</v>
      </c>
      <c r="P2892" s="193">
        <f ca="1"/>
        <v>2.75</v>
      </c>
      <c r="Q2892" s="11"/>
    </row>
    <row r="2893" spans="1:17" ht="12.5">
      <c r="A2893" s="19"/>
      <c r="B2893" s="198" t="str">
        <f ca="1"/>
        <v>2014-02-25</v>
      </c>
      <c r="C2893" s="30">
        <f ca="1"/>
        <v>16.350000000000001</v>
      </c>
      <c r="D2893" s="205">
        <f t="shared" ca="1" si="208"/>
        <v>16.312999999999999</v>
      </c>
      <c r="E2893" s="30">
        <f t="shared" ca="1" si="205"/>
        <v>16.919333333333331</v>
      </c>
      <c r="F2893" s="30">
        <f t="shared" ca="1" si="206"/>
        <v>16.236750000000008</v>
      </c>
      <c r="G2893" s="206">
        <f t="shared" ca="1" si="207"/>
        <v>14.846599999999999</v>
      </c>
      <c r="H2893" s="192" t="str">
        <f ca="1"/>
        <v>2014-02-25</v>
      </c>
      <c r="I2893" s="193">
        <f ca="1"/>
        <v>232989632</v>
      </c>
      <c r="O2893" s="192" t="str">
        <f ca="1"/>
        <v>2014-02-21</v>
      </c>
      <c r="P2893" s="193">
        <f ca="1"/>
        <v>2.73</v>
      </c>
      <c r="Q2893" s="11"/>
    </row>
    <row r="2894" spans="1:17" ht="12.5">
      <c r="A2894" s="19"/>
      <c r="B2894" s="198" t="str">
        <f ca="1"/>
        <v>2014-02-24</v>
      </c>
      <c r="C2894" s="30">
        <f ca="1"/>
        <v>16.52</v>
      </c>
      <c r="D2894" s="205">
        <f t="shared" ca="1" si="208"/>
        <v>16.351999999999997</v>
      </c>
      <c r="E2894" s="30">
        <f t="shared" ca="1" si="205"/>
        <v>16.923499999999997</v>
      </c>
      <c r="F2894" s="30">
        <f t="shared" ca="1" si="206"/>
        <v>16.226500000000009</v>
      </c>
      <c r="G2894" s="206">
        <f t="shared" ca="1" si="207"/>
        <v>14.835520000000001</v>
      </c>
      <c r="H2894" s="192" t="str">
        <f ca="1"/>
        <v>2014-02-24</v>
      </c>
      <c r="I2894" s="193">
        <f ca="1"/>
        <v>289460088</v>
      </c>
      <c r="O2894" s="192" t="str">
        <f ca="1"/>
        <v>2014-02-20</v>
      </c>
      <c r="P2894" s="193">
        <f ca="1"/>
        <v>2.75</v>
      </c>
      <c r="Q2894" s="11"/>
    </row>
    <row r="2895" spans="1:17" ht="12.5">
      <c r="A2895" s="19"/>
      <c r="B2895" s="198" t="str">
        <f ca="1"/>
        <v>2014-02-21</v>
      </c>
      <c r="C2895" s="30">
        <f ca="1"/>
        <v>16.45</v>
      </c>
      <c r="D2895" s="205">
        <f t="shared" ca="1" si="208"/>
        <v>16.375999999999998</v>
      </c>
      <c r="E2895" s="30">
        <f t="shared" ca="1" si="205"/>
        <v>16.91983333333333</v>
      </c>
      <c r="F2895" s="30">
        <f t="shared" ca="1" si="206"/>
        <v>16.214500000000008</v>
      </c>
      <c r="G2895" s="206">
        <f t="shared" ca="1" si="207"/>
        <v>14.82428</v>
      </c>
      <c r="H2895" s="192" t="str">
        <f ca="1"/>
        <v>2014-02-21</v>
      </c>
      <c r="I2895" s="193">
        <f ca="1"/>
        <v>279029264</v>
      </c>
      <c r="O2895" s="192" t="str">
        <f ca="1"/>
        <v>2014-02-19</v>
      </c>
      <c r="P2895" s="193">
        <f ca="1"/>
        <v>2.73</v>
      </c>
      <c r="Q2895" s="11"/>
    </row>
    <row r="2896" spans="1:17" ht="12.5">
      <c r="A2896" s="19"/>
      <c r="B2896" s="198" t="str">
        <f ca="1"/>
        <v>2014-02-20</v>
      </c>
      <c r="C2896" s="30">
        <f ca="1"/>
        <v>16.63</v>
      </c>
      <c r="D2896" s="205">
        <f t="shared" ca="1" si="208"/>
        <v>16.419000000000004</v>
      </c>
      <c r="E2896" s="30">
        <f t="shared" ca="1" si="205"/>
        <v>16.915333333333329</v>
      </c>
      <c r="F2896" s="30">
        <f t="shared" ca="1" si="206"/>
        <v>16.204166666666673</v>
      </c>
      <c r="G2896" s="206">
        <f t="shared" ca="1" si="207"/>
        <v>14.81256</v>
      </c>
      <c r="H2896" s="192" t="str">
        <f ca="1"/>
        <v>2014-02-20</v>
      </c>
      <c r="I2896" s="193">
        <f ca="1"/>
        <v>306116716</v>
      </c>
      <c r="O2896" s="192" t="str">
        <f ca="1"/>
        <v>2014-02-18</v>
      </c>
      <c r="P2896" s="193">
        <f ca="1"/>
        <v>2.71</v>
      </c>
      <c r="Q2896" s="11"/>
    </row>
    <row r="2897" spans="1:17" ht="12.5">
      <c r="A2897" s="19"/>
      <c r="B2897" s="198" t="str">
        <f ca="1"/>
        <v>2014-02-19</v>
      </c>
      <c r="C2897" s="30">
        <f ca="1"/>
        <v>16.82</v>
      </c>
      <c r="D2897" s="205">
        <f t="shared" ca="1" si="208"/>
        <v>16.445500000000003</v>
      </c>
      <c r="E2897" s="30">
        <f t="shared" ca="1" si="205"/>
        <v>16.908499999999997</v>
      </c>
      <c r="F2897" s="30">
        <f t="shared" ca="1" si="206"/>
        <v>16.192166666666676</v>
      </c>
      <c r="G2897" s="206">
        <f t="shared" ca="1" si="207"/>
        <v>14.801119999999999</v>
      </c>
      <c r="H2897" s="192" t="str">
        <f ca="1"/>
        <v>2014-02-19</v>
      </c>
      <c r="I2897" s="193">
        <f ca="1"/>
        <v>314217992</v>
      </c>
      <c r="O2897" s="192" t="str">
        <f ca="1"/>
        <v>2014-02-14</v>
      </c>
      <c r="P2897" s="193">
        <f ca="1"/>
        <v>2.75</v>
      </c>
      <c r="Q2897" s="11"/>
    </row>
    <row r="2898" spans="1:17" ht="12.5">
      <c r="A2898" s="19"/>
      <c r="B2898" s="198" t="str">
        <f ca="1"/>
        <v>2014-02-18</v>
      </c>
      <c r="C2898" s="30">
        <f ca="1"/>
        <v>17.09</v>
      </c>
      <c r="D2898" s="205">
        <f t="shared" ca="1" si="208"/>
        <v>16.459</v>
      </c>
      <c r="E2898" s="30">
        <f t="shared" ca="1" si="205"/>
        <v>16.895333333333333</v>
      </c>
      <c r="F2898" s="30">
        <f t="shared" ca="1" si="206"/>
        <v>16.178000000000008</v>
      </c>
      <c r="G2898" s="206">
        <f t="shared" ca="1" si="207"/>
        <v>14.788320000000001</v>
      </c>
      <c r="H2898" s="192" t="str">
        <f ca="1"/>
        <v>2014-02-18</v>
      </c>
      <c r="I2898" s="193">
        <f ca="1"/>
        <v>261225252</v>
      </c>
      <c r="O2898" s="192" t="str">
        <f ca="1"/>
        <v>2014-02-13</v>
      </c>
      <c r="P2898" s="193">
        <f ca="1"/>
        <v>2.74</v>
      </c>
      <c r="Q2898" s="11"/>
    </row>
    <row r="2899" spans="1:17" ht="12.5">
      <c r="A2899" s="19"/>
      <c r="B2899" s="198" t="str">
        <f ca="1"/>
        <v>2014-02-14</v>
      </c>
      <c r="C2899" s="30">
        <f ca="1"/>
        <v>17.03</v>
      </c>
      <c r="D2899" s="205">
        <f t="shared" ca="1" si="208"/>
        <v>16.446000000000002</v>
      </c>
      <c r="E2899" s="30">
        <f t="shared" ca="1" si="205"/>
        <v>16.88</v>
      </c>
      <c r="F2899" s="30">
        <f t="shared" ca="1" si="206"/>
        <v>16.165250000000004</v>
      </c>
      <c r="G2899" s="206">
        <f t="shared" ca="1" si="207"/>
        <v>14.774799999999999</v>
      </c>
      <c r="H2899" s="192" t="str">
        <f ca="1"/>
        <v>2014-02-14</v>
      </c>
      <c r="I2899" s="193">
        <f ca="1"/>
        <v>273872416</v>
      </c>
      <c r="O2899" s="192" t="str">
        <f ca="1"/>
        <v>2014-02-12</v>
      </c>
      <c r="P2899" s="193">
        <f ca="1"/>
        <v>2.76</v>
      </c>
      <c r="Q2899" s="11"/>
    </row>
    <row r="2900" spans="1:17" ht="12.5">
      <c r="A2900" s="19"/>
      <c r="B2900" s="198" t="str">
        <f ca="1"/>
        <v>2014-02-13</v>
      </c>
      <c r="C2900" s="30">
        <f ca="1"/>
        <v>17.05</v>
      </c>
      <c r="D2900" s="205">
        <f t="shared" ca="1" si="208"/>
        <v>16.457000000000001</v>
      </c>
      <c r="E2900" s="30">
        <f t="shared" ca="1" si="205"/>
        <v>16.865166666666664</v>
      </c>
      <c r="F2900" s="30">
        <f t="shared" ca="1" si="206"/>
        <v>16.152500000000007</v>
      </c>
      <c r="G2900" s="206">
        <f t="shared" ca="1" si="207"/>
        <v>14.762880000000001</v>
      </c>
      <c r="H2900" s="192" t="str">
        <f ca="1"/>
        <v>2014-02-13</v>
      </c>
      <c r="I2900" s="193">
        <f ca="1"/>
        <v>307840928</v>
      </c>
      <c r="O2900" s="192" t="str">
        <f ca="1"/>
        <v>2014-02-11</v>
      </c>
      <c r="P2900" s="193">
        <f ca="1"/>
        <v>2.72</v>
      </c>
      <c r="Q2900" s="11"/>
    </row>
    <row r="2901" spans="1:17" ht="12.5">
      <c r="A2901" s="19"/>
      <c r="B2901" s="198" t="str">
        <f ca="1"/>
        <v>2014-02-12</v>
      </c>
      <c r="C2901" s="30">
        <f ca="1"/>
        <v>16.78</v>
      </c>
      <c r="D2901" s="205">
        <f t="shared" ca="1" si="208"/>
        <v>16.472000000000001</v>
      </c>
      <c r="E2901" s="30">
        <f t="shared" ca="1" si="205"/>
        <v>16.853333333333332</v>
      </c>
      <c r="F2901" s="30">
        <f t="shared" ca="1" si="206"/>
        <v>16.14008333333334</v>
      </c>
      <c r="G2901" s="206">
        <f t="shared" ca="1" si="207"/>
        <v>14.75088</v>
      </c>
      <c r="H2901" s="192" t="str">
        <f ca="1"/>
        <v>2014-02-12</v>
      </c>
      <c r="I2901" s="193">
        <f ca="1"/>
        <v>308508564</v>
      </c>
      <c r="O2901" s="192" t="str">
        <f ca="1"/>
        <v>2014-02-10</v>
      </c>
      <c r="P2901" s="193">
        <f ca="1"/>
        <v>2.68</v>
      </c>
      <c r="Q2901" s="11"/>
    </row>
    <row r="2902" spans="1:17" ht="12.5">
      <c r="A2902" s="19"/>
      <c r="B2902" s="198" t="str">
        <f ca="1"/>
        <v>2014-02-11</v>
      </c>
      <c r="C2902" s="30">
        <f ca="1"/>
        <v>16.78</v>
      </c>
      <c r="D2902" s="205">
        <f t="shared" ca="1" si="208"/>
        <v>16.483499999999999</v>
      </c>
      <c r="E2902" s="30">
        <f t="shared" ca="1" si="205"/>
        <v>16.847666666666665</v>
      </c>
      <c r="F2902" s="30">
        <f t="shared" ca="1" si="206"/>
        <v>16.129750000000005</v>
      </c>
      <c r="G2902" s="206">
        <f t="shared" ca="1" si="207"/>
        <v>14.740760000000002</v>
      </c>
      <c r="H2902" s="192" t="str">
        <f ca="1"/>
        <v>2014-02-11</v>
      </c>
      <c r="I2902" s="193">
        <f ca="1"/>
        <v>282689288</v>
      </c>
      <c r="O2902" s="192" t="str">
        <f ca="1"/>
        <v>2014-02-07</v>
      </c>
      <c r="P2902" s="193">
        <f ca="1"/>
        <v>2.68</v>
      </c>
      <c r="Q2902" s="11"/>
    </row>
    <row r="2903" spans="1:17" ht="12.5">
      <c r="A2903" s="19"/>
      <c r="B2903" s="198" t="str">
        <f ca="1"/>
        <v>2014-02-10</v>
      </c>
      <c r="C2903" s="30">
        <f ca="1"/>
        <v>16.559999999999999</v>
      </c>
      <c r="D2903" s="205">
        <f t="shared" ca="1" si="208"/>
        <v>16.478000000000002</v>
      </c>
      <c r="E2903" s="30">
        <f t="shared" ca="1" si="205"/>
        <v>16.837999999999997</v>
      </c>
      <c r="F2903" s="30">
        <f t="shared" ca="1" si="206"/>
        <v>16.119083333333336</v>
      </c>
      <c r="G2903" s="206">
        <f t="shared" ca="1" si="207"/>
        <v>14.730680000000001</v>
      </c>
      <c r="H2903" s="192" t="str">
        <f ca="1"/>
        <v>2014-02-10</v>
      </c>
      <c r="I2903" s="193">
        <f ca="1"/>
        <v>345804432</v>
      </c>
      <c r="O2903" s="192" t="str">
        <f ca="1"/>
        <v>2014-02-06</v>
      </c>
      <c r="P2903" s="193">
        <f ca="1"/>
        <v>2.7</v>
      </c>
      <c r="Q2903" s="11"/>
    </row>
    <row r="2904" spans="1:17" ht="12.5">
      <c r="A2904" s="19"/>
      <c r="B2904" s="198" t="str">
        <f ca="1"/>
        <v>2014-02-07</v>
      </c>
      <c r="C2904" s="30">
        <f ca="1"/>
        <v>16.27</v>
      </c>
      <c r="D2904" s="205">
        <f t="shared" ca="1" si="208"/>
        <v>16.479499999999998</v>
      </c>
      <c r="E2904" s="30">
        <f t="shared" ca="1" si="205"/>
        <v>16.831666666666667</v>
      </c>
      <c r="F2904" s="30">
        <f t="shared" ca="1" si="206"/>
        <v>16.112000000000005</v>
      </c>
      <c r="G2904" s="206">
        <f t="shared" ca="1" si="207"/>
        <v>14.721600000000002</v>
      </c>
      <c r="H2904" s="192" t="str">
        <f ca="1"/>
        <v>2014-02-07</v>
      </c>
      <c r="I2904" s="193">
        <f ca="1"/>
        <v>374554776</v>
      </c>
      <c r="O2904" s="192" t="str">
        <f ca="1"/>
        <v>2014-02-05</v>
      </c>
      <c r="P2904" s="193">
        <f ca="1"/>
        <v>2.67</v>
      </c>
      <c r="Q2904" s="11"/>
    </row>
    <row r="2905" spans="1:17" ht="12.5">
      <c r="A2905" s="19"/>
      <c r="B2905" s="198" t="str">
        <f ca="1"/>
        <v>2014-02-06</v>
      </c>
      <c r="C2905" s="30">
        <f ca="1"/>
        <v>16.05</v>
      </c>
      <c r="D2905" s="205">
        <f t="shared" ca="1" si="208"/>
        <v>16.500999999999998</v>
      </c>
      <c r="E2905" s="30">
        <f t="shared" ca="1" si="205"/>
        <v>16.829666666666665</v>
      </c>
      <c r="F2905" s="30">
        <f t="shared" ca="1" si="206"/>
        <v>16.105916666666669</v>
      </c>
      <c r="G2905" s="206">
        <f t="shared" ca="1" si="207"/>
        <v>14.715159999999999</v>
      </c>
      <c r="H2905" s="192" t="str">
        <f ca="1"/>
        <v>2014-02-06</v>
      </c>
      <c r="I2905" s="193">
        <f ca="1"/>
        <v>257989148</v>
      </c>
      <c r="O2905" s="192" t="str">
        <f ca="1"/>
        <v>2014-02-04</v>
      </c>
      <c r="P2905" s="193">
        <f ca="1"/>
        <v>2.62</v>
      </c>
      <c r="Q2905" s="11"/>
    </row>
    <row r="2906" spans="1:17" ht="12.5">
      <c r="A2906" s="19"/>
      <c r="B2906" s="198" t="str">
        <f ca="1"/>
        <v>2014-02-05</v>
      </c>
      <c r="C2906" s="30">
        <f ca="1"/>
        <v>15.95</v>
      </c>
      <c r="D2906" s="205">
        <f t="shared" ca="1" si="208"/>
        <v>16.544</v>
      </c>
      <c r="E2906" s="30">
        <f t="shared" ca="1" si="205"/>
        <v>16.832166666666666</v>
      </c>
      <c r="F2906" s="30">
        <f t="shared" ca="1" si="206"/>
        <v>16.100583333333336</v>
      </c>
      <c r="G2906" s="206">
        <f t="shared" ca="1" si="207"/>
        <v>14.708959999999999</v>
      </c>
      <c r="H2906" s="192" t="str">
        <f ca="1"/>
        <v>2014-02-05</v>
      </c>
      <c r="I2906" s="193">
        <f ca="1"/>
        <v>329288952</v>
      </c>
      <c r="O2906" s="192" t="str">
        <f ca="1"/>
        <v>2014-02-03</v>
      </c>
      <c r="P2906" s="193">
        <f ca="1"/>
        <v>2.58</v>
      </c>
      <c r="Q2906" s="11"/>
    </row>
    <row r="2907" spans="1:17" ht="12.5">
      <c r="A2907" s="19"/>
      <c r="B2907" s="198" t="str">
        <f ca="1"/>
        <v>2014-02-04</v>
      </c>
      <c r="C2907" s="30">
        <f ca="1"/>
        <v>15.84</v>
      </c>
      <c r="D2907" s="205">
        <f t="shared" ca="1" si="208"/>
        <v>16.586999999999996</v>
      </c>
      <c r="E2907" s="30">
        <f t="shared" ca="1" si="205"/>
        <v>16.832166666666662</v>
      </c>
      <c r="F2907" s="30">
        <f t="shared" ca="1" si="206"/>
        <v>16.096250000000005</v>
      </c>
      <c r="G2907" s="206">
        <f t="shared" ca="1" si="207"/>
        <v>14.702360000000002</v>
      </c>
      <c r="H2907" s="192" t="str">
        <f ca="1"/>
        <v>2014-02-04</v>
      </c>
      <c r="I2907" s="193">
        <f ca="1"/>
        <v>377094548</v>
      </c>
      <c r="O2907" s="192" t="str">
        <f ca="1"/>
        <v>2014-01-31</v>
      </c>
      <c r="P2907" s="193">
        <f ca="1"/>
        <v>2.67</v>
      </c>
      <c r="Q2907" s="11"/>
    </row>
    <row r="2908" spans="1:17" ht="12.5">
      <c r="A2908" s="19"/>
      <c r="B2908" s="198" t="str">
        <f ca="1"/>
        <v>2014-02-03</v>
      </c>
      <c r="C2908" s="30">
        <f ca="1"/>
        <v>15.61</v>
      </c>
      <c r="D2908" s="205">
        <f t="shared" ca="1" si="208"/>
        <v>16.641500000000001</v>
      </c>
      <c r="E2908" s="30">
        <f t="shared" ca="1" si="205"/>
        <v>16.838333333333331</v>
      </c>
      <c r="F2908" s="30">
        <f t="shared" ca="1" si="206"/>
        <v>16.090500000000006</v>
      </c>
      <c r="G2908" s="206">
        <f t="shared" ca="1" si="207"/>
        <v>14.694560000000001</v>
      </c>
      <c r="H2908" s="192" t="str">
        <f ca="1"/>
        <v>2014-02-03</v>
      </c>
      <c r="I2908" s="193">
        <f ca="1"/>
        <v>402483488</v>
      </c>
      <c r="O2908" s="192" t="str">
        <f ca="1"/>
        <v>2014-01-30</v>
      </c>
      <c r="P2908" s="193">
        <f ca="1"/>
        <v>2.69</v>
      </c>
      <c r="Q2908" s="11"/>
    </row>
    <row r="2909" spans="1:17" ht="12.5">
      <c r="A2909" s="19"/>
      <c r="B2909" s="198" t="str">
        <f ca="1"/>
        <v>2014-01-31</v>
      </c>
      <c r="C2909" s="30">
        <f ca="1"/>
        <v>15.58</v>
      </c>
      <c r="D2909" s="205">
        <f t="shared" ca="1" si="208"/>
        <v>16.702999999999999</v>
      </c>
      <c r="E2909" s="30">
        <f t="shared" ca="1" si="205"/>
        <v>16.849166666666665</v>
      </c>
      <c r="F2909" s="30">
        <f t="shared" ca="1" si="206"/>
        <v>16.080916666666674</v>
      </c>
      <c r="G2909" s="206">
        <f t="shared" ca="1" si="207"/>
        <v>14.687720000000002</v>
      </c>
      <c r="H2909" s="192" t="str">
        <f ca="1"/>
        <v>2014-01-31</v>
      </c>
      <c r="I2909" s="193">
        <f ca="1"/>
        <v>465346240</v>
      </c>
      <c r="O2909" s="192" t="str">
        <f ca="1"/>
        <v>2014-01-29</v>
      </c>
      <c r="P2909" s="193">
        <f ca="1"/>
        <v>2.68</v>
      </c>
      <c r="Q2909" s="11"/>
    </row>
    <row r="2910" spans="1:17" ht="12.5">
      <c r="A2910" s="19"/>
      <c r="B2910" s="198" t="str">
        <f ca="1"/>
        <v>2014-01-30</v>
      </c>
      <c r="C2910" s="30">
        <f ca="1"/>
        <v>15.55</v>
      </c>
      <c r="D2910" s="205">
        <f t="shared" ca="1" si="208"/>
        <v>16.784999999999997</v>
      </c>
      <c r="E2910" s="30">
        <f t="shared" ca="1" si="205"/>
        <v>16.861166666666666</v>
      </c>
      <c r="F2910" s="30">
        <f t="shared" ca="1" si="206"/>
        <v>16.068250000000003</v>
      </c>
      <c r="G2910" s="206">
        <f t="shared" ca="1" si="207"/>
        <v>14.679120000000003</v>
      </c>
      <c r="H2910" s="192" t="str">
        <f ca="1"/>
        <v>2014-01-30</v>
      </c>
      <c r="I2910" s="193">
        <f ca="1"/>
        <v>679051832</v>
      </c>
      <c r="O2910" s="192" t="str">
        <f ca="1"/>
        <v>2014-01-28</v>
      </c>
      <c r="P2910" s="193">
        <f ca="1"/>
        <v>2.75</v>
      </c>
      <c r="Q2910" s="11"/>
    </row>
    <row r="2911" spans="1:17" ht="12.5">
      <c r="A2911" s="19"/>
      <c r="B2911" s="198" t="str">
        <f ca="1"/>
        <v>2014-01-29</v>
      </c>
      <c r="C2911" s="30">
        <f ca="1"/>
        <v>15.59</v>
      </c>
      <c r="D2911" s="205">
        <f t="shared" ca="1" si="208"/>
        <v>16.880499999999998</v>
      </c>
      <c r="E2911" s="30">
        <f t="shared" ca="1" si="205"/>
        <v>16.870166666666666</v>
      </c>
      <c r="F2911" s="30">
        <f t="shared" ca="1" si="206"/>
        <v>16.057500000000005</v>
      </c>
      <c r="G2911" s="206">
        <f t="shared" ca="1" si="207"/>
        <v>14.672000000000002</v>
      </c>
      <c r="H2911" s="192" t="str">
        <f ca="1"/>
        <v>2014-01-29</v>
      </c>
      <c r="I2911" s="193">
        <f ca="1"/>
        <v>503771684</v>
      </c>
      <c r="O2911" s="192" t="str">
        <f ca="1"/>
        <v>2014-01-27</v>
      </c>
      <c r="P2911" s="193">
        <f ca="1"/>
        <v>2.77</v>
      </c>
      <c r="Q2911" s="11"/>
    </row>
    <row r="2912" spans="1:17" ht="12.5">
      <c r="A2912" s="19"/>
      <c r="B2912" s="198" t="str">
        <f ca="1"/>
        <v>2014-01-28</v>
      </c>
      <c r="C2912" s="30">
        <f ca="1"/>
        <v>15.76</v>
      </c>
      <c r="D2912" s="205">
        <f t="shared" ca="1" si="208"/>
        <v>16.963999999999995</v>
      </c>
      <c r="E2912" s="30">
        <f t="shared" ca="1" si="205"/>
        <v>16.87983333333333</v>
      </c>
      <c r="F2912" s="30">
        <f t="shared" ca="1" si="206"/>
        <v>16.04666666666667</v>
      </c>
      <c r="G2912" s="206">
        <f t="shared" ca="1" si="207"/>
        <v>14.664960000000001</v>
      </c>
      <c r="H2912" s="192" t="str">
        <f ca="1"/>
        <v>2014-01-28</v>
      </c>
      <c r="I2912" s="193">
        <f ca="1"/>
        <v>1067335388</v>
      </c>
      <c r="O2912" s="192" t="str">
        <f ca="1"/>
        <v>2014-01-24</v>
      </c>
      <c r="P2912" s="193">
        <f ca="1"/>
        <v>2.74</v>
      </c>
      <c r="Q2912" s="11"/>
    </row>
    <row r="2913" spans="1:17" ht="12.5">
      <c r="A2913" s="19"/>
      <c r="B2913" s="198" t="str">
        <f ca="1"/>
        <v>2014-01-27</v>
      </c>
      <c r="C2913" s="30">
        <f ca="1"/>
        <v>17.13</v>
      </c>
      <c r="D2913" s="205">
        <f t="shared" ca="1" si="208"/>
        <v>17.047499999999996</v>
      </c>
      <c r="E2913" s="30">
        <f t="shared" ca="1" si="205"/>
        <v>16.887833333333329</v>
      </c>
      <c r="F2913" s="30">
        <f t="shared" ca="1" si="206"/>
        <v>16.034500000000001</v>
      </c>
      <c r="G2913" s="206">
        <f t="shared" ca="1" si="207"/>
        <v>14.657400000000001</v>
      </c>
      <c r="H2913" s="192" t="str">
        <f ca="1"/>
        <v>2014-01-27</v>
      </c>
      <c r="I2913" s="193">
        <f ca="1"/>
        <v>576877184</v>
      </c>
      <c r="O2913" s="192" t="str">
        <f ca="1"/>
        <v>2014-01-23</v>
      </c>
      <c r="P2913" s="193">
        <f ca="1"/>
        <v>2.77</v>
      </c>
      <c r="Q2913" s="11"/>
    </row>
    <row r="2914" spans="1:17" ht="12.5">
      <c r="A2914" s="19"/>
      <c r="B2914" s="198" t="str">
        <f ca="1"/>
        <v>2014-01-24</v>
      </c>
      <c r="C2914" s="30">
        <f ca="1"/>
        <v>17</v>
      </c>
      <c r="D2914" s="205">
        <f t="shared" ca="1" si="208"/>
        <v>17.0685</v>
      </c>
      <c r="E2914" s="30">
        <f t="shared" ca="1" si="205"/>
        <v>16.868833333333331</v>
      </c>
      <c r="F2914" s="30">
        <f t="shared" ca="1" si="206"/>
        <v>16.012000000000004</v>
      </c>
      <c r="G2914" s="206">
        <f t="shared" ca="1" si="207"/>
        <v>14.64452</v>
      </c>
      <c r="H2914" s="192" t="str">
        <f ca="1"/>
        <v>2014-01-24</v>
      </c>
      <c r="I2914" s="193">
        <f ca="1"/>
        <v>433538180</v>
      </c>
      <c r="O2914" s="192" t="str">
        <f ca="1"/>
        <v>2014-01-22</v>
      </c>
      <c r="P2914" s="193">
        <f ca="1"/>
        <v>2.86</v>
      </c>
      <c r="Q2914" s="11"/>
    </row>
    <row r="2915" spans="1:17" ht="12.5">
      <c r="A2915" s="19"/>
      <c r="B2915" s="198" t="str">
        <f ca="1"/>
        <v>2014-01-23</v>
      </c>
      <c r="C2915" s="30">
        <f ca="1"/>
        <v>17.309999999999999</v>
      </c>
      <c r="D2915" s="205">
        <f t="shared" ca="1" si="208"/>
        <v>17.102</v>
      </c>
      <c r="E2915" s="30">
        <f t="shared" ca="1" si="205"/>
        <v>16.85883333333333</v>
      </c>
      <c r="F2915" s="30">
        <f t="shared" ca="1" si="206"/>
        <v>15.988833333333337</v>
      </c>
      <c r="G2915" s="206">
        <f t="shared" ca="1" si="207"/>
        <v>14.631159999999999</v>
      </c>
      <c r="H2915" s="192" t="str">
        <f ca="1"/>
        <v>2014-01-23</v>
      </c>
      <c r="I2915" s="193">
        <f ca="1"/>
        <v>403913784</v>
      </c>
      <c r="O2915" s="192" t="str">
        <f ca="1"/>
        <v>2014-01-21</v>
      </c>
      <c r="P2915" s="193">
        <f ca="1"/>
        <v>2.83</v>
      </c>
      <c r="Q2915" s="11"/>
    </row>
    <row r="2916" spans="1:17" ht="12.5">
      <c r="A2916" s="19"/>
      <c r="B2916" s="198" t="str">
        <f ca="1"/>
        <v>2014-01-22</v>
      </c>
      <c r="C2916" s="30">
        <f ca="1"/>
        <v>17.16</v>
      </c>
      <c r="D2916" s="205">
        <f t="shared" ca="1" si="208"/>
        <v>17.123500000000003</v>
      </c>
      <c r="E2916" s="30">
        <f t="shared" ca="1" si="205"/>
        <v>16.8415</v>
      </c>
      <c r="F2916" s="30">
        <f t="shared" ca="1" si="206"/>
        <v>15.961583333333335</v>
      </c>
      <c r="G2916" s="206">
        <f t="shared" ca="1" si="207"/>
        <v>14.615360000000001</v>
      </c>
      <c r="H2916" s="192" t="str">
        <f ca="1"/>
        <v>2014-01-22</v>
      </c>
      <c r="I2916" s="193">
        <f ca="1"/>
        <v>380877716</v>
      </c>
      <c r="O2916" s="192" t="str">
        <f ca="1"/>
        <v>2014-01-17</v>
      </c>
      <c r="P2916" s="193">
        <f ca="1"/>
        <v>2.83</v>
      </c>
      <c r="Q2916" s="11"/>
    </row>
    <row r="2917" spans="1:17" ht="12.5">
      <c r="A2917" s="19"/>
      <c r="B2917" s="198" t="str">
        <f ca="1"/>
        <v>2014-01-21</v>
      </c>
      <c r="C2917" s="30">
        <f ca="1"/>
        <v>17.09</v>
      </c>
      <c r="D2917" s="205">
        <f t="shared" ca="1" si="208"/>
        <v>17.12</v>
      </c>
      <c r="E2917" s="30">
        <f t="shared" ca="1" si="205"/>
        <v>16.82983333333333</v>
      </c>
      <c r="F2917" s="30">
        <f t="shared" ca="1" si="206"/>
        <v>15.934500000000003</v>
      </c>
      <c r="G2917" s="206">
        <f t="shared" ca="1" si="207"/>
        <v>14.601439999999998</v>
      </c>
      <c r="H2917" s="192" t="str">
        <f ca="1"/>
        <v>2014-01-21</v>
      </c>
      <c r="I2917" s="193">
        <f ca="1"/>
        <v>329022504</v>
      </c>
      <c r="O2917" s="192" t="str">
        <f ca="1"/>
        <v>2014-01-16</v>
      </c>
      <c r="P2917" s="193">
        <f ca="1"/>
        <v>2.84</v>
      </c>
      <c r="Q2917" s="11"/>
    </row>
    <row r="2918" spans="1:17" ht="12.5">
      <c r="A2918" s="19"/>
      <c r="B2918" s="198" t="str">
        <f ca="1"/>
        <v>2014-01-17</v>
      </c>
      <c r="C2918" s="30">
        <f ca="1"/>
        <v>16.829999999999998</v>
      </c>
      <c r="D2918" s="205">
        <f t="shared" ca="1" si="208"/>
        <v>17.113</v>
      </c>
      <c r="E2918" s="30">
        <f t="shared" ca="1" si="205"/>
        <v>16.815666666666665</v>
      </c>
      <c r="F2918" s="30">
        <f t="shared" ca="1" si="206"/>
        <v>15.908250000000006</v>
      </c>
      <c r="G2918" s="206">
        <f t="shared" ca="1" si="207"/>
        <v>14.595520000000002</v>
      </c>
      <c r="H2918" s="192" t="str">
        <f ca="1"/>
        <v>2014-01-17</v>
      </c>
      <c r="I2918" s="193">
        <f ca="1"/>
        <v>433707188</v>
      </c>
      <c r="O2918" s="192" t="str">
        <f ca="1"/>
        <v>2014-01-15</v>
      </c>
      <c r="P2918" s="193">
        <f ca="1"/>
        <v>2.88</v>
      </c>
      <c r="Q2918" s="11"/>
    </row>
    <row r="2919" spans="1:17" ht="12.5">
      <c r="A2919" s="19"/>
      <c r="B2919" s="198" t="str">
        <f ca="1"/>
        <v>2014-01-16</v>
      </c>
      <c r="C2919" s="30">
        <f ca="1"/>
        <v>17.25</v>
      </c>
      <c r="D2919" s="205">
        <f t="shared" ca="1" si="208"/>
        <v>17.128499999999999</v>
      </c>
      <c r="E2919" s="30">
        <f t="shared" ca="1" si="205"/>
        <v>16.803333333333335</v>
      </c>
      <c r="F2919" s="30">
        <f t="shared" ca="1" si="206"/>
        <v>15.882750000000007</v>
      </c>
      <c r="G2919" s="206">
        <f t="shared" ca="1" si="207"/>
        <v>14.589520000000002</v>
      </c>
      <c r="H2919" s="192" t="str">
        <f ca="1"/>
        <v>2014-01-16</v>
      </c>
      <c r="I2919" s="193">
        <f ca="1"/>
        <v>229885548</v>
      </c>
      <c r="O2919" s="192" t="str">
        <f ca="1"/>
        <v>2014-01-14</v>
      </c>
      <c r="P2919" s="193">
        <f ca="1"/>
        <v>2.87</v>
      </c>
      <c r="Q2919" s="11"/>
    </row>
    <row r="2920" spans="1:17" ht="12.5">
      <c r="A2920" s="19"/>
      <c r="B2920" s="198" t="str">
        <f ca="1"/>
        <v>2014-01-15</v>
      </c>
      <c r="C2920" s="30">
        <f ca="1"/>
        <v>17.350000000000001</v>
      </c>
      <c r="D2920" s="205">
        <f t="shared" ca="1" si="208"/>
        <v>17.1295</v>
      </c>
      <c r="E2920" s="30">
        <f t="shared" ca="1" si="205"/>
        <v>16.784666666666666</v>
      </c>
      <c r="F2920" s="30">
        <f t="shared" ca="1" si="206"/>
        <v>15.852000000000006</v>
      </c>
      <c r="G2920" s="206">
        <f t="shared" ca="1" si="207"/>
        <v>14.581240000000001</v>
      </c>
      <c r="H2920" s="192" t="str">
        <f ca="1"/>
        <v>2014-01-15</v>
      </c>
      <c r="I2920" s="193">
        <f ca="1"/>
        <v>393890868</v>
      </c>
      <c r="O2920" s="192" t="str">
        <f ca="1"/>
        <v>2014-01-13</v>
      </c>
      <c r="P2920" s="193">
        <f ca="1"/>
        <v>2.83</v>
      </c>
      <c r="Q2920" s="11"/>
    </row>
    <row r="2921" spans="1:17" ht="12.5">
      <c r="A2921" s="19"/>
      <c r="B2921" s="198" t="str">
        <f ca="1"/>
        <v>2014-01-14</v>
      </c>
      <c r="C2921" s="30">
        <f ca="1"/>
        <v>17.010000000000002</v>
      </c>
      <c r="D2921" s="205">
        <f t="shared" ca="1" si="208"/>
        <v>17.1295</v>
      </c>
      <c r="E2921" s="30">
        <f t="shared" ca="1" si="205"/>
        <v>16.757999999999999</v>
      </c>
      <c r="F2921" s="30">
        <f t="shared" ca="1" si="206"/>
        <v>15.819750000000006</v>
      </c>
      <c r="G2921" s="206">
        <f t="shared" ca="1" si="207"/>
        <v>14.572880000000003</v>
      </c>
      <c r="H2921" s="192" t="str">
        <f ca="1"/>
        <v>2014-01-14</v>
      </c>
      <c r="I2921" s="193">
        <f ca="1"/>
        <v>334937816</v>
      </c>
      <c r="O2921" s="192" t="str">
        <f ca="1"/>
        <v>2014-01-10</v>
      </c>
      <c r="P2921" s="193">
        <f ca="1"/>
        <v>2.86</v>
      </c>
      <c r="Q2921" s="11"/>
    </row>
    <row r="2922" spans="1:17" ht="12.5">
      <c r="A2922" s="19"/>
      <c r="B2922" s="198" t="str">
        <f ca="1"/>
        <v>2014-01-13</v>
      </c>
      <c r="C2922" s="30">
        <f ca="1"/>
        <v>16.670000000000002</v>
      </c>
      <c r="D2922" s="205">
        <f t="shared" ca="1" si="208"/>
        <v>17.141999999999999</v>
      </c>
      <c r="E2922" s="30">
        <f t="shared" ca="1" si="205"/>
        <v>16.734666666666666</v>
      </c>
      <c r="F2922" s="30">
        <f t="shared" ca="1" si="206"/>
        <v>15.790833333333337</v>
      </c>
      <c r="G2922" s="206">
        <f t="shared" ca="1" si="207"/>
        <v>14.566320000000001</v>
      </c>
      <c r="H2922" s="192" t="str">
        <f ca="1"/>
        <v>2014-01-13</v>
      </c>
      <c r="I2922" s="193">
        <f ca="1"/>
        <v>379443748</v>
      </c>
      <c r="O2922" s="192" t="str">
        <f ca="1"/>
        <v>2014-01-09</v>
      </c>
      <c r="P2922" s="193">
        <f ca="1"/>
        <v>2.96</v>
      </c>
      <c r="Q2922" s="11"/>
    </row>
    <row r="2923" spans="1:17" ht="12.5">
      <c r="A2923" s="19"/>
      <c r="B2923" s="198" t="str">
        <f ca="1"/>
        <v>2014-01-10</v>
      </c>
      <c r="C2923" s="30">
        <f ca="1"/>
        <v>16.59</v>
      </c>
      <c r="D2923" s="205">
        <f t="shared" ca="1" si="208"/>
        <v>17.181000000000001</v>
      </c>
      <c r="E2923" s="30">
        <f t="shared" ca="1" si="205"/>
        <v>16.715333333333334</v>
      </c>
      <c r="F2923" s="30">
        <f t="shared" ca="1" si="206"/>
        <v>15.759250000000007</v>
      </c>
      <c r="G2923" s="206">
        <f t="shared" ca="1" si="207"/>
        <v>14.55864</v>
      </c>
      <c r="H2923" s="192" t="str">
        <f ca="1"/>
        <v>2014-01-10</v>
      </c>
      <c r="I2923" s="193">
        <f ca="1"/>
        <v>305282960</v>
      </c>
      <c r="O2923" s="192" t="str">
        <f ca="1"/>
        <v>2014-01-08</v>
      </c>
      <c r="P2923" s="193">
        <f ca="1"/>
        <v>2.99</v>
      </c>
      <c r="Q2923" s="11"/>
    </row>
    <row r="2924" spans="1:17" ht="12.5">
      <c r="A2924" s="19"/>
      <c r="B2924" s="198" t="str">
        <f ca="1"/>
        <v>2014-01-09</v>
      </c>
      <c r="C2924" s="30">
        <f ca="1"/>
        <v>16.7</v>
      </c>
      <c r="D2924" s="205">
        <f t="shared" ca="1" si="208"/>
        <v>17.225000000000001</v>
      </c>
      <c r="E2924" s="30">
        <f t="shared" ca="1" si="205"/>
        <v>16.696000000000002</v>
      </c>
      <c r="F2924" s="30">
        <f t="shared" ca="1" si="206"/>
        <v>15.730166666666673</v>
      </c>
      <c r="G2924" s="206">
        <f t="shared" ca="1" si="207"/>
        <v>14.5532</v>
      </c>
      <c r="H2924" s="192" t="str">
        <f ca="1"/>
        <v>2014-01-09</v>
      </c>
      <c r="I2924" s="193">
        <f ca="1"/>
        <v>279621072</v>
      </c>
      <c r="O2924" s="192" t="str">
        <f ca="1"/>
        <v>2014-01-07</v>
      </c>
      <c r="P2924" s="193">
        <f ca="1"/>
        <v>2.94</v>
      </c>
      <c r="Q2924" s="11"/>
    </row>
    <row r="2925" spans="1:17" ht="12.5">
      <c r="A2925" s="19"/>
      <c r="B2925" s="198" t="str">
        <f ca="1"/>
        <v>2014-01-08</v>
      </c>
      <c r="C2925" s="30">
        <f ca="1"/>
        <v>16.91</v>
      </c>
      <c r="D2925" s="205">
        <f t="shared" ca="1" si="208"/>
        <v>17.27</v>
      </c>
      <c r="E2925" s="30">
        <f t="shared" ca="1" si="205"/>
        <v>16.673500000000001</v>
      </c>
      <c r="F2925" s="30">
        <f t="shared" ca="1" si="206"/>
        <v>15.69983333333334</v>
      </c>
      <c r="G2925" s="206">
        <f t="shared" ca="1" si="207"/>
        <v>14.549600000000002</v>
      </c>
      <c r="H2925" s="192" t="str">
        <f ca="1"/>
        <v>2014-01-08</v>
      </c>
      <c r="I2925" s="193">
        <f ca="1"/>
        <v>258746996</v>
      </c>
      <c r="O2925" s="192" t="str">
        <f ca="1"/>
        <v>2014-01-06</v>
      </c>
      <c r="P2925" s="193">
        <f ca="1"/>
        <v>2.96</v>
      </c>
      <c r="Q2925" s="11"/>
    </row>
    <row r="2926" spans="1:17" ht="12.5">
      <c r="A2926" s="19"/>
      <c r="B2926" s="198" t="str">
        <f ca="1"/>
        <v>2014-01-07</v>
      </c>
      <c r="C2926" s="30">
        <f ca="1"/>
        <v>16.809999999999999</v>
      </c>
      <c r="D2926" s="205">
        <f t="shared" ca="1" si="208"/>
        <v>17.306000000000001</v>
      </c>
      <c r="E2926" s="30">
        <f t="shared" ca="1" si="205"/>
        <v>16.645833333333336</v>
      </c>
      <c r="F2926" s="30">
        <f t="shared" ca="1" si="206"/>
        <v>15.669500000000005</v>
      </c>
      <c r="G2926" s="206">
        <f t="shared" ca="1" si="207"/>
        <v>14.54552</v>
      </c>
      <c r="H2926" s="192" t="str">
        <f ca="1"/>
        <v>2014-01-07</v>
      </c>
      <c r="I2926" s="193">
        <f ca="1"/>
        <v>317731380</v>
      </c>
      <c r="O2926" s="192" t="str">
        <f ca="1"/>
        <v>2014-01-03</v>
      </c>
      <c r="P2926" s="193">
        <f ca="1"/>
        <v>3</v>
      </c>
      <c r="Q2926" s="11"/>
    </row>
    <row r="2927" spans="1:17" ht="12.5">
      <c r="A2927" s="19"/>
      <c r="B2927" s="198" t="str">
        <f ca="1"/>
        <v>2014-01-06</v>
      </c>
      <c r="C2927" s="30">
        <f ca="1"/>
        <v>16.93</v>
      </c>
      <c r="D2927" s="205">
        <f t="shared" ca="1" si="208"/>
        <v>17.336999999999996</v>
      </c>
      <c r="E2927" s="30">
        <f t="shared" ca="1" si="205"/>
        <v>16.618166666666667</v>
      </c>
      <c r="F2927" s="30">
        <f t="shared" ca="1" si="206"/>
        <v>15.63966666666667</v>
      </c>
      <c r="G2927" s="206">
        <f t="shared" ca="1" si="207"/>
        <v>14.541079999999999</v>
      </c>
      <c r="H2927" s="192" t="str">
        <f ca="1"/>
        <v>2014-01-06</v>
      </c>
      <c r="I2927" s="193">
        <f ca="1"/>
        <v>413437016</v>
      </c>
      <c r="O2927" s="192" t="str">
        <f ca="1"/>
        <v>2014-01-02</v>
      </c>
      <c r="P2927" s="193">
        <f ca="1"/>
        <v>2.99</v>
      </c>
      <c r="Q2927" s="11"/>
    </row>
    <row r="2928" spans="1:17" ht="12.5">
      <c r="A2928" s="19"/>
      <c r="B2928" s="198" t="str">
        <f ca="1"/>
        <v>2014-01-03</v>
      </c>
      <c r="C2928" s="30">
        <f ca="1"/>
        <v>16.84</v>
      </c>
      <c r="D2928" s="205">
        <f t="shared" ca="1" si="208"/>
        <v>17.374500000000001</v>
      </c>
      <c r="E2928" s="30">
        <f t="shared" ca="1" si="205"/>
        <v>16.587</v>
      </c>
      <c r="F2928" s="30">
        <f t="shared" ca="1" si="206"/>
        <v>15.608750000000006</v>
      </c>
      <c r="G2928" s="206">
        <f t="shared" ca="1" si="207"/>
        <v>14.53716</v>
      </c>
      <c r="H2928" s="192" t="str">
        <f ca="1"/>
        <v>2014-01-03</v>
      </c>
      <c r="I2928" s="193">
        <f ca="1"/>
        <v>393215872</v>
      </c>
      <c r="O2928" s="192" t="str">
        <f ca="1"/>
        <v>2013-12-31</v>
      </c>
      <c r="P2928" s="193">
        <f ca="1"/>
        <v>3.03</v>
      </c>
      <c r="Q2928" s="11"/>
    </row>
    <row r="2929" spans="1:17" ht="12.5">
      <c r="A2929" s="19"/>
      <c r="B2929" s="198" t="str">
        <f ca="1"/>
        <v>2014-01-02</v>
      </c>
      <c r="C2929" s="30">
        <f ca="1"/>
        <v>17.22</v>
      </c>
      <c r="D2929" s="205">
        <f t="shared" ca="1" si="208"/>
        <v>17.411499999999997</v>
      </c>
      <c r="E2929" s="30">
        <f t="shared" ca="1" si="205"/>
        <v>16.554333333333332</v>
      </c>
      <c r="F2929" s="30">
        <f t="shared" ca="1" si="206"/>
        <v>15.577916666666672</v>
      </c>
      <c r="G2929" s="206">
        <f t="shared" ca="1" si="207"/>
        <v>14.533439999999999</v>
      </c>
      <c r="H2929" s="192" t="str">
        <f ca="1"/>
        <v>2014-01-02</v>
      </c>
      <c r="I2929" s="193">
        <f ca="1"/>
        <v>235168060</v>
      </c>
      <c r="O2929" s="192" t="str">
        <f ca="1"/>
        <v>2013-12-30</v>
      </c>
      <c r="P2929" s="193">
        <f ca="1"/>
        <v>2.98</v>
      </c>
      <c r="Q2929" s="11"/>
    </row>
    <row r="2930" spans="1:17" ht="12.5">
      <c r="A2930" s="19"/>
      <c r="B2930" s="198" t="str">
        <f ca="1"/>
        <v>2013-12-31</v>
      </c>
      <c r="C2930" s="30">
        <f ca="1"/>
        <v>17.46</v>
      </c>
      <c r="D2930" s="205">
        <f t="shared" ca="1" si="208"/>
        <v>17.431999999999999</v>
      </c>
      <c r="E2930" s="30">
        <f t="shared" ca="1" si="205"/>
        <v>16.518833333333337</v>
      </c>
      <c r="F2930" s="30">
        <f t="shared" ca="1" si="206"/>
        <v>15.543666666666672</v>
      </c>
      <c r="G2930" s="206">
        <f t="shared" ca="1" si="207"/>
        <v>14.528559999999999</v>
      </c>
      <c r="H2930" s="192" t="str">
        <f ca="1"/>
        <v>2013-12-31</v>
      </c>
      <c r="I2930" s="193">
        <f ca="1"/>
        <v>223277708</v>
      </c>
      <c r="O2930" s="192" t="str">
        <f ca="1"/>
        <v>2013-12-27</v>
      </c>
      <c r="P2930" s="193">
        <f ca="1"/>
        <v>3.01</v>
      </c>
      <c r="Q2930" s="11"/>
    </row>
    <row r="2931" spans="1:17" ht="12.5">
      <c r="A2931" s="19"/>
      <c r="B2931" s="198" t="str">
        <f ca="1"/>
        <v>2013-12-30</v>
      </c>
      <c r="C2931" s="30">
        <f ca="1"/>
        <v>17.260000000000002</v>
      </c>
      <c r="D2931" s="205">
        <f t="shared" ca="1" si="208"/>
        <v>17.416999999999998</v>
      </c>
      <c r="E2931" s="30">
        <f t="shared" ca="1" si="205"/>
        <v>16.477</v>
      </c>
      <c r="F2931" s="30">
        <f t="shared" ca="1" si="206"/>
        <v>15.50758333333334</v>
      </c>
      <c r="G2931" s="206">
        <f t="shared" ca="1" si="207"/>
        <v>14.524559999999999</v>
      </c>
      <c r="H2931" s="192" t="str">
        <f ca="1"/>
        <v>2013-12-30</v>
      </c>
      <c r="I2931" s="193">
        <f ca="1"/>
        <v>253631140</v>
      </c>
      <c r="O2931" s="192" t="str">
        <f ca="1"/>
        <v>2013-12-26</v>
      </c>
      <c r="P2931" s="193">
        <f ca="1"/>
        <v>2.99</v>
      </c>
      <c r="Q2931" s="11"/>
    </row>
    <row r="2932" spans="1:17" ht="12.5">
      <c r="A2932" s="19"/>
      <c r="B2932" s="198" t="str">
        <f ca="1"/>
        <v>2013-12-27</v>
      </c>
      <c r="C2932" s="30">
        <f ca="1"/>
        <v>17.43</v>
      </c>
      <c r="D2932" s="205">
        <f t="shared" ca="1" si="208"/>
        <v>17.419499999999999</v>
      </c>
      <c r="E2932" s="30">
        <f t="shared" ca="1" si="205"/>
        <v>16.438666666666666</v>
      </c>
      <c r="F2932" s="30">
        <f t="shared" ca="1" si="206"/>
        <v>15.471500000000008</v>
      </c>
      <c r="G2932" s="206">
        <f t="shared" ca="1" si="207"/>
        <v>14.5222</v>
      </c>
      <c r="H2932" s="192" t="str">
        <f ca="1"/>
        <v>2013-12-27</v>
      </c>
      <c r="I2932" s="193">
        <f ca="1"/>
        <v>225885492</v>
      </c>
      <c r="O2932" s="192" t="str">
        <f ca="1"/>
        <v>2013-12-24</v>
      </c>
      <c r="P2932" s="193">
        <f ca="1"/>
        <v>2.98</v>
      </c>
      <c r="Q2932" s="11"/>
    </row>
    <row r="2933" spans="1:17" ht="12.5">
      <c r="A2933" s="19"/>
      <c r="B2933" s="198" t="str">
        <f ca="1"/>
        <v>2013-12-26</v>
      </c>
      <c r="C2933" s="30">
        <f ca="1"/>
        <v>17.55</v>
      </c>
      <c r="D2933" s="205">
        <f t="shared" ca="1" si="208"/>
        <v>17.397500000000001</v>
      </c>
      <c r="E2933" s="30">
        <f t="shared" ca="1" si="205"/>
        <v>16.400666666666666</v>
      </c>
      <c r="F2933" s="30">
        <f t="shared" ca="1" si="206"/>
        <v>15.434416666666671</v>
      </c>
      <c r="G2933" s="206">
        <f t="shared" ca="1" si="207"/>
        <v>14.517119999999997</v>
      </c>
      <c r="H2933" s="192" t="str">
        <f ca="1"/>
        <v>2013-12-26</v>
      </c>
      <c r="I2933" s="193">
        <f ca="1"/>
        <v>204008344</v>
      </c>
      <c r="O2933" s="192" t="str">
        <f ca="1"/>
        <v>2013-12-23</v>
      </c>
      <c r="P2933" s="193">
        <f ca="1"/>
        <v>2.93</v>
      </c>
      <c r="Q2933" s="11"/>
    </row>
    <row r="2934" spans="1:17" ht="12.5">
      <c r="A2934" s="19"/>
      <c r="B2934" s="198" t="str">
        <f ca="1"/>
        <v>2013-12-24</v>
      </c>
      <c r="C2934" s="30">
        <f ca="1"/>
        <v>17.670000000000002</v>
      </c>
      <c r="D2934" s="205">
        <f t="shared" ca="1" si="208"/>
        <v>17.350000000000001</v>
      </c>
      <c r="E2934" s="30">
        <f t="shared" ca="1" si="205"/>
        <v>16.359833333333334</v>
      </c>
      <c r="F2934" s="30">
        <f t="shared" ca="1" si="206"/>
        <v>15.394500000000006</v>
      </c>
      <c r="G2934" s="206">
        <f t="shared" ca="1" si="207"/>
        <v>14.508799999999997</v>
      </c>
      <c r="H2934" s="192" t="str">
        <f ca="1"/>
        <v>2013-12-24</v>
      </c>
      <c r="I2934" s="193">
        <f ca="1"/>
        <v>167555104</v>
      </c>
      <c r="O2934" s="192" t="str">
        <f ca="1"/>
        <v>2013-12-20</v>
      </c>
      <c r="P2934" s="193">
        <f ca="1"/>
        <v>2.89</v>
      </c>
      <c r="Q2934" s="11"/>
    </row>
    <row r="2935" spans="1:17" ht="12.5">
      <c r="A2935" s="19"/>
      <c r="B2935" s="198" t="str">
        <f ca="1"/>
        <v>2013-12-23</v>
      </c>
      <c r="C2935" s="30">
        <f ca="1"/>
        <v>17.739999999999998</v>
      </c>
      <c r="D2935" s="205">
        <f t="shared" ca="1" si="208"/>
        <v>17.281500000000001</v>
      </c>
      <c r="E2935" s="30">
        <f t="shared" ca="1" si="205"/>
        <v>16.311166666666669</v>
      </c>
      <c r="F2935" s="30">
        <f t="shared" ca="1" si="206"/>
        <v>15.35416666666667</v>
      </c>
      <c r="G2935" s="206">
        <f t="shared" ca="1" si="207"/>
        <v>14.500679999999997</v>
      </c>
      <c r="H2935" s="192" t="str">
        <f ca="1"/>
        <v>2013-12-23</v>
      </c>
      <c r="I2935" s="193">
        <f ca="1"/>
        <v>501307824</v>
      </c>
      <c r="O2935" s="192" t="str">
        <f ca="1"/>
        <v>2013-12-19</v>
      </c>
      <c r="P2935" s="193">
        <f ca="1"/>
        <v>2.93</v>
      </c>
      <c r="Q2935" s="11"/>
    </row>
    <row r="2936" spans="1:17" ht="12.5">
      <c r="A2936" s="19"/>
      <c r="B2936" s="198" t="str">
        <f ca="1"/>
        <v>2013-12-20</v>
      </c>
      <c r="C2936" s="30">
        <f ca="1"/>
        <v>17.09</v>
      </c>
      <c r="D2936" s="205">
        <f t="shared" ca="1" si="208"/>
        <v>17.203500000000005</v>
      </c>
      <c r="E2936" s="30">
        <f t="shared" ca="1" si="205"/>
        <v>16.264500000000002</v>
      </c>
      <c r="F2936" s="30">
        <f t="shared" ca="1" si="206"/>
        <v>15.31416666666667</v>
      </c>
      <c r="G2936" s="206">
        <f t="shared" ca="1" si="207"/>
        <v>14.492039999999998</v>
      </c>
      <c r="H2936" s="192" t="str">
        <f ca="1"/>
        <v>2013-12-20</v>
      </c>
      <c r="I2936" s="193">
        <f ca="1"/>
        <v>436414176</v>
      </c>
      <c r="O2936" s="192" t="str">
        <f ca="1"/>
        <v>2013-12-18</v>
      </c>
      <c r="P2936" s="193">
        <f ca="1"/>
        <v>2.89</v>
      </c>
      <c r="Q2936" s="11"/>
    </row>
    <row r="2937" spans="1:17" ht="12.5">
      <c r="A2937" s="19"/>
      <c r="B2937" s="198" t="str">
        <f ca="1"/>
        <v>2013-12-19</v>
      </c>
      <c r="C2937" s="30">
        <f ca="1"/>
        <v>16.95</v>
      </c>
      <c r="D2937" s="205">
        <f t="shared" ca="1" si="208"/>
        <v>17.160000000000004</v>
      </c>
      <c r="E2937" s="30">
        <f t="shared" ca="1" si="205"/>
        <v>16.230499999999999</v>
      </c>
      <c r="F2937" s="30">
        <f t="shared" ca="1" si="206"/>
        <v>15.278916666666667</v>
      </c>
      <c r="G2937" s="206">
        <f t="shared" ca="1" si="207"/>
        <v>14.486839999999997</v>
      </c>
      <c r="H2937" s="192" t="str">
        <f ca="1"/>
        <v>2013-12-19</v>
      </c>
      <c r="I2937" s="193">
        <f ca="1"/>
        <v>320957796</v>
      </c>
      <c r="O2937" s="192" t="str">
        <f ca="1"/>
        <v>2013-12-17</v>
      </c>
      <c r="P2937" s="193">
        <f ca="1"/>
        <v>2.84</v>
      </c>
      <c r="Q2937" s="11"/>
    </row>
    <row r="2938" spans="1:17" ht="12.5">
      <c r="A2938" s="19"/>
      <c r="B2938" s="198" t="str">
        <f ca="1"/>
        <v>2013-12-18</v>
      </c>
      <c r="C2938" s="30">
        <f ca="1"/>
        <v>17.14</v>
      </c>
      <c r="D2938" s="205">
        <f t="shared" ca="1" si="208"/>
        <v>17.113999999999997</v>
      </c>
      <c r="E2938" s="30">
        <f t="shared" ca="1" si="205"/>
        <v>16.196333333333332</v>
      </c>
      <c r="F2938" s="30">
        <f t="shared" ca="1" si="206"/>
        <v>15.242500000000001</v>
      </c>
      <c r="G2938" s="206">
        <f t="shared" ca="1" si="207"/>
        <v>14.482119999999997</v>
      </c>
      <c r="H2938" s="192" t="str">
        <f ca="1"/>
        <v>2013-12-18</v>
      </c>
      <c r="I2938" s="193">
        <f ca="1"/>
        <v>565863792</v>
      </c>
      <c r="O2938" s="192" t="str">
        <f ca="1"/>
        <v>2013-12-16</v>
      </c>
      <c r="P2938" s="193">
        <f ca="1"/>
        <v>2.88</v>
      </c>
      <c r="Q2938" s="11"/>
    </row>
    <row r="2939" spans="1:17" ht="12.5">
      <c r="A2939" s="19"/>
      <c r="B2939" s="198" t="str">
        <f ca="1"/>
        <v>2013-12-17</v>
      </c>
      <c r="C2939" s="30">
        <f ca="1"/>
        <v>17.27</v>
      </c>
      <c r="D2939" s="205">
        <f t="shared" ca="1" si="208"/>
        <v>17.0655</v>
      </c>
      <c r="E2939" s="30">
        <f t="shared" ca="1" si="205"/>
        <v>16.162833333333332</v>
      </c>
      <c r="F2939" s="30">
        <f t="shared" ca="1" si="206"/>
        <v>15.20125</v>
      </c>
      <c r="G2939" s="206">
        <f t="shared" ca="1" si="207"/>
        <v>14.476919999999998</v>
      </c>
      <c r="H2939" s="192" t="str">
        <f ca="1"/>
        <v>2013-12-17</v>
      </c>
      <c r="I2939" s="193">
        <f ca="1"/>
        <v>229902824</v>
      </c>
      <c r="O2939" s="192" t="str">
        <f ca="1"/>
        <v>2013-12-13</v>
      </c>
      <c r="P2939" s="193">
        <f ca="1"/>
        <v>2.87</v>
      </c>
      <c r="Q2939" s="11"/>
    </row>
    <row r="2940" spans="1:17" ht="12.5">
      <c r="A2940" s="19"/>
      <c r="B2940" s="198" t="str">
        <f ca="1"/>
        <v>2013-12-16</v>
      </c>
      <c r="C2940" s="30">
        <f ca="1"/>
        <v>17.350000000000001</v>
      </c>
      <c r="D2940" s="205">
        <f t="shared" ca="1" si="208"/>
        <v>17.009</v>
      </c>
      <c r="E2940" s="30">
        <f t="shared" ca="1" si="205"/>
        <v>16.127999999999997</v>
      </c>
      <c r="F2940" s="30">
        <f t="shared" ca="1" si="206"/>
        <v>15.158166666666666</v>
      </c>
      <c r="G2940" s="206">
        <f t="shared" ca="1" si="207"/>
        <v>14.471759999999998</v>
      </c>
      <c r="H2940" s="192" t="str">
        <f ca="1"/>
        <v>2013-12-16</v>
      </c>
      <c r="I2940" s="193">
        <f ca="1"/>
        <v>282594088</v>
      </c>
      <c r="O2940" s="192" t="str">
        <f ca="1"/>
        <v>2013-12-12</v>
      </c>
      <c r="P2940" s="193">
        <f ca="1"/>
        <v>2.88</v>
      </c>
      <c r="Q2940" s="11"/>
    </row>
    <row r="2941" spans="1:17" ht="12.5">
      <c r="A2941" s="19"/>
      <c r="B2941" s="198" t="str">
        <f ca="1"/>
        <v>2013-12-13</v>
      </c>
      <c r="C2941" s="30">
        <f ca="1"/>
        <v>17.260000000000002</v>
      </c>
      <c r="D2941" s="205">
        <f t="shared" ca="1" si="208"/>
        <v>16.958499999999997</v>
      </c>
      <c r="E2941" s="30">
        <f t="shared" ca="1" si="205"/>
        <v>16.07983333333333</v>
      </c>
      <c r="F2941" s="30">
        <f t="shared" ca="1" si="206"/>
        <v>15.115583333333332</v>
      </c>
      <c r="G2941" s="206">
        <f t="shared" ca="1" si="207"/>
        <v>14.467199999999997</v>
      </c>
      <c r="H2941" s="192" t="str">
        <f ca="1"/>
        <v>2013-12-13</v>
      </c>
      <c r="I2941" s="193">
        <f ca="1"/>
        <v>332822000</v>
      </c>
      <c r="O2941" s="192" t="str">
        <f ca="1"/>
        <v>2013-12-11</v>
      </c>
      <c r="P2941" s="193">
        <f ca="1"/>
        <v>2.84</v>
      </c>
      <c r="Q2941" s="11"/>
    </row>
    <row r="2942" spans="1:17" ht="12.5">
      <c r="A2942" s="19"/>
      <c r="B2942" s="198" t="str">
        <f ca="1"/>
        <v>2013-12-12</v>
      </c>
      <c r="C2942" s="30">
        <f ca="1"/>
        <v>17.45</v>
      </c>
      <c r="D2942" s="205">
        <f t="shared" ca="1" si="208"/>
        <v>16.917499999999997</v>
      </c>
      <c r="E2942" s="30">
        <f t="shared" ca="1" si="205"/>
        <v>16.035666666666664</v>
      </c>
      <c r="F2942" s="30">
        <f t="shared" ca="1" si="206"/>
        <v>15.074916666666667</v>
      </c>
      <c r="G2942" s="206">
        <f t="shared" ca="1" si="207"/>
        <v>14.461159999999996</v>
      </c>
      <c r="H2942" s="192" t="str">
        <f ca="1"/>
        <v>2013-12-12</v>
      </c>
      <c r="I2942" s="193">
        <f ca="1"/>
        <v>262290000</v>
      </c>
      <c r="O2942" s="192" t="str">
        <f ca="1"/>
        <v>2013-12-10</v>
      </c>
      <c r="P2942" s="193">
        <f ca="1"/>
        <v>2.8</v>
      </c>
      <c r="Q2942" s="11"/>
    </row>
    <row r="2943" spans="1:17" ht="12.5">
      <c r="A2943" s="19"/>
      <c r="B2943" s="198" t="str">
        <f ca="1"/>
        <v>2013-12-11</v>
      </c>
      <c r="C2943" s="30">
        <f ca="1"/>
        <v>17.47</v>
      </c>
      <c r="D2943" s="205">
        <f t="shared" ca="1" si="208"/>
        <v>16.854999999999997</v>
      </c>
      <c r="E2943" s="30">
        <f t="shared" ca="1" si="205"/>
        <v>15.984499999999999</v>
      </c>
      <c r="F2943" s="30">
        <f t="shared" ca="1" si="206"/>
        <v>15.032583333333331</v>
      </c>
      <c r="G2943" s="206">
        <f t="shared" ca="1" si="207"/>
        <v>14.453279999999998</v>
      </c>
      <c r="H2943" s="192" t="str">
        <f ca="1"/>
        <v>2013-12-11</v>
      </c>
      <c r="I2943" s="193">
        <f ca="1"/>
        <v>359719128</v>
      </c>
      <c r="O2943" s="192" t="str">
        <f ca="1"/>
        <v>2013-12-09</v>
      </c>
      <c r="P2943" s="193">
        <f ca="1"/>
        <v>2.86</v>
      </c>
      <c r="Q2943" s="11"/>
    </row>
    <row r="2944" spans="1:17" ht="12.5">
      <c r="A2944" s="19"/>
      <c r="B2944" s="198" t="str">
        <f ca="1"/>
        <v>2013-12-10</v>
      </c>
      <c r="C2944" s="30">
        <f ca="1"/>
        <v>17.600000000000001</v>
      </c>
      <c r="D2944" s="205">
        <f t="shared" ca="1" si="208"/>
        <v>16.790499999999998</v>
      </c>
      <c r="E2944" s="30">
        <f t="shared" ca="1" si="205"/>
        <v>15.928166666666666</v>
      </c>
      <c r="F2944" s="30">
        <f t="shared" ca="1" si="206"/>
        <v>14.992916666666666</v>
      </c>
      <c r="G2944" s="206">
        <f t="shared" ca="1" si="207"/>
        <v>14.447719999999995</v>
      </c>
      <c r="H2944" s="192" t="str">
        <f ca="1"/>
        <v>2013-12-10</v>
      </c>
      <c r="I2944" s="193">
        <f ca="1"/>
        <v>278270716</v>
      </c>
      <c r="O2944" s="192" t="str">
        <f ca="1"/>
        <v>2013-12-06</v>
      </c>
      <c r="P2944" s="193">
        <f ca="1"/>
        <v>2.88</v>
      </c>
      <c r="Q2944" s="11"/>
    </row>
    <row r="2945" spans="1:17" ht="12.5">
      <c r="A2945" s="19"/>
      <c r="B2945" s="198" t="str">
        <f ca="1"/>
        <v>2013-12-09</v>
      </c>
      <c r="C2945" s="30">
        <f ca="1"/>
        <v>17.63</v>
      </c>
      <c r="D2945" s="205">
        <f t="shared" ca="1" si="208"/>
        <v>16.717999999999996</v>
      </c>
      <c r="E2945" s="30">
        <f t="shared" ca="1" si="205"/>
        <v>15.866999999999999</v>
      </c>
      <c r="F2945" s="30">
        <f t="shared" ca="1" si="206"/>
        <v>14.952999999999999</v>
      </c>
      <c r="G2945" s="206">
        <f t="shared" ca="1" si="207"/>
        <v>14.442759999999996</v>
      </c>
      <c r="H2945" s="192" t="str">
        <f ca="1"/>
        <v>2013-12-09</v>
      </c>
      <c r="I2945" s="193">
        <f ca="1"/>
        <v>320494452</v>
      </c>
      <c r="O2945" s="192" t="str">
        <f ca="1"/>
        <v>2013-12-05</v>
      </c>
      <c r="P2945" s="193">
        <f ca="1"/>
        <v>2.86</v>
      </c>
      <c r="Q2945" s="11"/>
    </row>
    <row r="2946" spans="1:17" ht="12.5">
      <c r="A2946" s="19"/>
      <c r="B2946" s="198" t="str">
        <f ca="1"/>
        <v>2013-12-06</v>
      </c>
      <c r="C2946" s="30">
        <f ca="1"/>
        <v>17.43</v>
      </c>
      <c r="D2946" s="205">
        <f t="shared" ca="1" si="208"/>
        <v>16.6465</v>
      </c>
      <c r="E2946" s="30">
        <f t="shared" ca="1" si="205"/>
        <v>15.812999999999997</v>
      </c>
      <c r="F2946" s="30">
        <f t="shared" ca="1" si="206"/>
        <v>14.914416666666662</v>
      </c>
      <c r="G2946" s="206">
        <f t="shared" ca="1" si="207"/>
        <v>14.437999999999995</v>
      </c>
      <c r="H2946" s="192" t="str">
        <f ca="1"/>
        <v>2013-12-06</v>
      </c>
      <c r="I2946" s="193">
        <f ca="1"/>
        <v>344353752</v>
      </c>
      <c r="O2946" s="192" t="str">
        <f ca="1"/>
        <v>2013-12-04</v>
      </c>
      <c r="P2946" s="193">
        <f ca="1"/>
        <v>2.84</v>
      </c>
      <c r="Q2946" s="11"/>
    </row>
    <row r="2947" spans="1:17" ht="12.5">
      <c r="A2947" s="19"/>
      <c r="B2947" s="198" t="str">
        <f ca="1"/>
        <v>2013-12-05</v>
      </c>
      <c r="C2947" s="30">
        <f ca="1"/>
        <v>17.68</v>
      </c>
      <c r="D2947" s="205">
        <f t="shared" ca="1" si="208"/>
        <v>16.572499999999998</v>
      </c>
      <c r="E2947" s="30">
        <f t="shared" ca="1" si="205"/>
        <v>15.766333333333332</v>
      </c>
      <c r="F2947" s="30">
        <f t="shared" ca="1" si="206"/>
        <v>14.879749999999998</v>
      </c>
      <c r="G2947" s="206">
        <f t="shared" ca="1" si="207"/>
        <v>14.432639999999996</v>
      </c>
      <c r="H2947" s="192" t="str">
        <f ca="1"/>
        <v>2013-12-05</v>
      </c>
      <c r="I2947" s="193">
        <f ca="1"/>
        <v>447581704</v>
      </c>
      <c r="O2947" s="192" t="str">
        <f ca="1"/>
        <v>2013-12-03</v>
      </c>
      <c r="P2947" s="193">
        <f ca="1"/>
        <v>2.78</v>
      </c>
      <c r="Q2947" s="11"/>
    </row>
    <row r="2948" spans="1:17" ht="12.5">
      <c r="A2948" s="19"/>
      <c r="B2948" s="198" t="str">
        <f ca="1"/>
        <v>2013-12-04</v>
      </c>
      <c r="C2948" s="30">
        <f ca="1"/>
        <v>17.579999999999998</v>
      </c>
      <c r="D2948" s="205">
        <f t="shared" ca="1" si="208"/>
        <v>16.498999999999992</v>
      </c>
      <c r="E2948" s="30">
        <f t="shared" ref="E2948:E3011" ca="1" si="209">AVERAGE(C2948:C3007)</f>
        <v>15.712833333333329</v>
      </c>
      <c r="F2948" s="30">
        <f t="shared" ref="F2948:F3011" ca="1" si="210">AVERAGE(C2948:C3067)</f>
        <v>14.843083333333329</v>
      </c>
      <c r="G2948" s="206">
        <f t="shared" ref="G2948:G3011" ca="1" si="211">AVERAGE(C2948:C3197)</f>
        <v>14.426679999999994</v>
      </c>
      <c r="H2948" s="192" t="str">
        <f ca="1"/>
        <v>2013-12-04</v>
      </c>
      <c r="I2948" s="193">
        <f ca="1"/>
        <v>377811040</v>
      </c>
      <c r="O2948" s="192" t="str">
        <f ca="1"/>
        <v>2013-12-02</v>
      </c>
      <c r="P2948" s="193">
        <f ca="1"/>
        <v>2.8</v>
      </c>
      <c r="Q2948" s="11"/>
    </row>
    <row r="2949" spans="1:17" ht="12.5">
      <c r="A2949" s="19"/>
      <c r="B2949" s="198" t="str">
        <f ca="1"/>
        <v>2013-12-03</v>
      </c>
      <c r="C2949" s="30">
        <f ca="1"/>
        <v>17.63</v>
      </c>
      <c r="D2949" s="205">
        <f t="shared" ref="D2949:D3012" ca="1" si="212">AVERAGE(C2949:C2968)</f>
        <v>16.432999999999996</v>
      </c>
      <c r="E2949" s="30">
        <f t="shared" ca="1" si="209"/>
        <v>15.674999999999995</v>
      </c>
      <c r="F2949" s="30">
        <f t="shared" ca="1" si="210"/>
        <v>14.806749999999997</v>
      </c>
      <c r="G2949" s="206">
        <f t="shared" ca="1" si="211"/>
        <v>14.422799999999995</v>
      </c>
      <c r="H2949" s="192" t="str">
        <f ca="1"/>
        <v>2013-12-03</v>
      </c>
      <c r="I2949" s="193">
        <f ca="1"/>
        <v>450968000</v>
      </c>
      <c r="O2949" s="192" t="str">
        <f ca="1"/>
        <v>2013-11-29</v>
      </c>
      <c r="P2949" s="193">
        <f ca="1"/>
        <v>2.74</v>
      </c>
      <c r="Q2949" s="11"/>
    </row>
    <row r="2950" spans="1:17" ht="12.5">
      <c r="A2950" s="19"/>
      <c r="B2950" s="198" t="str">
        <f ca="1"/>
        <v>2013-12-02</v>
      </c>
      <c r="C2950" s="30">
        <f ca="1"/>
        <v>17.16</v>
      </c>
      <c r="D2950" s="205">
        <f t="shared" ca="1" si="212"/>
        <v>16.366499999999995</v>
      </c>
      <c r="E2950" s="30">
        <f t="shared" ca="1" si="209"/>
        <v>15.642166666666663</v>
      </c>
      <c r="F2950" s="30">
        <f t="shared" ca="1" si="210"/>
        <v>14.771499999999998</v>
      </c>
      <c r="G2950" s="206">
        <f t="shared" ca="1" si="211"/>
        <v>14.417719999999996</v>
      </c>
      <c r="H2950" s="192" t="str">
        <f ca="1"/>
        <v>2013-12-02</v>
      </c>
      <c r="I2950" s="193">
        <f ca="1"/>
        <v>472544800</v>
      </c>
      <c r="O2950" s="192" t="str">
        <f ca="1"/>
        <v>2013-11-27</v>
      </c>
      <c r="P2950" s="193">
        <f ca="1"/>
        <v>2.74</v>
      </c>
      <c r="Q2950" s="11"/>
    </row>
    <row r="2951" spans="1:17" ht="12.5">
      <c r="A2951" s="19"/>
      <c r="B2951" s="198" t="str">
        <f ca="1"/>
        <v>2013-11-29</v>
      </c>
      <c r="C2951" s="30">
        <f ca="1"/>
        <v>17.309999999999999</v>
      </c>
      <c r="D2951" s="205">
        <f t="shared" ca="1" si="212"/>
        <v>16.312999999999995</v>
      </c>
      <c r="E2951" s="30">
        <f t="shared" ca="1" si="209"/>
        <v>15.613166666666663</v>
      </c>
      <c r="F2951" s="30">
        <f t="shared" ca="1" si="210"/>
        <v>14.739249999999998</v>
      </c>
      <c r="G2951" s="206">
        <f t="shared" ca="1" si="211"/>
        <v>14.418999999999997</v>
      </c>
      <c r="H2951" s="192" t="str">
        <f ca="1"/>
        <v>2013-11-29</v>
      </c>
      <c r="I2951" s="193">
        <f ca="1"/>
        <v>318129176</v>
      </c>
      <c r="O2951" s="192" t="str">
        <f ca="1"/>
        <v>2013-11-26</v>
      </c>
      <c r="P2951" s="193">
        <f ca="1"/>
        <v>2.7</v>
      </c>
      <c r="Q2951" s="11"/>
    </row>
    <row r="2952" spans="1:17" ht="12.5">
      <c r="A2952" s="19"/>
      <c r="B2952" s="198" t="str">
        <f ca="1"/>
        <v>2013-11-27</v>
      </c>
      <c r="C2952" s="30">
        <f ca="1"/>
        <v>16.989999999999998</v>
      </c>
      <c r="D2952" s="205">
        <f t="shared" ca="1" si="212"/>
        <v>16.255999999999997</v>
      </c>
      <c r="E2952" s="30">
        <f t="shared" ca="1" si="209"/>
        <v>15.580166666666663</v>
      </c>
      <c r="F2952" s="30">
        <f t="shared" ca="1" si="210"/>
        <v>14.707083333333333</v>
      </c>
      <c r="G2952" s="206">
        <f t="shared" ca="1" si="211"/>
        <v>14.420959999999997</v>
      </c>
      <c r="H2952" s="192" t="str">
        <f ca="1"/>
        <v>2013-11-27</v>
      </c>
      <c r="I2952" s="193">
        <f ca="1"/>
        <v>363448400</v>
      </c>
      <c r="O2952" s="192" t="str">
        <f ca="1"/>
        <v>2013-11-25</v>
      </c>
      <c r="P2952" s="193">
        <f ca="1"/>
        <v>2.74</v>
      </c>
      <c r="Q2952" s="11"/>
    </row>
    <row r="2953" spans="1:17" ht="12.5">
      <c r="A2953" s="19"/>
      <c r="B2953" s="198" t="str">
        <f ca="1"/>
        <v>2013-11-26</v>
      </c>
      <c r="C2953" s="30">
        <f ca="1"/>
        <v>16.600000000000001</v>
      </c>
      <c r="D2953" s="205">
        <f t="shared" ca="1" si="212"/>
        <v>16.218499999999999</v>
      </c>
      <c r="E2953" s="30">
        <f t="shared" ca="1" si="209"/>
        <v>15.554166666666664</v>
      </c>
      <c r="F2953" s="30">
        <f t="shared" ca="1" si="210"/>
        <v>14.677916666666668</v>
      </c>
      <c r="G2953" s="206">
        <f t="shared" ca="1" si="211"/>
        <v>14.42408</v>
      </c>
      <c r="H2953" s="192" t="str">
        <f ca="1"/>
        <v>2013-11-26</v>
      </c>
      <c r="I2953" s="193">
        <f ca="1"/>
        <v>401383312</v>
      </c>
      <c r="O2953" s="192" t="str">
        <f ca="1"/>
        <v>2013-11-22</v>
      </c>
      <c r="P2953" s="193">
        <f ca="1"/>
        <v>2.75</v>
      </c>
      <c r="Q2953" s="11"/>
    </row>
    <row r="2954" spans="1:17" ht="12.5">
      <c r="A2954" s="19"/>
      <c r="B2954" s="198" t="str">
        <f ca="1"/>
        <v>2013-11-25</v>
      </c>
      <c r="C2954" s="30">
        <f ca="1"/>
        <v>16.3</v>
      </c>
      <c r="D2954" s="205">
        <f t="shared" ca="1" si="212"/>
        <v>16.187999999999999</v>
      </c>
      <c r="E2954" s="30">
        <f t="shared" ca="1" si="209"/>
        <v>15.529499999999997</v>
      </c>
      <c r="F2954" s="30">
        <f t="shared" ca="1" si="210"/>
        <v>14.652750000000001</v>
      </c>
      <c r="G2954" s="206">
        <f t="shared" ca="1" si="211"/>
        <v>14.42924</v>
      </c>
      <c r="H2954" s="192" t="str">
        <f ca="1"/>
        <v>2013-11-25</v>
      </c>
      <c r="I2954" s="193">
        <f ca="1"/>
        <v>229393840</v>
      </c>
      <c r="O2954" s="192" t="str">
        <f ca="1"/>
        <v>2013-11-21</v>
      </c>
      <c r="P2954" s="193">
        <f ca="1"/>
        <v>2.78</v>
      </c>
      <c r="Q2954" s="11"/>
    </row>
    <row r="2955" spans="1:17" ht="12.5">
      <c r="A2955" s="19"/>
      <c r="B2955" s="198" t="str">
        <f ca="1"/>
        <v>2013-11-22</v>
      </c>
      <c r="C2955" s="30">
        <f ca="1"/>
        <v>16.18</v>
      </c>
      <c r="D2955" s="205">
        <f t="shared" ca="1" si="212"/>
        <v>16.193000000000001</v>
      </c>
      <c r="E2955" s="30">
        <f t="shared" ca="1" si="209"/>
        <v>15.509166666666665</v>
      </c>
      <c r="F2955" s="30">
        <f t="shared" ca="1" si="210"/>
        <v>14.629250000000003</v>
      </c>
      <c r="G2955" s="206">
        <f t="shared" ca="1" si="211"/>
        <v>14.434839999999998</v>
      </c>
      <c r="H2955" s="192" t="str">
        <f ca="1"/>
        <v>2013-11-22</v>
      </c>
      <c r="I2955" s="193">
        <f ca="1"/>
        <v>223725600</v>
      </c>
      <c r="O2955" s="192" t="str">
        <f ca="1"/>
        <v>2013-11-20</v>
      </c>
      <c r="P2955" s="193">
        <f ca="1"/>
        <v>2.79</v>
      </c>
      <c r="Q2955" s="11"/>
    </row>
    <row r="2956" spans="1:17" ht="12.5">
      <c r="A2956" s="19"/>
      <c r="B2956" s="198" t="str">
        <f ca="1"/>
        <v>2013-11-21</v>
      </c>
      <c r="C2956" s="30">
        <f ca="1"/>
        <v>16.22</v>
      </c>
      <c r="D2956" s="205">
        <f t="shared" ca="1" si="212"/>
        <v>16.197499999999998</v>
      </c>
      <c r="E2956" s="30">
        <f t="shared" ca="1" si="209"/>
        <v>15.493</v>
      </c>
      <c r="F2956" s="30">
        <f t="shared" ca="1" si="210"/>
        <v>14.608416666666669</v>
      </c>
      <c r="G2956" s="206">
        <f t="shared" ca="1" si="211"/>
        <v>14.441119999999998</v>
      </c>
      <c r="H2956" s="192" t="str">
        <f ca="1"/>
        <v>2013-11-21</v>
      </c>
      <c r="I2956" s="193">
        <f ca="1"/>
        <v>262027704</v>
      </c>
      <c r="O2956" s="192" t="str">
        <f ca="1"/>
        <v>2013-11-19</v>
      </c>
      <c r="P2956" s="193">
        <f ca="1"/>
        <v>2.71</v>
      </c>
      <c r="Q2956" s="11"/>
    </row>
    <row r="2957" spans="1:17" ht="12.5">
      <c r="A2957" s="19"/>
      <c r="B2957" s="198" t="str">
        <f ca="1"/>
        <v>2013-11-20</v>
      </c>
      <c r="C2957" s="30">
        <f ca="1"/>
        <v>16.03</v>
      </c>
      <c r="D2957" s="205">
        <f t="shared" ca="1" si="212"/>
        <v>16.209499999999998</v>
      </c>
      <c r="E2957" s="30">
        <f t="shared" ca="1" si="209"/>
        <v>15.475833333333332</v>
      </c>
      <c r="F2957" s="30">
        <f t="shared" ca="1" si="210"/>
        <v>14.588333333333333</v>
      </c>
      <c r="G2957" s="206">
        <f t="shared" ca="1" si="211"/>
        <v>14.447839999999996</v>
      </c>
      <c r="H2957" s="192" t="str">
        <f ca="1"/>
        <v>2013-11-20</v>
      </c>
      <c r="I2957" s="193">
        <f ca="1"/>
        <v>194183384</v>
      </c>
      <c r="O2957" s="192" t="str">
        <f ca="1"/>
        <v>2013-11-18</v>
      </c>
      <c r="P2957" s="193">
        <f ca="1"/>
        <v>2.68</v>
      </c>
      <c r="Q2957" s="11"/>
    </row>
    <row r="2958" spans="1:17" ht="12.5">
      <c r="A2958" s="19"/>
      <c r="B2958" s="198" t="str">
        <f ca="1"/>
        <v>2013-11-19</v>
      </c>
      <c r="C2958" s="30">
        <f ca="1"/>
        <v>16.170000000000002</v>
      </c>
      <c r="D2958" s="205">
        <f t="shared" ca="1" si="212"/>
        <v>16.22</v>
      </c>
      <c r="E2958" s="30">
        <f t="shared" ca="1" si="209"/>
        <v>15.460666666666667</v>
      </c>
      <c r="F2958" s="30">
        <f t="shared" ca="1" si="210"/>
        <v>14.57025</v>
      </c>
      <c r="G2958" s="206">
        <f t="shared" ca="1" si="211"/>
        <v>14.453119999999997</v>
      </c>
      <c r="H2958" s="192" t="str">
        <f ca="1"/>
        <v>2013-11-19</v>
      </c>
      <c r="I2958" s="193">
        <f ca="1"/>
        <v>208939036</v>
      </c>
      <c r="O2958" s="192" t="str">
        <f ca="1"/>
        <v>2013-11-15</v>
      </c>
      <c r="P2958" s="193">
        <f ca="1"/>
        <v>2.71</v>
      </c>
      <c r="Q2958" s="11"/>
    </row>
    <row r="2959" spans="1:17" ht="12.5">
      <c r="A2959" s="19"/>
      <c r="B2959" s="198" t="str">
        <f ca="1"/>
        <v>2013-11-18</v>
      </c>
      <c r="C2959" s="30">
        <f ca="1"/>
        <v>16.14</v>
      </c>
      <c r="D2959" s="205">
        <f t="shared" ca="1" si="212"/>
        <v>16.216000000000001</v>
      </c>
      <c r="E2959" s="30">
        <f t="shared" ca="1" si="209"/>
        <v>15.450499999999998</v>
      </c>
      <c r="F2959" s="30">
        <f t="shared" ca="1" si="210"/>
        <v>14.550666666666665</v>
      </c>
      <c r="G2959" s="206">
        <f t="shared" ca="1" si="211"/>
        <v>14.456639999999998</v>
      </c>
      <c r="H2959" s="192" t="str">
        <f ca="1"/>
        <v>2013-11-18</v>
      </c>
      <c r="I2959" s="193">
        <f ca="1"/>
        <v>244945139</v>
      </c>
      <c r="O2959" s="192" t="str">
        <f ca="1"/>
        <v>2013-11-14</v>
      </c>
      <c r="P2959" s="193">
        <f ca="1"/>
        <v>2.7</v>
      </c>
      <c r="Q2959" s="11"/>
    </row>
    <row r="2960" spans="1:17" ht="12.5">
      <c r="A2960" s="19"/>
      <c r="B2960" s="198" t="str">
        <f ca="1"/>
        <v>2013-11-15</v>
      </c>
      <c r="C2960" s="30">
        <f ca="1"/>
        <v>16.34</v>
      </c>
      <c r="D2960" s="205">
        <f t="shared" ca="1" si="212"/>
        <v>16.215499999999999</v>
      </c>
      <c r="E2960" s="30">
        <f t="shared" ca="1" si="209"/>
        <v>15.439833333333331</v>
      </c>
      <c r="F2960" s="30">
        <f t="shared" ca="1" si="210"/>
        <v>14.531833333333331</v>
      </c>
      <c r="G2960" s="206">
        <f t="shared" ca="1" si="211"/>
        <v>14.460199999999999</v>
      </c>
      <c r="H2960" s="192" t="str">
        <f ca="1"/>
        <v>2013-11-15</v>
      </c>
      <c r="I2960" s="193">
        <f ca="1"/>
        <v>317920400</v>
      </c>
      <c r="O2960" s="192" t="str">
        <f ca="1"/>
        <v>2013-11-13</v>
      </c>
      <c r="P2960" s="193">
        <f ca="1"/>
        <v>2.73</v>
      </c>
      <c r="Q2960" s="11"/>
    </row>
    <row r="2961" spans="1:17" ht="12.5">
      <c r="A2961" s="19"/>
      <c r="B2961" s="198" t="str">
        <f ca="1"/>
        <v>2013-11-14</v>
      </c>
      <c r="C2961" s="30">
        <f ca="1"/>
        <v>16.440000000000001</v>
      </c>
      <c r="D2961" s="205">
        <f t="shared" ca="1" si="212"/>
        <v>16.186</v>
      </c>
      <c r="E2961" s="30">
        <f t="shared" ca="1" si="209"/>
        <v>15.426833333333329</v>
      </c>
      <c r="F2961" s="30">
        <f t="shared" ca="1" si="210"/>
        <v>14.509666666666664</v>
      </c>
      <c r="G2961" s="206">
        <f t="shared" ca="1" si="211"/>
        <v>14.463559999999998</v>
      </c>
      <c r="H2961" s="192" t="str">
        <f ca="1"/>
        <v>2013-11-14</v>
      </c>
      <c r="I2961" s="193">
        <f ca="1"/>
        <v>282420628</v>
      </c>
      <c r="O2961" s="192" t="str">
        <f ca="1"/>
        <v>2013-11-12</v>
      </c>
      <c r="P2961" s="193">
        <f ca="1"/>
        <v>2.77</v>
      </c>
      <c r="Q2961" s="11"/>
    </row>
    <row r="2962" spans="1:17" ht="12.5">
      <c r="A2962" s="19"/>
      <c r="B2962" s="198" t="str">
        <f ca="1"/>
        <v>2013-11-13</v>
      </c>
      <c r="C2962" s="30">
        <f ca="1"/>
        <v>16.2</v>
      </c>
      <c r="D2962" s="205">
        <f t="shared" ca="1" si="212"/>
        <v>16.144500000000001</v>
      </c>
      <c r="E2962" s="30">
        <f t="shared" ca="1" si="209"/>
        <v>15.41183333333333</v>
      </c>
      <c r="F2962" s="30">
        <f t="shared" ca="1" si="210"/>
        <v>14.485749999999996</v>
      </c>
      <c r="G2962" s="206">
        <f t="shared" ca="1" si="211"/>
        <v>14.461879999999997</v>
      </c>
      <c r="H2962" s="192" t="str">
        <f ca="1"/>
        <v>2013-11-13</v>
      </c>
      <c r="I2962" s="193">
        <f ca="1"/>
        <v>197220800</v>
      </c>
      <c r="O2962" s="192" t="str">
        <f ca="1"/>
        <v>2013-11-11</v>
      </c>
      <c r="P2962" s="193">
        <f ca="1"/>
        <v>2.75</v>
      </c>
      <c r="Q2962" s="11"/>
    </row>
    <row r="2963" spans="1:17" ht="12.5">
      <c r="A2963" s="19"/>
      <c r="B2963" s="198" t="str">
        <f ca="1"/>
        <v>2013-11-12</v>
      </c>
      <c r="C2963" s="30">
        <f ca="1"/>
        <v>16.18</v>
      </c>
      <c r="D2963" s="205">
        <f t="shared" ca="1" si="212"/>
        <v>16.110000000000003</v>
      </c>
      <c r="E2963" s="30">
        <f t="shared" ca="1" si="209"/>
        <v>15.400166666666662</v>
      </c>
      <c r="F2963" s="30">
        <f t="shared" ca="1" si="210"/>
        <v>14.464749999999999</v>
      </c>
      <c r="G2963" s="206">
        <f t="shared" ca="1" si="211"/>
        <v>14.460919999999998</v>
      </c>
      <c r="H2963" s="192" t="str">
        <f ca="1"/>
        <v>2013-11-12</v>
      </c>
      <c r="I2963" s="193">
        <f ca="1"/>
        <v>204458808</v>
      </c>
      <c r="O2963" s="192" t="str">
        <f ca="1"/>
        <v>2013-11-08</v>
      </c>
      <c r="P2963" s="193">
        <f ca="1"/>
        <v>2.75</v>
      </c>
      <c r="Q2963" s="11"/>
    </row>
    <row r="2964" spans="1:17" ht="12.5">
      <c r="A2964" s="19"/>
      <c r="B2964" s="198" t="str">
        <f ca="1"/>
        <v>2013-11-11</v>
      </c>
      <c r="C2964" s="30">
        <f ca="1"/>
        <v>16.149999999999999</v>
      </c>
      <c r="D2964" s="205">
        <f t="shared" ca="1" si="212"/>
        <v>16.072500000000002</v>
      </c>
      <c r="E2964" s="30">
        <f t="shared" ca="1" si="209"/>
        <v>15.392333333333331</v>
      </c>
      <c r="F2964" s="30">
        <f t="shared" ca="1" si="210"/>
        <v>14.443166666666663</v>
      </c>
      <c r="G2964" s="206">
        <f t="shared" ca="1" si="211"/>
        <v>14.461399999999999</v>
      </c>
      <c r="H2964" s="192" t="str">
        <f ca="1"/>
        <v>2013-11-11</v>
      </c>
      <c r="I2964" s="193">
        <f ca="1"/>
        <v>227453436</v>
      </c>
      <c r="O2964" s="192" t="str">
        <f ca="1"/>
        <v>2013-11-07</v>
      </c>
      <c r="P2964" s="193">
        <f ca="1"/>
        <v>2.61</v>
      </c>
      <c r="Q2964" s="11"/>
    </row>
    <row r="2965" spans="1:17" ht="12.5">
      <c r="A2965" s="19"/>
      <c r="B2965" s="198" t="str">
        <f ca="1"/>
        <v>2013-11-08</v>
      </c>
      <c r="C2965" s="30">
        <f ca="1"/>
        <v>16.2</v>
      </c>
      <c r="D2965" s="205">
        <f t="shared" ca="1" si="212"/>
        <v>16.032500000000006</v>
      </c>
      <c r="E2965" s="30">
        <f t="shared" ca="1" si="209"/>
        <v>15.382166666666665</v>
      </c>
      <c r="F2965" s="30">
        <f t="shared" ca="1" si="210"/>
        <v>14.421666666666663</v>
      </c>
      <c r="G2965" s="206">
        <f t="shared" ca="1" si="211"/>
        <v>14.462720000000001</v>
      </c>
      <c r="H2965" s="192" t="str">
        <f ca="1"/>
        <v>2013-11-08</v>
      </c>
      <c r="I2965" s="193">
        <f ca="1"/>
        <v>279318448</v>
      </c>
      <c r="O2965" s="192" t="str">
        <f ca="1"/>
        <v>2013-11-06</v>
      </c>
      <c r="P2965" s="193">
        <f ca="1"/>
        <v>2.64</v>
      </c>
      <c r="Q2965" s="11"/>
    </row>
    <row r="2966" spans="1:17" ht="12.5">
      <c r="A2966" s="19"/>
      <c r="B2966" s="198" t="str">
        <f ca="1"/>
        <v>2013-11-07</v>
      </c>
      <c r="C2966" s="30">
        <f ca="1"/>
        <v>15.95</v>
      </c>
      <c r="D2966" s="205">
        <f t="shared" ca="1" si="212"/>
        <v>15.985000000000003</v>
      </c>
      <c r="E2966" s="30">
        <f t="shared" ca="1" si="209"/>
        <v>15.368999999999996</v>
      </c>
      <c r="F2966" s="30">
        <f t="shared" ca="1" si="210"/>
        <v>14.399333333333329</v>
      </c>
      <c r="G2966" s="206">
        <f t="shared" ca="1" si="211"/>
        <v>14.463840000000001</v>
      </c>
      <c r="H2966" s="192" t="str">
        <f ca="1"/>
        <v>2013-11-07</v>
      </c>
      <c r="I2966" s="193">
        <f ca="1"/>
        <v>262620660</v>
      </c>
      <c r="O2966" s="192" t="str">
        <f ca="1"/>
        <v>2013-11-05</v>
      </c>
      <c r="P2966" s="193">
        <f ca="1"/>
        <v>2.66</v>
      </c>
      <c r="Q2966" s="11"/>
    </row>
    <row r="2967" spans="1:17" ht="12.5">
      <c r="A2967" s="19"/>
      <c r="B2967" s="198" t="str">
        <f ca="1"/>
        <v>2013-11-06</v>
      </c>
      <c r="C2967" s="30">
        <f ca="1"/>
        <v>16.21</v>
      </c>
      <c r="D2967" s="205">
        <f t="shared" ca="1" si="212"/>
        <v>15.945000000000002</v>
      </c>
      <c r="E2967" s="30">
        <f t="shared" ca="1" si="209"/>
        <v>15.36033333333333</v>
      </c>
      <c r="F2967" s="30">
        <f t="shared" ca="1" si="210"/>
        <v>14.379916666666661</v>
      </c>
      <c r="G2967" s="206">
        <f t="shared" ca="1" si="211"/>
        <v>14.466479999999999</v>
      </c>
      <c r="H2967" s="192" t="str">
        <f ca="1"/>
        <v>2013-11-06</v>
      </c>
      <c r="I2967" s="193">
        <f ca="1"/>
        <v>223376828</v>
      </c>
      <c r="O2967" s="192" t="str">
        <f ca="1"/>
        <v>2013-11-04</v>
      </c>
      <c r="P2967" s="193">
        <f ca="1"/>
        <v>2.6</v>
      </c>
      <c r="Q2967" s="11"/>
    </row>
    <row r="2968" spans="1:17" ht="12.5">
      <c r="A2968" s="19"/>
      <c r="B2968" s="198" t="str">
        <f ca="1"/>
        <v>2013-11-05</v>
      </c>
      <c r="C2968" s="30">
        <f ca="1"/>
        <v>16.260000000000002</v>
      </c>
      <c r="D2968" s="205">
        <f t="shared" ca="1" si="212"/>
        <v>15.887499999999999</v>
      </c>
      <c r="E2968" s="30">
        <f t="shared" ca="1" si="209"/>
        <v>15.342666666666663</v>
      </c>
      <c r="F2968" s="30">
        <f t="shared" ca="1" si="210"/>
        <v>14.355833333333328</v>
      </c>
      <c r="G2968" s="206">
        <f t="shared" ca="1" si="211"/>
        <v>14.466959999999998</v>
      </c>
      <c r="H2968" s="192" t="str">
        <f ca="1"/>
        <v>2013-11-05</v>
      </c>
      <c r="I2968" s="193">
        <f ca="1"/>
        <v>265472548</v>
      </c>
      <c r="O2968" s="192" t="str">
        <f ca="1"/>
        <v>2013-11-01</v>
      </c>
      <c r="P2968" s="193">
        <f ca="1"/>
        <v>2.62</v>
      </c>
      <c r="Q2968" s="11"/>
    </row>
    <row r="2969" spans="1:17" ht="12.5">
      <c r="A2969" s="19"/>
      <c r="B2969" s="198" t="str">
        <f ca="1"/>
        <v>2013-11-04</v>
      </c>
      <c r="C2969" s="30">
        <f ca="1"/>
        <v>16.3</v>
      </c>
      <c r="D2969" s="205">
        <f t="shared" ca="1" si="212"/>
        <v>15.8185</v>
      </c>
      <c r="E2969" s="30">
        <f t="shared" ca="1" si="209"/>
        <v>15.312666666666663</v>
      </c>
      <c r="F2969" s="30">
        <f t="shared" ca="1" si="210"/>
        <v>14.331666666666658</v>
      </c>
      <c r="G2969" s="206">
        <f t="shared" ca="1" si="211"/>
        <v>14.469679999999999</v>
      </c>
      <c r="H2969" s="192" t="str">
        <f ca="1"/>
        <v>2013-11-04</v>
      </c>
      <c r="I2969" s="193">
        <f ca="1"/>
        <v>244628376</v>
      </c>
      <c r="O2969" s="192" t="str">
        <f ca="1"/>
        <v>2013-10-31</v>
      </c>
      <c r="P2969" s="193">
        <f ca="1"/>
        <v>2.54</v>
      </c>
      <c r="Q2969" s="11"/>
    </row>
    <row r="2970" spans="1:17" ht="12.5">
      <c r="A2970" s="19"/>
      <c r="B2970" s="198" t="str">
        <f ca="1"/>
        <v>2013-11-01</v>
      </c>
      <c r="C2970" s="30">
        <f ca="1"/>
        <v>16.09</v>
      </c>
      <c r="D2970" s="205">
        <f t="shared" ca="1" si="212"/>
        <v>15.757999999999999</v>
      </c>
      <c r="E2970" s="30">
        <f t="shared" ca="1" si="209"/>
        <v>15.275333333333327</v>
      </c>
      <c r="F2970" s="30">
        <f t="shared" ca="1" si="210"/>
        <v>14.305666666666658</v>
      </c>
      <c r="G2970" s="206">
        <f t="shared" ca="1" si="211"/>
        <v>14.474959999999998</v>
      </c>
      <c r="H2970" s="192" t="str">
        <f ca="1"/>
        <v>2013-11-01</v>
      </c>
      <c r="I2970" s="193">
        <f ca="1"/>
        <v>274890000</v>
      </c>
      <c r="O2970" s="192" t="str">
        <f ca="1"/>
        <v>2013-10-30</v>
      </c>
      <c r="P2970" s="193">
        <f ca="1"/>
        <v>2.5299999999999998</v>
      </c>
      <c r="Q2970" s="11"/>
    </row>
    <row r="2971" spans="1:17" ht="12.5">
      <c r="A2971" s="19"/>
      <c r="B2971" s="198" t="str">
        <f ca="1"/>
        <v>2013-10-31</v>
      </c>
      <c r="C2971" s="30">
        <f ca="1"/>
        <v>16.170000000000002</v>
      </c>
      <c r="D2971" s="205">
        <f t="shared" ca="1" si="212"/>
        <v>15.700999999999997</v>
      </c>
      <c r="E2971" s="30">
        <f t="shared" ca="1" si="209"/>
        <v>15.244833333333327</v>
      </c>
      <c r="F2971" s="30">
        <f t="shared" ca="1" si="210"/>
        <v>14.285249999999992</v>
      </c>
      <c r="G2971" s="206">
        <f t="shared" ca="1" si="211"/>
        <v>14.481279999999996</v>
      </c>
      <c r="H2971" s="192" t="str">
        <f ca="1"/>
        <v>2013-10-31</v>
      </c>
      <c r="I2971" s="193">
        <f ca="1"/>
        <v>275696400</v>
      </c>
      <c r="O2971" s="192" t="str">
        <f ca="1"/>
        <v>2013-10-29</v>
      </c>
      <c r="P2971" s="193">
        <f ca="1"/>
        <v>2.5099999999999998</v>
      </c>
      <c r="Q2971" s="11"/>
    </row>
    <row r="2972" spans="1:17" ht="12.5">
      <c r="A2972" s="19"/>
      <c r="B2972" s="198" t="str">
        <f ca="1"/>
        <v>2013-10-30</v>
      </c>
      <c r="C2972" s="30">
        <f ca="1"/>
        <v>16.239999999999998</v>
      </c>
      <c r="D2972" s="205">
        <f t="shared" ca="1" si="212"/>
        <v>15.640499999999998</v>
      </c>
      <c r="E2972" s="30">
        <f t="shared" ca="1" si="209"/>
        <v>15.213499999999993</v>
      </c>
      <c r="F2972" s="30">
        <f t="shared" ca="1" si="210"/>
        <v>14.266999999999994</v>
      </c>
      <c r="G2972" s="206">
        <f t="shared" ca="1" si="211"/>
        <v>14.486319999999996</v>
      </c>
      <c r="H2972" s="192" t="str">
        <f ca="1"/>
        <v>2013-10-30</v>
      </c>
      <c r="I2972" s="193">
        <f ca="1"/>
        <v>354163600</v>
      </c>
      <c r="O2972" s="192" t="str">
        <f ca="1"/>
        <v>2013-10-28</v>
      </c>
      <c r="P2972" s="193">
        <f ca="1"/>
        <v>2.5099999999999998</v>
      </c>
      <c r="Q2972" s="11"/>
    </row>
    <row r="2973" spans="1:17" ht="12.5">
      <c r="A2973" s="19"/>
      <c r="B2973" s="198" t="str">
        <f ca="1"/>
        <v>2013-10-29</v>
      </c>
      <c r="C2973" s="30">
        <f ca="1"/>
        <v>15.99</v>
      </c>
      <c r="D2973" s="205">
        <f t="shared" ca="1" si="212"/>
        <v>15.585999999999995</v>
      </c>
      <c r="E2973" s="30">
        <f t="shared" ca="1" si="209"/>
        <v>15.181166666666659</v>
      </c>
      <c r="F2973" s="30">
        <f t="shared" ca="1" si="210"/>
        <v>14.247666666666662</v>
      </c>
      <c r="G2973" s="206">
        <f t="shared" ca="1" si="211"/>
        <v>14.493479999999998</v>
      </c>
      <c r="H2973" s="192" t="str">
        <f ca="1"/>
        <v>2013-10-29</v>
      </c>
      <c r="I2973" s="193">
        <f ca="1"/>
        <v>635809092</v>
      </c>
      <c r="O2973" s="192" t="str">
        <f ca="1"/>
        <v>2013-10-25</v>
      </c>
      <c r="P2973" s="193">
        <f ca="1"/>
        <v>2.5</v>
      </c>
      <c r="Q2973" s="11"/>
    </row>
    <row r="2974" spans="1:17" ht="12.5">
      <c r="A2974" s="19"/>
      <c r="B2974" s="198" t="str">
        <f ca="1"/>
        <v>2013-10-28</v>
      </c>
      <c r="C2974" s="30">
        <f ca="1"/>
        <v>16.399999999999999</v>
      </c>
      <c r="D2974" s="205">
        <f t="shared" ca="1" si="212"/>
        <v>15.541499999999999</v>
      </c>
      <c r="E2974" s="30">
        <f t="shared" ca="1" si="209"/>
        <v>15.155166666666657</v>
      </c>
      <c r="F2974" s="30">
        <f t="shared" ca="1" si="210"/>
        <v>14.231416666666659</v>
      </c>
      <c r="G2974" s="206">
        <f t="shared" ca="1" si="211"/>
        <v>14.501479999999995</v>
      </c>
      <c r="H2974" s="192" t="str">
        <f ca="1"/>
        <v>2013-10-28</v>
      </c>
      <c r="I2974" s="193">
        <f ca="1"/>
        <v>550441040</v>
      </c>
      <c r="O2974" s="192" t="str">
        <f ca="1"/>
        <v>2013-10-24</v>
      </c>
      <c r="P2974" s="193">
        <f ca="1"/>
        <v>2.52</v>
      </c>
      <c r="Q2974" s="11"/>
    </row>
    <row r="2975" spans="1:17" ht="12.5">
      <c r="A2975" s="19"/>
      <c r="B2975" s="198" t="str">
        <f ca="1"/>
        <v>2013-10-25</v>
      </c>
      <c r="C2975" s="30">
        <f ca="1"/>
        <v>16.27</v>
      </c>
      <c r="D2975" s="205">
        <f t="shared" ca="1" si="212"/>
        <v>15.459</v>
      </c>
      <c r="E2975" s="30">
        <f t="shared" ca="1" si="209"/>
        <v>15.118833333333328</v>
      </c>
      <c r="F2975" s="30">
        <f t="shared" ca="1" si="210"/>
        <v>14.212749999999994</v>
      </c>
      <c r="G2975" s="206">
        <f t="shared" ca="1" si="211"/>
        <v>14.508879999999998</v>
      </c>
      <c r="H2975" s="192" t="str">
        <f ca="1"/>
        <v>2013-10-25</v>
      </c>
      <c r="I2975" s="193">
        <f ca="1"/>
        <v>337792896</v>
      </c>
      <c r="O2975" s="192" t="str">
        <f ca="1"/>
        <v>2013-10-23</v>
      </c>
      <c r="P2975" s="193">
        <f ca="1"/>
        <v>2.4900000000000002</v>
      </c>
      <c r="Q2975" s="11"/>
    </row>
    <row r="2976" spans="1:17" ht="12.5">
      <c r="A2976" s="19"/>
      <c r="B2976" s="198" t="str">
        <f ca="1"/>
        <v>2013-10-24</v>
      </c>
      <c r="C2976" s="30">
        <f ca="1"/>
        <v>16.46</v>
      </c>
      <c r="D2976" s="205">
        <f t="shared" ca="1" si="212"/>
        <v>15.392500000000002</v>
      </c>
      <c r="E2976" s="30">
        <f t="shared" ca="1" si="209"/>
        <v>15.08166666666666</v>
      </c>
      <c r="F2976" s="30">
        <f t="shared" ca="1" si="210"/>
        <v>14.193916666666663</v>
      </c>
      <c r="G2976" s="206">
        <f t="shared" ca="1" si="211"/>
        <v>14.517479999999997</v>
      </c>
      <c r="H2976" s="192" t="str">
        <f ca="1"/>
        <v>2013-10-24</v>
      </c>
      <c r="I2976" s="193">
        <f ca="1"/>
        <v>384764800</v>
      </c>
      <c r="O2976" s="192" t="str">
        <f ca="1"/>
        <v>2013-10-22</v>
      </c>
      <c r="P2976" s="193">
        <f ca="1"/>
        <v>2.5099999999999998</v>
      </c>
      <c r="Q2976" s="11"/>
    </row>
    <row r="2977" spans="1:17" ht="12.5">
      <c r="A2977" s="19"/>
      <c r="B2977" s="198" t="str">
        <f ca="1"/>
        <v>2013-10-23</v>
      </c>
      <c r="C2977" s="30">
        <f ca="1"/>
        <v>16.239999999999998</v>
      </c>
      <c r="D2977" s="205">
        <f t="shared" ca="1" si="212"/>
        <v>15.321999999999999</v>
      </c>
      <c r="E2977" s="30">
        <f t="shared" ca="1" si="209"/>
        <v>15.039166666666661</v>
      </c>
      <c r="F2977" s="30">
        <f t="shared" ca="1" si="210"/>
        <v>14.173999999999996</v>
      </c>
      <c r="G2977" s="206">
        <f t="shared" ca="1" si="211"/>
        <v>14.526199999999998</v>
      </c>
      <c r="H2977" s="192" t="str">
        <f ca="1"/>
        <v>2013-10-23</v>
      </c>
      <c r="I2977" s="193">
        <f ca="1"/>
        <v>313724772</v>
      </c>
      <c r="O2977" s="192" t="str">
        <f ca="1"/>
        <v>2013-10-21</v>
      </c>
      <c r="P2977" s="193">
        <f ca="1"/>
        <v>2.61</v>
      </c>
      <c r="Q2977" s="11"/>
    </row>
    <row r="2978" spans="1:17" ht="12.5">
      <c r="A2978" s="19"/>
      <c r="B2978" s="198" t="str">
        <f ca="1"/>
        <v>2013-10-22</v>
      </c>
      <c r="C2978" s="30">
        <f ca="1"/>
        <v>16.09</v>
      </c>
      <c r="D2978" s="205">
        <f t="shared" ca="1" si="212"/>
        <v>15.255000000000001</v>
      </c>
      <c r="E2978" s="30">
        <f t="shared" ca="1" si="209"/>
        <v>15.000833333333329</v>
      </c>
      <c r="F2978" s="30">
        <f t="shared" ca="1" si="210"/>
        <v>14.153166666666662</v>
      </c>
      <c r="G2978" s="206">
        <f t="shared" ca="1" si="211"/>
        <v>14.535399999999997</v>
      </c>
      <c r="H2978" s="192" t="str">
        <f ca="1"/>
        <v>2013-10-22</v>
      </c>
      <c r="I2978" s="193">
        <f ca="1"/>
        <v>534063600</v>
      </c>
      <c r="O2978" s="192" t="str">
        <f ca="1"/>
        <v>2013-10-18</v>
      </c>
      <c r="P2978" s="193">
        <f ca="1"/>
        <v>2.59</v>
      </c>
      <c r="Q2978" s="11"/>
    </row>
    <row r="2979" spans="1:17" ht="12.5">
      <c r="A2979" s="19"/>
      <c r="B2979" s="198" t="str">
        <f ca="1"/>
        <v>2013-10-21</v>
      </c>
      <c r="C2979" s="30">
        <f ca="1"/>
        <v>16.13</v>
      </c>
      <c r="D2979" s="205">
        <f t="shared" ca="1" si="212"/>
        <v>15.206999999999999</v>
      </c>
      <c r="E2979" s="30">
        <f t="shared" ca="1" si="209"/>
        <v>14.962166666666661</v>
      </c>
      <c r="F2979" s="30">
        <f t="shared" ca="1" si="210"/>
        <v>14.132499999999993</v>
      </c>
      <c r="G2979" s="206">
        <f t="shared" ca="1" si="211"/>
        <v>14.547679999999996</v>
      </c>
      <c r="H2979" s="192" t="str">
        <f ca="1"/>
        <v>2013-10-21</v>
      </c>
      <c r="I2979" s="193">
        <f ca="1"/>
        <v>398108232</v>
      </c>
      <c r="O2979" s="192" t="str">
        <f ca="1"/>
        <v>2013-10-17</v>
      </c>
      <c r="P2979" s="193">
        <f ca="1"/>
        <v>2.59</v>
      </c>
      <c r="Q2979" s="11"/>
    </row>
    <row r="2980" spans="1:17" ht="12.5">
      <c r="A2980" s="19"/>
      <c r="B2980" s="198" t="str">
        <f ca="1"/>
        <v>2013-10-18</v>
      </c>
      <c r="C2980" s="30">
        <f ca="1"/>
        <v>15.75</v>
      </c>
      <c r="D2980" s="205">
        <f t="shared" ca="1" si="212"/>
        <v>15.1595</v>
      </c>
      <c r="E2980" s="30">
        <f t="shared" ca="1" si="209"/>
        <v>14.919333333333327</v>
      </c>
      <c r="F2980" s="30">
        <f t="shared" ca="1" si="210"/>
        <v>14.109833333333329</v>
      </c>
      <c r="G2980" s="206">
        <f t="shared" ca="1" si="211"/>
        <v>14.556879999999996</v>
      </c>
      <c r="H2980" s="192" t="str">
        <f ca="1"/>
        <v>2013-10-18</v>
      </c>
      <c r="I2980" s="193">
        <f ca="1"/>
        <v>290542624</v>
      </c>
      <c r="O2980" s="192" t="str">
        <f ca="1"/>
        <v>2013-10-16</v>
      </c>
      <c r="P2980" s="193">
        <f ca="1"/>
        <v>2.67</v>
      </c>
      <c r="Q2980" s="11"/>
    </row>
    <row r="2981" spans="1:17" ht="12.5">
      <c r="A2981" s="19"/>
      <c r="B2981" s="198" t="str">
        <f ca="1"/>
        <v>2013-10-17</v>
      </c>
      <c r="C2981" s="30">
        <f ca="1"/>
        <v>15.61</v>
      </c>
      <c r="D2981" s="205">
        <f t="shared" ca="1" si="212"/>
        <v>15.094999999999999</v>
      </c>
      <c r="E2981" s="30">
        <f t="shared" ca="1" si="209"/>
        <v>14.881499999999994</v>
      </c>
      <c r="F2981" s="30">
        <f t="shared" ca="1" si="210"/>
        <v>14.091249999999995</v>
      </c>
      <c r="G2981" s="206">
        <f t="shared" ca="1" si="211"/>
        <v>14.570359999999996</v>
      </c>
      <c r="H2981" s="192" t="str">
        <f ca="1"/>
        <v>2013-10-17</v>
      </c>
      <c r="I2981" s="193">
        <f ca="1"/>
        <v>253593619</v>
      </c>
      <c r="O2981" s="192" t="str">
        <f ca="1"/>
        <v>2013-10-15</v>
      </c>
      <c r="P2981" s="193">
        <f ca="1"/>
        <v>2.72</v>
      </c>
      <c r="Q2981" s="11"/>
    </row>
    <row r="2982" spans="1:17" ht="12.5">
      <c r="A2982" s="19"/>
      <c r="B2982" s="198" t="str">
        <f ca="1"/>
        <v>2013-10-16</v>
      </c>
      <c r="C2982" s="30">
        <f ca="1"/>
        <v>15.51</v>
      </c>
      <c r="D2982" s="205">
        <f t="shared" ca="1" si="212"/>
        <v>15.045000000000002</v>
      </c>
      <c r="E2982" s="30">
        <f t="shared" ca="1" si="209"/>
        <v>14.846999999999992</v>
      </c>
      <c r="F2982" s="30">
        <f t="shared" ca="1" si="210"/>
        <v>14.070583333333326</v>
      </c>
      <c r="G2982" s="206">
        <f t="shared" ca="1" si="211"/>
        <v>14.585839999999992</v>
      </c>
      <c r="H2982" s="192" t="str">
        <f ca="1"/>
        <v>2013-10-16</v>
      </c>
      <c r="I2982" s="193">
        <f ca="1"/>
        <v>251101200</v>
      </c>
      <c r="O2982" s="192" t="str">
        <f ca="1"/>
        <v>2013-10-14</v>
      </c>
      <c r="P2982" s="193">
        <f ca="1"/>
        <v>2.69</v>
      </c>
      <c r="Q2982" s="11"/>
    </row>
    <row r="2983" spans="1:17" ht="12.5">
      <c r="A2983" s="19"/>
      <c r="B2983" s="198" t="str">
        <f ca="1"/>
        <v>2013-10-15</v>
      </c>
      <c r="C2983" s="30">
        <f ca="1"/>
        <v>15.43</v>
      </c>
      <c r="D2983" s="205">
        <f t="shared" ca="1" si="212"/>
        <v>14.988499999999998</v>
      </c>
      <c r="E2983" s="30">
        <f t="shared" ca="1" si="209"/>
        <v>14.803166666666659</v>
      </c>
      <c r="F2983" s="30">
        <f t="shared" ca="1" si="210"/>
        <v>14.047499999999992</v>
      </c>
      <c r="G2983" s="206">
        <f t="shared" ca="1" si="211"/>
        <v>14.602359999999994</v>
      </c>
      <c r="H2983" s="192" t="str">
        <f ca="1"/>
        <v>2013-10-15</v>
      </c>
      <c r="I2983" s="193">
        <f ca="1"/>
        <v>320074760</v>
      </c>
      <c r="O2983" s="192" t="str">
        <f ca="1"/>
        <v>2013-10-11</v>
      </c>
      <c r="P2983" s="193">
        <f ca="1"/>
        <v>2.68</v>
      </c>
      <c r="Q2983" s="11"/>
    </row>
    <row r="2984" spans="1:17" ht="12.5">
      <c r="A2984" s="19"/>
      <c r="B2984" s="198" t="str">
        <f ca="1"/>
        <v>2013-10-14</v>
      </c>
      <c r="C2984" s="30">
        <f ca="1"/>
        <v>15.35</v>
      </c>
      <c r="D2984" s="205">
        <f t="shared" ca="1" si="212"/>
        <v>14.9215</v>
      </c>
      <c r="E2984" s="30">
        <f t="shared" ca="1" si="209"/>
        <v>14.764333333333326</v>
      </c>
      <c r="F2984" s="30">
        <f t="shared" ca="1" si="210"/>
        <v>14.022833333333327</v>
      </c>
      <c r="G2984" s="206">
        <f t="shared" ca="1" si="211"/>
        <v>14.617359999999993</v>
      </c>
      <c r="H2984" s="192" t="str">
        <f ca="1"/>
        <v>2013-10-14</v>
      </c>
      <c r="I2984" s="193">
        <f ca="1"/>
        <v>261898484</v>
      </c>
      <c r="O2984" s="192" t="str">
        <f ca="1"/>
        <v>2013-10-10</v>
      </c>
      <c r="P2984" s="193">
        <f ca="1"/>
        <v>2.69</v>
      </c>
      <c r="Q2984" s="11"/>
    </row>
    <row r="2985" spans="1:17" ht="12.5">
      <c r="A2985" s="19"/>
      <c r="B2985" s="198" t="str">
        <f ca="1"/>
        <v>2013-10-11</v>
      </c>
      <c r="C2985" s="30">
        <f ca="1"/>
        <v>15.25</v>
      </c>
      <c r="D2985" s="205">
        <f t="shared" ca="1" si="212"/>
        <v>14.8505</v>
      </c>
      <c r="E2985" s="30">
        <f t="shared" ca="1" si="209"/>
        <v>14.726166666666661</v>
      </c>
      <c r="F2985" s="30">
        <f t="shared" ca="1" si="210"/>
        <v>13.99808333333333</v>
      </c>
      <c r="G2985" s="206">
        <f t="shared" ca="1" si="211"/>
        <v>14.632079999999993</v>
      </c>
      <c r="H2985" s="192" t="str">
        <f ca="1"/>
        <v>2013-10-11</v>
      </c>
      <c r="I2985" s="193">
        <f ca="1"/>
        <v>267739988</v>
      </c>
      <c r="O2985" s="192" t="str">
        <f ca="1"/>
        <v>2013-10-09</v>
      </c>
      <c r="P2985" s="193">
        <f ca="1"/>
        <v>2.65</v>
      </c>
      <c r="Q2985" s="11"/>
    </row>
    <row r="2986" spans="1:17" ht="12.5">
      <c r="A2986" s="19"/>
      <c r="B2986" s="198" t="str">
        <f ca="1"/>
        <v>2013-10-10</v>
      </c>
      <c r="C2986" s="30">
        <f ca="1"/>
        <v>15.15</v>
      </c>
      <c r="D2986" s="205">
        <f t="shared" ca="1" si="212"/>
        <v>14.807499999999999</v>
      </c>
      <c r="E2986" s="30">
        <f t="shared" ca="1" si="209"/>
        <v>14.693166666666659</v>
      </c>
      <c r="F2986" s="30">
        <f t="shared" ca="1" si="210"/>
        <v>13.97433333333333</v>
      </c>
      <c r="G2986" s="206">
        <f t="shared" ca="1" si="211"/>
        <v>14.646999999999995</v>
      </c>
      <c r="H2986" s="192" t="str">
        <f ca="1"/>
        <v>2013-10-10</v>
      </c>
      <c r="I2986" s="193">
        <f ca="1"/>
        <v>278602800</v>
      </c>
      <c r="O2986" s="192" t="str">
        <f ca="1"/>
        <v>2013-10-08</v>
      </c>
      <c r="P2986" s="193">
        <f ca="1"/>
        <v>2.64</v>
      </c>
      <c r="Q2986" s="11"/>
    </row>
    <row r="2987" spans="1:17" ht="12.5">
      <c r="A2987" s="19"/>
      <c r="B2987" s="198" t="str">
        <f ca="1"/>
        <v>2013-10-09</v>
      </c>
      <c r="C2987" s="30">
        <f ca="1"/>
        <v>15.06</v>
      </c>
      <c r="D2987" s="205">
        <f t="shared" ca="1" si="212"/>
        <v>14.781499999999999</v>
      </c>
      <c r="E2987" s="30">
        <f t="shared" ca="1" si="209"/>
        <v>14.661166666666661</v>
      </c>
      <c r="F2987" s="30">
        <f t="shared" ca="1" si="210"/>
        <v>13.949499999999999</v>
      </c>
      <c r="G2987" s="206">
        <f t="shared" ca="1" si="211"/>
        <v>14.663879999999994</v>
      </c>
      <c r="H2987" s="192" t="str">
        <f ca="1"/>
        <v>2013-10-09</v>
      </c>
      <c r="I2987" s="193">
        <f ca="1"/>
        <v>301725200</v>
      </c>
      <c r="O2987" s="192" t="str">
        <f ca="1"/>
        <v>2013-10-07</v>
      </c>
      <c r="P2987" s="193">
        <f ca="1"/>
        <v>2.63</v>
      </c>
      <c r="Q2987" s="11"/>
    </row>
    <row r="2988" spans="1:17" ht="12.5">
      <c r="A2988" s="19"/>
      <c r="B2988" s="198" t="str">
        <f ca="1"/>
        <v>2013-10-08</v>
      </c>
      <c r="C2988" s="30">
        <f ca="1"/>
        <v>14.88</v>
      </c>
      <c r="D2988" s="205">
        <f t="shared" ca="1" si="212"/>
        <v>14.752000000000004</v>
      </c>
      <c r="E2988" s="30">
        <f t="shared" ca="1" si="209"/>
        <v>14.630499999999996</v>
      </c>
      <c r="F2988" s="30">
        <f t="shared" ca="1" si="210"/>
        <v>13.923416666666668</v>
      </c>
      <c r="G2988" s="206">
        <f t="shared" ca="1" si="211"/>
        <v>14.680519999999994</v>
      </c>
      <c r="H2988" s="192" t="str">
        <f ca="1"/>
        <v>2013-10-08</v>
      </c>
      <c r="I2988" s="193">
        <f ca="1"/>
        <v>290917200</v>
      </c>
      <c r="O2988" s="192" t="str">
        <f ca="1"/>
        <v>2013-10-04</v>
      </c>
      <c r="P2988" s="193">
        <f ca="1"/>
        <v>2.65</v>
      </c>
      <c r="Q2988" s="11"/>
    </row>
    <row r="2989" spans="1:17" ht="12.5">
      <c r="A2989" s="19"/>
      <c r="B2989" s="198" t="str">
        <f ca="1"/>
        <v>2013-10-07</v>
      </c>
      <c r="C2989" s="30">
        <f ca="1"/>
        <v>15.09</v>
      </c>
      <c r="D2989" s="205">
        <f t="shared" ca="1" si="212"/>
        <v>14.773500000000002</v>
      </c>
      <c r="E2989" s="30">
        <f t="shared" ca="1" si="209"/>
        <v>14.601499999999994</v>
      </c>
      <c r="F2989" s="30">
        <f t="shared" ca="1" si="210"/>
        <v>13.899166666666668</v>
      </c>
      <c r="G2989" s="206">
        <f t="shared" ca="1" si="211"/>
        <v>14.698159999999994</v>
      </c>
      <c r="H2989" s="192" t="str">
        <f ca="1"/>
        <v>2013-10-07</v>
      </c>
      <c r="I2989" s="193">
        <f ca="1"/>
        <v>312292740</v>
      </c>
      <c r="O2989" s="192" t="str">
        <f ca="1"/>
        <v>2013-10-03</v>
      </c>
      <c r="P2989" s="193">
        <f ca="1"/>
        <v>2.61</v>
      </c>
      <c r="Q2989" s="11"/>
    </row>
    <row r="2990" spans="1:17" ht="12.5">
      <c r="A2990" s="19"/>
      <c r="B2990" s="198" t="str">
        <f ca="1"/>
        <v>2013-10-04</v>
      </c>
      <c r="C2990" s="30">
        <f ca="1"/>
        <v>14.95</v>
      </c>
      <c r="D2990" s="205">
        <f t="shared" ca="1" si="212"/>
        <v>14.802000000000003</v>
      </c>
      <c r="E2990" s="30">
        <f t="shared" ca="1" si="209"/>
        <v>14.568499999999995</v>
      </c>
      <c r="F2990" s="30">
        <f t="shared" ca="1" si="210"/>
        <v>13.875916666666667</v>
      </c>
      <c r="G2990" s="206">
        <f t="shared" ca="1" si="211"/>
        <v>14.716679999999995</v>
      </c>
      <c r="H2990" s="192" t="str">
        <f ca="1"/>
        <v>2013-10-04</v>
      </c>
      <c r="I2990" s="193">
        <f ca="1"/>
        <v>258869775</v>
      </c>
      <c r="O2990" s="192" t="str">
        <f ca="1"/>
        <v>2013-10-02</v>
      </c>
      <c r="P2990" s="193">
        <f ca="1"/>
        <v>2.63</v>
      </c>
      <c r="Q2990" s="11"/>
    </row>
    <row r="2991" spans="1:17" ht="12.5">
      <c r="A2991" s="19"/>
      <c r="B2991" s="198" t="str">
        <f ca="1"/>
        <v>2013-10-03</v>
      </c>
      <c r="C2991" s="30">
        <f ca="1"/>
        <v>14.96</v>
      </c>
      <c r="D2991" s="205">
        <f t="shared" ca="1" si="212"/>
        <v>14.825500000000002</v>
      </c>
      <c r="E2991" s="30">
        <f t="shared" ca="1" si="209"/>
        <v>14.538166666666662</v>
      </c>
      <c r="F2991" s="30">
        <f t="shared" ca="1" si="210"/>
        <v>13.859833333333334</v>
      </c>
      <c r="G2991" s="206">
        <f t="shared" ca="1" si="211"/>
        <v>14.737479999999994</v>
      </c>
      <c r="H2991" s="192" t="str">
        <f ca="1"/>
        <v>2013-10-03</v>
      </c>
      <c r="I2991" s="193">
        <f ca="1"/>
        <v>322754360</v>
      </c>
      <c r="O2991" s="192" t="str">
        <f ca="1"/>
        <v>2013-10-01</v>
      </c>
      <c r="P2991" s="193">
        <f ca="1"/>
        <v>2.65</v>
      </c>
      <c r="Q2991" s="11"/>
    </row>
    <row r="2992" spans="1:17" ht="12.5">
      <c r="A2992" s="19"/>
      <c r="B2992" s="198" t="str">
        <f ca="1"/>
        <v>2013-10-02</v>
      </c>
      <c r="C2992" s="30">
        <f ca="1"/>
        <v>15.15</v>
      </c>
      <c r="D2992" s="205">
        <f t="shared" ca="1" si="212"/>
        <v>14.843999999999999</v>
      </c>
      <c r="E2992" s="30">
        <f t="shared" ca="1" si="209"/>
        <v>14.504333333333328</v>
      </c>
      <c r="F2992" s="30">
        <f t="shared" ca="1" si="210"/>
        <v>13.842000000000002</v>
      </c>
      <c r="G2992" s="206">
        <f t="shared" ca="1" si="211"/>
        <v>14.758799999999995</v>
      </c>
      <c r="H2992" s="192" t="str">
        <f ca="1"/>
        <v>2013-10-02</v>
      </c>
      <c r="I2992" s="193">
        <f ca="1"/>
        <v>289184000</v>
      </c>
      <c r="O2992" s="192" t="str">
        <f ca="1"/>
        <v>2013-09-30</v>
      </c>
      <c r="P2992" s="193">
        <f ca="1"/>
        <v>2.62</v>
      </c>
      <c r="Q2992" s="11"/>
    </row>
    <row r="2993" spans="1:17" ht="12.5">
      <c r="A2993" s="19"/>
      <c r="B2993" s="198" t="str">
        <f ca="1"/>
        <v>2013-10-01</v>
      </c>
      <c r="C2993" s="30">
        <f ca="1"/>
        <v>15.1</v>
      </c>
      <c r="D2993" s="205">
        <f t="shared" ca="1" si="212"/>
        <v>14.858000000000001</v>
      </c>
      <c r="E2993" s="30">
        <f t="shared" ca="1" si="209"/>
        <v>14.468166666666662</v>
      </c>
      <c r="F2993" s="30">
        <f t="shared" ca="1" si="210"/>
        <v>13.825166666666668</v>
      </c>
      <c r="G2993" s="206">
        <f t="shared" ca="1" si="211"/>
        <v>14.778159999999993</v>
      </c>
      <c r="H2993" s="192" t="str">
        <f ca="1"/>
        <v>2013-10-01</v>
      </c>
      <c r="I2993" s="193">
        <f ca="1"/>
        <v>353883600</v>
      </c>
      <c r="O2993" s="192" t="str">
        <f ca="1"/>
        <v>2013-09-27</v>
      </c>
      <c r="P2993" s="193">
        <f ca="1"/>
        <v>2.62</v>
      </c>
      <c r="Q2993" s="11"/>
    </row>
    <row r="2994" spans="1:17" ht="12.5">
      <c r="A2994" s="19"/>
      <c r="B2994" s="198" t="str">
        <f ca="1"/>
        <v>2013-09-30</v>
      </c>
      <c r="C2994" s="30">
        <f ca="1"/>
        <v>14.75</v>
      </c>
      <c r="D2994" s="205">
        <f t="shared" ca="1" si="212"/>
        <v>14.859</v>
      </c>
      <c r="E2994" s="30">
        <f t="shared" ca="1" si="209"/>
        <v>14.429166666666664</v>
      </c>
      <c r="F2994" s="30">
        <f t="shared" ca="1" si="210"/>
        <v>13.809833333333335</v>
      </c>
      <c r="G2994" s="206">
        <f t="shared" ca="1" si="211"/>
        <v>14.797479999999995</v>
      </c>
      <c r="H2994" s="192" t="str">
        <f ca="1"/>
        <v>2013-09-30</v>
      </c>
      <c r="I2994" s="193">
        <f ca="1"/>
        <v>260157892</v>
      </c>
      <c r="O2994" s="192" t="str">
        <f ca="1"/>
        <v>2013-09-26</v>
      </c>
      <c r="P2994" s="193">
        <f ca="1"/>
        <v>2.64</v>
      </c>
      <c r="Q2994" s="11"/>
    </row>
    <row r="2995" spans="1:17" ht="12.5">
      <c r="A2995" s="19"/>
      <c r="B2995" s="198" t="str">
        <f ca="1"/>
        <v>2013-09-27</v>
      </c>
      <c r="C2995" s="30">
        <f ca="1"/>
        <v>14.94</v>
      </c>
      <c r="D2995" s="205">
        <f t="shared" ca="1" si="212"/>
        <v>14.875499999999999</v>
      </c>
      <c r="E2995" s="30">
        <f t="shared" ca="1" si="209"/>
        <v>14.397166666666662</v>
      </c>
      <c r="F2995" s="30">
        <f t="shared" ca="1" si="210"/>
        <v>13.797750000000002</v>
      </c>
      <c r="G2995" s="206">
        <f t="shared" ca="1" si="211"/>
        <v>14.819119999999991</v>
      </c>
      <c r="H2995" s="192" t="str">
        <f ca="1"/>
        <v>2013-09-27</v>
      </c>
      <c r="I2995" s="193">
        <f ca="1"/>
        <v>228040400</v>
      </c>
      <c r="O2995" s="192" t="str">
        <f ca="1"/>
        <v>2013-09-25</v>
      </c>
      <c r="P2995" s="193">
        <f ca="1"/>
        <v>2.61</v>
      </c>
      <c r="Q2995" s="11"/>
    </row>
    <row r="2996" spans="1:17" ht="12.5">
      <c r="A2996" s="19"/>
      <c r="B2996" s="198" t="str">
        <f ca="1"/>
        <v>2013-09-26</v>
      </c>
      <c r="C2996" s="30">
        <f ca="1"/>
        <v>15.05</v>
      </c>
      <c r="D2996" s="205">
        <f t="shared" ca="1" si="212"/>
        <v>14.888999999999999</v>
      </c>
      <c r="E2996" s="30">
        <f t="shared" ca="1" si="209"/>
        <v>14.36383333333333</v>
      </c>
      <c r="F2996" s="30">
        <f t="shared" ca="1" si="210"/>
        <v>13.781916666666667</v>
      </c>
      <c r="G2996" s="206">
        <f t="shared" ca="1" si="211"/>
        <v>14.841719999999993</v>
      </c>
      <c r="H2996" s="192" t="str">
        <f ca="1"/>
        <v>2013-09-26</v>
      </c>
      <c r="I2996" s="193">
        <f ca="1"/>
        <v>237221600</v>
      </c>
      <c r="O2996" s="192" t="str">
        <f ca="1"/>
        <v>2013-09-24</v>
      </c>
      <c r="P2996" s="193">
        <f ca="1"/>
        <v>2.65</v>
      </c>
      <c r="Q2996" s="11"/>
    </row>
    <row r="2997" spans="1:17" ht="12.5">
      <c r="A2997" s="19"/>
      <c r="B2997" s="198" t="str">
        <f ca="1"/>
        <v>2013-09-25</v>
      </c>
      <c r="C2997" s="30">
        <f ca="1"/>
        <v>14.9</v>
      </c>
      <c r="D2997" s="205">
        <f t="shared" ca="1" si="212"/>
        <v>14.895999999999997</v>
      </c>
      <c r="E2997" s="30">
        <f t="shared" ca="1" si="209"/>
        <v>14.327333333333332</v>
      </c>
      <c r="F2997" s="30">
        <f t="shared" ca="1" si="210"/>
        <v>13.765000000000002</v>
      </c>
      <c r="G2997" s="206">
        <f t="shared" ca="1" si="211"/>
        <v>14.861919999999992</v>
      </c>
      <c r="H2997" s="192" t="str">
        <f ca="1"/>
        <v>2013-09-25</v>
      </c>
      <c r="I2997" s="193">
        <f ca="1"/>
        <v>316957200</v>
      </c>
      <c r="O2997" s="192" t="str">
        <f ca="1"/>
        <v>2013-09-23</v>
      </c>
      <c r="P2997" s="193">
        <f ca="1"/>
        <v>2.71</v>
      </c>
      <c r="Q2997" s="11"/>
    </row>
    <row r="2998" spans="1:17" ht="12.5">
      <c r="A2998" s="19"/>
      <c r="B2998" s="198" t="str">
        <f ca="1"/>
        <v>2013-09-24</v>
      </c>
      <c r="C2998" s="30">
        <f ca="1"/>
        <v>15.13</v>
      </c>
      <c r="D2998" s="205">
        <f t="shared" ca="1" si="212"/>
        <v>14.907000000000002</v>
      </c>
      <c r="E2998" s="30">
        <f t="shared" ca="1" si="209"/>
        <v>14.288666666666668</v>
      </c>
      <c r="F2998" s="30">
        <f t="shared" ca="1" si="210"/>
        <v>13.748500000000002</v>
      </c>
      <c r="G2998" s="206">
        <f t="shared" ca="1" si="211"/>
        <v>14.883759999999993</v>
      </c>
      <c r="H2998" s="192" t="str">
        <f ca="1"/>
        <v>2013-09-24</v>
      </c>
      <c r="I2998" s="193">
        <f ca="1"/>
        <v>364344400</v>
      </c>
      <c r="O2998" s="192" t="str">
        <f ca="1"/>
        <v>2013-09-20</v>
      </c>
      <c r="P2998" s="193">
        <f ca="1"/>
        <v>2.73</v>
      </c>
      <c r="Q2998" s="11"/>
    </row>
    <row r="2999" spans="1:17" ht="12.5">
      <c r="A2999" s="19"/>
      <c r="B2999" s="198" t="str">
        <f ca="1"/>
        <v>2013-09-23</v>
      </c>
      <c r="C2999" s="30">
        <f ca="1"/>
        <v>15.18</v>
      </c>
      <c r="D2999" s="205">
        <f t="shared" ca="1" si="212"/>
        <v>14.928500000000003</v>
      </c>
      <c r="E2999" s="30">
        <f t="shared" ca="1" si="209"/>
        <v>14.239666666666668</v>
      </c>
      <c r="F2999" s="30">
        <f t="shared" ca="1" si="210"/>
        <v>13.731250000000001</v>
      </c>
      <c r="G2999" s="206">
        <f t="shared" ca="1" si="211"/>
        <v>14.906759999999993</v>
      </c>
      <c r="H2999" s="192" t="str">
        <f ca="1"/>
        <v>2013-09-23</v>
      </c>
      <c r="I2999" s="193">
        <f ca="1"/>
        <v>762107000</v>
      </c>
      <c r="O2999" s="192" t="str">
        <f ca="1"/>
        <v>2013-09-19</v>
      </c>
      <c r="P2999" s="193">
        <f ca="1"/>
        <v>2.75</v>
      </c>
      <c r="Q2999" s="11"/>
    </row>
    <row r="3000" spans="1:17" ht="12.5">
      <c r="A3000" s="19"/>
      <c r="B3000" s="198" t="str">
        <f ca="1"/>
        <v>2013-09-20</v>
      </c>
      <c r="C3000" s="30">
        <f ca="1"/>
        <v>14.46</v>
      </c>
      <c r="D3000" s="205">
        <f t="shared" ca="1" si="212"/>
        <v>14.9445</v>
      </c>
      <c r="E3000" s="30">
        <f t="shared" ca="1" si="209"/>
        <v>14.188333333333334</v>
      </c>
      <c r="F3000" s="30">
        <f t="shared" ca="1" si="210"/>
        <v>13.714666666666668</v>
      </c>
      <c r="G3000" s="206">
        <f t="shared" ca="1" si="211"/>
        <v>14.930679999999994</v>
      </c>
      <c r="H3000" s="192" t="str">
        <f ca="1"/>
        <v>2013-09-20</v>
      </c>
      <c r="I3000" s="193">
        <f ca="1"/>
        <v>699302800</v>
      </c>
      <c r="O3000" s="192" t="str">
        <f ca="1"/>
        <v>2013-09-18</v>
      </c>
      <c r="P3000" s="193">
        <f ca="1"/>
        <v>2.71</v>
      </c>
      <c r="Q3000" s="11"/>
    </row>
    <row r="3001" spans="1:17" ht="12.5">
      <c r="A3001" s="19"/>
      <c r="B3001" s="198" t="str">
        <f ca="1"/>
        <v>2013-09-19</v>
      </c>
      <c r="C3001" s="30">
        <f ca="1"/>
        <v>14.61</v>
      </c>
      <c r="D3001" s="205">
        <f t="shared" ca="1" si="212"/>
        <v>14.999500000000001</v>
      </c>
      <c r="E3001" s="30">
        <f t="shared" ca="1" si="209"/>
        <v>14.151333333333335</v>
      </c>
      <c r="F3001" s="30">
        <f t="shared" ca="1" si="210"/>
        <v>13.703500000000002</v>
      </c>
      <c r="G3001" s="206">
        <f t="shared" ca="1" si="211"/>
        <v>14.957319999999992</v>
      </c>
      <c r="H3001" s="192" t="str">
        <f ca="1"/>
        <v>2013-09-19</v>
      </c>
      <c r="I3001" s="193">
        <f ca="1"/>
        <v>404541200</v>
      </c>
      <c r="O3001" s="192" t="str">
        <f ca="1"/>
        <v>2013-09-17</v>
      </c>
      <c r="P3001" s="193">
        <f ca="1"/>
        <v>2.85</v>
      </c>
      <c r="Q3001" s="11"/>
    </row>
    <row r="3002" spans="1:17" ht="12.5">
      <c r="A3002" s="19"/>
      <c r="B3002" s="198" t="str">
        <f ca="1"/>
        <v>2013-09-18</v>
      </c>
      <c r="C3002" s="30">
        <f ca="1"/>
        <v>14.38</v>
      </c>
      <c r="D3002" s="205">
        <f t="shared" ca="1" si="212"/>
        <v>15.046000000000003</v>
      </c>
      <c r="E3002" s="30">
        <f t="shared" ca="1" si="209"/>
        <v>14.114166666666671</v>
      </c>
      <c r="F3002" s="30">
        <f t="shared" ca="1" si="210"/>
        <v>13.69091666666667</v>
      </c>
      <c r="G3002" s="206">
        <f t="shared" ca="1" si="211"/>
        <v>14.983759999999991</v>
      </c>
      <c r="H3002" s="192" t="str">
        <f ca="1"/>
        <v>2013-09-18</v>
      </c>
      <c r="I3002" s="193">
        <f ca="1"/>
        <v>456862000</v>
      </c>
      <c r="O3002" s="192" t="str">
        <f ca="1"/>
        <v>2013-09-16</v>
      </c>
      <c r="P3002" s="193">
        <f ca="1"/>
        <v>2.87</v>
      </c>
      <c r="Q3002" s="11"/>
    </row>
    <row r="3003" spans="1:17" ht="12.5">
      <c r="A3003" s="19"/>
      <c r="B3003" s="198" t="str">
        <f ca="1"/>
        <v>2013-09-17</v>
      </c>
      <c r="C3003" s="30">
        <f ca="1"/>
        <v>14.09</v>
      </c>
      <c r="D3003" s="205">
        <f t="shared" ca="1" si="212"/>
        <v>15.102000000000004</v>
      </c>
      <c r="E3003" s="30">
        <f t="shared" ca="1" si="209"/>
        <v>14.080666666666671</v>
      </c>
      <c r="F3003" s="30">
        <f t="shared" ca="1" si="210"/>
        <v>13.683750000000002</v>
      </c>
      <c r="G3003" s="206">
        <f t="shared" ca="1" si="211"/>
        <v>15.011079999999991</v>
      </c>
      <c r="H3003" s="192" t="str">
        <f ca="1"/>
        <v>2013-09-17</v>
      </c>
      <c r="I3003" s="193">
        <f ca="1"/>
        <v>399380800</v>
      </c>
      <c r="O3003" s="192" t="str">
        <f ca="1"/>
        <v>2013-09-13</v>
      </c>
      <c r="P3003" s="193">
        <f ca="1"/>
        <v>2.9</v>
      </c>
      <c r="Q3003" s="11"/>
    </row>
    <row r="3004" spans="1:17" ht="12.5">
      <c r="A3004" s="19"/>
      <c r="B3004" s="198" t="str">
        <f ca="1"/>
        <v>2013-09-16</v>
      </c>
      <c r="C3004" s="30">
        <f ca="1"/>
        <v>13.93</v>
      </c>
      <c r="D3004" s="205">
        <f t="shared" ca="1" si="212"/>
        <v>15.183000000000002</v>
      </c>
      <c r="E3004" s="30">
        <f t="shared" ca="1" si="209"/>
        <v>14.057666666666671</v>
      </c>
      <c r="F3004" s="30">
        <f t="shared" ca="1" si="210"/>
        <v>13.681416666666669</v>
      </c>
      <c r="G3004" s="206">
        <f t="shared" ca="1" si="211"/>
        <v>15.039319999999991</v>
      </c>
      <c r="H3004" s="192" t="str">
        <f ca="1"/>
        <v>2013-09-16</v>
      </c>
      <c r="I3004" s="193">
        <f ca="1"/>
        <v>548551012</v>
      </c>
      <c r="O3004" s="192" t="str">
        <f ca="1"/>
        <v>2013-09-12</v>
      </c>
      <c r="P3004" s="193">
        <f ca="1"/>
        <v>2.91</v>
      </c>
      <c r="Q3004" s="11"/>
    </row>
    <row r="3005" spans="1:17" ht="12.5">
      <c r="A3005" s="19"/>
      <c r="B3005" s="198" t="str">
        <f ca="1"/>
        <v>2013-09-13</v>
      </c>
      <c r="C3005" s="30">
        <f ca="1"/>
        <v>14.39</v>
      </c>
      <c r="D3005" s="205">
        <f t="shared" ca="1" si="212"/>
        <v>15.263500000000002</v>
      </c>
      <c r="E3005" s="30">
        <f t="shared" ca="1" si="209"/>
        <v>14.039000000000005</v>
      </c>
      <c r="F3005" s="30">
        <f t="shared" ca="1" si="210"/>
        <v>13.68266666666667</v>
      </c>
      <c r="G3005" s="206">
        <f t="shared" ca="1" si="211"/>
        <v>15.067159999999991</v>
      </c>
      <c r="H3005" s="192" t="str">
        <f ca="1"/>
        <v>2013-09-13</v>
      </c>
      <c r="I3005" s="193">
        <f ca="1"/>
        <v>298835600</v>
      </c>
      <c r="O3005" s="192" t="str">
        <f ca="1"/>
        <v>2013-09-11</v>
      </c>
      <c r="P3005" s="193">
        <f ca="1"/>
        <v>2.92</v>
      </c>
      <c r="Q3005" s="11"/>
    </row>
    <row r="3006" spans="1:17" ht="12.5">
      <c r="A3006" s="19"/>
      <c r="B3006" s="198" t="str">
        <f ca="1"/>
        <v>2013-09-12</v>
      </c>
      <c r="C3006" s="30">
        <f ca="1"/>
        <v>14.63</v>
      </c>
      <c r="D3006" s="205">
        <f t="shared" ca="1" si="212"/>
        <v>15.314500000000001</v>
      </c>
      <c r="E3006" s="30">
        <f t="shared" ca="1" si="209"/>
        <v>14.015833333333337</v>
      </c>
      <c r="F3006" s="30">
        <f t="shared" ca="1" si="210"/>
        <v>13.680750000000002</v>
      </c>
      <c r="G3006" s="206">
        <f t="shared" ca="1" si="211"/>
        <v>15.092159999999991</v>
      </c>
      <c r="H3006" s="192" t="str">
        <f ca="1"/>
        <v>2013-09-12</v>
      </c>
      <c r="I3006" s="193">
        <f ca="1"/>
        <v>404051200</v>
      </c>
      <c r="O3006" s="192" t="str">
        <f ca="1"/>
        <v>2013-09-10</v>
      </c>
      <c r="P3006" s="193">
        <f ca="1"/>
        <v>2.96</v>
      </c>
      <c r="Q3006" s="11"/>
    </row>
    <row r="3007" spans="1:17" ht="12.5">
      <c r="A3007" s="19"/>
      <c r="B3007" s="198" t="str">
        <f ca="1"/>
        <v>2013-09-11</v>
      </c>
      <c r="C3007" s="30">
        <f ca="1"/>
        <v>14.47</v>
      </c>
      <c r="D3007" s="205">
        <f t="shared" ca="1" si="212"/>
        <v>15.354500000000002</v>
      </c>
      <c r="E3007" s="30">
        <f t="shared" ca="1" si="209"/>
        <v>13.993166666666671</v>
      </c>
      <c r="F3007" s="30">
        <f t="shared" ca="1" si="210"/>
        <v>13.676416666666666</v>
      </c>
      <c r="G3007" s="206">
        <f t="shared" ca="1" si="211"/>
        <v>15.114599999999989</v>
      </c>
      <c r="H3007" s="192" t="str">
        <f ca="1"/>
        <v>2013-09-11</v>
      </c>
      <c r="I3007" s="193">
        <f ca="1"/>
        <v>898696400</v>
      </c>
      <c r="O3007" s="192" t="str">
        <f ca="1"/>
        <v>2013-09-09</v>
      </c>
      <c r="P3007" s="193">
        <f ca="1"/>
        <v>2.9</v>
      </c>
      <c r="Q3007" s="11"/>
    </row>
    <row r="3008" spans="1:17" ht="12.5">
      <c r="A3008" s="19"/>
      <c r="B3008" s="198" t="str">
        <f ca="1"/>
        <v>2013-09-10</v>
      </c>
      <c r="C3008" s="30">
        <f ca="1"/>
        <v>15.31</v>
      </c>
      <c r="D3008" s="205">
        <f t="shared" ca="1" si="212"/>
        <v>15.388500000000002</v>
      </c>
      <c r="E3008" s="30">
        <f t="shared" ca="1" si="209"/>
        <v>13.973333333333338</v>
      </c>
      <c r="F3008" s="30">
        <f t="shared" ca="1" si="210"/>
        <v>13.671083333333335</v>
      </c>
      <c r="G3008" s="206">
        <f t="shared" ca="1" si="211"/>
        <v>15.13655999999999</v>
      </c>
      <c r="H3008" s="192" t="str">
        <f ca="1"/>
        <v>2013-09-10</v>
      </c>
      <c r="I3008" s="193">
        <f ca="1"/>
        <v>743196004</v>
      </c>
      <c r="O3008" s="192" t="str">
        <f ca="1"/>
        <v>2013-09-06</v>
      </c>
      <c r="P3008" s="193">
        <f ca="1"/>
        <v>2.94</v>
      </c>
      <c r="Q3008" s="11"/>
    </row>
    <row r="3009" spans="1:17" ht="12.5">
      <c r="A3009" s="19"/>
      <c r="B3009" s="198" t="str">
        <f ca="1"/>
        <v>2013-09-09</v>
      </c>
      <c r="C3009" s="30">
        <f ca="1"/>
        <v>15.66</v>
      </c>
      <c r="D3009" s="205">
        <f t="shared" ca="1" si="212"/>
        <v>15.345999999999998</v>
      </c>
      <c r="E3009" s="30">
        <f t="shared" ca="1" si="209"/>
        <v>13.938500000000003</v>
      </c>
      <c r="F3009" s="30">
        <f t="shared" ca="1" si="210"/>
        <v>13.658583333333333</v>
      </c>
      <c r="G3009" s="206">
        <f t="shared" ca="1" si="211"/>
        <v>15.15543999999999</v>
      </c>
      <c r="H3009" s="192" t="str">
        <f ca="1"/>
        <v>2013-09-09</v>
      </c>
      <c r="I3009" s="193">
        <f ca="1"/>
        <v>340687200</v>
      </c>
      <c r="O3009" s="192" t="str">
        <f ca="1"/>
        <v>2013-09-05</v>
      </c>
      <c r="P3009" s="193">
        <f ca="1"/>
        <v>2.98</v>
      </c>
      <c r="Q3009" s="11"/>
    </row>
    <row r="3010" spans="1:17" ht="12.5">
      <c r="A3010" s="19"/>
      <c r="B3010" s="198" t="str">
        <f ca="1"/>
        <v>2013-09-06</v>
      </c>
      <c r="C3010" s="30">
        <f ca="1"/>
        <v>15.42</v>
      </c>
      <c r="D3010" s="205">
        <f t="shared" ca="1" si="212"/>
        <v>15.265999999999996</v>
      </c>
      <c r="E3010" s="30">
        <f t="shared" ca="1" si="209"/>
        <v>13.900833333333336</v>
      </c>
      <c r="F3010" s="30">
        <f t="shared" ca="1" si="210"/>
        <v>13.643750000000001</v>
      </c>
      <c r="G3010" s="206">
        <f t="shared" ca="1" si="211"/>
        <v>15.175039999999992</v>
      </c>
      <c r="H3010" s="192" t="str">
        <f ca="1"/>
        <v>2013-09-06</v>
      </c>
      <c r="I3010" s="193">
        <f ca="1"/>
        <v>359525600</v>
      </c>
      <c r="O3010" s="192" t="str">
        <f ca="1"/>
        <v>2013-09-04</v>
      </c>
      <c r="P3010" s="193">
        <f ca="1"/>
        <v>2.9</v>
      </c>
      <c r="Q3010" s="11"/>
    </row>
    <row r="3011" spans="1:17" ht="12.5">
      <c r="A3011" s="19"/>
      <c r="B3011" s="198" t="str">
        <f ca="1"/>
        <v>2013-09-05</v>
      </c>
      <c r="C3011" s="30">
        <f ca="1"/>
        <v>15.33</v>
      </c>
      <c r="D3011" s="205">
        <f t="shared" ca="1" si="212"/>
        <v>15.207999999999998</v>
      </c>
      <c r="E3011" s="30">
        <f t="shared" ca="1" si="209"/>
        <v>13.865333333333336</v>
      </c>
      <c r="F3011" s="30">
        <f t="shared" ca="1" si="210"/>
        <v>13.631250000000003</v>
      </c>
      <c r="G3011" s="206">
        <f t="shared" ca="1" si="211"/>
        <v>15.195119999999994</v>
      </c>
      <c r="H3011" s="192" t="str">
        <f ca="1"/>
        <v>2013-09-05</v>
      </c>
      <c r="I3011" s="193">
        <f ca="1"/>
        <v>236367695</v>
      </c>
      <c r="O3011" s="192" t="str">
        <f ca="1"/>
        <v>2013-09-03</v>
      </c>
      <c r="P3011" s="193">
        <f ca="1"/>
        <v>2.85</v>
      </c>
      <c r="Q3011" s="11"/>
    </row>
    <row r="3012" spans="1:17" ht="12.5">
      <c r="A3012" s="19"/>
      <c r="B3012" s="198" t="str">
        <f ca="1"/>
        <v>2013-09-04</v>
      </c>
      <c r="C3012" s="30">
        <f ca="1"/>
        <v>15.43</v>
      </c>
      <c r="D3012" s="205">
        <f t="shared" ca="1" si="212"/>
        <v>15.156000000000001</v>
      </c>
      <c r="E3012" s="30">
        <f t="shared" ref="E3012:E3075" ca="1" si="213">AVERAGE(C3012:C3071)</f>
        <v>13.834000000000005</v>
      </c>
      <c r="F3012" s="30">
        <f t="shared" ref="F3012:F3075" ca="1" si="214">AVERAGE(C3012:C3131)</f>
        <v>13.616416666666671</v>
      </c>
      <c r="G3012" s="206">
        <f t="shared" ref="G3012:G3017" ca="1" si="215">AVERAGE(C3012:C3261)</f>
        <v>15.214839999999995</v>
      </c>
      <c r="H3012" s="192" t="str">
        <f ca="1"/>
        <v>2013-09-04</v>
      </c>
      <c r="I3012" s="193">
        <f ca="1"/>
        <v>345032800</v>
      </c>
      <c r="O3012" s="192" t="str">
        <f ca="1"/>
        <v>2013-08-30</v>
      </c>
      <c r="P3012" s="193">
        <f ca="1"/>
        <v>2.75</v>
      </c>
      <c r="Q3012" s="11"/>
    </row>
    <row r="3013" spans="1:17" ht="12.5">
      <c r="A3013" s="19"/>
      <c r="B3013" s="198" t="str">
        <f ca="1"/>
        <v>2013-09-03</v>
      </c>
      <c r="C3013" s="30">
        <f ca="1"/>
        <v>15.12</v>
      </c>
      <c r="D3013" s="205">
        <f t="shared" ref="D3013:D3076" ca="1" si="216">AVERAGE(C3013:C3032)</f>
        <v>15.099500000000001</v>
      </c>
      <c r="E3013" s="30">
        <f t="shared" ca="1" si="213"/>
        <v>13.801666666666673</v>
      </c>
      <c r="F3013" s="30">
        <f t="shared" ca="1" si="214"/>
        <v>13.597916666666672</v>
      </c>
      <c r="G3013" s="206">
        <f t="shared" ca="1" si="215"/>
        <v>15.234719999999996</v>
      </c>
      <c r="H3013" s="192" t="str">
        <f ca="1"/>
        <v>2013-09-03</v>
      </c>
      <c r="I3013" s="193">
        <f ca="1"/>
        <v>332100996</v>
      </c>
      <c r="O3013" s="192" t="str">
        <f ca="1"/>
        <v>2013-08-29</v>
      </c>
      <c r="P3013" s="193">
        <f ca="1"/>
        <v>2.75</v>
      </c>
      <c r="Q3013" s="11"/>
    </row>
    <row r="3014" spans="1:17" ht="12.5">
      <c r="A3014" s="19"/>
      <c r="B3014" s="198" t="str">
        <f ca="1"/>
        <v>2013-08-30</v>
      </c>
      <c r="C3014" s="30">
        <f ca="1"/>
        <v>15.08</v>
      </c>
      <c r="D3014" s="205">
        <f t="shared" ca="1" si="216"/>
        <v>15.065000000000003</v>
      </c>
      <c r="E3014" s="30">
        <f t="shared" ca="1" si="213"/>
        <v>13.776000000000007</v>
      </c>
      <c r="F3014" s="30">
        <f t="shared" ca="1" si="214"/>
        <v>13.580916666666672</v>
      </c>
      <c r="G3014" s="206">
        <f t="shared" ca="1" si="215"/>
        <v>15.254679999999997</v>
      </c>
      <c r="H3014" s="192" t="str">
        <f ca="1"/>
        <v>2013-08-30</v>
      </c>
      <c r="I3014" s="193">
        <f ca="1"/>
        <v>272403424</v>
      </c>
      <c r="O3014" s="192" t="str">
        <f ca="1"/>
        <v>2013-08-28</v>
      </c>
      <c r="P3014" s="193">
        <f ca="1"/>
        <v>2.78</v>
      </c>
      <c r="Q3014" s="11"/>
    </row>
    <row r="3015" spans="1:17" ht="12.5">
      <c r="A3015" s="19"/>
      <c r="B3015" s="198" t="str">
        <f ca="1"/>
        <v>2013-08-29</v>
      </c>
      <c r="C3015" s="30">
        <f ca="1"/>
        <v>15.21</v>
      </c>
      <c r="D3015" s="205">
        <f t="shared" ca="1" si="216"/>
        <v>15.022000000000002</v>
      </c>
      <c r="E3015" s="30">
        <f t="shared" ca="1" si="213"/>
        <v>13.74933333333334</v>
      </c>
      <c r="F3015" s="30">
        <f t="shared" ca="1" si="214"/>
        <v>13.564250000000005</v>
      </c>
      <c r="G3015" s="206">
        <f t="shared" ca="1" si="215"/>
        <v>15.274599999999996</v>
      </c>
      <c r="H3015" s="192" t="str">
        <f ca="1"/>
        <v>2013-08-29</v>
      </c>
      <c r="I3015" s="193">
        <f ca="1"/>
        <v>239657600</v>
      </c>
      <c r="O3015" s="192" t="str">
        <f ca="1"/>
        <v>2013-08-27</v>
      </c>
      <c r="P3015" s="193">
        <f ca="1"/>
        <v>2.72</v>
      </c>
      <c r="Q3015" s="11"/>
    </row>
    <row r="3016" spans="1:17" ht="12.5">
      <c r="A3016" s="19"/>
      <c r="B3016" s="198" t="str">
        <f ca="1"/>
        <v>2013-08-28</v>
      </c>
      <c r="C3016" s="30">
        <f ca="1"/>
        <v>15.19</v>
      </c>
      <c r="D3016" s="205">
        <f t="shared" ca="1" si="216"/>
        <v>14.963500000000002</v>
      </c>
      <c r="E3016" s="30">
        <f t="shared" ca="1" si="213"/>
        <v>13.723833333333339</v>
      </c>
      <c r="F3016" s="30">
        <f t="shared" ca="1" si="214"/>
        <v>13.548916666666669</v>
      </c>
      <c r="G3016" s="206">
        <f t="shared" ca="1" si="215"/>
        <v>15.295159999999996</v>
      </c>
      <c r="H3016" s="192" t="str">
        <f ca="1"/>
        <v>2013-08-28</v>
      </c>
      <c r="I3016" s="193">
        <f ca="1"/>
        <v>307608000</v>
      </c>
      <c r="O3016" s="192" t="str">
        <f ca="1"/>
        <v>2013-08-26</v>
      </c>
      <c r="P3016" s="193">
        <f ca="1"/>
        <v>2.81</v>
      </c>
      <c r="Q3016" s="11"/>
    </row>
    <row r="3017" spans="1:17" ht="12.5">
      <c r="A3017" s="19"/>
      <c r="B3017" s="198" t="str">
        <f ca="1"/>
        <v>2013-08-27</v>
      </c>
      <c r="C3017" s="30">
        <f ca="1"/>
        <v>15.12</v>
      </c>
      <c r="D3017" s="205">
        <f t="shared" ca="1" si="216"/>
        <v>14.899500000000003</v>
      </c>
      <c r="E3017" s="30">
        <f t="shared" ca="1" si="213"/>
        <v>13.700833333333339</v>
      </c>
      <c r="F3017" s="30">
        <f t="shared" ca="1" si="214"/>
        <v>13.53216666666667</v>
      </c>
      <c r="G3017" s="206">
        <f t="shared" ca="1" si="215"/>
        <v>15.315959999999995</v>
      </c>
      <c r="H3017" s="192" t="str">
        <f ca="1"/>
        <v>2013-08-27</v>
      </c>
      <c r="I3017" s="193">
        <f ca="1"/>
        <v>424188832</v>
      </c>
      <c r="O3017" s="192" t="str">
        <f ca="1"/>
        <v>2013-08-23</v>
      </c>
      <c r="P3017" s="193">
        <f ca="1"/>
        <v>2.82</v>
      </c>
      <c r="Q3017" s="11"/>
    </row>
    <row r="3018" spans="1:17" ht="12.5">
      <c r="A3018" s="19"/>
      <c r="B3018" s="198" t="str">
        <f ca="1"/>
        <v>2013-08-26</v>
      </c>
      <c r="C3018" s="30">
        <f ca="1"/>
        <v>15.56</v>
      </c>
      <c r="D3018" s="205">
        <f t="shared" ca="1" si="216"/>
        <v>14.840500000000002</v>
      </c>
      <c r="E3018" s="30">
        <f t="shared" ca="1" si="213"/>
        <v>13.679833333333338</v>
      </c>
      <c r="F3018" s="30">
        <f t="shared" ca="1" si="214"/>
        <v>13.515750000000002</v>
      </c>
      <c r="G3018" s="206"/>
      <c r="H3018" s="192" t="str">
        <f ca="1"/>
        <v>2013-08-26</v>
      </c>
      <c r="I3018" s="193">
        <f ca="1"/>
        <v>330965600</v>
      </c>
      <c r="O3018" s="192" t="str">
        <f ca="1"/>
        <v>2013-08-22</v>
      </c>
      <c r="P3018" s="193">
        <f ca="1"/>
        <v>2.9</v>
      </c>
      <c r="Q3018" s="11"/>
    </row>
    <row r="3019" spans="1:17" ht="12.5">
      <c r="A3019" s="19"/>
      <c r="B3019" s="198" t="str">
        <f ca="1"/>
        <v>2013-08-23</v>
      </c>
      <c r="C3019" s="30">
        <f ca="1"/>
        <v>15.5</v>
      </c>
      <c r="D3019" s="205">
        <f t="shared" ca="1" si="216"/>
        <v>14.750999999999999</v>
      </c>
      <c r="E3019" s="30">
        <f t="shared" ca="1" si="213"/>
        <v>13.650833333333336</v>
      </c>
      <c r="F3019" s="30">
        <f t="shared" ca="1" si="214"/>
        <v>13.494416666666668</v>
      </c>
      <c r="G3019" s="206"/>
      <c r="H3019" s="192" t="str">
        <f ca="1"/>
        <v>2013-08-23</v>
      </c>
      <c r="I3019" s="193">
        <f ca="1"/>
        <v>222731600</v>
      </c>
      <c r="O3019" s="192" t="str">
        <f ca="1"/>
        <v>2013-08-21</v>
      </c>
      <c r="P3019" s="193">
        <f ca="1"/>
        <v>2.86</v>
      </c>
      <c r="Q3019" s="11"/>
    </row>
    <row r="3020" spans="1:17" ht="12.5">
      <c r="A3020" s="19"/>
      <c r="B3020" s="198" t="str">
        <f ca="1"/>
        <v>2013-08-22</v>
      </c>
      <c r="C3020" s="30">
        <f ca="1"/>
        <v>15.56</v>
      </c>
      <c r="D3020" s="205">
        <f t="shared" ca="1" si="216"/>
        <v>14.654</v>
      </c>
      <c r="E3020" s="30">
        <f t="shared" ca="1" si="213"/>
        <v>13.623833333333335</v>
      </c>
      <c r="F3020" s="30">
        <f t="shared" ca="1" si="214"/>
        <v>13.475000000000001</v>
      </c>
      <c r="G3020" s="206"/>
      <c r="H3020" s="192" t="str">
        <f ca="1"/>
        <v>2013-08-22</v>
      </c>
      <c r="I3020" s="193">
        <f ca="1"/>
        <v>244207600</v>
      </c>
      <c r="O3020" s="192" t="str">
        <f ca="1"/>
        <v>2013-08-20</v>
      </c>
      <c r="P3020" s="193">
        <f ca="1"/>
        <v>2.81</v>
      </c>
      <c r="Q3020" s="11"/>
    </row>
    <row r="3021" spans="1:17" ht="12.5">
      <c r="A3021" s="19"/>
      <c r="B3021" s="198" t="str">
        <f ca="1"/>
        <v>2013-08-21</v>
      </c>
      <c r="C3021" s="30">
        <f ca="1"/>
        <v>15.54</v>
      </c>
      <c r="D3021" s="205">
        <f t="shared" ca="1" si="216"/>
        <v>14.55</v>
      </c>
      <c r="E3021" s="30">
        <f t="shared" ca="1" si="213"/>
        <v>13.592500000000001</v>
      </c>
      <c r="F3021" s="30">
        <f t="shared" ca="1" si="214"/>
        <v>13.452249999999999</v>
      </c>
      <c r="G3021" s="206"/>
      <c r="H3021" s="192" t="str">
        <f ca="1"/>
        <v>2013-08-21</v>
      </c>
      <c r="I3021" s="193">
        <f ca="1"/>
        <v>335879600</v>
      </c>
      <c r="O3021" s="192" t="str">
        <f ca="1"/>
        <v>2013-08-19</v>
      </c>
      <c r="P3021" s="193">
        <f ca="1"/>
        <v>2.88</v>
      </c>
      <c r="Q3021" s="11"/>
    </row>
    <row r="3022" spans="1:17" ht="12.5">
      <c r="A3022" s="19"/>
      <c r="B3022" s="198" t="str">
        <f ca="1"/>
        <v>2013-08-20</v>
      </c>
      <c r="C3022" s="30">
        <f ca="1"/>
        <v>15.5</v>
      </c>
      <c r="D3022" s="205">
        <f t="shared" ca="1" si="216"/>
        <v>14.450000000000003</v>
      </c>
      <c r="E3022" s="30">
        <f t="shared" ca="1" si="213"/>
        <v>13.559666666666667</v>
      </c>
      <c r="F3022" s="30">
        <f t="shared" ca="1" si="214"/>
        <v>13.432333333333334</v>
      </c>
      <c r="G3022" s="206"/>
      <c r="H3022" s="192" t="str">
        <f ca="1"/>
        <v>2013-08-20</v>
      </c>
      <c r="I3022" s="193">
        <f ca="1"/>
        <v>358688400</v>
      </c>
      <c r="O3022" s="192" t="str">
        <f ca="1"/>
        <v>2013-08-16</v>
      </c>
      <c r="P3022" s="193">
        <f ca="1"/>
        <v>2.83</v>
      </c>
      <c r="Q3022" s="11"/>
    </row>
    <row r="3023" spans="1:17" ht="12.5">
      <c r="A3023" s="19"/>
      <c r="B3023" s="198" t="str">
        <f ca="1"/>
        <v>2013-08-19</v>
      </c>
      <c r="C3023" s="30">
        <f ca="1"/>
        <v>15.71</v>
      </c>
      <c r="D3023" s="205">
        <f t="shared" ca="1" si="216"/>
        <v>14.319000000000003</v>
      </c>
      <c r="E3023" s="30">
        <f t="shared" ca="1" si="213"/>
        <v>13.529333333333334</v>
      </c>
      <c r="F3023" s="30">
        <f t="shared" ca="1" si="214"/>
        <v>13.415500000000002</v>
      </c>
      <c r="G3023" s="206"/>
      <c r="H3023" s="192" t="str">
        <f ca="1"/>
        <v>2013-08-19</v>
      </c>
      <c r="I3023" s="193">
        <f ca="1"/>
        <v>510518459</v>
      </c>
      <c r="O3023" s="192" t="str">
        <f ca="1"/>
        <v>2013-08-15</v>
      </c>
      <c r="P3023" s="193">
        <f ca="1"/>
        <v>2.76</v>
      </c>
      <c r="Q3023" s="11"/>
    </row>
    <row r="3024" spans="1:17" ht="12.5">
      <c r="A3024" s="19"/>
      <c r="B3024" s="198" t="str">
        <f ca="1"/>
        <v>2013-08-16</v>
      </c>
      <c r="C3024" s="30">
        <f ca="1"/>
        <v>15.54</v>
      </c>
      <c r="D3024" s="205">
        <f t="shared" ca="1" si="216"/>
        <v>14.188500000000001</v>
      </c>
      <c r="E3024" s="30">
        <f t="shared" ca="1" si="213"/>
        <v>13.494000000000002</v>
      </c>
      <c r="F3024" s="30">
        <f t="shared" ca="1" si="214"/>
        <v>13.397750000000002</v>
      </c>
      <c r="G3024" s="206"/>
      <c r="H3024" s="192" t="str">
        <f ca="1"/>
        <v>2013-08-16</v>
      </c>
      <c r="I3024" s="193">
        <f ca="1"/>
        <v>362306000</v>
      </c>
      <c r="O3024" s="192" t="str">
        <f ca="1"/>
        <v>2013-08-14</v>
      </c>
      <c r="P3024" s="193">
        <f ca="1"/>
        <v>2.71</v>
      </c>
      <c r="Q3024" s="11"/>
    </row>
    <row r="3025" spans="1:17" ht="12.5">
      <c r="A3025" s="19"/>
      <c r="B3025" s="198" t="str">
        <f ca="1"/>
        <v>2013-08-15</v>
      </c>
      <c r="C3025" s="30">
        <f ca="1"/>
        <v>15.41</v>
      </c>
      <c r="D3025" s="205">
        <f t="shared" ca="1" si="216"/>
        <v>14.064499999999999</v>
      </c>
      <c r="E3025" s="30">
        <f t="shared" ca="1" si="213"/>
        <v>13.461166666666665</v>
      </c>
      <c r="F3025" s="30">
        <f t="shared" ca="1" si="214"/>
        <v>13.3825</v>
      </c>
      <c r="G3025" s="206"/>
      <c r="H3025" s="192" t="str">
        <f ca="1"/>
        <v>2013-08-15</v>
      </c>
      <c r="I3025" s="193">
        <f ca="1"/>
        <v>490294376</v>
      </c>
      <c r="O3025" s="192" t="str">
        <f ca="1"/>
        <v>2013-08-13</v>
      </c>
      <c r="P3025" s="193">
        <f ca="1"/>
        <v>2.72</v>
      </c>
      <c r="Q3025" s="11"/>
    </row>
    <row r="3026" spans="1:17" ht="12.5">
      <c r="A3026" s="19"/>
      <c r="B3026" s="198" t="str">
        <f ca="1"/>
        <v>2013-08-14</v>
      </c>
      <c r="C3026" s="30">
        <f ca="1"/>
        <v>15.43</v>
      </c>
      <c r="D3026" s="205">
        <f t="shared" ca="1" si="216"/>
        <v>13.957499999999996</v>
      </c>
      <c r="E3026" s="30">
        <f t="shared" ca="1" si="213"/>
        <v>13.429666666666666</v>
      </c>
      <c r="F3026" s="30">
        <f t="shared" ca="1" si="214"/>
        <v>13.36675</v>
      </c>
      <c r="G3026" s="206"/>
      <c r="H3026" s="192" t="str">
        <f ca="1"/>
        <v>2013-08-14</v>
      </c>
      <c r="I3026" s="193">
        <f ca="1"/>
        <v>756372596</v>
      </c>
      <c r="O3026" s="192" t="str">
        <f ca="1"/>
        <v>2013-08-12</v>
      </c>
      <c r="P3026" s="193">
        <f ca="1"/>
        <v>2.61</v>
      </c>
      <c r="Q3026" s="11"/>
    </row>
    <row r="3027" spans="1:17" ht="12.5">
      <c r="A3027" s="19"/>
      <c r="B3027" s="198" t="str">
        <f ca="1"/>
        <v>2013-08-13</v>
      </c>
      <c r="C3027" s="30">
        <f ca="1"/>
        <v>15.15</v>
      </c>
      <c r="D3027" s="205">
        <f t="shared" ca="1" si="216"/>
        <v>13.8475</v>
      </c>
      <c r="E3027" s="30">
        <f t="shared" ca="1" si="213"/>
        <v>13.3995</v>
      </c>
      <c r="F3027" s="30">
        <f t="shared" ca="1" si="214"/>
        <v>13.352916666666665</v>
      </c>
      <c r="G3027" s="206"/>
      <c r="H3027" s="192" t="str">
        <f ca="1"/>
        <v>2013-08-13</v>
      </c>
      <c r="I3027" s="193">
        <f ca="1"/>
        <v>881941200</v>
      </c>
      <c r="O3027" s="192" t="str">
        <f ca="1"/>
        <v>2013-08-09</v>
      </c>
      <c r="P3027" s="193">
        <f ca="1"/>
        <v>2.58</v>
      </c>
      <c r="Q3027" s="11"/>
    </row>
    <row r="3028" spans="1:17" ht="12.5">
      <c r="A3028" s="19"/>
      <c r="B3028" s="198" t="str">
        <f ca="1"/>
        <v>2013-08-12</v>
      </c>
      <c r="C3028" s="30">
        <f ca="1"/>
        <v>14.46</v>
      </c>
      <c r="D3028" s="205">
        <f t="shared" ca="1" si="216"/>
        <v>13.751000000000001</v>
      </c>
      <c r="E3028" s="30">
        <f t="shared" ca="1" si="213"/>
        <v>13.369000000000002</v>
      </c>
      <c r="F3028" s="30">
        <f t="shared" ca="1" si="214"/>
        <v>13.340166666666665</v>
      </c>
      <c r="G3028" s="206"/>
      <c r="H3028" s="192" t="str">
        <f ca="1"/>
        <v>2013-08-12</v>
      </c>
      <c r="I3028" s="193">
        <f ca="1"/>
        <v>364434000</v>
      </c>
      <c r="O3028" s="192" t="str">
        <f ca="1"/>
        <v>2013-08-08</v>
      </c>
      <c r="P3028" s="193">
        <f ca="1"/>
        <v>2.59</v>
      </c>
      <c r="Q3028" s="11"/>
    </row>
    <row r="3029" spans="1:17" ht="12.5">
      <c r="A3029" s="19"/>
      <c r="B3029" s="198" t="str">
        <f ca="1"/>
        <v>2013-08-09</v>
      </c>
      <c r="C3029" s="30">
        <f ca="1"/>
        <v>14.06</v>
      </c>
      <c r="D3029" s="205">
        <f t="shared" ca="1" si="216"/>
        <v>13.684999999999999</v>
      </c>
      <c r="E3029" s="30">
        <f t="shared" ca="1" si="213"/>
        <v>13.350666666666667</v>
      </c>
      <c r="F3029" s="30">
        <f t="shared" ca="1" si="214"/>
        <v>13.333916666666664</v>
      </c>
      <c r="G3029" s="206"/>
      <c r="H3029" s="192" t="str">
        <f ca="1"/>
        <v>2013-08-09</v>
      </c>
      <c r="I3029" s="193">
        <f ca="1"/>
        <v>267621100</v>
      </c>
      <c r="O3029" s="192" t="str">
        <f ca="1"/>
        <v>2013-08-07</v>
      </c>
      <c r="P3029" s="193">
        <f ca="1"/>
        <v>2.6</v>
      </c>
      <c r="Q3029" s="11"/>
    </row>
    <row r="3030" spans="1:17" ht="12.5">
      <c r="A3030" s="19"/>
      <c r="B3030" s="198" t="str">
        <f ca="1"/>
        <v>2013-08-08</v>
      </c>
      <c r="C3030" s="30">
        <f ca="1"/>
        <v>14.26</v>
      </c>
      <c r="D3030" s="205">
        <f t="shared" ca="1" si="216"/>
        <v>13.637499999999998</v>
      </c>
      <c r="E3030" s="30">
        <f t="shared" ca="1" si="213"/>
        <v>13.336</v>
      </c>
      <c r="F3030" s="30">
        <f t="shared" ca="1" si="214"/>
        <v>13.333833333333329</v>
      </c>
      <c r="G3030" s="206"/>
      <c r="H3030" s="192" t="str">
        <f ca="1"/>
        <v>2013-08-08</v>
      </c>
      <c r="I3030" s="193">
        <f ca="1"/>
        <v>255999660</v>
      </c>
      <c r="O3030" s="192" t="str">
        <f ca="1"/>
        <v>2013-08-06</v>
      </c>
      <c r="P3030" s="193">
        <f ca="1"/>
        <v>2.64</v>
      </c>
      <c r="Q3030" s="11"/>
    </row>
    <row r="3031" spans="1:17" ht="12.5">
      <c r="A3031" s="19"/>
      <c r="B3031" s="198" t="str">
        <f ca="1"/>
        <v>2013-08-07</v>
      </c>
      <c r="C3031" s="30">
        <f ca="1"/>
        <v>14.29</v>
      </c>
      <c r="D3031" s="205">
        <f t="shared" ca="1" si="216"/>
        <v>13.581</v>
      </c>
      <c r="E3031" s="30">
        <f t="shared" ca="1" si="213"/>
        <v>13.325666666666669</v>
      </c>
      <c r="F3031" s="30">
        <f t="shared" ca="1" si="214"/>
        <v>13.332083333333328</v>
      </c>
      <c r="G3031" s="206"/>
      <c r="H3031" s="192" t="str">
        <f ca="1"/>
        <v>2013-08-07</v>
      </c>
      <c r="I3031" s="193">
        <f ca="1"/>
        <v>298858000</v>
      </c>
      <c r="O3031" s="192" t="str">
        <f ca="1"/>
        <v>2013-08-05</v>
      </c>
      <c r="P3031" s="193">
        <f ca="1"/>
        <v>2.64</v>
      </c>
      <c r="Q3031" s="11"/>
    </row>
    <row r="3032" spans="1:17" ht="12.5">
      <c r="A3032" s="19"/>
      <c r="B3032" s="198" t="str">
        <f ca="1"/>
        <v>2013-08-06</v>
      </c>
      <c r="C3032" s="30">
        <f ca="1"/>
        <v>14.3</v>
      </c>
      <c r="D3032" s="205">
        <f t="shared" ca="1" si="216"/>
        <v>13.513</v>
      </c>
      <c r="E3032" s="30">
        <f t="shared" ca="1" si="213"/>
        <v>13.320500000000001</v>
      </c>
      <c r="F3032" s="30">
        <f t="shared" ca="1" si="214"/>
        <v>13.331749999999994</v>
      </c>
      <c r="G3032" s="206"/>
      <c r="H3032" s="192" t="str">
        <f ca="1"/>
        <v>2013-08-06</v>
      </c>
      <c r="I3032" s="193">
        <f ca="1"/>
        <v>334914464</v>
      </c>
      <c r="O3032" s="192" t="str">
        <f ca="1"/>
        <v>2013-08-02</v>
      </c>
      <c r="P3032" s="193">
        <f ca="1"/>
        <v>2.6</v>
      </c>
      <c r="Q3032" s="11"/>
    </row>
    <row r="3033" spans="1:17" ht="12.5">
      <c r="A3033" s="19"/>
      <c r="B3033" s="198" t="str">
        <f ca="1"/>
        <v>2013-08-05</v>
      </c>
      <c r="C3033" s="30">
        <f ca="1"/>
        <v>14.43</v>
      </c>
      <c r="D3033" s="205">
        <f t="shared" ca="1" si="216"/>
        <v>13.446999999999999</v>
      </c>
      <c r="E3033" s="30">
        <f t="shared" ca="1" si="213"/>
        <v>13.314166666666667</v>
      </c>
      <c r="F3033" s="30">
        <f t="shared" ca="1" si="214"/>
        <v>13.33141666666666</v>
      </c>
      <c r="G3033" s="206"/>
      <c r="H3033" s="192" t="str">
        <f ca="1"/>
        <v>2013-08-05</v>
      </c>
      <c r="I3033" s="193">
        <f ca="1"/>
        <v>318855600</v>
      </c>
      <c r="O3033" s="192" t="str">
        <f ca="1"/>
        <v>2013-08-01</v>
      </c>
      <c r="P3033" s="193">
        <f ca="1"/>
        <v>2.72</v>
      </c>
      <c r="Q3033" s="11"/>
    </row>
    <row r="3034" spans="1:17" ht="12.5">
      <c r="A3034" s="19"/>
      <c r="B3034" s="198" t="str">
        <f ca="1"/>
        <v>2013-08-02</v>
      </c>
      <c r="C3034" s="30">
        <f ca="1"/>
        <v>14.22</v>
      </c>
      <c r="D3034" s="205">
        <f t="shared" ca="1" si="216"/>
        <v>13.363500000000002</v>
      </c>
      <c r="E3034" s="30">
        <f t="shared" ca="1" si="213"/>
        <v>13.307666666666666</v>
      </c>
      <c r="F3034" s="30">
        <f t="shared" ca="1" si="214"/>
        <v>13.330249999999994</v>
      </c>
      <c r="G3034" s="206"/>
      <c r="H3034" s="192" t="str">
        <f ca="1"/>
        <v>2013-08-02</v>
      </c>
      <c r="I3034" s="193">
        <f ca="1"/>
        <v>274783600</v>
      </c>
      <c r="O3034" s="192" t="str">
        <f ca="1"/>
        <v>2013-07-31</v>
      </c>
      <c r="P3034" s="193">
        <f ca="1"/>
        <v>2.59</v>
      </c>
      <c r="Q3034" s="11"/>
    </row>
    <row r="3035" spans="1:17" ht="12.5">
      <c r="A3035" s="19"/>
      <c r="B3035" s="198" t="str">
        <f ca="1"/>
        <v>2013-08-01</v>
      </c>
      <c r="C3035" s="30">
        <f ca="1"/>
        <v>14.04</v>
      </c>
      <c r="D3035" s="205">
        <f t="shared" ca="1" si="216"/>
        <v>13.294</v>
      </c>
      <c r="E3035" s="30">
        <f t="shared" ca="1" si="213"/>
        <v>13.306666666666665</v>
      </c>
      <c r="F3035" s="30">
        <f t="shared" ca="1" si="214"/>
        <v>13.33391666666666</v>
      </c>
      <c r="G3035" s="206"/>
      <c r="H3035" s="192" t="str">
        <f ca="1"/>
        <v>2013-08-01</v>
      </c>
      <c r="I3035" s="193">
        <f ca="1"/>
        <v>206250800</v>
      </c>
      <c r="O3035" s="192" t="str">
        <f ca="1"/>
        <v>2013-07-30</v>
      </c>
      <c r="P3035" s="193">
        <f ca="1"/>
        <v>2.6</v>
      </c>
      <c r="Q3035" s="11"/>
    </row>
    <row r="3036" spans="1:17" ht="12.5">
      <c r="A3036" s="19"/>
      <c r="B3036" s="198" t="str">
        <f ca="1"/>
        <v>2013-07-31</v>
      </c>
      <c r="C3036" s="30">
        <f ca="1"/>
        <v>13.91</v>
      </c>
      <c r="D3036" s="205">
        <f t="shared" ca="1" si="216"/>
        <v>13.239000000000001</v>
      </c>
      <c r="E3036" s="30">
        <f t="shared" ca="1" si="213"/>
        <v>13.306166666666664</v>
      </c>
      <c r="F3036" s="30">
        <f t="shared" ca="1" si="214"/>
        <v>13.337749999999994</v>
      </c>
      <c r="G3036" s="206"/>
      <c r="H3036" s="192" t="str">
        <f ca="1"/>
        <v>2013-07-31</v>
      </c>
      <c r="I3036" s="193">
        <f ca="1"/>
        <v>322957668</v>
      </c>
      <c r="O3036" s="192" t="str">
        <f ca="1"/>
        <v>2013-07-29</v>
      </c>
      <c r="P3036" s="193">
        <f ca="1"/>
        <v>2.59</v>
      </c>
      <c r="Q3036" s="11"/>
    </row>
    <row r="3037" spans="1:17" ht="12.5">
      <c r="A3037" s="19"/>
      <c r="B3037" s="198" t="str">
        <f ca="1"/>
        <v>2013-07-30</v>
      </c>
      <c r="C3037" s="30">
        <f ca="1"/>
        <v>13.94</v>
      </c>
      <c r="D3037" s="205">
        <f t="shared" ca="1" si="216"/>
        <v>13.186500000000001</v>
      </c>
      <c r="E3037" s="30">
        <f t="shared" ca="1" si="213"/>
        <v>13.308833333333332</v>
      </c>
      <c r="F3037" s="30">
        <f t="shared" ca="1" si="214"/>
        <v>13.340999999999996</v>
      </c>
      <c r="G3037" s="206"/>
      <c r="H3037" s="192" t="str">
        <f ca="1"/>
        <v>2013-07-30</v>
      </c>
      <c r="I3037" s="193">
        <f ca="1"/>
        <v>309422624</v>
      </c>
      <c r="O3037" s="192" t="str">
        <f ca="1"/>
        <v>2013-07-26</v>
      </c>
      <c r="P3037" s="193">
        <f ca="1"/>
        <v>2.56</v>
      </c>
      <c r="Q3037" s="11"/>
    </row>
    <row r="3038" spans="1:17" ht="12.5">
      <c r="A3038" s="19"/>
      <c r="B3038" s="198" t="str">
        <f ca="1"/>
        <v>2013-07-29</v>
      </c>
      <c r="C3038" s="30">
        <f ca="1"/>
        <v>13.77</v>
      </c>
      <c r="D3038" s="205">
        <f t="shared" ca="1" si="216"/>
        <v>13.118500000000001</v>
      </c>
      <c r="E3038" s="30">
        <f t="shared" ca="1" si="213"/>
        <v>13.3055</v>
      </c>
      <c r="F3038" s="30">
        <f t="shared" ca="1" si="214"/>
        <v>13.340583333333329</v>
      </c>
      <c r="G3038" s="206"/>
      <c r="H3038" s="192" t="str">
        <f ca="1"/>
        <v>2013-07-29</v>
      </c>
      <c r="I3038" s="193">
        <f ca="1"/>
        <v>248441391</v>
      </c>
      <c r="O3038" s="192" t="str">
        <f ca="1"/>
        <v>2013-07-25</v>
      </c>
      <c r="P3038" s="193">
        <f ca="1"/>
        <v>2.61</v>
      </c>
      <c r="Q3038" s="11"/>
    </row>
    <row r="3039" spans="1:17" ht="12.5">
      <c r="A3039" s="19"/>
      <c r="B3039" s="198" t="str">
        <f ca="1"/>
        <v>2013-07-26</v>
      </c>
      <c r="C3039" s="30">
        <f ca="1"/>
        <v>13.56</v>
      </c>
      <c r="D3039" s="205">
        <f t="shared" ca="1" si="216"/>
        <v>13.039500000000004</v>
      </c>
      <c r="E3039" s="30">
        <f t="shared" ca="1" si="213"/>
        <v>13.302833333333334</v>
      </c>
      <c r="F3039" s="30">
        <f t="shared" ca="1" si="214"/>
        <v>13.341666666666663</v>
      </c>
      <c r="G3039" s="206"/>
      <c r="H3039" s="192" t="str">
        <f ca="1"/>
        <v>2013-07-26</v>
      </c>
      <c r="I3039" s="193">
        <f ca="1"/>
        <v>200275240</v>
      </c>
      <c r="O3039" s="192" t="str">
        <f ca="1"/>
        <v>2013-07-24</v>
      </c>
      <c r="P3039" s="193">
        <f ca="1"/>
        <v>2.59</v>
      </c>
      <c r="Q3039" s="11"/>
    </row>
    <row r="3040" spans="1:17" ht="12.5">
      <c r="A3040" s="19"/>
      <c r="B3040" s="198" t="str">
        <f ca="1"/>
        <v>2013-07-25</v>
      </c>
      <c r="C3040" s="30">
        <f ca="1"/>
        <v>13.48</v>
      </c>
      <c r="D3040" s="205">
        <f t="shared" ca="1" si="216"/>
        <v>12.9665</v>
      </c>
      <c r="E3040" s="30">
        <f t="shared" ca="1" si="213"/>
        <v>13.300333333333333</v>
      </c>
      <c r="F3040" s="30">
        <f t="shared" ca="1" si="214"/>
        <v>13.340583333333329</v>
      </c>
      <c r="G3040" s="206"/>
      <c r="H3040" s="192" t="str">
        <f ca="1"/>
        <v>2013-07-25</v>
      </c>
      <c r="I3040" s="193">
        <f ca="1"/>
        <v>229682800</v>
      </c>
      <c r="O3040" s="192" t="str">
        <f ca="1"/>
        <v>2013-07-23</v>
      </c>
      <c r="P3040" s="193">
        <f ca="1"/>
        <v>2.52</v>
      </c>
      <c r="Q3040" s="11"/>
    </row>
    <row r="3041" spans="1:17" ht="12.5">
      <c r="A3041" s="19"/>
      <c r="B3041" s="198" t="str">
        <f ca="1"/>
        <v>2013-07-24</v>
      </c>
      <c r="C3041" s="30">
        <f ca="1"/>
        <v>13.54</v>
      </c>
      <c r="D3041" s="205">
        <f t="shared" ca="1" si="216"/>
        <v>12.904500000000002</v>
      </c>
      <c r="E3041" s="30">
        <f t="shared" ca="1" si="213"/>
        <v>13.300999999999998</v>
      </c>
      <c r="F3041" s="30">
        <f t="shared" ca="1" si="214"/>
        <v>13.342999999999995</v>
      </c>
      <c r="G3041" s="206"/>
      <c r="H3041" s="192" t="str">
        <f ca="1"/>
        <v>2013-07-24</v>
      </c>
      <c r="I3041" s="193">
        <f ca="1"/>
        <v>592055888</v>
      </c>
      <c r="O3041" s="192" t="str">
        <f ca="1"/>
        <v>2013-07-22</v>
      </c>
      <c r="P3041" s="193">
        <f ca="1"/>
        <v>2.4900000000000002</v>
      </c>
      <c r="Q3041" s="11"/>
    </row>
    <row r="3042" spans="1:17" ht="12.5">
      <c r="A3042" s="19"/>
      <c r="B3042" s="198" t="str">
        <f ca="1"/>
        <v>2013-07-23</v>
      </c>
      <c r="C3042" s="30">
        <f ca="1"/>
        <v>12.88</v>
      </c>
      <c r="D3042" s="205">
        <f t="shared" ca="1" si="216"/>
        <v>12.846500000000001</v>
      </c>
      <c r="E3042" s="30">
        <f t="shared" ca="1" si="213"/>
        <v>13.294166666666666</v>
      </c>
      <c r="F3042" s="30">
        <f t="shared" ca="1" si="214"/>
        <v>13.345416666666662</v>
      </c>
      <c r="G3042" s="206"/>
      <c r="H3042" s="192" t="str">
        <f ca="1"/>
        <v>2013-07-23</v>
      </c>
      <c r="I3042" s="193">
        <f ca="1"/>
        <v>369395600</v>
      </c>
      <c r="O3042" s="192" t="str">
        <f ca="1"/>
        <v>2013-07-19</v>
      </c>
      <c r="P3042" s="193">
        <f ca="1"/>
        <v>2.4900000000000002</v>
      </c>
      <c r="Q3042" s="11"/>
    </row>
    <row r="3043" spans="1:17" ht="12.5">
      <c r="A3043" s="19"/>
      <c r="B3043" s="198" t="str">
        <f ca="1"/>
        <v>2013-07-22</v>
      </c>
      <c r="C3043" s="30">
        <f ca="1"/>
        <v>13.1</v>
      </c>
      <c r="D3043" s="205">
        <f t="shared" ca="1" si="216"/>
        <v>12.821000000000002</v>
      </c>
      <c r="E3043" s="30">
        <f t="shared" ca="1" si="213"/>
        <v>13.291833333333333</v>
      </c>
      <c r="F3043" s="30">
        <f t="shared" ca="1" si="214"/>
        <v>13.353666666666662</v>
      </c>
      <c r="G3043" s="206"/>
      <c r="H3043" s="192" t="str">
        <f ca="1"/>
        <v>2013-07-22</v>
      </c>
      <c r="I3043" s="193">
        <f ca="1"/>
        <v>207990560</v>
      </c>
      <c r="O3043" s="192" t="str">
        <f ca="1"/>
        <v>2013-07-18</v>
      </c>
      <c r="P3043" s="193">
        <f ca="1"/>
        <v>2.5299999999999998</v>
      </c>
      <c r="Q3043" s="11"/>
    </row>
    <row r="3044" spans="1:17" ht="12.5">
      <c r="A3044" s="19"/>
      <c r="B3044" s="198" t="str">
        <f ca="1"/>
        <v>2013-07-19</v>
      </c>
      <c r="C3044" s="30">
        <f ca="1"/>
        <v>13.06</v>
      </c>
      <c r="D3044" s="205">
        <f t="shared" ca="1" si="216"/>
        <v>12.801500000000001</v>
      </c>
      <c r="E3044" s="30">
        <f t="shared" ca="1" si="213"/>
        <v>13.281333333333333</v>
      </c>
      <c r="F3044" s="30">
        <f t="shared" ca="1" si="214"/>
        <v>13.360416666666662</v>
      </c>
      <c r="G3044" s="206"/>
      <c r="H3044" s="192" t="str">
        <f ca="1"/>
        <v>2013-07-19</v>
      </c>
      <c r="I3044" s="193">
        <f ca="1"/>
        <v>268779156</v>
      </c>
      <c r="O3044" s="192" t="str">
        <f ca="1"/>
        <v>2013-07-17</v>
      </c>
      <c r="P3044" s="193">
        <f ca="1"/>
        <v>2.4900000000000002</v>
      </c>
      <c r="Q3044" s="11"/>
    </row>
    <row r="3045" spans="1:17" ht="12.5">
      <c r="A3045" s="19"/>
      <c r="B3045" s="198" t="str">
        <f ca="1"/>
        <v>2013-07-18</v>
      </c>
      <c r="C3045" s="30">
        <f ca="1"/>
        <v>13.27</v>
      </c>
      <c r="D3045" s="205">
        <f t="shared" ca="1" si="216"/>
        <v>12.789000000000003</v>
      </c>
      <c r="E3045" s="30">
        <f t="shared" ca="1" si="213"/>
        <v>13.270000000000001</v>
      </c>
      <c r="F3045" s="30">
        <f t="shared" ca="1" si="214"/>
        <v>13.365416666666665</v>
      </c>
      <c r="G3045" s="206"/>
      <c r="H3045" s="192" t="str">
        <f ca="1"/>
        <v>2013-07-18</v>
      </c>
      <c r="I3045" s="193">
        <f ca="1"/>
        <v>219043460</v>
      </c>
      <c r="O3045" s="192" t="str">
        <f ca="1"/>
        <v>2013-07-16</v>
      </c>
      <c r="P3045" s="193">
        <f ca="1"/>
        <v>2.5299999999999998</v>
      </c>
      <c r="Q3045" s="11"/>
    </row>
    <row r="3046" spans="1:17" ht="12.5">
      <c r="A3046" s="19"/>
      <c r="B3046" s="198" t="str">
        <f ca="1"/>
        <v>2013-07-17</v>
      </c>
      <c r="C3046" s="30">
        <f ca="1"/>
        <v>13.23</v>
      </c>
      <c r="D3046" s="205">
        <f t="shared" ca="1" si="216"/>
        <v>12.775500000000001</v>
      </c>
      <c r="E3046" s="30">
        <f t="shared" ca="1" si="213"/>
        <v>13.2555</v>
      </c>
      <c r="F3046" s="30">
        <f t="shared" ca="1" si="214"/>
        <v>13.366166666666663</v>
      </c>
      <c r="G3046" s="206"/>
      <c r="H3046" s="192" t="str">
        <f ca="1"/>
        <v>2013-07-17</v>
      </c>
      <c r="I3046" s="193">
        <f ca="1"/>
        <v>199056452</v>
      </c>
      <c r="O3046" s="192" t="str">
        <f ca="1"/>
        <v>2013-07-15</v>
      </c>
      <c r="P3046" s="193">
        <f ca="1"/>
        <v>2.56</v>
      </c>
      <c r="Q3046" s="11"/>
    </row>
    <row r="3047" spans="1:17" ht="12.5">
      <c r="A3047" s="19"/>
      <c r="B3047" s="198" t="str">
        <f ca="1"/>
        <v>2013-07-16</v>
      </c>
      <c r="C3047" s="30">
        <f ca="1"/>
        <v>13.22</v>
      </c>
      <c r="D3047" s="205">
        <f t="shared" ca="1" si="216"/>
        <v>12.777500000000002</v>
      </c>
      <c r="E3047" s="30">
        <f t="shared" ca="1" si="213"/>
        <v>13.237833333333333</v>
      </c>
      <c r="F3047" s="30">
        <f t="shared" ca="1" si="214"/>
        <v>13.369916666666663</v>
      </c>
      <c r="G3047" s="206"/>
      <c r="H3047" s="192" t="str">
        <f ca="1"/>
        <v>2013-07-16</v>
      </c>
      <c r="I3047" s="193">
        <f ca="1"/>
        <v>216538000</v>
      </c>
      <c r="O3047" s="192" t="str">
        <f ca="1"/>
        <v>2013-07-12</v>
      </c>
      <c r="P3047" s="193">
        <f ca="1"/>
        <v>2.6</v>
      </c>
      <c r="Q3047" s="11"/>
    </row>
    <row r="3048" spans="1:17" ht="12.5">
      <c r="A3048" s="19"/>
      <c r="B3048" s="198" t="str">
        <f ca="1"/>
        <v>2013-07-15</v>
      </c>
      <c r="C3048" s="30">
        <f ca="1"/>
        <v>13.14</v>
      </c>
      <c r="D3048" s="205">
        <f t="shared" ca="1" si="216"/>
        <v>12.780500000000002</v>
      </c>
      <c r="E3048" s="30">
        <f t="shared" ca="1" si="213"/>
        <v>13.216333333333329</v>
      </c>
      <c r="F3048" s="30">
        <f t="shared" ca="1" si="214"/>
        <v>13.38983333333333</v>
      </c>
      <c r="G3048" s="206"/>
      <c r="H3048" s="192" t="str">
        <f ca="1"/>
        <v>2013-07-15</v>
      </c>
      <c r="I3048" s="193">
        <f ca="1"/>
        <v>242172688</v>
      </c>
      <c r="O3048" s="192" t="str">
        <f ca="1"/>
        <v>2013-07-11</v>
      </c>
      <c r="P3048" s="193">
        <f ca="1"/>
        <v>2.57</v>
      </c>
      <c r="Q3048" s="11"/>
    </row>
    <row r="3049" spans="1:17" ht="12.5">
      <c r="A3049" s="19"/>
      <c r="B3049" s="198" t="str">
        <f ca="1"/>
        <v>2013-07-12</v>
      </c>
      <c r="C3049" s="30">
        <f ca="1"/>
        <v>13.11</v>
      </c>
      <c r="D3049" s="205">
        <f t="shared" ca="1" si="216"/>
        <v>12.784500000000001</v>
      </c>
      <c r="E3049" s="30">
        <f t="shared" ca="1" si="213"/>
        <v>13.196833333333331</v>
      </c>
      <c r="F3049" s="30">
        <f t="shared" ca="1" si="214"/>
        <v>13.408083333333328</v>
      </c>
      <c r="G3049" s="206"/>
      <c r="H3049" s="192" t="str">
        <f ca="1"/>
        <v>2013-07-12</v>
      </c>
      <c r="I3049" s="193">
        <f ca="1"/>
        <v>279642184</v>
      </c>
      <c r="O3049" s="192" t="str">
        <f ca="1"/>
        <v>2013-07-10</v>
      </c>
      <c r="P3049" s="193">
        <f ca="1"/>
        <v>2.68</v>
      </c>
      <c r="Q3049" s="11"/>
    </row>
    <row r="3050" spans="1:17" ht="12.5">
      <c r="A3050" s="19"/>
      <c r="B3050" s="198" t="str">
        <f ca="1"/>
        <v>2013-07-11</v>
      </c>
      <c r="C3050" s="30">
        <f ca="1"/>
        <v>13.13</v>
      </c>
      <c r="D3050" s="205">
        <f t="shared" ca="1" si="216"/>
        <v>12.799000000000001</v>
      </c>
      <c r="E3050" s="30">
        <f t="shared" ca="1" si="213"/>
        <v>13.18333333333333</v>
      </c>
      <c r="F3050" s="30">
        <f t="shared" ca="1" si="214"/>
        <v>13.425333333333329</v>
      </c>
      <c r="G3050" s="206"/>
      <c r="H3050" s="192" t="str">
        <f ca="1"/>
        <v>2013-07-11</v>
      </c>
      <c r="I3050" s="193">
        <f ca="1"/>
        <v>326476180</v>
      </c>
      <c r="O3050" s="192" t="str">
        <f ca="1"/>
        <v>2013-07-09</v>
      </c>
      <c r="P3050" s="193">
        <f ca="1"/>
        <v>2.63</v>
      </c>
      <c r="Q3050" s="11"/>
    </row>
    <row r="3051" spans="1:17" ht="12.5">
      <c r="A3051" s="19"/>
      <c r="B3051" s="198" t="str">
        <f ca="1"/>
        <v>2013-07-10</v>
      </c>
      <c r="C3051" s="30">
        <f ca="1"/>
        <v>12.93</v>
      </c>
      <c r="D3051" s="205">
        <f t="shared" ca="1" si="216"/>
        <v>12.807000000000002</v>
      </c>
      <c r="E3051" s="30">
        <f t="shared" ca="1" si="213"/>
        <v>13.181499999999996</v>
      </c>
      <c r="F3051" s="30">
        <f t="shared" ca="1" si="214"/>
        <v>13.44308333333333</v>
      </c>
      <c r="G3051" s="206"/>
      <c r="H3051" s="192" t="str">
        <f ca="1"/>
        <v>2013-07-10</v>
      </c>
      <c r="I3051" s="193">
        <f ca="1"/>
        <v>281405600</v>
      </c>
      <c r="O3051" s="192" t="str">
        <f ca="1"/>
        <v>2013-07-08</v>
      </c>
      <c r="P3051" s="193">
        <f ca="1"/>
        <v>2.65</v>
      </c>
      <c r="Q3051" s="11"/>
    </row>
    <row r="3052" spans="1:17" ht="12.5">
      <c r="A3052" s="19"/>
      <c r="B3052" s="198" t="str">
        <f ca="1"/>
        <v>2013-07-09</v>
      </c>
      <c r="C3052" s="30">
        <f ca="1"/>
        <v>12.98</v>
      </c>
      <c r="D3052" s="205">
        <f t="shared" ca="1" si="216"/>
        <v>12.833000000000002</v>
      </c>
      <c r="E3052" s="30">
        <f t="shared" ca="1" si="213"/>
        <v>13.179666666666664</v>
      </c>
      <c r="F3052" s="30">
        <f t="shared" ca="1" si="214"/>
        <v>13.463416666666662</v>
      </c>
      <c r="G3052" s="206"/>
      <c r="H3052" s="192" t="str">
        <f ca="1"/>
        <v>2013-07-09</v>
      </c>
      <c r="I3052" s="193">
        <f ca="1"/>
        <v>352689332</v>
      </c>
      <c r="O3052" s="192" t="str">
        <f ca="1"/>
        <v>2013-07-05</v>
      </c>
      <c r="P3052" s="193">
        <f ca="1"/>
        <v>2.72</v>
      </c>
      <c r="Q3052" s="11"/>
    </row>
    <row r="3053" spans="1:17" ht="12.5">
      <c r="A3053" s="19"/>
      <c r="B3053" s="198" t="str">
        <f ca="1"/>
        <v>2013-07-08</v>
      </c>
      <c r="C3053" s="30">
        <f ca="1"/>
        <v>12.76</v>
      </c>
      <c r="D3053" s="205">
        <f t="shared" ca="1" si="216"/>
        <v>12.858499999999998</v>
      </c>
      <c r="E3053" s="30">
        <f t="shared" ca="1" si="213"/>
        <v>13.182166666666662</v>
      </c>
      <c r="F3053" s="30">
        <f t="shared" ca="1" si="214"/>
        <v>13.47816666666666</v>
      </c>
      <c r="G3053" s="206"/>
      <c r="H3053" s="192" t="str">
        <f ca="1"/>
        <v>2013-07-08</v>
      </c>
      <c r="I3053" s="193">
        <f ca="1"/>
        <v>298313948</v>
      </c>
      <c r="O3053" s="192" t="str">
        <f ca="1"/>
        <v>2013-07-03</v>
      </c>
      <c r="P3053" s="193">
        <f ca="1"/>
        <v>2.5</v>
      </c>
      <c r="Q3053" s="11"/>
    </row>
    <row r="3054" spans="1:17" ht="12.5">
      <c r="A3054" s="19"/>
      <c r="B3054" s="198" t="str">
        <f ca="1"/>
        <v>2013-07-05</v>
      </c>
      <c r="C3054" s="30">
        <f ca="1"/>
        <v>12.83</v>
      </c>
      <c r="D3054" s="205">
        <f t="shared" ca="1" si="216"/>
        <v>12.8995</v>
      </c>
      <c r="E3054" s="30">
        <f t="shared" ca="1" si="213"/>
        <v>13.190499999999997</v>
      </c>
      <c r="F3054" s="30">
        <f t="shared" ca="1" si="214"/>
        <v>13.498749999999996</v>
      </c>
      <c r="G3054" s="206"/>
      <c r="H3054" s="192" t="str">
        <f ca="1"/>
        <v>2013-07-05</v>
      </c>
      <c r="I3054" s="193">
        <f ca="1"/>
        <v>274083312</v>
      </c>
      <c r="O3054" s="192" t="str">
        <f ca="1"/>
        <v>2013-07-02</v>
      </c>
      <c r="P3054" s="193">
        <f ca="1"/>
        <v>2.4700000000000002</v>
      </c>
      <c r="Q3054" s="11"/>
    </row>
    <row r="3055" spans="1:17" ht="12.5">
      <c r="A3055" s="19"/>
      <c r="B3055" s="198" t="str">
        <f ca="1"/>
        <v>2013-07-03</v>
      </c>
      <c r="C3055" s="30">
        <f ca="1"/>
        <v>12.94</v>
      </c>
      <c r="D3055" s="205">
        <f t="shared" ca="1" si="216"/>
        <v>12.932000000000002</v>
      </c>
      <c r="E3055" s="30">
        <f t="shared" ca="1" si="213"/>
        <v>13.198333333333331</v>
      </c>
      <c r="F3055" s="30">
        <f t="shared" ca="1" si="214"/>
        <v>13.523499999999993</v>
      </c>
      <c r="G3055" s="206"/>
      <c r="H3055" s="192" t="str">
        <f ca="1"/>
        <v>2013-07-03</v>
      </c>
      <c r="I3055" s="193">
        <f ca="1"/>
        <v>240928871</v>
      </c>
      <c r="O3055" s="192" t="str">
        <f ca="1"/>
        <v>2013-07-01</v>
      </c>
      <c r="P3055" s="193">
        <f ca="1"/>
        <v>2.4900000000000002</v>
      </c>
      <c r="Q3055" s="11"/>
    </row>
    <row r="3056" spans="1:17" ht="12.5">
      <c r="A3056" s="19"/>
      <c r="B3056" s="198" t="str">
        <f ca="1"/>
        <v>2013-07-02</v>
      </c>
      <c r="C3056" s="30">
        <f ca="1"/>
        <v>12.86</v>
      </c>
      <c r="D3056" s="205">
        <f t="shared" ca="1" si="216"/>
        <v>12.968999999999999</v>
      </c>
      <c r="E3056" s="30">
        <f t="shared" ca="1" si="213"/>
        <v>13.199999999999998</v>
      </c>
      <c r="F3056" s="30">
        <f t="shared" ca="1" si="214"/>
        <v>13.548083333333329</v>
      </c>
      <c r="G3056" s="206"/>
      <c r="H3056" s="192" t="str">
        <f ca="1"/>
        <v>2013-07-02</v>
      </c>
      <c r="I3056" s="193">
        <f ca="1"/>
        <v>470086868</v>
      </c>
      <c r="O3056" s="192" t="str">
        <f ca="1"/>
        <v>2013-06-28</v>
      </c>
      <c r="P3056" s="193">
        <f ca="1"/>
        <v>2.48</v>
      </c>
      <c r="Q3056" s="11"/>
    </row>
    <row r="3057" spans="1:17" ht="12.5">
      <c r="A3057" s="19"/>
      <c r="B3057" s="198" t="str">
        <f ca="1"/>
        <v>2013-07-01</v>
      </c>
      <c r="C3057" s="30">
        <f ca="1"/>
        <v>12.58</v>
      </c>
      <c r="D3057" s="205">
        <f t="shared" ca="1" si="216"/>
        <v>13.016499999999999</v>
      </c>
      <c r="E3057" s="30">
        <f t="shared" ca="1" si="213"/>
        <v>13.202666666666664</v>
      </c>
      <c r="F3057" s="30">
        <f t="shared" ca="1" si="214"/>
        <v>13.571749999999998</v>
      </c>
      <c r="G3057" s="206"/>
      <c r="H3057" s="192" t="str">
        <f ca="1"/>
        <v>2013-07-01</v>
      </c>
      <c r="I3057" s="193">
        <f ca="1"/>
        <v>391172540</v>
      </c>
      <c r="O3057" s="192" t="str">
        <f ca="1"/>
        <v>2013-06-27</v>
      </c>
      <c r="P3057" s="193">
        <f ca="1"/>
        <v>2.48</v>
      </c>
      <c r="Q3057" s="11"/>
    </row>
    <row r="3058" spans="1:17" ht="12.5">
      <c r="A3058" s="19"/>
      <c r="B3058" s="198" t="str">
        <f ca="1"/>
        <v>2013-06-28</v>
      </c>
      <c r="C3058" s="30">
        <f ca="1"/>
        <v>12.19</v>
      </c>
      <c r="D3058" s="205">
        <f t="shared" ca="1" si="216"/>
        <v>13.080500000000001</v>
      </c>
      <c r="E3058" s="30">
        <f t="shared" ca="1" si="213"/>
        <v>13.20833333333333</v>
      </c>
      <c r="F3058" s="30">
        <f t="shared" ca="1" si="214"/>
        <v>13.599833333333331</v>
      </c>
      <c r="G3058" s="206"/>
      <c r="H3058" s="192" t="str">
        <f ca="1"/>
        <v>2013-06-28</v>
      </c>
      <c r="I3058" s="193">
        <f ca="1"/>
        <v>578638272</v>
      </c>
      <c r="O3058" s="192" t="str">
        <f ca="1"/>
        <v>2013-06-26</v>
      </c>
      <c r="P3058" s="193">
        <f ca="1"/>
        <v>2.54</v>
      </c>
      <c r="Q3058" s="11"/>
    </row>
    <row r="3059" spans="1:17" ht="12.5">
      <c r="A3059" s="19"/>
      <c r="B3059" s="198" t="str">
        <f ca="1"/>
        <v>2013-06-27</v>
      </c>
      <c r="C3059" s="30">
        <f ca="1"/>
        <v>12.1</v>
      </c>
      <c r="D3059" s="205">
        <f t="shared" ca="1" si="216"/>
        <v>13.162000000000001</v>
      </c>
      <c r="E3059" s="30">
        <f t="shared" ca="1" si="213"/>
        <v>13.222833333333329</v>
      </c>
      <c r="F3059" s="30">
        <f t="shared" ca="1" si="214"/>
        <v>13.630833333333332</v>
      </c>
      <c r="G3059" s="206"/>
      <c r="H3059" s="192" t="str">
        <f ca="1"/>
        <v>2013-06-27</v>
      </c>
      <c r="I3059" s="193">
        <f ca="1"/>
        <v>337400560</v>
      </c>
      <c r="O3059" s="192" t="str">
        <f ca="1"/>
        <v>2013-06-25</v>
      </c>
      <c r="P3059" s="193">
        <f ca="1"/>
        <v>2.59</v>
      </c>
      <c r="Q3059" s="11"/>
    </row>
    <row r="3060" spans="1:17" ht="12.5">
      <c r="A3060" s="19"/>
      <c r="B3060" s="198" t="str">
        <f ca="1"/>
        <v>2013-06-26</v>
      </c>
      <c r="C3060" s="30">
        <f ca="1"/>
        <v>12.24</v>
      </c>
      <c r="D3060" s="205">
        <f t="shared" ca="1" si="216"/>
        <v>13.250999999999999</v>
      </c>
      <c r="E3060" s="30">
        <f t="shared" ca="1" si="213"/>
        <v>13.240999999999994</v>
      </c>
      <c r="F3060" s="30">
        <f t="shared" ca="1" si="214"/>
        <v>13.663333333333332</v>
      </c>
      <c r="G3060" s="206"/>
      <c r="H3060" s="192" t="str">
        <f ca="1"/>
        <v>2013-06-26</v>
      </c>
      <c r="I3060" s="193">
        <f ca="1"/>
        <v>367946628</v>
      </c>
      <c r="O3060" s="192" t="str">
        <f ca="1"/>
        <v>2013-06-24</v>
      </c>
      <c r="P3060" s="193">
        <f ca="1"/>
        <v>2.5499999999999998</v>
      </c>
      <c r="Q3060" s="11"/>
    </row>
    <row r="3061" spans="1:17" ht="12.5">
      <c r="A3061" s="19"/>
      <c r="B3061" s="198" t="str">
        <f ca="1"/>
        <v>2013-06-25</v>
      </c>
      <c r="C3061" s="30">
        <f ca="1"/>
        <v>12.38</v>
      </c>
      <c r="D3061" s="205">
        <f t="shared" ca="1" si="216"/>
        <v>13.323000000000002</v>
      </c>
      <c r="E3061" s="30">
        <f t="shared" ca="1" si="213"/>
        <v>13.255666666666663</v>
      </c>
      <c r="F3061" s="30">
        <f t="shared" ca="1" si="214"/>
        <v>13.698499999999999</v>
      </c>
      <c r="G3061" s="206"/>
      <c r="H3061" s="192" t="str">
        <f ca="1"/>
        <v>2013-06-25</v>
      </c>
      <c r="I3061" s="193">
        <f ca="1"/>
        <v>314339456</v>
      </c>
      <c r="O3061" s="192" t="str">
        <f ca="1"/>
        <v>2013-06-21</v>
      </c>
      <c r="P3061" s="193">
        <f ca="1"/>
        <v>2.5099999999999998</v>
      </c>
      <c r="Q3061" s="11"/>
    </row>
    <row r="3062" spans="1:17" ht="12.5">
      <c r="A3062" s="19"/>
      <c r="B3062" s="198" t="str">
        <f ca="1"/>
        <v>2013-06-24</v>
      </c>
      <c r="C3062" s="30">
        <f ca="1"/>
        <v>12.37</v>
      </c>
      <c r="D3062" s="205">
        <f t="shared" ca="1" si="216"/>
        <v>13.382499999999999</v>
      </c>
      <c r="E3062" s="30">
        <f t="shared" ca="1" si="213"/>
        <v>13.267666666666663</v>
      </c>
      <c r="F3062" s="30">
        <f t="shared" ca="1" si="214"/>
        <v>13.734249999999999</v>
      </c>
      <c r="G3062" s="206"/>
      <c r="H3062" s="192" t="str">
        <f ca="1"/>
        <v>2013-06-24</v>
      </c>
      <c r="I3062" s="193">
        <f ca="1"/>
        <v>480746143</v>
      </c>
      <c r="O3062" s="192" t="str">
        <f ca="1"/>
        <v>2013-06-20</v>
      </c>
      <c r="P3062" s="193">
        <f ca="1"/>
        <v>2.42</v>
      </c>
      <c r="Q3062" s="11"/>
    </row>
    <row r="3063" spans="1:17" ht="12.5">
      <c r="A3063" s="19"/>
      <c r="B3063" s="198" t="str">
        <f ca="1"/>
        <v>2013-06-21</v>
      </c>
      <c r="C3063" s="30">
        <f ca="1"/>
        <v>12.71</v>
      </c>
      <c r="D3063" s="205">
        <f t="shared" ca="1" si="216"/>
        <v>13.448000000000002</v>
      </c>
      <c r="E3063" s="30">
        <f t="shared" ca="1" si="213"/>
        <v>13.286833333333332</v>
      </c>
      <c r="F3063" s="30">
        <f t="shared" ca="1" si="214"/>
        <v>13.765833333333335</v>
      </c>
      <c r="G3063" s="206"/>
      <c r="H3063" s="192" t="str">
        <f ca="1"/>
        <v>2013-06-21</v>
      </c>
      <c r="I3063" s="193">
        <f ca="1"/>
        <v>481249696</v>
      </c>
      <c r="O3063" s="192" t="str">
        <f ca="1"/>
        <v>2013-06-19</v>
      </c>
      <c r="P3063" s="193">
        <f ca="1"/>
        <v>2.31</v>
      </c>
      <c r="Q3063" s="11"/>
    </row>
    <row r="3064" spans="1:17" ht="12.5">
      <c r="A3064" s="19"/>
      <c r="B3064" s="198" t="str">
        <f ca="1"/>
        <v>2013-06-20</v>
      </c>
      <c r="C3064" s="30">
        <f ca="1"/>
        <v>12.81</v>
      </c>
      <c r="D3064" s="205">
        <f t="shared" ca="1" si="216"/>
        <v>13.491999999999999</v>
      </c>
      <c r="E3064" s="30">
        <f t="shared" ca="1" si="213"/>
        <v>13.305166666666663</v>
      </c>
      <c r="F3064" s="30">
        <f t="shared" ca="1" si="214"/>
        <v>13.788833333333335</v>
      </c>
      <c r="G3064" s="206"/>
      <c r="H3064" s="192" t="str">
        <f ca="1"/>
        <v>2013-06-20</v>
      </c>
      <c r="I3064" s="193">
        <f ca="1"/>
        <v>357498560</v>
      </c>
      <c r="O3064" s="192" t="str">
        <f ca="1"/>
        <v>2013-06-18</v>
      </c>
      <c r="P3064" s="193">
        <f ca="1"/>
        <v>2.1800000000000002</v>
      </c>
      <c r="Q3064" s="11"/>
    </row>
    <row r="3065" spans="1:17" ht="12.5">
      <c r="A3065" s="19"/>
      <c r="B3065" s="198" t="str">
        <f ca="1"/>
        <v>2013-06-19</v>
      </c>
      <c r="C3065" s="30">
        <f ca="1"/>
        <v>13</v>
      </c>
      <c r="D3065" s="205">
        <f t="shared" ca="1" si="216"/>
        <v>13.529999999999998</v>
      </c>
      <c r="E3065" s="30">
        <f t="shared" ca="1" si="213"/>
        <v>13.326333333333331</v>
      </c>
      <c r="F3065" s="30">
        <f t="shared" ca="1" si="214"/>
        <v>13.812416666666667</v>
      </c>
      <c r="G3065" s="206"/>
      <c r="H3065" s="192" t="str">
        <f ca="1"/>
        <v>2013-06-19</v>
      </c>
      <c r="I3065" s="193">
        <f ca="1"/>
        <v>311031420</v>
      </c>
      <c r="O3065" s="192" t="str">
        <f ca="1"/>
        <v>2013-06-17</v>
      </c>
      <c r="P3065" s="193">
        <f ca="1"/>
        <v>2.17</v>
      </c>
      <c r="Q3065" s="11"/>
    </row>
    <row r="3066" spans="1:17" ht="12.5">
      <c r="A3066" s="19"/>
      <c r="B3066" s="198" t="str">
        <f ca="1"/>
        <v>2013-06-18</v>
      </c>
      <c r="C3066" s="30">
        <f ca="1"/>
        <v>13.27</v>
      </c>
      <c r="D3066" s="205">
        <f t="shared" ca="1" si="216"/>
        <v>13.556000000000001</v>
      </c>
      <c r="E3066" s="30">
        <f t="shared" ca="1" si="213"/>
        <v>13.345666666666663</v>
      </c>
      <c r="F3066" s="30">
        <f t="shared" ca="1" si="214"/>
        <v>13.833916666666665</v>
      </c>
      <c r="G3066" s="206"/>
      <c r="H3066" s="192" t="str">
        <f ca="1"/>
        <v>2013-06-18</v>
      </c>
      <c r="I3066" s="193">
        <f ca="1"/>
        <v>195161956</v>
      </c>
      <c r="O3066" s="192" t="str">
        <f ca="1"/>
        <v>2013-06-14</v>
      </c>
      <c r="P3066" s="193">
        <f ca="1"/>
        <v>2.13</v>
      </c>
      <c r="Q3066" s="11"/>
    </row>
    <row r="3067" spans="1:17" ht="12.5">
      <c r="A3067" s="19"/>
      <c r="B3067" s="198" t="str">
        <f ca="1"/>
        <v>2013-06-17</v>
      </c>
      <c r="C3067" s="30">
        <f ca="1"/>
        <v>13.28</v>
      </c>
      <c r="D3067" s="205">
        <f t="shared" ca="1" si="216"/>
        <v>13.573500000000001</v>
      </c>
      <c r="E3067" s="30">
        <f t="shared" ca="1" si="213"/>
        <v>13.359666666666666</v>
      </c>
      <c r="F3067" s="30">
        <f t="shared" ca="1" si="214"/>
        <v>13.854916666666668</v>
      </c>
      <c r="G3067" s="206"/>
      <c r="H3067" s="192" t="str">
        <f ca="1"/>
        <v>2013-06-17</v>
      </c>
      <c r="I3067" s="193">
        <f ca="1"/>
        <v>259442012</v>
      </c>
      <c r="O3067" s="192" t="str">
        <f ca="1"/>
        <v>2013-06-13</v>
      </c>
      <c r="P3067" s="193">
        <f ca="1"/>
        <v>2.17</v>
      </c>
      <c r="Q3067" s="11"/>
    </row>
    <row r="3068" spans="1:17" ht="12.5">
      <c r="A3068" s="19"/>
      <c r="B3068" s="198" t="str">
        <f ca="1"/>
        <v>2013-06-14</v>
      </c>
      <c r="C3068" s="30">
        <f ca="1"/>
        <v>13.22</v>
      </c>
      <c r="D3068" s="205">
        <f t="shared" ca="1" si="216"/>
        <v>13.5755</v>
      </c>
      <c r="E3068" s="30">
        <f t="shared" ca="1" si="213"/>
        <v>13.368833333333331</v>
      </c>
      <c r="F3068" s="30">
        <f t="shared" ca="1" si="214"/>
        <v>13.875666666666666</v>
      </c>
      <c r="G3068" s="206"/>
      <c r="H3068" s="192" t="str">
        <f ca="1"/>
        <v>2013-06-14</v>
      </c>
      <c r="I3068" s="193">
        <f ca="1"/>
        <v>272083916</v>
      </c>
      <c r="O3068" s="192" t="str">
        <f ca="1"/>
        <v>2013-06-12</v>
      </c>
      <c r="P3068" s="193">
        <f ca="1"/>
        <v>2.23</v>
      </c>
      <c r="Q3068" s="11"/>
    </row>
    <row r="3069" spans="1:17" ht="12.5">
      <c r="A3069" s="19"/>
      <c r="B3069" s="198" t="str">
        <f ca="1"/>
        <v>2013-06-13</v>
      </c>
      <c r="C3069" s="30">
        <f ca="1"/>
        <v>13.4</v>
      </c>
      <c r="D3069" s="205">
        <f t="shared" ca="1" si="216"/>
        <v>13.582500000000001</v>
      </c>
      <c r="E3069" s="30">
        <f t="shared" ca="1" si="213"/>
        <v>13.378666666666666</v>
      </c>
      <c r="F3069" s="30">
        <f t="shared" ca="1" si="214"/>
        <v>13.897500000000001</v>
      </c>
      <c r="G3069" s="206"/>
      <c r="H3069" s="192" t="str">
        <f ca="1"/>
        <v>2013-06-13</v>
      </c>
      <c r="I3069" s="193">
        <f ca="1"/>
        <v>286112600</v>
      </c>
      <c r="O3069" s="192" t="str">
        <f ca="1"/>
        <v>2013-06-11</v>
      </c>
      <c r="P3069" s="193">
        <f ca="1"/>
        <v>2.19</v>
      </c>
      <c r="Q3069" s="11"/>
    </row>
    <row r="3070" spans="1:17" ht="12.5">
      <c r="A3070" s="19"/>
      <c r="B3070" s="198" t="str">
        <f ca="1"/>
        <v>2013-06-12</v>
      </c>
      <c r="C3070" s="30">
        <f ca="1"/>
        <v>13.29</v>
      </c>
      <c r="D3070" s="205">
        <f t="shared" ca="1" si="216"/>
        <v>13.5715</v>
      </c>
      <c r="E3070" s="30">
        <f t="shared" ca="1" si="213"/>
        <v>13.386666666666665</v>
      </c>
      <c r="F3070" s="30">
        <f t="shared" ca="1" si="214"/>
        <v>13.919000000000002</v>
      </c>
      <c r="G3070" s="206"/>
      <c r="H3070" s="192" t="str">
        <f ca="1"/>
        <v>2013-06-12</v>
      </c>
      <c r="I3070" s="193">
        <f ca="1"/>
        <v>265426908</v>
      </c>
      <c r="O3070" s="192" t="str">
        <f ca="1"/>
        <v>2013-06-10</v>
      </c>
      <c r="P3070" s="193">
        <f ca="1"/>
        <v>2.2200000000000002</v>
      </c>
      <c r="Q3070" s="11"/>
    </row>
    <row r="3071" spans="1:17" ht="12.5">
      <c r="A3071" s="19"/>
      <c r="B3071" s="198" t="str">
        <f ca="1"/>
        <v>2013-06-11</v>
      </c>
      <c r="C3071" s="30">
        <f ca="1"/>
        <v>13.45</v>
      </c>
      <c r="D3071" s="205">
        <f t="shared" ca="1" si="216"/>
        <v>13.589000000000002</v>
      </c>
      <c r="E3071" s="30">
        <f t="shared" ca="1" si="213"/>
        <v>13.397166666666665</v>
      </c>
      <c r="F3071" s="30">
        <f t="shared" ca="1" si="214"/>
        <v>13.943333333333335</v>
      </c>
      <c r="G3071" s="206"/>
      <c r="H3071" s="192" t="str">
        <f ca="1"/>
        <v>2013-06-11</v>
      </c>
      <c r="I3071" s="193">
        <f ca="1"/>
        <v>286384396</v>
      </c>
      <c r="O3071" s="192" t="str">
        <f ca="1"/>
        <v>2013-06-07</v>
      </c>
      <c r="P3071" s="193">
        <f ca="1"/>
        <v>2.16</v>
      </c>
      <c r="Q3071" s="11"/>
    </row>
    <row r="3072" spans="1:17" ht="12.5">
      <c r="A3072" s="19"/>
      <c r="B3072" s="198" t="str">
        <f ca="1"/>
        <v>2013-06-10</v>
      </c>
      <c r="C3072" s="30">
        <f ca="1"/>
        <v>13.49</v>
      </c>
      <c r="D3072" s="205">
        <f t="shared" ca="1" si="216"/>
        <v>13.615500000000001</v>
      </c>
      <c r="E3072" s="30">
        <f t="shared" ca="1" si="213"/>
        <v>13.398833333333332</v>
      </c>
      <c r="F3072" s="30">
        <f t="shared" ca="1" si="214"/>
        <v>13.962500000000002</v>
      </c>
      <c r="G3072" s="206"/>
      <c r="H3072" s="192" t="str">
        <f ca="1"/>
        <v>2013-06-10</v>
      </c>
      <c r="I3072" s="193">
        <f ca="1"/>
        <v>450356592</v>
      </c>
      <c r="O3072" s="192" t="str">
        <f ca="1"/>
        <v>2013-06-06</v>
      </c>
      <c r="P3072" s="193">
        <f ca="1"/>
        <v>2.08</v>
      </c>
      <c r="Q3072" s="11"/>
    </row>
    <row r="3073" spans="1:17" ht="12.5">
      <c r="A3073" s="19"/>
      <c r="B3073" s="198" t="str">
        <f ca="1"/>
        <v>2013-06-07</v>
      </c>
      <c r="C3073" s="30">
        <f ca="1"/>
        <v>13.58</v>
      </c>
      <c r="D3073" s="205">
        <f t="shared" ca="1" si="216"/>
        <v>13.637</v>
      </c>
      <c r="E3073" s="30">
        <f t="shared" ca="1" si="213"/>
        <v>13.394166666666665</v>
      </c>
      <c r="F3073" s="30">
        <f t="shared" ca="1" si="214"/>
        <v>13.979083333333335</v>
      </c>
      <c r="G3073" s="206"/>
      <c r="H3073" s="192" t="str">
        <f ca="1"/>
        <v>2013-06-07</v>
      </c>
      <c r="I3073" s="193">
        <f ca="1"/>
        <v>404743148</v>
      </c>
      <c r="O3073" s="192" t="str">
        <f ca="1"/>
        <v>2013-06-05</v>
      </c>
      <c r="P3073" s="193">
        <f ca="1"/>
        <v>2.1</v>
      </c>
      <c r="Q3073" s="11"/>
    </row>
    <row r="3074" spans="1:17" ht="12.5">
      <c r="A3074" s="19"/>
      <c r="B3074" s="198" t="str">
        <f ca="1"/>
        <v>2013-06-06</v>
      </c>
      <c r="C3074" s="30">
        <f ca="1"/>
        <v>13.48</v>
      </c>
      <c r="D3074" s="205">
        <f t="shared" ca="1" si="216"/>
        <v>13.66</v>
      </c>
      <c r="E3074" s="30">
        <f t="shared" ca="1" si="213"/>
        <v>13.385833333333331</v>
      </c>
      <c r="F3074" s="30">
        <f t="shared" ca="1" si="214"/>
        <v>13.999916666666669</v>
      </c>
      <c r="G3074" s="206"/>
      <c r="H3074" s="192" t="str">
        <f ca="1"/>
        <v>2013-06-06</v>
      </c>
      <c r="I3074" s="193">
        <f ca="1"/>
        <v>417074192</v>
      </c>
      <c r="O3074" s="192" t="str">
        <f ca="1"/>
        <v>2013-06-04</v>
      </c>
      <c r="P3074" s="193">
        <f ca="1"/>
        <v>2.14</v>
      </c>
      <c r="Q3074" s="11"/>
    </row>
    <row r="3075" spans="1:17" ht="12.5">
      <c r="A3075" s="19"/>
      <c r="B3075" s="198" t="str">
        <f ca="1"/>
        <v>2013-06-05</v>
      </c>
      <c r="C3075" s="30">
        <f ca="1"/>
        <v>13.68</v>
      </c>
      <c r="D3075" s="205">
        <f t="shared" ca="1" si="216"/>
        <v>13.693999999999999</v>
      </c>
      <c r="E3075" s="30">
        <f t="shared" ca="1" si="213"/>
        <v>13.379166666666665</v>
      </c>
      <c r="F3075" s="30">
        <f t="shared" ca="1" si="214"/>
        <v>14.023916666666667</v>
      </c>
      <c r="G3075" s="206"/>
      <c r="H3075" s="192" t="str">
        <f ca="1"/>
        <v>2013-06-05</v>
      </c>
      <c r="I3075" s="193">
        <f ca="1"/>
        <v>290589636</v>
      </c>
      <c r="O3075" s="192" t="str">
        <f ca="1"/>
        <v>2013-06-03</v>
      </c>
      <c r="P3075" s="193">
        <f ca="1"/>
        <v>2.13</v>
      </c>
      <c r="Q3075" s="11"/>
    </row>
    <row r="3076" spans="1:17" ht="12.5">
      <c r="A3076" s="19"/>
      <c r="B3076" s="198" t="str">
        <f ca="1"/>
        <v>2013-06-04</v>
      </c>
      <c r="C3076" s="30">
        <f ca="1"/>
        <v>13.81</v>
      </c>
      <c r="D3076" s="205">
        <f t="shared" ca="1" si="216"/>
        <v>13.7105</v>
      </c>
      <c r="E3076" s="30">
        <f t="shared" ref="E3076:E3139" ca="1" si="217">AVERAGE(C3076:C3135)</f>
        <v>13.373999999999999</v>
      </c>
      <c r="F3076" s="30">
        <f t="shared" ref="F3076:F3139" ca="1" si="218">AVERAGE(C3076:C3195)</f>
        <v>14.046916666666668</v>
      </c>
      <c r="G3076" s="206"/>
      <c r="H3076" s="192" t="str">
        <f ca="1"/>
        <v>2013-06-04</v>
      </c>
      <c r="I3076" s="193">
        <f ca="1"/>
        <v>292728800</v>
      </c>
      <c r="O3076" s="192" t="str">
        <f ca="1"/>
        <v>2013-05-31</v>
      </c>
      <c r="P3076" s="193">
        <f ca="1"/>
        <v>2.16</v>
      </c>
      <c r="Q3076" s="11"/>
    </row>
    <row r="3077" spans="1:17" ht="12.5">
      <c r="A3077" s="19"/>
      <c r="B3077" s="198" t="str">
        <f ca="1"/>
        <v>2013-06-03</v>
      </c>
      <c r="C3077" s="30">
        <f ca="1"/>
        <v>13.86</v>
      </c>
      <c r="D3077" s="205">
        <f t="shared" ref="D3077:D3140" ca="1" si="219">AVERAGE(C3077:C3096)</f>
        <v>13.723499999999996</v>
      </c>
      <c r="E3077" s="30">
        <f t="shared" ca="1" si="217"/>
        <v>13.363499999999997</v>
      </c>
      <c r="F3077" s="30">
        <f t="shared" ca="1" si="218"/>
        <v>14.065916666666668</v>
      </c>
      <c r="G3077" s="206"/>
      <c r="H3077" s="192" t="str">
        <f ca="1"/>
        <v>2013-06-03</v>
      </c>
      <c r="I3077" s="193">
        <f ca="1"/>
        <v>372352400</v>
      </c>
      <c r="O3077" s="192" t="str">
        <f ca="1"/>
        <v>2013-05-30</v>
      </c>
      <c r="P3077" s="193">
        <f ca="1"/>
        <v>2.12</v>
      </c>
      <c r="Q3077" s="11"/>
    </row>
    <row r="3078" spans="1:17" ht="12.5">
      <c r="A3078" s="19"/>
      <c r="B3078" s="198" t="str">
        <f ca="1"/>
        <v>2013-05-31</v>
      </c>
      <c r="C3078" s="30">
        <f ca="1"/>
        <v>13.82</v>
      </c>
      <c r="D3078" s="205">
        <f t="shared" ca="1" si="219"/>
        <v>13.717499999999998</v>
      </c>
      <c r="E3078" s="30">
        <f t="shared" ca="1" si="217"/>
        <v>13.351666666666665</v>
      </c>
      <c r="F3078" s="30">
        <f t="shared" ca="1" si="218"/>
        <v>14.085333333333333</v>
      </c>
      <c r="G3078" s="206"/>
      <c r="H3078" s="192" t="str">
        <f ca="1"/>
        <v>2013-05-31</v>
      </c>
      <c r="I3078" s="193">
        <f ca="1"/>
        <v>384302800</v>
      </c>
      <c r="O3078" s="192" t="str">
        <f ca="1"/>
        <v>2013-05-29</v>
      </c>
      <c r="P3078" s="193">
        <f ca="1"/>
        <v>2.12</v>
      </c>
      <c r="Q3078" s="11"/>
    </row>
    <row r="3079" spans="1:17" ht="12.5">
      <c r="A3079" s="19"/>
      <c r="B3079" s="198" t="str">
        <f ca="1"/>
        <v>2013-05-30</v>
      </c>
      <c r="C3079" s="30">
        <f ca="1"/>
        <v>13.88</v>
      </c>
      <c r="D3079" s="205">
        <f t="shared" ca="1" si="219"/>
        <v>13.706999999999999</v>
      </c>
      <c r="E3079" s="30">
        <f t="shared" ca="1" si="217"/>
        <v>13.337999999999999</v>
      </c>
      <c r="F3079" s="30">
        <f t="shared" ca="1" si="218"/>
        <v>14.108583333333334</v>
      </c>
      <c r="G3079" s="206"/>
      <c r="H3079" s="192" t="str">
        <f ca="1"/>
        <v>2013-05-30</v>
      </c>
      <c r="I3079" s="193">
        <f ca="1"/>
        <v>353714944</v>
      </c>
      <c r="O3079" s="192" t="str">
        <f ca="1"/>
        <v>2013-05-28</v>
      </c>
      <c r="P3079" s="193">
        <f ca="1"/>
        <v>2.13</v>
      </c>
      <c r="Q3079" s="11"/>
    </row>
    <row r="3080" spans="1:17" ht="12.5">
      <c r="A3080" s="19"/>
      <c r="B3080" s="198" t="str">
        <f ca="1"/>
        <v>2013-05-29</v>
      </c>
      <c r="C3080" s="30">
        <f ca="1"/>
        <v>13.68</v>
      </c>
      <c r="D3080" s="205">
        <f t="shared" ca="1" si="219"/>
        <v>13.6835</v>
      </c>
      <c r="E3080" s="30">
        <f t="shared" ca="1" si="217"/>
        <v>13.326166666666666</v>
      </c>
      <c r="F3080" s="30">
        <f t="shared" ca="1" si="218"/>
        <v>14.129250000000001</v>
      </c>
      <c r="G3080" s="206"/>
      <c r="H3080" s="192" t="str">
        <f ca="1"/>
        <v>2013-05-29</v>
      </c>
      <c r="I3080" s="193">
        <f ca="1"/>
        <v>330783032</v>
      </c>
      <c r="O3080" s="192" t="str">
        <f ca="1"/>
        <v>2013-05-24</v>
      </c>
      <c r="P3080" s="193">
        <f ca="1"/>
        <v>2.0099999999999998</v>
      </c>
      <c r="Q3080" s="11"/>
    </row>
    <row r="3081" spans="1:17" ht="12.5">
      <c r="A3081" s="19"/>
      <c r="B3081" s="198" t="str">
        <f ca="1"/>
        <v>2013-05-28</v>
      </c>
      <c r="C3081" s="30">
        <f ca="1"/>
        <v>13.57</v>
      </c>
      <c r="D3081" s="205">
        <f t="shared" ca="1" si="219"/>
        <v>13.6755</v>
      </c>
      <c r="E3081" s="30">
        <f t="shared" ca="1" si="217"/>
        <v>13.312000000000001</v>
      </c>
      <c r="F3081" s="30">
        <f t="shared" ca="1" si="218"/>
        <v>14.160916666666667</v>
      </c>
      <c r="G3081" s="206"/>
      <c r="H3081" s="192" t="str">
        <f ca="1"/>
        <v>2013-05-28</v>
      </c>
      <c r="I3081" s="193">
        <f ca="1"/>
        <v>386145200</v>
      </c>
      <c r="O3081" s="192" t="str">
        <f ca="1"/>
        <v>2013-05-23</v>
      </c>
      <c r="P3081" s="193">
        <f ca="1"/>
        <v>2.02</v>
      </c>
      <c r="Q3081" s="11"/>
    </row>
    <row r="3082" spans="1:17" ht="12.5">
      <c r="A3082" s="19"/>
      <c r="B3082" s="198" t="str">
        <f ca="1"/>
        <v>2013-05-24</v>
      </c>
      <c r="C3082" s="30">
        <f ca="1"/>
        <v>13.68</v>
      </c>
      <c r="D3082" s="205">
        <f t="shared" ca="1" si="219"/>
        <v>13.653499999999999</v>
      </c>
      <c r="E3082" s="30">
        <f t="shared" ca="1" si="217"/>
        <v>13.305</v>
      </c>
      <c r="F3082" s="30">
        <f t="shared" ca="1" si="218"/>
        <v>14.196166666666665</v>
      </c>
      <c r="G3082" s="206"/>
      <c r="H3082" s="192" t="str">
        <f ca="1"/>
        <v>2013-05-24</v>
      </c>
      <c r="I3082" s="193">
        <f ca="1"/>
        <v>276426888</v>
      </c>
      <c r="O3082" s="192" t="str">
        <f ca="1"/>
        <v>2013-05-22</v>
      </c>
      <c r="P3082" s="193">
        <f ca="1"/>
        <v>2.0299999999999998</v>
      </c>
      <c r="Q3082" s="11"/>
    </row>
    <row r="3083" spans="1:17" ht="12.5">
      <c r="A3083" s="19"/>
      <c r="B3083" s="198" t="str">
        <f ca="1"/>
        <v>2013-05-23</v>
      </c>
      <c r="C3083" s="30">
        <f ca="1"/>
        <v>13.59</v>
      </c>
      <c r="D3083" s="205">
        <f t="shared" ca="1" si="219"/>
        <v>13.6065</v>
      </c>
      <c r="E3083" s="30">
        <f t="shared" ca="1" si="217"/>
        <v>13.301666666666666</v>
      </c>
      <c r="F3083" s="30">
        <f t="shared" ca="1" si="218"/>
        <v>14.230249999999995</v>
      </c>
      <c r="G3083" s="206"/>
      <c r="H3083" s="192" t="str">
        <f ca="1"/>
        <v>2013-05-23</v>
      </c>
      <c r="I3083" s="193">
        <f ca="1"/>
        <v>353381240</v>
      </c>
      <c r="O3083" s="192" t="str">
        <f ca="1"/>
        <v>2013-05-21</v>
      </c>
      <c r="P3083" s="193">
        <f ca="1"/>
        <v>1.94</v>
      </c>
      <c r="Q3083" s="11"/>
    </row>
    <row r="3084" spans="1:17" ht="12.5">
      <c r="A3084" s="19"/>
      <c r="B3084" s="198" t="str">
        <f ca="1"/>
        <v>2013-05-22</v>
      </c>
      <c r="C3084" s="30">
        <f ca="1"/>
        <v>13.57</v>
      </c>
      <c r="D3084" s="205">
        <f t="shared" ca="1" si="219"/>
        <v>13.550500000000003</v>
      </c>
      <c r="E3084" s="30">
        <f t="shared" ca="1" si="217"/>
        <v>13.301500000000001</v>
      </c>
      <c r="F3084" s="30">
        <f t="shared" ca="1" si="218"/>
        <v>14.266083333333331</v>
      </c>
      <c r="G3084" s="206"/>
      <c r="H3084" s="192" t="str">
        <f ca="1"/>
        <v>2013-05-22</v>
      </c>
      <c r="I3084" s="193">
        <f ca="1"/>
        <v>443259900</v>
      </c>
      <c r="O3084" s="192" t="str">
        <f ca="1"/>
        <v>2013-05-20</v>
      </c>
      <c r="P3084" s="193">
        <f ca="1"/>
        <v>1.97</v>
      </c>
      <c r="Q3084" s="11"/>
    </row>
    <row r="3085" spans="1:17" ht="12.5">
      <c r="A3085" s="19"/>
      <c r="B3085" s="198" t="str">
        <f ca="1"/>
        <v>2013-05-21</v>
      </c>
      <c r="C3085" s="30">
        <f ca="1"/>
        <v>13.52</v>
      </c>
      <c r="D3085" s="205">
        <f t="shared" ca="1" si="219"/>
        <v>13.491000000000003</v>
      </c>
      <c r="E3085" s="30">
        <f t="shared" ca="1" si="217"/>
        <v>13.303833333333335</v>
      </c>
      <c r="F3085" s="30">
        <f t="shared" ca="1" si="218"/>
        <v>14.300499999999998</v>
      </c>
      <c r="G3085" s="206"/>
      <c r="H3085" s="192" t="str">
        <f ca="1"/>
        <v>2013-05-21</v>
      </c>
      <c r="I3085" s="193">
        <f ca="1"/>
        <v>456297416</v>
      </c>
      <c r="O3085" s="192" t="str">
        <f ca="1"/>
        <v>2013-05-17</v>
      </c>
      <c r="P3085" s="193">
        <f ca="1"/>
        <v>1.95</v>
      </c>
      <c r="Q3085" s="11"/>
    </row>
    <row r="3086" spans="1:17" ht="12.5">
      <c r="A3086" s="19"/>
      <c r="B3086" s="198" t="str">
        <f ca="1"/>
        <v>2013-05-20</v>
      </c>
      <c r="C3086" s="30">
        <f ca="1"/>
        <v>13.62</v>
      </c>
      <c r="D3086" s="205">
        <f t="shared" ca="1" si="219"/>
        <v>13.434999999999999</v>
      </c>
      <c r="E3086" s="30">
        <f t="shared" ca="1" si="217"/>
        <v>13.303833333333333</v>
      </c>
      <c r="F3086" s="30">
        <f t="shared" ca="1" si="218"/>
        <v>14.335749999999997</v>
      </c>
      <c r="G3086" s="206"/>
      <c r="H3086" s="192" t="str">
        <f ca="1"/>
        <v>2013-05-20</v>
      </c>
      <c r="I3086" s="193">
        <f ca="1"/>
        <v>451578400</v>
      </c>
      <c r="O3086" s="192" t="str">
        <f ca="1"/>
        <v>2013-05-16</v>
      </c>
      <c r="P3086" s="193">
        <f ca="1"/>
        <v>1.87</v>
      </c>
      <c r="Q3086" s="11"/>
    </row>
    <row r="3087" spans="1:17" ht="12.5">
      <c r="A3087" s="19"/>
      <c r="B3087" s="198" t="str">
        <f ca="1"/>
        <v>2013-05-17</v>
      </c>
      <c r="C3087" s="30">
        <f ca="1"/>
        <v>13.32</v>
      </c>
      <c r="D3087" s="205">
        <f t="shared" ca="1" si="219"/>
        <v>13.362500000000002</v>
      </c>
      <c r="E3087" s="30">
        <f t="shared" ca="1" si="217"/>
        <v>13.306333333333335</v>
      </c>
      <c r="F3087" s="30">
        <f t="shared" ca="1" si="218"/>
        <v>14.371416666666667</v>
      </c>
      <c r="G3087" s="206"/>
      <c r="H3087" s="192" t="str">
        <f ca="1"/>
        <v>2013-05-17</v>
      </c>
      <c r="I3087" s="193">
        <f ca="1"/>
        <v>428079744</v>
      </c>
      <c r="O3087" s="192" t="str">
        <f ca="1"/>
        <v>2013-05-15</v>
      </c>
      <c r="P3087" s="193">
        <f ca="1"/>
        <v>1.94</v>
      </c>
      <c r="Q3087" s="11"/>
    </row>
    <row r="3088" spans="1:17" ht="12.5">
      <c r="A3088" s="19"/>
      <c r="B3088" s="198" t="str">
        <f ca="1"/>
        <v>2013-05-16</v>
      </c>
      <c r="C3088" s="30">
        <f ca="1"/>
        <v>13.36</v>
      </c>
      <c r="D3088" s="205">
        <f t="shared" ca="1" si="219"/>
        <v>13.293000000000001</v>
      </c>
      <c r="E3088" s="30">
        <f t="shared" ca="1" si="217"/>
        <v>13.311333333333334</v>
      </c>
      <c r="F3088" s="30">
        <f t="shared" ca="1" si="218"/>
        <v>14.404999999999998</v>
      </c>
      <c r="G3088" s="206"/>
      <c r="H3088" s="192" t="str">
        <f ca="1"/>
        <v>2013-05-16</v>
      </c>
      <c r="I3088" s="193">
        <f ca="1"/>
        <v>603466456</v>
      </c>
      <c r="O3088" s="192" t="str">
        <f ca="1"/>
        <v>2013-05-14</v>
      </c>
      <c r="P3088" s="193">
        <f ca="1"/>
        <v>1.95</v>
      </c>
      <c r="Q3088" s="11"/>
    </row>
    <row r="3089" spans="1:17" ht="12.5">
      <c r="A3089" s="19"/>
      <c r="B3089" s="198" t="str">
        <f ca="1"/>
        <v>2013-05-15</v>
      </c>
      <c r="C3089" s="30">
        <f ca="1"/>
        <v>13.18</v>
      </c>
      <c r="D3089" s="205">
        <f t="shared" ca="1" si="219"/>
        <v>13.223500000000001</v>
      </c>
      <c r="E3089" s="30">
        <f t="shared" ca="1" si="217"/>
        <v>13.317166666666669</v>
      </c>
      <c r="F3089" s="30">
        <f t="shared" ca="1" si="218"/>
        <v>14.435749999999997</v>
      </c>
      <c r="G3089" s="206"/>
      <c r="H3089" s="192" t="str">
        <f ca="1"/>
        <v>2013-05-15</v>
      </c>
      <c r="I3089" s="193">
        <f ca="1"/>
        <v>741613600</v>
      </c>
      <c r="O3089" s="192" t="str">
        <f ca="1"/>
        <v>2013-05-13</v>
      </c>
      <c r="P3089" s="193">
        <f ca="1"/>
        <v>1.92</v>
      </c>
      <c r="Q3089" s="11"/>
    </row>
    <row r="3090" spans="1:17" ht="12.5">
      <c r="A3090" s="19"/>
      <c r="B3090" s="198" t="str">
        <f ca="1"/>
        <v>2013-05-14</v>
      </c>
      <c r="C3090" s="30">
        <f ca="1"/>
        <v>13.64</v>
      </c>
      <c r="D3090" s="205">
        <f t="shared" ca="1" si="219"/>
        <v>13.179499999999999</v>
      </c>
      <c r="E3090" s="30">
        <f t="shared" ca="1" si="217"/>
        <v>13.331666666666667</v>
      </c>
      <c r="F3090" s="30">
        <f t="shared" ca="1" si="218"/>
        <v>14.46783333333333</v>
      </c>
      <c r="G3090" s="206"/>
      <c r="H3090" s="192" t="str">
        <f ca="1"/>
        <v>2013-05-14</v>
      </c>
      <c r="I3090" s="193">
        <f ca="1"/>
        <v>447118000</v>
      </c>
      <c r="O3090" s="192" t="str">
        <f ca="1"/>
        <v>2013-05-10</v>
      </c>
      <c r="P3090" s="193">
        <f ca="1"/>
        <v>1.9</v>
      </c>
      <c r="Q3090" s="11"/>
    </row>
    <row r="3091" spans="1:17" ht="12.5">
      <c r="A3091" s="19"/>
      <c r="B3091" s="198" t="str">
        <f ca="1"/>
        <v>2013-05-13</v>
      </c>
      <c r="C3091" s="30">
        <f ca="1"/>
        <v>13.98</v>
      </c>
      <c r="D3091" s="205">
        <f t="shared" ca="1" si="219"/>
        <v>13.148500000000002</v>
      </c>
      <c r="E3091" s="30">
        <f t="shared" ca="1" si="217"/>
        <v>13.338500000000002</v>
      </c>
      <c r="F3091" s="30">
        <f t="shared" ca="1" si="218"/>
        <v>14.497333333333332</v>
      </c>
      <c r="G3091" s="206"/>
      <c r="H3091" s="192" t="str">
        <f ca="1"/>
        <v>2013-05-13</v>
      </c>
      <c r="I3091" s="193">
        <f ca="1"/>
        <v>317109500</v>
      </c>
      <c r="O3091" s="192" t="str">
        <f ca="1"/>
        <v>2013-05-09</v>
      </c>
      <c r="P3091" s="193">
        <f ca="1"/>
        <v>1.81</v>
      </c>
      <c r="Q3091" s="11"/>
    </row>
    <row r="3092" spans="1:17" ht="12.5">
      <c r="A3092" s="19"/>
      <c r="B3092" s="198" t="str">
        <f ca="1"/>
        <v>2013-05-10</v>
      </c>
      <c r="C3092" s="30">
        <f ca="1"/>
        <v>13.92</v>
      </c>
      <c r="D3092" s="205">
        <f t="shared" ca="1" si="219"/>
        <v>13.0905</v>
      </c>
      <c r="E3092" s="30">
        <f t="shared" ca="1" si="217"/>
        <v>13.343</v>
      </c>
      <c r="F3092" s="30">
        <f t="shared" ca="1" si="218"/>
        <v>14.514333333333331</v>
      </c>
      <c r="G3092" s="206"/>
      <c r="H3092" s="192" t="str">
        <f ca="1"/>
        <v>2013-05-10</v>
      </c>
      <c r="I3092" s="193">
        <f ca="1"/>
        <v>334852000</v>
      </c>
      <c r="O3092" s="192" t="str">
        <f ca="1"/>
        <v>2013-05-08</v>
      </c>
      <c r="P3092" s="193">
        <f ca="1"/>
        <v>1.76</v>
      </c>
      <c r="Q3092" s="11"/>
    </row>
    <row r="3093" spans="1:17" ht="12.5">
      <c r="A3093" s="19"/>
      <c r="B3093" s="198" t="str">
        <f ca="1"/>
        <v>2013-05-09</v>
      </c>
      <c r="C3093" s="30">
        <f ca="1"/>
        <v>14.04</v>
      </c>
      <c r="D3093" s="205">
        <f t="shared" ca="1" si="219"/>
        <v>13.050999999999998</v>
      </c>
      <c r="E3093" s="30">
        <f t="shared" ca="1" si="217"/>
        <v>13.348666666666668</v>
      </c>
      <c r="F3093" s="30">
        <f t="shared" ca="1" si="218"/>
        <v>14.531333333333333</v>
      </c>
      <c r="G3093" s="206"/>
      <c r="H3093" s="192" t="str">
        <f ca="1"/>
        <v>2013-05-09</v>
      </c>
      <c r="I3093" s="193">
        <f ca="1"/>
        <v>398750244</v>
      </c>
      <c r="O3093" s="192" t="str">
        <f ca="1"/>
        <v>2013-05-07</v>
      </c>
      <c r="P3093" s="193">
        <f ca="1"/>
        <v>1.78</v>
      </c>
      <c r="Q3093" s="11"/>
    </row>
    <row r="3094" spans="1:17" ht="12.5">
      <c r="A3094" s="19"/>
      <c r="B3094" s="198" t="str">
        <f ca="1"/>
        <v>2013-05-08</v>
      </c>
      <c r="C3094" s="30">
        <f ca="1"/>
        <v>14.16</v>
      </c>
      <c r="D3094" s="205">
        <f t="shared" ca="1" si="219"/>
        <v>13.012</v>
      </c>
      <c r="E3094" s="30">
        <f t="shared" ca="1" si="217"/>
        <v>13.352833333333335</v>
      </c>
      <c r="F3094" s="30">
        <f t="shared" ca="1" si="218"/>
        <v>14.550166666666666</v>
      </c>
      <c r="G3094" s="206"/>
      <c r="H3094" s="192" t="str">
        <f ca="1"/>
        <v>2013-05-08</v>
      </c>
      <c r="I3094" s="193">
        <f ca="1"/>
        <v>472598000</v>
      </c>
      <c r="O3094" s="192" t="str">
        <f ca="1"/>
        <v>2013-05-06</v>
      </c>
      <c r="P3094" s="193">
        <f ca="1"/>
        <v>1.77</v>
      </c>
      <c r="Q3094" s="11"/>
    </row>
    <row r="3095" spans="1:17" ht="12.5">
      <c r="A3095" s="19"/>
      <c r="B3095" s="198" t="str">
        <f ca="1"/>
        <v>2013-05-07</v>
      </c>
      <c r="C3095" s="30">
        <f ca="1"/>
        <v>14.01</v>
      </c>
      <c r="D3095" s="205">
        <f t="shared" ca="1" si="219"/>
        <v>12.968999999999999</v>
      </c>
      <c r="E3095" s="30">
        <f t="shared" ca="1" si="217"/>
        <v>13.361166666666666</v>
      </c>
      <c r="F3095" s="30">
        <f t="shared" ca="1" si="218"/>
        <v>14.5695</v>
      </c>
      <c r="G3095" s="206"/>
      <c r="H3095" s="192" t="str">
        <f ca="1"/>
        <v>2013-05-07</v>
      </c>
      <c r="I3095" s="193">
        <f ca="1"/>
        <v>483753200</v>
      </c>
      <c r="O3095" s="192" t="str">
        <f ca="1"/>
        <v>2013-05-03</v>
      </c>
      <c r="P3095" s="193">
        <f ca="1"/>
        <v>1.75</v>
      </c>
      <c r="Q3095" s="11"/>
    </row>
    <row r="3096" spans="1:17" ht="12.5">
      <c r="A3096" s="19"/>
      <c r="B3096" s="198" t="str">
        <f ca="1"/>
        <v>2013-05-06</v>
      </c>
      <c r="C3096" s="30">
        <f ca="1"/>
        <v>14.07</v>
      </c>
      <c r="D3096" s="205">
        <f t="shared" ca="1" si="219"/>
        <v>12.920499999999999</v>
      </c>
      <c r="E3096" s="30">
        <f t="shared" ca="1" si="217"/>
        <v>13.369333333333332</v>
      </c>
      <c r="F3096" s="30">
        <f t="shared" ca="1" si="218"/>
        <v>14.590083333333331</v>
      </c>
      <c r="G3096" s="206"/>
      <c r="H3096" s="192" t="str">
        <f ca="1"/>
        <v>2013-05-06</v>
      </c>
      <c r="I3096" s="193">
        <f ca="1"/>
        <v>496641600</v>
      </c>
      <c r="O3096" s="192" t="str">
        <f ca="1"/>
        <v>2013-05-02</v>
      </c>
      <c r="P3096" s="193">
        <f ca="1"/>
        <v>1.63</v>
      </c>
      <c r="Q3096" s="11"/>
    </row>
    <row r="3097" spans="1:17" ht="12.5">
      <c r="A3097" s="19"/>
      <c r="B3097" s="198" t="str">
        <f ca="1"/>
        <v>2013-05-03</v>
      </c>
      <c r="C3097" s="30">
        <f ca="1"/>
        <v>13.74</v>
      </c>
      <c r="D3097" s="205">
        <f t="shared" ca="1" si="219"/>
        <v>12.868</v>
      </c>
      <c r="E3097" s="30">
        <f t="shared" ca="1" si="217"/>
        <v>13.373166666666663</v>
      </c>
      <c r="F3097" s="30">
        <f t="shared" ca="1" si="218"/>
        <v>14.611249999999997</v>
      </c>
      <c r="G3097" s="206"/>
      <c r="H3097" s="192" t="str">
        <f ca="1"/>
        <v>2013-05-03</v>
      </c>
      <c r="I3097" s="193">
        <f ca="1"/>
        <v>361527512</v>
      </c>
      <c r="O3097" s="192" t="str">
        <f ca="1"/>
        <v>2013-05-01</v>
      </c>
      <c r="P3097" s="193">
        <f ca="1"/>
        <v>1.64</v>
      </c>
      <c r="Q3097" s="11"/>
    </row>
    <row r="3098" spans="1:17" ht="12.5">
      <c r="A3098" s="19"/>
      <c r="B3098" s="198" t="str">
        <f ca="1"/>
        <v>2013-05-02</v>
      </c>
      <c r="C3098" s="30">
        <f ca="1"/>
        <v>13.61</v>
      </c>
      <c r="D3098" s="205">
        <f t="shared" ca="1" si="219"/>
        <v>12.827000000000002</v>
      </c>
      <c r="E3098" s="30">
        <f t="shared" ca="1" si="217"/>
        <v>13.375666666666664</v>
      </c>
      <c r="F3098" s="30">
        <f t="shared" ca="1" si="218"/>
        <v>14.63283333333333</v>
      </c>
      <c r="G3098" s="206"/>
      <c r="H3098" s="192" t="str">
        <f ca="1"/>
        <v>2013-05-02</v>
      </c>
      <c r="I3098" s="193">
        <f ca="1"/>
        <v>422025184</v>
      </c>
      <c r="O3098" s="192" t="str">
        <f ca="1"/>
        <v>2013-04-30</v>
      </c>
      <c r="P3098" s="193">
        <f ca="1"/>
        <v>1.68</v>
      </c>
      <c r="Q3098" s="11"/>
    </row>
    <row r="3099" spans="1:17" ht="12.5">
      <c r="A3099" s="19"/>
      <c r="B3099" s="198" t="str">
        <f ca="1"/>
        <v>2013-05-01</v>
      </c>
      <c r="C3099" s="30">
        <f ca="1"/>
        <v>13.41</v>
      </c>
      <c r="D3099" s="205">
        <f t="shared" ca="1" si="219"/>
        <v>12.7995</v>
      </c>
      <c r="E3099" s="30">
        <f t="shared" ca="1" si="217"/>
        <v>13.380499999999996</v>
      </c>
      <c r="F3099" s="30">
        <f t="shared" ca="1" si="218"/>
        <v>14.660583333333332</v>
      </c>
      <c r="G3099" s="206"/>
      <c r="H3099" s="192" t="str">
        <f ca="1"/>
        <v>2013-05-01</v>
      </c>
      <c r="I3099" s="193">
        <f ca="1"/>
        <v>507155320</v>
      </c>
      <c r="O3099" s="192" t="str">
        <f ca="1"/>
        <v>2013-04-29</v>
      </c>
      <c r="P3099" s="193">
        <f ca="1"/>
        <v>1.67</v>
      </c>
      <c r="Q3099" s="11"/>
    </row>
    <row r="3100" spans="1:17" ht="12.5">
      <c r="A3100" s="19"/>
      <c r="B3100" s="198" t="str">
        <f ca="1"/>
        <v>2013-04-30</v>
      </c>
      <c r="C3100" s="30">
        <f ca="1"/>
        <v>13.52</v>
      </c>
      <c r="D3100" s="205">
        <f t="shared" ca="1" si="219"/>
        <v>12.788499999999999</v>
      </c>
      <c r="E3100" s="30">
        <f t="shared" ca="1" si="217"/>
        <v>13.38083333333333</v>
      </c>
      <c r="F3100" s="30">
        <f t="shared" ca="1" si="218"/>
        <v>14.695666666666662</v>
      </c>
      <c r="G3100" s="206"/>
      <c r="H3100" s="192" t="str">
        <f ca="1"/>
        <v>2013-04-30</v>
      </c>
      <c r="I3100" s="193">
        <f ca="1"/>
        <v>691538400</v>
      </c>
      <c r="O3100" s="192" t="str">
        <f ca="1"/>
        <v>2013-04-26</v>
      </c>
      <c r="P3100" s="193">
        <f ca="1"/>
        <v>1.66</v>
      </c>
      <c r="Q3100" s="11"/>
    </row>
    <row r="3101" spans="1:17" ht="12.5">
      <c r="A3101" s="19"/>
      <c r="B3101" s="198" t="str">
        <f ca="1"/>
        <v>2013-04-29</v>
      </c>
      <c r="C3101" s="30">
        <f ca="1"/>
        <v>13.13</v>
      </c>
      <c r="D3101" s="205">
        <f t="shared" ca="1" si="219"/>
        <v>12.7685</v>
      </c>
      <c r="E3101" s="30">
        <f t="shared" ca="1" si="217"/>
        <v>13.384999999999994</v>
      </c>
      <c r="F3101" s="30">
        <f t="shared" ca="1" si="218"/>
        <v>14.730249999999995</v>
      </c>
      <c r="G3101" s="206"/>
      <c r="H3101" s="192" t="str">
        <f ca="1"/>
        <v>2013-04-29</v>
      </c>
      <c r="I3101" s="193">
        <f ca="1"/>
        <v>640326400</v>
      </c>
      <c r="O3101" s="192" t="str">
        <f ca="1"/>
        <v>2013-04-25</v>
      </c>
      <c r="P3101" s="193">
        <f ca="1"/>
        <v>1.71</v>
      </c>
      <c r="Q3101" s="11"/>
    </row>
    <row r="3102" spans="1:17" ht="12.5">
      <c r="A3102" s="19"/>
      <c r="B3102" s="198" t="str">
        <f ca="1"/>
        <v>2013-04-26</v>
      </c>
      <c r="C3102" s="30">
        <f ca="1"/>
        <v>12.74</v>
      </c>
      <c r="D3102" s="205">
        <f t="shared" ca="1" si="219"/>
        <v>12.766999999999999</v>
      </c>
      <c r="E3102" s="30">
        <f t="shared" ca="1" si="217"/>
        <v>13.396666666666663</v>
      </c>
      <c r="F3102" s="30">
        <f t="shared" ca="1" si="218"/>
        <v>14.766083333333331</v>
      </c>
      <c r="G3102" s="206"/>
      <c r="H3102" s="192" t="str">
        <f ca="1"/>
        <v>2013-04-26</v>
      </c>
      <c r="I3102" s="193">
        <f ca="1"/>
        <v>764276668</v>
      </c>
      <c r="O3102" s="192" t="str">
        <f ca="1"/>
        <v>2013-04-24</v>
      </c>
      <c r="P3102" s="193">
        <f ca="1"/>
        <v>1.7</v>
      </c>
      <c r="Q3102" s="11"/>
    </row>
    <row r="3103" spans="1:17" ht="12.5">
      <c r="A3103" s="19"/>
      <c r="B3103" s="198" t="str">
        <f ca="1"/>
        <v>2013-04-25</v>
      </c>
      <c r="C3103" s="30">
        <f ca="1"/>
        <v>12.47</v>
      </c>
      <c r="D3103" s="205">
        <f t="shared" ca="1" si="219"/>
        <v>12.806000000000001</v>
      </c>
      <c r="E3103" s="30">
        <f t="shared" ca="1" si="217"/>
        <v>13.415499999999998</v>
      </c>
      <c r="F3103" s="30">
        <f t="shared" ca="1" si="218"/>
        <v>14.810166666666664</v>
      </c>
      <c r="G3103" s="206"/>
      <c r="H3103" s="192" t="str">
        <f ca="1"/>
        <v>2013-04-25</v>
      </c>
      <c r="I3103" s="193">
        <f ca="1"/>
        <v>384837600</v>
      </c>
      <c r="O3103" s="192" t="str">
        <f ca="1"/>
        <v>2013-04-23</v>
      </c>
      <c r="P3103" s="193">
        <f ca="1"/>
        <v>1.7</v>
      </c>
      <c r="Q3103" s="11"/>
    </row>
    <row r="3104" spans="1:17" ht="12.5">
      <c r="A3104" s="19"/>
      <c r="B3104" s="198" t="str">
        <f ca="1"/>
        <v>2013-04-24</v>
      </c>
      <c r="C3104" s="30">
        <f ca="1"/>
        <v>12.38</v>
      </c>
      <c r="D3104" s="205">
        <f t="shared" ca="1" si="219"/>
        <v>12.872999999999999</v>
      </c>
      <c r="E3104" s="30">
        <f t="shared" ca="1" si="217"/>
        <v>13.439499999999994</v>
      </c>
      <c r="F3104" s="30">
        <f t="shared" ca="1" si="218"/>
        <v>14.856166666666663</v>
      </c>
      <c r="G3104" s="206"/>
      <c r="H3104" s="192" t="str">
        <f ca="1"/>
        <v>2013-04-24</v>
      </c>
      <c r="I3104" s="193">
        <f ca="1"/>
        <v>969834504</v>
      </c>
      <c r="O3104" s="192" t="str">
        <f ca="1"/>
        <v>2013-04-22</v>
      </c>
      <c r="P3104" s="193">
        <f ca="1"/>
        <v>1.7</v>
      </c>
      <c r="Q3104" s="11"/>
    </row>
    <row r="3105" spans="1:17" ht="12.5">
      <c r="A3105" s="19"/>
      <c r="B3105" s="198" t="str">
        <f ca="1"/>
        <v>2013-04-23</v>
      </c>
      <c r="C3105" s="30">
        <f ca="1"/>
        <v>12.4</v>
      </c>
      <c r="D3105" s="205">
        <f t="shared" ca="1" si="219"/>
        <v>12.957999999999998</v>
      </c>
      <c r="E3105" s="30">
        <f t="shared" ca="1" si="217"/>
        <v>13.460833333333328</v>
      </c>
      <c r="F3105" s="30">
        <f t="shared" ca="1" si="218"/>
        <v>14.905083333333328</v>
      </c>
      <c r="G3105" s="206"/>
      <c r="H3105" s="192" t="str">
        <f ca="1"/>
        <v>2013-04-23</v>
      </c>
      <c r="I3105" s="193">
        <f ca="1"/>
        <v>664238400</v>
      </c>
      <c r="O3105" s="192" t="str">
        <f ca="1"/>
        <v>2013-04-19</v>
      </c>
      <c r="P3105" s="193">
        <f ca="1"/>
        <v>1.7</v>
      </c>
      <c r="Q3105" s="11"/>
    </row>
    <row r="3106" spans="1:17" ht="12.5">
      <c r="A3106" s="19"/>
      <c r="B3106" s="198" t="str">
        <f ca="1"/>
        <v>2013-04-22</v>
      </c>
      <c r="C3106" s="30">
        <f ca="1"/>
        <v>12.17</v>
      </c>
      <c r="D3106" s="205">
        <f t="shared" ca="1" si="219"/>
        <v>13.046000000000001</v>
      </c>
      <c r="E3106" s="30">
        <f t="shared" ca="1" si="217"/>
        <v>13.476833333333328</v>
      </c>
      <c r="F3106" s="30">
        <f t="shared" ca="1" si="218"/>
        <v>14.955249999999996</v>
      </c>
      <c r="G3106" s="206"/>
      <c r="H3106" s="192" t="str">
        <f ca="1"/>
        <v>2013-04-22</v>
      </c>
      <c r="I3106" s="193">
        <f ca="1"/>
        <v>429920400</v>
      </c>
      <c r="O3106" s="192" t="str">
        <f ca="1"/>
        <v>2013-04-18</v>
      </c>
      <c r="P3106" s="193">
        <f ca="1"/>
        <v>1.69</v>
      </c>
      <c r="Q3106" s="11"/>
    </row>
    <row r="3107" spans="1:17" ht="12.5">
      <c r="A3107" s="19"/>
      <c r="B3107" s="198" t="str">
        <f ca="1"/>
        <v>2013-04-19</v>
      </c>
      <c r="C3107" s="30">
        <f ca="1"/>
        <v>11.93</v>
      </c>
      <c r="D3107" s="205">
        <f t="shared" ca="1" si="219"/>
        <v>13.143000000000001</v>
      </c>
      <c r="E3107" s="30">
        <f t="shared" ca="1" si="217"/>
        <v>13.501999999999992</v>
      </c>
      <c r="F3107" s="30">
        <f t="shared" ca="1" si="218"/>
        <v>15.009166666666662</v>
      </c>
      <c r="G3107" s="206"/>
      <c r="H3107" s="192" t="str">
        <f ca="1"/>
        <v>2013-04-19</v>
      </c>
      <c r="I3107" s="193">
        <f ca="1"/>
        <v>609274400</v>
      </c>
      <c r="O3107" s="192" t="str">
        <f ca="1"/>
        <v>2013-04-17</v>
      </c>
      <c r="P3107" s="193">
        <f ca="1"/>
        <v>1.7</v>
      </c>
      <c r="Q3107" s="11"/>
    </row>
    <row r="3108" spans="1:17" ht="12.5">
      <c r="A3108" s="19"/>
      <c r="B3108" s="198" t="str">
        <f ca="1"/>
        <v>2013-04-18</v>
      </c>
      <c r="C3108" s="30">
        <f ca="1"/>
        <v>11.97</v>
      </c>
      <c r="D3108" s="205">
        <f t="shared" ca="1" si="219"/>
        <v>13.238</v>
      </c>
      <c r="E3108" s="30">
        <f t="shared" ca="1" si="217"/>
        <v>13.563333333333327</v>
      </c>
      <c r="F3108" s="30">
        <f t="shared" ca="1" si="218"/>
        <v>15.064249999999996</v>
      </c>
      <c r="G3108" s="206"/>
      <c r="H3108" s="192" t="str">
        <f ca="1"/>
        <v>2013-04-18</v>
      </c>
      <c r="I3108" s="193">
        <f ca="1"/>
        <v>666299200</v>
      </c>
      <c r="O3108" s="192" t="str">
        <f ca="1"/>
        <v>2013-04-16</v>
      </c>
      <c r="P3108" s="193">
        <f ca="1"/>
        <v>1.72</v>
      </c>
      <c r="Q3108" s="11"/>
    </row>
    <row r="3109" spans="1:17" ht="12.5">
      <c r="A3109" s="19"/>
      <c r="B3109" s="198" t="str">
        <f ca="1"/>
        <v>2013-04-17</v>
      </c>
      <c r="C3109" s="30">
        <f ca="1"/>
        <v>12.3</v>
      </c>
      <c r="D3109" s="205">
        <f t="shared" ca="1" si="219"/>
        <v>13.330000000000002</v>
      </c>
      <c r="E3109" s="30">
        <f t="shared" ca="1" si="217"/>
        <v>13.619333333333326</v>
      </c>
      <c r="F3109" s="30">
        <f t="shared" ca="1" si="218"/>
        <v>15.124166666666662</v>
      </c>
      <c r="G3109" s="206"/>
      <c r="H3109" s="192" t="str">
        <f ca="1"/>
        <v>2013-04-17</v>
      </c>
      <c r="I3109" s="193">
        <f ca="1"/>
        <v>945056000</v>
      </c>
      <c r="O3109" s="192" t="str">
        <f ca="1"/>
        <v>2013-04-15</v>
      </c>
      <c r="P3109" s="193">
        <f ca="1"/>
        <v>1.7</v>
      </c>
      <c r="Q3109" s="11"/>
    </row>
    <row r="3110" spans="1:17" ht="12.5">
      <c r="A3110" s="19"/>
      <c r="B3110" s="198" t="str">
        <f ca="1"/>
        <v>2013-04-16</v>
      </c>
      <c r="C3110" s="30">
        <f ca="1"/>
        <v>13.02</v>
      </c>
      <c r="D3110" s="205">
        <f t="shared" ca="1" si="219"/>
        <v>13.409000000000002</v>
      </c>
      <c r="E3110" s="30">
        <f t="shared" ca="1" si="217"/>
        <v>13.667333333333326</v>
      </c>
      <c r="F3110" s="30">
        <f t="shared" ca="1" si="218"/>
        <v>15.175249999999997</v>
      </c>
      <c r="G3110" s="206"/>
      <c r="H3110" s="192" t="str">
        <f ca="1"/>
        <v>2013-04-16</v>
      </c>
      <c r="I3110" s="193">
        <f ca="1"/>
        <v>305771364</v>
      </c>
      <c r="O3110" s="192" t="str">
        <f ca="1"/>
        <v>2013-04-12</v>
      </c>
      <c r="P3110" s="193">
        <f ca="1"/>
        <v>1.72</v>
      </c>
      <c r="Q3110" s="11"/>
    </row>
    <row r="3111" spans="1:17" ht="12.5">
      <c r="A3111" s="19"/>
      <c r="B3111" s="198" t="str">
        <f ca="1"/>
        <v>2013-04-15</v>
      </c>
      <c r="C3111" s="30">
        <f ca="1"/>
        <v>12.82</v>
      </c>
      <c r="D3111" s="205">
        <f t="shared" ca="1" si="219"/>
        <v>13.454000000000002</v>
      </c>
      <c r="E3111" s="30">
        <f t="shared" ca="1" si="217"/>
        <v>13.704666666666659</v>
      </c>
      <c r="F3111" s="30">
        <f t="shared" ca="1" si="218"/>
        <v>15.226083333333326</v>
      </c>
      <c r="G3111" s="206"/>
      <c r="H3111" s="192" t="str">
        <f ca="1"/>
        <v>2013-04-15</v>
      </c>
      <c r="I3111" s="193">
        <f ca="1"/>
        <v>317520000</v>
      </c>
      <c r="O3111" s="192" t="str">
        <f ca="1"/>
        <v>2013-04-11</v>
      </c>
      <c r="P3111" s="193">
        <f ca="1"/>
        <v>1.79</v>
      </c>
      <c r="Q3111" s="11"/>
    </row>
    <row r="3112" spans="1:17" ht="12.5">
      <c r="A3112" s="19"/>
      <c r="B3112" s="198" t="str">
        <f ca="1"/>
        <v>2013-04-12</v>
      </c>
      <c r="C3112" s="30">
        <f ca="1"/>
        <v>13.13</v>
      </c>
      <c r="D3112" s="205">
        <f t="shared" ca="1" si="219"/>
        <v>13.490500000000003</v>
      </c>
      <c r="E3112" s="30">
        <f t="shared" ca="1" si="217"/>
        <v>13.74716666666666</v>
      </c>
      <c r="F3112" s="30">
        <f t="shared" ca="1" si="218"/>
        <v>15.281583333333327</v>
      </c>
      <c r="G3112" s="206"/>
      <c r="H3112" s="192" t="str">
        <f ca="1"/>
        <v>2013-04-12</v>
      </c>
      <c r="I3112" s="193">
        <f ca="1"/>
        <v>238725380</v>
      </c>
      <c r="O3112" s="192" t="str">
        <f ca="1"/>
        <v>2013-04-10</v>
      </c>
      <c r="P3112" s="193">
        <f ca="1"/>
        <v>1.81</v>
      </c>
      <c r="Q3112" s="11"/>
    </row>
    <row r="3113" spans="1:17" ht="12.5">
      <c r="A3113" s="19"/>
      <c r="B3113" s="198" t="str">
        <f ca="1"/>
        <v>2013-04-11</v>
      </c>
      <c r="C3113" s="30">
        <f ca="1"/>
        <v>13.26</v>
      </c>
      <c r="D3113" s="205">
        <f t="shared" ca="1" si="219"/>
        <v>13.494499999999999</v>
      </c>
      <c r="E3113" s="30">
        <f t="shared" ca="1" si="217"/>
        <v>13.774166666666661</v>
      </c>
      <c r="F3113" s="30">
        <f t="shared" ca="1" si="218"/>
        <v>15.33583333333333</v>
      </c>
      <c r="G3113" s="206"/>
      <c r="H3113" s="192" t="str">
        <f ca="1"/>
        <v>2013-04-11</v>
      </c>
      <c r="I3113" s="193">
        <f ca="1"/>
        <v>328616756</v>
      </c>
      <c r="O3113" s="192" t="str">
        <f ca="1"/>
        <v>2013-04-09</v>
      </c>
      <c r="P3113" s="193">
        <f ca="1"/>
        <v>1.75</v>
      </c>
      <c r="Q3113" s="11"/>
    </row>
    <row r="3114" spans="1:17" ht="12.5">
      <c r="A3114" s="19"/>
      <c r="B3114" s="198" t="str">
        <f ca="1"/>
        <v>2013-04-10</v>
      </c>
      <c r="C3114" s="30">
        <f ca="1"/>
        <v>13.3</v>
      </c>
      <c r="D3114" s="205">
        <f t="shared" ca="1" si="219"/>
        <v>13.485499999999998</v>
      </c>
      <c r="E3114" s="30">
        <f t="shared" ca="1" si="217"/>
        <v>13.806999999999993</v>
      </c>
      <c r="F3114" s="30">
        <f t="shared" ca="1" si="218"/>
        <v>15.385166666666663</v>
      </c>
      <c r="G3114" s="206"/>
      <c r="H3114" s="192" t="str">
        <f ca="1"/>
        <v>2013-04-10</v>
      </c>
      <c r="I3114" s="193">
        <f ca="1"/>
        <v>375928000</v>
      </c>
      <c r="O3114" s="192" t="str">
        <f ca="1"/>
        <v>2013-04-08</v>
      </c>
      <c r="P3114" s="193">
        <f ca="1"/>
        <v>1.73</v>
      </c>
      <c r="Q3114" s="11"/>
    </row>
    <row r="3115" spans="1:17" ht="12.5">
      <c r="A3115" s="19"/>
      <c r="B3115" s="198" t="str">
        <f ca="1"/>
        <v>2013-04-09</v>
      </c>
      <c r="C3115" s="30">
        <f ca="1"/>
        <v>13.04</v>
      </c>
      <c r="D3115" s="205">
        <f t="shared" ca="1" si="219"/>
        <v>13.474500000000001</v>
      </c>
      <c r="E3115" s="30">
        <f t="shared" ca="1" si="217"/>
        <v>13.848666666666661</v>
      </c>
      <c r="F3115" s="30">
        <f t="shared" ca="1" si="218"/>
        <v>15.432916666666664</v>
      </c>
      <c r="G3115" s="206"/>
      <c r="H3115" s="192" t="str">
        <f ca="1"/>
        <v>2013-04-09</v>
      </c>
      <c r="I3115" s="193">
        <f ca="1"/>
        <v>306752764</v>
      </c>
      <c r="O3115" s="192" t="str">
        <f ca="1"/>
        <v>2013-04-05</v>
      </c>
      <c r="P3115" s="193">
        <f ca="1"/>
        <v>1.69</v>
      </c>
      <c r="Q3115" s="11"/>
    </row>
    <row r="3116" spans="1:17" ht="12.5">
      <c r="A3116" s="19"/>
      <c r="B3116" s="198" t="str">
        <f ca="1"/>
        <v>2013-04-08</v>
      </c>
      <c r="C3116" s="30">
        <f ca="1"/>
        <v>13.02</v>
      </c>
      <c r="D3116" s="205">
        <f t="shared" ca="1" si="219"/>
        <v>13.491</v>
      </c>
      <c r="E3116" s="30">
        <f t="shared" ca="1" si="217"/>
        <v>13.896166666666661</v>
      </c>
      <c r="F3116" s="30">
        <f t="shared" ca="1" si="218"/>
        <v>15.482416666666664</v>
      </c>
      <c r="G3116" s="206"/>
      <c r="H3116" s="192" t="str">
        <f ca="1"/>
        <v>2013-04-08</v>
      </c>
      <c r="I3116" s="193">
        <f ca="1"/>
        <v>301059240</v>
      </c>
      <c r="O3116" s="192" t="str">
        <f ca="1"/>
        <v>2013-04-04</v>
      </c>
      <c r="P3116" s="193">
        <f ca="1"/>
        <v>1.76</v>
      </c>
      <c r="Q3116" s="11"/>
    </row>
    <row r="3117" spans="1:17" ht="12.5">
      <c r="A3117" s="19"/>
      <c r="B3117" s="198" t="str">
        <f ca="1"/>
        <v>2013-04-05</v>
      </c>
      <c r="C3117" s="30">
        <f ca="1"/>
        <v>12.92</v>
      </c>
      <c r="D3117" s="205">
        <f t="shared" ca="1" si="219"/>
        <v>13.499000000000001</v>
      </c>
      <c r="E3117" s="30">
        <f t="shared" ca="1" si="217"/>
        <v>13.940833333333329</v>
      </c>
      <c r="F3117" s="30">
        <f t="shared" ca="1" si="218"/>
        <v>15.53533333333333</v>
      </c>
      <c r="G3117" s="206"/>
      <c r="H3117" s="192" t="str">
        <f ca="1"/>
        <v>2013-04-05</v>
      </c>
      <c r="I3117" s="193">
        <f ca="1"/>
        <v>383695200</v>
      </c>
      <c r="O3117" s="192" t="str">
        <f ca="1"/>
        <v>2013-04-03</v>
      </c>
      <c r="P3117" s="193">
        <f ca="1"/>
        <v>1.81</v>
      </c>
      <c r="Q3117" s="11"/>
    </row>
    <row r="3118" spans="1:17" ht="12.5">
      <c r="A3118" s="19"/>
      <c r="B3118" s="198" t="str">
        <f ca="1"/>
        <v>2013-04-04</v>
      </c>
      <c r="C3118" s="30">
        <f ca="1"/>
        <v>13.06</v>
      </c>
      <c r="D3118" s="205">
        <f t="shared" ca="1" si="219"/>
        <v>13.510499999999999</v>
      </c>
      <c r="E3118" s="30">
        <f t="shared" ca="1" si="217"/>
        <v>13.99133333333333</v>
      </c>
      <c r="F3118" s="30">
        <f t="shared" ca="1" si="218"/>
        <v>15.587833333333331</v>
      </c>
      <c r="G3118" s="206"/>
      <c r="H3118" s="192" t="str">
        <f ca="1"/>
        <v>2013-04-04</v>
      </c>
      <c r="I3118" s="193">
        <f ca="1"/>
        <v>358658908</v>
      </c>
      <c r="O3118" s="192" t="str">
        <f ca="1"/>
        <v>2013-04-02</v>
      </c>
      <c r="P3118" s="193">
        <f ca="1"/>
        <v>1.86</v>
      </c>
      <c r="Q3118" s="11"/>
    </row>
    <row r="3119" spans="1:17" ht="12.5">
      <c r="A3119" s="19"/>
      <c r="B3119" s="198" t="str">
        <f ca="1"/>
        <v>2013-04-03</v>
      </c>
      <c r="C3119" s="30">
        <f ca="1"/>
        <v>13.19</v>
      </c>
      <c r="D3119" s="205">
        <f t="shared" ca="1" si="219"/>
        <v>13.507500000000002</v>
      </c>
      <c r="E3119" s="30">
        <f t="shared" ca="1" si="217"/>
        <v>14.038833333333331</v>
      </c>
      <c r="F3119" s="30">
        <f t="shared" ca="1" si="218"/>
        <v>15.639749999999998</v>
      </c>
      <c r="G3119" s="206"/>
      <c r="H3119" s="192" t="str">
        <f ca="1"/>
        <v>2013-04-03</v>
      </c>
      <c r="I3119" s="193">
        <f ca="1"/>
        <v>363216000</v>
      </c>
      <c r="O3119" s="192" t="str">
        <f ca="1"/>
        <v>2013-04-01</v>
      </c>
      <c r="P3119" s="193">
        <f ca="1"/>
        <v>1.84</v>
      </c>
      <c r="Q3119" s="11"/>
    </row>
    <row r="3120" spans="1:17" ht="12.5">
      <c r="A3120" s="19"/>
      <c r="B3120" s="198" t="str">
        <f ca="1"/>
        <v>2013-04-02</v>
      </c>
      <c r="C3120" s="30">
        <f ca="1"/>
        <v>13.12</v>
      </c>
      <c r="D3120" s="205">
        <f t="shared" ca="1" si="219"/>
        <v>13.506500000000003</v>
      </c>
      <c r="E3120" s="30">
        <f t="shared" ca="1" si="217"/>
        <v>14.085666666666665</v>
      </c>
      <c r="F3120" s="30">
        <f t="shared" ca="1" si="218"/>
        <v>15.694166666666666</v>
      </c>
      <c r="G3120" s="206"/>
      <c r="H3120" s="192" t="str">
        <f ca="1"/>
        <v>2013-04-02</v>
      </c>
      <c r="I3120" s="193">
        <f ca="1"/>
        <v>529773520</v>
      </c>
      <c r="O3120" s="192" t="str">
        <f ca="1"/>
        <v>2013-03-28</v>
      </c>
      <c r="P3120" s="193">
        <f ca="1"/>
        <v>1.85</v>
      </c>
      <c r="Q3120" s="11"/>
    </row>
    <row r="3121" spans="1:17" ht="12.5">
      <c r="A3121" s="19"/>
      <c r="B3121" s="198" t="str">
        <f ca="1"/>
        <v>2013-04-01</v>
      </c>
      <c r="C3121" s="30">
        <f ca="1"/>
        <v>13.1</v>
      </c>
      <c r="D3121" s="205">
        <f t="shared" ca="1" si="219"/>
        <v>13.492000000000001</v>
      </c>
      <c r="E3121" s="30">
        <f t="shared" ca="1" si="217"/>
        <v>14.141333333333332</v>
      </c>
      <c r="F3121" s="30">
        <f t="shared" ca="1" si="218"/>
        <v>15.752749999999999</v>
      </c>
      <c r="G3121" s="206"/>
      <c r="H3121" s="192" t="str">
        <f ca="1"/>
        <v>2013-04-01</v>
      </c>
      <c r="I3121" s="193">
        <f ca="1"/>
        <v>389732000</v>
      </c>
      <c r="O3121" s="192" t="str">
        <f ca="1"/>
        <v>2013-03-27</v>
      </c>
      <c r="P3121" s="193">
        <f ca="1"/>
        <v>1.85</v>
      </c>
      <c r="Q3121" s="11"/>
    </row>
    <row r="3122" spans="1:17" ht="12.5">
      <c r="A3122" s="19"/>
      <c r="B3122" s="198" t="str">
        <f ca="1"/>
        <v>2013-03-28</v>
      </c>
      <c r="C3122" s="30">
        <f ca="1"/>
        <v>13.52</v>
      </c>
      <c r="D3122" s="205">
        <f t="shared" ca="1" si="219"/>
        <v>13.494499999999999</v>
      </c>
      <c r="E3122" s="30">
        <f t="shared" ca="1" si="217"/>
        <v>14.20083333333333</v>
      </c>
      <c r="F3122" s="30">
        <f t="shared" ca="1" si="218"/>
        <v>15.812666666666665</v>
      </c>
      <c r="G3122" s="206"/>
      <c r="H3122" s="192" t="str">
        <f ca="1"/>
        <v>2013-03-28</v>
      </c>
      <c r="I3122" s="193">
        <f ca="1"/>
        <v>442982756</v>
      </c>
      <c r="O3122" s="192" t="str">
        <f ca="1"/>
        <v>2013-03-26</v>
      </c>
      <c r="P3122" s="193">
        <f ca="1"/>
        <v>1.91</v>
      </c>
      <c r="Q3122" s="11"/>
    </row>
    <row r="3123" spans="1:17" ht="12.5">
      <c r="A3123" s="19"/>
      <c r="B3123" s="198" t="str">
        <f ca="1"/>
        <v>2013-03-27</v>
      </c>
      <c r="C3123" s="30">
        <f ca="1"/>
        <v>13.81</v>
      </c>
      <c r="D3123" s="205">
        <f t="shared" ca="1" si="219"/>
        <v>13.492500000000001</v>
      </c>
      <c r="E3123" s="30">
        <f t="shared" ca="1" si="217"/>
        <v>14.244833333333332</v>
      </c>
      <c r="F3123" s="30">
        <f t="shared" ca="1" si="218"/>
        <v>15.866583333333333</v>
      </c>
      <c r="G3123" s="206"/>
      <c r="H3123" s="192" t="str">
        <f ca="1"/>
        <v>2013-03-27</v>
      </c>
      <c r="I3123" s="193">
        <f ca="1"/>
        <v>331409532</v>
      </c>
      <c r="O3123" s="192" t="str">
        <f ca="1"/>
        <v>2013-03-25</v>
      </c>
      <c r="P3123" s="193">
        <f ca="1"/>
        <v>1.92</v>
      </c>
      <c r="Q3123" s="11"/>
    </row>
    <row r="3124" spans="1:17" ht="12.5">
      <c r="A3124" s="19"/>
      <c r="B3124" s="198" t="str">
        <f ca="1"/>
        <v>2013-03-26</v>
      </c>
      <c r="C3124" s="30">
        <f ca="1"/>
        <v>14.08</v>
      </c>
      <c r="D3124" s="205">
        <f t="shared" ca="1" si="219"/>
        <v>13.481</v>
      </c>
      <c r="E3124" s="30">
        <f t="shared" ca="1" si="217"/>
        <v>14.272499999999999</v>
      </c>
      <c r="F3124" s="30">
        <f t="shared" ca="1" si="218"/>
        <v>15.917583333333335</v>
      </c>
      <c r="G3124" s="206"/>
      <c r="H3124" s="192" t="str">
        <f ca="1"/>
        <v>2013-03-26</v>
      </c>
      <c r="I3124" s="193">
        <f ca="1"/>
        <v>294294000</v>
      </c>
      <c r="O3124" s="192" t="str">
        <f ca="1"/>
        <v>2013-03-22</v>
      </c>
      <c r="P3124" s="193">
        <f ca="1"/>
        <v>1.92</v>
      </c>
      <c r="Q3124" s="11"/>
    </row>
    <row r="3125" spans="1:17" ht="12.5">
      <c r="A3125" s="19"/>
      <c r="B3125" s="198" t="str">
        <f ca="1"/>
        <v>2013-03-25</v>
      </c>
      <c r="C3125" s="30">
        <f ca="1"/>
        <v>14.16</v>
      </c>
      <c r="D3125" s="205">
        <f t="shared" ca="1" si="219"/>
        <v>13.4625</v>
      </c>
      <c r="E3125" s="30">
        <f t="shared" ca="1" si="217"/>
        <v>14.298499999999997</v>
      </c>
      <c r="F3125" s="30">
        <f t="shared" ca="1" si="218"/>
        <v>15.968250000000003</v>
      </c>
      <c r="G3125" s="206"/>
      <c r="H3125" s="192" t="str">
        <f ca="1"/>
        <v>2013-03-25</v>
      </c>
      <c r="I3125" s="193">
        <f ca="1"/>
        <v>501135600</v>
      </c>
      <c r="O3125" s="192" t="str">
        <f ca="1"/>
        <v>2013-03-21</v>
      </c>
      <c r="P3125" s="193">
        <f ca="1"/>
        <v>1.93</v>
      </c>
      <c r="Q3125" s="11"/>
    </row>
    <row r="3126" spans="1:17" ht="12.5">
      <c r="A3126" s="19"/>
      <c r="B3126" s="198" t="str">
        <f ca="1"/>
        <v>2013-03-22</v>
      </c>
      <c r="C3126" s="30">
        <f ca="1"/>
        <v>14.11</v>
      </c>
      <c r="D3126" s="205">
        <f t="shared" ca="1" si="219"/>
        <v>13.4305</v>
      </c>
      <c r="E3126" s="30">
        <f t="shared" ca="1" si="217"/>
        <v>14.322166666666666</v>
      </c>
      <c r="F3126" s="30">
        <f t="shared" ca="1" si="218"/>
        <v>16.021833333333337</v>
      </c>
      <c r="G3126" s="206"/>
      <c r="H3126" s="192" t="str">
        <f ca="1"/>
        <v>2013-03-22</v>
      </c>
      <c r="I3126" s="193">
        <f ca="1"/>
        <v>395105200</v>
      </c>
      <c r="O3126" s="192" t="str">
        <f ca="1"/>
        <v>2013-03-20</v>
      </c>
      <c r="P3126" s="193">
        <f ca="1"/>
        <v>1.94</v>
      </c>
      <c r="Q3126" s="11"/>
    </row>
    <row r="3127" spans="1:17" ht="12.5">
      <c r="A3127" s="19"/>
      <c r="B3127" s="198" t="str">
        <f ca="1"/>
        <v>2013-03-21</v>
      </c>
      <c r="C3127" s="30">
        <f ca="1"/>
        <v>13.83</v>
      </c>
      <c r="D3127" s="205">
        <f t="shared" ca="1" si="219"/>
        <v>13.413500000000003</v>
      </c>
      <c r="E3127" s="30">
        <f t="shared" ca="1" si="217"/>
        <v>14.350166666666667</v>
      </c>
      <c r="F3127" s="30">
        <f t="shared" ca="1" si="218"/>
        <v>16.071750000000002</v>
      </c>
      <c r="G3127" s="206"/>
      <c r="H3127" s="192" t="str">
        <f ca="1"/>
        <v>2013-03-21</v>
      </c>
      <c r="I3127" s="193">
        <f ca="1"/>
        <v>383255600</v>
      </c>
      <c r="O3127" s="192" t="str">
        <f ca="1"/>
        <v>2013-03-19</v>
      </c>
      <c r="P3127" s="193">
        <f ca="1"/>
        <v>1.91</v>
      </c>
      <c r="Q3127" s="11"/>
    </row>
    <row r="3128" spans="1:17" ht="12.5">
      <c r="A3128" s="19"/>
      <c r="B3128" s="198" t="str">
        <f ca="1"/>
        <v>2013-03-20</v>
      </c>
      <c r="C3128" s="30">
        <f ca="1"/>
        <v>13.81</v>
      </c>
      <c r="D3128" s="205">
        <f t="shared" ca="1" si="219"/>
        <v>13.403000000000002</v>
      </c>
      <c r="E3128" s="30">
        <f t="shared" ca="1" si="217"/>
        <v>14.3825</v>
      </c>
      <c r="F3128" s="30">
        <f t="shared" ca="1" si="218"/>
        <v>16.12616666666667</v>
      </c>
      <c r="G3128" s="206"/>
      <c r="H3128" s="192" t="str">
        <f ca="1"/>
        <v>2013-03-20</v>
      </c>
      <c r="I3128" s="193">
        <f ca="1"/>
        <v>308660940</v>
      </c>
      <c r="O3128" s="192" t="str">
        <f ca="1"/>
        <v>2013-03-18</v>
      </c>
      <c r="P3128" s="193">
        <f ca="1"/>
        <v>1.96</v>
      </c>
      <c r="Q3128" s="11"/>
    </row>
    <row r="3129" spans="1:17" ht="12.5">
      <c r="A3129" s="19"/>
      <c r="B3129" s="198" t="str">
        <f ca="1"/>
        <v>2013-03-19</v>
      </c>
      <c r="C3129" s="30">
        <f ca="1"/>
        <v>13.88</v>
      </c>
      <c r="D3129" s="205">
        <f t="shared" ca="1" si="219"/>
        <v>13.398000000000001</v>
      </c>
      <c r="E3129" s="30">
        <f t="shared" ca="1" si="217"/>
        <v>14.416333333333336</v>
      </c>
      <c r="F3129" s="30">
        <f t="shared" ca="1" si="218"/>
        <v>16.185083333333338</v>
      </c>
      <c r="G3129" s="206"/>
      <c r="H3129" s="192" t="str">
        <f ca="1"/>
        <v>2013-03-19</v>
      </c>
      <c r="I3129" s="193">
        <f ca="1"/>
        <v>526775200</v>
      </c>
      <c r="O3129" s="192" t="str">
        <f ca="1"/>
        <v>2013-03-15</v>
      </c>
      <c r="P3129" s="193">
        <f ca="1"/>
        <v>2</v>
      </c>
      <c r="Q3129" s="11"/>
    </row>
    <row r="3130" spans="1:17" ht="12.5">
      <c r="A3130" s="19"/>
      <c r="B3130" s="198" t="str">
        <f ca="1"/>
        <v>2013-03-18</v>
      </c>
      <c r="C3130" s="30">
        <f ca="1"/>
        <v>13.92</v>
      </c>
      <c r="D3130" s="205">
        <f t="shared" ca="1" si="219"/>
        <v>13.406500000000003</v>
      </c>
      <c r="E3130" s="30">
        <f t="shared" ca="1" si="217"/>
        <v>14.451333333333336</v>
      </c>
      <c r="F3130" s="30">
        <f t="shared" ca="1" si="218"/>
        <v>16.245750000000005</v>
      </c>
      <c r="G3130" s="206"/>
      <c r="H3130" s="192" t="str">
        <f ca="1"/>
        <v>2013-03-18</v>
      </c>
      <c r="I3130" s="193">
        <f ca="1"/>
        <v>606197200</v>
      </c>
      <c r="O3130" s="192" t="str">
        <f ca="1"/>
        <v>2013-03-14</v>
      </c>
      <c r="P3130" s="193">
        <f ca="1"/>
        <v>2.0299999999999998</v>
      </c>
      <c r="Q3130" s="11"/>
    </row>
    <row r="3131" spans="1:17" ht="12.5">
      <c r="A3131" s="19"/>
      <c r="B3131" s="198" t="str">
        <f ca="1"/>
        <v>2013-03-15</v>
      </c>
      <c r="C3131" s="30">
        <f ca="1"/>
        <v>13.55</v>
      </c>
      <c r="D3131" s="205">
        <f t="shared" ca="1" si="219"/>
        <v>13.413000000000002</v>
      </c>
      <c r="E3131" s="30">
        <f t="shared" ca="1" si="217"/>
        <v>14.489500000000001</v>
      </c>
      <c r="F3131" s="30">
        <f t="shared" ca="1" si="218"/>
        <v>16.305750000000003</v>
      </c>
      <c r="G3131" s="206"/>
      <c r="H3131" s="192" t="str">
        <f ca="1"/>
        <v>2013-03-15</v>
      </c>
      <c r="I3131" s="193">
        <f ca="1"/>
        <v>643960800</v>
      </c>
      <c r="O3131" s="192" t="str">
        <f ca="1"/>
        <v>2013-03-13</v>
      </c>
      <c r="P3131" s="193">
        <f ca="1"/>
        <v>2.02</v>
      </c>
      <c r="Q3131" s="11"/>
    </row>
    <row r="3132" spans="1:17" ht="12.5">
      <c r="A3132" s="19"/>
      <c r="B3132" s="198" t="str">
        <f ca="1"/>
        <v>2013-03-14</v>
      </c>
      <c r="C3132" s="30">
        <f ca="1"/>
        <v>13.21</v>
      </c>
      <c r="D3132" s="205">
        <f t="shared" ca="1" si="219"/>
        <v>13.448000000000002</v>
      </c>
      <c r="E3132" s="30">
        <f t="shared" ca="1" si="217"/>
        <v>14.52616666666667</v>
      </c>
      <c r="F3132" s="30">
        <f t="shared" ca="1" si="218"/>
        <v>16.369666666666674</v>
      </c>
      <c r="G3132" s="206"/>
      <c r="H3132" s="192" t="str">
        <f ca="1"/>
        <v>2013-03-14</v>
      </c>
      <c r="I3132" s="193">
        <f ca="1"/>
        <v>303875600</v>
      </c>
      <c r="O3132" s="192" t="str">
        <f ca="1"/>
        <v>2013-03-12</v>
      </c>
      <c r="P3132" s="193">
        <f ca="1"/>
        <v>2.02</v>
      </c>
      <c r="Q3132" s="11"/>
    </row>
    <row r="3133" spans="1:17" ht="12.5">
      <c r="A3133" s="19"/>
      <c r="B3133" s="198" t="str">
        <f ca="1"/>
        <v>2013-03-13</v>
      </c>
      <c r="C3133" s="30">
        <f ca="1"/>
        <v>13.08</v>
      </c>
      <c r="D3133" s="205">
        <f t="shared" ca="1" si="219"/>
        <v>13.500500000000006</v>
      </c>
      <c r="E3133" s="30">
        <f t="shared" ca="1" si="217"/>
        <v>14.564000000000004</v>
      </c>
      <c r="F3133" s="30">
        <f t="shared" ca="1" si="218"/>
        <v>16.436333333333341</v>
      </c>
      <c r="G3133" s="206"/>
      <c r="H3133" s="192" t="str">
        <f ca="1"/>
        <v>2013-03-13</v>
      </c>
      <c r="I3133" s="193">
        <f ca="1"/>
        <v>405817200</v>
      </c>
      <c r="O3133" s="192" t="str">
        <f ca="1"/>
        <v>2013-03-11</v>
      </c>
      <c r="P3133" s="193">
        <f ca="1"/>
        <v>2.06</v>
      </c>
      <c r="Q3133" s="11"/>
    </row>
    <row r="3134" spans="1:17" ht="12.5">
      <c r="A3134" s="19"/>
      <c r="B3134" s="198" t="str">
        <f ca="1"/>
        <v>2013-03-12</v>
      </c>
      <c r="C3134" s="30">
        <f ca="1"/>
        <v>13.08</v>
      </c>
      <c r="D3134" s="205">
        <f t="shared" ca="1" si="219"/>
        <v>13.561000000000003</v>
      </c>
      <c r="E3134" s="30">
        <f t="shared" ca="1" si="217"/>
        <v>14.614000000000004</v>
      </c>
      <c r="F3134" s="30">
        <f t="shared" ca="1" si="218"/>
        <v>16.503583333333342</v>
      </c>
      <c r="G3134" s="206"/>
      <c r="H3134" s="192" t="str">
        <f ca="1"/>
        <v>2013-03-12</v>
      </c>
      <c r="I3134" s="193">
        <f ca="1"/>
        <v>465911600</v>
      </c>
      <c r="O3134" s="192" t="str">
        <f ca="1"/>
        <v>2013-03-08</v>
      </c>
      <c r="P3134" s="193">
        <f ca="1"/>
        <v>2.06</v>
      </c>
      <c r="Q3134" s="11"/>
    </row>
    <row r="3135" spans="1:17" ht="12.5">
      <c r="A3135" s="19"/>
      <c r="B3135" s="198" t="str">
        <f ca="1"/>
        <v>2013-03-11</v>
      </c>
      <c r="C3135" s="30">
        <f ca="1"/>
        <v>13.37</v>
      </c>
      <c r="D3135" s="205">
        <f t="shared" ca="1" si="219"/>
        <v>13.640000000000004</v>
      </c>
      <c r="E3135" s="30">
        <f t="shared" ca="1" si="217"/>
        <v>14.66866666666667</v>
      </c>
      <c r="F3135" s="30">
        <f t="shared" ca="1" si="218"/>
        <v>16.568666666666676</v>
      </c>
      <c r="G3135" s="206"/>
      <c r="H3135" s="192" t="str">
        <f ca="1"/>
        <v>2013-03-11</v>
      </c>
      <c r="I3135" s="193">
        <f ca="1"/>
        <v>474236000</v>
      </c>
      <c r="O3135" s="192" t="str">
        <f ca="1"/>
        <v>2013-03-07</v>
      </c>
      <c r="P3135" s="193">
        <f ca="1"/>
        <v>1.99</v>
      </c>
      <c r="Q3135" s="11"/>
    </row>
    <row r="3136" spans="1:17" ht="12.5">
      <c r="A3136" s="19"/>
      <c r="B3136" s="198" t="str">
        <f ca="1"/>
        <v>2013-03-08</v>
      </c>
      <c r="C3136" s="30">
        <f ca="1"/>
        <v>13.18</v>
      </c>
      <c r="D3136" s="205">
        <f t="shared" ca="1" si="219"/>
        <v>13.696500000000004</v>
      </c>
      <c r="E3136" s="30">
        <f t="shared" ca="1" si="217"/>
        <v>14.719833333333337</v>
      </c>
      <c r="F3136" s="30">
        <f t="shared" ca="1" si="218"/>
        <v>16.629250000000006</v>
      </c>
      <c r="G3136" s="206"/>
      <c r="H3136" s="192" t="str">
        <f ca="1"/>
        <v>2013-03-08</v>
      </c>
      <c r="I3136" s="193">
        <f ca="1"/>
        <v>391596348</v>
      </c>
      <c r="O3136" s="192" t="str">
        <f ca="1"/>
        <v>2013-03-06</v>
      </c>
      <c r="P3136" s="193">
        <f ca="1"/>
        <v>1.94</v>
      </c>
      <c r="Q3136" s="11"/>
    </row>
    <row r="3137" spans="1:17" ht="12.5">
      <c r="A3137" s="19"/>
      <c r="B3137" s="198" t="str">
        <f ca="1"/>
        <v>2013-03-07</v>
      </c>
      <c r="C3137" s="30">
        <f ca="1"/>
        <v>13.15</v>
      </c>
      <c r="D3137" s="205">
        <f t="shared" ca="1" si="219"/>
        <v>13.752500000000001</v>
      </c>
      <c r="E3137" s="30">
        <f t="shared" ca="1" si="217"/>
        <v>14.768333333333338</v>
      </c>
      <c r="F3137" s="30">
        <f t="shared" ca="1" si="218"/>
        <v>16.688083333333342</v>
      </c>
      <c r="G3137" s="206"/>
      <c r="H3137" s="192" t="str">
        <f ca="1"/>
        <v>2013-03-07</v>
      </c>
      <c r="I3137" s="193">
        <f ca="1"/>
        <v>468473600</v>
      </c>
      <c r="O3137" s="192" t="str">
        <f ca="1"/>
        <v>2013-03-05</v>
      </c>
      <c r="P3137" s="193">
        <f ca="1"/>
        <v>1.89</v>
      </c>
      <c r="Q3137" s="11"/>
    </row>
    <row r="3138" spans="1:17" ht="12.5">
      <c r="A3138" s="19"/>
      <c r="B3138" s="198" t="str">
        <f ca="1"/>
        <v>2013-03-06</v>
      </c>
      <c r="C3138" s="30">
        <f ca="1"/>
        <v>13</v>
      </c>
      <c r="D3138" s="205">
        <f t="shared" ca="1" si="219"/>
        <v>13.789499999999999</v>
      </c>
      <c r="E3138" s="30">
        <f t="shared" ca="1" si="217"/>
        <v>14.819000000000006</v>
      </c>
      <c r="F3138" s="30">
        <f t="shared" ca="1" si="218"/>
        <v>16.744833333333343</v>
      </c>
      <c r="G3138" s="206"/>
      <c r="H3138" s="192" t="str">
        <f ca="1"/>
        <v>2013-03-06</v>
      </c>
      <c r="I3138" s="193">
        <f ca="1"/>
        <v>460250000</v>
      </c>
      <c r="O3138" s="192" t="str">
        <f ca="1"/>
        <v>2013-03-04</v>
      </c>
      <c r="P3138" s="193">
        <f ca="1"/>
        <v>1.88</v>
      </c>
      <c r="Q3138" s="11"/>
    </row>
    <row r="3139" spans="1:17" ht="12.5">
      <c r="A3139" s="19"/>
      <c r="B3139" s="198" t="str">
        <f ca="1"/>
        <v>2013-03-05</v>
      </c>
      <c r="C3139" s="30">
        <f ca="1"/>
        <v>13.17</v>
      </c>
      <c r="D3139" s="205">
        <f t="shared" ca="1" si="219"/>
        <v>13.8345</v>
      </c>
      <c r="E3139" s="30">
        <f t="shared" ca="1" si="217"/>
        <v>14.879166666666674</v>
      </c>
      <c r="F3139" s="30">
        <f t="shared" ca="1" si="218"/>
        <v>16.803416666666674</v>
      </c>
      <c r="G3139" s="206"/>
      <c r="H3139" s="192" t="str">
        <f ca="1"/>
        <v>2013-03-05</v>
      </c>
      <c r="I3139" s="193">
        <f ca="1"/>
        <v>638433600</v>
      </c>
      <c r="O3139" s="192" t="str">
        <f ca="1"/>
        <v>2013-03-01</v>
      </c>
      <c r="P3139" s="193">
        <f ca="1"/>
        <v>1.85</v>
      </c>
      <c r="Q3139" s="11"/>
    </row>
    <row r="3140" spans="1:17" ht="12.5">
      <c r="A3140" s="19"/>
      <c r="B3140" s="198" t="str">
        <f ca="1"/>
        <v>2013-03-04</v>
      </c>
      <c r="C3140" s="30">
        <f ca="1"/>
        <v>12.83</v>
      </c>
      <c r="D3140" s="205">
        <f t="shared" ca="1" si="219"/>
        <v>13.8475</v>
      </c>
      <c r="E3140" s="30">
        <f t="shared" ref="E3140:E3203" ca="1" si="220">AVERAGE(C3140:C3199)</f>
        <v>14.932333333333339</v>
      </c>
      <c r="F3140" s="30">
        <f t="shared" ref="F3140:F3147" ca="1" si="221">AVERAGE(C3140:C3259)</f>
        <v>16.865000000000006</v>
      </c>
      <c r="G3140" s="206"/>
      <c r="H3140" s="192" t="str">
        <f ca="1"/>
        <v>2013-03-04</v>
      </c>
      <c r="I3140" s="193">
        <f ca="1"/>
        <v>582755600</v>
      </c>
      <c r="O3140" s="192" t="str">
        <f ca="1"/>
        <v>2013-02-28</v>
      </c>
      <c r="P3140" s="193">
        <f ca="1"/>
        <v>1.89</v>
      </c>
      <c r="Q3140" s="11"/>
    </row>
    <row r="3141" spans="1:17" ht="12.5">
      <c r="A3141" s="19"/>
      <c r="B3141" s="198" t="str">
        <f ca="1"/>
        <v>2013-03-01</v>
      </c>
      <c r="C3141" s="30">
        <f ca="1"/>
        <v>13.15</v>
      </c>
      <c r="D3141" s="205">
        <f t="shared" ref="D3141:D3204" ca="1" si="222">AVERAGE(C3141:C3160)</f>
        <v>13.894499999999997</v>
      </c>
      <c r="E3141" s="30">
        <f t="shared" ca="1" si="220"/>
        <v>15.00983333333334</v>
      </c>
      <c r="F3141" s="30">
        <f t="shared" ca="1" si="221"/>
        <v>16.928416666666674</v>
      </c>
      <c r="G3141" s="206"/>
      <c r="H3141" s="192" t="str">
        <f ca="1"/>
        <v>2013-03-01</v>
      </c>
      <c r="I3141" s="193">
        <f ca="1"/>
        <v>552448400</v>
      </c>
      <c r="O3141" s="192" t="str">
        <f ca="1"/>
        <v>2013-02-27</v>
      </c>
      <c r="P3141" s="193">
        <f ca="1"/>
        <v>1.9</v>
      </c>
      <c r="Q3141" s="11"/>
    </row>
    <row r="3142" spans="1:17" ht="12.5">
      <c r="A3142" s="19"/>
      <c r="B3142" s="198" t="str">
        <f ca="1"/>
        <v>2013-02-28</v>
      </c>
      <c r="C3142" s="30">
        <f ca="1"/>
        <v>13.48</v>
      </c>
      <c r="D3142" s="205">
        <f t="shared" ca="1" si="222"/>
        <v>13.9285</v>
      </c>
      <c r="E3142" s="30">
        <f t="shared" ca="1" si="220"/>
        <v>15.087333333333339</v>
      </c>
      <c r="F3142" s="30">
        <f t="shared" ca="1" si="221"/>
        <v>16.987666666666673</v>
      </c>
      <c r="G3142" s="206"/>
      <c r="H3142" s="192" t="str">
        <f ca="1"/>
        <v>2013-02-28</v>
      </c>
      <c r="I3142" s="193">
        <f ca="1"/>
        <v>322515268</v>
      </c>
      <c r="O3142" s="192" t="str">
        <f ca="1"/>
        <v>2013-02-26</v>
      </c>
      <c r="P3142" s="193">
        <f ca="1"/>
        <v>1.88</v>
      </c>
      <c r="Q3142" s="11"/>
    </row>
    <row r="3143" spans="1:17" ht="12.5">
      <c r="A3143" s="19"/>
      <c r="B3143" s="198" t="str">
        <f ca="1"/>
        <v>2013-02-27</v>
      </c>
      <c r="C3143" s="30">
        <f ca="1"/>
        <v>13.58</v>
      </c>
      <c r="D3143" s="205">
        <f t="shared" ca="1" si="222"/>
        <v>13.947999999999999</v>
      </c>
      <c r="E3143" s="30">
        <f t="shared" ca="1" si="220"/>
        <v>15.158833333333339</v>
      </c>
      <c r="F3143" s="30">
        <f t="shared" ca="1" si="221"/>
        <v>17.045333333333343</v>
      </c>
      <c r="G3143" s="206"/>
      <c r="H3143" s="192" t="str">
        <f ca="1"/>
        <v>2013-02-27</v>
      </c>
      <c r="I3143" s="193">
        <f ca="1"/>
        <v>587350400</v>
      </c>
      <c r="O3143" s="192" t="str">
        <f ca="1"/>
        <v>2013-02-25</v>
      </c>
      <c r="P3143" s="193">
        <f ca="1"/>
        <v>1.9</v>
      </c>
      <c r="Q3143" s="11"/>
    </row>
    <row r="3144" spans="1:17" ht="12.5">
      <c r="A3144" s="19"/>
      <c r="B3144" s="198" t="str">
        <f ca="1"/>
        <v>2013-02-26</v>
      </c>
      <c r="C3144" s="30">
        <f ca="1"/>
        <v>13.71</v>
      </c>
      <c r="D3144" s="205">
        <f t="shared" ca="1" si="222"/>
        <v>13.964500000000001</v>
      </c>
      <c r="E3144" s="30">
        <f t="shared" ca="1" si="220"/>
        <v>15.230666666666671</v>
      </c>
      <c r="F3144" s="30">
        <f t="shared" ca="1" si="221"/>
        <v>17.099750000000007</v>
      </c>
      <c r="G3144" s="206"/>
      <c r="H3144" s="192" t="str">
        <f ca="1"/>
        <v>2013-02-26</v>
      </c>
      <c r="I3144" s="193">
        <f ca="1"/>
        <v>501499600</v>
      </c>
      <c r="O3144" s="192" t="str">
        <f ca="1"/>
        <v>2013-02-22</v>
      </c>
      <c r="P3144" s="193">
        <f ca="1"/>
        <v>1.97</v>
      </c>
      <c r="Q3144" s="11"/>
    </row>
    <row r="3145" spans="1:17" ht="12.5">
      <c r="A3145" s="19"/>
      <c r="B3145" s="198" t="str">
        <f ca="1"/>
        <v>2013-02-25</v>
      </c>
      <c r="C3145" s="30">
        <f ca="1"/>
        <v>13.52</v>
      </c>
      <c r="D3145" s="205">
        <f t="shared" ca="1" si="222"/>
        <v>13.962000000000003</v>
      </c>
      <c r="E3145" s="30">
        <f t="shared" ca="1" si="220"/>
        <v>15.297166666666673</v>
      </c>
      <c r="F3145" s="30">
        <f t="shared" ca="1" si="221"/>
        <v>17.152666666666676</v>
      </c>
      <c r="G3145" s="206"/>
      <c r="H3145" s="192" t="str">
        <f ca="1"/>
        <v>2013-02-25</v>
      </c>
      <c r="I3145" s="193">
        <f ca="1"/>
        <v>372579200</v>
      </c>
      <c r="O3145" s="192" t="str">
        <f ca="1"/>
        <v>2013-02-21</v>
      </c>
      <c r="P3145" s="193">
        <f ca="1"/>
        <v>1.98</v>
      </c>
      <c r="Q3145" s="11"/>
    </row>
    <row r="3146" spans="1:17" ht="12.5">
      <c r="A3146" s="19"/>
      <c r="B3146" s="198" t="str">
        <f ca="1"/>
        <v>2013-02-22</v>
      </c>
      <c r="C3146" s="30">
        <f ca="1"/>
        <v>13.77</v>
      </c>
      <c r="D3146" s="205">
        <f t="shared" ca="1" si="222"/>
        <v>13.954000000000004</v>
      </c>
      <c r="E3146" s="30">
        <f t="shared" ca="1" si="220"/>
        <v>15.367666666666674</v>
      </c>
      <c r="F3146" s="30">
        <f t="shared" ca="1" si="221"/>
        <v>17.209583333333342</v>
      </c>
      <c r="G3146" s="206"/>
      <c r="H3146" s="192" t="str">
        <f ca="1"/>
        <v>2013-02-22</v>
      </c>
      <c r="I3146" s="193">
        <f ca="1"/>
        <v>330654960</v>
      </c>
      <c r="O3146" s="192" t="str">
        <f ca="1"/>
        <v>2013-02-20</v>
      </c>
      <c r="P3146" s="193">
        <f ca="1"/>
        <v>2.02</v>
      </c>
      <c r="Q3146" s="11"/>
    </row>
    <row r="3147" spans="1:17" ht="12.5">
      <c r="A3147" s="19"/>
      <c r="B3147" s="198" t="str">
        <f ca="1"/>
        <v>2013-02-21</v>
      </c>
      <c r="C3147" s="30">
        <f ca="1"/>
        <v>13.62</v>
      </c>
      <c r="D3147" s="205">
        <f t="shared" ca="1" si="222"/>
        <v>13.9495</v>
      </c>
      <c r="E3147" s="30">
        <f t="shared" ca="1" si="220"/>
        <v>15.436500000000004</v>
      </c>
      <c r="F3147" s="30">
        <f t="shared" ca="1" si="221"/>
        <v>17.264750000000003</v>
      </c>
      <c r="G3147" s="206"/>
      <c r="H3147" s="192" t="str">
        <f ca="1"/>
        <v>2013-02-21</v>
      </c>
      <c r="I3147" s="193">
        <f ca="1"/>
        <v>447182400</v>
      </c>
      <c r="O3147" s="192" t="str">
        <f ca="1"/>
        <v>2013-02-19</v>
      </c>
      <c r="P3147" s="193">
        <f ca="1"/>
        <v>2.0299999999999998</v>
      </c>
      <c r="Q3147" s="11"/>
    </row>
    <row r="3148" spans="1:17" ht="12.5">
      <c r="A3148" s="19"/>
      <c r="B3148" s="198" t="str">
        <f ca="1"/>
        <v>2013-02-20</v>
      </c>
      <c r="C3148" s="30">
        <f ca="1"/>
        <v>13.71</v>
      </c>
      <c r="D3148" s="205">
        <f t="shared" ca="1" si="222"/>
        <v>14.049000000000003</v>
      </c>
      <c r="E3148" s="30">
        <f t="shared" ca="1" si="220"/>
        <v>15.498666666666674</v>
      </c>
      <c r="F3148" s="30"/>
      <c r="G3148" s="206"/>
      <c r="H3148" s="192" t="str">
        <f ca="1"/>
        <v>2013-02-20</v>
      </c>
      <c r="I3148" s="193">
        <f ca="1"/>
        <v>476302400</v>
      </c>
      <c r="O3148" s="192" t="str">
        <f ca="1"/>
        <v>2013-02-15</v>
      </c>
      <c r="P3148" s="193">
        <f ca="1"/>
        <v>2.0099999999999998</v>
      </c>
      <c r="Q3148" s="11"/>
    </row>
    <row r="3149" spans="1:17" ht="12.5">
      <c r="A3149" s="19"/>
      <c r="B3149" s="198" t="str">
        <f ca="1"/>
        <v>2013-02-19</v>
      </c>
      <c r="C3149" s="30">
        <f ca="1"/>
        <v>14.05</v>
      </c>
      <c r="D3149" s="205">
        <f t="shared" ca="1" si="222"/>
        <v>14.13</v>
      </c>
      <c r="E3149" s="30">
        <f t="shared" ca="1" si="220"/>
        <v>15.554333333333339</v>
      </c>
      <c r="F3149" s="30"/>
      <c r="G3149" s="206"/>
      <c r="H3149" s="192" t="str">
        <f ca="1"/>
        <v>2013-02-19</v>
      </c>
      <c r="I3149" s="193">
        <f ca="1"/>
        <v>435783600</v>
      </c>
      <c r="O3149" s="192" t="str">
        <f ca="1"/>
        <v>2013-02-14</v>
      </c>
      <c r="P3149" s="193">
        <f ca="1"/>
        <v>2</v>
      </c>
      <c r="Q3149" s="11"/>
    </row>
    <row r="3150" spans="1:17" ht="12.5">
      <c r="A3150" s="19"/>
      <c r="B3150" s="198" t="str">
        <f ca="1"/>
        <v>2013-02-15</v>
      </c>
      <c r="C3150" s="30">
        <f ca="1"/>
        <v>14.05</v>
      </c>
      <c r="D3150" s="205">
        <f t="shared" ca="1" si="222"/>
        <v>14.186500000000001</v>
      </c>
      <c r="E3150" s="30">
        <f t="shared" ca="1" si="220"/>
        <v>15.604000000000006</v>
      </c>
      <c r="F3150" s="30"/>
      <c r="G3150" s="206"/>
      <c r="H3150" s="192" t="str">
        <f ca="1"/>
        <v>2013-02-15</v>
      </c>
      <c r="I3150" s="193">
        <f ca="1"/>
        <v>391925152</v>
      </c>
      <c r="O3150" s="192" t="str">
        <f ca="1"/>
        <v>2013-02-13</v>
      </c>
      <c r="P3150" s="193">
        <f ca="1"/>
        <v>2.02</v>
      </c>
      <c r="Q3150" s="11"/>
    </row>
    <row r="3151" spans="1:17" ht="12.5">
      <c r="A3151" s="19"/>
      <c r="B3151" s="198" t="str">
        <f ca="1"/>
        <v>2013-02-14</v>
      </c>
      <c r="C3151" s="30">
        <f ca="1"/>
        <v>14.25</v>
      </c>
      <c r="D3151" s="205">
        <f t="shared" ca="1" si="222"/>
        <v>14.247</v>
      </c>
      <c r="E3151" s="30">
        <f t="shared" ca="1" si="220"/>
        <v>15.656166666666671</v>
      </c>
      <c r="F3151" s="30"/>
      <c r="G3151" s="206"/>
      <c r="H3151" s="192" t="str">
        <f ca="1"/>
        <v>2013-02-14</v>
      </c>
      <c r="I3151" s="193">
        <f ca="1"/>
        <v>355506412</v>
      </c>
      <c r="O3151" s="192" t="str">
        <f ca="1"/>
        <v>2013-02-12</v>
      </c>
      <c r="P3151" s="193">
        <f ca="1"/>
        <v>1.98</v>
      </c>
      <c r="Q3151" s="11"/>
    </row>
    <row r="3152" spans="1:17" ht="12.5">
      <c r="A3152" s="19"/>
      <c r="B3152" s="198" t="str">
        <f ca="1"/>
        <v>2013-02-13</v>
      </c>
      <c r="C3152" s="30">
        <f ca="1"/>
        <v>14.26</v>
      </c>
      <c r="D3152" s="205">
        <f t="shared" ca="1" si="222"/>
        <v>14.303000000000003</v>
      </c>
      <c r="E3152" s="30">
        <f t="shared" ca="1" si="220"/>
        <v>15.68566666666667</v>
      </c>
      <c r="F3152" s="30"/>
      <c r="G3152" s="206"/>
      <c r="H3152" s="192" t="str">
        <f ca="1"/>
        <v>2013-02-13</v>
      </c>
      <c r="I3152" s="193">
        <f ca="1"/>
        <v>475207600</v>
      </c>
      <c r="O3152" s="192" t="str">
        <f ca="1"/>
        <v>2013-02-11</v>
      </c>
      <c r="P3152" s="193">
        <f ca="1"/>
        <v>1.95</v>
      </c>
      <c r="Q3152" s="11"/>
    </row>
    <row r="3153" spans="1:17" ht="12.5">
      <c r="A3153" s="19"/>
      <c r="B3153" s="198" t="str">
        <f ca="1"/>
        <v>2013-02-12</v>
      </c>
      <c r="C3153" s="30">
        <f ca="1"/>
        <v>14.29</v>
      </c>
      <c r="D3153" s="205">
        <f t="shared" ca="1" si="222"/>
        <v>14.327500000000004</v>
      </c>
      <c r="E3153" s="30">
        <f t="shared" ca="1" si="220"/>
        <v>15.714000000000006</v>
      </c>
      <c r="F3153" s="30"/>
      <c r="G3153" s="206"/>
      <c r="H3153" s="192" t="str">
        <f ca="1"/>
        <v>2013-02-12</v>
      </c>
      <c r="I3153" s="193">
        <f ca="1"/>
        <v>609053200</v>
      </c>
      <c r="O3153" s="192" t="str">
        <f ca="1"/>
        <v>2013-02-08</v>
      </c>
      <c r="P3153" s="193">
        <f ca="1"/>
        <v>1.95</v>
      </c>
      <c r="Q3153" s="11"/>
    </row>
    <row r="3154" spans="1:17" ht="12.5">
      <c r="A3154" s="19"/>
      <c r="B3154" s="198" t="str">
        <f ca="1"/>
        <v>2013-02-11</v>
      </c>
      <c r="C3154" s="30">
        <f ca="1"/>
        <v>14.66</v>
      </c>
      <c r="D3154" s="205">
        <f t="shared" ca="1" si="222"/>
        <v>14.374500000000001</v>
      </c>
      <c r="E3154" s="30">
        <f t="shared" ca="1" si="220"/>
        <v>15.747500000000002</v>
      </c>
      <c r="F3154" s="30"/>
      <c r="G3154" s="206"/>
      <c r="H3154" s="192" t="str">
        <f ca="1"/>
        <v>2013-02-11</v>
      </c>
      <c r="I3154" s="193">
        <f ca="1"/>
        <v>517490400</v>
      </c>
      <c r="O3154" s="192" t="str">
        <f ca="1"/>
        <v>2013-02-07</v>
      </c>
      <c r="P3154" s="193">
        <f ca="1"/>
        <v>1.95</v>
      </c>
      <c r="Q3154" s="11"/>
    </row>
    <row r="3155" spans="1:17" ht="12.5">
      <c r="A3155" s="19"/>
      <c r="B3155" s="198" t="str">
        <f ca="1"/>
        <v>2013-02-08</v>
      </c>
      <c r="C3155" s="30">
        <f ca="1"/>
        <v>14.5</v>
      </c>
      <c r="D3155" s="205">
        <f t="shared" ca="1" si="222"/>
        <v>14.431500000000003</v>
      </c>
      <c r="E3155" s="30">
        <f t="shared" ca="1" si="220"/>
        <v>15.777833333333337</v>
      </c>
      <c r="F3155" s="30"/>
      <c r="G3155" s="206"/>
      <c r="H3155" s="192" t="str">
        <f ca="1"/>
        <v>2013-02-08</v>
      </c>
      <c r="I3155" s="193">
        <f ca="1"/>
        <v>633158400</v>
      </c>
      <c r="O3155" s="192" t="str">
        <f ca="1"/>
        <v>2013-02-06</v>
      </c>
      <c r="P3155" s="193">
        <f ca="1"/>
        <v>1.97</v>
      </c>
      <c r="Q3155" s="11"/>
    </row>
    <row r="3156" spans="1:17" ht="12.5">
      <c r="A3156" s="19"/>
      <c r="B3156" s="198" t="str">
        <f ca="1"/>
        <v>2013-02-07</v>
      </c>
      <c r="C3156" s="30">
        <f ca="1"/>
        <v>14.3</v>
      </c>
      <c r="D3156" s="205">
        <f t="shared" ca="1" si="222"/>
        <v>14.501000000000001</v>
      </c>
      <c r="E3156" s="30">
        <f t="shared" ca="1" si="220"/>
        <v>15.810833333333337</v>
      </c>
      <c r="F3156" s="30"/>
      <c r="G3156" s="206"/>
      <c r="H3156" s="192" t="str">
        <f ca="1"/>
        <v>2013-02-07</v>
      </c>
      <c r="I3156" s="193">
        <f ca="1"/>
        <v>704581056</v>
      </c>
      <c r="O3156" s="192" t="str">
        <f ca="1"/>
        <v>2013-02-05</v>
      </c>
      <c r="P3156" s="193">
        <f ca="1"/>
        <v>2.02</v>
      </c>
      <c r="Q3156" s="11"/>
    </row>
    <row r="3157" spans="1:17" ht="12.5">
      <c r="A3157" s="19"/>
      <c r="B3157" s="198" t="str">
        <f ca="1"/>
        <v>2013-02-06</v>
      </c>
      <c r="C3157" s="30">
        <f ca="1"/>
        <v>13.89</v>
      </c>
      <c r="D3157" s="205">
        <f t="shared" ca="1" si="222"/>
        <v>14.570999999999998</v>
      </c>
      <c r="E3157" s="30">
        <f t="shared" ca="1" si="220"/>
        <v>15.849333333333336</v>
      </c>
      <c r="F3157" s="30"/>
      <c r="G3157" s="206"/>
      <c r="H3157" s="192" t="str">
        <f ca="1"/>
        <v>2013-02-06</v>
      </c>
      <c r="I3157" s="193">
        <f ca="1"/>
        <v>593706400</v>
      </c>
      <c r="O3157" s="192" t="str">
        <f ca="1"/>
        <v>2013-02-04</v>
      </c>
      <c r="P3157" s="193">
        <f ca="1"/>
        <v>1.97</v>
      </c>
      <c r="Q3157" s="11"/>
    </row>
    <row r="3158" spans="1:17" ht="12.5">
      <c r="A3158" s="19"/>
      <c r="B3158" s="198" t="str">
        <f ca="1"/>
        <v>2013-02-05</v>
      </c>
      <c r="C3158" s="30">
        <f ca="1"/>
        <v>13.9</v>
      </c>
      <c r="D3158" s="205">
        <f t="shared" ca="1" si="222"/>
        <v>14.673999999999998</v>
      </c>
      <c r="E3158" s="30">
        <f t="shared" ca="1" si="220"/>
        <v>15.890000000000004</v>
      </c>
      <c r="F3158" s="30"/>
      <c r="G3158" s="206"/>
      <c r="H3158" s="192" t="str">
        <f ca="1"/>
        <v>2013-02-05</v>
      </c>
      <c r="I3158" s="193">
        <f ca="1"/>
        <v>573347600</v>
      </c>
      <c r="O3158" s="192" t="str">
        <f ca="1"/>
        <v>2013-02-01</v>
      </c>
      <c r="P3158" s="193">
        <f ca="1"/>
        <v>2.0099999999999998</v>
      </c>
      <c r="Q3158" s="11"/>
    </row>
    <row r="3159" spans="1:17" ht="12.5">
      <c r="A3159" s="19"/>
      <c r="B3159" s="198" t="str">
        <f ca="1"/>
        <v>2013-02-04</v>
      </c>
      <c r="C3159" s="30">
        <f ca="1"/>
        <v>13.43</v>
      </c>
      <c r="D3159" s="205">
        <f t="shared" ca="1" si="222"/>
        <v>14.7745</v>
      </c>
      <c r="E3159" s="30">
        <f t="shared" ca="1" si="220"/>
        <v>15.940666666666669</v>
      </c>
      <c r="F3159" s="30"/>
      <c r="G3159" s="206"/>
      <c r="H3159" s="192" t="str">
        <f ca="1"/>
        <v>2013-02-04</v>
      </c>
      <c r="I3159" s="193">
        <f ca="1"/>
        <v>477117200</v>
      </c>
      <c r="O3159" s="192" t="str">
        <f ca="1"/>
        <v>2013-01-31</v>
      </c>
      <c r="P3159" s="193">
        <f ca="1"/>
        <v>1.99</v>
      </c>
      <c r="Q3159" s="11"/>
    </row>
    <row r="3160" spans="1:17" ht="12.5">
      <c r="A3160" s="19"/>
      <c r="B3160" s="198" t="str">
        <f ca="1"/>
        <v>2013-02-01</v>
      </c>
      <c r="C3160" s="30">
        <f ca="1"/>
        <v>13.77</v>
      </c>
      <c r="D3160" s="205">
        <f t="shared" ca="1" si="222"/>
        <v>14.903</v>
      </c>
      <c r="E3160" s="30">
        <f t="shared" ca="1" si="220"/>
        <v>16.010500000000004</v>
      </c>
      <c r="F3160" s="30"/>
      <c r="G3160" s="206"/>
      <c r="H3160" s="192" t="str">
        <f ca="1"/>
        <v>2013-02-01</v>
      </c>
      <c r="I3160" s="193">
        <f ca="1"/>
        <v>539484400</v>
      </c>
      <c r="O3160" s="192" t="str">
        <f ca="1"/>
        <v>2013-01-30</v>
      </c>
      <c r="P3160" s="193">
        <f ca="1"/>
        <v>2.0099999999999998</v>
      </c>
      <c r="Q3160" s="11"/>
    </row>
    <row r="3161" spans="1:17" ht="12.5">
      <c r="A3161" s="19"/>
      <c r="B3161" s="198" t="str">
        <f ca="1"/>
        <v>2013-01-31</v>
      </c>
      <c r="C3161" s="30">
        <f ca="1"/>
        <v>13.83</v>
      </c>
      <c r="D3161" s="205">
        <f t="shared" ca="1" si="222"/>
        <v>15.0375</v>
      </c>
      <c r="E3161" s="30">
        <f t="shared" ca="1" si="220"/>
        <v>16.075500000000002</v>
      </c>
      <c r="F3161" s="30"/>
      <c r="G3161" s="206"/>
      <c r="H3161" s="192" t="str">
        <f ca="1"/>
        <v>2013-01-31</v>
      </c>
      <c r="I3161" s="193">
        <f ca="1"/>
        <v>319334400</v>
      </c>
      <c r="O3161" s="11" t="str">
        <f ca="1"/>
        <v>2013-01-29</v>
      </c>
      <c r="P3161" s="11">
        <f ca="1"/>
        <v>1.99</v>
      </c>
      <c r="Q3161" s="11"/>
    </row>
    <row r="3162" spans="1:17" ht="12.5">
      <c r="A3162" s="19"/>
      <c r="B3162" s="198" t="str">
        <f ca="1"/>
        <v>2013-01-30</v>
      </c>
      <c r="C3162" s="30">
        <f ca="1"/>
        <v>13.87</v>
      </c>
      <c r="D3162" s="205">
        <f t="shared" ca="1" si="222"/>
        <v>15.179499999999996</v>
      </c>
      <c r="E3162" s="30">
        <f t="shared" ca="1" si="220"/>
        <v>16.1355</v>
      </c>
      <c r="F3162" s="30"/>
      <c r="G3162" s="206"/>
      <c r="H3162" s="192" t="str">
        <f ca="1"/>
        <v>2013-01-30</v>
      </c>
      <c r="I3162" s="193">
        <f ca="1"/>
        <v>417155200</v>
      </c>
      <c r="O3162" s="11" t="str">
        <f ca="1"/>
        <v>2013-01-28</v>
      </c>
      <c r="P3162" s="11">
        <f ca="1"/>
        <v>1.97</v>
      </c>
      <c r="Q3162" s="11"/>
    </row>
    <row r="3163" spans="1:17" ht="12.5">
      <c r="A3163" s="19"/>
      <c r="B3163" s="198" t="str">
        <f ca="1"/>
        <v>2013-01-29</v>
      </c>
      <c r="C3163" s="30">
        <f ca="1"/>
        <v>13.91</v>
      </c>
      <c r="D3163" s="205">
        <f t="shared" ca="1" si="222"/>
        <v>15.293999999999997</v>
      </c>
      <c r="E3163" s="30">
        <f t="shared" ca="1" si="220"/>
        <v>16.204833333333333</v>
      </c>
      <c r="F3163" s="30"/>
      <c r="G3163" s="206"/>
      <c r="H3163" s="192" t="str">
        <f ca="1"/>
        <v>2013-01-29</v>
      </c>
      <c r="I3163" s="193">
        <f ca="1"/>
        <v>571158000</v>
      </c>
      <c r="O3163" s="192" t="str">
        <f ca="1"/>
        <v>2013-01-25</v>
      </c>
      <c r="P3163" s="193">
        <f ca="1"/>
        <v>1.95</v>
      </c>
      <c r="Q3163" s="11"/>
    </row>
    <row r="3164" spans="1:17" ht="12.5">
      <c r="A3164" s="19"/>
      <c r="B3164" s="198" t="str">
        <f ca="1"/>
        <v>2013-01-28</v>
      </c>
      <c r="C3164" s="30">
        <f ca="1"/>
        <v>13.66</v>
      </c>
      <c r="D3164" s="205">
        <f t="shared" ca="1" si="222"/>
        <v>15.372000000000003</v>
      </c>
      <c r="E3164" s="30">
        <f t="shared" ca="1" si="220"/>
        <v>16.272833333333335</v>
      </c>
      <c r="F3164" s="30"/>
      <c r="G3164" s="206"/>
      <c r="H3164" s="192" t="str">
        <f ca="1"/>
        <v>2013-01-28</v>
      </c>
      <c r="I3164" s="193">
        <f ca="1"/>
        <v>785517600</v>
      </c>
      <c r="O3164" s="192" t="str">
        <f ca="1"/>
        <v>2013-01-24</v>
      </c>
      <c r="P3164" s="193">
        <f ca="1"/>
        <v>1.84</v>
      </c>
      <c r="Q3164" s="11"/>
    </row>
    <row r="3165" spans="1:17" ht="12.5">
      <c r="A3165" s="19"/>
      <c r="B3165" s="198" t="str">
        <f ca="1"/>
        <v>2013-01-25</v>
      </c>
      <c r="C3165" s="30">
        <f ca="1"/>
        <v>13.36</v>
      </c>
      <c r="D3165" s="205">
        <f t="shared" ca="1" si="222"/>
        <v>15.471000000000004</v>
      </c>
      <c r="E3165" s="30">
        <f t="shared" ca="1" si="220"/>
        <v>16.34933333333333</v>
      </c>
      <c r="F3165" s="30"/>
      <c r="G3165" s="206"/>
      <c r="H3165" s="192" t="str">
        <f ca="1"/>
        <v>2013-01-25</v>
      </c>
      <c r="I3165" s="193">
        <f ca="1"/>
        <v>1208026400</v>
      </c>
      <c r="O3165" s="192" t="str">
        <f ca="1"/>
        <v>2013-01-23</v>
      </c>
      <c r="P3165" s="193">
        <f ca="1"/>
        <v>1.83</v>
      </c>
      <c r="Q3165" s="11"/>
    </row>
    <row r="3166" spans="1:17" ht="12.5">
      <c r="A3166" s="19"/>
      <c r="B3166" s="198" t="str">
        <f ca="1"/>
        <v>2013-01-24</v>
      </c>
      <c r="C3166" s="30">
        <f ca="1"/>
        <v>13.68</v>
      </c>
      <c r="D3166" s="205">
        <f t="shared" ca="1" si="222"/>
        <v>15.582000000000003</v>
      </c>
      <c r="E3166" s="30">
        <f t="shared" ca="1" si="220"/>
        <v>16.433666666666664</v>
      </c>
      <c r="F3166" s="30"/>
      <c r="G3166" s="206"/>
      <c r="H3166" s="192" t="str">
        <f ca="1"/>
        <v>2013-01-24</v>
      </c>
      <c r="I3166" s="193">
        <f ca="1"/>
        <v>1460853300</v>
      </c>
      <c r="O3166" s="192" t="str">
        <f ca="1"/>
        <v>2013-01-22</v>
      </c>
      <c r="P3166" s="193">
        <f ca="1"/>
        <v>1.84</v>
      </c>
      <c r="Q3166" s="11"/>
    </row>
    <row r="3167" spans="1:17" ht="12.5">
      <c r="A3167" s="19"/>
      <c r="B3167" s="198" t="str">
        <f ca="1"/>
        <v>2013-01-23</v>
      </c>
      <c r="C3167" s="30">
        <f ca="1"/>
        <v>15.61</v>
      </c>
      <c r="D3167" s="205">
        <f t="shared" ca="1" si="222"/>
        <v>15.6875</v>
      </c>
      <c r="E3167" s="30">
        <f t="shared" ca="1" si="220"/>
        <v>16.516333333333328</v>
      </c>
      <c r="F3167" s="30"/>
      <c r="G3167" s="206"/>
      <c r="H3167" s="192" t="str">
        <f ca="1"/>
        <v>2013-01-23</v>
      </c>
      <c r="I3167" s="193">
        <f ca="1"/>
        <v>861509600</v>
      </c>
      <c r="O3167" s="192" t="str">
        <f ca="1"/>
        <v>2013-01-18</v>
      </c>
      <c r="P3167" s="193">
        <f ca="1"/>
        <v>1.84</v>
      </c>
      <c r="Q3167" s="11"/>
    </row>
    <row r="3168" spans="1:17" ht="12.5">
      <c r="A3168" s="19"/>
      <c r="B3168" s="198" t="str">
        <f ca="1"/>
        <v>2013-01-22</v>
      </c>
      <c r="C3168" s="30">
        <f ca="1"/>
        <v>15.33</v>
      </c>
      <c r="D3168" s="205">
        <f t="shared" ca="1" si="222"/>
        <v>15.695499999999999</v>
      </c>
      <c r="E3168" s="30">
        <f t="shared" ca="1" si="220"/>
        <v>16.565166666666663</v>
      </c>
      <c r="F3168" s="30"/>
      <c r="G3168" s="206"/>
      <c r="H3168" s="192" t="str">
        <f ca="1"/>
        <v>2013-01-22</v>
      </c>
      <c r="I3168" s="193">
        <f ca="1"/>
        <v>461546400</v>
      </c>
      <c r="O3168" s="192" t="str">
        <f ca="1"/>
        <v>2013-01-17</v>
      </c>
      <c r="P3168" s="193">
        <f ca="1"/>
        <v>1.88</v>
      </c>
      <c r="Q3168" s="11"/>
    </row>
    <row r="3169" spans="1:17" ht="12.5">
      <c r="A3169" s="19"/>
      <c r="B3169" s="198" t="str">
        <f ca="1"/>
        <v>2013-01-18</v>
      </c>
      <c r="C3169" s="30">
        <f ca="1"/>
        <v>15.18</v>
      </c>
      <c r="D3169" s="205">
        <f t="shared" ca="1" si="222"/>
        <v>15.720999999999998</v>
      </c>
      <c r="E3169" s="30">
        <f t="shared" ca="1" si="220"/>
        <v>16.628999999999998</v>
      </c>
      <c r="F3169" s="30"/>
      <c r="G3169" s="206"/>
      <c r="H3169" s="192" t="str">
        <f ca="1"/>
        <v>2013-01-18</v>
      </c>
      <c r="I3169" s="193">
        <f ca="1"/>
        <v>473149400</v>
      </c>
      <c r="O3169" s="192" t="str">
        <f ca="1"/>
        <v>2013-01-16</v>
      </c>
      <c r="P3169" s="193">
        <f ca="1"/>
        <v>1.82</v>
      </c>
      <c r="Q3169" s="11"/>
    </row>
    <row r="3170" spans="1:17" ht="12.5">
      <c r="A3170" s="19"/>
      <c r="B3170" s="198" t="str">
        <f ca="1"/>
        <v>2013-01-17</v>
      </c>
      <c r="C3170" s="30">
        <f ca="1"/>
        <v>15.26</v>
      </c>
      <c r="D3170" s="205">
        <f t="shared" ca="1" si="222"/>
        <v>15.760999999999999</v>
      </c>
      <c r="E3170" s="30">
        <f t="shared" ca="1" si="220"/>
        <v>16.683166666666661</v>
      </c>
      <c r="F3170" s="30"/>
      <c r="G3170" s="206"/>
      <c r="H3170" s="192" t="str">
        <f ca="1"/>
        <v>2013-01-17</v>
      </c>
      <c r="I3170" s="193">
        <f ca="1"/>
        <v>453678400</v>
      </c>
      <c r="O3170" s="192" t="str">
        <f ca="1"/>
        <v>2013-01-15</v>
      </c>
      <c r="P3170" s="193">
        <f ca="1"/>
        <v>1.83</v>
      </c>
      <c r="Q3170" s="11"/>
    </row>
    <row r="3171" spans="1:17" ht="12.5">
      <c r="A3171" s="19"/>
      <c r="B3171" s="198" t="str">
        <f ca="1"/>
        <v>2013-01-16</v>
      </c>
      <c r="C3171" s="30">
        <f ca="1"/>
        <v>15.37</v>
      </c>
      <c r="D3171" s="205">
        <f t="shared" ca="1" si="222"/>
        <v>15.808499999999999</v>
      </c>
      <c r="E3171" s="30">
        <f t="shared" ca="1" si="220"/>
        <v>16.747499999999995</v>
      </c>
      <c r="F3171" s="30"/>
      <c r="G3171" s="206"/>
      <c r="H3171" s="192" t="str">
        <f ca="1"/>
        <v>2013-01-16</v>
      </c>
      <c r="I3171" s="193">
        <f ca="1"/>
        <v>690804800</v>
      </c>
      <c r="O3171" s="192" t="str">
        <f ca="1"/>
        <v>2013-01-14</v>
      </c>
      <c r="P3171" s="193">
        <f ca="1"/>
        <v>1.86</v>
      </c>
      <c r="Q3171" s="11"/>
    </row>
    <row r="3172" spans="1:17" ht="12.5">
      <c r="A3172" s="19"/>
      <c r="B3172" s="198" t="str">
        <f ca="1"/>
        <v>2013-01-15</v>
      </c>
      <c r="C3172" s="30">
        <f ca="1"/>
        <v>14.75</v>
      </c>
      <c r="D3172" s="205">
        <f t="shared" ca="1" si="222"/>
        <v>15.827500000000001</v>
      </c>
      <c r="E3172" s="30">
        <f t="shared" ca="1" si="220"/>
        <v>16.815999999999995</v>
      </c>
      <c r="F3172" s="30"/>
      <c r="G3172" s="206"/>
      <c r="H3172" s="192" t="str">
        <f ca="1"/>
        <v>2013-01-15</v>
      </c>
      <c r="I3172" s="193">
        <f ca="1"/>
        <v>876772716</v>
      </c>
      <c r="O3172" s="192" t="str">
        <f ca="1"/>
        <v>2013-01-11</v>
      </c>
      <c r="P3172" s="193">
        <f ca="1"/>
        <v>1.88</v>
      </c>
      <c r="Q3172" s="11"/>
    </row>
    <row r="3173" spans="1:17" ht="12.5">
      <c r="A3173" s="19"/>
      <c r="B3173" s="198" t="str">
        <f ca="1"/>
        <v>2013-01-14</v>
      </c>
      <c r="C3173" s="30">
        <f ca="1"/>
        <v>15.23</v>
      </c>
      <c r="D3173" s="205">
        <f t="shared" ca="1" si="222"/>
        <v>15.864000000000001</v>
      </c>
      <c r="E3173" s="30">
        <f t="shared" ca="1" si="220"/>
        <v>16.897499999999997</v>
      </c>
      <c r="F3173" s="30"/>
      <c r="G3173" s="206"/>
      <c r="H3173" s="192" t="str">
        <f ca="1"/>
        <v>2013-01-14</v>
      </c>
      <c r="I3173" s="193">
        <f ca="1"/>
        <v>734207600</v>
      </c>
      <c r="O3173" s="192" t="str">
        <f ca="1"/>
        <v>2013-01-10</v>
      </c>
      <c r="P3173" s="193">
        <f ca="1"/>
        <v>1.89</v>
      </c>
      <c r="Q3173" s="11"/>
    </row>
    <row r="3174" spans="1:17" ht="12.5">
      <c r="A3174" s="19"/>
      <c r="B3174" s="198" t="str">
        <f ca="1"/>
        <v>2013-01-11</v>
      </c>
      <c r="C3174" s="30">
        <f ca="1"/>
        <v>15.8</v>
      </c>
      <c r="D3174" s="205">
        <f t="shared" ca="1" si="222"/>
        <v>15.906499999999999</v>
      </c>
      <c r="E3174" s="30">
        <f t="shared" ca="1" si="220"/>
        <v>16.963333333333328</v>
      </c>
      <c r="F3174" s="30"/>
      <c r="G3174" s="206"/>
      <c r="H3174" s="192" t="str">
        <f ca="1"/>
        <v>2013-01-11</v>
      </c>
      <c r="I3174" s="193">
        <f ca="1"/>
        <v>350755368</v>
      </c>
      <c r="O3174" s="192" t="str">
        <f ca="1"/>
        <v>2013-01-09</v>
      </c>
      <c r="P3174" s="193">
        <f ca="1"/>
        <v>1.85</v>
      </c>
      <c r="Q3174" s="11"/>
    </row>
    <row r="3175" spans="1:17" ht="12.5">
      <c r="A3175" s="19"/>
      <c r="B3175" s="198" t="str">
        <f ca="1"/>
        <v>2013-01-10</v>
      </c>
      <c r="C3175" s="30">
        <f ca="1"/>
        <v>15.89</v>
      </c>
      <c r="D3175" s="205">
        <f t="shared" ca="1" si="222"/>
        <v>15.934500000000003</v>
      </c>
      <c r="E3175" s="30">
        <f t="shared" ca="1" si="220"/>
        <v>17.017166666666661</v>
      </c>
      <c r="F3175" s="30"/>
      <c r="G3175" s="206"/>
      <c r="H3175" s="192" t="str">
        <f ca="1"/>
        <v>2013-01-10</v>
      </c>
      <c r="I3175" s="193">
        <f ca="1"/>
        <v>601146000</v>
      </c>
      <c r="O3175" s="192" t="str">
        <f ca="1"/>
        <v>2013-01-08</v>
      </c>
      <c r="P3175" s="193">
        <f ca="1"/>
        <v>1.87</v>
      </c>
      <c r="Q3175" s="11"/>
    </row>
    <row r="3176" spans="1:17" ht="12.5">
      <c r="A3176" s="19"/>
      <c r="B3176" s="198" t="str">
        <f ca="1"/>
        <v>2013-01-09</v>
      </c>
      <c r="C3176" s="30">
        <f ca="1"/>
        <v>15.7</v>
      </c>
      <c r="D3176" s="205">
        <f t="shared" ca="1" si="222"/>
        <v>15.962000000000003</v>
      </c>
      <c r="E3176" s="30">
        <f t="shared" ca="1" si="220"/>
        <v>17.068666666666662</v>
      </c>
      <c r="F3176" s="30"/>
      <c r="G3176" s="206"/>
      <c r="H3176" s="192" t="str">
        <f ca="1"/>
        <v>2013-01-09</v>
      </c>
      <c r="I3176" s="193">
        <f ca="1"/>
        <v>407604400</v>
      </c>
      <c r="O3176" s="192" t="str">
        <f ca="1"/>
        <v>2013-01-07</v>
      </c>
      <c r="P3176" s="193">
        <f ca="1"/>
        <v>1.9</v>
      </c>
      <c r="Q3176" s="11"/>
    </row>
    <row r="3177" spans="1:17" ht="12.5">
      <c r="A3177" s="19"/>
      <c r="B3177" s="198" t="str">
        <f ca="1"/>
        <v>2013-01-08</v>
      </c>
      <c r="C3177" s="30">
        <f ca="1"/>
        <v>15.95</v>
      </c>
      <c r="D3177" s="205">
        <f t="shared" ca="1" si="222"/>
        <v>15.9815</v>
      </c>
      <c r="E3177" s="30">
        <f t="shared" ca="1" si="220"/>
        <v>17.12983333333333</v>
      </c>
      <c r="F3177" s="30"/>
      <c r="G3177" s="206"/>
      <c r="H3177" s="192" t="str">
        <f ca="1"/>
        <v>2013-01-08</v>
      </c>
      <c r="I3177" s="193">
        <f ca="1"/>
        <v>458707516</v>
      </c>
      <c r="O3177" s="192" t="str">
        <f ca="1"/>
        <v>2013-01-04</v>
      </c>
      <c r="P3177" s="193">
        <f ca="1"/>
        <v>1.92</v>
      </c>
      <c r="Q3177" s="11"/>
    </row>
    <row r="3178" spans="1:17" ht="12.5">
      <c r="A3178" s="19"/>
      <c r="B3178" s="198" t="str">
        <f ca="1"/>
        <v>2013-01-07</v>
      </c>
      <c r="C3178" s="30">
        <f ca="1"/>
        <v>15.91</v>
      </c>
      <c r="D3178" s="205">
        <f t="shared" ca="1" si="222"/>
        <v>15.993500000000001</v>
      </c>
      <c r="E3178" s="30">
        <f t="shared" ca="1" si="220"/>
        <v>17.184333333333328</v>
      </c>
      <c r="F3178" s="30"/>
      <c r="G3178" s="206"/>
      <c r="H3178" s="192" t="str">
        <f ca="1"/>
        <v>2013-01-07</v>
      </c>
      <c r="I3178" s="193">
        <f ca="1"/>
        <v>484156400</v>
      </c>
      <c r="O3178" s="192" t="str">
        <f ca="1"/>
        <v>2013-01-03</v>
      </c>
      <c r="P3178" s="193">
        <f ca="1"/>
        <v>1.9</v>
      </c>
      <c r="Q3178" s="11"/>
    </row>
    <row r="3179" spans="1:17" ht="12.5">
      <c r="A3179" s="19"/>
      <c r="B3179" s="198" t="str">
        <f ca="1"/>
        <v>2013-01-04</v>
      </c>
      <c r="C3179" s="30">
        <f ca="1"/>
        <v>16</v>
      </c>
      <c r="D3179" s="205">
        <f t="shared" ca="1" si="222"/>
        <v>16.028500000000001</v>
      </c>
      <c r="E3179" s="30">
        <f t="shared" ca="1" si="220"/>
        <v>17.240666666666662</v>
      </c>
      <c r="F3179" s="30"/>
      <c r="G3179" s="206"/>
      <c r="H3179" s="192" t="str">
        <f ca="1"/>
        <v>2013-01-04</v>
      </c>
      <c r="I3179" s="193">
        <f ca="1"/>
        <v>594333600</v>
      </c>
      <c r="O3179" s="192" t="str">
        <f ca="1"/>
        <v>2013-01-02</v>
      </c>
      <c r="P3179" s="193">
        <f ca="1"/>
        <v>1.84</v>
      </c>
      <c r="Q3179" s="11"/>
    </row>
    <row r="3180" spans="1:17" ht="12.5">
      <c r="A3180" s="19"/>
      <c r="B3180" s="198" t="str">
        <f ca="1"/>
        <v>2013-01-03</v>
      </c>
      <c r="C3180" s="30">
        <f ca="1"/>
        <v>16.46</v>
      </c>
      <c r="D3180" s="205">
        <f t="shared" ca="1" si="222"/>
        <v>16.046500000000002</v>
      </c>
      <c r="E3180" s="30">
        <f t="shared" ca="1" si="220"/>
        <v>17.30266666666666</v>
      </c>
      <c r="F3180" s="30"/>
      <c r="G3180" s="206"/>
      <c r="H3180" s="192" t="str">
        <f ca="1"/>
        <v>2013-01-03</v>
      </c>
      <c r="I3180" s="193">
        <f ca="1"/>
        <v>352965200</v>
      </c>
      <c r="O3180" s="192" t="str">
        <f ca="1"/>
        <v>2012-12-31</v>
      </c>
      <c r="P3180" s="193">
        <f ca="1"/>
        <v>1.76</v>
      </c>
      <c r="Q3180" s="11"/>
    </row>
    <row r="3181" spans="1:17" ht="12.5">
      <c r="A3181" s="19"/>
      <c r="B3181" s="198" t="str">
        <f ca="1"/>
        <v>2013-01-02</v>
      </c>
      <c r="C3181" s="30">
        <f ca="1"/>
        <v>16.670000000000002</v>
      </c>
      <c r="D3181" s="205">
        <f t="shared" ca="1" si="222"/>
        <v>16.097500000000004</v>
      </c>
      <c r="E3181" s="30">
        <f t="shared" ca="1" si="220"/>
        <v>17.364166666666666</v>
      </c>
      <c r="F3181" s="30"/>
      <c r="G3181" s="206"/>
      <c r="H3181" s="192" t="str">
        <f ca="1"/>
        <v>2013-01-02</v>
      </c>
      <c r="I3181" s="193">
        <f ca="1"/>
        <v>560518000</v>
      </c>
      <c r="O3181" s="192" t="str">
        <f ca="1"/>
        <v>2012-12-28</v>
      </c>
      <c r="P3181" s="193">
        <f ca="1"/>
        <v>1.71</v>
      </c>
      <c r="Q3181" s="11"/>
    </row>
    <row r="3182" spans="1:17" ht="12.5">
      <c r="A3182" s="19"/>
      <c r="B3182" s="198" t="str">
        <f ca="1"/>
        <v>2012-12-31</v>
      </c>
      <c r="C3182" s="30">
        <f ca="1"/>
        <v>16.16</v>
      </c>
      <c r="D3182" s="205">
        <f t="shared" ca="1" si="222"/>
        <v>16.154000000000003</v>
      </c>
      <c r="E3182" s="30">
        <f t="shared" ca="1" si="220"/>
        <v>17.424499999999998</v>
      </c>
      <c r="F3182" s="30"/>
      <c r="G3182" s="206"/>
      <c r="H3182" s="192" t="str">
        <f ca="1"/>
        <v>2012-12-31</v>
      </c>
      <c r="I3182" s="193">
        <f ca="1"/>
        <v>659492400</v>
      </c>
      <c r="O3182" s="192" t="str">
        <f ca="1"/>
        <v>2012-12-27</v>
      </c>
      <c r="P3182" s="193">
        <f ca="1"/>
        <v>1.72</v>
      </c>
      <c r="Q3182" s="11"/>
    </row>
    <row r="3183" spans="1:17" ht="12.5">
      <c r="A3183" s="19"/>
      <c r="B3183" s="198" t="str">
        <f ca="1"/>
        <v>2012-12-28</v>
      </c>
      <c r="C3183" s="30">
        <f ca="1"/>
        <v>15.47</v>
      </c>
      <c r="D3183" s="205">
        <f t="shared" ca="1" si="222"/>
        <v>16.234500000000001</v>
      </c>
      <c r="E3183" s="30">
        <f t="shared" ca="1" si="220"/>
        <v>17.48833333333333</v>
      </c>
      <c r="F3183" s="30"/>
      <c r="G3183" s="206"/>
      <c r="H3183" s="192" t="str">
        <f ca="1"/>
        <v>2012-12-28</v>
      </c>
      <c r="I3183" s="193">
        <f ca="1"/>
        <v>354278400</v>
      </c>
      <c r="O3183" s="192" t="str">
        <f ca="1"/>
        <v>2012-12-26</v>
      </c>
      <c r="P3183" s="193">
        <f ca="1"/>
        <v>1.76</v>
      </c>
      <c r="Q3183" s="11"/>
    </row>
    <row r="3184" spans="1:17" ht="12.5">
      <c r="A3184" s="19"/>
      <c r="B3184" s="198" t="str">
        <f ca="1"/>
        <v>2012-12-27</v>
      </c>
      <c r="C3184" s="30">
        <f ca="1"/>
        <v>15.64</v>
      </c>
      <c r="D3184" s="205">
        <f t="shared" ca="1" si="222"/>
        <v>16.355499999999999</v>
      </c>
      <c r="E3184" s="30">
        <f t="shared" ca="1" si="220"/>
        <v>17.562666666666662</v>
      </c>
      <c r="F3184" s="30"/>
      <c r="G3184" s="206"/>
      <c r="H3184" s="192" t="str">
        <f ca="1"/>
        <v>2012-12-27</v>
      </c>
      <c r="I3184" s="193">
        <f ca="1"/>
        <v>455120400</v>
      </c>
      <c r="O3184" s="192" t="str">
        <f ca="1"/>
        <v>2012-12-24</v>
      </c>
      <c r="P3184" s="193">
        <f ca="1"/>
        <v>1.77</v>
      </c>
      <c r="Q3184" s="11"/>
    </row>
    <row r="3185" spans="1:17" ht="12.5">
      <c r="A3185" s="19"/>
      <c r="B3185" s="198" t="str">
        <f ca="1"/>
        <v>2012-12-26</v>
      </c>
      <c r="C3185" s="30">
        <f ca="1"/>
        <v>15.58</v>
      </c>
      <c r="D3185" s="205">
        <f t="shared" ca="1" si="222"/>
        <v>16.458500000000001</v>
      </c>
      <c r="E3185" s="30">
        <f t="shared" ca="1" si="220"/>
        <v>17.637999999999995</v>
      </c>
      <c r="F3185" s="30"/>
      <c r="G3185" s="206"/>
      <c r="H3185" s="192" t="str">
        <f ca="1"/>
        <v>2012-12-26</v>
      </c>
      <c r="I3185" s="193">
        <f ca="1"/>
        <v>302436400</v>
      </c>
      <c r="O3185" s="192" t="str">
        <f ca="1"/>
        <v>2012-12-21</v>
      </c>
      <c r="P3185" s="193">
        <f ca="1"/>
        <v>1.75</v>
      </c>
      <c r="Q3185" s="11"/>
    </row>
    <row r="3186" spans="1:17" ht="12.5">
      <c r="A3186" s="19"/>
      <c r="B3186" s="198" t="str">
        <f ca="1"/>
        <v>2012-12-24</v>
      </c>
      <c r="C3186" s="30">
        <f ca="1"/>
        <v>15.79</v>
      </c>
      <c r="D3186" s="205">
        <f t="shared" ca="1" si="222"/>
        <v>16.566999999999997</v>
      </c>
      <c r="E3186" s="30">
        <f t="shared" ca="1" si="220"/>
        <v>17.721499999999992</v>
      </c>
      <c r="F3186" s="30"/>
      <c r="G3186" s="206"/>
      <c r="H3186" s="192" t="str">
        <f ca="1"/>
        <v>2012-12-24</v>
      </c>
      <c r="I3186" s="193">
        <f ca="1"/>
        <v>175753200</v>
      </c>
      <c r="O3186" s="192" t="str">
        <f ca="1"/>
        <v>2012-12-20</v>
      </c>
      <c r="P3186" s="193">
        <f ca="1"/>
        <v>1.8</v>
      </c>
      <c r="Q3186" s="11"/>
    </row>
    <row r="3187" spans="1:17" ht="12.5">
      <c r="A3187" s="19"/>
      <c r="B3187" s="198" t="str">
        <f ca="1"/>
        <v>2012-12-21</v>
      </c>
      <c r="C3187" s="30">
        <f ca="1"/>
        <v>15.77</v>
      </c>
      <c r="D3187" s="205">
        <f t="shared" ca="1" si="222"/>
        <v>16.672499999999999</v>
      </c>
      <c r="E3187" s="30">
        <f t="shared" ca="1" si="220"/>
        <v>17.793333333333326</v>
      </c>
      <c r="F3187" s="30"/>
      <c r="G3187" s="206"/>
      <c r="H3187" s="192" t="str">
        <f ca="1"/>
        <v>2012-12-21</v>
      </c>
      <c r="I3187" s="193">
        <f ca="1"/>
        <v>596518868</v>
      </c>
      <c r="O3187" s="192" t="str">
        <f ca="1"/>
        <v>2012-12-19</v>
      </c>
      <c r="P3187" s="193">
        <f ca="1"/>
        <v>1.8</v>
      </c>
      <c r="Q3187" s="11"/>
    </row>
    <row r="3188" spans="1:17" ht="12.5">
      <c r="A3188" s="19"/>
      <c r="B3188" s="198" t="str">
        <f ca="1"/>
        <v>2012-12-20</v>
      </c>
      <c r="C3188" s="30">
        <f ca="1"/>
        <v>15.84</v>
      </c>
      <c r="D3188" s="205">
        <f t="shared" ca="1" si="222"/>
        <v>16.7515</v>
      </c>
      <c r="E3188" s="30">
        <f t="shared" ca="1" si="220"/>
        <v>17.869833333333322</v>
      </c>
      <c r="F3188" s="30"/>
      <c r="G3188" s="206"/>
      <c r="H3188" s="192" t="str">
        <f ca="1"/>
        <v>2012-12-20</v>
      </c>
      <c r="I3188" s="193">
        <f ca="1"/>
        <v>481689600</v>
      </c>
      <c r="O3188" s="192" t="str">
        <f ca="1"/>
        <v>2012-12-18</v>
      </c>
      <c r="P3188" s="193">
        <f ca="1"/>
        <v>1.83</v>
      </c>
      <c r="Q3188" s="11"/>
    </row>
    <row r="3189" spans="1:17" ht="12.5">
      <c r="A3189" s="19"/>
      <c r="B3189" s="198" t="str">
        <f ca="1"/>
        <v>2012-12-19</v>
      </c>
      <c r="C3189" s="30">
        <f ca="1"/>
        <v>15.98</v>
      </c>
      <c r="D3189" s="205">
        <f t="shared" ca="1" si="222"/>
        <v>16.812000000000001</v>
      </c>
      <c r="E3189" s="30">
        <f t="shared" ca="1" si="220"/>
        <v>17.953833333333325</v>
      </c>
      <c r="F3189" s="30"/>
      <c r="G3189" s="206"/>
      <c r="H3189" s="192" t="str">
        <f ca="1"/>
        <v>2012-12-19</v>
      </c>
      <c r="I3189" s="193">
        <f ca="1"/>
        <v>449369200</v>
      </c>
      <c r="O3189" s="192" t="str">
        <f ca="1"/>
        <v>2012-12-17</v>
      </c>
      <c r="P3189" s="193">
        <f ca="1"/>
        <v>1.76</v>
      </c>
      <c r="Q3189" s="11"/>
    </row>
    <row r="3190" spans="1:17" ht="12.5">
      <c r="A3190" s="19"/>
      <c r="B3190" s="198" t="str">
        <f ca="1"/>
        <v>2012-12-18</v>
      </c>
      <c r="C3190" s="30">
        <f ca="1"/>
        <v>16.21</v>
      </c>
      <c r="D3190" s="205">
        <f t="shared" ca="1" si="222"/>
        <v>16.8645</v>
      </c>
      <c r="E3190" s="30">
        <f t="shared" ca="1" si="220"/>
        <v>18.040166666666664</v>
      </c>
      <c r="F3190" s="30"/>
      <c r="G3190" s="206"/>
      <c r="H3190" s="192" t="str">
        <f ca="1"/>
        <v>2012-12-18</v>
      </c>
      <c r="I3190" s="193">
        <f ca="1"/>
        <v>625685200</v>
      </c>
      <c r="O3190" s="192" t="str">
        <f ca="1"/>
        <v>2012-12-14</v>
      </c>
      <c r="P3190" s="193">
        <f ca="1"/>
        <v>1.71</v>
      </c>
      <c r="Q3190" s="11"/>
    </row>
    <row r="3191" spans="1:17" ht="12.5">
      <c r="A3191" s="19"/>
      <c r="B3191" s="198" t="str">
        <f ca="1"/>
        <v>2012-12-17</v>
      </c>
      <c r="C3191" s="30">
        <f ca="1"/>
        <v>15.75</v>
      </c>
      <c r="D3191" s="205">
        <f t="shared" ca="1" si="222"/>
        <v>16.913000000000004</v>
      </c>
      <c r="E3191" s="30">
        <f t="shared" ca="1" si="220"/>
        <v>18.121999999999996</v>
      </c>
      <c r="F3191" s="30"/>
      <c r="G3191" s="206"/>
      <c r="H3191" s="192" t="str">
        <f ca="1"/>
        <v>2012-12-17</v>
      </c>
      <c r="I3191" s="193">
        <f ca="1"/>
        <v>758945012</v>
      </c>
      <c r="O3191" s="192" t="str">
        <f ca="1"/>
        <v>2012-12-13</v>
      </c>
      <c r="P3191" s="193">
        <f ca="1"/>
        <v>1.73</v>
      </c>
      <c r="Q3191" s="11"/>
    </row>
    <row r="3192" spans="1:17" ht="12.5">
      <c r="A3192" s="19"/>
      <c r="B3192" s="198" t="str">
        <f ca="1"/>
        <v>2012-12-14</v>
      </c>
      <c r="C3192" s="30">
        <f ca="1"/>
        <v>15.48</v>
      </c>
      <c r="D3192" s="205">
        <f t="shared" ca="1" si="222"/>
        <v>16.926500000000001</v>
      </c>
      <c r="E3192" s="30">
        <f t="shared" ca="1" si="220"/>
        <v>18.213166666666666</v>
      </c>
      <c r="F3192" s="30"/>
      <c r="G3192" s="206"/>
      <c r="H3192" s="192" t="str">
        <f ca="1"/>
        <v>2012-12-14</v>
      </c>
      <c r="I3192" s="193">
        <f ca="1"/>
        <v>1009579200</v>
      </c>
      <c r="O3192" s="192" t="str">
        <f ca="1"/>
        <v>2012-12-12</v>
      </c>
      <c r="P3192" s="193">
        <f ca="1"/>
        <v>1.7</v>
      </c>
      <c r="Q3192" s="11"/>
    </row>
    <row r="3193" spans="1:17" ht="12.5">
      <c r="A3193" s="19"/>
      <c r="B3193" s="198" t="str">
        <f ca="1"/>
        <v>2012-12-13</v>
      </c>
      <c r="C3193" s="30">
        <f ca="1"/>
        <v>16.079999999999998</v>
      </c>
      <c r="D3193" s="205">
        <f t="shared" ca="1" si="222"/>
        <v>16.950499999999998</v>
      </c>
      <c r="E3193" s="30">
        <f t="shared" ca="1" si="220"/>
        <v>18.308666666666664</v>
      </c>
      <c r="F3193" s="30"/>
      <c r="G3193" s="206"/>
      <c r="H3193" s="192" t="str">
        <f ca="1"/>
        <v>2012-12-13</v>
      </c>
      <c r="I3193" s="193">
        <f ca="1"/>
        <v>625259600</v>
      </c>
      <c r="O3193" s="192" t="str">
        <f ca="1"/>
        <v>2012-12-11</v>
      </c>
      <c r="P3193" s="193">
        <f ca="1"/>
        <v>1.65</v>
      </c>
      <c r="Q3193" s="11"/>
    </row>
    <row r="3194" spans="1:17" ht="12.5">
      <c r="A3194" s="19"/>
      <c r="B3194" s="198" t="str">
        <f ca="1"/>
        <v>2012-12-12</v>
      </c>
      <c r="C3194" s="30">
        <f ca="1"/>
        <v>16.36</v>
      </c>
      <c r="D3194" s="205">
        <f t="shared" ca="1" si="222"/>
        <v>16.961499999999997</v>
      </c>
      <c r="E3194" s="30">
        <f t="shared" ca="1" si="220"/>
        <v>18.393166666666666</v>
      </c>
      <c r="F3194" s="30"/>
      <c r="G3194" s="206"/>
      <c r="H3194" s="192" t="str">
        <f ca="1"/>
        <v>2012-12-12</v>
      </c>
      <c r="I3194" s="193">
        <f ca="1"/>
        <v>487144000</v>
      </c>
      <c r="O3194" s="192" t="str">
        <f ca="1"/>
        <v>2012-12-10</v>
      </c>
      <c r="P3194" s="193">
        <f ca="1"/>
        <v>1.62</v>
      </c>
      <c r="Q3194" s="11"/>
    </row>
    <row r="3195" spans="1:17" ht="12.5">
      <c r="A3195" s="19"/>
      <c r="B3195" s="198" t="str">
        <f ca="1"/>
        <v>2012-12-11</v>
      </c>
      <c r="C3195" s="30">
        <f ca="1"/>
        <v>16.440000000000001</v>
      </c>
      <c r="D3195" s="205">
        <f t="shared" ca="1" si="222"/>
        <v>16.967499999999998</v>
      </c>
      <c r="E3195" s="30">
        <f t="shared" ca="1" si="220"/>
        <v>18.468666666666664</v>
      </c>
      <c r="F3195" s="30"/>
      <c r="G3195" s="206"/>
      <c r="H3195" s="192" t="str">
        <f ca="1"/>
        <v>2012-12-11</v>
      </c>
      <c r="I3195" s="193">
        <f ca="1"/>
        <v>592345600</v>
      </c>
      <c r="O3195" s="192" t="str">
        <f ca="1"/>
        <v>2012-12-07</v>
      </c>
      <c r="P3195" s="193">
        <f ca="1"/>
        <v>1.63</v>
      </c>
      <c r="Q3195" s="11"/>
    </row>
    <row r="3196" spans="1:17" ht="12.5">
      <c r="A3196" s="19"/>
      <c r="B3196" s="198" t="str">
        <f ca="1"/>
        <v>2012-12-10</v>
      </c>
      <c r="C3196" s="30">
        <f ca="1"/>
        <v>16.09</v>
      </c>
      <c r="D3196" s="205">
        <f t="shared" ca="1" si="222"/>
        <v>16.9695</v>
      </c>
      <c r="E3196" s="30">
        <f t="shared" ca="1" si="220"/>
        <v>18.538666666666664</v>
      </c>
      <c r="F3196" s="30"/>
      <c r="G3196" s="206"/>
      <c r="H3196" s="192" t="str">
        <f ca="1"/>
        <v>2012-12-10</v>
      </c>
      <c r="I3196" s="193">
        <f ca="1"/>
        <v>630484400</v>
      </c>
      <c r="O3196" s="192" t="str">
        <f ca="1"/>
        <v>2012-12-06</v>
      </c>
      <c r="P3196" s="193">
        <f ca="1"/>
        <v>1.58</v>
      </c>
      <c r="Q3196" s="11"/>
    </row>
    <row r="3197" spans="1:17" ht="12.5">
      <c r="A3197" s="19"/>
      <c r="B3197" s="198" t="str">
        <f ca="1"/>
        <v>2012-12-07</v>
      </c>
      <c r="C3197" s="30">
        <f ca="1"/>
        <v>16.190000000000001</v>
      </c>
      <c r="D3197" s="205">
        <f t="shared" ca="1" si="222"/>
        <v>16.9955</v>
      </c>
      <c r="E3197" s="30">
        <f t="shared" ca="1" si="220"/>
        <v>18.607833333333339</v>
      </c>
      <c r="F3197" s="30"/>
      <c r="G3197" s="206"/>
      <c r="H3197" s="192" t="str">
        <f ca="1"/>
        <v>2012-12-07</v>
      </c>
      <c r="I3197" s="193">
        <f ca="1"/>
        <v>787768016</v>
      </c>
      <c r="O3197" s="192" t="str">
        <f ca="1"/>
        <v>2012-12-05</v>
      </c>
      <c r="P3197" s="193">
        <f ca="1"/>
        <v>1.59</v>
      </c>
      <c r="Q3197" s="11"/>
    </row>
    <row r="3198" spans="1:17" ht="12.5">
      <c r="A3198" s="19"/>
      <c r="B3198" s="198" t="str">
        <f ca="1"/>
        <v>2012-12-06</v>
      </c>
      <c r="C3198" s="30">
        <f ca="1"/>
        <v>16.61</v>
      </c>
      <c r="D3198" s="205">
        <f t="shared" ca="1" si="222"/>
        <v>17.002500000000005</v>
      </c>
      <c r="E3198" s="30">
        <f t="shared" ca="1" si="220"/>
        <v>18.670666666666669</v>
      </c>
      <c r="F3198" s="30"/>
      <c r="G3198" s="206"/>
      <c r="H3198" s="192" t="str">
        <f ca="1"/>
        <v>2012-12-06</v>
      </c>
      <c r="I3198" s="193">
        <f ca="1"/>
        <v>1177212400</v>
      </c>
      <c r="O3198" s="192" t="str">
        <f ca="1"/>
        <v>2012-12-04</v>
      </c>
      <c r="P3198" s="193">
        <f ca="1"/>
        <v>1.61</v>
      </c>
      <c r="Q3198" s="11"/>
    </row>
    <row r="3199" spans="1:17" ht="12.5">
      <c r="A3199" s="19"/>
      <c r="B3199" s="198" t="str">
        <f ca="1"/>
        <v>2012-12-05</v>
      </c>
      <c r="C3199" s="30">
        <f ca="1"/>
        <v>16.36</v>
      </c>
      <c r="D3199" s="205">
        <f t="shared" ca="1" si="222"/>
        <v>17.019000000000002</v>
      </c>
      <c r="E3199" s="30">
        <f t="shared" ca="1" si="220"/>
        <v>18.727666666666668</v>
      </c>
      <c r="F3199" s="30"/>
      <c r="G3199" s="206"/>
      <c r="H3199" s="192" t="str">
        <f ca="1"/>
        <v>2012-12-05</v>
      </c>
      <c r="I3199" s="193">
        <f ca="1"/>
        <v>1044638484</v>
      </c>
      <c r="O3199" s="192" t="str">
        <f ca="1"/>
        <v>2012-12-03</v>
      </c>
      <c r="P3199" s="193">
        <f ca="1"/>
        <v>1.63</v>
      </c>
      <c r="Q3199" s="11"/>
    </row>
    <row r="3200" spans="1:17" ht="12.5">
      <c r="A3200" s="19"/>
      <c r="B3200" s="198" t="str">
        <f ca="1"/>
        <v>2012-12-04</v>
      </c>
      <c r="C3200" s="30">
        <f ca="1"/>
        <v>17.48</v>
      </c>
      <c r="D3200" s="205">
        <f t="shared" ca="1" si="222"/>
        <v>17.082000000000001</v>
      </c>
      <c r="E3200" s="30">
        <f t="shared" ca="1" si="220"/>
        <v>18.797666666666668</v>
      </c>
      <c r="F3200" s="30"/>
      <c r="G3200" s="206"/>
      <c r="H3200" s="192" t="str">
        <f ca="1"/>
        <v>2012-12-04</v>
      </c>
      <c r="I3200" s="193">
        <f ca="1"/>
        <v>557929900</v>
      </c>
      <c r="O3200" s="192" t="str">
        <f ca="1"/>
        <v>2012-11-30</v>
      </c>
      <c r="P3200" s="193">
        <f ca="1"/>
        <v>1.61</v>
      </c>
      <c r="Q3200" s="11"/>
    </row>
    <row r="3201" spans="1:17" ht="12.5">
      <c r="A3201" s="19"/>
      <c r="B3201" s="198" t="str">
        <f ca="1"/>
        <v>2012-12-03</v>
      </c>
      <c r="C3201" s="30">
        <f ca="1"/>
        <v>17.8</v>
      </c>
      <c r="D3201" s="205">
        <f t="shared" ca="1" si="222"/>
        <v>17.091500000000003</v>
      </c>
      <c r="E3201" s="30">
        <f t="shared" ca="1" si="220"/>
        <v>18.847000000000001</v>
      </c>
      <c r="F3201" s="30"/>
      <c r="G3201" s="206"/>
      <c r="H3201" s="192" t="str">
        <f ca="1"/>
        <v>2012-12-03</v>
      </c>
      <c r="I3201" s="193">
        <f ca="1"/>
        <v>364280000</v>
      </c>
      <c r="O3201" s="192" t="str">
        <f ca="1"/>
        <v>2012-11-29</v>
      </c>
      <c r="P3201" s="193">
        <f ca="1"/>
        <v>1.62</v>
      </c>
      <c r="Q3201" s="11"/>
    </row>
    <row r="3202" spans="1:17" ht="12.5">
      <c r="A3202" s="19"/>
      <c r="B3202" s="198" t="str">
        <f ca="1"/>
        <v>2012-11-30</v>
      </c>
      <c r="C3202" s="30">
        <f ca="1"/>
        <v>17.77</v>
      </c>
      <c r="D3202" s="205">
        <f t="shared" ca="1" si="222"/>
        <v>17.073</v>
      </c>
      <c r="E3202" s="30">
        <f t="shared" ca="1" si="220"/>
        <v>18.887999999999998</v>
      </c>
      <c r="F3202" s="30"/>
      <c r="G3202" s="206"/>
      <c r="H3202" s="192" t="str">
        <f ca="1"/>
        <v>2012-11-30</v>
      </c>
      <c r="I3202" s="193">
        <f ca="1"/>
        <v>391319600</v>
      </c>
      <c r="O3202" s="192" t="str">
        <f ca="1"/>
        <v>2012-11-28</v>
      </c>
      <c r="P3202" s="193">
        <f ca="1"/>
        <v>1.62</v>
      </c>
      <c r="Q3202" s="11"/>
    </row>
    <row r="3203" spans="1:17" ht="12.5">
      <c r="A3203" s="19"/>
      <c r="B3203" s="198" t="str">
        <f ca="1"/>
        <v>2012-11-29</v>
      </c>
      <c r="C3203" s="30">
        <f ca="1"/>
        <v>17.89</v>
      </c>
      <c r="D3203" s="205">
        <f t="shared" ca="1" si="222"/>
        <v>17.086000000000002</v>
      </c>
      <c r="E3203" s="30">
        <f t="shared" ca="1" si="220"/>
        <v>18.931833333333334</v>
      </c>
      <c r="F3203" s="30"/>
      <c r="G3203" s="206"/>
      <c r="H3203" s="192" t="str">
        <f ca="1"/>
        <v>2012-11-29</v>
      </c>
      <c r="I3203" s="193">
        <f ca="1"/>
        <v>514698800</v>
      </c>
      <c r="O3203" s="192" t="str">
        <f ca="1"/>
        <v>2012-11-27</v>
      </c>
      <c r="P3203" s="193">
        <f ca="1"/>
        <v>1.65</v>
      </c>
      <c r="Q3203" s="11"/>
    </row>
    <row r="3204" spans="1:17" ht="12.5">
      <c r="A3204" s="19"/>
      <c r="B3204" s="198" t="str">
        <f ca="1"/>
        <v>2012-11-28</v>
      </c>
      <c r="C3204" s="30">
        <f ca="1"/>
        <v>17.7</v>
      </c>
      <c r="D3204" s="205">
        <f t="shared" ca="1" si="222"/>
        <v>17.091000000000001</v>
      </c>
      <c r="E3204" s="30">
        <f t="shared" ref="E3204:E3207" ca="1" si="223">AVERAGE(C3204:C3263)</f>
        <v>18.968833333333336</v>
      </c>
      <c r="F3204" s="30"/>
      <c r="G3204" s="206"/>
      <c r="H3204" s="192" t="str">
        <f ca="1"/>
        <v>2012-11-28</v>
      </c>
      <c r="I3204" s="193">
        <f ca="1"/>
        <v>521060360</v>
      </c>
      <c r="O3204" s="192" t="str">
        <f ca="1"/>
        <v>2012-11-26</v>
      </c>
      <c r="P3204" s="193">
        <f ca="1"/>
        <v>1.66</v>
      </c>
      <c r="Q3204" s="11"/>
    </row>
    <row r="3205" spans="1:17" ht="12.5">
      <c r="A3205" s="19"/>
      <c r="B3205" s="198" t="str">
        <f ca="1"/>
        <v>2012-11-27</v>
      </c>
      <c r="C3205" s="30">
        <f ca="1"/>
        <v>17.75</v>
      </c>
      <c r="D3205" s="205">
        <f t="shared" ref="D3205:D3247" ca="1" si="224">AVERAGE(C3205:C3224)</f>
        <v>17.118500000000001</v>
      </c>
      <c r="E3205" s="30">
        <f t="shared" ca="1" si="223"/>
        <v>19.008166666666668</v>
      </c>
      <c r="F3205" s="30"/>
      <c r="G3205" s="206"/>
      <c r="H3205" s="192" t="str">
        <f ca="1"/>
        <v>2012-11-27</v>
      </c>
      <c r="I3205" s="193">
        <f ca="1"/>
        <v>533330000</v>
      </c>
      <c r="O3205" s="192" t="str">
        <f ca="1"/>
        <v>2012-11-23</v>
      </c>
      <c r="P3205" s="193">
        <f ca="1"/>
        <v>1.69</v>
      </c>
      <c r="Q3205" s="11"/>
    </row>
    <row r="3206" spans="1:17" ht="12.5">
      <c r="A3206" s="19"/>
      <c r="B3206" s="198" t="str">
        <f ca="1"/>
        <v>2012-11-26</v>
      </c>
      <c r="C3206" s="30">
        <f ca="1"/>
        <v>17.899999999999999</v>
      </c>
      <c r="D3206" s="205">
        <f t="shared" ca="1" si="224"/>
        <v>17.152000000000001</v>
      </c>
      <c r="E3206" s="30">
        <f t="shared" ca="1" si="223"/>
        <v>19.051499999999997</v>
      </c>
      <c r="F3206" s="30"/>
      <c r="G3206" s="206"/>
      <c r="H3206" s="192" t="str">
        <f ca="1"/>
        <v>2012-11-26</v>
      </c>
      <c r="I3206" s="193">
        <f ca="1"/>
        <v>630579600</v>
      </c>
      <c r="O3206" s="192" t="str">
        <f ca="1"/>
        <v>2012-11-21</v>
      </c>
      <c r="P3206" s="193">
        <f ca="1"/>
        <v>1.69</v>
      </c>
      <c r="Q3206" s="11"/>
    </row>
    <row r="3207" spans="1:17" ht="12.5">
      <c r="A3207" s="19"/>
      <c r="B3207" s="198" t="str">
        <f ca="1"/>
        <v>2012-11-23</v>
      </c>
      <c r="C3207" s="30">
        <f ca="1"/>
        <v>17.350000000000001</v>
      </c>
      <c r="D3207" s="205">
        <f t="shared" ca="1" si="224"/>
        <v>17.189</v>
      </c>
      <c r="E3207" s="30">
        <f t="shared" ca="1" si="223"/>
        <v>19.093</v>
      </c>
      <c r="F3207" s="30"/>
      <c r="G3207" s="206"/>
      <c r="H3207" s="192" t="str">
        <f ca="1"/>
        <v>2012-11-23</v>
      </c>
      <c r="I3207" s="193">
        <f ca="1"/>
        <v>272826588</v>
      </c>
      <c r="O3207" s="192" t="str">
        <f ca="1"/>
        <v>2012-11-20</v>
      </c>
      <c r="P3207" s="193">
        <f ca="1"/>
        <v>1.66</v>
      </c>
      <c r="Q3207" s="11"/>
    </row>
    <row r="3208" spans="1:17" ht="12.5">
      <c r="A3208" s="19"/>
      <c r="B3208" s="198" t="str">
        <f ca="1"/>
        <v>2012-11-21</v>
      </c>
      <c r="C3208" s="30">
        <f ca="1"/>
        <v>17.05</v>
      </c>
      <c r="D3208" s="205">
        <f t="shared" ca="1" si="224"/>
        <v>17.2485</v>
      </c>
      <c r="E3208" s="30"/>
      <c r="F3208" s="30"/>
      <c r="G3208" s="206"/>
      <c r="H3208" s="192" t="str">
        <f ca="1"/>
        <v>2012-11-21</v>
      </c>
      <c r="I3208" s="193">
        <f ca="1"/>
        <v>373227352</v>
      </c>
      <c r="O3208" s="192" t="str">
        <f ca="1"/>
        <v>2012-11-19</v>
      </c>
      <c r="P3208" s="193">
        <f ca="1"/>
        <v>1.61</v>
      </c>
      <c r="Q3208" s="11"/>
    </row>
    <row r="3209" spans="1:17" ht="12.5">
      <c r="A3209" s="19"/>
      <c r="B3209" s="198" t="str">
        <f ca="1"/>
        <v>2012-11-20</v>
      </c>
      <c r="C3209" s="30">
        <f ca="1"/>
        <v>17.03</v>
      </c>
      <c r="D3209" s="205">
        <f t="shared" ca="1" si="224"/>
        <v>17.354000000000006</v>
      </c>
      <c r="E3209" s="30"/>
      <c r="F3209" s="30"/>
      <c r="G3209" s="206"/>
      <c r="H3209" s="192" t="str">
        <f ca="1"/>
        <v>2012-11-20</v>
      </c>
      <c r="I3209" s="193">
        <f ca="1"/>
        <v>642754000</v>
      </c>
      <c r="O3209" s="192" t="str">
        <f ca="1"/>
        <v>2012-11-16</v>
      </c>
      <c r="P3209" s="193">
        <f ca="1"/>
        <v>1.57</v>
      </c>
      <c r="Q3209" s="11"/>
    </row>
    <row r="3210" spans="1:17" ht="12.5">
      <c r="A3210" s="19"/>
      <c r="B3210" s="198" t="str">
        <f ca="1"/>
        <v>2012-11-19</v>
      </c>
      <c r="C3210" s="30">
        <f ca="1"/>
        <v>17.18</v>
      </c>
      <c r="D3210" s="205">
        <f t="shared" ca="1" si="224"/>
        <v>17.424000000000003</v>
      </c>
      <c r="E3210" s="30"/>
      <c r="F3210" s="30"/>
      <c r="G3210" s="206"/>
      <c r="H3210" s="192" t="str">
        <f ca="1"/>
        <v>2012-11-19</v>
      </c>
      <c r="I3210" s="193">
        <f ca="1"/>
        <v>823317600</v>
      </c>
      <c r="O3210" s="192" t="str">
        <f ca="1"/>
        <v>2012-11-15</v>
      </c>
      <c r="P3210" s="193">
        <f ca="1"/>
        <v>1.59</v>
      </c>
      <c r="Q3210" s="11"/>
    </row>
    <row r="3211" spans="1:17" ht="12.5">
      <c r="A3211" s="19"/>
      <c r="B3211" s="198" t="str">
        <f ca="1"/>
        <v>2012-11-16</v>
      </c>
      <c r="C3211" s="30">
        <f ca="1"/>
        <v>16.02</v>
      </c>
      <c r="D3211" s="205">
        <f t="shared" ca="1" si="224"/>
        <v>17.521000000000004</v>
      </c>
      <c r="E3211" s="30"/>
      <c r="F3211" s="30"/>
      <c r="G3211" s="206"/>
      <c r="H3211" s="192" t="str">
        <f ca="1"/>
        <v>2012-11-16</v>
      </c>
      <c r="I3211" s="193">
        <f ca="1"/>
        <v>1266893600</v>
      </c>
      <c r="O3211" s="192" t="str">
        <f ca="1"/>
        <v>2012-11-14</v>
      </c>
      <c r="P3211" s="193">
        <f ca="1"/>
        <v>1.59</v>
      </c>
      <c r="Q3211" s="11"/>
    </row>
    <row r="3212" spans="1:17" ht="12.5">
      <c r="A3212" s="19"/>
      <c r="B3212" s="198" t="str">
        <f ca="1"/>
        <v>2012-11-15</v>
      </c>
      <c r="C3212" s="30">
        <f ca="1"/>
        <v>15.96</v>
      </c>
      <c r="D3212" s="205">
        <f t="shared" ca="1" si="224"/>
        <v>17.694000000000003</v>
      </c>
      <c r="E3212" s="30"/>
      <c r="F3212" s="30"/>
      <c r="G3212" s="206"/>
      <c r="H3212" s="192" t="str">
        <f ca="1"/>
        <v>2012-11-15</v>
      </c>
      <c r="I3212" s="193">
        <f ca="1"/>
        <v>789910800</v>
      </c>
      <c r="O3212" s="192" t="str">
        <f ca="1"/>
        <v>2012-11-13</v>
      </c>
      <c r="P3212" s="193">
        <f ca="1"/>
        <v>1.59</v>
      </c>
      <c r="Q3212" s="11"/>
    </row>
    <row r="3213" spans="1:17" ht="12.5">
      <c r="A3213" s="19"/>
      <c r="B3213" s="198" t="str">
        <f ca="1"/>
        <v>2012-11-14</v>
      </c>
      <c r="C3213" s="30">
        <f ca="1"/>
        <v>16.3</v>
      </c>
      <c r="D3213" s="205">
        <f t="shared" ca="1" si="224"/>
        <v>17.878000000000004</v>
      </c>
      <c r="E3213" s="30"/>
      <c r="F3213" s="30"/>
      <c r="G3213" s="206"/>
      <c r="H3213" s="192" t="str">
        <f ca="1"/>
        <v>2012-11-14</v>
      </c>
      <c r="I3213" s="193">
        <f ca="1"/>
        <v>477170400</v>
      </c>
      <c r="O3213" s="192" t="str">
        <f ca="1"/>
        <v>2012-11-12</v>
      </c>
      <c r="P3213" s="193">
        <f ca="1"/>
        <v>1.61</v>
      </c>
      <c r="Q3213" s="11"/>
    </row>
    <row r="3214" spans="1:17" ht="12.5">
      <c r="A3214" s="19"/>
      <c r="B3214" s="198" t="str">
        <f ca="1"/>
        <v>2012-11-13</v>
      </c>
      <c r="C3214" s="30">
        <f ca="1"/>
        <v>16.48</v>
      </c>
      <c r="D3214" s="205">
        <f t="shared" ca="1" si="224"/>
        <v>18.021999999999998</v>
      </c>
      <c r="E3214" s="30"/>
      <c r="F3214" s="30"/>
      <c r="G3214" s="206"/>
      <c r="H3214" s="192" t="str">
        <f ca="1"/>
        <v>2012-11-13</v>
      </c>
      <c r="I3214" s="193">
        <f ca="1"/>
        <v>533211028</v>
      </c>
      <c r="O3214" s="192" t="str">
        <f ca="1"/>
        <v>2012-11-09</v>
      </c>
      <c r="P3214" s="193">
        <f ca="1"/>
        <v>1.61</v>
      </c>
      <c r="Q3214" s="11"/>
    </row>
    <row r="3215" spans="1:17" ht="12.5">
      <c r="A3215" s="19"/>
      <c r="B3215" s="198" t="str">
        <f ca="1"/>
        <v>2012-11-12</v>
      </c>
      <c r="C3215" s="30">
        <f ca="1"/>
        <v>16.48</v>
      </c>
      <c r="D3215" s="205">
        <f t="shared" ca="1" si="224"/>
        <v>18.1495</v>
      </c>
      <c r="E3215" s="30"/>
      <c r="F3215" s="30"/>
      <c r="G3215" s="206"/>
      <c r="H3215" s="192" t="str">
        <f ca="1"/>
        <v>2012-11-12</v>
      </c>
      <c r="I3215" s="193">
        <f ca="1"/>
        <v>515802624</v>
      </c>
      <c r="O3215" s="192" t="str">
        <f ca="1"/>
        <v>2012-11-08</v>
      </c>
      <c r="P3215" s="193">
        <f ca="1"/>
        <v>1.63</v>
      </c>
      <c r="Q3215" s="11"/>
    </row>
    <row r="3216" spans="1:17" ht="12.5">
      <c r="A3216" s="19"/>
      <c r="B3216" s="198" t="str">
        <f ca="1"/>
        <v>2012-11-09</v>
      </c>
      <c r="C3216" s="30">
        <f ca="1"/>
        <v>16.61</v>
      </c>
      <c r="D3216" s="205">
        <f t="shared" ca="1" si="224"/>
        <v>18.2745</v>
      </c>
      <c r="E3216" s="30"/>
      <c r="F3216" s="30"/>
      <c r="G3216" s="206"/>
      <c r="H3216" s="192" t="str">
        <f ca="1"/>
        <v>2012-11-09</v>
      </c>
      <c r="I3216" s="193">
        <f ca="1"/>
        <v>929913600</v>
      </c>
      <c r="O3216" s="192" t="str">
        <f ca="1"/>
        <v>2012-11-07</v>
      </c>
      <c r="P3216" s="193">
        <f ca="1"/>
        <v>1.63</v>
      </c>
      <c r="Q3216" s="11"/>
    </row>
    <row r="3217" spans="1:17" ht="12.5">
      <c r="A3217" s="19"/>
      <c r="B3217" s="198" t="str">
        <f ca="1"/>
        <v>2012-11-08</v>
      </c>
      <c r="C3217" s="30">
        <f ca="1"/>
        <v>16.329999999999998</v>
      </c>
      <c r="D3217" s="205">
        <f t="shared" ca="1" si="224"/>
        <v>18.412500000000001</v>
      </c>
      <c r="E3217" s="30"/>
      <c r="F3217" s="30"/>
      <c r="G3217" s="206"/>
      <c r="H3217" s="192" t="str">
        <f ca="1"/>
        <v>2012-11-08</v>
      </c>
      <c r="I3217" s="193">
        <f ca="1"/>
        <v>1056146272</v>
      </c>
      <c r="O3217" s="192" t="str">
        <f ca="1"/>
        <v>2012-11-06</v>
      </c>
      <c r="P3217" s="193">
        <f ca="1"/>
        <v>1.74</v>
      </c>
      <c r="Q3217" s="11"/>
    </row>
    <row r="3218" spans="1:17" ht="12.5">
      <c r="A3218" s="19"/>
      <c r="B3218" s="198" t="str">
        <f ca="1"/>
        <v>2012-11-07</v>
      </c>
      <c r="C3218" s="30">
        <f ca="1"/>
        <v>16.940000000000001</v>
      </c>
      <c r="D3218" s="205">
        <f t="shared" ca="1" si="224"/>
        <v>18.557000000000006</v>
      </c>
      <c r="E3218" s="30"/>
      <c r="F3218" s="30"/>
      <c r="G3218" s="206"/>
      <c r="H3218" s="192" t="str">
        <f ca="1"/>
        <v>2012-11-07</v>
      </c>
      <c r="I3218" s="193">
        <f ca="1"/>
        <v>793649368</v>
      </c>
      <c r="O3218" s="192" t="str">
        <f ca="1"/>
        <v>2012-11-05</v>
      </c>
      <c r="P3218" s="193">
        <f ca="1"/>
        <v>1.68</v>
      </c>
      <c r="Q3218" s="11"/>
    </row>
    <row r="3219" spans="1:17" ht="12.5">
      <c r="A3219" s="19"/>
      <c r="B3219" s="198" t="str">
        <f ca="1"/>
        <v>2012-11-06</v>
      </c>
      <c r="C3219" s="30">
        <f ca="1"/>
        <v>17.62</v>
      </c>
      <c r="D3219" s="205">
        <f t="shared" ca="1" si="224"/>
        <v>18.674500000000002</v>
      </c>
      <c r="E3219" s="30"/>
      <c r="F3219" s="30"/>
      <c r="G3219" s="206"/>
      <c r="H3219" s="192" t="str">
        <f ca="1"/>
        <v>2012-11-06</v>
      </c>
      <c r="I3219" s="193">
        <f ca="1"/>
        <v>374917200</v>
      </c>
      <c r="O3219" s="192" t="str">
        <f ca="1"/>
        <v>2012-11-02</v>
      </c>
      <c r="P3219" s="193">
        <f ca="1"/>
        <v>1.73</v>
      </c>
      <c r="Q3219" s="11"/>
    </row>
    <row r="3220" spans="1:17" ht="12.5">
      <c r="A3220" s="19"/>
      <c r="B3220" s="198" t="str">
        <f ca="1"/>
        <v>2012-11-05</v>
      </c>
      <c r="C3220" s="30">
        <f ca="1"/>
        <v>17.670000000000002</v>
      </c>
      <c r="D3220" s="205">
        <f t="shared" ca="1" si="224"/>
        <v>18.779500000000002</v>
      </c>
      <c r="E3220" s="30"/>
      <c r="F3220" s="30"/>
      <c r="G3220" s="206"/>
      <c r="H3220" s="192" t="str">
        <f ca="1"/>
        <v>2012-11-05</v>
      </c>
      <c r="I3220" s="193">
        <f ca="1"/>
        <v>529285199</v>
      </c>
      <c r="O3220" s="192" t="str">
        <f ca="1"/>
        <v>2012-11-01</v>
      </c>
      <c r="P3220" s="193">
        <f ca="1"/>
        <v>1.72</v>
      </c>
      <c r="Q3220" s="11"/>
    </row>
    <row r="3221" spans="1:17" ht="12.5">
      <c r="A3221" s="19"/>
      <c r="B3221" s="198" t="str">
        <f ca="1"/>
        <v>2012-11-02</v>
      </c>
      <c r="C3221" s="30">
        <f ca="1"/>
        <v>17.43</v>
      </c>
      <c r="D3221" s="205">
        <f t="shared" ca="1" si="224"/>
        <v>18.903500000000001</v>
      </c>
      <c r="E3221" s="30"/>
      <c r="F3221" s="30"/>
      <c r="G3221" s="206"/>
      <c r="H3221" s="192" t="str">
        <f ca="1"/>
        <v>2012-11-02</v>
      </c>
      <c r="I3221" s="193">
        <f ca="1"/>
        <v>599373600</v>
      </c>
      <c r="O3221" s="192" t="str">
        <f ca="1"/>
        <v>2012-10-31</v>
      </c>
      <c r="P3221" s="193">
        <f ca="1"/>
        <v>1.69</v>
      </c>
      <c r="Q3221" s="11"/>
    </row>
    <row r="3222" spans="1:17" ht="12.5">
      <c r="A3222" s="19"/>
      <c r="B3222" s="198" t="str">
        <f ca="1"/>
        <v>2012-11-01</v>
      </c>
      <c r="C3222" s="30">
        <f ca="1"/>
        <v>18.03</v>
      </c>
      <c r="D3222" s="205">
        <f t="shared" ca="1" si="224"/>
        <v>19.046500000000002</v>
      </c>
      <c r="E3222" s="30"/>
      <c r="F3222" s="30"/>
      <c r="G3222" s="206"/>
      <c r="H3222" s="192" t="str">
        <f ca="1"/>
        <v>2012-11-01</v>
      </c>
      <c r="I3222" s="193">
        <f ca="1"/>
        <v>361448104</v>
      </c>
      <c r="O3222" s="192" t="str">
        <f ca="1"/>
        <v>2012-10-26</v>
      </c>
      <c r="P3222" s="193">
        <f ca="1"/>
        <v>1.75</v>
      </c>
      <c r="Q3222" s="11"/>
    </row>
    <row r="3223" spans="1:17" ht="12.5">
      <c r="A3223" s="19"/>
      <c r="B3223" s="198" t="str">
        <f ca="1"/>
        <v>2012-10-31</v>
      </c>
      <c r="C3223" s="30">
        <f ca="1"/>
        <v>17.989999999999998</v>
      </c>
      <c r="D3223" s="205">
        <f t="shared" ca="1" si="224"/>
        <v>19.144500000000001</v>
      </c>
      <c r="E3223" s="30"/>
      <c r="F3223" s="30"/>
      <c r="G3223" s="206"/>
      <c r="H3223" s="192" t="str">
        <f ca="1"/>
        <v>2012-10-31</v>
      </c>
      <c r="I3223" s="193">
        <f ca="1"/>
        <v>510003200</v>
      </c>
      <c r="O3223" s="192" t="str">
        <f ca="1"/>
        <v>2012-10-25</v>
      </c>
      <c r="P3223" s="193">
        <f ca="1"/>
        <v>1.83</v>
      </c>
      <c r="Q3223" s="11"/>
    </row>
    <row r="3224" spans="1:17" ht="12.5">
      <c r="A3224" s="19"/>
      <c r="B3224" s="198" t="str">
        <f ca="1"/>
        <v>2012-10-26</v>
      </c>
      <c r="C3224" s="30">
        <f ca="1"/>
        <v>18.25</v>
      </c>
      <c r="D3224" s="205">
        <f t="shared" ca="1" si="224"/>
        <v>19.241500000000002</v>
      </c>
      <c r="E3224" s="30"/>
      <c r="F3224" s="30"/>
      <c r="G3224" s="206"/>
      <c r="H3224" s="192" t="str">
        <f ca="1"/>
        <v>2012-10-26</v>
      </c>
      <c r="I3224" s="193">
        <f ca="1"/>
        <v>1018432800</v>
      </c>
      <c r="O3224" s="192" t="str">
        <f ca="1"/>
        <v>2012-10-24</v>
      </c>
      <c r="P3224" s="193">
        <f ca="1"/>
        <v>1.78</v>
      </c>
      <c r="Q3224" s="11"/>
    </row>
    <row r="3225" spans="1:17" ht="12.5">
      <c r="A3225" s="19"/>
      <c r="B3225" s="198" t="str">
        <f ca="1"/>
        <v>2012-10-25</v>
      </c>
      <c r="C3225" s="30">
        <f ca="1"/>
        <v>18.420000000000002</v>
      </c>
      <c r="D3225" s="205">
        <f t="shared" ca="1" si="224"/>
        <v>19.337000000000003</v>
      </c>
      <c r="E3225" s="30"/>
      <c r="F3225" s="30"/>
      <c r="G3225" s="206"/>
      <c r="H3225" s="192" t="str">
        <f ca="1"/>
        <v>2012-10-25</v>
      </c>
      <c r="I3225" s="193">
        <f ca="1"/>
        <v>656326032</v>
      </c>
      <c r="O3225" s="192" t="str">
        <f ca="1"/>
        <v>2012-10-23</v>
      </c>
      <c r="P3225" s="193">
        <f ca="1"/>
        <v>1.76</v>
      </c>
      <c r="Q3225" s="11"/>
    </row>
    <row r="3226" spans="1:17" ht="12.5">
      <c r="A3226" s="19"/>
      <c r="B3226" s="198" t="str">
        <f ca="1"/>
        <v>2012-10-24</v>
      </c>
      <c r="C3226" s="30">
        <f ca="1"/>
        <v>18.64</v>
      </c>
      <c r="D3226" s="205">
        <f t="shared" ca="1" si="224"/>
        <v>19.445500000000003</v>
      </c>
      <c r="E3226" s="30"/>
      <c r="F3226" s="30"/>
      <c r="G3226" s="206"/>
      <c r="H3226" s="192" t="str">
        <f ca="1"/>
        <v>2012-10-24</v>
      </c>
      <c r="I3226" s="193">
        <f ca="1"/>
        <v>558527532</v>
      </c>
      <c r="O3226" s="192" t="str">
        <f ca="1"/>
        <v>2012-10-22</v>
      </c>
      <c r="P3226" s="193">
        <f ca="1"/>
        <v>1.8</v>
      </c>
      <c r="Q3226" s="11"/>
    </row>
    <row r="3227" spans="1:17" ht="12.5">
      <c r="A3227" s="19"/>
      <c r="B3227" s="198" t="str">
        <f ca="1"/>
        <v>2012-10-23</v>
      </c>
      <c r="C3227" s="30">
        <f ca="1"/>
        <v>18.54</v>
      </c>
      <c r="D3227" s="205">
        <f t="shared" ca="1" si="224"/>
        <v>19.518500000000003</v>
      </c>
      <c r="E3227" s="30"/>
      <c r="F3227" s="30"/>
      <c r="G3227" s="206"/>
      <c r="H3227" s="192" t="str">
        <f ca="1"/>
        <v>2012-10-23</v>
      </c>
      <c r="I3227" s="193">
        <f ca="1"/>
        <v>707145600</v>
      </c>
      <c r="O3227" s="192" t="str">
        <f ca="1"/>
        <v>2012-10-19</v>
      </c>
      <c r="P3227" s="193">
        <f ca="1"/>
        <v>1.77</v>
      </c>
      <c r="Q3227" s="11"/>
    </row>
    <row r="3228" spans="1:17" ht="12.5">
      <c r="A3228" s="19"/>
      <c r="B3228" s="198" t="str">
        <f ca="1"/>
        <v>2012-10-22</v>
      </c>
      <c r="C3228" s="30">
        <f ca="1"/>
        <v>19.16</v>
      </c>
      <c r="D3228" s="205">
        <f t="shared" ca="1" si="224"/>
        <v>19.609500000000004</v>
      </c>
      <c r="E3228" s="30"/>
      <c r="F3228" s="30"/>
      <c r="G3228" s="206"/>
      <c r="H3228" s="192" t="str">
        <f ca="1"/>
        <v>2012-10-22</v>
      </c>
      <c r="I3228" s="193">
        <f ca="1"/>
        <v>546730800</v>
      </c>
      <c r="O3228" s="192" t="str">
        <f ca="1"/>
        <v>2012-10-18</v>
      </c>
      <c r="P3228" s="193">
        <f ca="1"/>
        <v>1.83</v>
      </c>
      <c r="Q3228" s="11"/>
    </row>
    <row r="3229" spans="1:17" ht="12.5">
      <c r="A3229" s="19"/>
      <c r="B3229" s="198" t="str">
        <f ca="1"/>
        <v>2012-10-19</v>
      </c>
      <c r="C3229" s="30">
        <f ca="1"/>
        <v>18.43</v>
      </c>
      <c r="D3229" s="205">
        <f t="shared" ca="1" si="224"/>
        <v>19.695500000000003</v>
      </c>
      <c r="E3229" s="30"/>
      <c r="F3229" s="30"/>
      <c r="G3229" s="206"/>
      <c r="H3229" s="192" t="str">
        <f ca="1"/>
        <v>2012-10-19</v>
      </c>
      <c r="I3229" s="193">
        <f ca="1"/>
        <v>744086000</v>
      </c>
      <c r="O3229" s="192" t="str">
        <f ca="1"/>
        <v>2012-10-17</v>
      </c>
      <c r="P3229" s="193">
        <f ca="1"/>
        <v>1.81</v>
      </c>
      <c r="Q3229" s="11"/>
    </row>
    <row r="3230" spans="1:17" ht="12.5">
      <c r="A3230" s="19"/>
      <c r="B3230" s="198" t="str">
        <f ca="1"/>
        <v>2012-10-18</v>
      </c>
      <c r="C3230" s="30">
        <f ca="1"/>
        <v>19.12</v>
      </c>
      <c r="D3230" s="205">
        <f t="shared" ca="1" si="224"/>
        <v>19.832000000000001</v>
      </c>
      <c r="E3230" s="30"/>
      <c r="F3230" s="30"/>
      <c r="G3230" s="206"/>
      <c r="H3230" s="192" t="str">
        <f ca="1"/>
        <v>2012-10-18</v>
      </c>
      <c r="I3230" s="193">
        <f ca="1"/>
        <v>476624400</v>
      </c>
      <c r="O3230" s="192" t="str">
        <f ca="1"/>
        <v>2012-10-16</v>
      </c>
      <c r="P3230" s="193">
        <f ca="1"/>
        <v>1.72</v>
      </c>
      <c r="Q3230" s="11"/>
    </row>
    <row r="3231" spans="1:17" ht="12.5">
      <c r="A3231" s="19"/>
      <c r="B3231" s="198" t="str">
        <f ca="1"/>
        <v>2012-10-17</v>
      </c>
      <c r="C3231" s="30">
        <f ca="1"/>
        <v>19.48</v>
      </c>
      <c r="D3231" s="205">
        <f t="shared" ca="1" si="224"/>
        <v>19.932000000000006</v>
      </c>
      <c r="E3231" s="30"/>
      <c r="F3231" s="30"/>
      <c r="G3231" s="206"/>
      <c r="H3231" s="192" t="str">
        <f ca="1"/>
        <v>2012-10-17</v>
      </c>
      <c r="I3231" s="193">
        <f ca="1"/>
        <v>389310960</v>
      </c>
      <c r="O3231" s="192" t="str">
        <f ca="1"/>
        <v>2012-10-15</v>
      </c>
      <c r="P3231" s="193">
        <f ca="1"/>
        <v>1.66</v>
      </c>
      <c r="Q3231" s="11"/>
    </row>
    <row r="3232" spans="1:17" ht="12.5">
      <c r="A3232" s="19"/>
      <c r="B3232" s="198" t="str">
        <f ca="1"/>
        <v>2012-10-16</v>
      </c>
      <c r="C3232" s="30">
        <f ca="1"/>
        <v>19.64</v>
      </c>
      <c r="D3232" s="205">
        <f t="shared" ca="1" si="224"/>
        <v>20.019000000000005</v>
      </c>
      <c r="E3232" s="30"/>
      <c r="F3232" s="30"/>
      <c r="G3232" s="206"/>
      <c r="H3232" s="192" t="str">
        <f ca="1"/>
        <v>2012-10-16</v>
      </c>
      <c r="I3232" s="193">
        <f ca="1"/>
        <v>549771812</v>
      </c>
      <c r="O3232" s="192" t="str">
        <f ca="1"/>
        <v>2012-10-12</v>
      </c>
      <c r="P3232" s="193">
        <f ca="1"/>
        <v>1.66</v>
      </c>
      <c r="Q3232" s="11"/>
    </row>
    <row r="3233" spans="1:17" ht="12.5">
      <c r="A3233" s="19"/>
      <c r="B3233" s="198" t="str">
        <f ca="1"/>
        <v>2012-10-15</v>
      </c>
      <c r="C3233" s="30">
        <f ca="1"/>
        <v>19.18</v>
      </c>
      <c r="D3233" s="205">
        <f t="shared" ca="1" si="224"/>
        <v>20.0975</v>
      </c>
      <c r="E3233" s="30"/>
      <c r="F3233" s="30"/>
      <c r="G3233" s="206"/>
      <c r="H3233" s="192" t="str">
        <f ca="1"/>
        <v>2012-10-15</v>
      </c>
      <c r="I3233" s="193">
        <f ca="1"/>
        <v>432502000</v>
      </c>
      <c r="O3233" s="192" t="str">
        <f ca="1"/>
        <v>2012-10-11</v>
      </c>
      <c r="P3233" s="193">
        <f ca="1"/>
        <v>1.68</v>
      </c>
      <c r="Q3233" s="11"/>
    </row>
    <row r="3234" spans="1:17" ht="12.5">
      <c r="A3234" s="19"/>
      <c r="B3234" s="198" t="str">
        <f ca="1"/>
        <v>2012-10-12</v>
      </c>
      <c r="C3234" s="30">
        <f ca="1"/>
        <v>19.03</v>
      </c>
      <c r="D3234" s="205">
        <f t="shared" ca="1" si="224"/>
        <v>20.196000000000002</v>
      </c>
      <c r="E3234" s="30"/>
      <c r="F3234" s="30"/>
      <c r="G3234" s="206"/>
      <c r="H3234" s="192" t="str">
        <f ca="1"/>
        <v>2012-10-12</v>
      </c>
      <c r="I3234" s="193">
        <f ca="1"/>
        <v>460015092</v>
      </c>
      <c r="O3234" s="192" t="str">
        <f ca="1"/>
        <v>2012-10-10</v>
      </c>
      <c r="P3234" s="193">
        <f ca="1"/>
        <v>1.69</v>
      </c>
      <c r="Q3234" s="11"/>
    </row>
    <row r="3235" spans="1:17" ht="12.5">
      <c r="A3235" s="19"/>
      <c r="B3235" s="198" t="str">
        <f ca="1"/>
        <v>2012-10-11</v>
      </c>
      <c r="C3235" s="30">
        <f ca="1"/>
        <v>18.98</v>
      </c>
      <c r="D3235" s="205">
        <f t="shared" ca="1" si="224"/>
        <v>20.288999999999994</v>
      </c>
      <c r="E3235" s="30"/>
      <c r="F3235" s="30"/>
      <c r="G3235" s="206"/>
      <c r="H3235" s="192" t="str">
        <f ca="1"/>
        <v>2012-10-11</v>
      </c>
      <c r="I3235" s="193">
        <f ca="1"/>
        <v>546081200</v>
      </c>
      <c r="O3235" s="192" t="str">
        <f ca="1"/>
        <v>2012-10-09</v>
      </c>
      <c r="P3235" s="193">
        <f ca="1"/>
        <v>1.72</v>
      </c>
      <c r="Q3235" s="11"/>
    </row>
    <row r="3236" spans="1:17" ht="12.5">
      <c r="A3236" s="19"/>
      <c r="B3236" s="198" t="str">
        <f ca="1"/>
        <v>2012-10-10</v>
      </c>
      <c r="C3236" s="30">
        <f ca="1"/>
        <v>19.37</v>
      </c>
      <c r="D3236" s="205">
        <f t="shared" ca="1" si="224"/>
        <v>20.372</v>
      </c>
      <c r="E3236" s="30"/>
      <c r="F3236" s="30"/>
      <c r="G3236" s="206"/>
      <c r="H3236" s="192" t="str">
        <f ca="1"/>
        <v>2012-10-10</v>
      </c>
      <c r="I3236" s="193">
        <f ca="1"/>
        <v>510356284</v>
      </c>
      <c r="O3236" s="192" t="str">
        <f ca="1"/>
        <v>2012-10-08</v>
      </c>
      <c r="P3236" s="193">
        <f ca="1"/>
        <v>1.75</v>
      </c>
      <c r="Q3236" s="11"/>
    </row>
    <row r="3237" spans="1:17" ht="12.5">
      <c r="A3237" s="19"/>
      <c r="B3237" s="198" t="str">
        <f ca="1"/>
        <v>2012-10-09</v>
      </c>
      <c r="C3237" s="30">
        <f ca="1"/>
        <v>19.22</v>
      </c>
      <c r="D3237" s="205">
        <f t="shared" ca="1" si="224"/>
        <v>20.415499999999994</v>
      </c>
      <c r="E3237" s="30"/>
      <c r="F3237" s="30"/>
      <c r="G3237" s="206"/>
      <c r="H3237" s="192" t="str">
        <f ca="1"/>
        <v>2012-10-09</v>
      </c>
      <c r="I3237" s="193">
        <f ca="1"/>
        <v>838597200</v>
      </c>
      <c r="O3237" s="192" t="str">
        <f ca="1"/>
        <v>2012-10-05</v>
      </c>
      <c r="P3237" s="193">
        <f ca="1"/>
        <v>1.73</v>
      </c>
      <c r="Q3237" s="11"/>
    </row>
    <row r="3238" spans="1:17" ht="12.5">
      <c r="A3238" s="19"/>
      <c r="B3238" s="198" t="str">
        <f ca="1"/>
        <v>2012-10-08</v>
      </c>
      <c r="C3238" s="30">
        <f ca="1"/>
        <v>19.29</v>
      </c>
      <c r="D3238" s="205">
        <f t="shared" ca="1" si="224"/>
        <v>20.452499999999993</v>
      </c>
      <c r="E3238" s="30"/>
      <c r="F3238" s="30"/>
      <c r="G3238" s="206"/>
      <c r="H3238" s="192" t="str">
        <f ca="1"/>
        <v>2012-10-08</v>
      </c>
      <c r="I3238" s="193">
        <f ca="1"/>
        <v>637994000</v>
      </c>
      <c r="O3238" s="192" t="str">
        <f ca="1"/>
        <v>2012-10-04</v>
      </c>
      <c r="P3238" s="193">
        <f ca="1"/>
        <v>1.67</v>
      </c>
      <c r="Q3238" s="11"/>
    </row>
    <row r="3239" spans="1:17" ht="12.5">
      <c r="A3239" s="19"/>
      <c r="B3239" s="198" t="str">
        <f ca="1"/>
        <v>2012-10-05</v>
      </c>
      <c r="C3239" s="30">
        <f ca="1"/>
        <v>19.72</v>
      </c>
      <c r="D3239" s="205">
        <f t="shared" ca="1" si="224"/>
        <v>20.489499999999992</v>
      </c>
      <c r="E3239" s="30"/>
      <c r="F3239" s="30"/>
      <c r="G3239" s="206"/>
      <c r="H3239" s="192" t="str">
        <f ca="1"/>
        <v>2012-10-05</v>
      </c>
      <c r="I3239" s="193">
        <f ca="1"/>
        <v>594006000</v>
      </c>
      <c r="O3239" s="192" t="str">
        <f ca="1"/>
        <v>2012-10-03</v>
      </c>
      <c r="P3239" s="193">
        <f ca="1"/>
        <v>1.62</v>
      </c>
      <c r="Q3239" s="11"/>
    </row>
    <row r="3240" spans="1:17" ht="12.5">
      <c r="A3240" s="19"/>
      <c r="B3240" s="198" t="str">
        <f ca="1"/>
        <v>2012-10-04</v>
      </c>
      <c r="C3240" s="30">
        <f ca="1"/>
        <v>20.149999999999999</v>
      </c>
      <c r="D3240" s="205">
        <f t="shared" ca="1" si="224"/>
        <v>20.531499999999998</v>
      </c>
      <c r="E3240" s="30"/>
      <c r="F3240" s="30"/>
      <c r="G3240" s="206"/>
      <c r="H3240" s="192" t="str">
        <f ca="1"/>
        <v>2012-10-04</v>
      </c>
      <c r="I3240" s="193">
        <f ca="1"/>
        <v>370755592</v>
      </c>
      <c r="O3240" s="192" t="str">
        <f ca="1"/>
        <v>2012-10-02</v>
      </c>
      <c r="P3240" s="193">
        <f ca="1"/>
        <v>1.62</v>
      </c>
      <c r="Q3240" s="11"/>
    </row>
    <row r="3241" spans="1:17" ht="12.5">
      <c r="A3241" s="19"/>
      <c r="B3241" s="198" t="str">
        <f ca="1"/>
        <v>2012-10-03</v>
      </c>
      <c r="C3241" s="30">
        <f ca="1"/>
        <v>20.29</v>
      </c>
      <c r="D3241" s="205">
        <f t="shared" ca="1" si="224"/>
        <v>20.545999999999999</v>
      </c>
      <c r="E3241" s="30"/>
      <c r="F3241" s="30"/>
      <c r="G3241" s="206"/>
      <c r="H3241" s="192" t="str">
        <f ca="1"/>
        <v>2012-10-03</v>
      </c>
      <c r="I3241" s="193">
        <f ca="1"/>
        <v>424281200</v>
      </c>
      <c r="O3241" s="192" t="str">
        <f ca="1"/>
        <v>2012-10-01</v>
      </c>
      <c r="P3241" s="193">
        <f ca="1"/>
        <v>1.63</v>
      </c>
      <c r="Q3241" s="11"/>
    </row>
    <row r="3242" spans="1:17" ht="12.5">
      <c r="A3242" s="19"/>
      <c r="B3242" s="198" t="str">
        <f ca="1"/>
        <v>2012-10-02</v>
      </c>
      <c r="C3242" s="30">
        <f ca="1"/>
        <v>19.989999999999998</v>
      </c>
      <c r="D3242" s="205">
        <f t="shared" ca="1" si="224"/>
        <v>20.544499999999999</v>
      </c>
      <c r="E3242" s="30"/>
      <c r="F3242" s="30"/>
      <c r="G3242" s="206"/>
      <c r="H3242" s="192" t="str">
        <f ca="1"/>
        <v>2012-10-02</v>
      </c>
      <c r="I3242" s="193">
        <f ca="1"/>
        <v>627992400</v>
      </c>
      <c r="O3242" s="192" t="str">
        <f ca="1"/>
        <v>2012-09-28</v>
      </c>
      <c r="P3242" s="193">
        <f ca="1"/>
        <v>1.64</v>
      </c>
      <c r="Q3242" s="11"/>
    </row>
    <row r="3243" spans="1:17" ht="12.5">
      <c r="A3243" s="19"/>
      <c r="B3243" s="198" t="str">
        <f ca="1"/>
        <v>2012-10-01</v>
      </c>
      <c r="C3243" s="30">
        <f ca="1"/>
        <v>19.93</v>
      </c>
      <c r="D3243" s="205">
        <f t="shared" ca="1" si="224"/>
        <v>20.564999999999998</v>
      </c>
      <c r="E3243" s="30"/>
      <c r="F3243" s="30"/>
      <c r="G3243" s="206"/>
      <c r="H3243" s="192" t="str">
        <f ca="1"/>
        <v>2012-10-01</v>
      </c>
      <c r="I3243" s="193">
        <f ca="1"/>
        <v>543594800</v>
      </c>
      <c r="O3243" s="192" t="str">
        <f ca="1"/>
        <v>2012-09-27</v>
      </c>
      <c r="P3243" s="193">
        <f ca="1"/>
        <v>1.64</v>
      </c>
      <c r="Q3243" s="11"/>
    </row>
    <row r="3244" spans="1:17" ht="12.5">
      <c r="A3244" s="19"/>
      <c r="B3244" s="198" t="str">
        <f ca="1"/>
        <v>2012-09-28</v>
      </c>
      <c r="C3244" s="30">
        <f ca="1"/>
        <v>20.16</v>
      </c>
      <c r="D3244" s="205">
        <f t="shared" ca="1" si="224"/>
        <v>20.574000000000002</v>
      </c>
      <c r="E3244" s="30"/>
      <c r="F3244" s="30"/>
      <c r="G3244" s="206"/>
      <c r="H3244" s="192" t="str">
        <f ca="1"/>
        <v>2012-09-28</v>
      </c>
      <c r="I3244" s="193">
        <f ca="1"/>
        <v>535110800</v>
      </c>
      <c r="O3244" s="192" t="str">
        <f ca="1"/>
        <v>2012-09-26</v>
      </c>
      <c r="P3244" s="193">
        <f ca="1"/>
        <v>1.62</v>
      </c>
      <c r="Q3244" s="11"/>
    </row>
    <row r="3245" spans="1:17" ht="12.5">
      <c r="A3245" s="19"/>
      <c r="B3245" s="198" t="str">
        <f ca="1"/>
        <v>2012-09-27</v>
      </c>
      <c r="C3245" s="30">
        <f ca="1"/>
        <v>20.59</v>
      </c>
      <c r="D3245" s="205">
        <f t="shared" ca="1" si="224"/>
        <v>20.568999999999996</v>
      </c>
      <c r="E3245" s="30"/>
      <c r="F3245" s="30"/>
      <c r="G3245" s="206"/>
      <c r="H3245" s="192" t="str">
        <f ca="1"/>
        <v>2012-09-27</v>
      </c>
      <c r="I3245" s="193">
        <f ca="1"/>
        <v>594090000</v>
      </c>
      <c r="O3245" s="192" t="str">
        <f ca="1"/>
        <v>2012-09-25</v>
      </c>
      <c r="P3245" s="193">
        <f ca="1"/>
        <v>1.68</v>
      </c>
      <c r="Q3245" s="11"/>
    </row>
    <row r="3246" spans="1:17" ht="12.5">
      <c r="A3246" s="19"/>
      <c r="B3246" s="198" t="str">
        <f ca="1"/>
        <v>2012-09-26</v>
      </c>
      <c r="C3246" s="30">
        <f ca="1"/>
        <v>20.100000000000001</v>
      </c>
      <c r="D3246" s="205">
        <f t="shared" ca="1" si="224"/>
        <v>20.557000000000002</v>
      </c>
      <c r="E3246" s="30"/>
      <c r="F3246" s="30"/>
      <c r="G3246" s="206"/>
      <c r="H3246" s="192" t="str">
        <f ca="1"/>
        <v>2012-09-26</v>
      </c>
      <c r="I3246" s="193">
        <f ca="1"/>
        <v>576704256</v>
      </c>
      <c r="O3246" s="192" t="str">
        <f ca="1"/>
        <v>2012-09-24</v>
      </c>
      <c r="P3246" s="193">
        <f ca="1"/>
        <v>1.72</v>
      </c>
      <c r="Q3246" s="11"/>
    </row>
    <row r="3247" spans="1:17" ht="12.5">
      <c r="A3247" s="19"/>
      <c r="B3247" s="198" t="str">
        <f ca="1"/>
        <v>2012-09-25</v>
      </c>
      <c r="C3247" s="30">
        <f ca="1"/>
        <v>20.36</v>
      </c>
      <c r="D3247" s="205">
        <f t="shared" ca="1" si="224"/>
        <v>20.5715</v>
      </c>
      <c r="E3247" s="30"/>
      <c r="F3247" s="30"/>
      <c r="G3247" s="206"/>
      <c r="H3247" s="192" t="str">
        <f ca="1"/>
        <v>2012-09-25</v>
      </c>
      <c r="I3247" s="193">
        <f ca="1"/>
        <v>518789600</v>
      </c>
      <c r="O3247" s="192" t="str">
        <f ca="1"/>
        <v>2012-09-21</v>
      </c>
      <c r="P3247" s="193">
        <f ca="1"/>
        <v>1.76</v>
      </c>
      <c r="Q3247" s="11"/>
    </row>
    <row r="3248" spans="1:17" ht="12.5">
      <c r="A3248" s="19"/>
      <c r="B3248" s="198" t="str">
        <f ca="1"/>
        <v>2012-09-24</v>
      </c>
      <c r="C3248" s="30">
        <f ca="1"/>
        <v>20.88</v>
      </c>
      <c r="D3248" s="205"/>
      <c r="E3248" s="30"/>
      <c r="F3248" s="30"/>
      <c r="G3248" s="206"/>
      <c r="H3248" s="192" t="str">
        <f ca="1"/>
        <v>2012-09-24</v>
      </c>
      <c r="I3248" s="193">
        <f ca="1"/>
        <v>639766400</v>
      </c>
      <c r="O3248" s="192" t="str">
        <f ca="1"/>
        <v>2012-09-20</v>
      </c>
      <c r="P3248" s="193">
        <f ca="1"/>
        <v>1.78</v>
      </c>
      <c r="Q3248" s="11"/>
    </row>
    <row r="3249" spans="1:17" ht="12.5">
      <c r="A3249" s="19"/>
      <c r="B3249" s="198" t="str">
        <f ca="1"/>
        <v>2012-09-21</v>
      </c>
      <c r="C3249" s="30">
        <f ca="1"/>
        <v>21.16</v>
      </c>
      <c r="D3249" s="205"/>
      <c r="E3249" s="30"/>
      <c r="F3249" s="30"/>
      <c r="G3249" s="206"/>
      <c r="H3249" s="192" t="str">
        <f ca="1"/>
        <v>2012-09-21</v>
      </c>
      <c r="I3249" s="193">
        <f ca="1"/>
        <v>571589200</v>
      </c>
      <c r="O3249" s="192" t="str">
        <f ca="1"/>
        <v>2012-09-19</v>
      </c>
      <c r="P3249" s="193">
        <f ca="1"/>
        <v>1.78</v>
      </c>
      <c r="Q3249" s="11"/>
    </row>
    <row r="3250" spans="1:17" ht="12.5">
      <c r="A3250" s="19"/>
      <c r="B3250" s="198" t="str">
        <f ca="1"/>
        <v>2012-09-20</v>
      </c>
      <c r="C3250" s="30">
        <f ca="1"/>
        <v>21.12</v>
      </c>
      <c r="D3250" s="205"/>
      <c r="E3250" s="30"/>
      <c r="F3250" s="30"/>
      <c r="G3250" s="206"/>
      <c r="H3250" s="192" t="str">
        <f ca="1"/>
        <v>2012-09-20</v>
      </c>
      <c r="I3250" s="193">
        <f ca="1"/>
        <v>336568400</v>
      </c>
      <c r="O3250" s="192" t="str">
        <f ca="1"/>
        <v>2012-09-18</v>
      </c>
      <c r="P3250" s="193">
        <f ca="1"/>
        <v>1.81</v>
      </c>
      <c r="Q3250" s="11"/>
    </row>
    <row r="3251" spans="1:17" ht="12.5">
      <c r="A3251" s="19"/>
      <c r="B3251" s="198" t="str">
        <f ca="1"/>
        <v>2012-09-19</v>
      </c>
      <c r="C3251" s="30">
        <f ca="1"/>
        <v>21.22</v>
      </c>
      <c r="D3251" s="205"/>
      <c r="E3251" s="30"/>
      <c r="F3251" s="30"/>
      <c r="G3251" s="206"/>
      <c r="H3251" s="192" t="str">
        <f ca="1"/>
        <v>2012-09-19</v>
      </c>
      <c r="I3251" s="193">
        <f ca="1"/>
        <v>326874800</v>
      </c>
      <c r="O3251" s="192" t="str">
        <f ca="1"/>
        <v>2012-09-17</v>
      </c>
      <c r="P3251" s="193">
        <f ca="1"/>
        <v>1.84</v>
      </c>
      <c r="Q3251" s="11"/>
    </row>
    <row r="3252" spans="1:17" ht="12.5">
      <c r="A3252" s="19"/>
      <c r="B3252" s="198" t="str">
        <f ca="1"/>
        <v>2012-09-18</v>
      </c>
      <c r="C3252" s="30">
        <f ca="1"/>
        <v>21.21</v>
      </c>
      <c r="D3252" s="205"/>
      <c r="E3252" s="30"/>
      <c r="F3252" s="30"/>
      <c r="G3252" s="206"/>
      <c r="H3252" s="192" t="str">
        <f ca="1"/>
        <v>2012-09-18</v>
      </c>
      <c r="I3252" s="193">
        <f ca="1"/>
        <v>373503200</v>
      </c>
      <c r="O3252" s="192" t="str">
        <f ca="1"/>
        <v>2012-09-14</v>
      </c>
      <c r="P3252" s="193">
        <f ca="1"/>
        <v>1.87</v>
      </c>
      <c r="Q3252" s="11"/>
    </row>
    <row r="3253" spans="1:17" ht="12.5">
      <c r="A3253" s="19"/>
      <c r="B3253" s="198" t="str">
        <f ca="1"/>
        <v>2012-09-17</v>
      </c>
      <c r="C3253" s="30">
        <f ca="1"/>
        <v>21.15</v>
      </c>
      <c r="D3253" s="205"/>
      <c r="E3253" s="30"/>
      <c r="F3253" s="30"/>
      <c r="G3253" s="206"/>
      <c r="H3253" s="192" t="str">
        <f ca="1"/>
        <v>2012-09-17</v>
      </c>
      <c r="I3253" s="193">
        <f ca="1"/>
        <v>398031200</v>
      </c>
      <c r="O3253" s="192" t="str">
        <f ca="1"/>
        <v>2012-09-13</v>
      </c>
      <c r="P3253" s="193">
        <f ca="1"/>
        <v>1.76</v>
      </c>
      <c r="Q3253" s="11"/>
    </row>
    <row r="3254" spans="1:17" ht="12.5">
      <c r="A3254" s="19"/>
      <c r="B3254" s="198" t="str">
        <f ca="1"/>
        <v>2012-09-14</v>
      </c>
      <c r="C3254" s="30">
        <f ca="1"/>
        <v>20.89</v>
      </c>
      <c r="D3254" s="205"/>
      <c r="E3254" s="30"/>
      <c r="F3254" s="30"/>
      <c r="G3254" s="206"/>
      <c r="H3254" s="192" t="str">
        <f ca="1"/>
        <v>2012-09-14</v>
      </c>
      <c r="I3254" s="193">
        <f ca="1"/>
        <v>600474000</v>
      </c>
      <c r="O3254" s="192" t="str">
        <f ca="1"/>
        <v>2012-09-12</v>
      </c>
      <c r="P3254" s="193">
        <f ca="1"/>
        <v>1.77</v>
      </c>
      <c r="Q3254" s="11"/>
    </row>
    <row r="3255" spans="1:17" ht="12.5">
      <c r="A3255" s="19"/>
      <c r="B3255" s="198" t="str">
        <f ca="1"/>
        <v>2012-09-13</v>
      </c>
      <c r="C3255" s="30">
        <f ca="1"/>
        <v>20.64</v>
      </c>
      <c r="D3255" s="205"/>
      <c r="E3255" s="30"/>
      <c r="F3255" s="30"/>
      <c r="G3255" s="206"/>
      <c r="H3255" s="192" t="str">
        <f ca="1"/>
        <v>2012-09-13</v>
      </c>
      <c r="I3255" s="193">
        <f ca="1"/>
        <v>598360000</v>
      </c>
      <c r="O3255" s="192" t="str">
        <f ca="1"/>
        <v>2012-09-11</v>
      </c>
      <c r="P3255" s="193">
        <f ca="1"/>
        <v>1.7</v>
      </c>
      <c r="Q3255" s="11"/>
    </row>
    <row r="3256" spans="1:17" ht="12.5">
      <c r="A3256" s="19"/>
      <c r="B3256" s="198" t="str">
        <f ca="1"/>
        <v>2012-09-12</v>
      </c>
      <c r="C3256" s="30">
        <f ca="1"/>
        <v>20.239999999999998</v>
      </c>
      <c r="D3256" s="205"/>
      <c r="E3256" s="30"/>
      <c r="F3256" s="30"/>
      <c r="G3256" s="206"/>
      <c r="H3256" s="192" t="str">
        <f ca="1"/>
        <v>2012-09-12</v>
      </c>
      <c r="I3256" s="193">
        <f ca="1"/>
        <v>712233200</v>
      </c>
      <c r="O3256" s="192" t="str">
        <f ca="1"/>
        <v>2012-09-10</v>
      </c>
      <c r="P3256" s="193">
        <f ca="1"/>
        <v>1.68</v>
      </c>
      <c r="Q3256" s="11"/>
    </row>
    <row r="3257" spans="1:17" ht="12.5">
      <c r="A3257" s="19"/>
      <c r="B3257" s="198" t="str">
        <f ca="1"/>
        <v>2012-09-11</v>
      </c>
      <c r="C3257" s="30">
        <f ca="1"/>
        <v>19.96</v>
      </c>
      <c r="D3257" s="205"/>
      <c r="E3257" s="30"/>
      <c r="F3257" s="30"/>
      <c r="G3257" s="206"/>
      <c r="H3257" s="192" t="str">
        <f ca="1"/>
        <v>2012-09-11</v>
      </c>
      <c r="I3257" s="193">
        <f ca="1"/>
        <v>503983200</v>
      </c>
      <c r="O3257" s="192" t="str">
        <f ca="1"/>
        <v>2012-09-07</v>
      </c>
      <c r="P3257" s="193">
        <f ca="1"/>
        <v>1.66</v>
      </c>
      <c r="Q3257" s="11"/>
    </row>
    <row r="3258" spans="1:17" ht="12.5">
      <c r="A3258" s="19"/>
      <c r="B3258" s="198" t="str">
        <f ca="1"/>
        <v>2012-09-10</v>
      </c>
      <c r="C3258" s="30">
        <f ca="1"/>
        <v>20.03</v>
      </c>
      <c r="D3258" s="205"/>
      <c r="E3258" s="30"/>
      <c r="F3258" s="30"/>
      <c r="G3258" s="206"/>
      <c r="H3258" s="192" t="str">
        <f ca="1"/>
        <v>2012-09-10</v>
      </c>
      <c r="I3258" s="193">
        <f ca="1"/>
        <v>487998000</v>
      </c>
      <c r="O3258" s="192" t="str">
        <f ca="1"/>
        <v>2012-09-06</v>
      </c>
      <c r="P3258" s="193">
        <f ca="1"/>
        <v>1.67</v>
      </c>
      <c r="Q3258" s="11"/>
    </row>
    <row r="3259" spans="1:17" ht="12.5">
      <c r="A3259" s="19"/>
      <c r="B3259" s="198" t="str">
        <f ca="1"/>
        <v>2012-09-07</v>
      </c>
      <c r="C3259" s="30">
        <f ca="1"/>
        <v>20.56</v>
      </c>
      <c r="D3259" s="205"/>
      <c r="E3259" s="30"/>
      <c r="F3259" s="30"/>
      <c r="G3259" s="206"/>
      <c r="H3259" s="192" t="str">
        <f ca="1"/>
        <v>2012-09-07</v>
      </c>
      <c r="I3259" s="193">
        <f ca="1"/>
        <v>329666400</v>
      </c>
      <c r="O3259" s="192" t="str">
        <f ca="1"/>
        <v>2012-09-05</v>
      </c>
      <c r="P3259" s="193">
        <f ca="1"/>
        <v>1.59</v>
      </c>
      <c r="Q3259" s="11"/>
    </row>
    <row r="3260" spans="1:17" ht="12.5">
      <c r="A3260" s="19"/>
      <c r="B3260" s="198" t="str">
        <f ca="1"/>
        <v>2012-09-06</v>
      </c>
      <c r="C3260" s="30">
        <f ca="1"/>
        <v>20.440000000000001</v>
      </c>
      <c r="D3260" s="205"/>
      <c r="E3260" s="30"/>
      <c r="F3260" s="30"/>
      <c r="G3260" s="206"/>
      <c r="H3260" s="192" t="str">
        <f ca="1"/>
        <v>2012-09-06</v>
      </c>
      <c r="I3260" s="193">
        <f ca="1"/>
        <v>391383072</v>
      </c>
      <c r="O3260" s="192" t="str">
        <f ca="1"/>
        <v>2012-09-04</v>
      </c>
      <c r="P3260" s="193">
        <f ca="1"/>
        <v>1.58</v>
      </c>
      <c r="Q3260" s="11"/>
    </row>
    <row r="3261" spans="1:17" ht="12.5">
      <c r="A3261" s="19"/>
      <c r="B3261" s="198" t="str">
        <f ca="1"/>
        <v>2012-09-05</v>
      </c>
      <c r="C3261" s="30">
        <f ca="1"/>
        <v>20.260000000000002</v>
      </c>
      <c r="D3261" s="205"/>
      <c r="E3261" s="30"/>
      <c r="F3261" s="30"/>
      <c r="G3261" s="206"/>
      <c r="H3261" s="192" t="str">
        <f ca="1"/>
        <v>2012-09-05</v>
      </c>
      <c r="I3261" s="193">
        <f ca="1"/>
        <v>336375200</v>
      </c>
      <c r="O3261" s="192" t="str">
        <f ca="1"/>
        <v>2012-08-31</v>
      </c>
      <c r="P3261" s="193">
        <f ca="1"/>
        <v>1.56</v>
      </c>
      <c r="Q3261" s="11"/>
    </row>
    <row r="3262" spans="1:17" ht="12.5">
      <c r="A3262" s="19"/>
      <c r="B3262" s="198" t="str">
        <f ca="1"/>
        <v>2012-09-04</v>
      </c>
      <c r="C3262" s="30">
        <f ca="1"/>
        <v>20.399999999999999</v>
      </c>
      <c r="D3262" s="205"/>
      <c r="E3262" s="30"/>
      <c r="F3262" s="30"/>
      <c r="G3262" s="206"/>
      <c r="H3262" s="192" t="str">
        <f ca="1"/>
        <v>2012-09-04</v>
      </c>
      <c r="I3262" s="193">
        <f ca="1"/>
        <v>367892000</v>
      </c>
      <c r="O3262" s="192" t="str">
        <f ca="1"/>
        <v>2012-08-30</v>
      </c>
      <c r="P3262" s="193">
        <f ca="1"/>
        <v>1.62</v>
      </c>
      <c r="Q3262" s="11"/>
    </row>
    <row r="3263" spans="1:17" ht="13" thickBot="1">
      <c r="A3263" s="19"/>
      <c r="B3263" s="198" t="str">
        <f ca="1"/>
        <v>2012-08-31</v>
      </c>
      <c r="C3263" s="30">
        <f ca="1"/>
        <v>20.11</v>
      </c>
      <c r="D3263" s="205"/>
      <c r="E3263" s="30"/>
      <c r="F3263" s="30"/>
      <c r="G3263" s="206"/>
      <c r="H3263" s="192" t="str">
        <f ca="1"/>
        <v>2012-08-31</v>
      </c>
      <c r="I3263" s="193">
        <f ca="1"/>
        <v>338321200</v>
      </c>
      <c r="O3263" s="194" t="str">
        <f ca="1"/>
        <v>2012-08-29</v>
      </c>
      <c r="P3263" s="195">
        <f ca="1"/>
        <v>1.65</v>
      </c>
    </row>
    <row r="3264" spans="1:17" ht="12.5">
      <c r="A3264" s="19"/>
      <c r="B3264" s="198" t="str">
        <f ca="1"/>
        <v>2012-08-30</v>
      </c>
      <c r="C3264" s="30">
        <f ca="1"/>
        <v>20.059999999999999</v>
      </c>
      <c r="D3264" s="205"/>
      <c r="E3264" s="30"/>
      <c r="F3264" s="30"/>
      <c r="G3264" s="206"/>
      <c r="H3264" s="192" t="str">
        <f ca="1"/>
        <v>2012-08-30</v>
      </c>
      <c r="I3264" s="193">
        <f ca="1"/>
        <v>302699600</v>
      </c>
      <c r="O3264" t="str">
        <f ca="1"/>
        <v>2012-08-28</v>
      </c>
      <c r="P3264">
        <f ca="1"/>
        <v>1.63</v>
      </c>
    </row>
    <row r="3265" spans="1:16" ht="12.5">
      <c r="A3265" s="19"/>
      <c r="B3265" s="198" t="str">
        <f ca="1"/>
        <v>2012-08-29</v>
      </c>
      <c r="C3265" s="30">
        <f ca="1"/>
        <v>20.350000000000001</v>
      </c>
      <c r="D3265" s="205"/>
      <c r="E3265" s="30"/>
      <c r="F3265" s="30"/>
      <c r="G3265" s="206"/>
      <c r="H3265" s="192" t="str">
        <f ca="1"/>
        <v>2012-08-29</v>
      </c>
      <c r="I3265" s="193">
        <f ca="1"/>
        <v>202806800</v>
      </c>
      <c r="O3265" t="str">
        <f ca="1"/>
        <v>2012-08-27</v>
      </c>
      <c r="P3265">
        <f ca="1"/>
        <v>1.65</v>
      </c>
    </row>
    <row r="3266" spans="1:16" ht="12.5">
      <c r="A3266" s="19"/>
      <c r="B3266" s="19" t="str">
        <f ca="1"/>
        <v>2012-08-28</v>
      </c>
      <c r="C3266" s="30">
        <f ca="1"/>
        <v>20.39</v>
      </c>
      <c r="D3266" s="205"/>
      <c r="E3266" s="30"/>
      <c r="F3266" s="30"/>
      <c r="G3266" s="206"/>
      <c r="H3266" s="192" t="str">
        <f ca="1"/>
        <v>2012-08-28</v>
      </c>
      <c r="I3266" s="227">
        <f ca="1"/>
        <v>267416800</v>
      </c>
      <c r="O3266" t="str">
        <f ca="1"/>
        <v>2012-08-24</v>
      </c>
      <c r="P3266">
        <f ca="1"/>
        <v>1.68</v>
      </c>
    </row>
    <row r="3267" spans="1:16" ht="12.5">
      <c r="A3267" s="19"/>
      <c r="B3267" s="19" t="str">
        <f ca="1"/>
        <v>2012-08-27</v>
      </c>
      <c r="C3267">
        <f ca="1"/>
        <v>20.420000000000002</v>
      </c>
      <c r="H3267" s="228" t="str">
        <f ca="1"/>
        <v>2012-08-27</v>
      </c>
      <c r="I3267" s="227">
        <f ca="1"/>
        <v>427008400</v>
      </c>
      <c r="O3267" t="str">
        <f ca="1"/>
        <v>2012-08-23</v>
      </c>
      <c r="P3267">
        <f ca="1"/>
        <v>1.67</v>
      </c>
    </row>
    <row r="3268" spans="1:16" ht="12.5">
      <c r="A3268" s="19"/>
      <c r="B3268" s="198" t="str">
        <f ca="1"/>
        <v>2012-08-24</v>
      </c>
      <c r="C3268">
        <f ca="1"/>
        <v>20.04</v>
      </c>
      <c r="H3268" s="228" t="str">
        <f ca="1"/>
        <v>2012-08-24</v>
      </c>
      <c r="I3268" s="227">
        <f ca="1"/>
        <v>437340400</v>
      </c>
      <c r="O3268" t="str">
        <f ca="1"/>
        <v>2012-08-22</v>
      </c>
      <c r="P3268">
        <f ca="1"/>
        <v>1.72</v>
      </c>
    </row>
    <row r="3269" spans="1:16" ht="12.5">
      <c r="A3269" s="19"/>
      <c r="B3269" s="198" t="str">
        <f ca="1"/>
        <v>2012-08-23</v>
      </c>
      <c r="C3269">
        <f ca="1"/>
        <v>20.03</v>
      </c>
      <c r="H3269" s="228" t="str">
        <f ca="1"/>
        <v>2012-08-23</v>
      </c>
      <c r="I3269" s="227">
        <f ca="1"/>
        <v>420128800</v>
      </c>
      <c r="O3269" t="str">
        <f ca="1"/>
        <v>2012-08-21</v>
      </c>
      <c r="P3269">
        <f ca="1"/>
        <v>1.81</v>
      </c>
    </row>
    <row r="3270" spans="1:16" ht="12.5">
      <c r="A3270" s="19"/>
      <c r="B3270" s="198" t="str">
        <f ca="1"/>
        <v>2012-08-22</v>
      </c>
      <c r="C3270">
        <f ca="1"/>
        <v>20.22</v>
      </c>
      <c r="H3270" s="228" t="str">
        <f ca="1"/>
        <v>2012-08-22</v>
      </c>
      <c r="I3270" s="227">
        <f ca="1"/>
        <v>565323252</v>
      </c>
      <c r="O3270" t="str">
        <f ca="1"/>
        <v>2012-08-20</v>
      </c>
      <c r="P3270">
        <f ca="1"/>
        <v>1.81</v>
      </c>
    </row>
    <row r="3271" spans="1:16" ht="12.5">
      <c r="A3271" s="19"/>
      <c r="B3271" s="198" t="str">
        <f ca="1"/>
        <v>2012-08-21</v>
      </c>
      <c r="C3271">
        <f ca="1"/>
        <v>19.829999999999998</v>
      </c>
      <c r="H3271" s="228" t="str">
        <f ca="1"/>
        <v>2012-08-21</v>
      </c>
      <c r="I3271" s="227">
        <f ca="1"/>
        <v>812719600</v>
      </c>
      <c r="O3271" t="str">
        <f ca="1"/>
        <v>2012-08-17</v>
      </c>
      <c r="P3271">
        <f ca="1"/>
        <v>1.82</v>
      </c>
    </row>
    <row r="3272" spans="1:16" ht="12.5">
      <c r="A3272" s="19"/>
      <c r="B3272" s="198" t="str">
        <f ca="1"/>
        <v>2012-08-20</v>
      </c>
      <c r="C3272">
        <f ca="1"/>
        <v>20.100000000000001</v>
      </c>
      <c r="H3272" s="228" t="str">
        <f ca="1"/>
        <v>2012-08-20</v>
      </c>
      <c r="I3272" s="227">
        <f ca="1"/>
        <v>613384800</v>
      </c>
      <c r="O3272" t="str">
        <f ca="1"/>
        <v>2012-08-16</v>
      </c>
      <c r="P3272">
        <f ca="1"/>
        <v>1.84</v>
      </c>
    </row>
    <row r="3273" spans="1:16" ht="12.5">
      <c r="A3273" s="19"/>
      <c r="B3273" s="198" t="str">
        <f ca="1"/>
        <v>2012-08-17</v>
      </c>
      <c r="C3273">
        <f ca="1"/>
        <v>19.59</v>
      </c>
      <c r="H3273" s="228" t="str">
        <f ca="1"/>
        <v>2012-08-17</v>
      </c>
      <c r="I3273" s="227">
        <f ca="1"/>
        <v>442761200</v>
      </c>
      <c r="O3273" t="str">
        <f ca="1"/>
        <v>2012-08-15</v>
      </c>
      <c r="P3273">
        <f ca="1"/>
        <v>1.81</v>
      </c>
    </row>
    <row r="3274" spans="1:16" ht="12.5">
      <c r="A3274" s="19"/>
      <c r="B3274" s="198" t="str">
        <f ca="1"/>
        <v>2012-08-16</v>
      </c>
      <c r="C3274">
        <f ca="1"/>
        <v>19.23</v>
      </c>
      <c r="H3274" s="228" t="str">
        <f ca="1"/>
        <v>2012-08-16</v>
      </c>
      <c r="I3274" s="227">
        <f ca="1"/>
        <v>254777067</v>
      </c>
      <c r="O3274" t="str">
        <f ca="1"/>
        <v>2012-08-14</v>
      </c>
      <c r="P3274">
        <f ca="1"/>
        <v>1.73</v>
      </c>
    </row>
    <row r="3275" spans="1:16" ht="12.5">
      <c r="A3275" s="19"/>
      <c r="B3275" s="198" t="str">
        <f ca="1"/>
        <v>2012-08-15</v>
      </c>
      <c r="C3275">
        <f ca="1"/>
        <v>19.07</v>
      </c>
      <c r="H3275" s="228" t="str">
        <f ca="1"/>
        <v>2012-08-15</v>
      </c>
      <c r="I3275" s="227">
        <f ca="1"/>
        <v>257509368</v>
      </c>
      <c r="O3275" t="str">
        <f ca="1"/>
        <v>2012-08-13</v>
      </c>
      <c r="P3275">
        <f ca="1"/>
        <v>1.65</v>
      </c>
    </row>
    <row r="3276" spans="1:16" ht="12.5">
      <c r="A3276" s="19"/>
      <c r="B3276" s="198" t="str">
        <f ca="1"/>
        <v>2012-08-14</v>
      </c>
      <c r="C3276">
        <f ca="1"/>
        <v>19.09</v>
      </c>
      <c r="H3276" s="228" t="str">
        <f ca="1"/>
        <v>2012-08-14</v>
      </c>
      <c r="I3276" s="227">
        <f ca="1"/>
        <v>340169200</v>
      </c>
      <c r="O3276" t="str">
        <f ca="1"/>
        <v>2012-08-10</v>
      </c>
      <c r="P3276">
        <f ca="1"/>
        <v>1.65</v>
      </c>
    </row>
    <row r="3277" spans="1:16" ht="12.5">
      <c r="A3277" s="19"/>
      <c r="B3277" s="198" t="str">
        <f ca="1"/>
        <v>2012-08-13</v>
      </c>
      <c r="C3277">
        <f ca="1"/>
        <v>19.04</v>
      </c>
      <c r="H3277" s="228" t="str">
        <f ca="1"/>
        <v>2012-08-13</v>
      </c>
      <c r="I3277" s="227">
        <f ca="1"/>
        <v>278832400</v>
      </c>
      <c r="O3277" t="str">
        <f ca="1"/>
        <v>2012-08-09</v>
      </c>
      <c r="P3277">
        <f ca="1"/>
        <v>1.69</v>
      </c>
    </row>
    <row r="3278" spans="1:16" ht="12.5">
      <c r="A3278" s="19"/>
      <c r="B3278" s="198" t="str">
        <f ca="1"/>
        <v>2012-08-10</v>
      </c>
      <c r="C3278">
        <f ca="1"/>
        <v>18.79</v>
      </c>
      <c r="H3278" s="228" t="str">
        <f ca="1"/>
        <v>2012-08-10</v>
      </c>
      <c r="I3278" s="227">
        <f ca="1"/>
        <v>195060344</v>
      </c>
      <c r="O3278" t="str">
        <f ca="1"/>
        <v>2012-08-08</v>
      </c>
      <c r="P3278">
        <f ca="1"/>
        <v>1.64</v>
      </c>
    </row>
    <row r="3279" spans="1:16" ht="12.5">
      <c r="A3279" s="19"/>
      <c r="B3279" s="198" t="str">
        <f ca="1"/>
        <v>2012-08-09</v>
      </c>
      <c r="C3279">
        <f ca="1"/>
        <v>18.760000000000002</v>
      </c>
      <c r="H3279" s="228" t="str">
        <f ca="1"/>
        <v>2012-08-09</v>
      </c>
      <c r="I3279" s="227">
        <f ca="1"/>
        <v>221810536</v>
      </c>
      <c r="O3279" t="str">
        <f ca="1"/>
        <v>2012-08-07</v>
      </c>
      <c r="P3279">
        <f ca="1"/>
        <v>1.63</v>
      </c>
    </row>
    <row r="3280" spans="1:16" ht="12.5">
      <c r="A3280" s="19"/>
      <c r="B3280" s="198" t="str">
        <f ca="1"/>
        <v>2012-08-08</v>
      </c>
      <c r="C3280">
        <f ca="1"/>
        <v>18.649999999999999</v>
      </c>
      <c r="H3280" s="228" t="str">
        <f ca="1"/>
        <v>2012-08-08</v>
      </c>
      <c r="I3280" s="227">
        <f ca="1"/>
        <v>244706000</v>
      </c>
      <c r="O3280" t="str">
        <f ca="1"/>
        <v>2012-08-06</v>
      </c>
      <c r="P3280">
        <f ca="1"/>
        <v>1.56</v>
      </c>
    </row>
    <row r="3281" spans="1:16" ht="12.5">
      <c r="A3281" s="19"/>
      <c r="B3281" s="198" t="str">
        <f ca="1"/>
        <v>2012-08-07</v>
      </c>
      <c r="C3281">
        <f ca="1"/>
        <v>18.690000000000001</v>
      </c>
      <c r="H3281" s="228" t="str">
        <f ca="1"/>
        <v>2012-08-07</v>
      </c>
      <c r="I3281" s="227">
        <f ca="1"/>
        <v>290510228</v>
      </c>
      <c r="O3281" t="str">
        <f ca="1"/>
        <v>2012-08-03</v>
      </c>
      <c r="P3281">
        <f ca="1"/>
        <v>1.58</v>
      </c>
    </row>
    <row r="3282" spans="1:16" ht="12.5">
      <c r="A3282" s="19"/>
      <c r="B3282" s="198" t="str">
        <f ca="1"/>
        <v>2012-08-06</v>
      </c>
      <c r="C3282">
        <f ca="1"/>
        <v>18.73</v>
      </c>
      <c r="H3282" s="228" t="str">
        <f ca="1"/>
        <v>2012-08-06</v>
      </c>
      <c r="I3282" s="227">
        <f ca="1"/>
        <v>302320360</v>
      </c>
      <c r="O3282" t="str">
        <f ca="1"/>
        <v>2012-08-02</v>
      </c>
      <c r="P3282">
        <f ca="1"/>
        <v>1.48</v>
      </c>
    </row>
    <row r="3283" spans="1:16" ht="12.5">
      <c r="A3283" s="19"/>
      <c r="B3283" s="198" t="str">
        <f ca="1"/>
        <v>2012-08-03</v>
      </c>
      <c r="C3283">
        <f ca="1"/>
        <v>18.53</v>
      </c>
      <c r="H3283" s="228" t="str">
        <f ca="1"/>
        <v>2012-08-03</v>
      </c>
      <c r="I3283" s="227">
        <f ca="1"/>
        <v>344920800</v>
      </c>
      <c r="O3283" t="str">
        <f ca="1"/>
        <v>2012-08-01</v>
      </c>
      <c r="P3283">
        <f ca="1"/>
        <v>1.54</v>
      </c>
    </row>
    <row r="3284" spans="1:16" ht="12.5">
      <c r="A3284" s="19"/>
      <c r="B3284" s="198" t="str">
        <f ca="1"/>
        <v>2012-08-02</v>
      </c>
      <c r="C3284">
        <f ca="1"/>
        <v>18.29</v>
      </c>
      <c r="H3284" s="228" t="str">
        <f ca="1"/>
        <v>2012-08-02</v>
      </c>
      <c r="I3284" s="227">
        <f ca="1"/>
        <v>332249088</v>
      </c>
      <c r="O3284" t="str">
        <f ca="1"/>
        <v>2012-07-31</v>
      </c>
      <c r="P3284">
        <f ca="1"/>
        <v>1.49</v>
      </c>
    </row>
    <row r="3285" spans="1:16" ht="12.5">
      <c r="A3285" s="19"/>
      <c r="B3285" s="198" t="str">
        <f ca="1"/>
        <v>2012-08-01</v>
      </c>
      <c r="C3285">
        <f ca="1"/>
        <v>18.260000000000002</v>
      </c>
      <c r="H3285" s="228" t="str">
        <f ca="1"/>
        <v>2012-08-01</v>
      </c>
      <c r="I3285" s="227">
        <f ca="1"/>
        <v>384501600</v>
      </c>
      <c r="O3285" t="str">
        <f ca="1"/>
        <v>2012-07-30</v>
      </c>
      <c r="P3285">
        <f ca="1"/>
        <v>1.5</v>
      </c>
    </row>
    <row r="3286" spans="1:16" ht="12.5">
      <c r="A3286" s="19"/>
      <c r="B3286" s="198" t="str">
        <f ca="1"/>
        <v>2012-07-31</v>
      </c>
      <c r="C3286">
        <f ca="1"/>
        <v>18.38</v>
      </c>
      <c r="H3286" s="228" t="str">
        <f ca="1"/>
        <v>2012-07-31</v>
      </c>
      <c r="I3286" s="227">
        <f ca="1"/>
        <v>462327600</v>
      </c>
      <c r="O3286" t="str">
        <f ca="1"/>
        <v>2012-07-27</v>
      </c>
      <c r="P3286">
        <f ca="1"/>
        <v>1.56</v>
      </c>
    </row>
    <row r="3287" spans="1:16" ht="12.5">
      <c r="A3287" s="19"/>
      <c r="B3287" s="198" t="str">
        <f ca="1"/>
        <v>2012-07-30</v>
      </c>
      <c r="C3287">
        <f ca="1"/>
        <v>17.91</v>
      </c>
      <c r="H3287" s="228" t="str">
        <f ca="1"/>
        <v>2012-07-30</v>
      </c>
      <c r="I3287" s="227">
        <f ca="1"/>
        <v>379142400</v>
      </c>
      <c r="O3287" t="str">
        <f ca="1"/>
        <v>2012-07-26</v>
      </c>
      <c r="P3287">
        <f ca="1"/>
        <v>1.43</v>
      </c>
    </row>
    <row r="3288" spans="1:16" ht="12.5">
      <c r="A3288" s="19"/>
      <c r="B3288" s="198" t="str">
        <f ca="1"/>
        <v>2012-07-27</v>
      </c>
      <c r="C3288">
        <f ca="1"/>
        <v>17.61</v>
      </c>
      <c r="H3288" s="228" t="str">
        <f ca="1"/>
        <v>2012-07-27</v>
      </c>
      <c r="I3288" s="227">
        <f ca="1"/>
        <v>404053424</v>
      </c>
      <c r="O3288" t="str">
        <f ca="1"/>
        <v>2012-07-25</v>
      </c>
      <c r="P3288">
        <f ca="1"/>
        <v>1.41</v>
      </c>
    </row>
    <row r="3289" spans="1:16" ht="12.5">
      <c r="A3289" s="19"/>
      <c r="B3289" s="198" t="str">
        <f ca="1"/>
        <v>2012-07-26</v>
      </c>
      <c r="C3289">
        <f ca="1"/>
        <v>17.3</v>
      </c>
      <c r="H3289" s="228" t="str">
        <f ca="1"/>
        <v>2012-07-26</v>
      </c>
      <c r="I3289" s="227">
        <f ca="1"/>
        <v>406810752</v>
      </c>
      <c r="O3289" t="str">
        <f ca="1"/>
        <v>2012-07-24</v>
      </c>
      <c r="P3289">
        <f ca="1"/>
        <v>1.4</v>
      </c>
    </row>
    <row r="3290" spans="1:16" ht="12.5">
      <c r="A3290" s="19"/>
      <c r="B3290" s="198" t="str">
        <f ca="1"/>
        <v>2012-07-25</v>
      </c>
      <c r="C3290">
        <f ca="1"/>
        <v>17.3</v>
      </c>
      <c r="H3290" s="228" t="str">
        <f ca="1"/>
        <v>2012-07-25</v>
      </c>
      <c r="I3290" s="227">
        <f ca="1"/>
        <v>877312800</v>
      </c>
      <c r="O3290" t="str">
        <f ca="1"/>
        <v>2012-07-23</v>
      </c>
      <c r="P3290">
        <f ca="1"/>
        <v>1.44</v>
      </c>
    </row>
    <row r="3291" spans="1:16" ht="12.5">
      <c r="A3291" s="19"/>
      <c r="B3291" s="198" t="str">
        <f ca="1"/>
        <v>2012-07-24</v>
      </c>
      <c r="C3291">
        <f ca="1"/>
        <v>18.079999999999998</v>
      </c>
      <c r="H3291" s="228" t="str">
        <f ca="1"/>
        <v>2012-07-24</v>
      </c>
      <c r="I3291" s="227">
        <f ca="1"/>
        <v>565132852</v>
      </c>
      <c r="O3291" t="str">
        <f ca="1"/>
        <v>2012-07-20</v>
      </c>
      <c r="P3291">
        <f ca="1"/>
        <v>1.46</v>
      </c>
    </row>
    <row r="3292" spans="1:16" ht="12.5">
      <c r="A3292" s="19"/>
      <c r="B3292" s="198" t="str">
        <f ca="1"/>
        <v>2012-07-23</v>
      </c>
      <c r="C3292">
        <f ca="1"/>
        <v>18.170000000000002</v>
      </c>
      <c r="H3292" s="228" t="str">
        <f ca="1"/>
        <v>2012-07-23</v>
      </c>
      <c r="I3292" s="227">
        <f ca="1"/>
        <v>487975600</v>
      </c>
      <c r="O3292" t="str">
        <f ca="1"/>
        <v>2012-07-19</v>
      </c>
      <c r="P3292">
        <f ca="1"/>
        <v>1.52</v>
      </c>
    </row>
    <row r="3293" spans="1:16" ht="12.5">
      <c r="A3293" s="19"/>
      <c r="B3293" s="198" t="str">
        <f ca="1"/>
        <v>2012-07-20</v>
      </c>
      <c r="C3293">
        <f ca="1"/>
        <v>18.190000000000001</v>
      </c>
      <c r="H3293" s="228" t="str">
        <f ca="1"/>
        <v>2012-07-20</v>
      </c>
      <c r="I3293" s="227">
        <f ca="1"/>
        <v>397471200</v>
      </c>
      <c r="O3293" t="str">
        <f ca="1"/>
        <v>2012-07-18</v>
      </c>
      <c r="P3293">
        <f ca="1"/>
        <v>1.48</v>
      </c>
    </row>
    <row r="3294" spans="1:16" ht="12.5">
      <c r="A3294" s="19"/>
      <c r="B3294" s="198" t="str">
        <f ca="1"/>
        <v>2012-07-19</v>
      </c>
      <c r="C3294">
        <f ca="1"/>
        <v>18.489999999999998</v>
      </c>
      <c r="H3294" s="228" t="str">
        <f ca="1"/>
        <v>2012-07-19</v>
      </c>
      <c r="I3294" s="227">
        <f ca="1"/>
        <v>436861600</v>
      </c>
      <c r="O3294" t="str">
        <f ca="1"/>
        <v>2012-07-17</v>
      </c>
      <c r="P3294">
        <f ca="1"/>
        <v>1.5</v>
      </c>
    </row>
    <row r="3295" spans="1:16" ht="12.5">
      <c r="A3295" s="19"/>
      <c r="B3295" s="198" t="str">
        <f ca="1"/>
        <v>2012-07-18</v>
      </c>
      <c r="C3295">
        <f ca="1"/>
        <v>18.239999999999998</v>
      </c>
      <c r="H3295" s="228" t="str">
        <f ca="1"/>
        <v>2012-07-18</v>
      </c>
      <c r="I3295" s="227">
        <f ca="1"/>
        <v>252700000</v>
      </c>
      <c r="O3295" t="str">
        <f ca="1"/>
        <v>2012-07-16</v>
      </c>
      <c r="P3295">
        <f ca="1"/>
        <v>1.46</v>
      </c>
    </row>
    <row r="3296" spans="1:16" ht="12.5">
      <c r="A3296" s="19"/>
      <c r="B3296" s="198" t="str">
        <f ca="1"/>
        <v>2012-07-17</v>
      </c>
      <c r="C3296">
        <f ca="1"/>
        <v>18.260000000000002</v>
      </c>
      <c r="H3296" s="228" t="str">
        <f ca="1"/>
        <v>2012-07-17</v>
      </c>
      <c r="I3296" s="227">
        <f ca="1"/>
        <v>293812384</v>
      </c>
      <c r="O3296" t="str">
        <f ca="1"/>
        <v>2012-07-13</v>
      </c>
      <c r="P3296">
        <f ca="1"/>
        <v>1.5</v>
      </c>
    </row>
    <row r="3297" spans="1:16" ht="12.5">
      <c r="A3297" s="19"/>
      <c r="B3297" s="198" t="str">
        <f ca="1"/>
        <v>2012-07-16</v>
      </c>
      <c r="C3297">
        <f ca="1"/>
        <v>18.260000000000002</v>
      </c>
      <c r="H3297" s="228" t="str">
        <f ca="1"/>
        <v>2012-07-16</v>
      </c>
      <c r="I3297" s="227">
        <f ca="1"/>
        <v>301305668</v>
      </c>
      <c r="O3297" t="str">
        <f ca="1"/>
        <v>2012-07-12</v>
      </c>
      <c r="P3297">
        <f ca="1"/>
        <v>1.48</v>
      </c>
    </row>
    <row r="3298" spans="1:16" ht="12.5">
      <c r="A3298" s="19"/>
      <c r="B3298" s="198" t="str">
        <f ca="1"/>
        <v>2012-07-13</v>
      </c>
      <c r="C3298">
        <f ca="1"/>
        <v>18.21</v>
      </c>
      <c r="H3298" s="228" t="str">
        <f ca="1"/>
        <v>2012-07-13</v>
      </c>
      <c r="I3298" s="227">
        <f ca="1"/>
        <v>311618104</v>
      </c>
      <c r="O3298" t="str">
        <f ca="1"/>
        <v>2012-07-11</v>
      </c>
      <c r="P3298">
        <f ca="1"/>
        <v>1.5</v>
      </c>
    </row>
    <row r="3299" spans="1:16" ht="12.5">
      <c r="A3299" s="19"/>
      <c r="B3299" s="198" t="str">
        <f ca="1"/>
        <v>2012-07-12</v>
      </c>
      <c r="C3299">
        <f ca="1"/>
        <v>18.02</v>
      </c>
      <c r="H3299" s="228" t="str">
        <f ca="1"/>
        <v>2012-07-12</v>
      </c>
      <c r="I3299" s="227">
        <f ca="1"/>
        <v>428041600</v>
      </c>
      <c r="O3299" t="str">
        <f ca="1"/>
        <v>2012-07-10</v>
      </c>
      <c r="P3299">
        <f ca="1"/>
        <v>1.5</v>
      </c>
    </row>
    <row r="3300" spans="1:16" ht="12.5">
      <c r="A3300" s="19"/>
      <c r="B3300" s="198" t="str">
        <f ca="1"/>
        <v>2012-07-11</v>
      </c>
      <c r="C3300">
        <f ca="1"/>
        <v>18.190000000000001</v>
      </c>
      <c r="H3300" s="228" t="str">
        <f ca="1"/>
        <v>2012-07-11</v>
      </c>
      <c r="I3300" s="227">
        <f ca="1"/>
        <v>469322000</v>
      </c>
      <c r="O3300" t="str">
        <f ca="1"/>
        <v>2012-07-09</v>
      </c>
      <c r="P3300">
        <f ca="1"/>
        <v>1.51</v>
      </c>
    </row>
    <row r="3301" spans="1:16" ht="12.5">
      <c r="A3301" s="19"/>
      <c r="B3301" s="198" t="str">
        <f ca="1"/>
        <v>2012-07-10</v>
      </c>
      <c r="C3301">
        <f ca="1"/>
        <v>18.3</v>
      </c>
      <c r="H3301" s="228" t="str">
        <f ca="1"/>
        <v>2012-07-10</v>
      </c>
      <c r="I3301" s="227">
        <f ca="1"/>
        <v>511957883</v>
      </c>
      <c r="O3301" t="str">
        <f ca="1"/>
        <v>2012-07-06</v>
      </c>
      <c r="P3301">
        <f ca="1"/>
        <v>1.54</v>
      </c>
    </row>
    <row r="3302" spans="1:16" ht="12.5">
      <c r="A3302" s="19"/>
      <c r="B3302" s="198" t="str">
        <f ca="1"/>
        <v>2012-07-09</v>
      </c>
      <c r="C3302">
        <f ca="1"/>
        <v>18.47</v>
      </c>
      <c r="H3302" s="228" t="str">
        <f ca="1"/>
        <v>2012-07-09</v>
      </c>
      <c r="I3302" s="227">
        <f ca="1"/>
        <v>379405600</v>
      </c>
      <c r="O3302" t="str">
        <f ca="1"/>
        <v>2012-07-05</v>
      </c>
      <c r="P3302">
        <f ca="1"/>
        <v>1.6</v>
      </c>
    </row>
    <row r="3303" spans="1:16" ht="12.5">
      <c r="A3303" s="19"/>
      <c r="B3303" s="198" t="str">
        <f ca="1"/>
        <v>2012-07-06</v>
      </c>
      <c r="C3303">
        <f ca="1"/>
        <v>18.23</v>
      </c>
      <c r="H3303" s="228" t="str">
        <f ca="1"/>
        <v>2012-07-06</v>
      </c>
      <c r="I3303" s="227">
        <f ca="1"/>
        <v>419029068</v>
      </c>
      <c r="O3303" t="str">
        <f ca="1"/>
        <v>2012-07-03</v>
      </c>
      <c r="P3303">
        <f ca="1"/>
        <v>1.63</v>
      </c>
    </row>
    <row r="3304" spans="1:16" ht="12.5">
      <c r="A3304" s="19"/>
      <c r="B3304" s="198" t="str">
        <f ca="1"/>
        <v>2012-07-05</v>
      </c>
      <c r="C3304">
        <f ca="1"/>
        <v>18.36</v>
      </c>
      <c r="H3304" s="228" t="str">
        <f ca="1"/>
        <v>2012-07-05</v>
      </c>
      <c r="I3304" s="227">
        <f ca="1"/>
        <v>484383200</v>
      </c>
      <c r="O3304" t="str">
        <f ca="1"/>
        <v>2012-07-02</v>
      </c>
      <c r="P3304">
        <f ca="1"/>
        <v>1.58</v>
      </c>
    </row>
    <row r="3305" spans="1:16" ht="12.5">
      <c r="A3305" s="19"/>
      <c r="B3305" s="198" t="str">
        <f ca="1"/>
        <v>2012-07-03</v>
      </c>
      <c r="C3305">
        <f ca="1"/>
        <v>18.04</v>
      </c>
      <c r="H3305" s="228" t="str">
        <f ca="1"/>
        <v>2012-07-03</v>
      </c>
      <c r="I3305" s="227">
        <f ca="1"/>
        <v>241712872</v>
      </c>
      <c r="O3305" t="str">
        <f ca="1"/>
        <v>2012-06-29</v>
      </c>
      <c r="P3305">
        <f ca="1"/>
        <v>1.66</v>
      </c>
    </row>
    <row r="3306" spans="1:16" ht="12.5">
      <c r="A3306" s="19"/>
      <c r="B3306" s="198" t="str">
        <f ca="1"/>
        <v>2012-07-02</v>
      </c>
      <c r="C3306">
        <f ca="1"/>
        <v>17.829999999999998</v>
      </c>
      <c r="H3306" s="228" t="str">
        <f ca="1"/>
        <v>2012-07-02</v>
      </c>
      <c r="I3306" s="227">
        <f ca="1"/>
        <v>400092000</v>
      </c>
      <c r="O3306" t="str">
        <f ca="1"/>
        <v>2012-06-28</v>
      </c>
      <c r="P3306">
        <f ca="1"/>
        <v>1.58</v>
      </c>
    </row>
    <row r="3307" spans="1:16" ht="12.5">
      <c r="A3307" s="19"/>
      <c r="B3307" s="198" t="str">
        <f ca="1"/>
        <v>2012-06-29</v>
      </c>
      <c r="C3307">
        <f ca="1"/>
        <v>17.57</v>
      </c>
      <c r="H3307" s="228" t="str">
        <f ca="1"/>
        <v>2012-06-29</v>
      </c>
      <c r="I3307" s="227">
        <f ca="1"/>
        <v>421500800</v>
      </c>
      <c r="O3307" t="str">
        <f ca="1"/>
        <v>2012-06-27</v>
      </c>
      <c r="P3307">
        <f ca="1"/>
        <v>1.62</v>
      </c>
    </row>
    <row r="3308" spans="1:16" ht="12.5">
      <c r="A3308" s="19"/>
      <c r="B3308" s="198" t="str">
        <f ca="1"/>
        <v>2012-06-28</v>
      </c>
      <c r="C3308">
        <f ca="1"/>
        <v>17.12</v>
      </c>
      <c r="H3308" s="228" t="str">
        <f ca="1"/>
        <v>2012-06-28</v>
      </c>
      <c r="I3308" s="227">
        <f ca="1"/>
        <v>283042424</v>
      </c>
      <c r="O3308" t="str">
        <f ca="1"/>
        <v>2012-06-26</v>
      </c>
      <c r="P3308">
        <f ca="1"/>
        <v>1.63</v>
      </c>
    </row>
    <row r="3309" spans="1:16" ht="12.5">
      <c r="A3309" s="19"/>
      <c r="B3309" s="198" t="str">
        <f ca="1"/>
        <v>2012-06-27</v>
      </c>
      <c r="C3309">
        <f ca="1"/>
        <v>17.29</v>
      </c>
      <c r="H3309" s="228" t="str">
        <f ca="1"/>
        <v>2012-06-27</v>
      </c>
      <c r="I3309" s="227">
        <f ca="1"/>
        <v>203059252</v>
      </c>
      <c r="O3309" t="str">
        <f ca="1"/>
        <v>2012-06-25</v>
      </c>
      <c r="P3309">
        <f ca="1"/>
        <v>1.61</v>
      </c>
    </row>
    <row r="3310" spans="1:16" ht="12.5">
      <c r="A3310" s="19"/>
      <c r="B3310" s="198" t="str">
        <f ca="1"/>
        <v>2012-06-26</v>
      </c>
      <c r="C3310">
        <f ca="1"/>
        <v>17.21</v>
      </c>
      <c r="H3310" s="228" t="str">
        <f ca="1"/>
        <v>2012-06-26</v>
      </c>
      <c r="I3310" s="227">
        <f ca="1"/>
        <v>276750316</v>
      </c>
      <c r="O3310" t="str">
        <f ca="1"/>
        <v>2012-06-22</v>
      </c>
      <c r="P3310">
        <f ca="1"/>
        <v>1.67</v>
      </c>
    </row>
    <row r="3311" spans="1:16" ht="12.5">
      <c r="A3311" s="19"/>
      <c r="B3311" s="198" t="str">
        <f ca="1"/>
        <v>2012-06-25</v>
      </c>
      <c r="C3311">
        <f ca="1"/>
        <v>17.18</v>
      </c>
      <c r="H3311" s="228" t="str">
        <f ca="1"/>
        <v>2012-06-25</v>
      </c>
      <c r="I3311" s="227">
        <f ca="1"/>
        <v>304382400</v>
      </c>
      <c r="O3311" t="str">
        <f ca="1"/>
        <v>2012-06-21</v>
      </c>
      <c r="P3311">
        <f ca="1"/>
        <v>1.62</v>
      </c>
    </row>
    <row r="3312" spans="1:16" ht="12.5">
      <c r="A3312" s="19"/>
      <c r="B3312" s="198" t="str">
        <f ca="1"/>
        <v>2012-06-22</v>
      </c>
      <c r="C3312">
        <f ca="1"/>
        <v>17.52</v>
      </c>
      <c r="H3312" s="228" t="str">
        <f ca="1"/>
        <v>2012-06-22</v>
      </c>
      <c r="I3312" s="227">
        <f ca="1"/>
        <v>284745528</v>
      </c>
      <c r="O3312" t="str">
        <f ca="1"/>
        <v>2012-06-20</v>
      </c>
      <c r="P3312">
        <f ca="1"/>
        <v>1.64</v>
      </c>
    </row>
    <row r="3313" spans="1:16" ht="12.5">
      <c r="A3313" s="19"/>
      <c r="B3313" s="198" t="str">
        <f ca="1"/>
        <v>2012-06-21</v>
      </c>
      <c r="C3313">
        <f ca="1"/>
        <v>17.38</v>
      </c>
      <c r="H3313" s="228" t="str">
        <f ca="1"/>
        <v>2012-06-21</v>
      </c>
      <c r="I3313" s="227">
        <f ca="1"/>
        <v>326505384</v>
      </c>
      <c r="O3313" t="str">
        <f ca="1"/>
        <v>2012-06-19</v>
      </c>
      <c r="P3313">
        <f ca="1"/>
        <v>1.62</v>
      </c>
    </row>
    <row r="3314" spans="1:16" ht="12.5">
      <c r="A3314" s="19"/>
      <c r="B3314" s="198" t="str">
        <f ca="1"/>
        <v>2012-06-20</v>
      </c>
      <c r="C3314">
        <f ca="1"/>
        <v>17.63</v>
      </c>
      <c r="H3314" s="228" t="str">
        <f ca="1"/>
        <v>2012-06-20</v>
      </c>
      <c r="I3314" s="227">
        <f ca="1"/>
        <v>359158988</v>
      </c>
      <c r="O3314" t="str">
        <f ca="1"/>
        <v>2012-06-18</v>
      </c>
      <c r="P3314">
        <f ca="1"/>
        <v>1.58</v>
      </c>
    </row>
    <row r="3315" spans="1:16" ht="12.5">
      <c r="A3315" s="19"/>
      <c r="B3315" s="198" t="str">
        <f ca="1"/>
        <v>2012-06-19</v>
      </c>
      <c r="C3315">
        <f ca="1"/>
        <v>17.68</v>
      </c>
      <c r="H3315" s="228" t="str">
        <f ca="1"/>
        <v>2012-06-19</v>
      </c>
      <c r="I3315" s="227">
        <f ca="1"/>
        <v>361404400</v>
      </c>
      <c r="O3315" t="str">
        <f ca="1"/>
        <v>2012-06-15</v>
      </c>
      <c r="P3315">
        <f ca="1"/>
        <v>1.59</v>
      </c>
    </row>
    <row r="3316" spans="1:16" ht="12.5">
      <c r="A3316" s="19"/>
      <c r="B3316" s="198" t="str">
        <f ca="1"/>
        <v>2012-06-18</v>
      </c>
      <c r="C3316">
        <f ca="1"/>
        <v>17.63</v>
      </c>
      <c r="H3316" s="228" t="str">
        <f ca="1"/>
        <v>2012-06-18</v>
      </c>
      <c r="I3316" s="227">
        <f ca="1"/>
        <v>440412000</v>
      </c>
      <c r="O3316" t="str">
        <f ca="1"/>
        <v>2012-06-14</v>
      </c>
      <c r="P3316">
        <f ca="1"/>
        <v>1.61</v>
      </c>
    </row>
    <row r="3317" spans="1:16" ht="12.5">
      <c r="A3317" s="19"/>
      <c r="B3317" s="198" t="str">
        <f ca="1"/>
        <v>2012-06-15</v>
      </c>
      <c r="C3317">
        <f ca="1"/>
        <v>17.28</v>
      </c>
      <c r="H3317" s="228" t="str">
        <f ca="1"/>
        <v>2012-06-15</v>
      </c>
      <c r="I3317" s="227">
        <f ca="1"/>
        <v>335255200</v>
      </c>
      <c r="O3317" t="str">
        <f ca="1"/>
        <v>2012-06-13</v>
      </c>
      <c r="P3317">
        <f ca="1"/>
        <v>1.6</v>
      </c>
    </row>
    <row r="3318" spans="1:16" ht="12.5">
      <c r="A3318" s="19"/>
      <c r="B3318" s="198" t="str">
        <f ca="1"/>
        <v>2012-06-14</v>
      </c>
      <c r="C3318">
        <f ca="1"/>
        <v>17.2</v>
      </c>
      <c r="H3318" s="228" t="str">
        <f ca="1"/>
        <v>2012-06-14</v>
      </c>
      <c r="I3318" s="227">
        <f ca="1"/>
        <v>345841476</v>
      </c>
      <c r="O3318" t="str">
        <f ca="1"/>
        <v>2012-06-12</v>
      </c>
      <c r="P3318">
        <f ca="1"/>
        <v>1.66</v>
      </c>
    </row>
    <row r="3319" spans="1:16" ht="12.5">
      <c r="A3319" s="19"/>
      <c r="B3319" s="198" t="str">
        <f ca="1"/>
        <v>2012-06-13</v>
      </c>
      <c r="C3319">
        <f ca="1"/>
        <v>17.22</v>
      </c>
      <c r="H3319" s="228" t="str">
        <f ca="1"/>
        <v>2012-06-13</v>
      </c>
      <c r="I3319" s="227">
        <f ca="1"/>
        <v>293773240</v>
      </c>
      <c r="O3319" t="str">
        <f ca="1"/>
        <v>2012-06-11</v>
      </c>
      <c r="P3319">
        <f ca="1"/>
        <v>1.6</v>
      </c>
    </row>
    <row r="3320" spans="1:16" ht="12.5">
      <c r="A3320" s="19"/>
      <c r="B3320" s="198" t="str">
        <f ca="1"/>
        <v>2012-06-12</v>
      </c>
      <c r="C3320">
        <f ca="1"/>
        <v>17.34</v>
      </c>
      <c r="H3320" s="228" t="str">
        <f ca="1"/>
        <v>2012-06-12</v>
      </c>
      <c r="I3320" s="227">
        <f ca="1"/>
        <v>435580248</v>
      </c>
      <c r="O3320" t="str">
        <f ca="1"/>
        <v>2012-06-08</v>
      </c>
      <c r="P3320">
        <f ca="1"/>
        <v>1.64</v>
      </c>
    </row>
    <row r="3321" spans="1:16" ht="12.5">
      <c r="A3321" s="19"/>
      <c r="B3321" s="198" t="str">
        <f ca="1"/>
        <v>2012-06-11</v>
      </c>
      <c r="C3321">
        <f ca="1"/>
        <v>17.190000000000001</v>
      </c>
      <c r="H3321" s="228" t="str">
        <f ca="1"/>
        <v>2012-06-11</v>
      </c>
      <c r="I3321" s="227">
        <f ca="1"/>
        <v>591264800</v>
      </c>
      <c r="O3321" t="str">
        <f ca="1"/>
        <v>2012-06-07</v>
      </c>
      <c r="P3321">
        <f ca="1"/>
        <v>1.65</v>
      </c>
    </row>
    <row r="3322" spans="1:16" ht="12.5">
      <c r="A3322" s="19"/>
      <c r="B3322" s="198" t="str">
        <f ca="1"/>
        <v>2012-06-08</v>
      </c>
      <c r="C3322">
        <f ca="1"/>
        <v>17.46</v>
      </c>
      <c r="H3322" s="228" t="str">
        <f ca="1"/>
        <v>2012-06-08</v>
      </c>
      <c r="I3322" s="227">
        <f ca="1"/>
        <v>347516400</v>
      </c>
      <c r="O3322" t="str">
        <f ca="1"/>
        <v>2012-06-06</v>
      </c>
      <c r="P3322">
        <f ca="1"/>
        <v>1.65</v>
      </c>
    </row>
    <row r="3323" spans="1:16" ht="12.5">
      <c r="A3323" s="19"/>
      <c r="B3323" s="198" t="str">
        <f ca="1"/>
        <v>2012-06-07</v>
      </c>
      <c r="C3323">
        <f ca="1"/>
        <v>17.21</v>
      </c>
      <c r="H3323" s="228" t="str">
        <f ca="1"/>
        <v>2012-06-07</v>
      </c>
      <c r="I3323" s="227">
        <f ca="1"/>
        <v>379973060</v>
      </c>
      <c r="O3323" t="str">
        <f ca="1"/>
        <v>2012-06-05</v>
      </c>
      <c r="P3323">
        <f ca="1"/>
        <v>1.56</v>
      </c>
    </row>
    <row r="3324" spans="1:16" ht="12.5">
      <c r="A3324" s="19"/>
      <c r="B3324" s="198" t="str">
        <f ca="1"/>
        <v>2012-06-06</v>
      </c>
      <c r="C3324">
        <f ca="1"/>
        <v>17.2</v>
      </c>
      <c r="H3324" s="228" t="str">
        <f ca="1"/>
        <v>2012-06-06</v>
      </c>
      <c r="I3324" s="227">
        <f ca="1"/>
        <v>401455600</v>
      </c>
      <c r="O3324" t="str">
        <f ca="1"/>
        <v>2012-06-04</v>
      </c>
      <c r="P3324">
        <f ca="1"/>
        <v>1.53</v>
      </c>
    </row>
    <row r="3325" spans="1:16" ht="12.5">
      <c r="A3325" s="19"/>
      <c r="B3325" s="198" t="str">
        <f ca="1"/>
        <v>2012-06-05</v>
      </c>
      <c r="C3325">
        <f ca="1"/>
        <v>16.940000000000001</v>
      </c>
      <c r="H3325" s="228" t="str">
        <f ca="1"/>
        <v>2012-06-05</v>
      </c>
      <c r="I3325" s="227">
        <f ca="1"/>
        <v>388214400</v>
      </c>
      <c r="O3325" t="str">
        <f ca="1"/>
        <v>2012-06-01</v>
      </c>
      <c r="P3325">
        <f ca="1"/>
        <v>1.47</v>
      </c>
    </row>
    <row r="3326" spans="1:16" ht="12.5">
      <c r="A3326" s="19"/>
      <c r="B3326" s="198" t="str">
        <f ca="1"/>
        <v>2012-06-04</v>
      </c>
      <c r="C3326">
        <f ca="1"/>
        <v>16.98</v>
      </c>
      <c r="H3326" s="228" t="str">
        <f ca="1"/>
        <v>2012-06-04</v>
      </c>
      <c r="I3326" s="227">
        <f ca="1"/>
        <v>556995600</v>
      </c>
      <c r="O3326" t="str">
        <f ca="1"/>
        <v>2012-05-31</v>
      </c>
      <c r="P3326">
        <f ca="1"/>
        <v>1.58</v>
      </c>
    </row>
    <row r="3327" spans="1:16" ht="12.5">
      <c r="A3327" s="19"/>
      <c r="B3327" s="198" t="str">
        <f ca="1"/>
        <v>2012-06-01</v>
      </c>
      <c r="C3327">
        <f ca="1"/>
        <v>16.88</v>
      </c>
      <c r="H3327" s="228" t="str">
        <f ca="1"/>
        <v>2012-06-01</v>
      </c>
      <c r="I3327" s="227">
        <f ca="1"/>
        <v>520987600</v>
      </c>
      <c r="O3327" t="str">
        <f ca="1"/>
        <v>2012-05-30</v>
      </c>
      <c r="P3327">
        <f ca="1"/>
        <v>1.63</v>
      </c>
    </row>
    <row r="3328" spans="1:16" ht="12.5">
      <c r="A3328" s="19"/>
      <c r="B3328" s="198" t="str">
        <f ca="1"/>
        <v>2012-05-31</v>
      </c>
      <c r="C3328">
        <f ca="1"/>
        <v>17.39</v>
      </c>
      <c r="H3328" s="228" t="str">
        <f ca="1"/>
        <v>2012-05-31</v>
      </c>
      <c r="I3328" s="227">
        <f ca="1"/>
        <v>491910760</v>
      </c>
      <c r="O3328" t="str">
        <f ca="1"/>
        <v>2012-05-29</v>
      </c>
      <c r="P3328">
        <f ca="1"/>
        <v>1.73</v>
      </c>
    </row>
    <row r="3329" spans="1:16" ht="12.5">
      <c r="A3329" s="19"/>
      <c r="B3329" s="198" t="str">
        <f ca="1"/>
        <v>2012-05-30</v>
      </c>
      <c r="C3329">
        <f ca="1"/>
        <v>17.43</v>
      </c>
      <c r="H3329" s="228" t="str">
        <f ca="1"/>
        <v>2012-05-30</v>
      </c>
      <c r="I3329" s="227">
        <f ca="1"/>
        <v>529429600</v>
      </c>
      <c r="O3329" t="str">
        <f ca="1"/>
        <v>2012-05-25</v>
      </c>
      <c r="P3329">
        <f ca="1"/>
        <v>1.75</v>
      </c>
    </row>
    <row r="3330" spans="1:16" ht="12.5">
      <c r="A3330" s="19"/>
      <c r="B3330" s="198" t="str">
        <f ca="1"/>
        <v>2012-05-29</v>
      </c>
      <c r="C3330">
        <f ca="1"/>
        <v>17.22</v>
      </c>
      <c r="H3330" s="228" t="str">
        <f ca="1"/>
        <v>2012-05-29</v>
      </c>
      <c r="I3330" s="227">
        <f ca="1"/>
        <v>380508800</v>
      </c>
      <c r="O3330" t="str">
        <f ca="1"/>
        <v>2012-05-24</v>
      </c>
      <c r="P3330">
        <f ca="1"/>
        <v>1.76</v>
      </c>
    </row>
    <row r="3331" spans="1:16" ht="12.5">
      <c r="A3331" s="19"/>
      <c r="B3331" s="198" t="str">
        <f ca="1"/>
        <v>2012-05-25</v>
      </c>
      <c r="C3331">
        <f ca="1"/>
        <v>16.920000000000002</v>
      </c>
      <c r="H3331" s="228" t="str">
        <f ca="1"/>
        <v>2012-05-25</v>
      </c>
      <c r="I3331" s="227">
        <f ca="1"/>
        <v>328507200</v>
      </c>
      <c r="O3331" t="str">
        <f ca="1"/>
        <v>2012-05-23</v>
      </c>
      <c r="P3331">
        <f ca="1"/>
        <v>1.72</v>
      </c>
    </row>
    <row r="3332" spans="1:16" ht="12.5">
      <c r="A3332" s="19"/>
      <c r="B3332" s="198" t="str">
        <f ca="1"/>
        <v>2012-05-24</v>
      </c>
      <c r="C3332">
        <f ca="1"/>
        <v>17.010000000000002</v>
      </c>
      <c r="H3332" s="228" t="str">
        <f ca="1"/>
        <v>2012-05-24</v>
      </c>
      <c r="I3332" s="227">
        <f ca="1"/>
        <v>496230000</v>
      </c>
      <c r="O3332" t="str">
        <f ca="1"/>
        <v>2012-05-22</v>
      </c>
      <c r="P3332">
        <f ca="1"/>
        <v>1.79</v>
      </c>
    </row>
    <row r="3333" spans="1:16" ht="12.5">
      <c r="A3333" s="19"/>
      <c r="B3333" s="198" t="str">
        <f ca="1"/>
        <v>2012-05-23</v>
      </c>
      <c r="C3333">
        <f ca="1"/>
        <v>17.170000000000002</v>
      </c>
      <c r="H3333" s="228" t="str">
        <f ca="1"/>
        <v>2012-05-23</v>
      </c>
      <c r="I3333" s="227">
        <f ca="1"/>
        <v>584898184</v>
      </c>
      <c r="O3333" t="str">
        <f ca="1"/>
        <v>2012-05-21</v>
      </c>
      <c r="P3333">
        <f ca="1"/>
        <v>1.74</v>
      </c>
    </row>
    <row r="3334" spans="1:16" ht="12.5">
      <c r="A3334" s="19"/>
      <c r="B3334" s="198" t="str">
        <f ca="1"/>
        <v>2012-05-22</v>
      </c>
      <c r="C3334">
        <f ca="1"/>
        <v>16.760000000000002</v>
      </c>
      <c r="H3334" s="228" t="str">
        <f ca="1"/>
        <v>2012-05-22</v>
      </c>
      <c r="I3334" s="227">
        <f ca="1"/>
        <v>694870400</v>
      </c>
      <c r="O3334" t="str">
        <f ca="1"/>
        <v>2012-05-18</v>
      </c>
      <c r="P3334">
        <f ca="1"/>
        <v>1.7</v>
      </c>
    </row>
    <row r="3335" spans="1:16" ht="12.5">
      <c r="A3335" s="19"/>
      <c r="B3335" s="198" t="str">
        <f ca="1"/>
        <v>2012-05-21</v>
      </c>
      <c r="C3335">
        <f ca="1"/>
        <v>16.89</v>
      </c>
      <c r="H3335" s="228" t="str">
        <f ca="1"/>
        <v>2012-05-21</v>
      </c>
      <c r="I3335" s="227">
        <f ca="1"/>
        <v>631106000</v>
      </c>
      <c r="O3335" t="str">
        <f ca="1"/>
        <v>2012-05-17</v>
      </c>
      <c r="P3335">
        <f ca="1"/>
        <v>1.7</v>
      </c>
    </row>
    <row r="3336" spans="1:16" ht="12.5">
      <c r="A3336" s="19"/>
      <c r="B3336" s="198" t="str">
        <f ca="1"/>
        <v>2012-05-18</v>
      </c>
      <c r="C3336">
        <f ca="1"/>
        <v>15.96</v>
      </c>
      <c r="H3336" s="228" t="str">
        <f ca="1"/>
        <v>2012-05-18</v>
      </c>
      <c r="I3336" s="227">
        <f ca="1"/>
        <v>732292400</v>
      </c>
      <c r="O3336" t="str">
        <f ca="1"/>
        <v>2012-05-16</v>
      </c>
      <c r="P3336">
        <f ca="1"/>
        <v>1.77</v>
      </c>
    </row>
    <row r="3337" spans="1:16" ht="12.5">
      <c r="A3337" s="19"/>
      <c r="B3337" s="198" t="str">
        <f ca="1"/>
        <v>2012-05-17</v>
      </c>
      <c r="C3337">
        <f ca="1"/>
        <v>15.95</v>
      </c>
      <c r="H3337" s="228" t="str">
        <f ca="1"/>
        <v>2012-05-17</v>
      </c>
      <c r="I3337" s="227">
        <f ca="1"/>
        <v>717220000</v>
      </c>
      <c r="O3337" t="str">
        <f ca="1"/>
        <v>2012-05-15</v>
      </c>
      <c r="P3337">
        <f ca="1"/>
        <v>1.78</v>
      </c>
    </row>
    <row r="3338" spans="1:16" ht="12.5">
      <c r="A3338" s="19"/>
      <c r="B3338" s="198" t="str">
        <f ca="1"/>
        <v>2012-05-16</v>
      </c>
      <c r="C3338">
        <f ca="1"/>
        <v>16.43</v>
      </c>
      <c r="H3338" s="228" t="str">
        <f ca="1"/>
        <v>2012-05-16</v>
      </c>
      <c r="I3338" s="227">
        <f ca="1"/>
        <v>560896112</v>
      </c>
      <c r="O3338" t="str">
        <f ca="1"/>
        <v>2012-05-14</v>
      </c>
      <c r="P3338">
        <f ca="1"/>
        <v>1.79</v>
      </c>
    </row>
    <row r="3339" spans="1:16" ht="12.5">
      <c r="A3339" s="19"/>
      <c r="B3339" s="198" t="str">
        <f ca="1"/>
        <v>2012-05-15</v>
      </c>
      <c r="C3339">
        <f ca="1"/>
        <v>16.649999999999999</v>
      </c>
      <c r="H3339" s="228" t="str">
        <f ca="1"/>
        <v>2012-05-15</v>
      </c>
      <c r="I3339" s="227">
        <f ca="1"/>
        <v>476336000</v>
      </c>
      <c r="O3339" t="str">
        <f ca="1"/>
        <v>2012-05-11</v>
      </c>
      <c r="P3339">
        <f ca="1"/>
        <v>1.84</v>
      </c>
    </row>
    <row r="3340" spans="1:16" ht="12.5">
      <c r="A3340" s="19"/>
      <c r="B3340" s="198" t="str">
        <f ca="1"/>
        <v>2012-05-14</v>
      </c>
      <c r="C3340">
        <f ca="1"/>
        <v>16.8</v>
      </c>
      <c r="H3340" s="228" t="str">
        <f ca="1"/>
        <v>2012-05-14</v>
      </c>
      <c r="I3340" s="227">
        <f ca="1"/>
        <v>352626400</v>
      </c>
      <c r="O3340" t="str">
        <f ca="1"/>
        <v>2012-05-10</v>
      </c>
      <c r="P3340">
        <f ca="1"/>
        <v>1.88</v>
      </c>
    </row>
    <row r="3341" spans="1:16" ht="12.5">
      <c r="A3341" s="19"/>
      <c r="B3341" s="198" t="str">
        <f ca="1"/>
        <v>2012-05-11</v>
      </c>
      <c r="C3341">
        <f ca="1"/>
        <v>17.05</v>
      </c>
      <c r="H3341" s="228" t="str">
        <f ca="1"/>
        <v>2012-05-11</v>
      </c>
      <c r="I3341" s="227">
        <f ca="1"/>
        <v>399546000</v>
      </c>
      <c r="O3341" t="str">
        <f ca="1"/>
        <v>2012-05-09</v>
      </c>
      <c r="P3341">
        <f ca="1"/>
        <v>1.84</v>
      </c>
    </row>
    <row r="3342" spans="1:16" ht="12.5">
      <c r="A3342" s="19"/>
      <c r="B3342" s="198" t="str">
        <f ca="1"/>
        <v>2012-05-10</v>
      </c>
      <c r="C3342">
        <f ca="1"/>
        <v>17.170000000000002</v>
      </c>
      <c r="H3342" s="228" t="str">
        <f ca="1"/>
        <v>2012-05-10</v>
      </c>
      <c r="I3342" s="227">
        <f ca="1"/>
        <v>333271312</v>
      </c>
      <c r="O3342" t="str">
        <f ca="1"/>
        <v>2012-05-08</v>
      </c>
      <c r="P3342">
        <f ca="1"/>
        <v>1.84</v>
      </c>
    </row>
    <row r="3343" spans="1:16" ht="12.5">
      <c r="A3343" s="19"/>
      <c r="B3343" s="198" t="str">
        <f ca="1"/>
        <v>2012-05-09</v>
      </c>
      <c r="C3343">
        <f ca="1"/>
        <v>17.13</v>
      </c>
      <c r="H3343" s="228" t="str">
        <f ca="1"/>
        <v>2012-05-09</v>
      </c>
      <c r="I3343" s="227">
        <f ca="1"/>
        <v>480704032</v>
      </c>
      <c r="O3343" t="str">
        <f ca="1"/>
        <v>2012-05-07</v>
      </c>
      <c r="P3343">
        <f ca="1"/>
        <v>1.88</v>
      </c>
    </row>
    <row r="3344" spans="1:16" ht="12.5">
      <c r="A3344" s="19"/>
      <c r="B3344" s="198" t="str">
        <f ca="1"/>
        <v>2012-05-08</v>
      </c>
      <c r="C3344">
        <f ca="1"/>
        <v>17.100000000000001</v>
      </c>
      <c r="H3344" s="228" t="str">
        <f ca="1"/>
        <v>2012-05-08</v>
      </c>
      <c r="I3344" s="227">
        <f ca="1"/>
        <v>497252000</v>
      </c>
      <c r="O3344" t="str">
        <f ca="1"/>
        <v>2012-05-04</v>
      </c>
      <c r="P3344">
        <f ca="1"/>
        <v>1.88</v>
      </c>
    </row>
    <row r="3345" spans="1:16" ht="12.5">
      <c r="A3345" s="19"/>
      <c r="B3345" s="198" t="str">
        <f ca="1"/>
        <v>2012-05-07</v>
      </c>
      <c r="C3345">
        <f ca="1"/>
        <v>17.14</v>
      </c>
      <c r="H3345" s="228" t="str">
        <f ca="1"/>
        <v>2012-05-07</v>
      </c>
      <c r="I3345" s="227">
        <f ca="1"/>
        <v>460293328</v>
      </c>
      <c r="O3345" t="str">
        <f ca="1"/>
        <v>2012-05-03</v>
      </c>
      <c r="P3345">
        <f ca="1"/>
        <v>1.92</v>
      </c>
    </row>
    <row r="3346" spans="1:16" ht="12.5">
      <c r="A3346" s="19"/>
      <c r="B3346" s="198" t="str">
        <f ca="1"/>
        <v>2012-05-04</v>
      </c>
      <c r="C3346">
        <f ca="1"/>
        <v>17.010000000000002</v>
      </c>
      <c r="H3346" s="228" t="str">
        <f ca="1"/>
        <v>2012-05-04</v>
      </c>
      <c r="I3346" s="227">
        <f ca="1"/>
        <v>529992400</v>
      </c>
      <c r="O3346" t="str">
        <f ca="1"/>
        <v>2012-05-02</v>
      </c>
      <c r="P3346">
        <f ca="1"/>
        <v>1.92</v>
      </c>
    </row>
    <row r="3347" spans="1:16" ht="12.5">
      <c r="A3347" s="19"/>
      <c r="B3347" s="198" t="str">
        <f ca="1"/>
        <v>2012-05-03</v>
      </c>
      <c r="C3347">
        <f ca="1"/>
        <v>17.510000000000002</v>
      </c>
      <c r="H3347" s="228" t="str">
        <f ca="1"/>
        <v>2012-05-03</v>
      </c>
      <c r="I3347" s="227">
        <f ca="1"/>
        <v>390549600</v>
      </c>
      <c r="O3347" t="str">
        <f ca="1"/>
        <v>2012-05-01</v>
      </c>
      <c r="P3347">
        <f ca="1"/>
        <v>1.96</v>
      </c>
    </row>
    <row r="3348" spans="1:16" ht="12.5">
      <c r="A3348" s="19"/>
      <c r="B3348" s="198" t="str">
        <f ca="1"/>
        <v>2012-05-02</v>
      </c>
      <c r="C3348">
        <f ca="1"/>
        <v>17.63</v>
      </c>
      <c r="H3348" s="228" t="str">
        <f ca="1"/>
        <v>2012-05-02</v>
      </c>
      <c r="I3348" s="227">
        <f ca="1"/>
        <v>427624516</v>
      </c>
      <c r="O3348" t="str">
        <f ca="1"/>
        <v>2012-04-30</v>
      </c>
      <c r="P3348">
        <f ca="1"/>
        <v>1.92</v>
      </c>
    </row>
    <row r="3349" spans="1:16" ht="12.5">
      <c r="A3349" s="19"/>
      <c r="B3349" s="198" t="str">
        <f ca="1"/>
        <v>2012-05-01</v>
      </c>
      <c r="C3349">
        <f ca="1"/>
        <v>17.52</v>
      </c>
      <c r="H3349" s="228" t="str">
        <f ca="1"/>
        <v>2012-05-01</v>
      </c>
      <c r="I3349" s="227">
        <f ca="1"/>
        <v>610999200</v>
      </c>
      <c r="O3349" t="str">
        <f ca="1"/>
        <v>2012-04-27</v>
      </c>
      <c r="P3349">
        <f ca="1"/>
        <v>1.93</v>
      </c>
    </row>
    <row r="3350" spans="1:16" ht="12.5">
      <c r="A3350" s="19"/>
      <c r="B3350" s="198" t="str">
        <f ca="1"/>
        <v>2012-04-30</v>
      </c>
      <c r="C3350">
        <f ca="1"/>
        <v>17.57</v>
      </c>
      <c r="H3350" s="228" t="str">
        <f ca="1"/>
        <v>2012-04-30</v>
      </c>
      <c r="I3350" s="227">
        <f ca="1"/>
        <v>506144800</v>
      </c>
      <c r="O3350" t="str">
        <f ca="1"/>
        <v>2012-04-26</v>
      </c>
      <c r="P3350">
        <f ca="1"/>
        <v>1.96</v>
      </c>
    </row>
    <row r="3351" spans="1:16" ht="12.5">
      <c r="A3351" s="19"/>
      <c r="B3351" s="198" t="str">
        <f ca="1"/>
        <v>2012-04-27</v>
      </c>
      <c r="C3351">
        <f ca="1"/>
        <v>18.149999999999999</v>
      </c>
      <c r="H3351" s="228" t="str">
        <f ca="1"/>
        <v>2012-04-27</v>
      </c>
      <c r="I3351" s="227">
        <f ca="1"/>
        <v>406770404</v>
      </c>
      <c r="O3351" t="str">
        <f ca="1"/>
        <v>2012-04-25</v>
      </c>
      <c r="P3351">
        <f ca="1"/>
        <v>1.98</v>
      </c>
    </row>
    <row r="3352" spans="1:16" ht="12.5">
      <c r="A3352" s="19"/>
      <c r="B3352" s="198" t="str">
        <f ca="1"/>
        <v>2012-04-26</v>
      </c>
      <c r="C3352">
        <f ca="1"/>
        <v>18.29</v>
      </c>
      <c r="H3352" s="228" t="str">
        <f ca="1"/>
        <v>2012-04-26</v>
      </c>
      <c r="I3352" s="227">
        <f ca="1"/>
        <v>536068400</v>
      </c>
      <c r="O3352" t="str">
        <f ca="1"/>
        <v>2012-04-24</v>
      </c>
      <c r="P3352">
        <f ca="1"/>
        <v>1.96</v>
      </c>
    </row>
    <row r="3353" spans="1:16" ht="12.5">
      <c r="A3353" s="19"/>
      <c r="B3353" s="198" t="str">
        <f ca="1"/>
        <v>2012-04-25</v>
      </c>
      <c r="C3353">
        <f ca="1"/>
        <v>18.36</v>
      </c>
      <c r="H3353" s="228" t="str">
        <f ca="1"/>
        <v>2012-04-25</v>
      </c>
      <c r="I3353" s="227">
        <f ca="1"/>
        <v>905777600</v>
      </c>
      <c r="O3353" t="str">
        <f ca="1"/>
        <v>2012-04-23</v>
      </c>
      <c r="P3353">
        <f ca="1"/>
        <v>1.93</v>
      </c>
    </row>
    <row r="3354" spans="1:16" ht="12.5">
      <c r="A3354" s="19"/>
      <c r="B3354" s="198" t="str">
        <f ca="1"/>
        <v>2012-04-24</v>
      </c>
      <c r="C3354">
        <f ca="1"/>
        <v>16.86</v>
      </c>
      <c r="H3354" s="228" t="str">
        <f ca="1"/>
        <v>2012-04-24</v>
      </c>
      <c r="I3354" s="227">
        <f ca="1"/>
        <v>1076400372</v>
      </c>
      <c r="O3354" t="str">
        <f ca="1"/>
        <v>2012-04-20</v>
      </c>
      <c r="P3354">
        <f ca="1"/>
        <v>1.97</v>
      </c>
    </row>
    <row r="3355" spans="1:16" ht="12.5">
      <c r="A3355" s="19"/>
      <c r="B3355" s="198" t="str">
        <f ca="1"/>
        <v>2012-04-23</v>
      </c>
      <c r="C3355">
        <f ca="1"/>
        <v>17.2</v>
      </c>
      <c r="H3355" s="228" t="str">
        <f ca="1"/>
        <v>2012-04-23</v>
      </c>
      <c r="I3355" s="227">
        <f ca="1"/>
        <v>966529200</v>
      </c>
      <c r="O3355" t="str">
        <f ca="1"/>
        <v>2012-04-19</v>
      </c>
      <c r="P3355">
        <f ca="1"/>
        <v>1.95</v>
      </c>
    </row>
    <row r="3356" spans="1:16" ht="12.5">
      <c r="A3356" s="19"/>
      <c r="B3356" s="198" t="str">
        <f ca="1"/>
        <v>2012-04-20</v>
      </c>
      <c r="C3356">
        <f ca="1"/>
        <v>17.239999999999998</v>
      </c>
      <c r="H3356" s="228" t="str">
        <f ca="1"/>
        <v>2012-04-20</v>
      </c>
      <c r="I3356" s="227">
        <f ca="1"/>
        <v>1030985200</v>
      </c>
      <c r="O3356" t="str">
        <f ca="1"/>
        <v>2012-04-18</v>
      </c>
      <c r="P3356">
        <f ca="1"/>
        <v>1.98</v>
      </c>
    </row>
    <row r="3357" spans="1:16" ht="12.5">
      <c r="A3357" s="19"/>
      <c r="B3357" s="198" t="str">
        <f ca="1"/>
        <v>2012-04-19</v>
      </c>
      <c r="C3357">
        <f ca="1"/>
        <v>17.68</v>
      </c>
      <c r="H3357" s="228" t="str">
        <f ca="1"/>
        <v>2012-04-19</v>
      </c>
      <c r="I3357" s="227">
        <f ca="1"/>
        <v>834719200</v>
      </c>
      <c r="O3357" t="str">
        <f ca="1"/>
        <v>2012-04-17</v>
      </c>
      <c r="P3357">
        <f ca="1"/>
        <v>2.0099999999999998</v>
      </c>
    </row>
    <row r="3358" spans="1:16" ht="12.5">
      <c r="A3358" s="19"/>
      <c r="B3358" s="198" t="str">
        <f ca="1"/>
        <v>2012-04-18</v>
      </c>
      <c r="C3358">
        <f ca="1"/>
        <v>18.309999999999999</v>
      </c>
      <c r="H3358" s="228" t="str">
        <f ca="1"/>
        <v>2012-04-18</v>
      </c>
      <c r="I3358" s="227">
        <f ca="1"/>
        <v>954531200</v>
      </c>
      <c r="O3358" t="str">
        <f ca="1"/>
        <v>2012-04-16</v>
      </c>
      <c r="P3358">
        <f ca="1"/>
        <v>1.97</v>
      </c>
    </row>
    <row r="3359" spans="1:16" ht="12.5">
      <c r="A3359" s="19"/>
      <c r="B3359" s="198" t="str">
        <f ca="1"/>
        <v>2012-04-17</v>
      </c>
      <c r="C3359">
        <f ca="1"/>
        <v>18.350000000000001</v>
      </c>
      <c r="H3359" s="228" t="str">
        <f ca="1"/>
        <v>2012-04-17</v>
      </c>
      <c r="I3359" s="227">
        <f ca="1"/>
        <v>1025528000</v>
      </c>
      <c r="O3359" t="str">
        <f ca="1"/>
        <v>2012-04-13</v>
      </c>
      <c r="P3359">
        <f ca="1"/>
        <v>2</v>
      </c>
    </row>
    <row r="3360" spans="1:16" ht="12.5">
      <c r="A3360" s="19"/>
      <c r="B3360" s="198" t="str">
        <f ca="1"/>
        <v>2012-04-16</v>
      </c>
      <c r="C3360">
        <f ca="1"/>
        <v>17.46</v>
      </c>
      <c r="H3360" s="228" t="str">
        <f ca="1"/>
        <v>2012-04-16</v>
      </c>
      <c r="I3360" s="227">
        <f ca="1"/>
        <v>1050786800</v>
      </c>
      <c r="O3360" t="str">
        <f ca="1"/>
        <v>2012-04-12</v>
      </c>
      <c r="P3360">
        <f ca="1"/>
        <v>2.0499999999999998</v>
      </c>
    </row>
    <row r="3361" spans="1:16" ht="12.5">
      <c r="A3361" s="19"/>
      <c r="B3361" s="198" t="str">
        <f ca="1"/>
        <v>2012-04-13</v>
      </c>
      <c r="C3361">
        <f ca="1"/>
        <v>18.21</v>
      </c>
      <c r="H3361" s="228" t="str">
        <f ca="1"/>
        <v>2012-04-13</v>
      </c>
      <c r="I3361" s="227">
        <f ca="1"/>
        <v>859645208</v>
      </c>
      <c r="O3361" t="str">
        <f ca="1"/>
        <v>2012-04-11</v>
      </c>
      <c r="P3361">
        <f ca="1"/>
        <v>2.0299999999999998</v>
      </c>
    </row>
    <row r="3362" spans="1:16" ht="12.5">
      <c r="A3362" s="19"/>
      <c r="B3362" s="198" t="str">
        <f ca="1"/>
        <v>2012-04-12</v>
      </c>
      <c r="C3362">
        <f ca="1"/>
        <v>18.739999999999998</v>
      </c>
      <c r="H3362" s="228" t="str">
        <f ca="1"/>
        <v>2012-04-12</v>
      </c>
      <c r="I3362" s="227">
        <f ca="1"/>
        <v>614336800</v>
      </c>
      <c r="O3362" t="str">
        <f ca="1"/>
        <v>2012-04-10</v>
      </c>
      <c r="P3362">
        <f ca="1"/>
        <v>1.99</v>
      </c>
    </row>
    <row r="3363" spans="1:16" ht="12.5">
      <c r="A3363" s="19"/>
      <c r="B3363" s="198" t="str">
        <f ca="1"/>
        <v>2012-04-11</v>
      </c>
      <c r="C3363">
        <f ca="1"/>
        <v>18.84</v>
      </c>
      <c r="H3363" s="228" t="str">
        <f ca="1"/>
        <v>2012-04-11</v>
      </c>
      <c r="I3363" s="227">
        <f ca="1"/>
        <v>696614800</v>
      </c>
      <c r="O3363" t="str">
        <f ca="1"/>
        <v>2012-04-09</v>
      </c>
      <c r="P3363">
        <f ca="1"/>
        <v>2.04</v>
      </c>
    </row>
    <row r="3364" spans="1:16" ht="12.5">
      <c r="A3364" s="19"/>
      <c r="B3364" s="198" t="str">
        <f ca="1"/>
        <v>2012-04-10</v>
      </c>
      <c r="C3364">
        <f ca="1"/>
        <v>18.91</v>
      </c>
      <c r="H3364" s="228" t="str">
        <f ca="1"/>
        <v>2012-04-10</v>
      </c>
      <c r="I3364" s="227">
        <f ca="1"/>
        <v>889725200</v>
      </c>
      <c r="O3364" t="str">
        <f ca="1"/>
        <v>2012-04-05</v>
      </c>
      <c r="P3364">
        <f ca="1"/>
        <v>2.17</v>
      </c>
    </row>
    <row r="3365" spans="1:16" ht="12.5">
      <c r="A3365" s="19"/>
      <c r="B3365" s="198" t="str">
        <f ca="1"/>
        <v>2012-04-09</v>
      </c>
      <c r="C3365">
        <f ca="1"/>
        <v>19.149999999999999</v>
      </c>
      <c r="H3365" s="228" t="str">
        <f ca="1"/>
        <v>2012-04-09</v>
      </c>
      <c r="I3365" s="227">
        <f ca="1"/>
        <v>597536800</v>
      </c>
      <c r="O3365" t="str">
        <f ca="1"/>
        <v>2012-04-04</v>
      </c>
      <c r="P3365">
        <f ca="1"/>
        <v>2.2400000000000002</v>
      </c>
    </row>
    <row r="3366" spans="1:16" ht="12.5">
      <c r="A3366" s="19"/>
      <c r="B3366" s="198" t="str">
        <f ca="1"/>
        <v>2012-04-05</v>
      </c>
      <c r="C3366">
        <f ca="1"/>
        <v>19.07</v>
      </c>
      <c r="H3366" s="228" t="str">
        <f ca="1"/>
        <v>2012-04-05</v>
      </c>
      <c r="I3366" s="227">
        <f ca="1"/>
        <v>641298000</v>
      </c>
      <c r="O3366" t="str">
        <f ca="1"/>
        <v>2012-04-03</v>
      </c>
      <c r="P3366">
        <f ca="1"/>
        <v>2.2799999999999998</v>
      </c>
    </row>
    <row r="3367" spans="1:16" ht="12.5">
      <c r="A3367" s="19"/>
      <c r="B3367" s="198" t="str">
        <f ca="1"/>
        <v>2012-04-04</v>
      </c>
      <c r="C3367">
        <f ca="1"/>
        <v>18.79</v>
      </c>
      <c r="H3367" s="228" t="str">
        <f ca="1"/>
        <v>2012-04-04</v>
      </c>
      <c r="I3367" s="227">
        <f ca="1"/>
        <v>572980924</v>
      </c>
      <c r="O3367" t="str">
        <f ca="1"/>
        <v>2012-04-02</v>
      </c>
      <c r="P3367">
        <f ca="1"/>
        <v>2.19</v>
      </c>
    </row>
    <row r="3368" spans="1:16" ht="12.5">
      <c r="A3368" s="19"/>
      <c r="B3368" s="198" t="str">
        <f ca="1"/>
        <v>2012-04-03</v>
      </c>
      <c r="C3368">
        <f ca="1"/>
        <v>18.940000000000001</v>
      </c>
      <c r="H3368" s="228" t="str">
        <f ca="1"/>
        <v>2012-04-03</v>
      </c>
      <c r="I3368" s="227">
        <f ca="1"/>
        <v>834559600</v>
      </c>
      <c r="O3368" t="str">
        <f ca="1"/>
        <v>2012-03-30</v>
      </c>
      <c r="P3368">
        <f ca="1"/>
        <v>2.2200000000000002</v>
      </c>
    </row>
    <row r="3369" spans="1:16" ht="12.5">
      <c r="A3369" s="19"/>
      <c r="B3369" s="198" t="str">
        <f ca="1"/>
        <v>2012-04-02</v>
      </c>
      <c r="C3369">
        <f ca="1"/>
        <v>18.62</v>
      </c>
      <c r="H3369" s="228" t="str">
        <f ca="1"/>
        <v>2012-04-02</v>
      </c>
      <c r="I3369" s="227">
        <f ca="1"/>
        <v>598351600</v>
      </c>
      <c r="O3369" t="str">
        <f ca="1"/>
        <v>2012-03-29</v>
      </c>
      <c r="P3369">
        <f ca="1"/>
        <v>2.16</v>
      </c>
    </row>
    <row r="3370" spans="1:16" ht="12.5">
      <c r="A3370" s="19"/>
      <c r="B3370" s="198" t="str">
        <f ca="1"/>
        <v>2012-03-30</v>
      </c>
      <c r="C3370">
        <f ca="1"/>
        <v>18.04</v>
      </c>
      <c r="H3370" s="228" t="str">
        <f ca="1"/>
        <v>2012-03-30</v>
      </c>
      <c r="I3370" s="227">
        <f ca="1"/>
        <v>731038168</v>
      </c>
      <c r="O3370" t="str">
        <f ca="1"/>
        <v>2012-03-28</v>
      </c>
      <c r="P3370">
        <f ca="1"/>
        <v>2.2000000000000002</v>
      </c>
    </row>
    <row r="3371" spans="1:16" ht="12.5">
      <c r="A3371" s="19"/>
      <c r="B3371" s="198" t="str">
        <f ca="1"/>
        <v>2012-03-29</v>
      </c>
      <c r="C3371">
        <f ca="1"/>
        <v>18.350000000000001</v>
      </c>
      <c r="H3371" s="228" t="str">
        <f ca="1"/>
        <v>2012-03-29</v>
      </c>
      <c r="I3371" s="227">
        <f ca="1"/>
        <v>608238560</v>
      </c>
      <c r="O3371" t="str">
        <f ca="1"/>
        <v>2012-03-27</v>
      </c>
      <c r="P3371">
        <f ca="1"/>
        <v>2.19</v>
      </c>
    </row>
    <row r="3372" spans="1:16" ht="12.5">
      <c r="A3372" s="19"/>
      <c r="B3372" s="198" t="str">
        <f ca="1"/>
        <v>2012-03-28</v>
      </c>
      <c r="C3372">
        <f ca="1"/>
        <v>18.59</v>
      </c>
      <c r="H3372" s="228" t="str">
        <f ca="1"/>
        <v>2012-03-28</v>
      </c>
      <c r="I3372" s="227">
        <f ca="1"/>
        <v>655460400</v>
      </c>
      <c r="O3372" t="str">
        <f ca="1"/>
        <v>2012-03-26</v>
      </c>
      <c r="P3372">
        <f ca="1"/>
        <v>2.2400000000000002</v>
      </c>
    </row>
    <row r="3373" spans="1:16" ht="12.5">
      <c r="A3373" s="19"/>
      <c r="B3373" s="198" t="str">
        <f ca="1"/>
        <v>2012-03-27</v>
      </c>
      <c r="C3373">
        <f ca="1"/>
        <v>18.489999999999998</v>
      </c>
      <c r="H3373" s="228" t="str">
        <f ca="1"/>
        <v>2012-03-27</v>
      </c>
      <c r="I3373" s="227">
        <f ca="1"/>
        <v>607129600</v>
      </c>
      <c r="O3373" t="str">
        <f ca="1"/>
        <v>2012-03-23</v>
      </c>
      <c r="P3373">
        <f ca="1"/>
        <v>2.2400000000000002</v>
      </c>
    </row>
    <row r="3374" spans="1:16" ht="12.5">
      <c r="A3374" s="19"/>
      <c r="B3374" s="198" t="str">
        <f ca="1"/>
        <v>2012-03-26</v>
      </c>
      <c r="C3374">
        <f ca="1"/>
        <v>18.27</v>
      </c>
      <c r="H3374" s="228" t="str">
        <f ca="1"/>
        <v>2012-03-26</v>
      </c>
      <c r="I3374" s="227">
        <f ca="1"/>
        <v>595742000</v>
      </c>
      <c r="O3374" t="str">
        <f ca="1"/>
        <v>2012-03-22</v>
      </c>
      <c r="P3374">
        <f ca="1"/>
        <v>2.2799999999999998</v>
      </c>
    </row>
    <row r="3375" spans="1:16" ht="12.5">
      <c r="A3375" s="19"/>
      <c r="B3375" s="198" t="str">
        <f ca="1"/>
        <v>2012-03-23</v>
      </c>
      <c r="C3375">
        <f ca="1"/>
        <v>17.940000000000001</v>
      </c>
      <c r="H3375" s="228" t="str">
        <f ca="1"/>
        <v>2012-03-23</v>
      </c>
      <c r="I3375" s="227">
        <f ca="1"/>
        <v>430488800</v>
      </c>
      <c r="O3375" t="str">
        <f ca="1"/>
        <v>2012-03-21</v>
      </c>
      <c r="P3375">
        <f ca="1"/>
        <v>2.29</v>
      </c>
    </row>
    <row r="3376" spans="1:16" ht="12.5">
      <c r="A3376" s="19"/>
      <c r="B3376" s="198" t="str">
        <f ca="1"/>
        <v>2012-03-22</v>
      </c>
      <c r="C3376">
        <f ca="1"/>
        <v>18.04</v>
      </c>
      <c r="H3376" s="228" t="str">
        <f ca="1"/>
        <v>2012-03-22</v>
      </c>
      <c r="I3376" s="227">
        <f ca="1"/>
        <v>624132272</v>
      </c>
      <c r="O3376" t="str">
        <f ca="1"/>
        <v>2012-03-20</v>
      </c>
      <c r="P3376">
        <f ca="1"/>
        <v>2.37</v>
      </c>
    </row>
    <row r="3377" spans="1:16" ht="12.5">
      <c r="A3377" s="19"/>
      <c r="B3377" s="198" t="str">
        <f ca="1"/>
        <v>2012-03-21</v>
      </c>
      <c r="C3377">
        <f ca="1"/>
        <v>18.13</v>
      </c>
      <c r="H3377" s="228" t="str">
        <f ca="1"/>
        <v>2012-03-21</v>
      </c>
      <c r="I3377" s="227">
        <f ca="1"/>
        <v>644042308</v>
      </c>
      <c r="O3377" t="str">
        <f ca="1"/>
        <v>2012-03-19</v>
      </c>
      <c r="P3377">
        <f ca="1"/>
        <v>2.38</v>
      </c>
    </row>
    <row r="3378" spans="1:16" ht="12.5">
      <c r="A3378" s="19"/>
      <c r="B3378" s="198" t="str">
        <f ca="1"/>
        <v>2012-03-20</v>
      </c>
      <c r="C3378">
        <f ca="1"/>
        <v>18.239999999999998</v>
      </c>
      <c r="H3378" s="228" t="str">
        <f ca="1"/>
        <v>2012-03-20</v>
      </c>
      <c r="I3378" s="227">
        <f ca="1"/>
        <v>816668976</v>
      </c>
      <c r="O3378" t="str">
        <f ca="1"/>
        <v>2012-03-16</v>
      </c>
      <c r="P3378">
        <f ca="1"/>
        <v>2.2999999999999998</v>
      </c>
    </row>
    <row r="3379" spans="1:16" ht="12.5">
      <c r="A3379" s="19"/>
      <c r="B3379" s="198" t="str">
        <f ca="1"/>
        <v>2012-03-19</v>
      </c>
      <c r="C3379">
        <f ca="1"/>
        <v>18.09</v>
      </c>
      <c r="H3379" s="228" t="str">
        <f ca="1"/>
        <v>2012-03-19</v>
      </c>
      <c r="I3379" s="227">
        <f ca="1"/>
        <v>901236228</v>
      </c>
      <c r="O3379" t="str">
        <f ca="1"/>
        <v>2012-03-15</v>
      </c>
      <c r="P3379">
        <f ca="1"/>
        <v>2.2799999999999998</v>
      </c>
    </row>
    <row r="3380" spans="1:16" ht="12.5">
      <c r="A3380" s="19"/>
      <c r="B3380" s="198" t="str">
        <f ca="1"/>
        <v>2012-03-16</v>
      </c>
      <c r="C3380">
        <f ca="1"/>
        <v>17.62</v>
      </c>
      <c r="H3380" s="228" t="str">
        <f ca="1"/>
        <v>2012-03-16</v>
      </c>
      <c r="I3380" s="227">
        <f ca="1"/>
        <v>825488312</v>
      </c>
      <c r="O3380" t="str">
        <f ca="1"/>
        <v>2012-03-14</v>
      </c>
      <c r="P3380">
        <f ca="1"/>
        <v>2.27</v>
      </c>
    </row>
    <row r="3381" spans="1:16" ht="12.5">
      <c r="A3381" s="19"/>
      <c r="B3381" s="198" t="str">
        <f ca="1"/>
        <v>2012-03-15</v>
      </c>
      <c r="C3381">
        <f ca="1"/>
        <v>17.62</v>
      </c>
      <c r="H3381" s="228" t="str">
        <f ca="1"/>
        <v>2012-03-15</v>
      </c>
      <c r="I3381" s="227">
        <f ca="1"/>
        <v>1159718000</v>
      </c>
      <c r="O3381" t="str">
        <f ca="1"/>
        <v>2012-03-13</v>
      </c>
      <c r="P3381">
        <f ca="1"/>
        <v>2.11</v>
      </c>
    </row>
    <row r="3382" spans="1:16" ht="12.5">
      <c r="A3382" s="19"/>
      <c r="B3382" s="198" t="str">
        <f ca="1"/>
        <v>2012-03-14</v>
      </c>
      <c r="C3382">
        <f ca="1"/>
        <v>17.739999999999998</v>
      </c>
      <c r="H3382" s="228" t="str">
        <f ca="1"/>
        <v>2012-03-14</v>
      </c>
      <c r="I3382" s="227">
        <f ca="1"/>
        <v>1418844000</v>
      </c>
      <c r="O3382" t="str">
        <f ca="1"/>
        <v>2012-03-12</v>
      </c>
      <c r="P3382">
        <f ca="1"/>
        <v>2.0299999999999998</v>
      </c>
    </row>
    <row r="3383" spans="1:16" ht="12.5">
      <c r="A3383" s="19"/>
      <c r="B3383" s="198" t="str">
        <f ca="1"/>
        <v>2012-03-13</v>
      </c>
      <c r="C3383">
        <f ca="1"/>
        <v>17.100000000000001</v>
      </c>
      <c r="H3383" s="228" t="str">
        <f ca="1"/>
        <v>2012-03-13</v>
      </c>
      <c r="I3383" s="227">
        <f ca="1"/>
        <v>690855200</v>
      </c>
      <c r="O3383" t="str">
        <f ca="1"/>
        <v>2012-03-09</v>
      </c>
      <c r="P3383">
        <f ca="1"/>
        <v>2.04</v>
      </c>
    </row>
    <row r="3384" spans="1:16" ht="12.5">
      <c r="A3384" s="19"/>
      <c r="B3384" s="198" t="str">
        <f ca="1"/>
        <v>2012-03-12</v>
      </c>
      <c r="C3384">
        <f ca="1"/>
        <v>16.61</v>
      </c>
      <c r="H3384" s="228" t="str">
        <f ca="1"/>
        <v>2012-03-12</v>
      </c>
      <c r="I3384" s="227">
        <f ca="1"/>
        <v>407282400</v>
      </c>
      <c r="O3384" t="str">
        <f ca="1"/>
        <v>2012-03-08</v>
      </c>
      <c r="P3384">
        <f ca="1"/>
        <v>2.0099999999999998</v>
      </c>
    </row>
    <row r="3385" spans="1:16" ht="12.5">
      <c r="A3385" s="19"/>
      <c r="B3385" s="198" t="str">
        <f ca="1"/>
        <v>2012-03-09</v>
      </c>
      <c r="C3385">
        <f ca="1"/>
        <v>16.41</v>
      </c>
      <c r="H3385" s="228" t="str">
        <f ca="1"/>
        <v>2012-03-09</v>
      </c>
      <c r="I3385" s="227">
        <f ca="1"/>
        <v>418919200</v>
      </c>
      <c r="O3385" t="str">
        <f ca="1"/>
        <v>2012-03-07</v>
      </c>
      <c r="P3385">
        <f ca="1"/>
        <v>1.97</v>
      </c>
    </row>
    <row r="3386" spans="1:16" ht="12.5">
      <c r="A3386" s="19"/>
      <c r="B3386" s="198" t="str">
        <f ca="1"/>
        <v>2012-03-08</v>
      </c>
      <c r="C3386">
        <f ca="1"/>
        <v>16.309999999999999</v>
      </c>
      <c r="H3386" s="228" t="str">
        <f ca="1"/>
        <v>2012-03-08</v>
      </c>
      <c r="I3386" s="227">
        <f ca="1"/>
        <v>516457200</v>
      </c>
      <c r="O3386" t="str">
        <f ca="1"/>
        <v>2012-03-06</v>
      </c>
      <c r="P3386">
        <f ca="1"/>
        <v>1.94</v>
      </c>
    </row>
    <row r="3387" spans="1:16" ht="12.5">
      <c r="A3387" s="19"/>
      <c r="B3387" s="198" t="str">
        <f ca="1"/>
        <v>2012-03-07</v>
      </c>
      <c r="C3387">
        <f ca="1"/>
        <v>15.97</v>
      </c>
      <c r="H3387" s="228" t="str">
        <f ca="1"/>
        <v>2012-03-07</v>
      </c>
      <c r="I3387" s="227">
        <f ca="1"/>
        <v>798520800</v>
      </c>
      <c r="O3387" t="str">
        <f ca="1"/>
        <v>2012-03-05</v>
      </c>
      <c r="P3387">
        <f ca="1"/>
        <v>2.0099999999999998</v>
      </c>
    </row>
    <row r="3388" spans="1:16" ht="12.5">
      <c r="A3388" s="19"/>
      <c r="B3388" s="198" t="str">
        <f ca="1"/>
        <v>2012-03-06</v>
      </c>
      <c r="C3388">
        <f ca="1"/>
        <v>15.96</v>
      </c>
      <c r="H3388" s="228" t="str">
        <f ca="1"/>
        <v>2012-03-06</v>
      </c>
      <c r="I3388" s="227">
        <f ca="1"/>
        <v>810239272</v>
      </c>
      <c r="O3388" t="str">
        <f ca="1"/>
        <v>2012-03-02</v>
      </c>
      <c r="P3388">
        <f ca="1"/>
        <v>1.99</v>
      </c>
    </row>
    <row r="3389" spans="1:16" ht="12.5">
      <c r="A3389" s="19"/>
      <c r="B3389" s="198" t="str">
        <f ca="1"/>
        <v>2012-03-05</v>
      </c>
      <c r="C3389">
        <f ca="1"/>
        <v>16.04</v>
      </c>
      <c r="H3389" s="228" t="str">
        <f ca="1"/>
        <v>2012-03-05</v>
      </c>
      <c r="I3389" s="227">
        <f ca="1"/>
        <v>809124400</v>
      </c>
      <c r="O3389" t="str">
        <f ca="1"/>
        <v>2012-03-01</v>
      </c>
      <c r="P3389">
        <f ca="1"/>
        <v>2.04</v>
      </c>
    </row>
    <row r="3390" spans="1:16" ht="12.5">
      <c r="A3390" s="19"/>
      <c r="B3390" s="198" t="str">
        <f ca="1"/>
        <v>2012-03-02</v>
      </c>
      <c r="C3390">
        <f ca="1"/>
        <v>16.41</v>
      </c>
      <c r="H3390" s="228" t="str">
        <f ca="1"/>
        <v>2012-03-02</v>
      </c>
      <c r="I3390" s="227">
        <f ca="1"/>
        <v>431712400</v>
      </c>
      <c r="O3390" t="str">
        <f ca="1"/>
        <v>2012-02-29</v>
      </c>
      <c r="P3390">
        <f ca="1"/>
        <v>1.98</v>
      </c>
    </row>
    <row r="3391" spans="1:16" ht="12.5">
      <c r="A3391" s="19"/>
      <c r="B3391" s="198" t="str">
        <f ca="1"/>
        <v>2012-03-01</v>
      </c>
      <c r="C3391">
        <f ca="1"/>
        <v>16.39</v>
      </c>
      <c r="H3391" s="228" t="str">
        <f ca="1"/>
        <v>2012-03-01</v>
      </c>
      <c r="I3391" s="227">
        <f ca="1"/>
        <v>683270000</v>
      </c>
      <c r="O3391" t="str">
        <f ca="1"/>
        <v>2012-02-28</v>
      </c>
      <c r="P3391">
        <f ca="1"/>
        <v>1.93</v>
      </c>
    </row>
    <row r="3392" spans="1:16" ht="12.5">
      <c r="A3392" s="19"/>
      <c r="B3392" s="198" t="str">
        <f ca="1"/>
        <v>2012-02-29</v>
      </c>
      <c r="C3392">
        <f ca="1"/>
        <v>16.32</v>
      </c>
      <c r="H3392" s="228" t="str">
        <f ca="1"/>
        <v>2012-02-29</v>
      </c>
      <c r="I3392" s="227">
        <f ca="1"/>
        <v>952011200</v>
      </c>
      <c r="O3392" t="str">
        <f ca="1"/>
        <v>2012-02-27</v>
      </c>
      <c r="P3392">
        <f ca="1"/>
        <v>1.92</v>
      </c>
    </row>
    <row r="3393" spans="1:16" ht="12.5">
      <c r="A3393" s="19"/>
      <c r="B3393" s="198" t="str">
        <f ca="1"/>
        <v>2012-02-28</v>
      </c>
      <c r="C3393">
        <f ca="1"/>
        <v>16.11</v>
      </c>
      <c r="H3393" s="228" t="str">
        <f ca="1"/>
        <v>2012-02-28</v>
      </c>
      <c r="I3393" s="227">
        <f ca="1"/>
        <v>600387200</v>
      </c>
      <c r="O3393" t="str">
        <f ca="1"/>
        <v>2012-02-24</v>
      </c>
      <c r="P3393">
        <f ca="1"/>
        <v>1.98</v>
      </c>
    </row>
    <row r="3394" spans="1:16" ht="12.5">
      <c r="A3394" s="19"/>
      <c r="B3394" s="198" t="str">
        <f ca="1"/>
        <v>2012-02-27</v>
      </c>
      <c r="C3394">
        <f ca="1"/>
        <v>15.82</v>
      </c>
      <c r="H3394" s="228" t="str">
        <f ca="1"/>
        <v>2012-02-27</v>
      </c>
      <c r="I3394" s="227">
        <f ca="1"/>
        <v>547582000</v>
      </c>
      <c r="O3394" t="str">
        <f ca="1"/>
        <v>2012-02-23</v>
      </c>
      <c r="P3394">
        <f ca="1"/>
        <v>1.98</v>
      </c>
    </row>
    <row r="3395" spans="1:16" ht="12.5">
      <c r="A3395" s="19"/>
      <c r="B3395" s="198" t="str">
        <f ca="1"/>
        <v>2012-02-24</v>
      </c>
      <c r="C3395">
        <f ca="1"/>
        <v>15.72</v>
      </c>
      <c r="H3395" s="228" t="str">
        <f ca="1"/>
        <v>2012-02-24</v>
      </c>
      <c r="I3395" s="227">
        <f ca="1"/>
        <v>415280004</v>
      </c>
      <c r="O3395" t="str">
        <f ca="1"/>
        <v>2012-02-22</v>
      </c>
      <c r="P3395">
        <f ca="1"/>
        <v>2.0099999999999998</v>
      </c>
    </row>
    <row r="3396" spans="1:16" ht="12.5">
      <c r="A3396" s="19"/>
      <c r="B3396" s="198" t="str">
        <f ca="1"/>
        <v>2012-02-23</v>
      </c>
      <c r="C3396">
        <f ca="1"/>
        <v>15.54</v>
      </c>
      <c r="H3396" s="228" t="str">
        <f ca="1"/>
        <v>2012-02-23</v>
      </c>
      <c r="I3396" s="227">
        <f ca="1"/>
        <v>568027600</v>
      </c>
      <c r="O3396" t="str">
        <f ca="1"/>
        <v>2012-02-21</v>
      </c>
      <c r="P3396">
        <f ca="1"/>
        <v>2.0499999999999998</v>
      </c>
    </row>
    <row r="3397" spans="1:16" ht="12.5">
      <c r="A3397" s="19"/>
      <c r="B3397" s="198" t="str">
        <f ca="1"/>
        <v>2012-02-22</v>
      </c>
      <c r="C3397">
        <f ca="1"/>
        <v>15.44</v>
      </c>
      <c r="H3397" s="228" t="str">
        <f ca="1"/>
        <v>2012-02-22</v>
      </c>
      <c r="I3397" s="227">
        <f ca="1"/>
        <v>483302400</v>
      </c>
      <c r="O3397" t="str">
        <f ca="1"/>
        <v>2012-02-17</v>
      </c>
      <c r="P3397">
        <f ca="1"/>
        <v>2.0099999999999998</v>
      </c>
    </row>
    <row r="3398" spans="1:16" ht="12.5">
      <c r="A3398" s="19"/>
      <c r="B3398" s="198" t="str">
        <f ca="1"/>
        <v>2012-02-21</v>
      </c>
      <c r="C3398">
        <f ca="1"/>
        <v>15.49</v>
      </c>
      <c r="H3398" s="228" t="str">
        <f ca="1"/>
        <v>2012-02-21</v>
      </c>
      <c r="I3398" s="227">
        <f ca="1"/>
        <v>605595200</v>
      </c>
      <c r="O3398" t="str">
        <f ca="1"/>
        <v>2012-02-16</v>
      </c>
      <c r="P3398">
        <f ca="1"/>
        <v>1.99</v>
      </c>
    </row>
    <row r="3399" spans="1:16" ht="12.5">
      <c r="A3399" s="19"/>
      <c r="B3399" s="198" t="str">
        <f ca="1"/>
        <v>2012-02-17</v>
      </c>
      <c r="C3399">
        <f ca="1"/>
        <v>15.11</v>
      </c>
      <c r="H3399" s="228" t="str">
        <f ca="1"/>
        <v>2012-02-17</v>
      </c>
      <c r="I3399" s="227">
        <f ca="1"/>
        <v>535805200</v>
      </c>
      <c r="O3399" t="str">
        <f ca="1"/>
        <v>2012-02-15</v>
      </c>
      <c r="P3399">
        <f ca="1"/>
        <v>1.93</v>
      </c>
    </row>
    <row r="3400" spans="1:16" ht="12.5">
      <c r="A3400" s="19"/>
      <c r="B3400" s="198" t="str">
        <f ca="1"/>
        <v>2012-02-16</v>
      </c>
      <c r="C3400">
        <f ca="1"/>
        <v>15.11</v>
      </c>
      <c r="H3400" s="228" t="str">
        <f ca="1"/>
        <v>2012-02-16</v>
      </c>
      <c r="I3400" s="227">
        <f ca="1"/>
        <v>944552000</v>
      </c>
      <c r="O3400" t="str">
        <f ca="1"/>
        <v>2012-02-14</v>
      </c>
      <c r="P3400">
        <f ca="1"/>
        <v>1.92</v>
      </c>
    </row>
    <row r="3401" spans="1:16" ht="12.5">
      <c r="A3401" s="19"/>
      <c r="B3401" s="198" t="str">
        <f ca="1"/>
        <v>2012-02-15</v>
      </c>
      <c r="C3401">
        <f ca="1"/>
        <v>14.98</v>
      </c>
      <c r="H3401" s="228" t="str">
        <f ca="1"/>
        <v>2012-02-15</v>
      </c>
      <c r="I3401" s="227">
        <f ca="1"/>
        <v>1506120000</v>
      </c>
      <c r="O3401" t="str">
        <f ca="1"/>
        <v>2012-02-13</v>
      </c>
      <c r="P3401">
        <f ca="1"/>
        <v>1.99</v>
      </c>
    </row>
    <row r="3402" spans="1:16" ht="12.5">
      <c r="A3402" s="19"/>
      <c r="B3402" s="198" t="str">
        <f ca="1"/>
        <v>2012-02-14</v>
      </c>
      <c r="C3402">
        <f ca="1"/>
        <v>15.33</v>
      </c>
      <c r="H3402" s="228" t="str">
        <f ca="1"/>
        <v>2012-02-14</v>
      </c>
      <c r="I3402" s="227">
        <f ca="1"/>
        <v>461932532</v>
      </c>
      <c r="O3402" t="str">
        <f ca="1"/>
        <v>2012-02-10</v>
      </c>
      <c r="P3402">
        <f ca="1"/>
        <v>1.97</v>
      </c>
    </row>
    <row r="3403" spans="1:16" ht="12.5">
      <c r="A3403" s="19"/>
      <c r="B3403" s="198" t="str">
        <f ca="1"/>
        <v>2012-02-13</v>
      </c>
      <c r="C3403">
        <f ca="1"/>
        <v>15.13</v>
      </c>
      <c r="H3403" s="228" t="str">
        <f ca="1"/>
        <v>2012-02-13</v>
      </c>
      <c r="I3403" s="227">
        <f ca="1"/>
        <v>517216000</v>
      </c>
      <c r="O3403" t="str">
        <f ca="1"/>
        <v>2012-02-09</v>
      </c>
      <c r="P3403">
        <f ca="1"/>
        <v>2.0499999999999998</v>
      </c>
    </row>
    <row r="3404" spans="1:16" ht="12.5">
      <c r="A3404" s="19"/>
      <c r="B3404" s="198" t="str">
        <f ca="1"/>
        <v>2012-02-10</v>
      </c>
      <c r="C3404">
        <f ca="1"/>
        <v>14.85</v>
      </c>
      <c r="H3404" s="228" t="str">
        <f ca="1"/>
        <v>2012-02-10</v>
      </c>
      <c r="I3404" s="227">
        <f ca="1"/>
        <v>631302000</v>
      </c>
      <c r="O3404" t="str">
        <f ca="1"/>
        <v>2012-02-08</v>
      </c>
      <c r="P3404">
        <f ca="1"/>
        <v>1.98</v>
      </c>
    </row>
    <row r="3405" spans="1:16" ht="12.5">
      <c r="A3405" s="19"/>
      <c r="B3405" s="198" t="str">
        <f ca="1"/>
        <v>2012-02-09</v>
      </c>
      <c r="C3405">
        <f ca="1"/>
        <v>14.84</v>
      </c>
      <c r="H3405" s="228" t="str">
        <f ca="1"/>
        <v>2012-02-09</v>
      </c>
      <c r="I3405" s="227">
        <f ca="1"/>
        <v>884215348</v>
      </c>
      <c r="O3405" t="str">
        <f ca="1"/>
        <v>2012-02-07</v>
      </c>
      <c r="P3405">
        <f ca="1"/>
        <v>1.97</v>
      </c>
    </row>
    <row r="3406" spans="1:16" ht="12.5">
      <c r="A3406" s="19"/>
      <c r="B3406" s="198" t="str">
        <f ca="1"/>
        <v>2012-02-08</v>
      </c>
      <c r="C3406">
        <f ca="1"/>
        <v>14.35</v>
      </c>
      <c r="H3406" s="228" t="str">
        <f ca="1"/>
        <v>2012-02-08</v>
      </c>
      <c r="I3406" s="227">
        <f ca="1"/>
        <v>407890000</v>
      </c>
      <c r="O3406" t="str">
        <f ca="1"/>
        <v>2012-02-06</v>
      </c>
      <c r="P3406">
        <f ca="1"/>
        <v>1.9</v>
      </c>
    </row>
    <row r="3407" spans="1:16" ht="12.5">
      <c r="A3407" s="19"/>
      <c r="B3407" s="198" t="str">
        <f ca="1"/>
        <v>2012-02-07</v>
      </c>
      <c r="C3407">
        <f ca="1"/>
        <v>14.11</v>
      </c>
      <c r="H3407" s="228" t="str">
        <f ca="1"/>
        <v>2012-02-07</v>
      </c>
      <c r="I3407" s="227">
        <f ca="1"/>
        <v>316223600</v>
      </c>
      <c r="O3407" t="str">
        <f ca="1"/>
        <v>2012-02-03</v>
      </c>
      <c r="P3407">
        <f ca="1"/>
        <v>1.95</v>
      </c>
    </row>
    <row r="3408" spans="1:16" ht="12.5">
      <c r="A3408" s="19"/>
      <c r="B3408" s="198" t="str">
        <f ca="1"/>
        <v>2012-02-06</v>
      </c>
      <c r="C3408">
        <f ca="1"/>
        <v>13.96</v>
      </c>
      <c r="H3408" s="228" t="str">
        <f ca="1"/>
        <v>2012-02-06</v>
      </c>
      <c r="I3408" s="227">
        <f ca="1"/>
        <v>249682604</v>
      </c>
      <c r="O3408" t="str">
        <f ca="1"/>
        <v>2012-02-02</v>
      </c>
      <c r="P3408">
        <f ca="1"/>
        <v>1.83</v>
      </c>
    </row>
    <row r="3409" spans="1:16" ht="12.5">
      <c r="A3409" s="19"/>
      <c r="B3409" s="198" t="str">
        <f ca="1"/>
        <v>2012-02-03</v>
      </c>
      <c r="C3409">
        <f ca="1"/>
        <v>13.83</v>
      </c>
      <c r="H3409" s="228" t="str">
        <f ca="1"/>
        <v>2012-02-03</v>
      </c>
      <c r="I3409" s="227">
        <f ca="1"/>
        <v>286868264</v>
      </c>
      <c r="O3409" t="str">
        <f ca="1"/>
        <v>2012-02-01</v>
      </c>
      <c r="P3409">
        <f ca="1"/>
        <v>1.85</v>
      </c>
    </row>
    <row r="3410" spans="1:16" ht="12.5">
      <c r="A3410" s="19"/>
      <c r="B3410" s="198" t="str">
        <f ca="1"/>
        <v>2012-02-02</v>
      </c>
      <c r="C3410">
        <f ca="1"/>
        <v>13.7</v>
      </c>
      <c r="H3410" s="228" t="str">
        <f ca="1"/>
        <v>2012-02-02</v>
      </c>
      <c r="I3410" s="227">
        <f ca="1"/>
        <v>186796400</v>
      </c>
      <c r="O3410" t="str">
        <f ca="1"/>
        <v>2012-01-31</v>
      </c>
      <c r="P3410">
        <f ca="1"/>
        <v>1.8</v>
      </c>
    </row>
    <row r="3411" spans="1:16" ht="12.5">
      <c r="A3411" s="19"/>
      <c r="B3411" s="198" t="str">
        <f ca="1"/>
        <v>2012-02-01</v>
      </c>
      <c r="C3411">
        <f ca="1"/>
        <v>13.73</v>
      </c>
      <c r="H3411" s="228" t="str">
        <f ca="1"/>
        <v>2012-02-01</v>
      </c>
      <c r="I3411" s="227">
        <f ca="1"/>
        <v>270046000</v>
      </c>
      <c r="O3411" t="str">
        <f ca="1"/>
        <v>2012-01-30</v>
      </c>
      <c r="P3411">
        <f ca="1"/>
        <v>1.84</v>
      </c>
    </row>
    <row r="3412" spans="1:16" ht="12.5">
      <c r="A3412" s="19"/>
      <c r="B3412" s="198" t="str">
        <f ca="1"/>
        <v>2012-01-31</v>
      </c>
      <c r="C3412">
        <f ca="1"/>
        <v>13.74</v>
      </c>
      <c r="H3412" s="228" t="str">
        <f ca="1"/>
        <v>2012-01-31</v>
      </c>
      <c r="I3412" s="227">
        <f ca="1"/>
        <v>391912328</v>
      </c>
      <c r="O3412" t="str">
        <f ca="1"/>
        <v>2012-01-27</v>
      </c>
      <c r="P3412">
        <f ca="1"/>
        <v>1.9</v>
      </c>
    </row>
    <row r="3413" spans="1:16" ht="12.5">
      <c r="A3413" s="19"/>
      <c r="B3413" s="198" t="str">
        <f ca="1"/>
        <v>2012-01-30</v>
      </c>
      <c r="C3413">
        <f ca="1"/>
        <v>13.63</v>
      </c>
      <c r="H3413" s="228" t="str">
        <f ca="1"/>
        <v>2012-01-30</v>
      </c>
      <c r="I3413" s="227">
        <f ca="1"/>
        <v>379341200</v>
      </c>
      <c r="O3413" t="str">
        <f ca="1"/>
        <v>2012-01-26</v>
      </c>
      <c r="P3413">
        <f ca="1"/>
        <v>1.93</v>
      </c>
    </row>
    <row r="3414" spans="1:16" ht="12.5">
      <c r="A3414" s="19"/>
      <c r="B3414" s="198" t="str">
        <f ca="1"/>
        <v>2012-01-27</v>
      </c>
      <c r="C3414">
        <f ca="1"/>
        <v>13.46</v>
      </c>
      <c r="H3414" s="228" t="str">
        <f ca="1"/>
        <v>2012-01-27</v>
      </c>
      <c r="I3414" s="227">
        <f ca="1"/>
        <v>299886848</v>
      </c>
      <c r="O3414" t="str">
        <f ca="1"/>
        <v>2012-01-25</v>
      </c>
      <c r="P3414">
        <f ca="1"/>
        <v>2.0099999999999998</v>
      </c>
    </row>
    <row r="3415" spans="1:16" ht="12.5">
      <c r="A3415" s="19"/>
      <c r="B3415" s="198" t="str">
        <f ca="1"/>
        <v>2012-01-26</v>
      </c>
      <c r="C3415">
        <f ca="1"/>
        <v>13.38</v>
      </c>
      <c r="H3415" s="228" t="str">
        <f ca="1"/>
        <v>2012-01-26</v>
      </c>
      <c r="I3415" s="227">
        <f ca="1"/>
        <v>324231140</v>
      </c>
      <c r="O3415" t="str">
        <f ca="1"/>
        <v>2012-01-24</v>
      </c>
      <c r="P3415">
        <f ca="1"/>
        <v>2.06</v>
      </c>
    </row>
    <row r="3416" spans="1:16" ht="12.5">
      <c r="A3416" s="19"/>
      <c r="B3416" s="198" t="str">
        <f ca="1"/>
        <v>2012-01-25</v>
      </c>
      <c r="C3416">
        <f ca="1"/>
        <v>13.44</v>
      </c>
      <c r="H3416" s="228" t="str">
        <f ca="1"/>
        <v>2012-01-25</v>
      </c>
      <c r="I3416" s="227">
        <f ca="1"/>
        <v>958314000</v>
      </c>
      <c r="O3416" t="str">
        <f ca="1"/>
        <v>2012-01-23</v>
      </c>
      <c r="P3416">
        <f ca="1"/>
        <v>2.0699999999999998</v>
      </c>
    </row>
    <row r="3417" spans="1:16" ht="12.5">
      <c r="A3417" s="19"/>
      <c r="B3417" s="198" t="str">
        <f ca="1"/>
        <v>2012-01-24</v>
      </c>
      <c r="C3417">
        <f ca="1"/>
        <v>12.65</v>
      </c>
      <c r="H3417" s="228" t="str">
        <f ca="1"/>
        <v>2012-01-24</v>
      </c>
      <c r="I3417" s="227">
        <f ca="1"/>
        <v>547638000</v>
      </c>
      <c r="O3417" t="str">
        <f ca="1"/>
        <v>2012-01-20</v>
      </c>
      <c r="P3417">
        <f ca="1"/>
        <v>2.0299999999999998</v>
      </c>
    </row>
    <row r="3418" spans="1:16" ht="12.5">
      <c r="A3418" s="19"/>
      <c r="B3418" s="198" t="str">
        <f ca="1"/>
        <v>2012-01-23</v>
      </c>
      <c r="C3418">
        <f ca="1"/>
        <v>12.86</v>
      </c>
      <c r="H3418" s="228" t="str">
        <f ca="1"/>
        <v>2012-01-23</v>
      </c>
      <c r="I3418" s="227">
        <f ca="1"/>
        <v>306062400</v>
      </c>
      <c r="O3418" t="str">
        <f ca="1"/>
        <v>2012-01-19</v>
      </c>
      <c r="P3418">
        <f ca="1"/>
        <v>1.97</v>
      </c>
    </row>
    <row r="3419" spans="1:16" ht="12.5">
      <c r="A3419" s="19"/>
      <c r="B3419" s="198" t="str">
        <f ca="1"/>
        <v>2012-01-20</v>
      </c>
      <c r="C3419">
        <f ca="1"/>
        <v>12.65</v>
      </c>
      <c r="H3419" s="228" t="str">
        <f ca="1"/>
        <v>2012-01-20</v>
      </c>
      <c r="I3419" s="227">
        <f ca="1"/>
        <v>413974400</v>
      </c>
      <c r="O3419" t="str">
        <f ca="1"/>
        <v>2012-01-18</v>
      </c>
      <c r="P3419">
        <f ca="1"/>
        <v>1.9</v>
      </c>
    </row>
    <row r="3420" spans="1:16" ht="12.5">
      <c r="A3420" s="19"/>
      <c r="B3420" s="198" t="str">
        <f ca="1"/>
        <v>2012-01-19</v>
      </c>
      <c r="C3420">
        <f ca="1"/>
        <v>12.87</v>
      </c>
      <c r="H3420" s="228" t="str">
        <f ca="1"/>
        <v>2012-01-19</v>
      </c>
      <c r="I3420" s="227">
        <f ca="1"/>
        <v>261738400</v>
      </c>
      <c r="O3420" t="str">
        <f ca="1"/>
        <v>2012-01-17</v>
      </c>
      <c r="P3420">
        <f ca="1"/>
        <v>1.85</v>
      </c>
    </row>
    <row r="3421" spans="1:16" ht="12.5">
      <c r="A3421" s="19"/>
      <c r="B3421" s="198" t="str">
        <f ca="1"/>
        <v>2012-01-18</v>
      </c>
      <c r="C3421">
        <f ca="1"/>
        <v>12.91</v>
      </c>
      <c r="H3421" s="228" t="str">
        <f ca="1"/>
        <v>2012-01-18</v>
      </c>
      <c r="I3421" s="227">
        <f ca="1"/>
        <v>276791336</v>
      </c>
      <c r="O3421" t="str">
        <f ca="1"/>
        <v>2012-01-13</v>
      </c>
      <c r="P3421">
        <f ca="1"/>
        <v>1.85</v>
      </c>
    </row>
    <row r="3422" spans="1:16" ht="12.5">
      <c r="A3422" s="19"/>
      <c r="B3422" s="198" t="str">
        <f ca="1"/>
        <v>2012-01-17</v>
      </c>
      <c r="C3422">
        <f ca="1"/>
        <v>12.78</v>
      </c>
      <c r="H3422" s="228" t="str">
        <f ca="1"/>
        <v>2012-01-17</v>
      </c>
      <c r="I3422" s="227">
        <f ca="1"/>
        <v>242897200</v>
      </c>
      <c r="O3422" t="str">
        <f ca="1"/>
        <v>2012-01-12</v>
      </c>
      <c r="P3422">
        <f ca="1"/>
        <v>1.93</v>
      </c>
    </row>
    <row r="3423" spans="1:16" ht="12.5">
      <c r="A3423" s="19"/>
      <c r="B3423" s="198" t="str">
        <f ca="1"/>
        <v>2012-01-13</v>
      </c>
      <c r="C3423">
        <f ca="1"/>
        <v>12.63</v>
      </c>
      <c r="H3423" s="228" t="str">
        <f ca="1"/>
        <v>2012-01-13</v>
      </c>
      <c r="I3423" s="227">
        <f ca="1"/>
        <v>226159164</v>
      </c>
      <c r="O3423" t="str">
        <f ca="1"/>
        <v>2012-01-11</v>
      </c>
      <c r="P3423">
        <f ca="1"/>
        <v>1.9</v>
      </c>
    </row>
    <row r="3424" spans="1:16" ht="12.5">
      <c r="A3424" s="19"/>
      <c r="B3424" s="198" t="str">
        <f ca="1"/>
        <v>2012-01-12</v>
      </c>
      <c r="C3424">
        <f ca="1"/>
        <v>12.68</v>
      </c>
      <c r="H3424" s="228" t="str">
        <f ca="1"/>
        <v>2012-01-12</v>
      </c>
      <c r="I3424" s="227">
        <f ca="1"/>
        <v>212723856</v>
      </c>
      <c r="O3424" t="str">
        <f ca="1"/>
        <v>2012-01-10</v>
      </c>
      <c r="P3424">
        <f ca="1"/>
        <v>1.97</v>
      </c>
    </row>
    <row r="3425" spans="1:16" ht="12.5">
      <c r="A3425" s="19"/>
      <c r="B3425" s="198" t="str">
        <f ca="1"/>
        <v>2012-01-11</v>
      </c>
      <c r="C3425">
        <f ca="1"/>
        <v>12.72</v>
      </c>
      <c r="H3425" s="228" t="str">
        <f ca="1"/>
        <v>2012-01-11</v>
      </c>
      <c r="I3425" s="227">
        <f ca="1"/>
        <v>215192476</v>
      </c>
      <c r="O3425" t="str">
        <f ca="1"/>
        <v>2012-01-09</v>
      </c>
      <c r="P3425">
        <f ca="1"/>
        <v>1.96</v>
      </c>
    </row>
    <row r="3426" spans="1:16" ht="12.5">
      <c r="A3426" s="19"/>
      <c r="B3426" s="198" t="str">
        <f ca="1"/>
        <v>2012-01-10</v>
      </c>
      <c r="C3426">
        <f ca="1"/>
        <v>12.74</v>
      </c>
      <c r="H3426" s="228" t="str">
        <f ca="1"/>
        <v>2012-01-10</v>
      </c>
      <c r="I3426" s="227">
        <f ca="1"/>
        <v>258327276</v>
      </c>
      <c r="O3426" t="str">
        <f ca="1"/>
        <v>2012-01-06</v>
      </c>
      <c r="P3426">
        <f ca="1"/>
        <v>1.96</v>
      </c>
    </row>
    <row r="3427" spans="1:16" ht="12.5">
      <c r="A3427" s="19"/>
      <c r="B3427" s="198" t="str">
        <f ca="1"/>
        <v>2012-01-09</v>
      </c>
      <c r="C3427">
        <f ca="1"/>
        <v>12.69</v>
      </c>
      <c r="H3427" s="228" t="str">
        <f ca="1"/>
        <v>2012-01-09</v>
      </c>
      <c r="I3427" s="227">
        <f ca="1"/>
        <v>394024400</v>
      </c>
      <c r="O3427" t="str">
        <f ca="1"/>
        <v>2012-01-05</v>
      </c>
      <c r="P3427">
        <f ca="1"/>
        <v>1.99</v>
      </c>
    </row>
    <row r="3428" spans="1:16" ht="12.5">
      <c r="A3428" s="19"/>
      <c r="B3428" s="198" t="str">
        <f ca="1"/>
        <v>2012-01-06</v>
      </c>
      <c r="C3428">
        <f ca="1"/>
        <v>12.71</v>
      </c>
      <c r="H3428" s="228" t="str">
        <f ca="1"/>
        <v>2012-01-06</v>
      </c>
      <c r="I3428" s="227">
        <f ca="1"/>
        <v>318385908</v>
      </c>
      <c r="O3428" t="str">
        <f ca="1"/>
        <v>2012-01-04</v>
      </c>
      <c r="P3428">
        <f ca="1"/>
        <v>2</v>
      </c>
    </row>
    <row r="3429" spans="1:16" ht="12.5">
      <c r="A3429" s="19"/>
      <c r="B3429" s="198" t="str">
        <f ca="1"/>
        <v>2012-01-05</v>
      </c>
      <c r="C3429">
        <f ca="1"/>
        <v>12.58</v>
      </c>
      <c r="H3429" s="228" t="str">
        <f ca="1"/>
        <v>2012-01-05</v>
      </c>
      <c r="I3429" s="227">
        <f ca="1"/>
        <v>271269600</v>
      </c>
      <c r="O3429" t="str">
        <f ca="1"/>
        <v>2012-01-03</v>
      </c>
      <c r="P3429">
        <f ca="1"/>
        <v>1.96</v>
      </c>
    </row>
    <row r="3430" spans="1:16" ht="12.5">
      <c r="A3430" s="19"/>
      <c r="B3430" s="198" t="str">
        <f ca="1"/>
        <v>2012-01-04</v>
      </c>
      <c r="C3430">
        <f ca="1"/>
        <v>12.44</v>
      </c>
      <c r="H3430" s="228" t="str">
        <f ca="1"/>
        <v>2012-01-04</v>
      </c>
      <c r="I3430" s="227">
        <f ca="1"/>
        <v>260244720</v>
      </c>
      <c r="O3430" t="str">
        <f ca="1"/>
        <v>2011-12-30</v>
      </c>
      <c r="P3430">
        <f ca="1"/>
        <v>1.87</v>
      </c>
    </row>
    <row r="3431" spans="1:16" ht="12.5">
      <c r="A3431" s="19"/>
      <c r="B3431" s="198" t="str">
        <f ca="1"/>
        <v>2012-01-03</v>
      </c>
      <c r="C3431">
        <f ca="1"/>
        <v>12.38</v>
      </c>
      <c r="H3431" s="228" t="str">
        <f ca="1"/>
        <v>2012-01-03</v>
      </c>
      <c r="I3431" s="227">
        <f ca="1"/>
        <v>302259096</v>
      </c>
      <c r="O3431" t="str">
        <f ca="1"/>
        <v>2011-12-29</v>
      </c>
      <c r="P3431">
        <f ca="1"/>
        <v>1.9</v>
      </c>
    </row>
    <row r="3432" spans="1:16" ht="12.5">
      <c r="A3432" s="19"/>
      <c r="B3432" s="198" t="str">
        <f ca="1"/>
        <v>2011-12-30</v>
      </c>
      <c r="C3432">
        <f ca="1"/>
        <v>12.19</v>
      </c>
      <c r="H3432" s="228" t="str">
        <f ca="1"/>
        <v>2011-12-30</v>
      </c>
      <c r="I3432" s="227">
        <f ca="1"/>
        <v>179775044</v>
      </c>
      <c r="O3432" t="str">
        <f ca="1"/>
        <v>2011-12-28</v>
      </c>
      <c r="P3432">
        <f ca="1"/>
        <v>1.91</v>
      </c>
    </row>
    <row r="3433" spans="1:16" ht="12.5">
      <c r="A3433" s="19"/>
      <c r="B3433" s="198" t="str">
        <f ca="1"/>
        <v>2011-12-29</v>
      </c>
      <c r="C3433">
        <f ca="1"/>
        <v>12.19</v>
      </c>
      <c r="H3433" s="228" t="str">
        <f ca="1"/>
        <v>2011-12-29</v>
      </c>
      <c r="I3433" s="227">
        <f ca="1"/>
        <v>216156380</v>
      </c>
      <c r="O3433" t="str">
        <f ca="1"/>
        <v>2011-12-27</v>
      </c>
      <c r="P3433">
        <f ca="1"/>
        <v>2.0099999999999998</v>
      </c>
    </row>
    <row r="3434" spans="1:16" ht="12.5">
      <c r="A3434" s="19"/>
      <c r="B3434" s="198" t="str">
        <f ca="1"/>
        <v>2011-12-28</v>
      </c>
      <c r="C3434">
        <f ca="1"/>
        <v>12.12</v>
      </c>
      <c r="H3434" s="228" t="str">
        <f ca="1"/>
        <v>2011-12-28</v>
      </c>
      <c r="I3434" s="227">
        <f ca="1"/>
        <v>228857136</v>
      </c>
      <c r="O3434" t="str">
        <f ca="1"/>
        <v>2011-12-23</v>
      </c>
      <c r="P3434">
        <f ca="1"/>
        <v>2.0299999999999998</v>
      </c>
    </row>
    <row r="3435" spans="1:16" ht="12.5">
      <c r="A3435" s="19"/>
      <c r="B3435" s="198" t="str">
        <f ca="1"/>
        <v>2011-12-27</v>
      </c>
      <c r="C3435">
        <f ca="1"/>
        <v>12.23</v>
      </c>
      <c r="H3435" s="228" t="str">
        <f ca="1"/>
        <v>2011-12-27</v>
      </c>
      <c r="I3435" s="227">
        <f ca="1"/>
        <v>265234744</v>
      </c>
      <c r="O3435" t="str">
        <f ca="1"/>
        <v>2011-12-22</v>
      </c>
      <c r="P3435">
        <f ca="1"/>
        <v>1.95</v>
      </c>
    </row>
    <row r="3436" spans="1:16" ht="12.5">
      <c r="A3436" s="19"/>
      <c r="B3436" s="198" t="str">
        <f ca="1"/>
        <v>2011-12-23</v>
      </c>
      <c r="C3436">
        <f ca="1"/>
        <v>12.14</v>
      </c>
      <c r="H3436" s="228" t="str">
        <f ca="1"/>
        <v>2011-12-23</v>
      </c>
      <c r="I3436" s="227">
        <f ca="1"/>
        <v>269608124</v>
      </c>
      <c r="O3436" t="str">
        <f ca="1"/>
        <v>2011-12-21</v>
      </c>
      <c r="P3436">
        <f ca="1"/>
        <v>1.97</v>
      </c>
    </row>
    <row r="3437" spans="1:16" ht="12.5">
      <c r="A3437" s="19"/>
      <c r="B3437" s="198" t="str">
        <f ca="1"/>
        <v>2011-12-22</v>
      </c>
      <c r="C3437">
        <f ca="1"/>
        <v>11.99</v>
      </c>
      <c r="H3437" s="228" t="str">
        <f ca="1"/>
        <v>2011-12-22</v>
      </c>
      <c r="I3437" s="227">
        <f ca="1"/>
        <v>202358800</v>
      </c>
      <c r="O3437" t="str">
        <f ca="1"/>
        <v>2011-12-20</v>
      </c>
      <c r="P3437">
        <f ca="1"/>
        <v>1.93</v>
      </c>
    </row>
    <row r="3438" spans="1:16" ht="12.5">
      <c r="A3438" s="19"/>
      <c r="B3438" s="198" t="str">
        <f ca="1"/>
        <v>2011-12-21</v>
      </c>
      <c r="C3438">
        <f ca="1"/>
        <v>11.93</v>
      </c>
      <c r="H3438" s="228" t="str">
        <f ca="1"/>
        <v>2011-12-21</v>
      </c>
      <c r="I3438" s="227">
        <f ca="1"/>
        <v>262948000</v>
      </c>
      <c r="O3438" t="str">
        <f ca="1"/>
        <v>2011-12-19</v>
      </c>
      <c r="P3438">
        <f ca="1"/>
        <v>1.81</v>
      </c>
    </row>
    <row r="3439" spans="1:16" ht="12.5">
      <c r="A3439" s="19"/>
      <c r="B3439" s="198" t="str">
        <f ca="1"/>
        <v>2011-12-20</v>
      </c>
      <c r="C3439">
        <f ca="1"/>
        <v>11.92</v>
      </c>
      <c r="H3439" s="228" t="str">
        <f ca="1"/>
        <v>2011-12-20</v>
      </c>
      <c r="I3439" s="227">
        <f ca="1"/>
        <v>337403276</v>
      </c>
      <c r="O3439" t="str">
        <f ca="1"/>
        <v>2011-12-16</v>
      </c>
      <c r="P3439">
        <f ca="1"/>
        <v>1.85</v>
      </c>
    </row>
    <row r="3440" spans="1:16" ht="12.5">
      <c r="A3440" s="19"/>
      <c r="B3440" s="198" t="str">
        <f ca="1"/>
        <v>2011-12-19</v>
      </c>
      <c r="C3440">
        <f ca="1"/>
        <v>11.5</v>
      </c>
      <c r="H3440" s="228" t="str">
        <f ca="1"/>
        <v>2011-12-19</v>
      </c>
      <c r="I3440" s="227">
        <f ca="1"/>
        <v>235530400</v>
      </c>
      <c r="O3440" t="str">
        <f ca="1"/>
        <v>2011-12-15</v>
      </c>
      <c r="P3440">
        <f ca="1"/>
        <v>1.91</v>
      </c>
    </row>
    <row r="3441" spans="1:16" ht="12.5">
      <c r="A3441" s="19"/>
      <c r="B3441" s="198" t="str">
        <f ca="1"/>
        <v>2011-12-16</v>
      </c>
      <c r="C3441">
        <f ca="1"/>
        <v>11.47</v>
      </c>
      <c r="H3441" s="228" t="str">
        <f ca="1"/>
        <v>2011-12-16</v>
      </c>
      <c r="I3441" s="227">
        <f ca="1"/>
        <v>421578052</v>
      </c>
      <c r="O3441" t="str">
        <f ca="1"/>
        <v>2011-12-14</v>
      </c>
      <c r="P3441">
        <f ca="1"/>
        <v>1.9</v>
      </c>
    </row>
    <row r="3442" spans="1:16" ht="12.5">
      <c r="A3442" s="19"/>
      <c r="B3442" s="198" t="str">
        <f ca="1"/>
        <v>2011-12-15</v>
      </c>
      <c r="C3442">
        <f ca="1"/>
        <v>11.4</v>
      </c>
      <c r="H3442" s="228" t="str">
        <f ca="1"/>
        <v>2011-12-15</v>
      </c>
      <c r="I3442" s="227">
        <f ca="1"/>
        <v>256448755</v>
      </c>
      <c r="O3442" t="str">
        <f ca="1"/>
        <v>2011-12-13</v>
      </c>
      <c r="P3442">
        <f ca="1"/>
        <v>1.96</v>
      </c>
    </row>
    <row r="3443" spans="1:16" ht="12.5">
      <c r="A3443" s="19"/>
      <c r="B3443" s="198" t="str">
        <f ca="1"/>
        <v>2011-12-14</v>
      </c>
      <c r="C3443">
        <f ca="1"/>
        <v>11.44</v>
      </c>
      <c r="H3443" s="228" t="str">
        <f ca="1"/>
        <v>2011-12-14</v>
      </c>
      <c r="I3443" s="227">
        <f ca="1"/>
        <v>407155068</v>
      </c>
      <c r="O3443" t="str">
        <f ca="1"/>
        <v>2011-12-12</v>
      </c>
      <c r="P3443">
        <f ca="1"/>
        <v>2.0099999999999998</v>
      </c>
    </row>
    <row r="3444" spans="1:16" ht="12.5">
      <c r="A3444" s="19"/>
      <c r="B3444" s="198" t="str">
        <f ca="1"/>
        <v>2011-12-13</v>
      </c>
      <c r="C3444">
        <f ca="1"/>
        <v>11.7</v>
      </c>
      <c r="H3444" s="228" t="str">
        <f ca="1"/>
        <v>2011-12-13</v>
      </c>
      <c r="I3444" s="227">
        <f ca="1"/>
        <v>339137092</v>
      </c>
      <c r="O3444" t="str">
        <f ca="1"/>
        <v>2011-12-09</v>
      </c>
      <c r="P3444">
        <f ca="1"/>
        <v>2.0499999999999998</v>
      </c>
    </row>
    <row r="3445" spans="1:16" ht="12.5">
      <c r="A3445" s="19"/>
      <c r="B3445" s="198" t="str">
        <f ca="1"/>
        <v>2011-12-12</v>
      </c>
      <c r="C3445">
        <f ca="1"/>
        <v>11.79</v>
      </c>
      <c r="H3445" s="228" t="str">
        <f ca="1"/>
        <v>2011-12-12</v>
      </c>
      <c r="I3445" s="227">
        <f ca="1"/>
        <v>301067200</v>
      </c>
      <c r="O3445" t="str">
        <f ca="1"/>
        <v>2011-12-08</v>
      </c>
      <c r="P3445">
        <f ca="1"/>
        <v>1.97</v>
      </c>
    </row>
    <row r="3446" spans="1:16" ht="12.5">
      <c r="A3446" s="19"/>
      <c r="B3446" s="198" t="str">
        <f ca="1"/>
        <v>2011-12-09</v>
      </c>
      <c r="C3446">
        <f ca="1"/>
        <v>11.85</v>
      </c>
      <c r="H3446" s="228" t="str">
        <f ca="1"/>
        <v>2011-12-09</v>
      </c>
      <c r="I3446" s="227">
        <f ca="1"/>
        <v>297143408</v>
      </c>
      <c r="O3446" t="str">
        <f ca="1"/>
        <v>2011-12-07</v>
      </c>
      <c r="P3446">
        <f ca="1"/>
        <v>2.02</v>
      </c>
    </row>
    <row r="3447" spans="1:16" ht="12.5">
      <c r="A3447" s="19"/>
      <c r="B3447" s="198" t="str">
        <f ca="1"/>
        <v>2011-12-08</v>
      </c>
      <c r="C3447">
        <f ca="1"/>
        <v>11.76</v>
      </c>
      <c r="H3447" s="228" t="str">
        <f ca="1"/>
        <v>2011-12-08</v>
      </c>
      <c r="I3447" s="227">
        <f ca="1"/>
        <v>376356580</v>
      </c>
      <c r="O3447" t="str">
        <f ca="1"/>
        <v>2011-12-06</v>
      </c>
      <c r="P3447">
        <f ca="1"/>
        <v>2.09</v>
      </c>
    </row>
    <row r="3448" spans="1:16" ht="12.5">
      <c r="A3448" s="19"/>
      <c r="B3448" s="198" t="str">
        <f ca="1"/>
        <v>2011-12-07</v>
      </c>
      <c r="C3448">
        <f ca="1"/>
        <v>11.71</v>
      </c>
      <c r="H3448" s="228" t="str">
        <f ca="1"/>
        <v>2011-12-07</v>
      </c>
      <c r="I3448" s="227">
        <f ca="1"/>
        <v>305000048</v>
      </c>
      <c r="O3448" t="str">
        <f ca="1"/>
        <v>2011-12-05</v>
      </c>
      <c r="P3448">
        <f ca="1"/>
        <v>2.0499999999999998</v>
      </c>
    </row>
    <row r="3449" spans="1:16" ht="12.5">
      <c r="A3449" s="19"/>
      <c r="B3449" s="198" t="str">
        <f ca="1"/>
        <v>2011-12-06</v>
      </c>
      <c r="C3449">
        <f ca="1"/>
        <v>11.77</v>
      </c>
      <c r="H3449" s="228" t="str">
        <f ca="1"/>
        <v>2011-12-06</v>
      </c>
      <c r="I3449" s="227">
        <f ca="1"/>
        <v>283804332</v>
      </c>
      <c r="O3449" t="str">
        <f ca="1"/>
        <v>2011-12-02</v>
      </c>
      <c r="P3449">
        <f ca="1"/>
        <v>2.04</v>
      </c>
    </row>
    <row r="3450" spans="1:16" ht="12.5">
      <c r="A3450" s="19"/>
      <c r="B3450" s="198" t="str">
        <f ca="1"/>
        <v>2011-12-05</v>
      </c>
      <c r="C3450">
        <f ca="1"/>
        <v>11.83</v>
      </c>
      <c r="H3450" s="228" t="str">
        <f ca="1"/>
        <v>2011-12-05</v>
      </c>
      <c r="I3450" s="227">
        <f ca="1"/>
        <v>357368836</v>
      </c>
      <c r="O3450" t="str">
        <f ca="1"/>
        <v>2011-12-01</v>
      </c>
      <c r="P3450">
        <f ca="1"/>
        <v>2.12</v>
      </c>
    </row>
    <row r="3451" spans="1:16" ht="12.5">
      <c r="A3451" s="19"/>
      <c r="B3451" s="198" t="str">
        <f ca="1"/>
        <v>2011-12-02</v>
      </c>
      <c r="C3451">
        <f ca="1"/>
        <v>11.73</v>
      </c>
      <c r="H3451" s="228" t="str">
        <f ca="1"/>
        <v>2011-12-02</v>
      </c>
      <c r="I3451" s="227">
        <f ca="1"/>
        <v>379273508</v>
      </c>
      <c r="O3451" t="str">
        <f ca="1"/>
        <v>2011-11-30</v>
      </c>
      <c r="P3451">
        <f ca="1"/>
        <v>2.0699999999999998</v>
      </c>
    </row>
    <row r="3452" spans="1:16" ht="12.5">
      <c r="A3452" s="19"/>
      <c r="B3452" s="198" t="str">
        <f ca="1"/>
        <v>2011-12-01</v>
      </c>
      <c r="C3452">
        <f ca="1"/>
        <v>11.67</v>
      </c>
      <c r="H3452" s="228" t="str">
        <f ca="1"/>
        <v>2011-12-01</v>
      </c>
      <c r="I3452" s="227">
        <f ca="1"/>
        <v>387181200</v>
      </c>
      <c r="O3452" t="str">
        <f ca="1"/>
        <v>2011-11-29</v>
      </c>
      <c r="P3452">
        <f ca="1"/>
        <v>2</v>
      </c>
    </row>
    <row r="3453" spans="1:16" ht="12.5">
      <c r="A3453" s="19"/>
      <c r="B3453" s="198" t="str">
        <f ca="1"/>
        <v>2011-11-30</v>
      </c>
      <c r="C3453">
        <f ca="1"/>
        <v>11.5</v>
      </c>
      <c r="H3453" s="228" t="str">
        <f ca="1"/>
        <v>2011-11-30</v>
      </c>
      <c r="I3453" s="227">
        <f ca="1"/>
        <v>406067240</v>
      </c>
      <c r="O3453" t="str">
        <f ca="1"/>
        <v>2011-11-28</v>
      </c>
      <c r="P3453">
        <f ca="1"/>
        <v>1.96</v>
      </c>
    </row>
    <row r="3454" spans="1:16" ht="12.5">
      <c r="A3454" s="19"/>
      <c r="B3454" s="198" t="str">
        <f ca="1"/>
        <v>2011-11-29</v>
      </c>
      <c r="C3454">
        <f ca="1"/>
        <v>11.23</v>
      </c>
      <c r="H3454" s="228" t="str">
        <f ca="1"/>
        <v>2011-11-29</v>
      </c>
      <c r="I3454" s="227">
        <f ca="1"/>
        <v>376031836</v>
      </c>
      <c r="O3454" t="str">
        <f ca="1"/>
        <v>2011-11-25</v>
      </c>
      <c r="P3454">
        <f ca="1"/>
        <v>1.97</v>
      </c>
    </row>
    <row r="3455" spans="1:16" ht="12.5">
      <c r="A3455" s="19"/>
      <c r="B3455" s="198" t="str">
        <f ca="1"/>
        <v>2011-11-28</v>
      </c>
      <c r="C3455">
        <f ca="1"/>
        <v>11.32</v>
      </c>
      <c r="H3455" s="228" t="str">
        <f ca="1"/>
        <v>2011-11-28</v>
      </c>
      <c r="I3455" s="227">
        <f ca="1"/>
        <v>346643732</v>
      </c>
      <c r="O3455" t="str">
        <f ca="1"/>
        <v>2011-11-23</v>
      </c>
      <c r="P3455">
        <f ca="1"/>
        <v>1.88</v>
      </c>
    </row>
    <row r="3456" spans="1:16" ht="12.5">
      <c r="A3456" s="19"/>
      <c r="B3456" s="198" t="str">
        <f ca="1"/>
        <v>2011-11-25</v>
      </c>
      <c r="C3456">
        <f ca="1"/>
        <v>10.94</v>
      </c>
      <c r="H3456" s="228" t="str">
        <f ca="1"/>
        <v>2011-11-25</v>
      </c>
      <c r="I3456" s="227">
        <f ca="1"/>
        <v>254760800</v>
      </c>
      <c r="O3456" t="str">
        <f ca="1"/>
        <v>2011-11-22</v>
      </c>
      <c r="P3456">
        <f ca="1"/>
        <v>1.94</v>
      </c>
    </row>
    <row r="3457" spans="1:16" ht="12.5">
      <c r="A3457" s="19"/>
      <c r="B3457" s="198" t="str">
        <f ca="1"/>
        <v>2011-11-23</v>
      </c>
      <c r="C3457">
        <f ca="1"/>
        <v>11.04</v>
      </c>
      <c r="H3457" s="228" t="str">
        <f ca="1"/>
        <v>2011-11-23</v>
      </c>
      <c r="I3457" s="227">
        <f ca="1"/>
        <v>428642264</v>
      </c>
      <c r="O3457" t="str">
        <f ca="1"/>
        <v>2011-11-21</v>
      </c>
      <c r="P3457">
        <f ca="1"/>
        <v>1.96</v>
      </c>
    </row>
    <row r="3458" spans="1:16" ht="12.5">
      <c r="A3458" s="19"/>
      <c r="B3458" s="198" t="str">
        <f ca="1"/>
        <v>2011-11-22</v>
      </c>
      <c r="C3458">
        <f ca="1"/>
        <v>11.33</v>
      </c>
      <c r="H3458" s="228" t="str">
        <f ca="1"/>
        <v>2011-11-22</v>
      </c>
      <c r="I3458" s="227">
        <f ca="1"/>
        <v>409297744</v>
      </c>
      <c r="O3458" t="str">
        <f ca="1"/>
        <v>2011-11-18</v>
      </c>
      <c r="P3458">
        <f ca="1"/>
        <v>2.0099999999999998</v>
      </c>
    </row>
    <row r="3459" spans="1:16" ht="12.5">
      <c r="A3459" s="19"/>
      <c r="B3459" s="198" t="str">
        <f ca="1"/>
        <v>2011-11-21</v>
      </c>
      <c r="C3459">
        <f ca="1"/>
        <v>11.1</v>
      </c>
      <c r="H3459" s="228" t="str">
        <f ca="1"/>
        <v>2011-11-21</v>
      </c>
      <c r="I3459" s="227">
        <f ca="1"/>
        <v>448202804</v>
      </c>
      <c r="O3459" t="str">
        <f ca="1"/>
        <v>2011-11-17</v>
      </c>
      <c r="P3459">
        <f ca="1"/>
        <v>1.96</v>
      </c>
    </row>
    <row r="3460" spans="1:16" ht="12.5">
      <c r="A3460" s="19"/>
      <c r="B3460" s="198" t="str">
        <f ca="1"/>
        <v>2011-11-18</v>
      </c>
      <c r="C3460">
        <f ca="1"/>
        <v>11.28</v>
      </c>
      <c r="H3460" s="228" t="str">
        <f ca="1"/>
        <v>2011-11-18</v>
      </c>
      <c r="I3460" s="227">
        <f ca="1"/>
        <v>372075432</v>
      </c>
      <c r="O3460" t="str">
        <f ca="1"/>
        <v>2011-11-16</v>
      </c>
      <c r="P3460">
        <f ca="1"/>
        <v>2.02</v>
      </c>
    </row>
    <row r="3461" spans="1:16" ht="12.5">
      <c r="A3461" s="19"/>
      <c r="B3461" s="198" t="str">
        <f ca="1"/>
        <v>2011-11-17</v>
      </c>
      <c r="C3461">
        <f ca="1"/>
        <v>11.36</v>
      </c>
      <c r="H3461" s="228" t="str">
        <f ca="1"/>
        <v>2011-11-17</v>
      </c>
      <c r="I3461" s="227">
        <f ca="1"/>
        <v>480121184</v>
      </c>
      <c r="O3461" t="str">
        <f ca="1"/>
        <v>2011-11-15</v>
      </c>
      <c r="P3461">
        <f ca="1"/>
        <v>2.06</v>
      </c>
    </row>
    <row r="3462" spans="1:16" ht="12.5">
      <c r="A3462" s="19"/>
      <c r="B3462" s="198" t="str">
        <f ca="1"/>
        <v>2011-11-16</v>
      </c>
      <c r="C3462">
        <f ca="1"/>
        <v>11.58</v>
      </c>
      <c r="H3462" s="228" t="str">
        <f ca="1"/>
        <v>2011-11-16</v>
      </c>
      <c r="I3462" s="227">
        <f ca="1"/>
        <v>349210400</v>
      </c>
      <c r="O3462" t="str">
        <f ca="1"/>
        <v>2011-11-14</v>
      </c>
      <c r="P3462">
        <f ca="1"/>
        <v>2.04</v>
      </c>
    </row>
    <row r="3463" spans="1:16" ht="12.5">
      <c r="A3463" s="19"/>
      <c r="B3463" s="198" t="str">
        <f ca="1"/>
        <v>2011-11-15</v>
      </c>
      <c r="C3463">
        <f ca="1"/>
        <v>11.7</v>
      </c>
      <c r="H3463" s="228" t="str">
        <f ca="1"/>
        <v>2011-11-15</v>
      </c>
      <c r="I3463" s="227">
        <f ca="1"/>
        <v>430979704</v>
      </c>
      <c r="O3463" t="str">
        <f ca="1"/>
        <v>2011-11-11</v>
      </c>
      <c r="P3463">
        <f ca="1"/>
        <v>2.06</v>
      </c>
    </row>
    <row r="3464" spans="1:16" ht="12.5">
      <c r="A3464" s="19"/>
      <c r="B3464" s="198" t="str">
        <f ca="1"/>
        <v>2011-11-14</v>
      </c>
      <c r="C3464">
        <f ca="1"/>
        <v>11.41</v>
      </c>
      <c r="H3464" s="228" t="str">
        <f ca="1"/>
        <v>2011-11-14</v>
      </c>
      <c r="I3464" s="227">
        <f ca="1"/>
        <v>433062432</v>
      </c>
      <c r="O3464" t="str">
        <f ca="1"/>
        <v>2011-11-10</v>
      </c>
      <c r="P3464">
        <f ca="1"/>
        <v>2.06</v>
      </c>
    </row>
    <row r="3465" spans="1:16" ht="12.5">
      <c r="A3465" s="19"/>
      <c r="B3465" s="198" t="str">
        <f ca="1"/>
        <v>2011-11-11</v>
      </c>
      <c r="C3465">
        <f ca="1"/>
        <v>11.57</v>
      </c>
      <c r="H3465" s="228" t="str">
        <f ca="1"/>
        <v>2011-11-11</v>
      </c>
      <c r="I3465" s="227">
        <f ca="1"/>
        <v>653786000</v>
      </c>
      <c r="O3465" t="str">
        <f ca="1"/>
        <v>2011-11-09</v>
      </c>
      <c r="P3465">
        <f ca="1"/>
        <v>1.96</v>
      </c>
    </row>
    <row r="3466" spans="1:16" ht="12.5">
      <c r="A3466" s="19"/>
      <c r="B3466" s="198" t="str">
        <f ca="1"/>
        <v>2011-11-10</v>
      </c>
      <c r="C3466">
        <f ca="1"/>
        <v>11.59</v>
      </c>
      <c r="H3466" s="228" t="str">
        <f ca="1"/>
        <v>2011-11-10</v>
      </c>
      <c r="I3466" s="227">
        <f ca="1"/>
        <v>744981736</v>
      </c>
      <c r="O3466" t="str">
        <f ca="1"/>
        <v>2011-11-08</v>
      </c>
      <c r="P3466">
        <f ca="1"/>
        <v>2.0699999999999998</v>
      </c>
    </row>
    <row r="3467" spans="1:16" ht="12.5">
      <c r="A3467" s="19"/>
      <c r="B3467" s="198" t="str">
        <f ca="1"/>
        <v>2011-11-09</v>
      </c>
      <c r="C3467">
        <f ca="1"/>
        <v>11.9</v>
      </c>
      <c r="H3467" s="228" t="str">
        <f ca="1"/>
        <v>2011-11-09</v>
      </c>
      <c r="I3467" s="227">
        <f ca="1"/>
        <v>558684332</v>
      </c>
      <c r="O3467" t="str">
        <f ca="1"/>
        <v>2011-11-07</v>
      </c>
      <c r="P3467">
        <f ca="1"/>
        <v>1.99</v>
      </c>
    </row>
    <row r="3468" spans="1:16" ht="12.5">
      <c r="A3468" s="19"/>
      <c r="B3468" s="198" t="str">
        <f ca="1"/>
        <v>2011-11-08</v>
      </c>
      <c r="C3468">
        <f ca="1"/>
        <v>12.22</v>
      </c>
      <c r="H3468" s="228" t="str">
        <f ca="1"/>
        <v>2011-11-08</v>
      </c>
      <c r="I3468" s="227">
        <f ca="1"/>
        <v>400442000</v>
      </c>
      <c r="O3468" t="str">
        <f ca="1"/>
        <v>2011-11-04</v>
      </c>
      <c r="P3468">
        <f ca="1"/>
        <v>2.0499999999999998</v>
      </c>
    </row>
    <row r="3469" spans="1:16" ht="12.5">
      <c r="A3469" s="19"/>
      <c r="B3469" s="198" t="str">
        <f ca="1"/>
        <v>2011-11-07</v>
      </c>
      <c r="C3469">
        <f ca="1"/>
        <v>12.03</v>
      </c>
      <c r="H3469" s="228" t="str">
        <f ca="1"/>
        <v>2011-11-07</v>
      </c>
      <c r="I3469" s="227">
        <f ca="1"/>
        <v>270275600</v>
      </c>
      <c r="O3469" t="str">
        <f ca="1"/>
        <v>2011-11-03</v>
      </c>
      <c r="P3469">
        <f ca="1"/>
        <v>2.0699999999999998</v>
      </c>
    </row>
    <row r="3470" spans="1:16" ht="12.5">
      <c r="A3470" s="19"/>
      <c r="B3470" s="198" t="str">
        <f ca="1"/>
        <v>2011-11-04</v>
      </c>
      <c r="C3470">
        <f ca="1"/>
        <v>12.04</v>
      </c>
      <c r="H3470" s="228" t="str">
        <f ca="1"/>
        <v>2011-11-04</v>
      </c>
      <c r="I3470" s="227">
        <f ca="1"/>
        <v>302229200</v>
      </c>
      <c r="O3470" t="str">
        <f ca="1"/>
        <v>2011-11-02</v>
      </c>
      <c r="P3470">
        <f ca="1"/>
        <v>2.0099999999999998</v>
      </c>
    </row>
    <row r="3471" spans="1:16" ht="12.5">
      <c r="A3471" s="19"/>
      <c r="B3471" s="198" t="str">
        <f ca="1"/>
        <v>2011-11-03</v>
      </c>
      <c r="C3471">
        <f ca="1"/>
        <v>12.13</v>
      </c>
      <c r="H3471" s="228" t="str">
        <f ca="1"/>
        <v>2011-11-03</v>
      </c>
      <c r="I3471" s="227">
        <f ca="1"/>
        <v>441524796</v>
      </c>
      <c r="O3471" t="str">
        <f ca="1"/>
        <v>2011-11-01</v>
      </c>
      <c r="P3471">
        <f ca="1"/>
        <v>2</v>
      </c>
    </row>
    <row r="3472" spans="1:16" ht="12.5">
      <c r="A3472" s="19"/>
      <c r="B3472" s="198" t="str">
        <f ca="1"/>
        <v>2011-11-02</v>
      </c>
      <c r="C3472">
        <f ca="1"/>
        <v>11.96</v>
      </c>
      <c r="H3472" s="228" t="str">
        <f ca="1"/>
        <v>2011-11-02</v>
      </c>
      <c r="I3472" s="227">
        <f ca="1"/>
        <v>328255052</v>
      </c>
      <c r="O3472" t="str">
        <f ca="1"/>
        <v>2011-10-31</v>
      </c>
      <c r="P3472">
        <f ca="1"/>
        <v>2.17</v>
      </c>
    </row>
    <row r="3473" spans="1:16" ht="12.5">
      <c r="A3473" s="19"/>
      <c r="B3473" s="198" t="str">
        <f ca="1"/>
        <v>2011-11-01</v>
      </c>
      <c r="C3473">
        <f ca="1"/>
        <v>11.93</v>
      </c>
      <c r="H3473" s="228" t="str">
        <f ca="1"/>
        <v>2011-11-01</v>
      </c>
      <c r="I3473" s="227">
        <f ca="1"/>
        <v>531790000</v>
      </c>
      <c r="O3473" t="str">
        <f ca="1"/>
        <v>2011-10-28</v>
      </c>
      <c r="P3473">
        <f ca="1"/>
        <v>2.31</v>
      </c>
    </row>
    <row r="3474" spans="1:16" ht="12.5">
      <c r="A3474" s="19"/>
      <c r="B3474" s="198" t="str">
        <f ca="1"/>
        <v>2011-10-31</v>
      </c>
      <c r="C3474">
        <f ca="1"/>
        <v>12.18</v>
      </c>
      <c r="H3474" s="228" t="str">
        <f ca="1"/>
        <v>2011-10-31</v>
      </c>
      <c r="I3474" s="227">
        <f ca="1"/>
        <v>385625568</v>
      </c>
      <c r="O3474" t="str">
        <f ca="1"/>
        <v>2011-10-27</v>
      </c>
      <c r="P3474">
        <f ca="1"/>
        <v>2.4</v>
      </c>
    </row>
    <row r="3475" spans="1:16" ht="12.5">
      <c r="A3475" s="19"/>
      <c r="B3475" s="198" t="str">
        <f ca="1"/>
        <v>2011-10-28</v>
      </c>
      <c r="C3475">
        <f ca="1"/>
        <v>12.19</v>
      </c>
      <c r="H3475" s="228" t="str">
        <f ca="1"/>
        <v>2011-10-28</v>
      </c>
      <c r="I3475" s="227">
        <f ca="1"/>
        <v>322842800</v>
      </c>
      <c r="O3475" t="str">
        <f ca="1"/>
        <v>2011-10-26</v>
      </c>
      <c r="P3475">
        <f ca="1"/>
        <v>2.2000000000000002</v>
      </c>
    </row>
    <row r="3476" spans="1:16" ht="12.5">
      <c r="A3476" s="19"/>
      <c r="B3476" s="198" t="str">
        <f ca="1"/>
        <v>2011-10-27</v>
      </c>
      <c r="C3476">
        <f ca="1"/>
        <v>12.18</v>
      </c>
      <c r="H3476" s="228" t="str">
        <f ca="1"/>
        <v>2011-10-27</v>
      </c>
      <c r="I3476" s="227">
        <f ca="1"/>
        <v>494853675</v>
      </c>
      <c r="O3476" t="str">
        <f ca="1"/>
        <v>2011-10-25</v>
      </c>
      <c r="P3476">
        <f ca="1"/>
        <v>2.13</v>
      </c>
    </row>
    <row r="3477" spans="1:16" ht="12.5">
      <c r="A3477" s="19"/>
      <c r="B3477" s="198" t="str">
        <f ca="1"/>
        <v>2011-10-26</v>
      </c>
      <c r="C3477">
        <f ca="1"/>
        <v>12.06</v>
      </c>
      <c r="H3477" s="228" t="str">
        <f ca="1"/>
        <v>2011-10-26</v>
      </c>
      <c r="I3477" s="227">
        <f ca="1"/>
        <v>456304800</v>
      </c>
      <c r="O3477" t="str">
        <f ca="1"/>
        <v>2011-10-24</v>
      </c>
      <c r="P3477">
        <f ca="1"/>
        <v>2.23</v>
      </c>
    </row>
    <row r="3478" spans="1:16" ht="12.5">
      <c r="A3478" s="19"/>
      <c r="B3478" s="198" t="str">
        <f ca="1"/>
        <v>2011-10-25</v>
      </c>
      <c r="C3478">
        <f ca="1"/>
        <v>11.97</v>
      </c>
      <c r="H3478" s="228" t="str">
        <f ca="1"/>
        <v>2011-10-25</v>
      </c>
      <c r="I3478" s="227">
        <f ca="1"/>
        <v>430601284</v>
      </c>
      <c r="O3478" t="str">
        <f ca="1"/>
        <v>2011-10-21</v>
      </c>
      <c r="P3478">
        <f ca="1"/>
        <v>2.2000000000000002</v>
      </c>
    </row>
    <row r="3479" spans="1:16" ht="12.5">
      <c r="A3479" s="19"/>
      <c r="B3479" s="198" t="str">
        <f ca="1"/>
        <v>2011-10-24</v>
      </c>
      <c r="C3479">
        <f ca="1"/>
        <v>12.21</v>
      </c>
      <c r="H3479" s="228" t="str">
        <f ca="1"/>
        <v>2011-10-24</v>
      </c>
      <c r="I3479" s="227">
        <f ca="1"/>
        <v>502356787</v>
      </c>
      <c r="O3479" t="str">
        <f ca="1"/>
        <v>2011-10-20</v>
      </c>
      <c r="P3479">
        <f ca="1"/>
        <v>2.1800000000000002</v>
      </c>
    </row>
    <row r="3480" spans="1:16" ht="12.5">
      <c r="A3480" s="19"/>
      <c r="B3480" s="198" t="str">
        <f ca="1"/>
        <v>2011-10-21</v>
      </c>
      <c r="C3480">
        <f ca="1"/>
        <v>11.82</v>
      </c>
      <c r="H3480" s="228" t="str">
        <f ca="1"/>
        <v>2011-10-21</v>
      </c>
      <c r="I3480" s="227">
        <f ca="1"/>
        <v>621244400</v>
      </c>
      <c r="O3480" t="str">
        <f ca="1"/>
        <v>2011-10-19</v>
      </c>
      <c r="P3480">
        <f ca="1"/>
        <v>2.16</v>
      </c>
    </row>
    <row r="3481" spans="1:16" ht="12.5">
      <c r="A3481" s="19"/>
      <c r="B3481" s="198" t="str">
        <f ca="1"/>
        <v>2011-10-20</v>
      </c>
      <c r="C3481">
        <f ca="1"/>
        <v>11.9</v>
      </c>
      <c r="H3481" s="228" t="str">
        <f ca="1"/>
        <v>2011-10-20</v>
      </c>
      <c r="I3481" s="227">
        <f ca="1"/>
        <v>549529892</v>
      </c>
      <c r="O3481" t="str">
        <f ca="1"/>
        <v>2011-10-18</v>
      </c>
      <c r="P3481">
        <f ca="1"/>
        <v>2.15</v>
      </c>
    </row>
    <row r="3482" spans="1:16" ht="12.5">
      <c r="A3482" s="19"/>
      <c r="B3482" s="198" t="str">
        <f ca="1"/>
        <v>2011-10-19</v>
      </c>
      <c r="C3482">
        <f ca="1"/>
        <v>12</v>
      </c>
      <c r="H3482" s="228" t="str">
        <f ca="1"/>
        <v>2011-10-19</v>
      </c>
      <c r="I3482" s="227">
        <f ca="1"/>
        <v>1104059600</v>
      </c>
      <c r="O3482" t="str">
        <f ca="1"/>
        <v>2011-10-17</v>
      </c>
      <c r="P3482">
        <f ca="1"/>
        <v>2.15</v>
      </c>
    </row>
    <row r="3483" spans="1:16" ht="12.5">
      <c r="A3483" s="19"/>
      <c r="B3483" s="198" t="str">
        <f ca="1"/>
        <v>2011-10-18</v>
      </c>
      <c r="C3483">
        <f ca="1"/>
        <v>12.71</v>
      </c>
      <c r="H3483" s="228" t="str">
        <f ca="1"/>
        <v>2011-10-18</v>
      </c>
      <c r="I3483" s="227">
        <f ca="1"/>
        <v>881602400</v>
      </c>
      <c r="O3483" t="str">
        <f ca="1"/>
        <v>2011-10-14</v>
      </c>
      <c r="P3483">
        <f ca="1"/>
        <v>2.23</v>
      </c>
    </row>
    <row r="3484" spans="1:16" ht="12.5">
      <c r="A3484" s="19"/>
      <c r="B3484" s="198" t="str">
        <f ca="1"/>
        <v>2011-10-17</v>
      </c>
      <c r="C3484">
        <f ca="1"/>
        <v>12.64</v>
      </c>
      <c r="H3484" s="228" t="str">
        <f ca="1"/>
        <v>2011-10-17</v>
      </c>
      <c r="I3484" s="227">
        <f ca="1"/>
        <v>686044800</v>
      </c>
      <c r="O3484" t="str">
        <f ca="1"/>
        <v>2011-10-13</v>
      </c>
      <c r="P3484">
        <f ca="1"/>
        <v>2.17</v>
      </c>
    </row>
    <row r="3485" spans="1:16" ht="12.5">
      <c r="A3485" s="19"/>
      <c r="B3485" s="198" t="str">
        <f ca="1"/>
        <v>2011-10-14</v>
      </c>
      <c r="C3485">
        <f ca="1"/>
        <v>12.7</v>
      </c>
      <c r="H3485" s="228" t="str">
        <f ca="1"/>
        <v>2011-10-14</v>
      </c>
      <c r="I3485" s="227">
        <f ca="1"/>
        <v>573367548</v>
      </c>
      <c r="O3485" t="str">
        <f ca="1"/>
        <v>2011-10-12</v>
      </c>
      <c r="P3485">
        <f ca="1"/>
        <v>2.23</v>
      </c>
    </row>
    <row r="3486" spans="1:16" ht="12.5">
      <c r="A3486" s="19"/>
      <c r="B3486" s="198" t="str">
        <f ca="1"/>
        <v>2011-10-13</v>
      </c>
      <c r="C3486">
        <f ca="1"/>
        <v>12.29</v>
      </c>
      <c r="H3486" s="228" t="str">
        <f ca="1"/>
        <v>2011-10-13</v>
      </c>
      <c r="I3486" s="227">
        <f ca="1"/>
        <v>426185200</v>
      </c>
      <c r="O3486" t="str">
        <f ca="1"/>
        <v>2011-10-11</v>
      </c>
      <c r="P3486">
        <f ca="1"/>
        <v>2.16</v>
      </c>
    </row>
    <row r="3487" spans="1:16" ht="12.5">
      <c r="A3487" s="19"/>
      <c r="B3487" s="198" t="str">
        <f ca="1"/>
        <v>2011-10-12</v>
      </c>
      <c r="C3487">
        <f ca="1"/>
        <v>12.1</v>
      </c>
      <c r="H3487" s="228" t="str">
        <f ca="1"/>
        <v>2011-10-12</v>
      </c>
      <c r="I3487" s="227">
        <f ca="1"/>
        <v>622286000</v>
      </c>
      <c r="O3487" t="str">
        <f ca="1"/>
        <v>2011-10-10</v>
      </c>
      <c r="P3487">
        <f ca="1"/>
        <v>2.08</v>
      </c>
    </row>
    <row r="3488" spans="1:16" ht="12.5">
      <c r="A3488" s="19"/>
      <c r="B3488" s="198" t="str">
        <f ca="1"/>
        <v>2011-10-11</v>
      </c>
      <c r="C3488">
        <f ca="1"/>
        <v>12.05</v>
      </c>
      <c r="H3488" s="228" t="str">
        <f ca="1"/>
        <v>2011-10-11</v>
      </c>
      <c r="I3488" s="227">
        <f ca="1"/>
        <v>605687600</v>
      </c>
      <c r="O3488" t="str">
        <f ca="1"/>
        <v>2011-10-07</v>
      </c>
      <c r="P3488">
        <f ca="1"/>
        <v>2.0699999999999998</v>
      </c>
    </row>
    <row r="3489" spans="1:16" ht="12.5">
      <c r="A3489" s="19"/>
      <c r="B3489" s="198" t="str">
        <f ca="1"/>
        <v>2011-10-10</v>
      </c>
      <c r="C3489">
        <f ca="1"/>
        <v>11.7</v>
      </c>
      <c r="H3489" s="228" t="str">
        <f ca="1"/>
        <v>2011-10-10</v>
      </c>
      <c r="I3489" s="227">
        <f ca="1"/>
        <v>442514800</v>
      </c>
      <c r="O3489" t="str">
        <f ca="1"/>
        <v>2011-10-06</v>
      </c>
      <c r="P3489">
        <f ca="1"/>
        <v>1.99</v>
      </c>
    </row>
    <row r="3490" spans="1:16" ht="12.5">
      <c r="A3490" s="19"/>
      <c r="B3490" s="198" t="str">
        <f ca="1"/>
        <v>2011-10-07</v>
      </c>
      <c r="C3490">
        <f ca="1"/>
        <v>11.13</v>
      </c>
      <c r="H3490" s="228" t="str">
        <f ca="1"/>
        <v>2011-10-07</v>
      </c>
      <c r="I3490" s="227">
        <f ca="1"/>
        <v>535617236</v>
      </c>
      <c r="O3490" t="str">
        <f ca="1"/>
        <v>2011-10-05</v>
      </c>
      <c r="P3490">
        <f ca="1"/>
        <v>1.91</v>
      </c>
    </row>
    <row r="3491" spans="1:16" ht="12.5">
      <c r="A3491" s="19"/>
      <c r="B3491" s="198" t="str">
        <f ca="1"/>
        <v>2011-10-06</v>
      </c>
      <c r="C3491">
        <f ca="1"/>
        <v>11.36</v>
      </c>
      <c r="H3491" s="228" t="str">
        <f ca="1"/>
        <v>2011-10-06</v>
      </c>
      <c r="I3491" s="227">
        <f ca="1"/>
        <v>812582400</v>
      </c>
      <c r="O3491" t="str">
        <f ca="1"/>
        <v>2011-10-04</v>
      </c>
      <c r="P3491">
        <f ca="1"/>
        <v>1.78</v>
      </c>
    </row>
    <row r="3492" spans="1:16" ht="12.5">
      <c r="A3492" s="19"/>
      <c r="B3492" s="198" t="str">
        <f ca="1"/>
        <v>2011-10-05</v>
      </c>
      <c r="C3492">
        <f ca="1"/>
        <v>11.38</v>
      </c>
      <c r="H3492" s="228" t="str">
        <f ca="1"/>
        <v>2011-10-05</v>
      </c>
      <c r="I3492" s="227">
        <f ca="1"/>
        <v>786470160</v>
      </c>
      <c r="O3492" t="str">
        <f ca="1"/>
        <v>2011-10-03</v>
      </c>
      <c r="P3492">
        <f ca="1"/>
        <v>1.79</v>
      </c>
    </row>
    <row r="3493" spans="1:16" ht="12.5">
      <c r="A3493" s="19"/>
      <c r="B3493" s="198" t="str">
        <f ca="1"/>
        <v>2011-10-04</v>
      </c>
      <c r="C3493">
        <f ca="1"/>
        <v>11.21</v>
      </c>
      <c r="H3493" s="228" t="str">
        <f ca="1"/>
        <v>2011-10-04</v>
      </c>
      <c r="I3493" s="227">
        <f ca="1"/>
        <v>1233677200</v>
      </c>
      <c r="O3493" t="str">
        <f ca="1"/>
        <v>2011-09-30</v>
      </c>
      <c r="P3493">
        <f ca="1"/>
        <v>1.92</v>
      </c>
    </row>
    <row r="3494" spans="1:16" ht="12.5">
      <c r="A3494" s="19"/>
      <c r="B3494" s="198" t="str">
        <f ca="1"/>
        <v>2011-10-03</v>
      </c>
      <c r="C3494">
        <f ca="1"/>
        <v>11.27</v>
      </c>
      <c r="H3494" s="228" t="str">
        <f ca="1"/>
        <v>2011-10-03</v>
      </c>
      <c r="I3494" s="227">
        <f ca="1"/>
        <v>669099200</v>
      </c>
      <c r="O3494" t="str">
        <f ca="1"/>
        <v>2011-09-29</v>
      </c>
      <c r="P3494">
        <f ca="1"/>
        <v>1.96</v>
      </c>
    </row>
    <row r="3495" spans="1:16" ht="12.5">
      <c r="A3495" s="19"/>
      <c r="B3495" s="198" t="str">
        <f ca="1"/>
        <v>2011-09-30</v>
      </c>
      <c r="C3495">
        <f ca="1"/>
        <v>11.48</v>
      </c>
      <c r="H3495" s="228" t="str">
        <f ca="1"/>
        <v>2011-09-30</v>
      </c>
      <c r="I3495" s="227">
        <f ca="1"/>
        <v>548237412</v>
      </c>
      <c r="O3495" t="str">
        <f ca="1"/>
        <v>2011-09-28</v>
      </c>
      <c r="P3495">
        <f ca="1"/>
        <v>2</v>
      </c>
    </row>
    <row r="3496" spans="1:16" ht="12.5">
      <c r="A3496" s="19"/>
      <c r="B3496" s="198" t="str">
        <f ca="1"/>
        <v>2011-09-29</v>
      </c>
      <c r="C3496">
        <f ca="1"/>
        <v>11.75</v>
      </c>
      <c r="H3496" s="228" t="str">
        <f ca="1"/>
        <v>2011-09-29</v>
      </c>
      <c r="I3496" s="227">
        <f ca="1"/>
        <v>651365320</v>
      </c>
      <c r="O3496" t="str">
        <f ca="1"/>
        <v>2011-09-27</v>
      </c>
      <c r="P3496">
        <f ca="1"/>
        <v>2.02</v>
      </c>
    </row>
    <row r="3497" spans="1:16" ht="12.5">
      <c r="A3497" s="19"/>
      <c r="B3497" s="198" t="str">
        <f ca="1"/>
        <v>2011-09-28</v>
      </c>
      <c r="C3497">
        <f ca="1"/>
        <v>11.95</v>
      </c>
      <c r="H3497" s="228" t="str">
        <f ca="1"/>
        <v>2011-09-28</v>
      </c>
      <c r="I3497" s="227">
        <f ca="1"/>
        <v>429853152</v>
      </c>
      <c r="O3497" t="str">
        <f ca="1"/>
        <v>2011-09-26</v>
      </c>
      <c r="P3497">
        <f ca="1"/>
        <v>1.9</v>
      </c>
    </row>
    <row r="3498" spans="1:16" ht="12.5">
      <c r="A3498" s="19"/>
      <c r="B3498" s="198" t="str">
        <f ca="1"/>
        <v>2011-09-27</v>
      </c>
      <c r="C3498">
        <f ca="1"/>
        <v>12.02</v>
      </c>
      <c r="H3498" s="228" t="str">
        <f ca="1"/>
        <v>2011-09-27</v>
      </c>
      <c r="I3498" s="227">
        <f ca="1"/>
        <v>632498232</v>
      </c>
      <c r="O3498" t="str">
        <f ca="1"/>
        <v>2011-09-23</v>
      </c>
      <c r="P3498">
        <f ca="1"/>
        <v>1.81</v>
      </c>
    </row>
    <row r="3499" spans="1:16" ht="12.5">
      <c r="A3499" s="19"/>
      <c r="B3499" s="198" t="str">
        <f ca="1"/>
        <v>2011-09-26</v>
      </c>
      <c r="C3499">
        <f ca="1"/>
        <v>12.13</v>
      </c>
      <c r="H3499" s="228" t="str">
        <f ca="1"/>
        <v>2011-09-26</v>
      </c>
      <c r="I3499" s="227">
        <f ca="1"/>
        <v>812876400</v>
      </c>
      <c r="O3499" t="str">
        <f ca="1"/>
        <v>2011-09-22</v>
      </c>
      <c r="P3499">
        <f ca="1"/>
        <v>1.72</v>
      </c>
    </row>
    <row r="3500" spans="1:16" ht="12.5">
      <c r="A3500" s="19"/>
      <c r="B3500" s="198" t="str">
        <f ca="1"/>
        <v>2011-09-23</v>
      </c>
      <c r="C3500">
        <f ca="1"/>
        <v>12.17</v>
      </c>
      <c r="H3500" s="228" t="str">
        <f ca="1"/>
        <v>2011-09-23</v>
      </c>
      <c r="I3500" s="227">
        <f ca="1"/>
        <v>546483040</v>
      </c>
      <c r="O3500" t="str">
        <f ca="1"/>
        <v>2011-09-21</v>
      </c>
      <c r="P3500">
        <f ca="1"/>
        <v>1.88</v>
      </c>
    </row>
    <row r="3501" spans="1:16" ht="12.5">
      <c r="A3501" s="19"/>
      <c r="B3501" s="198" t="str">
        <f ca="1"/>
        <v>2011-09-22</v>
      </c>
      <c r="C3501">
        <f ca="1"/>
        <v>12.09</v>
      </c>
      <c r="H3501" s="228" t="str">
        <f ca="1"/>
        <v>2011-09-22</v>
      </c>
      <c r="I3501" s="227">
        <f ca="1"/>
        <v>968481544</v>
      </c>
      <c r="O3501" t="str">
        <f ca="1"/>
        <v>2011-09-20</v>
      </c>
      <c r="P3501">
        <f ca="1"/>
        <v>1.95</v>
      </c>
    </row>
    <row r="3502" spans="1:16" ht="12.5">
      <c r="A3502" s="19"/>
      <c r="B3502" s="198" t="str">
        <f ca="1"/>
        <v>2011-09-21</v>
      </c>
      <c r="C3502">
        <f ca="1"/>
        <v>12.4</v>
      </c>
      <c r="H3502" s="228" t="str">
        <f ca="1"/>
        <v>2011-09-21</v>
      </c>
      <c r="I3502" s="227">
        <f ca="1"/>
        <v>605976000</v>
      </c>
      <c r="O3502" t="str">
        <f ca="1"/>
        <v>2011-09-19</v>
      </c>
      <c r="P3502">
        <f ca="1"/>
        <v>1.94</v>
      </c>
    </row>
    <row r="3503" spans="1:16" ht="12.5">
      <c r="A3503" s="19"/>
      <c r="B3503" s="198" t="str">
        <f ca="1"/>
        <v>2011-09-20</v>
      </c>
      <c r="C3503">
        <f ca="1"/>
        <v>12.44</v>
      </c>
      <c r="H3503" s="228" t="str">
        <f ca="1"/>
        <v>2011-09-20</v>
      </c>
      <c r="I3503" s="227">
        <f ca="1"/>
        <v>775754000</v>
      </c>
      <c r="O3503" t="str">
        <f ca="1"/>
        <v>2011-09-16</v>
      </c>
      <c r="P3503">
        <f ca="1"/>
        <v>2.08</v>
      </c>
    </row>
    <row r="3504" spans="1:16" ht="12.5">
      <c r="A3504" s="19"/>
      <c r="B3504" s="198" t="str">
        <f ca="1"/>
        <v>2011-09-19</v>
      </c>
      <c r="C3504">
        <f ca="1"/>
        <v>12.39</v>
      </c>
      <c r="H3504" s="228" t="str">
        <f ca="1"/>
        <v>2011-09-19</v>
      </c>
      <c r="I3504" s="227">
        <f ca="1"/>
        <v>823860800</v>
      </c>
      <c r="O3504" t="str">
        <f ca="1"/>
        <v>2011-09-15</v>
      </c>
      <c r="P3504">
        <f ca="1"/>
        <v>2.09</v>
      </c>
    </row>
    <row r="3505" spans="1:16" ht="12.5">
      <c r="A3505" s="19"/>
      <c r="B3505" s="198" t="str">
        <f ca="1"/>
        <v>2011-09-16</v>
      </c>
      <c r="C3505">
        <f ca="1"/>
        <v>12.05</v>
      </c>
      <c r="H3505" s="228" t="str">
        <f ca="1"/>
        <v>2011-09-16</v>
      </c>
      <c r="I3505" s="227">
        <f ca="1"/>
        <v>698513200</v>
      </c>
      <c r="O3505" t="str">
        <f ca="1"/>
        <v>2011-09-14</v>
      </c>
      <c r="P3505">
        <f ca="1"/>
        <v>2.0099999999999998</v>
      </c>
    </row>
    <row r="3506" spans="1:16" ht="12.5">
      <c r="A3506" s="19"/>
      <c r="B3506" s="198" t="str">
        <f ca="1"/>
        <v>2011-09-15</v>
      </c>
      <c r="C3506">
        <f ca="1"/>
        <v>11.83</v>
      </c>
      <c r="H3506" s="228" t="str">
        <f ca="1"/>
        <v>2011-09-15</v>
      </c>
      <c r="I3506" s="227">
        <f ca="1"/>
        <v>417818800</v>
      </c>
      <c r="O3506" t="str">
        <f ca="1"/>
        <v>2011-09-13</v>
      </c>
      <c r="P3506">
        <f ca="1"/>
        <v>1.99</v>
      </c>
    </row>
    <row r="3507" spans="1:16" ht="12.5">
      <c r="A3507" s="19"/>
      <c r="B3507" s="198" t="str">
        <f ca="1"/>
        <v>2011-09-14</v>
      </c>
      <c r="C3507">
        <f ca="1"/>
        <v>11.72</v>
      </c>
      <c r="H3507" s="228" t="str">
        <f ca="1"/>
        <v>2011-09-14</v>
      </c>
      <c r="I3507" s="227">
        <f ca="1"/>
        <v>534724400</v>
      </c>
      <c r="O3507" t="str">
        <f ca="1"/>
        <v>2011-09-12</v>
      </c>
      <c r="P3507">
        <f ca="1"/>
        <v>1.93</v>
      </c>
    </row>
    <row r="3508" spans="1:16" ht="12.5">
      <c r="A3508" s="19"/>
      <c r="B3508" s="198" t="str">
        <f ca="1"/>
        <v>2011-09-13</v>
      </c>
      <c r="C3508">
        <f ca="1"/>
        <v>11.57</v>
      </c>
      <c r="H3508" s="228" t="str">
        <f ca="1"/>
        <v>2011-09-13</v>
      </c>
      <c r="I3508" s="227">
        <f ca="1"/>
        <v>440738388</v>
      </c>
      <c r="O3508" t="str">
        <f ca="1"/>
        <v>2011-09-09</v>
      </c>
      <c r="P3508">
        <f ca="1"/>
        <v>1.92</v>
      </c>
    </row>
    <row r="3509" spans="1:16" ht="12.5">
      <c r="A3509" s="19"/>
      <c r="B3509" s="198" t="str">
        <f ca="1"/>
        <v>2011-09-12</v>
      </c>
      <c r="C3509">
        <f ca="1"/>
        <v>11.43</v>
      </c>
      <c r="H3509" s="228" t="str">
        <f ca="1"/>
        <v>2011-09-12</v>
      </c>
      <c r="I3509" s="227">
        <f ca="1"/>
        <v>467832444</v>
      </c>
      <c r="O3509" t="str">
        <f ca="1"/>
        <v>2011-09-08</v>
      </c>
      <c r="P3509">
        <f ca="1"/>
        <v>1.99</v>
      </c>
    </row>
    <row r="3510" spans="1:16" ht="12.5">
      <c r="A3510" s="19"/>
      <c r="B3510" s="198" t="str">
        <f ca="1"/>
        <v>2011-09-09</v>
      </c>
      <c r="C3510">
        <f ca="1"/>
        <v>11.36</v>
      </c>
      <c r="H3510" s="228" t="str">
        <f ca="1"/>
        <v>2011-09-09</v>
      </c>
      <c r="I3510" s="227">
        <f ca="1"/>
        <v>565078196</v>
      </c>
      <c r="O3510" t="str">
        <f ca="1"/>
        <v>2011-09-07</v>
      </c>
      <c r="P3510">
        <f ca="1"/>
        <v>2.04</v>
      </c>
    </row>
    <row r="3511" spans="1:16" ht="12.5">
      <c r="A3511" s="19"/>
      <c r="B3511" s="198" t="str">
        <f ca="1"/>
        <v>2011-09-08</v>
      </c>
      <c r="C3511">
        <f ca="1"/>
        <v>11.56</v>
      </c>
      <c r="H3511" s="228" t="str">
        <f ca="1"/>
        <v>2011-09-08</v>
      </c>
      <c r="I3511" s="227">
        <f ca="1"/>
        <v>416158400</v>
      </c>
      <c r="O3511" t="str">
        <f ca="1"/>
        <v>2011-09-06</v>
      </c>
      <c r="P3511">
        <f ca="1"/>
        <v>1.98</v>
      </c>
    </row>
    <row r="3512" spans="1:16" ht="12.5">
      <c r="A3512" s="19"/>
      <c r="B3512" s="198" t="str">
        <f ca="1"/>
        <v>2011-09-07</v>
      </c>
      <c r="C3512">
        <f ca="1"/>
        <v>11.55</v>
      </c>
      <c r="H3512" s="228" t="str">
        <f ca="1"/>
        <v>2011-09-07</v>
      </c>
      <c r="I3512" s="227">
        <f ca="1"/>
        <v>350576800</v>
      </c>
      <c r="O3512" t="str">
        <f ca="1"/>
        <v>2011-09-02</v>
      </c>
      <c r="P3512">
        <f ca="1"/>
        <v>2</v>
      </c>
    </row>
    <row r="3513" spans="1:16" ht="12.5">
      <c r="A3513" s="19"/>
      <c r="B3513" s="198" t="str">
        <f ca="1"/>
        <v>2011-09-06</v>
      </c>
      <c r="C3513">
        <f ca="1"/>
        <v>11.43</v>
      </c>
      <c r="H3513" s="228" t="str">
        <f ca="1"/>
        <v>2011-09-06</v>
      </c>
      <c r="I3513" s="227">
        <f ca="1"/>
        <v>509698000</v>
      </c>
      <c r="O3513" t="str">
        <f ca="1"/>
        <v>2011-09-01</v>
      </c>
      <c r="P3513">
        <f ca="1"/>
        <v>2.15</v>
      </c>
    </row>
    <row r="3514" spans="1:16" ht="12.5">
      <c r="A3514" s="19"/>
      <c r="B3514" s="198" t="str">
        <f ca="1"/>
        <v>2011-09-02</v>
      </c>
      <c r="C3514">
        <f ca="1"/>
        <v>11.26</v>
      </c>
      <c r="H3514" s="228" t="str">
        <f ca="1"/>
        <v>2011-09-02</v>
      </c>
      <c r="I3514" s="227">
        <f ca="1"/>
        <v>439166548</v>
      </c>
      <c r="O3514" t="str">
        <f ca="1"/>
        <v>2011-08-31</v>
      </c>
      <c r="P3514">
        <f ca="1"/>
        <v>2.2200000000000002</v>
      </c>
    </row>
    <row r="3515" spans="1:16" ht="12.5">
      <c r="A3515" s="19"/>
      <c r="B3515" s="198" t="str">
        <f ca="1"/>
        <v>2011-09-01</v>
      </c>
      <c r="C3515">
        <f ca="1"/>
        <v>11.47</v>
      </c>
      <c r="H3515" s="228" t="str">
        <f ca="1"/>
        <v>2011-09-01</v>
      </c>
      <c r="I3515" s="227">
        <f ca="1"/>
        <v>343725200</v>
      </c>
      <c r="O3515" t="str">
        <f ca="1"/>
        <v>2011-08-30</v>
      </c>
      <c r="P3515">
        <f ca="1"/>
        <v>2.1800000000000002</v>
      </c>
    </row>
    <row r="3516" spans="1:16" ht="12.5">
      <c r="A3516" s="19"/>
      <c r="B3516" s="198" t="str">
        <f ca="1"/>
        <v>2011-08-31</v>
      </c>
      <c r="C3516">
        <f ca="1"/>
        <v>11.58</v>
      </c>
      <c r="H3516" s="228" t="str">
        <f ca="1"/>
        <v>2011-08-31</v>
      </c>
      <c r="I3516" s="227">
        <f ca="1"/>
        <v>522756040</v>
      </c>
      <c r="O3516" t="str">
        <f ca="1"/>
        <v>2011-08-29</v>
      </c>
      <c r="P3516">
        <f ca="1"/>
        <v>2.27</v>
      </c>
    </row>
    <row r="3517" spans="1:16" ht="12.5">
      <c r="A3517" s="19"/>
      <c r="B3517" s="198" t="str">
        <f ca="1"/>
        <v>2011-08-30</v>
      </c>
      <c r="C3517">
        <f ca="1"/>
        <v>11.74</v>
      </c>
      <c r="H3517" s="228" t="str">
        <f ca="1"/>
        <v>2011-08-30</v>
      </c>
      <c r="I3517" s="227">
        <f ca="1"/>
        <v>417922400</v>
      </c>
      <c r="O3517" t="str">
        <f ca="1"/>
        <v>2011-08-26</v>
      </c>
      <c r="P3517">
        <f ca="1"/>
        <v>2.19</v>
      </c>
    </row>
    <row r="3518" spans="1:16" ht="12.5">
      <c r="A3518" s="19"/>
      <c r="B3518" s="198" t="str">
        <f ca="1"/>
        <v>2011-08-29</v>
      </c>
      <c r="C3518">
        <f ca="1"/>
        <v>11.74</v>
      </c>
      <c r="H3518" s="228" t="str">
        <f ca="1"/>
        <v>2011-08-29</v>
      </c>
      <c r="I3518" s="227">
        <f ca="1"/>
        <v>405269200</v>
      </c>
      <c r="O3518" t="str">
        <f ca="1"/>
        <v>2011-08-25</v>
      </c>
      <c r="P3518">
        <f ca="1"/>
        <v>2.2200000000000002</v>
      </c>
    </row>
    <row r="3519" spans="1:16" ht="12.5">
      <c r="A3519" s="19"/>
      <c r="B3519" s="198" t="str">
        <f ca="1"/>
        <v>2011-08-26</v>
      </c>
      <c r="C3519">
        <f ca="1"/>
        <v>11.54</v>
      </c>
      <c r="H3519" s="228" t="str">
        <f ca="1"/>
        <v>2011-08-26</v>
      </c>
      <c r="I3519" s="227">
        <f ca="1"/>
        <v>641477200</v>
      </c>
      <c r="O3519" t="str">
        <f ca="1"/>
        <v>2011-08-24</v>
      </c>
      <c r="P3519">
        <f ca="1"/>
        <v>2.2599999999999998</v>
      </c>
    </row>
    <row r="3520" spans="1:16" ht="12.5">
      <c r="A3520" s="19"/>
      <c r="B3520" s="198" t="str">
        <f ca="1"/>
        <v>2011-08-25</v>
      </c>
      <c r="C3520">
        <f ca="1"/>
        <v>11.25</v>
      </c>
      <c r="H3520" s="228" t="str">
        <f ca="1"/>
        <v>2011-08-25</v>
      </c>
      <c r="I3520" s="227">
        <f ca="1"/>
        <v>871346000</v>
      </c>
      <c r="O3520" t="str">
        <f ca="1"/>
        <v>2011-08-23</v>
      </c>
      <c r="P3520">
        <f ca="1"/>
        <v>2.14</v>
      </c>
    </row>
    <row r="3521" spans="1:16" ht="12.5">
      <c r="A3521" s="19"/>
      <c r="B3521" s="198" t="str">
        <f ca="1"/>
        <v>2011-08-24</v>
      </c>
      <c r="C3521">
        <f ca="1"/>
        <v>11.32</v>
      </c>
      <c r="H3521" s="228" t="str">
        <f ca="1"/>
        <v>2011-08-24</v>
      </c>
      <c r="I3521" s="227">
        <f ca="1"/>
        <v>626268336</v>
      </c>
      <c r="O3521" t="str">
        <f ca="1"/>
        <v>2011-08-22</v>
      </c>
      <c r="P3521">
        <f ca="1"/>
        <v>2.09</v>
      </c>
    </row>
    <row r="3522" spans="1:16" ht="12.5">
      <c r="A3522" s="19"/>
      <c r="B3522" s="198" t="str">
        <f ca="1"/>
        <v>2011-08-23</v>
      </c>
      <c r="C3522">
        <f ca="1"/>
        <v>11.24</v>
      </c>
      <c r="H3522" s="228" t="str">
        <f ca="1"/>
        <v>2011-08-23</v>
      </c>
      <c r="I3522" s="227">
        <f ca="1"/>
        <v>656835200</v>
      </c>
      <c r="O3522" t="str">
        <f ca="1"/>
        <v>2011-08-19</v>
      </c>
      <c r="P3522">
        <f ca="1"/>
        <v>2.0699999999999998</v>
      </c>
    </row>
    <row r="3523" spans="1:16" ht="12.5">
      <c r="A3523" s="19"/>
      <c r="B3523" s="198" t="str">
        <f ca="1"/>
        <v>2011-08-22</v>
      </c>
      <c r="C3523">
        <f ca="1"/>
        <v>10.73</v>
      </c>
      <c r="H3523" s="228" t="str">
        <f ca="1"/>
        <v>2011-08-22</v>
      </c>
      <c r="I3523" s="227">
        <f ca="1"/>
        <v>535315200</v>
      </c>
      <c r="O3523" t="str">
        <f ca="1"/>
        <v>2011-08-18</v>
      </c>
      <c r="P3523">
        <f ca="1"/>
        <v>2.08</v>
      </c>
    </row>
    <row r="3524" spans="1:16" ht="12.5">
      <c r="A3524" s="19"/>
      <c r="B3524" s="198" t="str">
        <f ca="1"/>
        <v>2011-08-19</v>
      </c>
      <c r="C3524">
        <f ca="1"/>
        <v>10.71</v>
      </c>
      <c r="H3524" s="228" t="str">
        <f ca="1"/>
        <v>2011-08-19</v>
      </c>
      <c r="I3524" s="227">
        <f ca="1"/>
        <v>775888400</v>
      </c>
      <c r="O3524" t="str">
        <f ca="1"/>
        <v>2011-08-17</v>
      </c>
      <c r="P3524">
        <f ca="1"/>
        <v>2.17</v>
      </c>
    </row>
    <row r="3525" spans="1:16" ht="12.5">
      <c r="A3525" s="19"/>
      <c r="B3525" s="198" t="str">
        <f ca="1"/>
        <v>2011-08-18</v>
      </c>
      <c r="C3525">
        <f ca="1"/>
        <v>11.02</v>
      </c>
      <c r="H3525" s="228" t="str">
        <f ca="1"/>
        <v>2011-08-18</v>
      </c>
      <c r="I3525" s="227">
        <f ca="1"/>
        <v>851435200</v>
      </c>
      <c r="O3525" t="str">
        <f ca="1"/>
        <v>2011-08-16</v>
      </c>
      <c r="P3525">
        <f ca="1"/>
        <v>2.21</v>
      </c>
    </row>
    <row r="3526" spans="1:16" ht="12.5">
      <c r="A3526" s="19"/>
      <c r="B3526" s="198" t="str">
        <f ca="1"/>
        <v>2011-08-17</v>
      </c>
      <c r="C3526">
        <f ca="1"/>
        <v>11.45</v>
      </c>
      <c r="H3526" s="228" t="str">
        <f ca="1"/>
        <v>2011-08-17</v>
      </c>
      <c r="I3526" s="227">
        <f ca="1"/>
        <v>442061200</v>
      </c>
      <c r="O3526" t="str">
        <f ca="1"/>
        <v>2011-08-15</v>
      </c>
      <c r="P3526">
        <f ca="1"/>
        <v>2.29</v>
      </c>
    </row>
    <row r="3527" spans="1:16" ht="12.5">
      <c r="A3527" s="19"/>
      <c r="B3527" s="198" t="str">
        <f ca="1"/>
        <v>2011-08-16</v>
      </c>
      <c r="C3527">
        <f ca="1"/>
        <v>11.45</v>
      </c>
      <c r="H3527" s="228" t="str">
        <f ca="1"/>
        <v>2011-08-16</v>
      </c>
      <c r="I3527" s="227">
        <f ca="1"/>
        <v>498888816</v>
      </c>
      <c r="O3527" t="str">
        <f ca="1"/>
        <v>2011-08-12</v>
      </c>
      <c r="P3527">
        <f ca="1"/>
        <v>2.2400000000000002</v>
      </c>
    </row>
    <row r="3528" spans="1:16" ht="12.5">
      <c r="A3528" s="19"/>
      <c r="B3528" s="198" t="str">
        <f ca="1"/>
        <v>2011-08-15</v>
      </c>
      <c r="C3528">
        <f ca="1"/>
        <v>11.54</v>
      </c>
      <c r="H3528" s="228" t="str">
        <f ca="1"/>
        <v>2011-08-15</v>
      </c>
      <c r="I3528" s="227">
        <f ca="1"/>
        <v>460544000</v>
      </c>
      <c r="O3528" t="str">
        <f ca="1"/>
        <v>2011-08-11</v>
      </c>
      <c r="P3528">
        <f ca="1"/>
        <v>2.34</v>
      </c>
    </row>
    <row r="3529" spans="1:16" ht="12.5">
      <c r="A3529" s="19"/>
      <c r="B3529" s="198" t="str">
        <f ca="1"/>
        <v>2011-08-12</v>
      </c>
      <c r="C3529">
        <f ca="1"/>
        <v>11.34</v>
      </c>
      <c r="H3529" s="228" t="str">
        <f ca="1"/>
        <v>2011-08-12</v>
      </c>
      <c r="I3529" s="227">
        <f ca="1"/>
        <v>528976000</v>
      </c>
      <c r="O3529" t="str">
        <f ca="1"/>
        <v>2011-08-10</v>
      </c>
      <c r="P3529">
        <f ca="1"/>
        <v>2.14</v>
      </c>
    </row>
    <row r="3530" spans="1:16" ht="12.5">
      <c r="A3530" s="19"/>
      <c r="B3530" s="198" t="str">
        <f ca="1"/>
        <v>2011-08-11</v>
      </c>
      <c r="C3530">
        <f ca="1"/>
        <v>11.25</v>
      </c>
      <c r="H3530" s="228" t="str">
        <f ca="1"/>
        <v>2011-08-11</v>
      </c>
      <c r="I3530" s="227">
        <f ca="1"/>
        <v>741969200</v>
      </c>
      <c r="O3530" t="str">
        <f ca="1"/>
        <v>2011-08-09</v>
      </c>
      <c r="P3530">
        <f ca="1"/>
        <v>2.1800000000000002</v>
      </c>
    </row>
    <row r="3531" spans="1:16" ht="12.5">
      <c r="A3531" s="19"/>
      <c r="B3531" s="198" t="str">
        <f ca="1"/>
        <v>2011-08-10</v>
      </c>
      <c r="C3531">
        <f ca="1"/>
        <v>10.94</v>
      </c>
      <c r="H3531" s="228" t="str">
        <f ca="1"/>
        <v>2011-08-10</v>
      </c>
      <c r="I3531" s="227">
        <f ca="1"/>
        <v>878656800</v>
      </c>
      <c r="O3531" t="str">
        <f ca="1"/>
        <v>2011-08-08</v>
      </c>
      <c r="P3531">
        <f ca="1"/>
        <v>2.34</v>
      </c>
    </row>
    <row r="3532" spans="1:16" ht="12.5">
      <c r="A3532" s="19"/>
      <c r="B3532" s="198" t="str">
        <f ca="1"/>
        <v>2011-08-09</v>
      </c>
      <c r="C3532">
        <f ca="1"/>
        <v>11.26</v>
      </c>
      <c r="H3532" s="228" t="str">
        <f ca="1"/>
        <v>2011-08-09</v>
      </c>
      <c r="I3532" s="227">
        <f ca="1"/>
        <v>1082583672</v>
      </c>
      <c r="O3532" t="str">
        <f ca="1"/>
        <v>2011-08-05</v>
      </c>
      <c r="P3532">
        <f ca="1"/>
        <v>2.56</v>
      </c>
    </row>
    <row r="3533" spans="1:16" ht="12.5">
      <c r="A3533" s="19"/>
      <c r="B3533" s="198" t="str">
        <f ca="1"/>
        <v>2011-08-08</v>
      </c>
      <c r="C3533">
        <f ca="1"/>
        <v>10.63</v>
      </c>
      <c r="H3533" s="228" t="str">
        <f ca="1"/>
        <v>2011-08-08</v>
      </c>
      <c r="I3533" s="227">
        <f ca="1"/>
        <v>1143833600</v>
      </c>
      <c r="O3533" t="str">
        <f ca="1"/>
        <v>2011-08-04</v>
      </c>
      <c r="P3533">
        <f ca="1"/>
        <v>2.46</v>
      </c>
    </row>
    <row r="3534" spans="1:16" ht="12.5">
      <c r="A3534" s="19"/>
      <c r="B3534" s="198" t="str">
        <f ca="1"/>
        <v>2011-08-05</v>
      </c>
      <c r="C3534">
        <f ca="1"/>
        <v>11.24</v>
      </c>
      <c r="H3534" s="228" t="str">
        <f ca="1"/>
        <v>2011-08-05</v>
      </c>
      <c r="I3534" s="227">
        <f ca="1"/>
        <v>1204590800</v>
      </c>
      <c r="O3534" t="str">
        <f ca="1"/>
        <v>2011-08-03</v>
      </c>
      <c r="P3534">
        <f ca="1"/>
        <v>2.6</v>
      </c>
    </row>
    <row r="3535" spans="1:16" ht="12.5">
      <c r="A3535" s="19"/>
      <c r="B3535" s="198" t="str">
        <f ca="1"/>
        <v>2011-08-04</v>
      </c>
      <c r="C3535">
        <f ca="1"/>
        <v>11.36</v>
      </c>
      <c r="H3535" s="228" t="str">
        <f ca="1"/>
        <v>2011-08-04</v>
      </c>
      <c r="I3535" s="227">
        <f ca="1"/>
        <v>871407600</v>
      </c>
      <c r="O3535" t="str">
        <f ca="1"/>
        <v>2011-08-02</v>
      </c>
      <c r="P3535">
        <f ca="1"/>
        <v>2.62</v>
      </c>
    </row>
    <row r="3536" spans="1:16" ht="12.5">
      <c r="A3536" s="19"/>
      <c r="B3536" s="198" t="str">
        <f ca="1"/>
        <v>2011-08-03</v>
      </c>
      <c r="C3536">
        <f ca="1"/>
        <v>11.81</v>
      </c>
      <c r="H3536" s="228" t="str">
        <f ca="1"/>
        <v>2011-08-03</v>
      </c>
      <c r="I3536" s="227">
        <f ca="1"/>
        <v>732508000</v>
      </c>
      <c r="O3536" t="str">
        <f ca="1"/>
        <v>2011-08-01</v>
      </c>
      <c r="P3536">
        <f ca="1"/>
        <v>2.74</v>
      </c>
    </row>
    <row r="3537" spans="1:16" ht="12.5">
      <c r="A3537" s="19"/>
      <c r="B3537" s="198" t="str">
        <f ca="1"/>
        <v>2011-08-02</v>
      </c>
      <c r="C3537">
        <f ca="1"/>
        <v>11.7</v>
      </c>
      <c r="H3537" s="228" t="str">
        <f ca="1"/>
        <v>2011-08-02</v>
      </c>
      <c r="I3537" s="227">
        <f ca="1"/>
        <v>639539600</v>
      </c>
      <c r="O3537" t="str">
        <f ca="1"/>
        <v>2011-07-29</v>
      </c>
      <c r="P3537">
        <f ca="1"/>
        <v>2.81</v>
      </c>
    </row>
    <row r="3538" spans="1:16" ht="12.5">
      <c r="A3538" s="19"/>
      <c r="B3538" s="198" t="str">
        <f ca="1"/>
        <v>2011-08-01</v>
      </c>
      <c r="C3538">
        <f ca="1"/>
        <v>11.94</v>
      </c>
      <c r="H3538" s="228" t="str">
        <f ca="1"/>
        <v>2011-08-01</v>
      </c>
      <c r="I3538" s="227">
        <f ca="1"/>
        <v>612836000</v>
      </c>
      <c r="O3538" t="str">
        <f ca="1"/>
        <v>2011-07-28</v>
      </c>
      <c r="P3538">
        <f ca="1"/>
        <v>2.95</v>
      </c>
    </row>
    <row r="3539" spans="1:16" ht="12.5">
      <c r="A3539" s="19"/>
      <c r="B3539" s="198" t="str">
        <f ca="1"/>
        <v>2011-07-29</v>
      </c>
      <c r="C3539">
        <f ca="1"/>
        <v>11.75</v>
      </c>
      <c r="H3539" s="228" t="str">
        <f ca="1"/>
        <v>2011-07-29</v>
      </c>
      <c r="I3539" s="227">
        <f ca="1"/>
        <v>632584400</v>
      </c>
      <c r="O3539" t="str">
        <f ca="1"/>
        <v>2011-07-27</v>
      </c>
      <c r="P3539">
        <f ca="1"/>
        <v>2.98</v>
      </c>
    </row>
    <row r="3540" spans="1:16" ht="12.5">
      <c r="A3540" s="19"/>
      <c r="B3540" s="198" t="str">
        <f ca="1"/>
        <v>2011-07-28</v>
      </c>
      <c r="C3540">
        <f ca="1"/>
        <v>11.79</v>
      </c>
      <c r="H3540" s="228" t="str">
        <f ca="1"/>
        <v>2011-07-28</v>
      </c>
      <c r="I3540" s="227">
        <f ca="1"/>
        <v>594034000</v>
      </c>
      <c r="O3540" t="str">
        <f ca="1"/>
        <v>2011-07-26</v>
      </c>
      <c r="P3540">
        <f ca="1"/>
        <v>2.95</v>
      </c>
    </row>
    <row r="3541" spans="1:16" ht="12.5">
      <c r="A3541" s="19"/>
      <c r="B3541" s="198" t="str">
        <f ca="1"/>
        <v>2011-07-27</v>
      </c>
      <c r="C3541">
        <f ca="1"/>
        <v>11.81</v>
      </c>
      <c r="H3541" s="228" t="str">
        <f ca="1"/>
        <v>2011-07-27</v>
      </c>
      <c r="I3541" s="227">
        <f ca="1"/>
        <v>659324400</v>
      </c>
      <c r="O3541" t="str">
        <f ca="1"/>
        <v>2011-07-25</v>
      </c>
      <c r="P3541">
        <f ca="1"/>
        <v>3</v>
      </c>
    </row>
    <row r="3542" spans="1:16" ht="12.5">
      <c r="A3542" s="19"/>
      <c r="B3542" s="198" t="str">
        <f ca="1"/>
        <v>2011-07-26</v>
      </c>
      <c r="C3542">
        <f ca="1"/>
        <v>12.14</v>
      </c>
      <c r="H3542" s="228" t="str">
        <f ca="1"/>
        <v>2011-07-26</v>
      </c>
      <c r="I3542" s="227">
        <f ca="1"/>
        <v>476582400</v>
      </c>
      <c r="O3542" t="str">
        <f ca="1"/>
        <v>2011-07-22</v>
      </c>
      <c r="P3542">
        <f ca="1"/>
        <v>2.96</v>
      </c>
    </row>
    <row r="3543" spans="1:16" ht="12.5">
      <c r="A3543" s="19"/>
      <c r="B3543" s="198" t="str">
        <f ca="1"/>
        <v>2011-07-25</v>
      </c>
      <c r="C3543">
        <f ca="1"/>
        <v>11.99</v>
      </c>
      <c r="H3543" s="228" t="str">
        <f ca="1"/>
        <v>2011-07-25</v>
      </c>
      <c r="I3543" s="227">
        <f ca="1"/>
        <v>589806000</v>
      </c>
      <c r="O3543" t="str">
        <f ca="1"/>
        <v>2011-07-21</v>
      </c>
      <c r="P3543">
        <f ca="1"/>
        <v>3.01</v>
      </c>
    </row>
    <row r="3544" spans="1:16" ht="12.5">
      <c r="A3544" s="19"/>
      <c r="B3544" s="198" t="str">
        <f ca="1"/>
        <v>2011-07-22</v>
      </c>
      <c r="C3544">
        <f ca="1"/>
        <v>11.84</v>
      </c>
      <c r="H3544" s="228" t="str">
        <f ca="1"/>
        <v>2011-07-22</v>
      </c>
      <c r="I3544" s="227">
        <f ca="1"/>
        <v>516728800</v>
      </c>
      <c r="O3544" t="str">
        <f ca="1"/>
        <v>2011-07-20</v>
      </c>
      <c r="P3544">
        <f ca="1"/>
        <v>2.93</v>
      </c>
    </row>
    <row r="3545" spans="1:16" ht="12.5">
      <c r="A3545" s="19"/>
      <c r="B3545" s="198" t="str">
        <f ca="1"/>
        <v>2011-07-21</v>
      </c>
      <c r="C3545">
        <f ca="1"/>
        <v>11.65</v>
      </c>
      <c r="H3545" s="228" t="str">
        <f ca="1"/>
        <v>2011-07-21</v>
      </c>
      <c r="I3545" s="227">
        <f ca="1"/>
        <v>526534400</v>
      </c>
      <c r="O3545" t="str">
        <f ca="1"/>
        <v>2011-07-19</v>
      </c>
      <c r="P3545">
        <f ca="1"/>
        <v>2.89</v>
      </c>
    </row>
    <row r="3546" spans="1:16" ht="12.5">
      <c r="A3546" s="19"/>
      <c r="B3546" s="198" t="str">
        <f ca="1"/>
        <v>2011-07-20</v>
      </c>
      <c r="C3546">
        <f ca="1"/>
        <v>11.64</v>
      </c>
      <c r="H3546" s="228" t="str">
        <f ca="1"/>
        <v>2011-07-20</v>
      </c>
      <c r="I3546" s="227">
        <f ca="1"/>
        <v>941340400</v>
      </c>
      <c r="O3546" t="str">
        <f ca="1"/>
        <v>2011-07-18</v>
      </c>
      <c r="P3546">
        <f ca="1"/>
        <v>2.91</v>
      </c>
    </row>
    <row r="3547" spans="1:16" ht="12.5">
      <c r="A3547" s="19"/>
      <c r="B3547" s="198" t="str">
        <f ca="1"/>
        <v>2011-07-19</v>
      </c>
      <c r="C3547">
        <f ca="1"/>
        <v>11.34</v>
      </c>
      <c r="H3547" s="228" t="str">
        <f ca="1"/>
        <v>2011-07-19</v>
      </c>
      <c r="I3547" s="227">
        <f ca="1"/>
        <v>819145968</v>
      </c>
      <c r="O3547" t="str">
        <f ca="1"/>
        <v>2011-07-15</v>
      </c>
      <c r="P3547">
        <f ca="1"/>
        <v>2.91</v>
      </c>
    </row>
    <row r="3548" spans="1:16" ht="12.5">
      <c r="A3548" s="19"/>
      <c r="B3548" s="198" t="str">
        <f ca="1"/>
        <v>2011-07-18</v>
      </c>
      <c r="C3548">
        <f ca="1"/>
        <v>11.25</v>
      </c>
      <c r="H3548" s="228" t="str">
        <f ca="1"/>
        <v>2011-07-18</v>
      </c>
      <c r="I3548" s="227">
        <f ca="1"/>
        <v>572653200</v>
      </c>
      <c r="O3548" t="str">
        <f ca="1"/>
        <v>2011-07-14</v>
      </c>
      <c r="P3548">
        <f ca="1"/>
        <v>2.94</v>
      </c>
    </row>
    <row r="3549" spans="1:16" ht="12.5">
      <c r="A3549" s="19"/>
      <c r="B3549" s="198" t="str">
        <f ca="1"/>
        <v>2011-07-15</v>
      </c>
      <c r="C3549">
        <f ca="1"/>
        <v>10.98</v>
      </c>
      <c r="H3549" s="228" t="str">
        <f ca="1"/>
        <v>2011-07-15</v>
      </c>
      <c r="I3549" s="227">
        <f ca="1"/>
        <v>484467200</v>
      </c>
      <c r="O3549" t="str">
        <f ca="1"/>
        <v>2011-07-13</v>
      </c>
      <c r="P3549">
        <f ca="1"/>
        <v>2.89</v>
      </c>
    </row>
    <row r="3550" spans="1:16" ht="12.5">
      <c r="A3550" s="19"/>
      <c r="B3550" s="198" t="str">
        <f ca="1"/>
        <v>2011-07-14</v>
      </c>
      <c r="C3550">
        <f ca="1"/>
        <v>10.77</v>
      </c>
      <c r="H3550" s="228" t="str">
        <f ca="1"/>
        <v>2011-07-14</v>
      </c>
      <c r="I3550" s="227">
        <f ca="1"/>
        <v>430533600</v>
      </c>
      <c r="O3550" t="str">
        <f ca="1"/>
        <v>2011-07-12</v>
      </c>
      <c r="P3550">
        <f ca="1"/>
        <v>2.91</v>
      </c>
    </row>
    <row r="3551" spans="1:16" ht="12.5">
      <c r="A3551" s="19"/>
      <c r="B3551" s="198" t="str">
        <f ca="1"/>
        <v>2011-07-13</v>
      </c>
      <c r="C3551">
        <f ca="1"/>
        <v>10.77</v>
      </c>
      <c r="H3551" s="228" t="str">
        <f ca="1"/>
        <v>2011-07-13</v>
      </c>
      <c r="I3551" s="227">
        <f ca="1"/>
        <v>391638800</v>
      </c>
      <c r="O3551" t="str">
        <f ca="1"/>
        <v>2011-07-11</v>
      </c>
      <c r="P3551">
        <f ca="1"/>
        <v>2.92</v>
      </c>
    </row>
    <row r="3552" spans="1:16" ht="12.5">
      <c r="A3552" s="19"/>
      <c r="B3552" s="198" t="str">
        <f ca="1"/>
        <v>2011-07-12</v>
      </c>
      <c r="C3552">
        <f ca="1"/>
        <v>10.65</v>
      </c>
      <c r="H3552" s="228" t="str">
        <f ca="1"/>
        <v>2011-07-12</v>
      </c>
      <c r="I3552" s="227">
        <f ca="1"/>
        <v>451609200</v>
      </c>
      <c r="O3552" t="str">
        <f ca="1"/>
        <v>2011-07-08</v>
      </c>
      <c r="P3552">
        <f ca="1"/>
        <v>3.02</v>
      </c>
    </row>
    <row r="3553" spans="1:16" ht="12.5">
      <c r="A3553" s="19"/>
      <c r="B3553" s="198" t="str">
        <f ca="1"/>
        <v>2011-07-11</v>
      </c>
      <c r="C3553">
        <f ca="1"/>
        <v>10.65</v>
      </c>
      <c r="H3553" s="228" t="str">
        <f ca="1"/>
        <v>2011-07-11</v>
      </c>
      <c r="I3553" s="227">
        <f ca="1"/>
        <v>442856308</v>
      </c>
      <c r="O3553" t="str">
        <f ca="1"/>
        <v>2011-07-07</v>
      </c>
      <c r="P3553">
        <f ca="1"/>
        <v>3.15</v>
      </c>
    </row>
    <row r="3554" spans="1:16" ht="12.5">
      <c r="A3554" s="19"/>
      <c r="B3554" s="198" t="str">
        <f ca="1"/>
        <v>2011-07-08</v>
      </c>
      <c r="C3554">
        <f ca="1"/>
        <v>10.82</v>
      </c>
      <c r="H3554" s="228" t="str">
        <f ca="1"/>
        <v>2011-07-08</v>
      </c>
      <c r="I3554" s="227">
        <f ca="1"/>
        <v>489927016</v>
      </c>
      <c r="O3554" t="str">
        <f ca="1"/>
        <v>2011-07-06</v>
      </c>
      <c r="P3554">
        <f ca="1"/>
        <v>3.1</v>
      </c>
    </row>
    <row r="3555" spans="1:16" ht="12.5">
      <c r="A3555" s="19"/>
      <c r="B3555" s="198" t="str">
        <f ca="1"/>
        <v>2011-07-07</v>
      </c>
      <c r="C3555">
        <f ca="1"/>
        <v>10.75</v>
      </c>
      <c r="H3555" s="228" t="str">
        <f ca="1"/>
        <v>2011-07-07</v>
      </c>
      <c r="I3555" s="227">
        <f ca="1"/>
        <v>399663600</v>
      </c>
      <c r="O3555" t="str">
        <f ca="1"/>
        <v>2011-07-05</v>
      </c>
      <c r="P3555">
        <f ca="1"/>
        <v>3.14</v>
      </c>
    </row>
    <row r="3556" spans="1:16" ht="12.5">
      <c r="A3556" s="19"/>
      <c r="B3556" s="198" t="str">
        <f ca="1"/>
        <v>2011-07-06</v>
      </c>
      <c r="C3556">
        <f ca="1"/>
        <v>10.59</v>
      </c>
      <c r="H3556" s="228" t="str">
        <f ca="1"/>
        <v>2011-07-06</v>
      </c>
      <c r="I3556" s="227">
        <f ca="1"/>
        <v>444626000</v>
      </c>
      <c r="O3556" t="str">
        <f ca="1"/>
        <v>2011-07-01</v>
      </c>
      <c r="P3556">
        <f ca="1"/>
        <v>3.2</v>
      </c>
    </row>
    <row r="3557" spans="1:16" ht="12.5">
      <c r="A3557" s="19"/>
      <c r="B3557" s="198" t="str">
        <f ca="1"/>
        <v>2011-07-05</v>
      </c>
      <c r="C3557">
        <f ca="1"/>
        <v>10.52</v>
      </c>
      <c r="H3557" s="228" t="str">
        <f ca="1"/>
        <v>2011-07-05</v>
      </c>
      <c r="I3557" s="227">
        <f ca="1"/>
        <v>355274852</v>
      </c>
      <c r="O3557" t="str">
        <f ca="1"/>
        <v>2011-06-30</v>
      </c>
      <c r="P3557">
        <f ca="1"/>
        <v>3.16</v>
      </c>
    </row>
    <row r="3558" spans="1:16" ht="12.5">
      <c r="A3558" s="19"/>
      <c r="B3558" s="198" t="str">
        <f ca="1"/>
        <v>2011-07-01</v>
      </c>
      <c r="C3558">
        <f ca="1"/>
        <v>10.33</v>
      </c>
      <c r="H3558" s="228" t="str">
        <f ca="1"/>
        <v>2011-07-01</v>
      </c>
      <c r="I3558" s="227">
        <f ca="1"/>
        <v>435313268</v>
      </c>
      <c r="O3558" t="str">
        <f ca="1"/>
        <v>2011-06-29</v>
      </c>
      <c r="P3558">
        <f ca="1"/>
        <v>3.11</v>
      </c>
    </row>
    <row r="3559" spans="1:16" ht="12.5">
      <c r="A3559" s="19"/>
      <c r="B3559" s="198" t="str">
        <f ca="1"/>
        <v>2011-06-30</v>
      </c>
      <c r="C3559">
        <f ca="1"/>
        <v>10.1</v>
      </c>
      <c r="H3559" s="228" t="str">
        <f ca="1"/>
        <v>2011-06-30</v>
      </c>
      <c r="I3559" s="227">
        <f ca="1"/>
        <v>323229912</v>
      </c>
      <c r="O3559" t="str">
        <f ca="1"/>
        <v>2011-06-28</v>
      </c>
      <c r="P3559">
        <f ca="1"/>
        <v>3.05</v>
      </c>
    </row>
    <row r="3560" spans="1:16" ht="12.5">
      <c r="A3560" s="19"/>
      <c r="B3560" s="198" t="str">
        <f ca="1"/>
        <v>2011-06-29</v>
      </c>
      <c r="C3560">
        <f ca="1"/>
        <v>10.050000000000001</v>
      </c>
      <c r="H3560" s="228" t="str">
        <f ca="1"/>
        <v>2011-06-29</v>
      </c>
      <c r="I3560" s="227">
        <f ca="1"/>
        <v>352716688</v>
      </c>
      <c r="O3560" t="str">
        <f ca="1"/>
        <v>2011-06-27</v>
      </c>
      <c r="P3560">
        <f ca="1"/>
        <v>2.93</v>
      </c>
    </row>
    <row r="3561" spans="1:16" ht="12.5">
      <c r="A3561" s="19"/>
      <c r="B3561" s="198" t="str">
        <f ca="1"/>
        <v>2011-06-28</v>
      </c>
      <c r="C3561">
        <f ca="1"/>
        <v>10.09</v>
      </c>
      <c r="H3561" s="228" t="str">
        <f ca="1"/>
        <v>2011-06-28</v>
      </c>
      <c r="I3561" s="227">
        <f ca="1"/>
        <v>294299864</v>
      </c>
      <c r="O3561" t="str">
        <f ca="1"/>
        <v>2011-06-24</v>
      </c>
      <c r="P3561">
        <f ca="1"/>
        <v>2.87</v>
      </c>
    </row>
    <row r="3562" spans="1:16" ht="12.5">
      <c r="A3562" s="19"/>
      <c r="B3562" s="198" t="str">
        <f ca="1"/>
        <v>2011-06-27</v>
      </c>
      <c r="C3562">
        <f ca="1"/>
        <v>9.99</v>
      </c>
      <c r="H3562" s="228" t="str">
        <f ca="1"/>
        <v>2011-06-27</v>
      </c>
      <c r="I3562" s="227">
        <f ca="1"/>
        <v>339960040</v>
      </c>
      <c r="O3562" t="str">
        <f ca="1"/>
        <v>2011-06-23</v>
      </c>
      <c r="P3562">
        <f ca="1"/>
        <v>2.91</v>
      </c>
    </row>
    <row r="3563" spans="1:16" ht="12.5">
      <c r="A3563" s="19"/>
      <c r="B3563" s="198" t="str">
        <f ca="1"/>
        <v>2011-06-24</v>
      </c>
      <c r="C3563">
        <f ca="1"/>
        <v>9.82</v>
      </c>
      <c r="H3563" s="228" t="str">
        <f ca="1"/>
        <v>2011-06-24</v>
      </c>
      <c r="I3563" s="227">
        <f ca="1"/>
        <v>439925712</v>
      </c>
      <c r="O3563" t="str">
        <f ca="1"/>
        <v>2011-06-22</v>
      </c>
      <c r="P3563">
        <f ca="1"/>
        <v>2.99</v>
      </c>
    </row>
    <row r="3564" spans="1:16" ht="12.5">
      <c r="A3564" s="19"/>
      <c r="B3564" s="198" t="str">
        <f ca="1"/>
        <v>2011-06-23</v>
      </c>
      <c r="C3564">
        <f ca="1"/>
        <v>9.9700000000000006</v>
      </c>
      <c r="H3564" s="228" t="str">
        <f ca="1"/>
        <v>2011-06-23</v>
      </c>
      <c r="I3564" s="227">
        <f ca="1"/>
        <v>559759200</v>
      </c>
      <c r="O3564" t="str">
        <f ca="1"/>
        <v>2011-06-21</v>
      </c>
      <c r="P3564">
        <f ca="1"/>
        <v>2.99</v>
      </c>
    </row>
    <row r="3565" spans="1:16" ht="12.5">
      <c r="A3565" s="19"/>
      <c r="B3565" s="198" t="str">
        <f ca="1"/>
        <v>2011-06-22</v>
      </c>
      <c r="C3565">
        <f ca="1"/>
        <v>9.7100000000000009</v>
      </c>
      <c r="H3565" s="228" t="str">
        <f ca="1"/>
        <v>2011-06-22</v>
      </c>
      <c r="I3565" s="227">
        <f ca="1"/>
        <v>390583200</v>
      </c>
      <c r="O3565" t="str">
        <f ca="1"/>
        <v>2011-06-20</v>
      </c>
      <c r="P3565">
        <f ca="1"/>
        <v>2.96</v>
      </c>
    </row>
    <row r="3566" spans="1:16" ht="12.5">
      <c r="A3566" s="19"/>
      <c r="B3566" s="198" t="str">
        <f ca="1"/>
        <v>2011-06-21</v>
      </c>
      <c r="C3566">
        <f ca="1"/>
        <v>9.7899999999999991</v>
      </c>
      <c r="H3566" s="228" t="str">
        <f ca="1"/>
        <v>2011-06-21</v>
      </c>
      <c r="I3566" s="227">
        <f ca="1"/>
        <v>493382400</v>
      </c>
      <c r="O3566" t="str">
        <f ca="1"/>
        <v>2011-06-17</v>
      </c>
      <c r="P3566">
        <f ca="1"/>
        <v>2.94</v>
      </c>
    </row>
    <row r="3567" spans="1:16" ht="12.5">
      <c r="A3567" s="19"/>
      <c r="B3567" s="198" t="str">
        <f ca="1"/>
        <v>2011-06-20</v>
      </c>
      <c r="C3567">
        <f ca="1"/>
        <v>9.49</v>
      </c>
      <c r="H3567" s="228" t="str">
        <f ca="1"/>
        <v>2011-06-20</v>
      </c>
      <c r="I3567" s="227">
        <f ca="1"/>
        <v>640645600</v>
      </c>
      <c r="O3567" t="str">
        <f ca="1"/>
        <v>2011-06-16</v>
      </c>
      <c r="P3567">
        <f ca="1"/>
        <v>2.91</v>
      </c>
    </row>
    <row r="3568" spans="1:16" ht="12.5">
      <c r="A3568" s="19"/>
      <c r="B3568" s="198" t="str">
        <f ca="1"/>
        <v>2011-06-17</v>
      </c>
      <c r="C3568">
        <f ca="1"/>
        <v>9.64</v>
      </c>
      <c r="H3568" s="228" t="str">
        <f ca="1"/>
        <v>2011-06-17</v>
      </c>
      <c r="I3568" s="227">
        <f ca="1"/>
        <v>615491236</v>
      </c>
      <c r="O3568" t="str">
        <f ca="1"/>
        <v>2011-06-15</v>
      </c>
      <c r="P3568">
        <f ca="1"/>
        <v>2.97</v>
      </c>
    </row>
    <row r="3569" spans="1:16" ht="12.5">
      <c r="A3569" s="19"/>
      <c r="B3569" s="198" t="str">
        <f ca="1"/>
        <v>2011-06-16</v>
      </c>
      <c r="C3569">
        <f ca="1"/>
        <v>9.7899999999999991</v>
      </c>
      <c r="H3569" s="228" t="str">
        <f ca="1"/>
        <v>2011-06-16</v>
      </c>
      <c r="I3569" s="227">
        <f ca="1"/>
        <v>510591200</v>
      </c>
      <c r="O3569" t="str">
        <f ca="1"/>
        <v>2011-06-14</v>
      </c>
      <c r="P3569">
        <f ca="1"/>
        <v>3.1</v>
      </c>
    </row>
    <row r="3570" spans="1:16" ht="12.5">
      <c r="A3570" s="19"/>
      <c r="B3570" s="198" t="str">
        <f ca="1"/>
        <v>2011-06-15</v>
      </c>
      <c r="C3570">
        <f ca="1"/>
        <v>9.83</v>
      </c>
      <c r="H3570" s="228" t="str">
        <f ca="1"/>
        <v>2011-06-15</v>
      </c>
      <c r="I3570" s="227">
        <f ca="1"/>
        <v>399407936</v>
      </c>
      <c r="O3570" t="str">
        <f ca="1"/>
        <v>2011-06-13</v>
      </c>
      <c r="P3570">
        <f ca="1"/>
        <v>2.99</v>
      </c>
    </row>
    <row r="3571" spans="1:16" ht="12.5">
      <c r="A3571" s="19"/>
      <c r="B3571" s="198" t="str">
        <f ca="1"/>
        <v>2011-06-14</v>
      </c>
      <c r="C3571">
        <f ca="1"/>
        <v>10</v>
      </c>
      <c r="H3571" s="228" t="str">
        <f ca="1"/>
        <v>2011-06-14</v>
      </c>
      <c r="I3571" s="227">
        <f ca="1"/>
        <v>334569200</v>
      </c>
      <c r="O3571" t="str">
        <f ca="1"/>
        <v>2011-06-10</v>
      </c>
      <c r="P3571">
        <f ca="1"/>
        <v>2.97</v>
      </c>
    </row>
    <row r="3572" spans="1:16" ht="12.5">
      <c r="A3572" s="19"/>
      <c r="B3572" s="198" t="str">
        <f ca="1"/>
        <v>2011-06-13</v>
      </c>
      <c r="C3572">
        <f ca="1"/>
        <v>9.83</v>
      </c>
      <c r="H3572" s="228" t="str">
        <f ca="1"/>
        <v>2011-06-13</v>
      </c>
      <c r="I3572" s="227">
        <f ca="1"/>
        <v>329656788</v>
      </c>
      <c r="O3572" t="str">
        <f ca="1"/>
        <v>2011-06-09</v>
      </c>
      <c r="P3572">
        <f ca="1"/>
        <v>3</v>
      </c>
    </row>
    <row r="3573" spans="1:16" ht="12.5">
      <c r="A3573" s="19"/>
      <c r="B3573" s="198" t="str">
        <f ca="1"/>
        <v>2011-06-10</v>
      </c>
      <c r="C3573">
        <f ca="1"/>
        <v>9.81</v>
      </c>
      <c r="H3573" s="228" t="str">
        <f ca="1"/>
        <v>2011-06-10</v>
      </c>
      <c r="I3573" s="227">
        <f ca="1"/>
        <v>434118004</v>
      </c>
      <c r="O3573" t="str">
        <f ca="1"/>
        <v>2011-06-08</v>
      </c>
      <c r="P3573">
        <f ca="1"/>
        <v>2.96</v>
      </c>
    </row>
    <row r="3574" spans="1:16" ht="12.5">
      <c r="A3574" s="19"/>
      <c r="B3574" s="198" t="str">
        <f ca="1"/>
        <v>2011-06-09</v>
      </c>
      <c r="C3574">
        <f ca="1"/>
        <v>9.98</v>
      </c>
      <c r="H3574" s="228" t="str">
        <f ca="1"/>
        <v>2011-06-09</v>
      </c>
      <c r="I3574" s="227">
        <f ca="1"/>
        <v>275365068</v>
      </c>
      <c r="O3574" t="str">
        <f ca="1"/>
        <v>2011-06-07</v>
      </c>
      <c r="P3574">
        <f ca="1"/>
        <v>3.01</v>
      </c>
    </row>
    <row r="3575" spans="1:16" ht="12.5">
      <c r="A3575" s="19"/>
      <c r="B3575" s="198" t="str">
        <f ca="1"/>
        <v>2011-06-08</v>
      </c>
      <c r="C3575">
        <f ca="1"/>
        <v>10</v>
      </c>
      <c r="H3575" s="228" t="str">
        <f ca="1"/>
        <v>2011-06-08</v>
      </c>
      <c r="I3575" s="227">
        <f ca="1"/>
        <v>333886668</v>
      </c>
      <c r="O3575" t="str">
        <f ca="1"/>
        <v>2011-06-06</v>
      </c>
      <c r="P3575">
        <f ca="1"/>
        <v>3</v>
      </c>
    </row>
    <row r="3576" spans="1:16" ht="12.5">
      <c r="A3576" s="19"/>
      <c r="B3576" s="198" t="str">
        <f ca="1"/>
        <v>2011-06-07</v>
      </c>
      <c r="C3576">
        <f ca="1"/>
        <v>9.99</v>
      </c>
      <c r="H3576" s="228" t="str">
        <f ca="1"/>
        <v>2011-06-07</v>
      </c>
      <c r="I3576" s="227">
        <f ca="1"/>
        <v>529972880</v>
      </c>
      <c r="O3576" t="str">
        <f ca="1"/>
        <v>2011-06-03</v>
      </c>
      <c r="P3576">
        <f ca="1"/>
        <v>3</v>
      </c>
    </row>
    <row r="3577" spans="1:16" ht="12.5">
      <c r="A3577" s="19"/>
      <c r="B3577" s="198" t="str">
        <f ca="1"/>
        <v>2011-06-06</v>
      </c>
      <c r="C3577">
        <f ca="1"/>
        <v>10.17</v>
      </c>
      <c r="H3577" s="228" t="str">
        <f ca="1"/>
        <v>2011-06-06</v>
      </c>
      <c r="I3577" s="227">
        <f ca="1"/>
        <v>461941200</v>
      </c>
      <c r="O3577" t="str">
        <f ca="1"/>
        <v>2011-06-02</v>
      </c>
      <c r="P3577">
        <f ca="1"/>
        <v>3.03</v>
      </c>
    </row>
    <row r="3578" spans="1:16" ht="12.5">
      <c r="A3578" s="19"/>
      <c r="B3578" s="198" t="str">
        <f ca="1"/>
        <v>2011-06-03</v>
      </c>
      <c r="C3578">
        <f ca="1"/>
        <v>10.34</v>
      </c>
      <c r="H3578" s="228" t="str">
        <f ca="1"/>
        <v>2011-06-03</v>
      </c>
      <c r="I3578" s="227">
        <f ca="1"/>
        <v>313443372</v>
      </c>
      <c r="O3578" t="str">
        <f ca="1"/>
        <v>2011-06-01</v>
      </c>
      <c r="P3578">
        <f ca="1"/>
        <v>2.97</v>
      </c>
    </row>
    <row r="3579" spans="1:16" ht="12.5">
      <c r="A3579" s="19"/>
      <c r="B3579" s="198" t="str">
        <f ca="1"/>
        <v>2011-06-02</v>
      </c>
      <c r="C3579">
        <f ca="1"/>
        <v>10.42</v>
      </c>
      <c r="H3579" s="228" t="str">
        <f ca="1"/>
        <v>2011-06-02</v>
      </c>
      <c r="I3579" s="227">
        <f ca="1"/>
        <v>338884784</v>
      </c>
      <c r="O3579" t="str">
        <f ca="1"/>
        <v>2011-05-31</v>
      </c>
      <c r="P3579">
        <f ca="1"/>
        <v>3.05</v>
      </c>
    </row>
    <row r="3580" spans="1:16" ht="12.5">
      <c r="A3580" s="19"/>
      <c r="B3580" s="198" t="str">
        <f ca="1"/>
        <v>2011-06-01</v>
      </c>
      <c r="C3580">
        <f ca="1"/>
        <v>10.4</v>
      </c>
      <c r="H3580" s="228" t="str">
        <f ca="1"/>
        <v>2011-06-01</v>
      </c>
      <c r="I3580" s="227">
        <f ca="1"/>
        <v>554682800</v>
      </c>
      <c r="O3580" t="str">
        <f ca="1"/>
        <v>2011-05-27</v>
      </c>
      <c r="P3580">
        <f ca="1"/>
        <v>3.06</v>
      </c>
    </row>
    <row r="3581" spans="1:16" ht="12.5">
      <c r="A3581" s="19"/>
      <c r="B3581" s="198" t="str">
        <f ca="1"/>
        <v>2011-05-31</v>
      </c>
      <c r="C3581">
        <f ca="1"/>
        <v>10.47</v>
      </c>
      <c r="H3581" s="228" t="str">
        <f ca="1"/>
        <v>2011-05-31</v>
      </c>
      <c r="I3581" s="227">
        <f ca="1"/>
        <v>417754400</v>
      </c>
      <c r="O3581" t="str">
        <f ca="1"/>
        <v>2011-05-26</v>
      </c>
      <c r="P3581">
        <f ca="1"/>
        <v>3.06</v>
      </c>
    </row>
    <row r="3582" spans="1:16" ht="12.5">
      <c r="A3582" s="19"/>
      <c r="B3582" s="198" t="str">
        <f ca="1"/>
        <v>2011-05-27</v>
      </c>
      <c r="C3582">
        <f ca="1"/>
        <v>10.15</v>
      </c>
      <c r="H3582" s="228" t="str">
        <f ca="1"/>
        <v>2011-05-27</v>
      </c>
      <c r="I3582" s="227">
        <f ca="1"/>
        <v>203651760</v>
      </c>
      <c r="O3582" t="str">
        <f ca="1"/>
        <v>2011-05-25</v>
      </c>
      <c r="P3582">
        <f ca="1"/>
        <v>3.13</v>
      </c>
    </row>
    <row r="3583" spans="1:16" ht="12.5">
      <c r="A3583" s="19"/>
      <c r="B3583" s="198" t="str">
        <f ca="1"/>
        <v>2011-05-26</v>
      </c>
      <c r="C3583">
        <f ca="1"/>
        <v>10.08</v>
      </c>
      <c r="H3583" s="228" t="str">
        <f ca="1"/>
        <v>2011-05-26</v>
      </c>
      <c r="I3583" s="227">
        <f ca="1"/>
        <v>222695280</v>
      </c>
      <c r="O3583" t="str">
        <f ca="1"/>
        <v>2011-05-24</v>
      </c>
      <c r="P3583">
        <f ca="1"/>
        <v>3.12</v>
      </c>
    </row>
    <row r="3584" spans="1:16" ht="12.5">
      <c r="A3584" s="19"/>
      <c r="B3584" s="198" t="str">
        <f ca="1"/>
        <v>2011-05-25</v>
      </c>
      <c r="C3584">
        <f ca="1"/>
        <v>10.130000000000001</v>
      </c>
      <c r="H3584" s="228" t="str">
        <f ca="1"/>
        <v>2011-05-25</v>
      </c>
      <c r="I3584" s="227">
        <f ca="1"/>
        <v>294224000</v>
      </c>
      <c r="O3584" t="str">
        <f ca="1"/>
        <v>2011-05-23</v>
      </c>
      <c r="P3584">
        <f ca="1"/>
        <v>3.13</v>
      </c>
    </row>
    <row r="3585" spans="1:16" ht="12.5">
      <c r="A3585" s="19"/>
      <c r="B3585" s="198" t="str">
        <f ca="1"/>
        <v>2011-05-24</v>
      </c>
      <c r="C3585">
        <f ca="1"/>
        <v>10</v>
      </c>
      <c r="H3585" s="228" t="str">
        <f ca="1"/>
        <v>2011-05-24</v>
      </c>
      <c r="I3585" s="227">
        <f ca="1"/>
        <v>322082892</v>
      </c>
      <c r="O3585" t="str">
        <f ca="1"/>
        <v>2011-05-20</v>
      </c>
      <c r="P3585">
        <f ca="1"/>
        <v>3.15</v>
      </c>
    </row>
    <row r="3586" spans="1:16" ht="12.5">
      <c r="A3586" s="19"/>
      <c r="B3586" s="198" t="str">
        <f ca="1"/>
        <v>2011-05-23</v>
      </c>
      <c r="C3586">
        <f ca="1"/>
        <v>10.06</v>
      </c>
      <c r="H3586" s="228" t="str">
        <f ca="1"/>
        <v>2011-05-23</v>
      </c>
      <c r="I3586" s="227">
        <f ca="1"/>
        <v>383600000</v>
      </c>
      <c r="O3586" t="str">
        <f ca="1"/>
        <v>2011-05-19</v>
      </c>
      <c r="P3586">
        <f ca="1"/>
        <v>3.17</v>
      </c>
    </row>
    <row r="3587" spans="1:16" ht="12.5">
      <c r="A3587" s="19"/>
      <c r="B3587" s="198" t="str">
        <f ca="1"/>
        <v>2011-05-20</v>
      </c>
      <c r="C3587">
        <f ca="1"/>
        <v>10.09</v>
      </c>
      <c r="H3587" s="228" t="str">
        <f ca="1"/>
        <v>2011-05-20</v>
      </c>
      <c r="I3587" s="227">
        <f ca="1"/>
        <v>338191112</v>
      </c>
      <c r="O3587" t="str">
        <f ca="1"/>
        <v>2011-05-18</v>
      </c>
      <c r="P3587">
        <f ca="1"/>
        <v>3.17</v>
      </c>
    </row>
    <row r="3588" spans="1:16" ht="12.5">
      <c r="A3588" s="19"/>
      <c r="B3588" s="198" t="str">
        <f ca="1"/>
        <v>2011-05-19</v>
      </c>
      <c r="C3588">
        <f ca="1"/>
        <v>10.25</v>
      </c>
      <c r="H3588" s="228" t="str">
        <f ca="1"/>
        <v>2011-05-19</v>
      </c>
      <c r="I3588" s="227">
        <f ca="1"/>
        <v>261170000</v>
      </c>
      <c r="O3588" t="str">
        <f ca="1"/>
        <v>2011-05-17</v>
      </c>
      <c r="P3588">
        <f ca="1"/>
        <v>3.12</v>
      </c>
    </row>
    <row r="3589" spans="1:16" ht="12.5">
      <c r="A3589" s="19"/>
      <c r="B3589" s="198" t="str">
        <f ca="1"/>
        <v>2011-05-18</v>
      </c>
      <c r="C3589">
        <f ca="1"/>
        <v>10.23</v>
      </c>
      <c r="H3589" s="228" t="str">
        <f ca="1"/>
        <v>2011-05-18</v>
      </c>
      <c r="I3589" s="227">
        <f ca="1"/>
        <v>334776400</v>
      </c>
      <c r="O3589" t="str">
        <f ca="1"/>
        <v>2011-05-16</v>
      </c>
      <c r="P3589">
        <f ca="1"/>
        <v>3.15</v>
      </c>
    </row>
    <row r="3590" spans="1:16" ht="12.5">
      <c r="A3590" s="19"/>
      <c r="B3590" s="198" t="str">
        <f ca="1"/>
        <v>2011-05-17</v>
      </c>
      <c r="C3590">
        <f ca="1"/>
        <v>10.119999999999999</v>
      </c>
      <c r="H3590" s="228" t="str">
        <f ca="1"/>
        <v>2011-05-17</v>
      </c>
      <c r="I3590" s="227">
        <f ca="1"/>
        <v>452787024</v>
      </c>
      <c r="O3590" t="str">
        <f ca="1"/>
        <v>2011-05-13</v>
      </c>
      <c r="P3590">
        <f ca="1"/>
        <v>3.19</v>
      </c>
    </row>
    <row r="3591" spans="1:16" ht="12.5">
      <c r="A3591" s="19"/>
      <c r="B3591" s="198" t="str">
        <f ca="1"/>
        <v>2011-05-16</v>
      </c>
      <c r="C3591">
        <f ca="1"/>
        <v>10.029999999999999</v>
      </c>
      <c r="H3591" s="228" t="str">
        <f ca="1"/>
        <v>2011-05-16</v>
      </c>
      <c r="I3591" s="227">
        <f ca="1"/>
        <v>450141888</v>
      </c>
      <c r="O3591" t="str">
        <f ca="1"/>
        <v>2011-05-12</v>
      </c>
      <c r="P3591">
        <f ca="1"/>
        <v>3.23</v>
      </c>
    </row>
    <row r="3592" spans="1:16" ht="12.5">
      <c r="A3592" s="19"/>
      <c r="B3592" s="198" t="str">
        <f ca="1"/>
        <v>2011-05-13</v>
      </c>
      <c r="C3592">
        <f ca="1"/>
        <v>10.25</v>
      </c>
      <c r="H3592" s="228" t="str">
        <f ca="1"/>
        <v>2011-05-13</v>
      </c>
      <c r="I3592" s="227">
        <f ca="1"/>
        <v>326192120</v>
      </c>
      <c r="O3592" t="str">
        <f ca="1"/>
        <v>2011-05-11</v>
      </c>
      <c r="P3592">
        <f ca="1"/>
        <v>3.16</v>
      </c>
    </row>
    <row r="3593" spans="1:16" ht="12.5">
      <c r="A3593" s="19"/>
      <c r="B3593" s="198" t="str">
        <f ca="1"/>
        <v>2011-05-12</v>
      </c>
      <c r="C3593">
        <f ca="1"/>
        <v>10.43</v>
      </c>
      <c r="H3593" s="228" t="str">
        <f ca="1"/>
        <v>2011-05-12</v>
      </c>
      <c r="I3593" s="227">
        <f ca="1"/>
        <v>322000000</v>
      </c>
      <c r="O3593" t="str">
        <f ca="1"/>
        <v>2011-05-10</v>
      </c>
      <c r="P3593">
        <f ca="1"/>
        <v>3.2</v>
      </c>
    </row>
    <row r="3594" spans="1:16" ht="12.5">
      <c r="A3594" s="19"/>
      <c r="B3594" s="198" t="str">
        <f ca="1"/>
        <v>2011-05-11</v>
      </c>
      <c r="C3594">
        <f ca="1"/>
        <v>10.45</v>
      </c>
      <c r="H3594" s="228" t="str">
        <f ca="1"/>
        <v>2011-05-11</v>
      </c>
      <c r="I3594" s="227">
        <f ca="1"/>
        <v>336075040</v>
      </c>
      <c r="O3594" t="str">
        <f ca="1"/>
        <v>2011-05-09</v>
      </c>
      <c r="P3594">
        <f ca="1"/>
        <v>3.14</v>
      </c>
    </row>
    <row r="3595" spans="1:16" ht="12.5">
      <c r="A3595" s="19"/>
      <c r="B3595" s="198" t="str">
        <f ca="1"/>
        <v>2011-05-10</v>
      </c>
      <c r="C3595">
        <f ca="1"/>
        <v>10.52</v>
      </c>
      <c r="H3595" s="228" t="str">
        <f ca="1"/>
        <v>2011-05-10</v>
      </c>
      <c r="I3595" s="227">
        <f ca="1"/>
        <v>282091600</v>
      </c>
      <c r="O3595" t="str">
        <f ca="1"/>
        <v>2011-05-06</v>
      </c>
      <c r="P3595">
        <f ca="1"/>
        <v>3.16</v>
      </c>
    </row>
    <row r="3596" spans="1:16" ht="12.5">
      <c r="A3596" s="19"/>
      <c r="B3596" s="198" t="str">
        <f ca="1"/>
        <v>2011-05-09</v>
      </c>
      <c r="C3596">
        <f ca="1"/>
        <v>10.46</v>
      </c>
      <c r="H3596" s="228" t="str">
        <f ca="1"/>
        <v>2011-05-09</v>
      </c>
      <c r="I3596" s="227">
        <f ca="1"/>
        <v>204752836</v>
      </c>
      <c r="O3596" t="str">
        <f ca="1"/>
        <v>2011-05-05</v>
      </c>
      <c r="P3596">
        <f ca="1"/>
        <v>3.17</v>
      </c>
    </row>
    <row r="3597" spans="1:16" ht="12.5">
      <c r="A3597" s="19"/>
      <c r="B3597" s="198" t="str">
        <f ca="1"/>
        <v>2011-05-06</v>
      </c>
      <c r="C3597">
        <f ca="1"/>
        <v>10.43</v>
      </c>
      <c r="H3597" s="228" t="str">
        <f ca="1"/>
        <v>2011-05-06</v>
      </c>
      <c r="I3597" s="227">
        <f ca="1"/>
        <v>280245392</v>
      </c>
      <c r="O3597" t="str">
        <f ca="1"/>
        <v>2011-05-04</v>
      </c>
      <c r="P3597">
        <f ca="1"/>
        <v>3.22</v>
      </c>
    </row>
    <row r="3598" spans="1:16" ht="12.5">
      <c r="A3598" s="19"/>
      <c r="B3598" s="198" t="str">
        <f ca="1"/>
        <v>2011-05-05</v>
      </c>
      <c r="C3598">
        <f ca="1"/>
        <v>10.43</v>
      </c>
      <c r="H3598" s="228" t="str">
        <f ca="1"/>
        <v>2011-05-05</v>
      </c>
      <c r="I3598" s="227">
        <f ca="1"/>
        <v>336261744</v>
      </c>
      <c r="O3598" t="str">
        <f ca="1"/>
        <v>2011-05-03</v>
      </c>
      <c r="P3598">
        <f ca="1"/>
        <v>3.26</v>
      </c>
    </row>
    <row r="3599" spans="1:16" ht="12.5">
      <c r="A3599" s="19"/>
      <c r="B3599" s="198" t="str">
        <f ca="1"/>
        <v>2011-05-04</v>
      </c>
      <c r="C3599">
        <f ca="1"/>
        <v>10.52</v>
      </c>
      <c r="H3599" s="228" t="str">
        <f ca="1"/>
        <v>2011-05-04</v>
      </c>
      <c r="I3599" s="227">
        <f ca="1"/>
        <v>389250400</v>
      </c>
      <c r="O3599" t="str">
        <f ca="1"/>
        <v>2011-05-02</v>
      </c>
      <c r="P3599">
        <f ca="1"/>
        <v>3.29</v>
      </c>
    </row>
    <row r="3600" spans="1:16" ht="12.5">
      <c r="A3600" s="19"/>
      <c r="B3600" s="198" t="str">
        <f ca="1"/>
        <v>2011-05-03</v>
      </c>
      <c r="C3600">
        <f ca="1"/>
        <v>10.48</v>
      </c>
      <c r="H3600" s="228" t="str">
        <f ca="1"/>
        <v>2011-05-03</v>
      </c>
      <c r="I3600" s="227">
        <f ca="1"/>
        <v>313561252</v>
      </c>
      <c r="O3600" t="str">
        <f ca="1"/>
        <v>2011-04-29</v>
      </c>
      <c r="P3600">
        <f ca="1"/>
        <v>3.3</v>
      </c>
    </row>
    <row r="3601" spans="1:16" ht="12.5">
      <c r="A3601" s="19"/>
      <c r="B3601" s="198" t="str">
        <f ca="1"/>
        <v>2011-05-02</v>
      </c>
      <c r="C3601">
        <f ca="1"/>
        <v>10.42</v>
      </c>
      <c r="H3601" s="228" t="str">
        <f ca="1"/>
        <v>2011-05-02</v>
      </c>
      <c r="I3601" s="227">
        <f ca="1"/>
        <v>442713600</v>
      </c>
      <c r="O3601" t="str">
        <f ca="1"/>
        <v>2011-04-28</v>
      </c>
      <c r="P3601">
        <f ca="1"/>
        <v>3.31</v>
      </c>
    </row>
    <row r="3602" spans="1:16" ht="12.5">
      <c r="A3602" s="19"/>
      <c r="B3602" s="198" t="str">
        <f ca="1"/>
        <v>2011-04-29</v>
      </c>
      <c r="C3602">
        <f ca="1"/>
        <v>10.54</v>
      </c>
      <c r="H3602" s="228" t="str">
        <f ca="1"/>
        <v>2011-04-29</v>
      </c>
      <c r="I3602" s="227">
        <f ca="1"/>
        <v>1006345200</v>
      </c>
      <c r="O3602" t="str">
        <f ca="1"/>
        <v>2011-04-27</v>
      </c>
      <c r="P3602">
        <f ca="1"/>
        <v>3.37</v>
      </c>
    </row>
    <row r="3603" spans="1:16" ht="12.5">
      <c r="A3603" s="19"/>
      <c r="B3603" s="198" t="str">
        <f ca="1"/>
        <v>2011-04-28</v>
      </c>
      <c r="C3603">
        <f ca="1"/>
        <v>10.43</v>
      </c>
      <c r="H3603" s="228" t="str">
        <f ca="1"/>
        <v>2011-04-28</v>
      </c>
      <c r="I3603" s="227">
        <f ca="1"/>
        <v>361188880</v>
      </c>
      <c r="O3603" t="str">
        <f ca="1"/>
        <v>2011-04-26</v>
      </c>
      <c r="P3603">
        <f ca="1"/>
        <v>3.32</v>
      </c>
    </row>
    <row r="3604" spans="1:16" ht="12.5">
      <c r="A3604" s="19"/>
      <c r="B3604" s="198" t="str">
        <f ca="1"/>
        <v>2011-04-27</v>
      </c>
      <c r="C3604">
        <f ca="1"/>
        <v>10.54</v>
      </c>
      <c r="H3604" s="228" t="str">
        <f ca="1"/>
        <v>2011-04-27</v>
      </c>
      <c r="I3604" s="227">
        <f ca="1"/>
        <v>356213200</v>
      </c>
      <c r="O3604" t="str">
        <f ca="1"/>
        <v>2011-04-25</v>
      </c>
      <c r="P3604">
        <f ca="1"/>
        <v>3.36</v>
      </c>
    </row>
    <row r="3605" spans="1:16" ht="12.5">
      <c r="A3605" s="19"/>
      <c r="B3605" s="198" t="str">
        <f ca="1"/>
        <v>2011-04-26</v>
      </c>
      <c r="C3605">
        <f ca="1"/>
        <v>10.55</v>
      </c>
      <c r="H3605" s="228" t="str">
        <f ca="1"/>
        <v>2011-04-26</v>
      </c>
      <c r="I3605" s="227">
        <f ca="1"/>
        <v>338800000</v>
      </c>
      <c r="O3605" t="str">
        <f ca="1"/>
        <v>2011-04-21</v>
      </c>
      <c r="P3605">
        <f ca="1"/>
        <v>3.4</v>
      </c>
    </row>
    <row r="3606" spans="1:16" ht="12.5">
      <c r="A3606" s="19"/>
      <c r="B3606" s="198" t="str">
        <f ca="1"/>
        <v>2011-04-25</v>
      </c>
      <c r="C3606">
        <f ca="1"/>
        <v>10.62</v>
      </c>
      <c r="H3606" s="228" t="str">
        <f ca="1"/>
        <v>2011-04-25</v>
      </c>
      <c r="I3606" s="227">
        <f ca="1"/>
        <v>266546000</v>
      </c>
      <c r="O3606" t="str">
        <f ca="1"/>
        <v>2011-04-20</v>
      </c>
      <c r="P3606">
        <f ca="1"/>
        <v>3.4</v>
      </c>
    </row>
    <row r="3607" spans="1:16" ht="12.5">
      <c r="A3607" s="19"/>
      <c r="B3607" s="198" t="str">
        <f ca="1"/>
        <v>2011-04-21</v>
      </c>
      <c r="C3607">
        <f ca="1"/>
        <v>10.55</v>
      </c>
      <c r="H3607" s="228" t="str">
        <f ca="1"/>
        <v>2011-04-21</v>
      </c>
      <c r="I3607" s="227">
        <f ca="1"/>
        <v>753810400</v>
      </c>
      <c r="O3607" t="str">
        <f ca="1"/>
        <v>2011-04-19</v>
      </c>
      <c r="P3607">
        <f ca="1"/>
        <v>3.36</v>
      </c>
    </row>
    <row r="3608" spans="1:16" ht="12.5">
      <c r="A3608" s="19"/>
      <c r="B3608" s="198" t="str">
        <f ca="1"/>
        <v>2011-04-20</v>
      </c>
      <c r="C3608">
        <f ca="1"/>
        <v>10.3</v>
      </c>
      <c r="H3608" s="228" t="str">
        <f ca="1"/>
        <v>2011-04-20</v>
      </c>
      <c r="I3608" s="227">
        <f ca="1"/>
        <v>700666400</v>
      </c>
      <c r="O3608" t="str">
        <f ca="1"/>
        <v>2011-04-18</v>
      </c>
      <c r="P3608">
        <f ca="1"/>
        <v>3.37</v>
      </c>
    </row>
    <row r="3609" spans="1:16" ht="12.5">
      <c r="A3609" s="19"/>
      <c r="B3609" s="198" t="str">
        <f ca="1"/>
        <v>2011-04-19</v>
      </c>
      <c r="C3609">
        <f ca="1"/>
        <v>10.17</v>
      </c>
      <c r="H3609" s="228" t="str">
        <f ca="1"/>
        <v>2011-04-19</v>
      </c>
      <c r="I3609" s="227">
        <f ca="1"/>
        <v>419378400</v>
      </c>
      <c r="O3609" t="str">
        <f ca="1"/>
        <v>2011-04-15</v>
      </c>
      <c r="P3609">
        <f ca="1"/>
        <v>3.41</v>
      </c>
    </row>
    <row r="3610" spans="1:16" ht="12.5">
      <c r="A3610" s="19"/>
      <c r="B3610" s="198" t="str">
        <f ca="1"/>
        <v>2011-04-18</v>
      </c>
      <c r="C3610">
        <f ca="1"/>
        <v>9.99</v>
      </c>
      <c r="H3610" s="228" t="str">
        <f ca="1"/>
        <v>2011-04-18</v>
      </c>
      <c r="I3610" s="227">
        <f ca="1"/>
        <v>609898800</v>
      </c>
      <c r="O3610" t="str">
        <f ca="1"/>
        <v>2011-04-14</v>
      </c>
      <c r="P3610">
        <f ca="1"/>
        <v>3.49</v>
      </c>
    </row>
    <row r="3611" spans="1:16" ht="12.5">
      <c r="A3611" s="19"/>
      <c r="B3611" s="198" t="str">
        <f ca="1"/>
        <v>2011-04-15</v>
      </c>
      <c r="C3611">
        <f ca="1"/>
        <v>9.85</v>
      </c>
      <c r="H3611" s="228" t="str">
        <f ca="1"/>
        <v>2011-04-15</v>
      </c>
      <c r="I3611" s="227">
        <f ca="1"/>
        <v>453833412</v>
      </c>
      <c r="O3611" t="str">
        <f ca="1"/>
        <v>2011-04-13</v>
      </c>
      <c r="P3611">
        <f ca="1"/>
        <v>3.47</v>
      </c>
    </row>
    <row r="3612" spans="1:16" ht="12.5">
      <c r="A3612" s="19"/>
      <c r="B3612" s="198" t="str">
        <f ca="1"/>
        <v>2011-04-14</v>
      </c>
      <c r="C3612">
        <f ca="1"/>
        <v>10</v>
      </c>
      <c r="H3612" s="228" t="str">
        <f ca="1"/>
        <v>2011-04-14</v>
      </c>
      <c r="I3612" s="227">
        <f ca="1"/>
        <v>301989932</v>
      </c>
      <c r="O3612" t="str">
        <f ca="1"/>
        <v>2011-04-12</v>
      </c>
      <c r="P3612">
        <f ca="1"/>
        <v>3.5</v>
      </c>
    </row>
    <row r="3613" spans="1:16" ht="12.5">
      <c r="A3613" s="19"/>
      <c r="B3613" s="198" t="str">
        <f ca="1"/>
        <v>2011-04-13</v>
      </c>
      <c r="C3613">
        <f ca="1"/>
        <v>10.119999999999999</v>
      </c>
      <c r="H3613" s="228" t="str">
        <f ca="1"/>
        <v>2011-04-13</v>
      </c>
      <c r="I3613" s="227">
        <f ca="1"/>
        <v>346436252</v>
      </c>
      <c r="O3613" t="str">
        <f ca="1"/>
        <v>2011-04-11</v>
      </c>
      <c r="P3613">
        <f ca="1"/>
        <v>3.57</v>
      </c>
    </row>
    <row r="3614" spans="1:16" ht="12.5">
      <c r="A3614" s="19"/>
      <c r="B3614" s="198" t="str">
        <f ca="1"/>
        <v>2011-04-12</v>
      </c>
      <c r="C3614">
        <f ca="1"/>
        <v>10</v>
      </c>
      <c r="H3614" s="228" t="str">
        <f ca="1"/>
        <v>2011-04-12</v>
      </c>
      <c r="I3614" s="227">
        <f ca="1"/>
        <v>426508772</v>
      </c>
      <c r="O3614" t="str">
        <f ca="1"/>
        <v>2011-04-08</v>
      </c>
      <c r="P3614">
        <f ca="1"/>
        <v>3.57</v>
      </c>
    </row>
    <row r="3615" spans="1:16" ht="12.5">
      <c r="A3615" s="19"/>
      <c r="B3615" s="198" t="str">
        <f ca="1"/>
        <v>2011-04-11</v>
      </c>
      <c r="C3615">
        <f ca="1"/>
        <v>9.9499999999999993</v>
      </c>
      <c r="H3615" s="228" t="str">
        <f ca="1"/>
        <v>2011-04-11</v>
      </c>
      <c r="I3615" s="227">
        <f ca="1"/>
        <v>399150896</v>
      </c>
      <c r="O3615" t="str">
        <f ca="1"/>
        <v>2011-04-07</v>
      </c>
      <c r="P3615">
        <f ca="1"/>
        <v>3.56</v>
      </c>
    </row>
    <row r="3616" spans="1:16" ht="12.5">
      <c r="A3616" s="19"/>
      <c r="B3616" s="198" t="str">
        <f ca="1"/>
        <v>2011-04-08</v>
      </c>
      <c r="C3616">
        <f ca="1"/>
        <v>10.08</v>
      </c>
      <c r="H3616" s="228" t="str">
        <f ca="1"/>
        <v>2011-04-08</v>
      </c>
      <c r="I3616" s="227">
        <f ca="1"/>
        <v>377535200</v>
      </c>
      <c r="O3616" t="str">
        <f ca="1"/>
        <v>2011-04-06</v>
      </c>
      <c r="P3616">
        <f ca="1"/>
        <v>3.55</v>
      </c>
    </row>
    <row r="3617" spans="1:16" ht="12.5">
      <c r="A3617" s="19"/>
      <c r="B3617" s="198" t="str">
        <f ca="1"/>
        <v>2011-04-07</v>
      </c>
      <c r="C3617">
        <f ca="1"/>
        <v>10.17</v>
      </c>
      <c r="H3617" s="228" t="str">
        <f ca="1"/>
        <v>2011-04-07</v>
      </c>
      <c r="I3617" s="227">
        <f ca="1"/>
        <v>373447200</v>
      </c>
      <c r="O3617" t="str">
        <f ca="1"/>
        <v>2011-04-05</v>
      </c>
      <c r="P3617">
        <f ca="1"/>
        <v>3.49</v>
      </c>
    </row>
    <row r="3618" spans="1:16" ht="12.5">
      <c r="A3618" s="19"/>
      <c r="B3618" s="198" t="str">
        <f ca="1"/>
        <v>2011-04-06</v>
      </c>
      <c r="C3618">
        <f ca="1"/>
        <v>10.17</v>
      </c>
      <c r="H3618" s="228" t="str">
        <f ca="1"/>
        <v>2011-04-06</v>
      </c>
      <c r="I3618" s="227">
        <f ca="1"/>
        <v>402539200</v>
      </c>
      <c r="O3618" t="str">
        <f ca="1"/>
        <v>2011-04-04</v>
      </c>
      <c r="P3618">
        <f ca="1"/>
        <v>3.43</v>
      </c>
    </row>
    <row r="3619" spans="1:16" ht="12.5">
      <c r="A3619" s="19"/>
      <c r="B3619" s="198" t="str">
        <f ca="1"/>
        <v>2011-04-05</v>
      </c>
      <c r="C3619">
        <f ca="1"/>
        <v>10.199999999999999</v>
      </c>
      <c r="H3619" s="228" t="str">
        <f ca="1"/>
        <v>2011-04-05</v>
      </c>
      <c r="I3619" s="227">
        <f ca="1"/>
        <v>482963744</v>
      </c>
      <c r="O3619" t="str">
        <f ca="1"/>
        <v>2011-04-01</v>
      </c>
      <c r="P3619">
        <f ca="1"/>
        <v>3.45</v>
      </c>
    </row>
    <row r="3620" spans="1:16" ht="12.5">
      <c r="A3620" s="19"/>
      <c r="B3620" s="198" t="str">
        <f ca="1"/>
        <v>2011-04-04</v>
      </c>
      <c r="C3620">
        <f ca="1"/>
        <v>10.27</v>
      </c>
      <c r="H3620" s="228" t="str">
        <f ca="1"/>
        <v>2011-04-04</v>
      </c>
      <c r="I3620" s="227">
        <f ca="1"/>
        <v>460084800</v>
      </c>
      <c r="O3620" t="str">
        <f ca="1"/>
        <v>2011-03-31</v>
      </c>
      <c r="P3620">
        <f ca="1"/>
        <v>3.45</v>
      </c>
    </row>
    <row r="3621" spans="1:16" ht="12.5">
      <c r="A3621" s="19"/>
      <c r="B3621" s="198" t="str">
        <f ca="1"/>
        <v>2011-04-01</v>
      </c>
      <c r="C3621">
        <f ca="1"/>
        <v>10.37</v>
      </c>
      <c r="H3621" s="228" t="str">
        <f ca="1"/>
        <v>2011-04-01</v>
      </c>
      <c r="I3621" s="227">
        <f ca="1"/>
        <v>418661988</v>
      </c>
      <c r="O3621" t="str">
        <f ca="1"/>
        <v>2011-03-30</v>
      </c>
      <c r="P3621">
        <f ca="1"/>
        <v>3.46</v>
      </c>
    </row>
    <row r="3622" spans="1:16" ht="12.5">
      <c r="A3622" s="19"/>
      <c r="B3622" s="198" t="str">
        <f ca="1"/>
        <v>2011-03-31</v>
      </c>
      <c r="C3622">
        <f ca="1"/>
        <v>10.49</v>
      </c>
      <c r="H3622" s="228" t="str">
        <f ca="1"/>
        <v>2011-03-31</v>
      </c>
      <c r="I3622" s="227">
        <f ca="1"/>
        <v>274368324</v>
      </c>
      <c r="O3622" t="str">
        <f ca="1"/>
        <v>2011-03-29</v>
      </c>
      <c r="P3622">
        <f ca="1"/>
        <v>3.49</v>
      </c>
    </row>
    <row r="3623" spans="1:16" ht="12.5">
      <c r="A3623" s="19"/>
      <c r="B3623" s="198" t="str">
        <f ca="1"/>
        <v>2011-03-30</v>
      </c>
      <c r="C3623">
        <f ca="1"/>
        <v>10.49</v>
      </c>
      <c r="H3623" s="228" t="str">
        <f ca="1"/>
        <v>2011-03-30</v>
      </c>
      <c r="I3623" s="227">
        <f ca="1"/>
        <v>329406000</v>
      </c>
      <c r="O3623" t="str">
        <f ca="1"/>
        <v>2011-03-28</v>
      </c>
      <c r="P3623">
        <f ca="1"/>
        <v>3.45</v>
      </c>
    </row>
    <row r="3624" spans="1:16" ht="12.5">
      <c r="A3624" s="19"/>
      <c r="B3624" s="198" t="str">
        <f ca="1"/>
        <v>2011-03-29</v>
      </c>
      <c r="C3624">
        <f ca="1"/>
        <v>10.56</v>
      </c>
      <c r="H3624" s="228" t="str">
        <f ca="1"/>
        <v>2011-03-29</v>
      </c>
      <c r="I3624" s="227">
        <f ca="1"/>
        <v>352900800</v>
      </c>
      <c r="O3624" t="str">
        <f ca="1"/>
        <v>2011-03-25</v>
      </c>
      <c r="P3624">
        <f ca="1"/>
        <v>3.44</v>
      </c>
    </row>
    <row r="3625" spans="1:16" ht="12.5">
      <c r="A3625" s="19"/>
      <c r="B3625" s="198" t="str">
        <f ca="1"/>
        <v>2011-03-28</v>
      </c>
      <c r="C3625">
        <f ca="1"/>
        <v>10.55</v>
      </c>
      <c r="H3625" s="228" t="str">
        <f ca="1"/>
        <v>2011-03-28</v>
      </c>
      <c r="I3625" s="227">
        <f ca="1"/>
        <v>309355200</v>
      </c>
      <c r="O3625" t="str">
        <f ca="1"/>
        <v>2011-03-24</v>
      </c>
      <c r="P3625">
        <f ca="1"/>
        <v>3.4</v>
      </c>
    </row>
    <row r="3626" spans="1:16" ht="12.5">
      <c r="A3626" s="19"/>
      <c r="B3626" s="198" t="str">
        <f ca="1"/>
        <v>2011-03-25</v>
      </c>
      <c r="C3626">
        <f ca="1"/>
        <v>10.58</v>
      </c>
      <c r="H3626" s="228" t="str">
        <f ca="1"/>
        <v>2011-03-25</v>
      </c>
      <c r="I3626" s="227">
        <f ca="1"/>
        <v>449171632</v>
      </c>
      <c r="O3626" t="str">
        <f ca="1"/>
        <v>2011-03-23</v>
      </c>
      <c r="P3626">
        <f ca="1"/>
        <v>3.35</v>
      </c>
    </row>
    <row r="3627" spans="1:16" ht="12.5">
      <c r="A3627" s="19"/>
      <c r="B3627" s="198" t="str">
        <f ca="1"/>
        <v>2011-03-24</v>
      </c>
      <c r="C3627">
        <f ca="1"/>
        <v>10.38</v>
      </c>
      <c r="H3627" s="228" t="str">
        <f ca="1"/>
        <v>2011-03-24</v>
      </c>
      <c r="I3627" s="227">
        <f ca="1"/>
        <v>404712000</v>
      </c>
      <c r="O3627" t="str">
        <f ca="1"/>
        <v>2011-03-22</v>
      </c>
      <c r="P3627">
        <f ca="1"/>
        <v>3.33</v>
      </c>
    </row>
    <row r="3628" spans="1:16" ht="12.5">
      <c r="A3628" s="19"/>
      <c r="B3628" s="198" t="str">
        <f ca="1"/>
        <v>2011-03-23</v>
      </c>
      <c r="C3628">
        <f ca="1"/>
        <v>10.210000000000001</v>
      </c>
      <c r="H3628" s="228" t="str">
        <f ca="1"/>
        <v>2011-03-23</v>
      </c>
      <c r="I3628" s="227">
        <f ca="1"/>
        <v>372996400</v>
      </c>
      <c r="O3628" t="str">
        <f ca="1"/>
        <v>2011-03-21</v>
      </c>
      <c r="P3628">
        <f ca="1"/>
        <v>3.32</v>
      </c>
    </row>
    <row r="3629" spans="1:16" ht="12.5">
      <c r="A3629" s="19"/>
      <c r="B3629" s="198" t="str">
        <f ca="1"/>
        <v>2011-03-22</v>
      </c>
      <c r="C3629">
        <f ca="1"/>
        <v>10.27</v>
      </c>
      <c r="H3629" s="228" t="str">
        <f ca="1"/>
        <v>2011-03-22</v>
      </c>
      <c r="I3629" s="227">
        <f ca="1"/>
        <v>326232916</v>
      </c>
      <c r="O3629" t="str">
        <f ca="1"/>
        <v>2011-03-18</v>
      </c>
      <c r="P3629">
        <f ca="1"/>
        <v>3.28</v>
      </c>
    </row>
    <row r="3630" spans="1:16" ht="12.5">
      <c r="A3630" s="19"/>
      <c r="B3630" s="198" t="str">
        <f ca="1"/>
        <v>2011-03-21</v>
      </c>
      <c r="C3630">
        <f ca="1"/>
        <v>10.210000000000001</v>
      </c>
      <c r="H3630" s="228" t="str">
        <f ca="1"/>
        <v>2011-03-21</v>
      </c>
      <c r="I3630" s="227">
        <f ca="1"/>
        <v>409402000</v>
      </c>
      <c r="O3630" t="str">
        <f ca="1"/>
        <v>2011-03-17</v>
      </c>
      <c r="P3630">
        <f ca="1"/>
        <v>3.25</v>
      </c>
    </row>
    <row r="3631" spans="1:16" ht="12.5">
      <c r="A3631" s="19"/>
      <c r="B3631" s="198" t="str">
        <f ca="1"/>
        <v>2011-03-18</v>
      </c>
      <c r="C3631">
        <f ca="1"/>
        <v>9.9499999999999993</v>
      </c>
      <c r="H3631" s="228" t="str">
        <f ca="1"/>
        <v>2011-03-18</v>
      </c>
      <c r="I3631" s="227">
        <f ca="1"/>
        <v>753214000</v>
      </c>
      <c r="O3631" t="str">
        <f ca="1"/>
        <v>2011-03-16</v>
      </c>
      <c r="P3631">
        <f ca="1"/>
        <v>3.21</v>
      </c>
    </row>
    <row r="3632" spans="1:16" ht="12.5">
      <c r="A3632" s="19"/>
      <c r="B3632" s="198" t="str">
        <f ca="1"/>
        <v>2011-03-17</v>
      </c>
      <c r="C3632">
        <f ca="1"/>
        <v>10.07</v>
      </c>
      <c r="H3632" s="228" t="str">
        <f ca="1"/>
        <v>2011-03-17</v>
      </c>
      <c r="I3632" s="227">
        <f ca="1"/>
        <v>659422400</v>
      </c>
      <c r="O3632" t="str">
        <f ca="1"/>
        <v>2011-03-15</v>
      </c>
      <c r="P3632">
        <f ca="1"/>
        <v>3.32</v>
      </c>
    </row>
    <row r="3633" spans="1:16" ht="12.5">
      <c r="A3633" s="19"/>
      <c r="B3633" s="198" t="str">
        <f ca="1"/>
        <v>2011-03-16</v>
      </c>
      <c r="C3633">
        <f ca="1"/>
        <v>9.93</v>
      </c>
      <c r="H3633" s="228" t="str">
        <f ca="1"/>
        <v>2011-03-16</v>
      </c>
      <c r="I3633" s="227">
        <f ca="1"/>
        <v>1162011200</v>
      </c>
      <c r="O3633" t="str">
        <f ca="1"/>
        <v>2011-03-14</v>
      </c>
      <c r="P3633">
        <f ca="1"/>
        <v>3.35</v>
      </c>
    </row>
    <row r="3634" spans="1:16" ht="12.5">
      <c r="A3634" s="19"/>
      <c r="B3634" s="198" t="str">
        <f ca="1"/>
        <v>2011-03-15</v>
      </c>
      <c r="C3634">
        <f ca="1"/>
        <v>10.4</v>
      </c>
      <c r="H3634" s="228" t="str">
        <f ca="1"/>
        <v>2011-03-15</v>
      </c>
      <c r="I3634" s="227">
        <f ca="1"/>
        <v>721081200</v>
      </c>
      <c r="O3634" t="str">
        <f ca="1"/>
        <v>2011-03-11</v>
      </c>
      <c r="P3634">
        <f ca="1"/>
        <v>3.39</v>
      </c>
    </row>
    <row r="3635" spans="1:16" ht="12.5">
      <c r="A3635" s="19"/>
      <c r="B3635" s="198" t="str">
        <f ca="1"/>
        <v>2011-03-14</v>
      </c>
      <c r="C3635">
        <f ca="1"/>
        <v>10.64</v>
      </c>
      <c r="H3635" s="228" t="str">
        <f ca="1"/>
        <v>2011-03-14</v>
      </c>
      <c r="I3635" s="227">
        <f ca="1"/>
        <v>436455252</v>
      </c>
      <c r="O3635" t="str">
        <f ca="1"/>
        <v>2011-03-10</v>
      </c>
      <c r="P3635">
        <f ca="1"/>
        <v>3.39</v>
      </c>
    </row>
    <row r="3636" spans="1:16" ht="12.5">
      <c r="A3636" s="19"/>
      <c r="B3636" s="198" t="str">
        <f ca="1"/>
        <v>2011-03-11</v>
      </c>
      <c r="C3636">
        <f ca="1"/>
        <v>10.59</v>
      </c>
      <c r="H3636" s="228" t="str">
        <f ca="1"/>
        <v>2011-03-11</v>
      </c>
      <c r="I3636" s="227">
        <f ca="1"/>
        <v>471080532</v>
      </c>
      <c r="O3636" t="str">
        <f ca="1"/>
        <v>2011-03-09</v>
      </c>
      <c r="P3636">
        <f ca="1"/>
        <v>3.47</v>
      </c>
    </row>
    <row r="3637" spans="1:16" ht="12.5">
      <c r="A3637" s="19"/>
      <c r="B3637" s="198" t="str">
        <f ca="1"/>
        <v>2011-03-10</v>
      </c>
      <c r="C3637">
        <f ca="1"/>
        <v>10.43</v>
      </c>
      <c r="H3637" s="228" t="str">
        <f ca="1"/>
        <v>2011-03-10</v>
      </c>
      <c r="I3637" s="227">
        <f ca="1"/>
        <v>507888696</v>
      </c>
      <c r="O3637" t="str">
        <f ca="1"/>
        <v>2011-03-08</v>
      </c>
      <c r="P3637">
        <f ca="1"/>
        <v>3.54</v>
      </c>
    </row>
    <row r="3638" spans="1:16" ht="12.5">
      <c r="A3638" s="19"/>
      <c r="B3638" s="198" t="str">
        <f ca="1"/>
        <v>2011-03-09</v>
      </c>
      <c r="C3638">
        <f ca="1"/>
        <v>10.61</v>
      </c>
      <c r="H3638" s="228" t="str">
        <f ca="1"/>
        <v>2011-03-09</v>
      </c>
      <c r="I3638" s="227">
        <f ca="1"/>
        <v>453396584</v>
      </c>
      <c r="O3638" t="str">
        <f ca="1"/>
        <v>2011-03-07</v>
      </c>
      <c r="P3638">
        <f ca="1"/>
        <v>3.5</v>
      </c>
    </row>
    <row r="3639" spans="1:16" ht="12.5">
      <c r="A3639" s="19"/>
      <c r="B3639" s="198" t="str">
        <f ca="1"/>
        <v>2011-03-08</v>
      </c>
      <c r="C3639">
        <f ca="1"/>
        <v>10.71</v>
      </c>
      <c r="H3639" s="228" t="str">
        <f ca="1"/>
        <v>2011-03-08</v>
      </c>
      <c r="I3639" s="227">
        <f ca="1"/>
        <v>356316800</v>
      </c>
      <c r="O3639" t="str">
        <f ca="1"/>
        <v>2011-03-04</v>
      </c>
      <c r="P3639">
        <f ca="1"/>
        <v>3.49</v>
      </c>
    </row>
    <row r="3640" spans="1:16" ht="12.5">
      <c r="A3640" s="19"/>
      <c r="B3640" s="198" t="str">
        <f ca="1"/>
        <v>2011-03-07</v>
      </c>
      <c r="C3640">
        <f ca="1"/>
        <v>10.69</v>
      </c>
      <c r="H3640" s="228" t="str">
        <f ca="1"/>
        <v>2011-03-07</v>
      </c>
      <c r="I3640" s="227">
        <f ca="1"/>
        <v>546123200</v>
      </c>
      <c r="O3640" t="str">
        <f ca="1"/>
        <v>2011-03-03</v>
      </c>
      <c r="P3640">
        <f ca="1"/>
        <v>3.57</v>
      </c>
    </row>
    <row r="3641" spans="1:16" ht="12.5">
      <c r="A3641" s="19"/>
      <c r="B3641" s="198" t="str">
        <f ca="1"/>
        <v>2011-03-04</v>
      </c>
      <c r="C3641">
        <f ca="1"/>
        <v>10.83</v>
      </c>
      <c r="H3641" s="228" t="str">
        <f ca="1"/>
        <v>2011-03-04</v>
      </c>
      <c r="I3641" s="227">
        <f ca="1"/>
        <v>453266800</v>
      </c>
      <c r="O3641" t="str">
        <f ca="1"/>
        <v>2011-03-02</v>
      </c>
      <c r="P3641">
        <f ca="1"/>
        <v>3.46</v>
      </c>
    </row>
    <row r="3642" spans="1:16" ht="12.5">
      <c r="A3642" s="19"/>
      <c r="B3642" s="198" t="str">
        <f ca="1"/>
        <v>2011-03-03</v>
      </c>
      <c r="C3642">
        <f ca="1"/>
        <v>10.82</v>
      </c>
      <c r="H3642" s="228" t="str">
        <f ca="1"/>
        <v>2011-03-03</v>
      </c>
      <c r="I3642" s="227">
        <f ca="1"/>
        <v>500788400</v>
      </c>
      <c r="O3642" t="str">
        <f ca="1"/>
        <v>2011-03-01</v>
      </c>
      <c r="P3642">
        <f ca="1"/>
        <v>3.41</v>
      </c>
    </row>
    <row r="3643" spans="1:16" ht="12.5">
      <c r="A3643" s="19"/>
      <c r="B3643" s="198" t="str">
        <f ca="1"/>
        <v>2011-03-02</v>
      </c>
      <c r="C3643">
        <f ca="1"/>
        <v>10.6</v>
      </c>
      <c r="H3643" s="228" t="str">
        <f ca="1"/>
        <v>2011-03-02</v>
      </c>
      <c r="I3643" s="227">
        <f ca="1"/>
        <v>602590800</v>
      </c>
      <c r="O3643" t="str">
        <f ca="1"/>
        <v>2011-02-28</v>
      </c>
      <c r="P3643">
        <f ca="1"/>
        <v>3.41</v>
      </c>
    </row>
    <row r="3644" spans="1:16" ht="12.5">
      <c r="A3644" s="19"/>
      <c r="B3644" s="198" t="str">
        <f ca="1"/>
        <v>2011-03-01</v>
      </c>
      <c r="C3644">
        <f ca="1"/>
        <v>10.51</v>
      </c>
      <c r="H3644" s="228" t="str">
        <f ca="1"/>
        <v>2011-03-01</v>
      </c>
      <c r="I3644" s="227">
        <f ca="1"/>
        <v>456136800</v>
      </c>
      <c r="O3644" t="str">
        <f ca="1"/>
        <v>2011-02-25</v>
      </c>
      <c r="P3644">
        <f ca="1"/>
        <v>3.43</v>
      </c>
    </row>
    <row r="3645" spans="1:16" ht="12.5">
      <c r="A3645" s="19"/>
      <c r="B3645" s="198" t="str">
        <f ca="1"/>
        <v>2011-02-28</v>
      </c>
      <c r="C3645">
        <f ca="1"/>
        <v>10.63</v>
      </c>
      <c r="H3645" s="228" t="str">
        <f ca="1"/>
        <v>2011-02-28</v>
      </c>
      <c r="I3645" s="227">
        <f ca="1"/>
        <v>403074288</v>
      </c>
      <c r="O3645" t="str">
        <f ca="1"/>
        <v>2011-02-24</v>
      </c>
      <c r="P3645">
        <f ca="1"/>
        <v>3.44</v>
      </c>
    </row>
    <row r="3646" spans="1:16" ht="12.5">
      <c r="A3646" s="19"/>
      <c r="B3646" s="198" t="str">
        <f ca="1"/>
        <v>2011-02-25</v>
      </c>
      <c r="C3646">
        <f ca="1"/>
        <v>10.48</v>
      </c>
      <c r="H3646" s="228" t="str">
        <f ca="1"/>
        <v>2011-02-25</v>
      </c>
      <c r="I3646" s="227">
        <f ca="1"/>
        <v>380018800</v>
      </c>
      <c r="O3646" t="str">
        <f ca="1"/>
        <v>2011-02-23</v>
      </c>
      <c r="P3646">
        <f ca="1"/>
        <v>3.49</v>
      </c>
    </row>
    <row r="3647" spans="1:16" ht="12.5">
      <c r="A3647" s="19"/>
      <c r="B3647" s="198" t="str">
        <f ca="1"/>
        <v>2011-02-24</v>
      </c>
      <c r="C3647">
        <f ca="1"/>
        <v>10.32</v>
      </c>
      <c r="H3647" s="228" t="str">
        <f ca="1"/>
        <v>2011-02-24</v>
      </c>
      <c r="I3647" s="227">
        <f ca="1"/>
        <v>499900800</v>
      </c>
      <c r="O3647" t="str">
        <f ca="1"/>
        <v>2011-02-22</v>
      </c>
      <c r="P3647">
        <f ca="1"/>
        <v>3.46</v>
      </c>
    </row>
    <row r="3648" spans="1:16" ht="12.5">
      <c r="A3648" s="19"/>
      <c r="B3648" s="198" t="str">
        <f ca="1"/>
        <v>2011-02-23</v>
      </c>
      <c r="C3648">
        <f ca="1"/>
        <v>10.31</v>
      </c>
      <c r="H3648" s="228" t="str">
        <f ca="1"/>
        <v>2011-02-23</v>
      </c>
      <c r="I3648" s="227">
        <f ca="1"/>
        <v>671854400</v>
      </c>
      <c r="O3648" t="str">
        <f ca="1"/>
        <v>2011-02-18</v>
      </c>
      <c r="P3648">
        <f ca="1"/>
        <v>3.59</v>
      </c>
    </row>
    <row r="3649" spans="1:16" ht="12.5">
      <c r="A3649" s="19"/>
      <c r="B3649" s="198" t="str">
        <f ca="1"/>
        <v>2011-02-22</v>
      </c>
      <c r="C3649">
        <f ca="1"/>
        <v>10.19</v>
      </c>
      <c r="H3649" s="228" t="str">
        <f ca="1"/>
        <v>2011-02-22</v>
      </c>
      <c r="I3649" s="227">
        <f ca="1"/>
        <v>872555600</v>
      </c>
      <c r="O3649" t="str">
        <f ca="1"/>
        <v>2011-02-17</v>
      </c>
      <c r="P3649">
        <f ca="1"/>
        <v>3.57</v>
      </c>
    </row>
    <row r="3650" spans="1:16" ht="12.5">
      <c r="A3650" s="19"/>
      <c r="B3650" s="198" t="str">
        <f ca="1"/>
        <v>2011-02-18</v>
      </c>
      <c r="C3650">
        <f ca="1"/>
        <v>10.55</v>
      </c>
      <c r="H3650" s="228" t="str">
        <f ca="1"/>
        <v>2011-02-18</v>
      </c>
      <c r="I3650" s="227">
        <f ca="1"/>
        <v>816057200</v>
      </c>
      <c r="O3650" t="str">
        <f ca="1"/>
        <v>2011-02-16</v>
      </c>
      <c r="P3650">
        <f ca="1"/>
        <v>3.62</v>
      </c>
    </row>
    <row r="3651" spans="1:16" ht="12.5">
      <c r="A3651" s="19"/>
      <c r="B3651" s="198" t="str">
        <f ca="1"/>
        <v>2011-02-17</v>
      </c>
      <c r="C3651">
        <f ca="1"/>
        <v>10.78</v>
      </c>
      <c r="H3651" s="228" t="str">
        <f ca="1"/>
        <v>2011-02-17</v>
      </c>
      <c r="I3651" s="227">
        <f ca="1"/>
        <v>530583200</v>
      </c>
      <c r="O3651" t="str">
        <f ca="1"/>
        <v>2011-02-15</v>
      </c>
      <c r="P3651">
        <f ca="1"/>
        <v>3.62</v>
      </c>
    </row>
    <row r="3652" spans="1:16" ht="12.5">
      <c r="A3652" s="19"/>
      <c r="B3652" s="198" t="str">
        <f ca="1"/>
        <v>2011-02-16</v>
      </c>
      <c r="C3652">
        <f ca="1"/>
        <v>10.93</v>
      </c>
      <c r="H3652" s="228" t="str">
        <f ca="1"/>
        <v>2011-02-16</v>
      </c>
      <c r="I3652" s="227">
        <f ca="1"/>
        <v>481157600</v>
      </c>
      <c r="O3652" t="str">
        <f ca="1"/>
        <v>2011-02-14</v>
      </c>
      <c r="P3652">
        <f ca="1"/>
        <v>3.61</v>
      </c>
    </row>
    <row r="3653" spans="1:16" ht="12.5">
      <c r="A3653" s="19"/>
      <c r="B3653" s="198" t="str">
        <f ca="1"/>
        <v>2011-02-15</v>
      </c>
      <c r="C3653">
        <f ca="1"/>
        <v>10.83</v>
      </c>
      <c r="H3653" s="228" t="str">
        <f ca="1"/>
        <v>2011-02-15</v>
      </c>
      <c r="I3653" s="227">
        <f ca="1"/>
        <v>284174800</v>
      </c>
      <c r="O3653" t="str">
        <f ca="1"/>
        <v>2011-02-11</v>
      </c>
      <c r="P3653">
        <f ca="1"/>
        <v>3.65</v>
      </c>
    </row>
    <row r="3654" spans="1:16" ht="12.5">
      <c r="A3654" s="19"/>
      <c r="B3654" s="198" t="str">
        <f ca="1"/>
        <v>2011-02-14</v>
      </c>
      <c r="C3654">
        <f ca="1"/>
        <v>10.81</v>
      </c>
      <c r="H3654" s="228" t="str">
        <f ca="1"/>
        <v>2011-02-14</v>
      </c>
      <c r="I3654" s="227">
        <f ca="1"/>
        <v>310416400</v>
      </c>
      <c r="O3654" t="str">
        <f ca="1"/>
        <v>2011-02-10</v>
      </c>
      <c r="P3654">
        <f ca="1"/>
        <v>3.71</v>
      </c>
    </row>
    <row r="3655" spans="1:16" ht="12.5">
      <c r="A3655" s="19"/>
      <c r="B3655" s="198" t="str">
        <f ca="1"/>
        <v>2011-02-11</v>
      </c>
      <c r="C3655">
        <f ca="1"/>
        <v>10.74</v>
      </c>
      <c r="H3655" s="228" t="str">
        <f ca="1"/>
        <v>2011-02-11</v>
      </c>
      <c r="I3655" s="227">
        <f ca="1"/>
        <v>367572800</v>
      </c>
      <c r="O3655" t="str">
        <f ca="1"/>
        <v>2011-02-09</v>
      </c>
      <c r="P3655">
        <f ca="1"/>
        <v>3.64</v>
      </c>
    </row>
    <row r="3656" spans="1:16" ht="12.5">
      <c r="A3656" s="19"/>
      <c r="B3656" s="198" t="str">
        <f ca="1"/>
        <v>2011-02-10</v>
      </c>
      <c r="C3656">
        <f ca="1"/>
        <v>10.67</v>
      </c>
      <c r="H3656" s="228" t="str">
        <f ca="1"/>
        <v>2011-02-10</v>
      </c>
      <c r="I3656" s="227">
        <f ca="1"/>
        <v>928550368</v>
      </c>
      <c r="O3656" t="str">
        <f ca="1"/>
        <v>2011-02-08</v>
      </c>
      <c r="P3656">
        <f ca="1"/>
        <v>3.73</v>
      </c>
    </row>
    <row r="3657" spans="1:16" ht="12.5">
      <c r="A3657" s="19"/>
      <c r="B3657" s="198" t="str">
        <f ca="1"/>
        <v>2011-02-09</v>
      </c>
      <c r="C3657">
        <f ca="1"/>
        <v>10.78</v>
      </c>
      <c r="H3657" s="228" t="str">
        <f ca="1"/>
        <v>2011-02-09</v>
      </c>
      <c r="I3657" s="227">
        <f ca="1"/>
        <v>482745200</v>
      </c>
      <c r="O3657" t="str">
        <f ca="1"/>
        <v>2011-02-07</v>
      </c>
      <c r="P3657">
        <f ca="1"/>
        <v>3.64</v>
      </c>
    </row>
    <row r="3658" spans="1:16" ht="12.5">
      <c r="A3658" s="19"/>
      <c r="B3658" s="198" t="str">
        <f ca="1"/>
        <v>2011-02-08</v>
      </c>
      <c r="C3658">
        <f ca="1"/>
        <v>10.69</v>
      </c>
      <c r="H3658" s="228" t="str">
        <f ca="1"/>
        <v>2011-02-08</v>
      </c>
      <c r="I3658" s="227">
        <f ca="1"/>
        <v>381040800</v>
      </c>
      <c r="O3658" t="str">
        <f ca="1"/>
        <v>2011-02-04</v>
      </c>
      <c r="P3658">
        <f ca="1"/>
        <v>3.65</v>
      </c>
    </row>
    <row r="3659" spans="1:16" ht="12.5">
      <c r="A3659" s="19"/>
      <c r="B3659" s="198" t="str">
        <f ca="1"/>
        <v>2011-02-07</v>
      </c>
      <c r="C3659">
        <f ca="1"/>
        <v>10.59</v>
      </c>
      <c r="H3659" s="228" t="str">
        <f ca="1"/>
        <v>2011-02-07</v>
      </c>
      <c r="I3659" s="227">
        <f ca="1"/>
        <v>485021600</v>
      </c>
      <c r="O3659" t="str">
        <f ca="1"/>
        <v>2011-02-03</v>
      </c>
      <c r="P3659">
        <f ca="1"/>
        <v>3.54</v>
      </c>
    </row>
    <row r="3660" spans="1:16" ht="12.5">
      <c r="A3660" s="19"/>
      <c r="B3660" s="198" t="str">
        <f ca="1"/>
        <v>2011-02-04</v>
      </c>
      <c r="C3660">
        <f ca="1"/>
        <v>10.43</v>
      </c>
      <c r="H3660" s="228" t="str">
        <f ca="1"/>
        <v>2011-02-04</v>
      </c>
      <c r="I3660" s="227">
        <f ca="1"/>
        <v>321840400</v>
      </c>
      <c r="O3660" t="str">
        <f ca="1"/>
        <v>2011-02-02</v>
      </c>
      <c r="P3660">
        <f ca="1"/>
        <v>3.49</v>
      </c>
    </row>
    <row r="3661" spans="1:16" ht="12.5">
      <c r="A3661" s="19"/>
      <c r="B3661" s="198" t="str">
        <f ca="1"/>
        <v>2011-02-03</v>
      </c>
      <c r="C3661">
        <f ca="1"/>
        <v>10.34</v>
      </c>
      <c r="H3661" s="228" t="str">
        <f ca="1"/>
        <v>2011-02-03</v>
      </c>
      <c r="I3661" s="227">
        <f ca="1"/>
        <v>393797600</v>
      </c>
      <c r="O3661" t="str">
        <f ca="1"/>
        <v>2011-02-01</v>
      </c>
      <c r="P3661">
        <f ca="1"/>
        <v>3.44</v>
      </c>
    </row>
    <row r="3662" spans="1:16" ht="12.5">
      <c r="A3662" s="19"/>
      <c r="B3662" s="198" t="str">
        <f ca="1"/>
        <v>2011-02-02</v>
      </c>
      <c r="C3662">
        <f ca="1"/>
        <v>10.36</v>
      </c>
      <c r="H3662" s="228" t="str">
        <f ca="1"/>
        <v>2011-02-02</v>
      </c>
      <c r="I3662" s="227">
        <f ca="1"/>
        <v>258955511</v>
      </c>
      <c r="O3662" t="str">
        <f ca="1"/>
        <v>2011-01-31</v>
      </c>
      <c r="P3662">
        <f ca="1"/>
        <v>3.38</v>
      </c>
    </row>
    <row r="3663" spans="1:16" ht="12.5">
      <c r="A3663" s="19"/>
      <c r="B3663" s="198" t="str">
        <f ca="1"/>
        <v>2011-02-01</v>
      </c>
      <c r="C3663">
        <f ca="1"/>
        <v>10.38</v>
      </c>
      <c r="H3663" s="228" t="str">
        <f ca="1"/>
        <v>2011-02-01</v>
      </c>
      <c r="I3663" s="227">
        <f ca="1"/>
        <v>426633200</v>
      </c>
      <c r="O3663" t="str">
        <f ca="1"/>
        <v>2011-01-28</v>
      </c>
      <c r="P3663">
        <f ca="1"/>
        <v>3.33</v>
      </c>
    </row>
    <row r="3664" spans="1:16" ht="12.5">
      <c r="A3664" s="19"/>
      <c r="B3664" s="198" t="str">
        <f ca="1"/>
        <v>2011-01-31</v>
      </c>
      <c r="C3664">
        <f ca="1"/>
        <v>10.210000000000001</v>
      </c>
      <c r="H3664" s="228" t="str">
        <f ca="1"/>
        <v>2011-01-31</v>
      </c>
      <c r="I3664" s="227">
        <f ca="1"/>
        <v>377246800</v>
      </c>
      <c r="O3664" t="str">
        <f ca="1"/>
        <v>2011-01-27</v>
      </c>
      <c r="P3664">
        <f ca="1"/>
        <v>3.39</v>
      </c>
    </row>
    <row r="3665" spans="1:16" ht="12.5">
      <c r="A3665" s="19"/>
      <c r="B3665" s="198" t="str">
        <f ca="1"/>
        <v>2011-01-28</v>
      </c>
      <c r="C3665">
        <f ca="1"/>
        <v>10.11</v>
      </c>
      <c r="H3665" s="228" t="str">
        <f ca="1"/>
        <v>2011-01-28</v>
      </c>
      <c r="I3665" s="227">
        <f ca="1"/>
        <v>592057232</v>
      </c>
      <c r="O3665" t="str">
        <f ca="1"/>
        <v>2011-01-26</v>
      </c>
      <c r="P3665">
        <f ca="1"/>
        <v>3.43</v>
      </c>
    </row>
    <row r="3666" spans="1:16" ht="12.5">
      <c r="A3666" s="19"/>
      <c r="B3666" s="198" t="str">
        <f ca="1"/>
        <v>2011-01-27</v>
      </c>
      <c r="C3666">
        <f ca="1"/>
        <v>10.33</v>
      </c>
      <c r="H3666" s="228" t="str">
        <f ca="1"/>
        <v>2011-01-27</v>
      </c>
      <c r="I3666" s="227">
        <f ca="1"/>
        <v>285026000</v>
      </c>
      <c r="O3666" t="str">
        <f ca="1"/>
        <v>2011-01-25</v>
      </c>
      <c r="P3666">
        <f ca="1"/>
        <v>3.32</v>
      </c>
    </row>
    <row r="3667" spans="1:16" ht="12.5">
      <c r="A3667" s="19"/>
      <c r="B3667" s="198" t="str">
        <f ca="1"/>
        <v>2011-01-26</v>
      </c>
      <c r="C3667">
        <f ca="1"/>
        <v>10.35</v>
      </c>
      <c r="H3667" s="228" t="str">
        <f ca="1"/>
        <v>2011-01-26</v>
      </c>
      <c r="I3667" s="227">
        <f ca="1"/>
        <v>506875600</v>
      </c>
      <c r="O3667" t="str">
        <f ca="1"/>
        <v>2011-01-24</v>
      </c>
      <c r="P3667">
        <f ca="1"/>
        <v>3.41</v>
      </c>
    </row>
    <row r="3668" spans="1:16" ht="12.5">
      <c r="A3668" s="19"/>
      <c r="B3668" s="198" t="str">
        <f ca="1"/>
        <v>2011-01-25</v>
      </c>
      <c r="C3668">
        <f ca="1"/>
        <v>10.27</v>
      </c>
      <c r="H3668" s="228" t="str">
        <f ca="1"/>
        <v>2011-01-25</v>
      </c>
      <c r="I3668" s="227">
        <f ca="1"/>
        <v>546868000</v>
      </c>
      <c r="O3668" t="str">
        <f ca="1"/>
        <v>2011-01-21</v>
      </c>
      <c r="P3668">
        <f ca="1"/>
        <v>3.42</v>
      </c>
    </row>
    <row r="3669" spans="1:16" ht="12.5">
      <c r="A3669" s="19"/>
      <c r="B3669" s="198" t="str">
        <f ca="1"/>
        <v>2011-01-24</v>
      </c>
      <c r="C3669">
        <f ca="1"/>
        <v>10.16</v>
      </c>
      <c r="H3669" s="228" t="str">
        <f ca="1"/>
        <v>2011-01-24</v>
      </c>
      <c r="I3669" s="227">
        <f ca="1"/>
        <v>574683200</v>
      </c>
      <c r="O3669" t="str">
        <f ca="1"/>
        <v>2011-01-20</v>
      </c>
      <c r="P3669">
        <f ca="1"/>
        <v>3.46</v>
      </c>
    </row>
    <row r="3670" spans="1:16" ht="12.5">
      <c r="A3670" s="19"/>
      <c r="B3670" s="198" t="str">
        <f ca="1"/>
        <v>2011-01-21</v>
      </c>
      <c r="C3670">
        <f ca="1"/>
        <v>9.83</v>
      </c>
      <c r="H3670" s="228" t="str">
        <f ca="1"/>
        <v>2011-01-21</v>
      </c>
      <c r="I3670" s="227">
        <f ca="1"/>
        <v>754401200</v>
      </c>
      <c r="O3670" t="str">
        <f ca="1"/>
        <v>2011-01-19</v>
      </c>
      <c r="P3670">
        <f ca="1"/>
        <v>3.34</v>
      </c>
    </row>
    <row r="3671" spans="1:16" ht="12.5">
      <c r="A3671" s="19"/>
      <c r="B3671" s="198" t="str">
        <f ca="1"/>
        <v>2011-01-20</v>
      </c>
      <c r="C3671">
        <f ca="1"/>
        <v>10.01</v>
      </c>
      <c r="H3671" s="228" t="str">
        <f ca="1"/>
        <v>2011-01-20</v>
      </c>
      <c r="I3671" s="227">
        <f ca="1"/>
        <v>764790076</v>
      </c>
      <c r="O3671" t="str">
        <f ca="1"/>
        <v>2011-01-18</v>
      </c>
      <c r="P3671">
        <f ca="1"/>
        <v>3.36</v>
      </c>
    </row>
    <row r="3672" spans="1:16" ht="12.5">
      <c r="A3672" s="19"/>
      <c r="B3672" s="198" t="str">
        <f ca="1"/>
        <v>2011-01-19</v>
      </c>
      <c r="C3672">
        <f ca="1"/>
        <v>10.199999999999999</v>
      </c>
      <c r="H3672" s="228" t="str">
        <f ca="1"/>
        <v>2011-01-19</v>
      </c>
      <c r="I3672" s="227">
        <f ca="1"/>
        <v>1135612800</v>
      </c>
      <c r="O3672" t="str">
        <f ca="1"/>
        <v>2011-01-14</v>
      </c>
      <c r="P3672">
        <f ca="1"/>
        <v>3.33</v>
      </c>
    </row>
    <row r="3673" spans="1:16" ht="12.5">
      <c r="A3673" s="19"/>
      <c r="B3673" s="198" t="str">
        <f ca="1"/>
        <v>2011-01-18</v>
      </c>
      <c r="C3673">
        <f ca="1"/>
        <v>10.25</v>
      </c>
      <c r="H3673" s="228" t="str">
        <f ca="1"/>
        <v>2011-01-18</v>
      </c>
      <c r="I3673" s="227">
        <f ca="1"/>
        <v>1880998000</v>
      </c>
      <c r="O3673" t="str">
        <f ca="1"/>
        <v>2011-01-13</v>
      </c>
      <c r="P3673">
        <f ca="1"/>
        <v>3.3</v>
      </c>
    </row>
    <row r="3674" spans="1:16" ht="12.5">
      <c r="A3674" s="19"/>
      <c r="B3674" s="198" t="str">
        <f ca="1"/>
        <v>2011-01-14</v>
      </c>
      <c r="C3674">
        <f ca="1"/>
        <v>10.49</v>
      </c>
      <c r="H3674" s="228" t="str">
        <f ca="1"/>
        <v>2011-01-14</v>
      </c>
      <c r="I3674" s="227">
        <f ca="1"/>
        <v>308840000</v>
      </c>
      <c r="O3674" t="str">
        <f ca="1"/>
        <v>2011-01-12</v>
      </c>
      <c r="P3674">
        <f ca="1"/>
        <v>3.36</v>
      </c>
    </row>
    <row r="3675" spans="1:16" ht="12.5">
      <c r="A3675" s="19"/>
      <c r="B3675" s="198" t="str">
        <f ca="1"/>
        <v>2011-01-13</v>
      </c>
      <c r="C3675">
        <f ca="1"/>
        <v>10.4</v>
      </c>
      <c r="H3675" s="228" t="str">
        <f ca="1"/>
        <v>2011-01-13</v>
      </c>
      <c r="I3675" s="227">
        <f ca="1"/>
        <v>298145052</v>
      </c>
      <c r="O3675" t="str">
        <f ca="1"/>
        <v>2011-01-11</v>
      </c>
      <c r="P3675">
        <f ca="1"/>
        <v>3.34</v>
      </c>
    </row>
    <row r="3676" spans="1:16" ht="12.5">
      <c r="A3676" s="19"/>
      <c r="B3676" s="198" t="str">
        <f ca="1"/>
        <v>2011-01-12</v>
      </c>
      <c r="C3676">
        <f ca="1"/>
        <v>10.36</v>
      </c>
      <c r="H3676" s="228" t="str">
        <f ca="1"/>
        <v>2011-01-12</v>
      </c>
      <c r="I3676" s="227">
        <f ca="1"/>
        <v>302590400</v>
      </c>
      <c r="O3676" t="str">
        <f ca="1"/>
        <v>2011-01-10</v>
      </c>
      <c r="P3676">
        <f ca="1"/>
        <v>3.3</v>
      </c>
    </row>
    <row r="3677" spans="1:16" ht="12.5">
      <c r="A3677" s="19"/>
      <c r="B3677" s="198" t="str">
        <f ca="1"/>
        <v>2011-01-11</v>
      </c>
      <c r="C3677">
        <f ca="1"/>
        <v>10.28</v>
      </c>
      <c r="H3677" s="228" t="str">
        <f ca="1"/>
        <v>2011-01-11</v>
      </c>
      <c r="I3677" s="227">
        <f ca="1"/>
        <v>444108000</v>
      </c>
      <c r="O3677" t="str">
        <f ca="1"/>
        <v>2011-01-07</v>
      </c>
      <c r="P3677">
        <f ca="1"/>
        <v>3.33</v>
      </c>
    </row>
    <row r="3678" spans="1:16" ht="12.5">
      <c r="A3678" s="19"/>
      <c r="B3678" s="198" t="str">
        <f ca="1"/>
        <v>2011-01-10</v>
      </c>
      <c r="C3678">
        <f ca="1"/>
        <v>10.31</v>
      </c>
      <c r="H3678" s="228" t="str">
        <f ca="1"/>
        <v>2011-01-10</v>
      </c>
      <c r="I3678" s="227">
        <f ca="1"/>
        <v>448560000</v>
      </c>
      <c r="O3678" t="str">
        <f ca="1"/>
        <v>2011-01-06</v>
      </c>
      <c r="P3678">
        <f ca="1"/>
        <v>3.42</v>
      </c>
    </row>
    <row r="3679" spans="1:16" ht="12.5">
      <c r="A3679" s="19"/>
      <c r="B3679" s="198" t="str">
        <f ca="1"/>
        <v>2011-01-07</v>
      </c>
      <c r="C3679">
        <f ca="1"/>
        <v>10.119999999999999</v>
      </c>
      <c r="H3679" s="228" t="str">
        <f ca="1"/>
        <v>2011-01-07</v>
      </c>
      <c r="I3679" s="227">
        <f ca="1"/>
        <v>311931200</v>
      </c>
      <c r="O3679" t="str">
        <f ca="1"/>
        <v>2011-01-05</v>
      </c>
      <c r="P3679">
        <f ca="1"/>
        <v>3.48</v>
      </c>
    </row>
    <row r="3680" spans="1:16" ht="12.5">
      <c r="A3680" s="19"/>
      <c r="B3680" s="198" t="str">
        <f ca="1"/>
        <v>2011-01-06</v>
      </c>
      <c r="C3680">
        <f ca="1"/>
        <v>10.039999999999999</v>
      </c>
      <c r="H3680" s="228" t="str">
        <f ca="1"/>
        <v>2011-01-06</v>
      </c>
      <c r="I3680" s="227">
        <f ca="1"/>
        <v>300428800</v>
      </c>
      <c r="O3680" t="str">
        <f ca="1"/>
        <v>2011-01-04</v>
      </c>
      <c r="P3680">
        <f ca="1"/>
        <v>3.35</v>
      </c>
    </row>
    <row r="3681" spans="1:16" ht="12.5">
      <c r="A3681" s="19"/>
      <c r="B3681" s="198" t="str">
        <f ca="1"/>
        <v>2011-01-05</v>
      </c>
      <c r="C3681">
        <f ca="1"/>
        <v>10.050000000000001</v>
      </c>
      <c r="H3681" s="228" t="str">
        <f ca="1"/>
        <v>2011-01-05</v>
      </c>
      <c r="I3681" s="227">
        <f ca="1"/>
        <v>255519600</v>
      </c>
      <c r="O3681" t="str">
        <f ca="1"/>
        <v>2011-01-03</v>
      </c>
      <c r="P3681">
        <f ca="1"/>
        <v>3.34</v>
      </c>
    </row>
    <row r="3682" spans="1:16" ht="12.5">
      <c r="A3682" s="19"/>
      <c r="B3682" s="198" t="str">
        <f ca="1"/>
        <v>2011-01-04</v>
      </c>
      <c r="C3682">
        <f ca="1"/>
        <v>9.9700000000000006</v>
      </c>
      <c r="H3682" s="228" t="str">
        <f ca="1"/>
        <v>2011-01-04</v>
      </c>
      <c r="I3682" s="227">
        <f ca="1"/>
        <v>309348368</v>
      </c>
      <c r="O3682" t="str">
        <f ca="1"/>
        <v>2010-12-31</v>
      </c>
      <c r="P3682">
        <f ca="1"/>
        <v>3.31</v>
      </c>
    </row>
    <row r="3683" spans="1:16" ht="12.5">
      <c r="A3683" s="19"/>
      <c r="B3683" s="198" t="str">
        <f ca="1"/>
        <v>2011-01-03</v>
      </c>
      <c r="C3683">
        <f ca="1"/>
        <v>9.92</v>
      </c>
      <c r="H3683" s="228" t="str">
        <f ca="1"/>
        <v>2011-01-03</v>
      </c>
      <c r="I3683" s="227">
        <f ca="1"/>
        <v>445138400</v>
      </c>
      <c r="O3683" t="str">
        <f ca="1"/>
        <v>2010-12-30</v>
      </c>
      <c r="P3683">
        <f ca="1"/>
        <v>3.37</v>
      </c>
    </row>
    <row r="3684" spans="1:16" ht="12.5">
      <c r="A3684" s="19"/>
      <c r="B3684" s="198" t="str">
        <f ca="1"/>
        <v>2010-12-31</v>
      </c>
      <c r="C3684">
        <f ca="1"/>
        <v>9.7100000000000009</v>
      </c>
      <c r="H3684" s="228" t="str">
        <f ca="1"/>
        <v>2010-12-31</v>
      </c>
      <c r="I3684" s="227">
        <f ca="1"/>
        <v>193655528</v>
      </c>
      <c r="O3684" t="str">
        <f ca="1"/>
        <v>2010-12-29</v>
      </c>
      <c r="P3684">
        <f ca="1"/>
        <v>3.34</v>
      </c>
    </row>
    <row r="3685" spans="1:16" ht="12.5">
      <c r="A3685" s="19"/>
      <c r="B3685" s="198" t="str">
        <f ca="1"/>
        <v>2010-12-30</v>
      </c>
      <c r="C3685">
        <f ca="1"/>
        <v>9.74</v>
      </c>
      <c r="H3685" s="228" t="str">
        <f ca="1"/>
        <v>2010-12-30</v>
      </c>
      <c r="I3685" s="227">
        <f ca="1"/>
        <v>157660176</v>
      </c>
      <c r="O3685" t="str">
        <f ca="1"/>
        <v>2010-12-28</v>
      </c>
      <c r="P3685">
        <f ca="1"/>
        <v>3.48</v>
      </c>
    </row>
    <row r="3686" spans="1:16" ht="12.5">
      <c r="A3686" s="19"/>
      <c r="B3686" s="198" t="str">
        <f ca="1"/>
        <v>2010-12-29</v>
      </c>
      <c r="C3686">
        <f ca="1"/>
        <v>9.7899999999999991</v>
      </c>
      <c r="H3686" s="228" t="str">
        <f ca="1"/>
        <v>2010-12-29</v>
      </c>
      <c r="I3686" s="227">
        <f ca="1"/>
        <v>163270904</v>
      </c>
      <c r="O3686" t="str">
        <f ca="1"/>
        <v>2010-12-27</v>
      </c>
      <c r="P3686">
        <f ca="1"/>
        <v>3.35</v>
      </c>
    </row>
    <row r="3687" spans="1:16" ht="12.5">
      <c r="A3687" s="19"/>
      <c r="B3687" s="198" t="str">
        <f ca="1"/>
        <v>2010-12-28</v>
      </c>
      <c r="C3687">
        <f ca="1"/>
        <v>9.7899999999999991</v>
      </c>
      <c r="H3687" s="228" t="str">
        <f ca="1"/>
        <v>2010-12-28</v>
      </c>
      <c r="I3687" s="227">
        <f ca="1"/>
        <v>175924000</v>
      </c>
      <c r="O3687" t="str">
        <f ca="1"/>
        <v>2010-12-23</v>
      </c>
      <c r="P3687">
        <f ca="1"/>
        <v>3.39</v>
      </c>
    </row>
    <row r="3688" spans="1:16" ht="12.5">
      <c r="A3688" s="19"/>
      <c r="B3688" s="198" t="str">
        <f ca="1"/>
        <v>2010-12-27</v>
      </c>
      <c r="C3688">
        <f ca="1"/>
        <v>9.77</v>
      </c>
      <c r="H3688" s="228" t="str">
        <f ca="1"/>
        <v>2010-12-27</v>
      </c>
      <c r="I3688" s="227">
        <f ca="1"/>
        <v>249816000</v>
      </c>
      <c r="O3688" t="str">
        <f ca="1"/>
        <v>2010-12-22</v>
      </c>
      <c r="P3688">
        <f ca="1"/>
        <v>3.35</v>
      </c>
    </row>
    <row r="3689" spans="1:16" ht="12.5">
      <c r="A3689" s="19"/>
      <c r="B3689" s="198" t="str">
        <f ca="1"/>
        <v>2010-12-23</v>
      </c>
      <c r="C3689">
        <f ca="1"/>
        <v>9.74</v>
      </c>
      <c r="H3689" s="228" t="str">
        <f ca="1"/>
        <v>2010-12-23</v>
      </c>
      <c r="I3689" s="227">
        <f ca="1"/>
        <v>223500924</v>
      </c>
      <c r="O3689" t="str">
        <f ca="1"/>
        <v>2010-12-21</v>
      </c>
      <c r="P3689">
        <f ca="1"/>
        <v>3.33</v>
      </c>
    </row>
    <row r="3690" spans="1:16" ht="12.5">
      <c r="A3690" s="19"/>
      <c r="B3690" s="198" t="str">
        <f ca="1"/>
        <v>2010-12-22</v>
      </c>
      <c r="C3690">
        <f ca="1"/>
        <v>9.7899999999999991</v>
      </c>
      <c r="H3690" s="228" t="str">
        <f ca="1"/>
        <v>2010-12-22</v>
      </c>
      <c r="I3690" s="227">
        <f ca="1"/>
        <v>266144408</v>
      </c>
      <c r="O3690" t="str">
        <f ca="1"/>
        <v>2010-12-20</v>
      </c>
      <c r="P3690">
        <f ca="1"/>
        <v>3.35</v>
      </c>
    </row>
    <row r="3691" spans="1:16" ht="12.5">
      <c r="A3691" s="19"/>
      <c r="B3691" s="198" t="str">
        <f ca="1"/>
        <v>2010-12-21</v>
      </c>
      <c r="C3691">
        <f ca="1"/>
        <v>9.76</v>
      </c>
      <c r="H3691" s="228" t="str">
        <f ca="1"/>
        <v>2010-12-21</v>
      </c>
      <c r="I3691" s="227">
        <f ca="1"/>
        <v>256354000</v>
      </c>
      <c r="O3691" t="str">
        <f ca="1"/>
        <v>2010-12-17</v>
      </c>
      <c r="P3691">
        <f ca="1"/>
        <v>3.33</v>
      </c>
    </row>
    <row r="3692" spans="1:16" ht="12.5">
      <c r="A3692" s="19"/>
      <c r="B3692" s="198" t="str">
        <f ca="1"/>
        <v>2010-12-20</v>
      </c>
      <c r="C3692">
        <f ca="1"/>
        <v>9.6999999999999993</v>
      </c>
      <c r="H3692" s="228" t="str">
        <f ca="1"/>
        <v>2010-12-20</v>
      </c>
      <c r="I3692" s="227">
        <f ca="1"/>
        <v>385610400</v>
      </c>
      <c r="O3692" t="str">
        <f ca="1"/>
        <v>2010-12-16</v>
      </c>
      <c r="P3692">
        <f ca="1"/>
        <v>3.48</v>
      </c>
    </row>
    <row r="3693" spans="1:16" ht="12.5">
      <c r="A3693" s="19"/>
      <c r="B3693" s="198" t="str">
        <f ca="1"/>
        <v>2010-12-17</v>
      </c>
      <c r="C3693">
        <f ca="1"/>
        <v>9.65</v>
      </c>
      <c r="H3693" s="228" t="str">
        <f ca="1"/>
        <v>2010-12-17</v>
      </c>
      <c r="I3693" s="227">
        <f ca="1"/>
        <v>387148628</v>
      </c>
      <c r="O3693" t="str">
        <f ca="1"/>
        <v>2010-12-15</v>
      </c>
      <c r="P3693">
        <f ca="1"/>
        <v>3.52</v>
      </c>
    </row>
    <row r="3694" spans="1:16" ht="12.5">
      <c r="A3694" s="19"/>
      <c r="B3694" s="198" t="str">
        <f ca="1"/>
        <v>2010-12-16</v>
      </c>
      <c r="C3694">
        <f ca="1"/>
        <v>9.67</v>
      </c>
      <c r="H3694" s="228" t="str">
        <f ca="1"/>
        <v>2010-12-16</v>
      </c>
      <c r="I3694" s="227">
        <f ca="1"/>
        <v>322030800</v>
      </c>
      <c r="O3694" t="str">
        <f ca="1"/>
        <v>2010-12-14</v>
      </c>
      <c r="P3694">
        <f ca="1"/>
        <v>3.46</v>
      </c>
    </row>
    <row r="3695" spans="1:16" ht="12.5">
      <c r="A3695" s="19"/>
      <c r="B3695" s="198" t="str">
        <f ca="1"/>
        <v>2010-12-15</v>
      </c>
      <c r="C3695">
        <f ca="1"/>
        <v>9.64</v>
      </c>
      <c r="H3695" s="228" t="str">
        <f ca="1"/>
        <v>2010-12-15</v>
      </c>
      <c r="I3695" s="227">
        <f ca="1"/>
        <v>417312000</v>
      </c>
      <c r="O3695" t="str">
        <f ca="1"/>
        <v>2010-12-13</v>
      </c>
      <c r="P3695">
        <f ca="1"/>
        <v>3.28</v>
      </c>
    </row>
    <row r="3696" spans="1:16" ht="12.5">
      <c r="A3696" s="19"/>
      <c r="B3696" s="198" t="str">
        <f ca="1"/>
        <v>2010-12-14</v>
      </c>
      <c r="C3696">
        <f ca="1"/>
        <v>9.64</v>
      </c>
      <c r="H3696" s="228" t="str">
        <f ca="1"/>
        <v>2010-12-14</v>
      </c>
      <c r="I3696" s="227">
        <f ca="1"/>
        <v>351567368</v>
      </c>
      <c r="O3696" t="str">
        <f ca="1"/>
        <v>2010-12-10</v>
      </c>
      <c r="P3696">
        <f ca="1"/>
        <v>3.3</v>
      </c>
    </row>
    <row r="3697" spans="1:16" ht="12.5">
      <c r="A3697" s="19"/>
      <c r="B3697" s="198" t="str">
        <f ca="1"/>
        <v>2010-12-13</v>
      </c>
      <c r="C3697">
        <f ca="1"/>
        <v>9.68</v>
      </c>
      <c r="H3697" s="228" t="str">
        <f ca="1"/>
        <v>2010-12-13</v>
      </c>
      <c r="I3697" s="227">
        <f ca="1"/>
        <v>439815600</v>
      </c>
      <c r="O3697" t="str">
        <f ca="1"/>
        <v>2010-12-09</v>
      </c>
      <c r="P3697">
        <f ca="1"/>
        <v>3.22</v>
      </c>
    </row>
    <row r="3698" spans="1:16" ht="12.5">
      <c r="A3698" s="19"/>
      <c r="B3698" s="198" t="str">
        <f ca="1"/>
        <v>2010-12-10</v>
      </c>
      <c r="C3698">
        <f ca="1"/>
        <v>9.65</v>
      </c>
      <c r="H3698" s="228" t="str">
        <f ca="1"/>
        <v>2010-12-10</v>
      </c>
      <c r="I3698" s="227">
        <f ca="1"/>
        <v>262577260</v>
      </c>
      <c r="O3698" t="str">
        <f ca="1"/>
        <v>2010-12-08</v>
      </c>
      <c r="P3698">
        <f ca="1"/>
        <v>3.24</v>
      </c>
    </row>
    <row r="3699" spans="1:16" ht="12.5">
      <c r="A3699" s="19"/>
      <c r="B3699" s="198" t="str">
        <f ca="1"/>
        <v>2010-12-09</v>
      </c>
      <c r="C3699">
        <f ca="1"/>
        <v>9.6199999999999992</v>
      </c>
      <c r="H3699" s="228" t="str">
        <f ca="1"/>
        <v>2010-12-09</v>
      </c>
      <c r="I3699" s="227">
        <f ca="1"/>
        <v>294151200</v>
      </c>
      <c r="O3699" t="str">
        <f ca="1"/>
        <v>2010-12-07</v>
      </c>
      <c r="P3699">
        <f ca="1"/>
        <v>3.17</v>
      </c>
    </row>
    <row r="3700" spans="1:16" ht="12.5">
      <c r="A3700" s="19"/>
      <c r="B3700" s="198" t="str">
        <f ca="1"/>
        <v>2010-12-08</v>
      </c>
      <c r="C3700">
        <f ca="1"/>
        <v>9.66</v>
      </c>
      <c r="H3700" s="228" t="str">
        <f ca="1"/>
        <v>2010-12-08</v>
      </c>
      <c r="I3700" s="227">
        <f ca="1"/>
        <v>321935600</v>
      </c>
      <c r="O3700" t="str">
        <f ca="1"/>
        <v>2010-12-06</v>
      </c>
      <c r="P3700">
        <f ca="1"/>
        <v>2.94</v>
      </c>
    </row>
    <row r="3701" spans="1:16" ht="12.5">
      <c r="A3701" s="19"/>
      <c r="B3701" s="198" t="str">
        <f ca="1"/>
        <v>2010-12-07</v>
      </c>
      <c r="C3701">
        <f ca="1"/>
        <v>9.58</v>
      </c>
      <c r="H3701" s="228" t="str">
        <f ca="1"/>
        <v>2010-12-07</v>
      </c>
      <c r="I3701" s="227">
        <f ca="1"/>
        <v>391454276</v>
      </c>
      <c r="O3701" t="str">
        <f ca="1"/>
        <v>2010-12-03</v>
      </c>
      <c r="P3701">
        <f ca="1"/>
        <v>3.02</v>
      </c>
    </row>
    <row r="3702" spans="1:16" ht="12.5">
      <c r="A3702" s="19"/>
      <c r="B3702" s="198" t="str">
        <f ca="1"/>
        <v>2010-12-06</v>
      </c>
      <c r="C3702">
        <f ca="1"/>
        <v>9.6300000000000008</v>
      </c>
      <c r="H3702" s="228" t="str">
        <f ca="1"/>
        <v>2010-12-06</v>
      </c>
      <c r="I3702" s="227">
        <f ca="1"/>
        <v>448481600</v>
      </c>
      <c r="O3702" t="str">
        <f ca="1"/>
        <v>2010-12-02</v>
      </c>
      <c r="P3702">
        <f ca="1"/>
        <v>3</v>
      </c>
    </row>
    <row r="3703" spans="1:16" ht="12.5">
      <c r="A3703" s="19"/>
      <c r="B3703" s="198" t="str">
        <f ca="1"/>
        <v>2010-12-03</v>
      </c>
      <c r="C3703">
        <f ca="1"/>
        <v>9.5500000000000007</v>
      </c>
      <c r="H3703" s="228" t="str">
        <f ca="1"/>
        <v>2010-12-03</v>
      </c>
      <c r="I3703" s="227">
        <f ca="1"/>
        <v>342369472</v>
      </c>
      <c r="O3703" t="str">
        <f ca="1"/>
        <v>2010-12-01</v>
      </c>
      <c r="P3703">
        <f ca="1"/>
        <v>2.96</v>
      </c>
    </row>
    <row r="3704" spans="1:16" ht="12.5">
      <c r="A3704" s="19"/>
      <c r="B3704" s="198" t="str">
        <f ca="1"/>
        <v>2010-12-02</v>
      </c>
      <c r="C3704">
        <f ca="1"/>
        <v>9.57</v>
      </c>
      <c r="H3704" s="228" t="str">
        <f ca="1"/>
        <v>2010-12-02</v>
      </c>
      <c r="I3704" s="227">
        <f ca="1"/>
        <v>463652124</v>
      </c>
      <c r="O3704" t="str">
        <f ca="1"/>
        <v>2010-11-30</v>
      </c>
      <c r="P3704">
        <f ca="1"/>
        <v>2.8</v>
      </c>
    </row>
    <row r="3705" spans="1:16" ht="12.5">
      <c r="A3705" s="19"/>
      <c r="B3705" s="198" t="str">
        <f ca="1"/>
        <v>2010-12-01</v>
      </c>
      <c r="C3705">
        <f ca="1"/>
        <v>9.52</v>
      </c>
      <c r="H3705" s="228" t="str">
        <f ca="1"/>
        <v>2010-12-01</v>
      </c>
      <c r="I3705" s="227">
        <f ca="1"/>
        <v>461751204</v>
      </c>
      <c r="O3705" t="str">
        <f ca="1"/>
        <v>2010-11-29</v>
      </c>
      <c r="P3705">
        <f ca="1"/>
        <v>2.82</v>
      </c>
    </row>
    <row r="3706" spans="1:16" ht="12.5">
      <c r="A3706" s="19"/>
      <c r="B3706" s="198" t="str">
        <f ca="1"/>
        <v>2010-11-30</v>
      </c>
      <c r="C3706">
        <f ca="1"/>
        <v>9.36</v>
      </c>
      <c r="H3706" s="228" t="str">
        <f ca="1"/>
        <v>2010-11-30</v>
      </c>
      <c r="I3706" s="227">
        <f ca="1"/>
        <v>501858000</v>
      </c>
      <c r="O3706" t="str">
        <f ca="1"/>
        <v>2010-11-26</v>
      </c>
      <c r="P3706">
        <f ca="1"/>
        <v>2.86</v>
      </c>
    </row>
    <row r="3707" spans="1:16" ht="12.5">
      <c r="A3707" s="19"/>
      <c r="B3707" s="198" t="str">
        <f ca="1"/>
        <v>2010-11-29</v>
      </c>
      <c r="C3707">
        <f ca="1"/>
        <v>9.5399999999999991</v>
      </c>
      <c r="H3707" s="228" t="str">
        <f ca="1"/>
        <v>2010-11-29</v>
      </c>
      <c r="I3707" s="227">
        <f ca="1"/>
        <v>445785200</v>
      </c>
      <c r="O3707" t="str">
        <f ca="1"/>
        <v>2010-11-24</v>
      </c>
      <c r="P3707">
        <f ca="1"/>
        <v>2.91</v>
      </c>
    </row>
    <row r="3708" spans="1:16" ht="12.5">
      <c r="A3708" s="19"/>
      <c r="B3708" s="198" t="str">
        <f ca="1"/>
        <v>2010-11-26</v>
      </c>
      <c r="C3708">
        <f ca="1"/>
        <v>9.5</v>
      </c>
      <c r="H3708" s="228" t="str">
        <f ca="1"/>
        <v>2010-11-26</v>
      </c>
      <c r="I3708" s="227">
        <f ca="1"/>
        <v>237745183</v>
      </c>
      <c r="O3708" t="str">
        <f ca="1"/>
        <v>2010-11-23</v>
      </c>
      <c r="P3708">
        <f ca="1"/>
        <v>2.76</v>
      </c>
    </row>
    <row r="3709" spans="1:16" ht="12.5">
      <c r="A3709" s="19"/>
      <c r="B3709" s="198" t="str">
        <f ca="1"/>
        <v>2010-11-24</v>
      </c>
      <c r="C3709">
        <f ca="1"/>
        <v>9.4700000000000006</v>
      </c>
      <c r="H3709" s="228" t="str">
        <f ca="1"/>
        <v>2010-11-24</v>
      </c>
      <c r="I3709" s="227">
        <f ca="1"/>
        <v>414272984</v>
      </c>
      <c r="O3709" t="str">
        <f ca="1"/>
        <v>2010-11-22</v>
      </c>
      <c r="P3709">
        <f ca="1"/>
        <v>2.81</v>
      </c>
    </row>
    <row r="3710" spans="1:16" ht="12.5">
      <c r="A3710" s="19"/>
      <c r="B3710" s="198" t="str">
        <f ca="1"/>
        <v>2010-11-23</v>
      </c>
      <c r="C3710">
        <f ca="1"/>
        <v>9.2899999999999991</v>
      </c>
      <c r="H3710" s="228" t="str">
        <f ca="1"/>
        <v>2010-11-23</v>
      </c>
      <c r="I3710" s="227">
        <f ca="1"/>
        <v>519447600</v>
      </c>
      <c r="O3710" t="str">
        <f ca="1"/>
        <v>2010-11-19</v>
      </c>
      <c r="P3710">
        <f ca="1"/>
        <v>2.88</v>
      </c>
    </row>
    <row r="3711" spans="1:16" ht="12.5">
      <c r="A3711" s="19"/>
      <c r="B3711" s="198" t="str">
        <f ca="1"/>
        <v>2010-11-22</v>
      </c>
      <c r="C3711">
        <f ca="1"/>
        <v>9.43</v>
      </c>
      <c r="H3711" s="228" t="str">
        <f ca="1"/>
        <v>2010-11-22</v>
      </c>
      <c r="I3711" s="227">
        <f ca="1"/>
        <v>393075200</v>
      </c>
      <c r="O3711" t="str">
        <f ca="1"/>
        <v>2010-11-18</v>
      </c>
      <c r="P3711">
        <f ca="1"/>
        <v>2.9</v>
      </c>
    </row>
    <row r="3712" spans="1:16" ht="12.5">
      <c r="A3712" s="19"/>
      <c r="B3712" s="198" t="str">
        <f ca="1"/>
        <v>2010-11-19</v>
      </c>
      <c r="C3712">
        <f ca="1"/>
        <v>9.23</v>
      </c>
      <c r="H3712" s="228" t="str">
        <f ca="1"/>
        <v>2010-11-19</v>
      </c>
      <c r="I3712" s="227">
        <f ca="1"/>
        <v>384843528</v>
      </c>
      <c r="O3712" t="str">
        <f ca="1"/>
        <v>2010-11-17</v>
      </c>
      <c r="P3712">
        <f ca="1"/>
        <v>2.86</v>
      </c>
    </row>
    <row r="3713" spans="1:16" ht="12.5">
      <c r="A3713" s="19"/>
      <c r="B3713" s="198" t="str">
        <f ca="1"/>
        <v>2010-11-18</v>
      </c>
      <c r="C3713">
        <f ca="1"/>
        <v>9.2799999999999994</v>
      </c>
      <c r="H3713" s="228" t="str">
        <f ca="1"/>
        <v>2010-11-18</v>
      </c>
      <c r="I3713" s="227">
        <f ca="1"/>
        <v>494491200</v>
      </c>
      <c r="O3713" t="str">
        <f ca="1"/>
        <v>2010-11-16</v>
      </c>
      <c r="P3713">
        <f ca="1"/>
        <v>2.85</v>
      </c>
    </row>
    <row r="3714" spans="1:16" ht="12.5">
      <c r="A3714" s="19"/>
      <c r="B3714" s="198" t="str">
        <f ca="1"/>
        <v>2010-11-17</v>
      </c>
      <c r="C3714">
        <f ca="1"/>
        <v>9.0399999999999991</v>
      </c>
      <c r="H3714" s="228" t="str">
        <f ca="1"/>
        <v>2010-11-17</v>
      </c>
      <c r="I3714" s="227">
        <f ca="1"/>
        <v>479450076</v>
      </c>
      <c r="O3714" t="str">
        <f ca="1"/>
        <v>2010-11-15</v>
      </c>
      <c r="P3714">
        <f ca="1"/>
        <v>2.91</v>
      </c>
    </row>
    <row r="3715" spans="1:16" ht="12.5">
      <c r="A3715" s="19"/>
      <c r="B3715" s="198" t="str">
        <f ca="1"/>
        <v>2010-11-16</v>
      </c>
      <c r="C3715">
        <f ca="1"/>
        <v>9.08</v>
      </c>
      <c r="H3715" s="228" t="str">
        <f ca="1"/>
        <v>2010-11-16</v>
      </c>
      <c r="I3715" s="227">
        <f ca="1"/>
        <v>658949968</v>
      </c>
      <c r="O3715" t="str">
        <f ca="1"/>
        <v>2010-11-12</v>
      </c>
      <c r="P3715">
        <f ca="1"/>
        <v>2.76</v>
      </c>
    </row>
    <row r="3716" spans="1:16" ht="12.5">
      <c r="A3716" s="19"/>
      <c r="B3716" s="198" t="str">
        <f ca="1"/>
        <v>2010-11-15</v>
      </c>
      <c r="C3716">
        <f ca="1"/>
        <v>9.24</v>
      </c>
      <c r="H3716" s="228" t="str">
        <f ca="1"/>
        <v>2010-11-15</v>
      </c>
      <c r="I3716" s="227">
        <f ca="1"/>
        <v>403606000</v>
      </c>
      <c r="O3716" t="str">
        <f ca="1"/>
        <v>2010-11-11</v>
      </c>
      <c r="P3716">
        <f ca="1"/>
        <v>2.65</v>
      </c>
    </row>
    <row r="3717" spans="1:16" ht="12.5">
      <c r="A3717" s="19"/>
      <c r="B3717" s="198" t="str">
        <f ca="1"/>
        <v>2010-11-12</v>
      </c>
      <c r="C3717">
        <f ca="1"/>
        <v>9.27</v>
      </c>
      <c r="H3717" s="228" t="str">
        <f ca="1"/>
        <v>2010-11-12</v>
      </c>
      <c r="I3717" s="227">
        <f ca="1"/>
        <v>795846808</v>
      </c>
      <c r="O3717" t="str">
        <f ca="1"/>
        <v>2010-11-10</v>
      </c>
      <c r="P3717">
        <f ca="1"/>
        <v>2.65</v>
      </c>
    </row>
    <row r="3718" spans="1:16" ht="12.5">
      <c r="A3718" s="19"/>
      <c r="B3718" s="198" t="str">
        <f ca="1"/>
        <v>2010-11-11</v>
      </c>
      <c r="C3718">
        <f ca="1"/>
        <v>9.5299999999999994</v>
      </c>
      <c r="H3718" s="228" t="str">
        <f ca="1"/>
        <v>2010-11-11</v>
      </c>
      <c r="I3718" s="227">
        <f ca="1"/>
        <v>361284000</v>
      </c>
      <c r="O3718" t="str">
        <f ca="1"/>
        <v>2010-11-09</v>
      </c>
      <c r="P3718">
        <f ca="1"/>
        <v>2.66</v>
      </c>
    </row>
    <row r="3719" spans="1:16" ht="12.5">
      <c r="A3719" s="19"/>
      <c r="B3719" s="198" t="str">
        <f ca="1"/>
        <v>2010-11-10</v>
      </c>
      <c r="C3719">
        <f ca="1"/>
        <v>9.57</v>
      </c>
      <c r="H3719" s="228" t="str">
        <f ca="1"/>
        <v>2010-11-10</v>
      </c>
      <c r="I3719" s="227">
        <f ca="1"/>
        <v>384227200</v>
      </c>
      <c r="O3719" t="str">
        <f ca="1"/>
        <v>2010-11-08</v>
      </c>
      <c r="P3719">
        <f ca="1"/>
        <v>2.56</v>
      </c>
    </row>
    <row r="3720" spans="1:16" ht="12.5">
      <c r="A3720" s="19"/>
      <c r="B3720" s="198" t="str">
        <f ca="1"/>
        <v>2010-11-09</v>
      </c>
      <c r="C3720">
        <f ca="1"/>
        <v>9.51</v>
      </c>
      <c r="H3720" s="228" t="str">
        <f ca="1"/>
        <v>2010-11-09</v>
      </c>
      <c r="I3720" s="227">
        <f ca="1"/>
        <v>383715544</v>
      </c>
      <c r="O3720" t="str">
        <f ca="1"/>
        <v>2010-11-05</v>
      </c>
      <c r="P3720">
        <f ca="1"/>
        <v>2.54</v>
      </c>
    </row>
    <row r="3721" spans="1:16" ht="12.5">
      <c r="A3721" s="19"/>
      <c r="B3721" s="198" t="str">
        <f ca="1"/>
        <v>2010-11-08</v>
      </c>
      <c r="C3721">
        <f ca="1"/>
        <v>9.59</v>
      </c>
      <c r="H3721" s="228" t="str">
        <f ca="1"/>
        <v>2010-11-08</v>
      </c>
      <c r="I3721" s="227">
        <f ca="1"/>
        <v>281758400</v>
      </c>
      <c r="O3721" t="str">
        <f ca="1"/>
        <v>2010-11-04</v>
      </c>
      <c r="P3721">
        <f ca="1"/>
        <v>2.48</v>
      </c>
    </row>
    <row r="3722" spans="1:16" ht="12.5">
      <c r="A3722" s="19"/>
      <c r="B3722" s="198" t="str">
        <f ca="1"/>
        <v>2010-11-05</v>
      </c>
      <c r="C3722">
        <f ca="1"/>
        <v>9.5399999999999991</v>
      </c>
      <c r="H3722" s="228" t="str">
        <f ca="1"/>
        <v>2010-11-05</v>
      </c>
      <c r="I3722" s="227">
        <f ca="1"/>
        <v>361253420</v>
      </c>
      <c r="O3722" t="str">
        <f ca="1"/>
        <v>2010-11-03</v>
      </c>
      <c r="P3722">
        <f ca="1"/>
        <v>2.62</v>
      </c>
    </row>
    <row r="3723" spans="1:16" ht="12.5">
      <c r="A3723" s="19"/>
      <c r="B3723" s="198" t="str">
        <f ca="1"/>
        <v>2010-11-04</v>
      </c>
      <c r="C3723">
        <f ca="1"/>
        <v>9.58</v>
      </c>
      <c r="H3723" s="228" t="str">
        <f ca="1"/>
        <v>2010-11-04</v>
      </c>
      <c r="I3723" s="227">
        <f ca="1"/>
        <v>642488640</v>
      </c>
      <c r="O3723" t="str">
        <f ca="1"/>
        <v>2010-11-02</v>
      </c>
      <c r="P3723">
        <f ca="1"/>
        <v>2.59</v>
      </c>
    </row>
    <row r="3724" spans="1:16" ht="12.5">
      <c r="A3724" s="19"/>
      <c r="B3724" s="198" t="str">
        <f ca="1"/>
        <v>2010-11-03</v>
      </c>
      <c r="C3724">
        <f ca="1"/>
        <v>9.41</v>
      </c>
      <c r="H3724" s="228" t="str">
        <f ca="1"/>
        <v>2010-11-03</v>
      </c>
      <c r="I3724" s="227">
        <f ca="1"/>
        <v>508348400</v>
      </c>
      <c r="O3724" t="str">
        <f ca="1"/>
        <v>2010-11-01</v>
      </c>
      <c r="P3724">
        <f ca="1"/>
        <v>2.63</v>
      </c>
    </row>
    <row r="3725" spans="1:16" ht="12.5">
      <c r="A3725" s="19"/>
      <c r="B3725" s="198" t="str">
        <f ca="1"/>
        <v>2010-11-02</v>
      </c>
      <c r="C3725">
        <f ca="1"/>
        <v>9.31</v>
      </c>
      <c r="H3725" s="228" t="str">
        <f ca="1"/>
        <v>2010-11-02</v>
      </c>
      <c r="I3725" s="227">
        <f ca="1"/>
        <v>433930208</v>
      </c>
      <c r="O3725" t="str">
        <f ca="1"/>
        <v>2010-10-29</v>
      </c>
      <c r="P3725">
        <f ca="1"/>
        <v>2.61</v>
      </c>
    </row>
    <row r="3726" spans="1:16" ht="12.5">
      <c r="A3726" s="19"/>
      <c r="B3726" s="198" t="str">
        <f ca="1"/>
        <v>2010-11-01</v>
      </c>
      <c r="C3726">
        <f ca="1"/>
        <v>9.15</v>
      </c>
      <c r="H3726" s="228" t="str">
        <f ca="1"/>
        <v>2010-11-01</v>
      </c>
      <c r="I3726" s="227">
        <f ca="1"/>
        <v>423889480</v>
      </c>
      <c r="O3726" t="str">
        <f ca="1"/>
        <v>2010-10-28</v>
      </c>
      <c r="P3726">
        <f ca="1"/>
        <v>2.66</v>
      </c>
    </row>
    <row r="3727" spans="1:16" ht="12.5">
      <c r="A3727" s="19"/>
      <c r="B3727" s="198" t="str">
        <f ca="1"/>
        <v>2010-10-29</v>
      </c>
      <c r="C3727">
        <f ca="1"/>
        <v>9.06</v>
      </c>
      <c r="H3727" s="228" t="str">
        <f ca="1"/>
        <v>2010-10-29</v>
      </c>
      <c r="I3727" s="227">
        <f ca="1"/>
        <v>430511200</v>
      </c>
      <c r="O3727" t="str">
        <f ca="1"/>
        <v>2010-10-27</v>
      </c>
      <c r="P3727">
        <f ca="1"/>
        <v>2.71</v>
      </c>
    </row>
    <row r="3728" spans="1:16" ht="12.5">
      <c r="A3728" s="19"/>
      <c r="B3728" s="198" t="str">
        <f ca="1"/>
        <v>2010-10-28</v>
      </c>
      <c r="C3728">
        <f ca="1"/>
        <v>9.19</v>
      </c>
      <c r="H3728" s="228" t="str">
        <f ca="1"/>
        <v>2010-10-28</v>
      </c>
      <c r="I3728" s="227">
        <f ca="1"/>
        <v>551051200</v>
      </c>
      <c r="O3728" t="str">
        <f ca="1"/>
        <v>2010-10-26</v>
      </c>
      <c r="P3728">
        <f ca="1"/>
        <v>2.64</v>
      </c>
    </row>
    <row r="3729" spans="1:16" ht="12.5">
      <c r="A3729" s="19"/>
      <c r="B3729" s="198" t="str">
        <f ca="1"/>
        <v>2010-10-27</v>
      </c>
      <c r="C3729">
        <f ca="1"/>
        <v>9.26</v>
      </c>
      <c r="H3729" s="228" t="str">
        <f ca="1"/>
        <v>2010-10-27</v>
      </c>
      <c r="I3729" s="227">
        <f ca="1"/>
        <v>399002800</v>
      </c>
      <c r="O3729" t="str">
        <f ca="1"/>
        <v>2010-10-25</v>
      </c>
      <c r="P3729">
        <f ca="1"/>
        <v>2.5499999999999998</v>
      </c>
    </row>
    <row r="3730" spans="1:16" ht="12.5">
      <c r="A3730" s="19"/>
      <c r="B3730" s="198" t="str">
        <f ca="1"/>
        <v>2010-10-26</v>
      </c>
      <c r="C3730">
        <f ca="1"/>
        <v>9.27</v>
      </c>
      <c r="H3730" s="228" t="str">
        <f ca="1"/>
        <v>2010-10-26</v>
      </c>
      <c r="I3730" s="227">
        <f ca="1"/>
        <v>392929740</v>
      </c>
      <c r="O3730" t="str">
        <f ca="1"/>
        <v>2010-10-22</v>
      </c>
      <c r="P3730">
        <f ca="1"/>
        <v>2.56</v>
      </c>
    </row>
    <row r="3731" spans="1:16" ht="12.5">
      <c r="A3731" s="19"/>
      <c r="B3731" s="198" t="str">
        <f ca="1"/>
        <v>2010-10-25</v>
      </c>
      <c r="C3731">
        <f ca="1"/>
        <v>9.2899999999999991</v>
      </c>
      <c r="H3731" s="228" t="str">
        <f ca="1"/>
        <v>2010-10-25</v>
      </c>
      <c r="I3731" s="227">
        <f ca="1"/>
        <v>392462000</v>
      </c>
      <c r="O3731" t="str">
        <f ca="1"/>
        <v>2010-10-21</v>
      </c>
      <c r="P3731">
        <f ca="1"/>
        <v>2.5299999999999998</v>
      </c>
    </row>
    <row r="3732" spans="1:16" ht="12.5">
      <c r="A3732" s="19"/>
      <c r="B3732" s="198" t="str">
        <f ca="1"/>
        <v>2010-10-22</v>
      </c>
      <c r="C3732">
        <f ca="1"/>
        <v>9.25</v>
      </c>
      <c r="H3732" s="228" t="str">
        <f ca="1"/>
        <v>2010-10-22</v>
      </c>
      <c r="I3732" s="227">
        <f ca="1"/>
        <v>372778000</v>
      </c>
      <c r="O3732" t="str">
        <f ca="1"/>
        <v>2010-10-20</v>
      </c>
      <c r="P3732">
        <f ca="1"/>
        <v>2.4700000000000002</v>
      </c>
    </row>
    <row r="3733" spans="1:16" ht="12.5">
      <c r="A3733" s="19"/>
      <c r="B3733" s="198" t="str">
        <f ca="1"/>
        <v>2010-10-21</v>
      </c>
      <c r="C3733">
        <f ca="1"/>
        <v>9.31</v>
      </c>
      <c r="H3733" s="228" t="str">
        <f ca="1"/>
        <v>2010-10-21</v>
      </c>
      <c r="I3733" s="227">
        <f ca="1"/>
        <v>551460000</v>
      </c>
      <c r="O3733" t="str">
        <f ca="1"/>
        <v>2010-10-19</v>
      </c>
      <c r="P3733">
        <f ca="1"/>
        <v>2.48</v>
      </c>
    </row>
    <row r="3734" spans="1:16" ht="12.5">
      <c r="A3734" s="19"/>
      <c r="B3734" s="198" t="str">
        <f ca="1"/>
        <v>2010-10-20</v>
      </c>
      <c r="C3734">
        <f ca="1"/>
        <v>9.34</v>
      </c>
      <c r="H3734" s="228" t="str">
        <f ca="1"/>
        <v>2010-10-20</v>
      </c>
      <c r="I3734" s="227">
        <f ca="1"/>
        <v>721624784</v>
      </c>
      <c r="O3734" t="str">
        <f ca="1"/>
        <v>2010-10-18</v>
      </c>
      <c r="P3734">
        <f ca="1"/>
        <v>2.4900000000000002</v>
      </c>
    </row>
    <row r="3735" spans="1:16" ht="12.5">
      <c r="A3735" s="19"/>
      <c r="B3735" s="198" t="str">
        <f ca="1"/>
        <v>2010-10-19</v>
      </c>
      <c r="C3735">
        <f ca="1"/>
        <v>9.31</v>
      </c>
      <c r="H3735" s="228" t="str">
        <f ca="1"/>
        <v>2010-10-19</v>
      </c>
      <c r="I3735" s="227">
        <f ca="1"/>
        <v>1232784000</v>
      </c>
      <c r="O3735" t="str">
        <f ca="1"/>
        <v>2010-10-15</v>
      </c>
      <c r="P3735">
        <f ca="1"/>
        <v>2.58</v>
      </c>
    </row>
    <row r="3736" spans="1:16" ht="12.5">
      <c r="A3736" s="19"/>
      <c r="B3736" s="198" t="str">
        <f ca="1"/>
        <v>2010-10-18</v>
      </c>
      <c r="C3736">
        <f ca="1"/>
        <v>9.57</v>
      </c>
      <c r="H3736" s="228" t="str">
        <f ca="1"/>
        <v>2010-10-18</v>
      </c>
      <c r="I3736" s="227">
        <f ca="1"/>
        <v>1104458640</v>
      </c>
      <c r="O3736" t="str">
        <f ca="1"/>
        <v>2010-10-14</v>
      </c>
      <c r="P3736">
        <f ca="1"/>
        <v>2.5</v>
      </c>
    </row>
    <row r="3737" spans="1:16" ht="12.5">
      <c r="A3737" s="19"/>
      <c r="B3737" s="198" t="str">
        <f ca="1"/>
        <v>2010-10-15</v>
      </c>
      <c r="C3737">
        <f ca="1"/>
        <v>9.4700000000000006</v>
      </c>
      <c r="H3737" s="228" t="str">
        <f ca="1"/>
        <v>2010-10-15</v>
      </c>
      <c r="I3737" s="227">
        <f ca="1"/>
        <v>922194584</v>
      </c>
      <c r="O3737" t="str">
        <f ca="1"/>
        <v>2010-10-13</v>
      </c>
      <c r="P3737">
        <f ca="1"/>
        <v>2.4300000000000002</v>
      </c>
    </row>
    <row r="3738" spans="1:16" ht="12.5">
      <c r="A3738" s="19"/>
      <c r="B3738" s="198" t="str">
        <f ca="1"/>
        <v>2010-10-14</v>
      </c>
      <c r="C3738">
        <f ca="1"/>
        <v>9.1</v>
      </c>
      <c r="H3738" s="228" t="str">
        <f ca="1"/>
        <v>2010-10-14</v>
      </c>
      <c r="I3738" s="227">
        <f ca="1"/>
        <v>435296400</v>
      </c>
      <c r="O3738" t="str">
        <f ca="1"/>
        <v>2010-10-12</v>
      </c>
      <c r="P3738">
        <f ca="1"/>
        <v>2.42</v>
      </c>
    </row>
    <row r="3739" spans="1:16" ht="12.5">
      <c r="A3739" s="19"/>
      <c r="B3739" s="198" t="str">
        <f ca="1"/>
        <v>2010-10-13</v>
      </c>
      <c r="C3739">
        <f ca="1"/>
        <v>9.0299999999999994</v>
      </c>
      <c r="H3739" s="228" t="str">
        <f ca="1"/>
        <v>2010-10-13</v>
      </c>
      <c r="I3739" s="227">
        <f ca="1"/>
        <v>630092400</v>
      </c>
      <c r="O3739" t="str">
        <f ca="1"/>
        <v>2010-10-08</v>
      </c>
      <c r="P3739">
        <f ca="1"/>
        <v>2.38</v>
      </c>
    </row>
    <row r="3740" spans="1:16" ht="12.5">
      <c r="A3740" s="19"/>
      <c r="B3740" s="198" t="str">
        <f ca="1"/>
        <v>2010-10-12</v>
      </c>
      <c r="C3740">
        <f ca="1"/>
        <v>8.98</v>
      </c>
      <c r="H3740" s="228" t="str">
        <f ca="1"/>
        <v>2010-10-12</v>
      </c>
      <c r="I3740" s="227">
        <f ca="1"/>
        <v>558544000</v>
      </c>
      <c r="O3740" t="str">
        <f ca="1"/>
        <v>2010-10-07</v>
      </c>
      <c r="P3740">
        <f ca="1"/>
        <v>2.4</v>
      </c>
    </row>
    <row r="3741" spans="1:16" ht="12.5">
      <c r="A3741" s="19"/>
      <c r="B3741" s="198" t="str">
        <f ca="1"/>
        <v>2010-10-11</v>
      </c>
      <c r="C3741">
        <f ca="1"/>
        <v>8.89</v>
      </c>
      <c r="H3741" s="228" t="str">
        <f ca="1"/>
        <v>2010-10-11</v>
      </c>
      <c r="I3741" s="227">
        <f ca="1"/>
        <v>427753200</v>
      </c>
      <c r="O3741" t="str">
        <f ca="1"/>
        <v>2010-10-06</v>
      </c>
      <c r="P3741">
        <f ca="1"/>
        <v>2.4</v>
      </c>
    </row>
    <row r="3742" spans="1:16" ht="12.5">
      <c r="A3742" s="19"/>
      <c r="B3742" s="198" t="str">
        <f ca="1"/>
        <v>2010-10-08</v>
      </c>
      <c r="C3742">
        <f ca="1"/>
        <v>8.85</v>
      </c>
      <c r="H3742" s="228" t="str">
        <f ca="1"/>
        <v>2010-10-08</v>
      </c>
      <c r="I3742" s="227">
        <f ca="1"/>
        <v>658403856</v>
      </c>
      <c r="O3742" t="str">
        <f ca="1"/>
        <v>2010-10-05</v>
      </c>
      <c r="P3742">
        <f ca="1"/>
        <v>2.4700000000000002</v>
      </c>
    </row>
    <row r="3743" spans="1:16" ht="12.5">
      <c r="A3743" s="19"/>
      <c r="B3743" s="198" t="str">
        <f ca="1"/>
        <v>2010-10-07</v>
      </c>
      <c r="C3743">
        <f ca="1"/>
        <v>8.6999999999999993</v>
      </c>
      <c r="H3743" s="228" t="str">
        <f ca="1"/>
        <v>2010-10-07</v>
      </c>
      <c r="I3743" s="227">
        <f ca="1"/>
        <v>408399600</v>
      </c>
      <c r="O3743" t="str">
        <f ca="1"/>
        <v>2010-10-04</v>
      </c>
      <c r="P3743">
        <f ca="1"/>
        <v>2.48</v>
      </c>
    </row>
    <row r="3744" spans="1:16" ht="12.5">
      <c r="A3744" s="19"/>
      <c r="B3744" s="198" t="str">
        <f ca="1"/>
        <v>2010-10-06</v>
      </c>
      <c r="C3744">
        <f ca="1"/>
        <v>8.6999999999999993</v>
      </c>
      <c r="H3744" s="228" t="str">
        <f ca="1"/>
        <v>2010-10-06</v>
      </c>
      <c r="I3744" s="227">
        <f ca="1"/>
        <v>670868800</v>
      </c>
      <c r="O3744" t="str">
        <f ca="1"/>
        <v>2010-10-01</v>
      </c>
      <c r="P3744">
        <f ca="1"/>
        <v>2.5299999999999998</v>
      </c>
    </row>
    <row r="3745" spans="1:16" ht="12.5">
      <c r="A3745" s="19"/>
      <c r="B3745" s="198" t="str">
        <f ca="1"/>
        <v>2010-10-05</v>
      </c>
      <c r="C3745">
        <f ca="1"/>
        <v>8.6999999999999993</v>
      </c>
      <c r="H3745" s="228" t="str">
        <f ca="1"/>
        <v>2010-10-05</v>
      </c>
      <c r="I3745" s="227">
        <f ca="1"/>
        <v>501967200</v>
      </c>
      <c r="O3745" t="str">
        <f ca="1"/>
        <v>2010-09-30</v>
      </c>
      <c r="P3745">
        <f ca="1"/>
        <v>2.52</v>
      </c>
    </row>
    <row r="3746" spans="1:16" ht="12.5">
      <c r="A3746" s="19"/>
      <c r="B3746" s="198" t="str">
        <f ca="1"/>
        <v>2010-10-04</v>
      </c>
      <c r="C3746">
        <f ca="1"/>
        <v>8.39</v>
      </c>
      <c r="H3746" s="228" t="str">
        <f ca="1"/>
        <v>2010-10-04</v>
      </c>
      <c r="I3746" s="227">
        <f ca="1"/>
        <v>435302000</v>
      </c>
      <c r="O3746" t="str">
        <f ca="1"/>
        <v>2010-09-29</v>
      </c>
      <c r="P3746">
        <f ca="1"/>
        <v>2.5099999999999998</v>
      </c>
    </row>
    <row r="3747" spans="1:16" ht="12.5">
      <c r="A3747" s="19"/>
      <c r="B3747" s="198" t="str">
        <f ca="1"/>
        <v>2010-10-01</v>
      </c>
      <c r="C3747">
        <f ca="1"/>
        <v>8.5</v>
      </c>
      <c r="H3747" s="228" t="str">
        <f ca="1"/>
        <v>2010-10-01</v>
      </c>
      <c r="I3747" s="227">
        <f ca="1"/>
        <v>448406224</v>
      </c>
      <c r="O3747" t="str">
        <f ca="1"/>
        <v>2010-09-28</v>
      </c>
      <c r="P3747">
        <f ca="1"/>
        <v>2.46</v>
      </c>
    </row>
    <row r="3748" spans="1:16" ht="12.5">
      <c r="A3748" s="19"/>
      <c r="B3748" s="198" t="str">
        <f ca="1"/>
        <v>2010-09-30</v>
      </c>
      <c r="C3748">
        <f ca="1"/>
        <v>8.5399999999999991</v>
      </c>
      <c r="H3748" s="228" t="str">
        <f ca="1"/>
        <v>2010-09-30</v>
      </c>
      <c r="I3748" s="227">
        <f ca="1"/>
        <v>673391600</v>
      </c>
      <c r="O3748" t="str">
        <f ca="1"/>
        <v>2010-09-27</v>
      </c>
      <c r="P3748">
        <f ca="1"/>
        <v>2.52</v>
      </c>
    </row>
    <row r="3749" spans="1:16" ht="12.5">
      <c r="A3749" s="19"/>
      <c r="B3749" s="198" t="str">
        <f ca="1"/>
        <v>2010-09-29</v>
      </c>
      <c r="C3749">
        <f ca="1"/>
        <v>8.65</v>
      </c>
      <c r="H3749" s="228" t="str">
        <f ca="1"/>
        <v>2010-09-29</v>
      </c>
      <c r="I3749" s="227">
        <f ca="1"/>
        <v>469644000</v>
      </c>
      <c r="O3749" t="str">
        <f ca="1"/>
        <v>2010-09-24</v>
      </c>
      <c r="P3749">
        <f ca="1"/>
        <v>2.61</v>
      </c>
    </row>
    <row r="3750" spans="1:16" ht="12.5">
      <c r="A3750" s="19"/>
      <c r="B3750" s="198" t="str">
        <f ca="1"/>
        <v>2010-09-28</v>
      </c>
      <c r="C3750">
        <f ca="1"/>
        <v>8.6300000000000008</v>
      </c>
      <c r="H3750" s="228" t="str">
        <f ca="1"/>
        <v>2010-09-28</v>
      </c>
      <c r="I3750" s="227">
        <f ca="1"/>
        <v>1035042760</v>
      </c>
      <c r="O3750" t="str">
        <f ca="1"/>
        <v>2010-09-23</v>
      </c>
      <c r="P3750">
        <f ca="1"/>
        <v>2.56</v>
      </c>
    </row>
    <row r="3751" spans="1:16" ht="12.5">
      <c r="A3751" s="19"/>
      <c r="B3751" s="198" t="str">
        <f ca="1"/>
        <v>2010-09-27</v>
      </c>
      <c r="C3751">
        <f ca="1"/>
        <v>8.76</v>
      </c>
      <c r="H3751" s="228" t="str">
        <f ca="1"/>
        <v>2010-09-27</v>
      </c>
      <c r="I3751" s="227">
        <f ca="1"/>
        <v>483099936</v>
      </c>
      <c r="O3751" t="str">
        <f ca="1"/>
        <v>2010-09-22</v>
      </c>
      <c r="P3751">
        <f ca="1"/>
        <v>2.5499999999999998</v>
      </c>
    </row>
    <row r="3752" spans="1:16" ht="12.5">
      <c r="A3752" s="19"/>
      <c r="B3752" s="198" t="str">
        <f ca="1"/>
        <v>2010-09-24</v>
      </c>
      <c r="C3752">
        <f ca="1"/>
        <v>8.8000000000000007</v>
      </c>
      <c r="H3752" s="228" t="str">
        <f ca="1"/>
        <v>2010-09-24</v>
      </c>
      <c r="I3752" s="227">
        <f ca="1"/>
        <v>649488000</v>
      </c>
      <c r="O3752" t="str">
        <f ca="1"/>
        <v>2010-09-21</v>
      </c>
      <c r="P3752">
        <f ca="1"/>
        <v>2.59</v>
      </c>
    </row>
    <row r="3753" spans="1:16" ht="12.5">
      <c r="A3753" s="19"/>
      <c r="B3753" s="198" t="str">
        <f ca="1"/>
        <v>2010-09-23</v>
      </c>
      <c r="C3753">
        <f ca="1"/>
        <v>8.69</v>
      </c>
      <c r="H3753" s="228" t="str">
        <f ca="1"/>
        <v>2010-09-23</v>
      </c>
      <c r="I3753" s="227">
        <f ca="1"/>
        <v>786116800</v>
      </c>
      <c r="O3753" t="str">
        <f ca="1"/>
        <v>2010-09-20</v>
      </c>
      <c r="P3753">
        <f ca="1"/>
        <v>2.71</v>
      </c>
    </row>
    <row r="3754" spans="1:16" ht="12.5">
      <c r="A3754" s="19"/>
      <c r="B3754" s="198" t="str">
        <f ca="1"/>
        <v>2010-09-22</v>
      </c>
      <c r="C3754">
        <f ca="1"/>
        <v>8.66</v>
      </c>
      <c r="H3754" s="228" t="str">
        <f ca="1"/>
        <v>2010-09-22</v>
      </c>
      <c r="I3754" s="227">
        <f ca="1"/>
        <v>585415624</v>
      </c>
      <c r="O3754" t="str">
        <f ca="1"/>
        <v>2010-09-17</v>
      </c>
      <c r="P3754">
        <f ca="1"/>
        <v>2.75</v>
      </c>
    </row>
    <row r="3755" spans="1:16" ht="12.5">
      <c r="A3755" s="19"/>
      <c r="B3755" s="198" t="str">
        <f ca="1"/>
        <v>2010-09-21</v>
      </c>
      <c r="C3755">
        <f ca="1"/>
        <v>8.5399999999999991</v>
      </c>
      <c r="H3755" s="228" t="str">
        <f ca="1"/>
        <v>2010-09-21</v>
      </c>
      <c r="I3755" s="227">
        <f ca="1"/>
        <v>669676444</v>
      </c>
      <c r="O3755" t="str">
        <f ca="1"/>
        <v>2010-09-16</v>
      </c>
      <c r="P3755">
        <f ca="1"/>
        <v>2.76</v>
      </c>
    </row>
    <row r="3756" spans="1:16" ht="12.5">
      <c r="A3756" s="19"/>
      <c r="B3756" s="198" t="str">
        <f ca="1"/>
        <v>2010-09-20</v>
      </c>
      <c r="C3756">
        <f ca="1"/>
        <v>8.52</v>
      </c>
      <c r="H3756" s="228" t="str">
        <f ca="1"/>
        <v>2010-09-20</v>
      </c>
      <c r="I3756" s="227">
        <f ca="1"/>
        <v>659291792</v>
      </c>
      <c r="O3756" t="str">
        <f ca="1"/>
        <v>2010-09-15</v>
      </c>
      <c r="P3756">
        <f ca="1"/>
        <v>2.72</v>
      </c>
    </row>
    <row r="3757" spans="1:16" ht="12.5">
      <c r="A3757" s="19"/>
      <c r="B3757" s="198" t="str">
        <f ca="1"/>
        <v>2010-09-17</v>
      </c>
      <c r="C3757">
        <f ca="1"/>
        <v>8.2899999999999991</v>
      </c>
      <c r="H3757" s="228" t="str">
        <f ca="1"/>
        <v>2010-09-17</v>
      </c>
      <c r="I3757" s="227">
        <f ca="1"/>
        <v>634477200</v>
      </c>
      <c r="O3757" t="str">
        <f ca="1"/>
        <v>2010-09-14</v>
      </c>
      <c r="P3757">
        <f ca="1"/>
        <v>2.67</v>
      </c>
    </row>
    <row r="3758" spans="1:16" ht="12.5">
      <c r="A3758" s="19"/>
      <c r="B3758" s="198" t="str">
        <f ca="1"/>
        <v>2010-09-16</v>
      </c>
      <c r="C3758">
        <f ca="1"/>
        <v>8.32</v>
      </c>
      <c r="H3758" s="228" t="str">
        <f ca="1"/>
        <v>2010-09-16</v>
      </c>
      <c r="I3758" s="227">
        <f ca="1"/>
        <v>652103200</v>
      </c>
      <c r="O3758" t="str">
        <f ca="1"/>
        <v>2010-09-13</v>
      </c>
      <c r="P3758">
        <f ca="1"/>
        <v>2.74</v>
      </c>
    </row>
    <row r="3759" spans="1:16" ht="12.5">
      <c r="A3759" s="19"/>
      <c r="B3759" s="198" t="str">
        <f ca="1"/>
        <v>2010-09-15</v>
      </c>
      <c r="C3759">
        <f ca="1"/>
        <v>8.1300000000000008</v>
      </c>
      <c r="H3759" s="228" t="str">
        <f ca="1"/>
        <v>2010-09-15</v>
      </c>
      <c r="I3759" s="227">
        <f ca="1"/>
        <v>429368800</v>
      </c>
      <c r="O3759" t="str">
        <f ca="1"/>
        <v>2010-09-10</v>
      </c>
      <c r="P3759">
        <f ca="1"/>
        <v>2.8</v>
      </c>
    </row>
    <row r="3760" spans="1:16" ht="12.5">
      <c r="A3760" s="19"/>
      <c r="B3760" s="198" t="str">
        <f ca="1"/>
        <v>2010-09-14</v>
      </c>
      <c r="C3760">
        <f ca="1"/>
        <v>8.07</v>
      </c>
      <c r="H3760" s="228" t="str">
        <f ca="1"/>
        <v>2010-09-14</v>
      </c>
      <c r="I3760" s="227">
        <f ca="1"/>
        <v>408150400</v>
      </c>
      <c r="O3760" t="str">
        <f ca="1"/>
        <v>2010-09-09</v>
      </c>
      <c r="P3760">
        <f ca="1"/>
        <v>2.76</v>
      </c>
    </row>
    <row r="3761" spans="2:16" ht="15.75" customHeight="1">
      <c r="B3761" s="198" t="str">
        <f ca="1"/>
        <v>2010-09-13</v>
      </c>
      <c r="C3761">
        <f ca="1"/>
        <v>8.0399999999999991</v>
      </c>
      <c r="H3761" s="228" t="str">
        <f ca="1"/>
        <v>2010-09-13</v>
      </c>
      <c r="I3761" s="227">
        <f ca="1"/>
        <v>388780276</v>
      </c>
      <c r="O3761" t="str">
        <f ca="1"/>
        <v>2010-09-08</v>
      </c>
      <c r="P3761">
        <f ca="1"/>
        <v>2.65</v>
      </c>
    </row>
    <row r="3762" spans="2:16" ht="15.75" customHeight="1">
      <c r="B3762" s="228" t="str">
        <f ca="1"/>
        <v>2010-09-10</v>
      </c>
      <c r="C3762">
        <f ca="1"/>
        <v>7.93</v>
      </c>
      <c r="H3762" s="228" t="str">
        <f ca="1"/>
        <v>2010-09-10</v>
      </c>
      <c r="I3762" s="227">
        <f ca="1"/>
        <v>387761660</v>
      </c>
      <c r="O3762" t="str">
        <f ca="1"/>
        <v>2010-09-07</v>
      </c>
      <c r="P3762">
        <f ca="1"/>
        <v>2.61</v>
      </c>
    </row>
    <row r="3763" spans="2:16" ht="15.75" customHeight="1">
      <c r="B3763" s="228" t="str">
        <f ca="1"/>
        <v>2010-09-09</v>
      </c>
      <c r="C3763">
        <f ca="1"/>
        <v>7.92</v>
      </c>
      <c r="H3763" s="228" t="str">
        <f ca="1"/>
        <v>2010-09-09</v>
      </c>
      <c r="I3763" s="227">
        <f ca="1"/>
        <v>438575200</v>
      </c>
      <c r="O3763" t="str">
        <f ca="1"/>
        <v>2010-09-03</v>
      </c>
      <c r="P3763">
        <f ca="1"/>
        <v>2.71</v>
      </c>
    </row>
    <row r="3764" spans="2:16" ht="15.75" customHeight="1">
      <c r="B3764" s="228" t="str">
        <f ca="1"/>
        <v>2010-09-08</v>
      </c>
      <c r="C3764">
        <f ca="1"/>
        <v>7.91</v>
      </c>
      <c r="H3764" s="228" t="str">
        <f ca="1"/>
        <v>2010-09-08</v>
      </c>
      <c r="I3764" s="227">
        <f ca="1"/>
        <v>526551200</v>
      </c>
      <c r="O3764" t="str">
        <f ca="1"/>
        <v>2010-09-02</v>
      </c>
      <c r="P3764">
        <f ca="1"/>
        <v>2.63</v>
      </c>
    </row>
    <row r="3765" spans="2:16" ht="15.75" customHeight="1">
      <c r="B3765" s="228" t="str">
        <f ca="1"/>
        <v>2010-09-07</v>
      </c>
      <c r="C3765">
        <f ca="1"/>
        <v>7.76</v>
      </c>
      <c r="H3765" s="228" t="str">
        <f ca="1"/>
        <v>2010-09-07</v>
      </c>
      <c r="I3765" s="227">
        <f ca="1"/>
        <v>342825564</v>
      </c>
      <c r="O3765" t="str">
        <f ca="1"/>
        <v>2010-09-01</v>
      </c>
      <c r="P3765">
        <f ca="1"/>
        <v>2.58</v>
      </c>
    </row>
    <row r="3766" spans="2:16" ht="15.75" customHeight="1">
      <c r="B3766" s="228" t="str">
        <f ca="1"/>
        <v>2010-09-03</v>
      </c>
      <c r="C3766">
        <f ca="1"/>
        <v>7.79</v>
      </c>
      <c r="H3766" s="228" t="str">
        <f ca="1"/>
        <v>2010-09-03</v>
      </c>
      <c r="I3766" s="227">
        <f ca="1"/>
        <v>520788872</v>
      </c>
      <c r="O3766" t="str">
        <f ca="1"/>
        <v>2010-08-31</v>
      </c>
      <c r="P3766">
        <f ca="1"/>
        <v>2.48</v>
      </c>
    </row>
    <row r="3767" spans="2:16" ht="15.75" customHeight="1">
      <c r="B3767" s="228" t="str">
        <f ca="1"/>
        <v>2010-09-02</v>
      </c>
      <c r="C3767">
        <f ca="1"/>
        <v>7.59</v>
      </c>
      <c r="H3767" s="228" t="str">
        <f ca="1"/>
        <v>2010-09-02</v>
      </c>
      <c r="I3767" s="227">
        <f ca="1"/>
        <v>415427600</v>
      </c>
      <c r="O3767" t="str">
        <f ca="1"/>
        <v>2010-08-30</v>
      </c>
      <c r="P3767">
        <f ca="1"/>
        <v>2.5499999999999998</v>
      </c>
    </row>
    <row r="3768" spans="2:16" ht="15.75" customHeight="1">
      <c r="B3768" s="228" t="str">
        <f ca="1"/>
        <v>2010-09-01</v>
      </c>
      <c r="C3768">
        <f ca="1"/>
        <v>7.53</v>
      </c>
      <c r="H3768" s="228" t="str">
        <f ca="1"/>
        <v>2010-09-01</v>
      </c>
      <c r="I3768" s="227">
        <f ca="1"/>
        <v>697037600</v>
      </c>
      <c r="O3768" t="str">
        <f ca="1"/>
        <v>2010-08-27</v>
      </c>
      <c r="P3768">
        <f ca="1"/>
        <v>2.65</v>
      </c>
    </row>
    <row r="3769" spans="2:16" ht="15.75" customHeight="1">
      <c r="B3769" s="228" t="str">
        <f ca="1"/>
        <v>2010-08-31</v>
      </c>
      <c r="C3769">
        <f ca="1"/>
        <v>7.32</v>
      </c>
      <c r="H3769" s="228" t="str">
        <f ca="1"/>
        <v>2010-08-31</v>
      </c>
      <c r="I3769" s="227">
        <f ca="1"/>
        <v>420786828</v>
      </c>
      <c r="O3769" t="str">
        <f ca="1"/>
        <v>2010-08-26</v>
      </c>
      <c r="P3769">
        <f ca="1"/>
        <v>2.5</v>
      </c>
    </row>
    <row r="3770" spans="2:16" ht="15.75" customHeight="1">
      <c r="B3770" s="228" t="str">
        <f ca="1"/>
        <v>2010-08-30</v>
      </c>
      <c r="C3770">
        <f ca="1"/>
        <v>7.3</v>
      </c>
      <c r="H3770" s="228" t="str">
        <f ca="1"/>
        <v>2010-08-30</v>
      </c>
      <c r="I3770" s="227">
        <f ca="1"/>
        <v>383289200</v>
      </c>
      <c r="O3770" t="str">
        <f ca="1"/>
        <v>2010-08-25</v>
      </c>
      <c r="P3770">
        <f ca="1"/>
        <v>2.54</v>
      </c>
    </row>
    <row r="3771" spans="2:16" ht="15.75" customHeight="1">
      <c r="B3771" s="228" t="str">
        <f ca="1"/>
        <v>2010-08-27</v>
      </c>
      <c r="C3771">
        <f ca="1"/>
        <v>7.27</v>
      </c>
      <c r="H3771" s="228" t="str">
        <f ca="1"/>
        <v>2010-08-27</v>
      </c>
      <c r="I3771" s="227">
        <f ca="1"/>
        <v>548586852</v>
      </c>
      <c r="O3771" t="str">
        <f ca="1"/>
        <v>2010-08-24</v>
      </c>
      <c r="P3771">
        <f ca="1"/>
        <v>2.5</v>
      </c>
    </row>
    <row r="3772" spans="2:16" ht="15.75" customHeight="1">
      <c r="B3772" s="228" t="str">
        <f ca="1"/>
        <v>2010-08-26</v>
      </c>
      <c r="C3772">
        <f ca="1"/>
        <v>7.23</v>
      </c>
      <c r="H3772" s="228" t="str">
        <f ca="1"/>
        <v>2010-08-26</v>
      </c>
      <c r="I3772" s="227">
        <f ca="1"/>
        <v>466505200</v>
      </c>
      <c r="O3772" t="str">
        <f ca="1"/>
        <v>2010-08-23</v>
      </c>
      <c r="P3772">
        <f ca="1"/>
        <v>2.61</v>
      </c>
    </row>
    <row r="3773" spans="2:16" ht="15.75" customHeight="1">
      <c r="B3773" s="228" t="str">
        <f ca="1"/>
        <v>2010-08-25</v>
      </c>
      <c r="C3773">
        <f ca="1"/>
        <v>7.31</v>
      </c>
      <c r="H3773" s="228" t="str">
        <f ca="1"/>
        <v>2010-08-25</v>
      </c>
      <c r="I3773" s="227">
        <f ca="1"/>
        <v>596867600</v>
      </c>
      <c r="O3773" t="str">
        <f ca="1"/>
        <v>2010-08-20</v>
      </c>
      <c r="P3773">
        <f ca="1"/>
        <v>2.61</v>
      </c>
    </row>
    <row r="3774" spans="2:16" ht="15.75" customHeight="1">
      <c r="B3774" s="228" t="str">
        <f ca="1"/>
        <v>2010-08-24</v>
      </c>
      <c r="C3774">
        <f ca="1"/>
        <v>7.22</v>
      </c>
      <c r="H3774" s="228" t="str">
        <f ca="1"/>
        <v>2010-08-24</v>
      </c>
      <c r="I3774" s="227">
        <f ca="1"/>
        <v>602565600</v>
      </c>
      <c r="O3774" t="str">
        <f ca="1"/>
        <v>2010-08-19</v>
      </c>
      <c r="P3774">
        <f ca="1"/>
        <v>2.58</v>
      </c>
    </row>
    <row r="3775" spans="2:16" ht="15.75" customHeight="1">
      <c r="B3775" s="228" t="str">
        <f ca="1"/>
        <v>2010-08-23</v>
      </c>
      <c r="C3775">
        <f ca="1"/>
        <v>7.4</v>
      </c>
      <c r="H3775" s="228" t="str">
        <f ca="1"/>
        <v>2010-08-23</v>
      </c>
      <c r="I3775" s="227">
        <f ca="1"/>
        <v>414067688</v>
      </c>
      <c r="O3775" t="str">
        <f ca="1"/>
        <v>2010-08-18</v>
      </c>
      <c r="P3775">
        <f ca="1"/>
        <v>2.64</v>
      </c>
    </row>
    <row r="3776" spans="2:16" ht="15.75" customHeight="1">
      <c r="B3776" s="228" t="str">
        <f ca="1"/>
        <v>2010-08-20</v>
      </c>
      <c r="C3776">
        <f ca="1"/>
        <v>7.51</v>
      </c>
      <c r="H3776" s="228" t="str">
        <f ca="1"/>
        <v>2010-08-20</v>
      </c>
      <c r="I3776" s="227">
        <f ca="1"/>
        <v>384230000</v>
      </c>
      <c r="O3776" t="str">
        <f ca="1"/>
        <v>2010-08-17</v>
      </c>
      <c r="P3776">
        <f ca="1"/>
        <v>2.65</v>
      </c>
    </row>
    <row r="3777" spans="2:16" ht="15.75" customHeight="1">
      <c r="B3777" s="228" t="str">
        <f ca="1"/>
        <v>2010-08-19</v>
      </c>
      <c r="C3777">
        <f ca="1"/>
        <v>7.52</v>
      </c>
      <c r="H3777" s="228" t="str">
        <f ca="1"/>
        <v>2010-08-19</v>
      </c>
      <c r="I3777" s="227">
        <f ca="1"/>
        <v>426706000</v>
      </c>
      <c r="O3777" t="str">
        <f ca="1"/>
        <v>2010-08-16</v>
      </c>
      <c r="P3777">
        <f ca="1"/>
        <v>2.58</v>
      </c>
    </row>
    <row r="3778" spans="2:16" ht="15.75" customHeight="1">
      <c r="B3778" s="228" t="str">
        <f ca="1"/>
        <v>2010-08-18</v>
      </c>
      <c r="C3778">
        <f ca="1"/>
        <v>7.62</v>
      </c>
      <c r="H3778" s="228" t="str">
        <f ca="1"/>
        <v>2010-08-18</v>
      </c>
      <c r="I3778" s="227">
        <f ca="1"/>
        <v>339696000</v>
      </c>
      <c r="O3778" t="str">
        <f ca="1"/>
        <v>2010-08-13</v>
      </c>
      <c r="P3778">
        <f ca="1"/>
        <v>2.69</v>
      </c>
    </row>
    <row r="3779" spans="2:16" ht="15.75" customHeight="1">
      <c r="B3779" s="228" t="str">
        <f ca="1"/>
        <v>2010-08-17</v>
      </c>
      <c r="C3779">
        <f ca="1"/>
        <v>7.58</v>
      </c>
      <c r="H3779" s="228" t="str">
        <f ca="1"/>
        <v>2010-08-17</v>
      </c>
      <c r="I3779" s="227">
        <f ca="1"/>
        <v>422649276</v>
      </c>
      <c r="O3779" t="str">
        <f ca="1"/>
        <v>2010-08-12</v>
      </c>
      <c r="P3779">
        <f ca="1"/>
        <v>2.74</v>
      </c>
    </row>
    <row r="3780" spans="2:16" ht="15.75" customHeight="1">
      <c r="B3780" s="228" t="str">
        <f ca="1"/>
        <v>2010-08-16</v>
      </c>
      <c r="C3780">
        <f ca="1"/>
        <v>7.45</v>
      </c>
      <c r="H3780" s="228" t="str">
        <f ca="1"/>
        <v>2010-08-16</v>
      </c>
      <c r="I3780" s="227">
        <f ca="1"/>
        <v>318430000</v>
      </c>
      <c r="O3780" t="str">
        <f ca="1"/>
        <v>2010-08-11</v>
      </c>
      <c r="P3780">
        <f ca="1"/>
        <v>2.69</v>
      </c>
    </row>
    <row r="3781" spans="2:16" ht="15.75" customHeight="1">
      <c r="B3781" s="228" t="str">
        <f ca="1"/>
        <v>2010-08-13</v>
      </c>
      <c r="C3781">
        <f ca="1"/>
        <v>7.5</v>
      </c>
      <c r="H3781" s="228" t="str">
        <f ca="1"/>
        <v>2010-08-13</v>
      </c>
      <c r="I3781" s="227">
        <f ca="1"/>
        <v>354869200</v>
      </c>
      <c r="O3781" t="str">
        <f ca="1"/>
        <v>2010-08-10</v>
      </c>
      <c r="P3781">
        <f ca="1"/>
        <v>2.78</v>
      </c>
    </row>
    <row r="3782" spans="2:16" ht="15.75" customHeight="1">
      <c r="B3782" s="228" t="str">
        <f ca="1"/>
        <v>2010-08-12</v>
      </c>
      <c r="C3782">
        <f ca="1"/>
        <v>7.58</v>
      </c>
      <c r="H3782" s="228" t="str">
        <f ca="1"/>
        <v>2010-08-12</v>
      </c>
      <c r="I3782" s="227">
        <f ca="1"/>
        <v>534920400</v>
      </c>
      <c r="O3782" t="str">
        <f ca="1"/>
        <v>2010-08-09</v>
      </c>
      <c r="P3782">
        <f ca="1"/>
        <v>2.82</v>
      </c>
    </row>
    <row r="3783" spans="2:16" ht="15.75" customHeight="1">
      <c r="B3783" s="228" t="str">
        <f ca="1"/>
        <v>2010-08-11</v>
      </c>
      <c r="C3783">
        <f ca="1"/>
        <v>7.53</v>
      </c>
      <c r="H3783" s="228" t="str">
        <f ca="1"/>
        <v>2010-08-11</v>
      </c>
      <c r="I3783" s="227">
        <f ca="1"/>
        <v>620054400</v>
      </c>
      <c r="O3783" t="str">
        <f ca="1"/>
        <v>2010-08-06</v>
      </c>
      <c r="P3783">
        <f ca="1"/>
        <v>2.82</v>
      </c>
    </row>
    <row r="3784" spans="2:16" ht="15.75" customHeight="1">
      <c r="B3784" s="228" t="str">
        <f ca="1"/>
        <v>2010-08-10</v>
      </c>
      <c r="C3784">
        <f ca="1"/>
        <v>7.81</v>
      </c>
      <c r="H3784" s="228" t="str">
        <f ca="1"/>
        <v>2010-08-10</v>
      </c>
      <c r="I3784" s="227">
        <f ca="1"/>
        <v>451920000</v>
      </c>
      <c r="O3784" t="str">
        <f ca="1"/>
        <v>2010-08-05</v>
      </c>
      <c r="P3784">
        <f ca="1"/>
        <v>2.92</v>
      </c>
    </row>
    <row r="3785" spans="2:16" ht="15.75" customHeight="1">
      <c r="B3785" s="228" t="str">
        <f ca="1"/>
        <v>2010-08-09</v>
      </c>
      <c r="C3785">
        <f ca="1"/>
        <v>7.88</v>
      </c>
      <c r="H3785" s="228" t="str">
        <f ca="1"/>
        <v>2010-08-09</v>
      </c>
      <c r="I3785" s="227">
        <f ca="1"/>
        <v>303128000</v>
      </c>
      <c r="O3785" t="str">
        <f ca="1"/>
        <v>2010-08-04</v>
      </c>
      <c r="P3785">
        <f ca="1"/>
        <v>2.95</v>
      </c>
    </row>
    <row r="3786" spans="2:16" ht="15.75" customHeight="1">
      <c r="B3786" s="228" t="str">
        <f ca="1"/>
        <v>2010-08-06</v>
      </c>
      <c r="C3786">
        <f ca="1"/>
        <v>7.83</v>
      </c>
      <c r="H3786" s="228" t="str">
        <f ca="1"/>
        <v>2010-08-06</v>
      </c>
      <c r="I3786" s="227">
        <f ca="1"/>
        <v>445013628</v>
      </c>
      <c r="O3786" t="str">
        <f ca="1"/>
        <v>2010-08-03</v>
      </c>
      <c r="P3786">
        <f ca="1"/>
        <v>2.91</v>
      </c>
    </row>
    <row r="3787" spans="2:16" ht="15.75" customHeight="1">
      <c r="B3787" s="228" t="str">
        <f ca="1"/>
        <v>2010-08-05</v>
      </c>
      <c r="C3787">
        <f ca="1"/>
        <v>7.88</v>
      </c>
      <c r="H3787" s="228" t="str">
        <f ca="1"/>
        <v>2010-08-05</v>
      </c>
      <c r="I3787" s="227">
        <f ca="1"/>
        <v>289362788</v>
      </c>
      <c r="O3787" t="str">
        <f ca="1"/>
        <v>2010-08-02</v>
      </c>
      <c r="P3787">
        <f ca="1"/>
        <v>2.96</v>
      </c>
    </row>
    <row r="3788" spans="2:16" ht="15.75" customHeight="1">
      <c r="B3788" s="228" t="str">
        <f ca="1"/>
        <v>2010-08-04</v>
      </c>
      <c r="C3788">
        <f ca="1"/>
        <v>7.91</v>
      </c>
      <c r="H3788" s="228" t="str">
        <f ca="1"/>
        <v>2010-08-04</v>
      </c>
      <c r="I3788" s="227">
        <f ca="1"/>
        <v>420556696</v>
      </c>
      <c r="O3788" t="str">
        <f ca="1"/>
        <v>2010-07-30</v>
      </c>
      <c r="P3788">
        <f ca="1"/>
        <v>2.91</v>
      </c>
    </row>
    <row r="3789" spans="2:16" ht="15.75" customHeight="1">
      <c r="B3789" s="228" t="str">
        <f ca="1"/>
        <v>2010-08-03</v>
      </c>
      <c r="C3789">
        <f ca="1"/>
        <v>7.88</v>
      </c>
      <c r="H3789" s="228" t="str">
        <f ca="1"/>
        <v>2010-08-03</v>
      </c>
      <c r="I3789" s="227">
        <f ca="1"/>
        <v>417653600</v>
      </c>
      <c r="O3789" t="str">
        <f ca="1"/>
        <v>2010-07-29</v>
      </c>
      <c r="P3789">
        <f ca="1"/>
        <v>3</v>
      </c>
    </row>
    <row r="3790" spans="2:16" ht="15.75" customHeight="1">
      <c r="B3790" s="228" t="str">
        <f ca="1"/>
        <v>2010-08-02</v>
      </c>
      <c r="C3790">
        <f ca="1"/>
        <v>7.88</v>
      </c>
      <c r="H3790" s="228" t="str">
        <f ca="1"/>
        <v>2010-08-02</v>
      </c>
      <c r="I3790" s="227">
        <f ca="1"/>
        <v>428084560</v>
      </c>
      <c r="O3790" t="str">
        <f ca="1"/>
        <v>2010-07-28</v>
      </c>
      <c r="P3790">
        <f ca="1"/>
        <v>3</v>
      </c>
    </row>
    <row r="3791" spans="2:16" ht="15.75" customHeight="1">
      <c r="B3791" s="228" t="str">
        <f ca="1"/>
        <v>2010-07-30</v>
      </c>
      <c r="C3791">
        <f ca="1"/>
        <v>7.74</v>
      </c>
      <c r="H3791" s="228" t="str">
        <f ca="1"/>
        <v>2010-07-30</v>
      </c>
      <c r="I3791" s="227">
        <f ca="1"/>
        <v>448456316</v>
      </c>
      <c r="O3791" t="str">
        <f ca="1"/>
        <v>2010-07-27</v>
      </c>
      <c r="P3791">
        <f ca="1"/>
        <v>3.05</v>
      </c>
    </row>
    <row r="3792" spans="2:16" ht="15.75" customHeight="1">
      <c r="B3792" s="228" t="str">
        <f ca="1"/>
        <v>2010-07-29</v>
      </c>
      <c r="C3792">
        <f ca="1"/>
        <v>7.77</v>
      </c>
      <c r="H3792" s="228" t="str">
        <f ca="1"/>
        <v>2010-07-29</v>
      </c>
      <c r="I3792" s="227">
        <f ca="1"/>
        <v>643806800</v>
      </c>
      <c r="O3792" t="str">
        <f ca="1"/>
        <v>2010-07-26</v>
      </c>
      <c r="P3792">
        <f ca="1"/>
        <v>2.99</v>
      </c>
    </row>
    <row r="3793" spans="2:16" ht="15.75" customHeight="1">
      <c r="B3793" s="228" t="str">
        <f ca="1"/>
        <v>2010-07-28</v>
      </c>
      <c r="C3793">
        <f ca="1"/>
        <v>7.85</v>
      </c>
      <c r="H3793" s="228" t="str">
        <f ca="1"/>
        <v>2010-07-28</v>
      </c>
      <c r="I3793" s="227">
        <f ca="1"/>
        <v>519985200</v>
      </c>
      <c r="O3793" t="str">
        <f ca="1"/>
        <v>2010-07-23</v>
      </c>
      <c r="P3793">
        <f ca="1"/>
        <v>2.99</v>
      </c>
    </row>
    <row r="3794" spans="2:16" ht="15.75" customHeight="1">
      <c r="B3794" s="228" t="str">
        <f ca="1"/>
        <v>2010-07-27</v>
      </c>
      <c r="C3794">
        <f ca="1"/>
        <v>7.95</v>
      </c>
      <c r="H3794" s="228" t="str">
        <f ca="1"/>
        <v>2010-07-27</v>
      </c>
      <c r="I3794" s="227">
        <f ca="1"/>
        <v>584771600</v>
      </c>
      <c r="O3794" t="str">
        <f ca="1"/>
        <v>2010-07-22</v>
      </c>
      <c r="P3794">
        <f ca="1"/>
        <v>2.93</v>
      </c>
    </row>
    <row r="3795" spans="2:16" ht="15.75" customHeight="1">
      <c r="B3795" s="228" t="str">
        <f ca="1"/>
        <v>2010-07-26</v>
      </c>
      <c r="C3795">
        <f ca="1"/>
        <v>7.8</v>
      </c>
      <c r="H3795" s="228" t="str">
        <f ca="1"/>
        <v>2010-07-26</v>
      </c>
      <c r="I3795" s="227">
        <f ca="1"/>
        <v>420551600</v>
      </c>
      <c r="O3795" t="str">
        <f ca="1"/>
        <v>2010-07-21</v>
      </c>
      <c r="P3795">
        <f ca="1"/>
        <v>2.89</v>
      </c>
    </row>
    <row r="3796" spans="2:16" ht="15.75" customHeight="1">
      <c r="B3796" s="228" t="str">
        <f ca="1"/>
        <v>2010-07-23</v>
      </c>
      <c r="C3796">
        <f ca="1"/>
        <v>7.82</v>
      </c>
      <c r="H3796" s="228" t="str">
        <f ca="1"/>
        <v>2010-07-23</v>
      </c>
      <c r="I3796" s="227">
        <f ca="1"/>
        <v>533388800</v>
      </c>
      <c r="O3796" t="str">
        <f ca="1"/>
        <v>2010-07-20</v>
      </c>
      <c r="P3796">
        <f ca="1"/>
        <v>2.93</v>
      </c>
    </row>
    <row r="3797" spans="2:16" ht="15.75" customHeight="1">
      <c r="B3797" s="228" t="str">
        <f ca="1"/>
        <v>2010-07-22</v>
      </c>
      <c r="C3797">
        <f ca="1"/>
        <v>7.79</v>
      </c>
      <c r="H3797" s="228" t="str">
        <f ca="1"/>
        <v>2010-07-22</v>
      </c>
      <c r="I3797" s="227">
        <f ca="1"/>
        <v>645318800</v>
      </c>
      <c r="O3797" t="str">
        <f ca="1"/>
        <v>2010-07-19</v>
      </c>
      <c r="P3797">
        <f ca="1"/>
        <v>2.96</v>
      </c>
    </row>
    <row r="3798" spans="2:16" ht="15.75" customHeight="1">
      <c r="B3798" s="228" t="str">
        <f ca="1"/>
        <v>2010-07-21</v>
      </c>
      <c r="C3798">
        <f ca="1"/>
        <v>7.65</v>
      </c>
      <c r="H3798" s="228" t="str">
        <f ca="1"/>
        <v>2010-07-21</v>
      </c>
      <c r="I3798" s="227">
        <f ca="1"/>
        <v>1185671200</v>
      </c>
      <c r="O3798" t="str">
        <f ca="1"/>
        <v>2010-07-16</v>
      </c>
      <c r="P3798">
        <f ca="1"/>
        <v>2.94</v>
      </c>
    </row>
    <row r="3799" spans="2:16" ht="15.75" customHeight="1">
      <c r="B3799" s="228" t="str">
        <f ca="1"/>
        <v>2010-07-20</v>
      </c>
      <c r="C3799">
        <f ca="1"/>
        <v>7.58</v>
      </c>
      <c r="H3799" s="228" t="str">
        <f ca="1"/>
        <v>2010-07-20</v>
      </c>
      <c r="I3799" s="227">
        <f ca="1"/>
        <v>1074951088</v>
      </c>
      <c r="O3799" t="str">
        <f ca="1"/>
        <v>2010-07-15</v>
      </c>
      <c r="P3799">
        <f ca="1"/>
        <v>2.98</v>
      </c>
    </row>
    <row r="3800" spans="2:16" ht="15.75" customHeight="1">
      <c r="B3800" s="228" t="str">
        <f ca="1"/>
        <v>2010-07-19</v>
      </c>
      <c r="C3800">
        <f ca="1"/>
        <v>7.39</v>
      </c>
      <c r="H3800" s="228" t="str">
        <f ca="1"/>
        <v>2010-07-19</v>
      </c>
      <c r="I3800" s="227">
        <f ca="1"/>
        <v>1024499072</v>
      </c>
      <c r="O3800" t="str">
        <f ca="1"/>
        <v>2010-07-14</v>
      </c>
      <c r="P3800">
        <f ca="1"/>
        <v>3.05</v>
      </c>
    </row>
    <row r="3801" spans="2:16" ht="15.75" customHeight="1">
      <c r="B3801" s="228" t="str">
        <f ca="1"/>
        <v>2010-07-16</v>
      </c>
      <c r="C3801">
        <f ca="1"/>
        <v>7.52</v>
      </c>
      <c r="H3801" s="228" t="str">
        <f ca="1"/>
        <v>2010-07-16</v>
      </c>
      <c r="I3801" s="227">
        <f ca="1"/>
        <v>1039858764</v>
      </c>
      <c r="O3801" t="str">
        <f ca="1"/>
        <v>2010-07-13</v>
      </c>
      <c r="P3801">
        <f ca="1"/>
        <v>3.11</v>
      </c>
    </row>
    <row r="3802" spans="2:16" ht="15.75" customHeight="1">
      <c r="B3802" s="228" t="str">
        <f ca="1"/>
        <v>2010-07-15</v>
      </c>
      <c r="C3802">
        <f ca="1"/>
        <v>7.57</v>
      </c>
      <c r="H3802" s="228" t="str">
        <f ca="1"/>
        <v>2010-07-15</v>
      </c>
      <c r="I3802" s="227">
        <f ca="1"/>
        <v>824866000</v>
      </c>
      <c r="O3802" t="str">
        <f ca="1"/>
        <v>2010-07-12</v>
      </c>
      <c r="P3802">
        <f ca="1"/>
        <v>3.05</v>
      </c>
    </row>
    <row r="3803" spans="2:16" ht="15.75" customHeight="1">
      <c r="B3803" s="228" t="str">
        <f ca="1"/>
        <v>2010-07-14</v>
      </c>
      <c r="C3803">
        <f ca="1"/>
        <v>7.61</v>
      </c>
      <c r="H3803" s="228" t="str">
        <f ca="1"/>
        <v>2010-07-14</v>
      </c>
      <c r="I3803" s="227">
        <f ca="1"/>
        <v>812171948</v>
      </c>
      <c r="O3803" t="str">
        <f ca="1"/>
        <v>2010-07-09</v>
      </c>
      <c r="P3803">
        <f ca="1"/>
        <v>3.06</v>
      </c>
    </row>
    <row r="3804" spans="2:16" ht="15.75" customHeight="1">
      <c r="B3804" s="228" t="str">
        <f ca="1"/>
        <v>2010-07-13</v>
      </c>
      <c r="C3804">
        <f ca="1"/>
        <v>7.58</v>
      </c>
      <c r="H3804" s="228" t="str">
        <f ca="1"/>
        <v>2010-07-13</v>
      </c>
      <c r="I3804" s="227">
        <f ca="1"/>
        <v>1190955876</v>
      </c>
      <c r="O3804" t="str">
        <f ca="1"/>
        <v>2010-07-08</v>
      </c>
      <c r="P3804">
        <f ca="1"/>
        <v>3.02</v>
      </c>
    </row>
    <row r="3805" spans="2:16" ht="15.75" customHeight="1">
      <c r="B3805" s="228" t="str">
        <f ca="1"/>
        <v>2010-07-12</v>
      </c>
      <c r="C3805">
        <f ca="1"/>
        <v>7.74</v>
      </c>
      <c r="H3805" s="228" t="str">
        <f ca="1"/>
        <v>2010-07-12</v>
      </c>
      <c r="I3805" s="227">
        <f ca="1"/>
        <v>562878400</v>
      </c>
      <c r="O3805" t="str">
        <f ca="1"/>
        <v>2010-07-07</v>
      </c>
      <c r="P3805">
        <f ca="1"/>
        <v>2.98</v>
      </c>
    </row>
    <row r="3806" spans="2:16" ht="15.75" customHeight="1">
      <c r="B3806" s="228" t="str">
        <f ca="1"/>
        <v>2010-07-09</v>
      </c>
      <c r="C3806">
        <f ca="1"/>
        <v>7.81</v>
      </c>
      <c r="H3806" s="228" t="str">
        <f ca="1"/>
        <v>2010-07-09</v>
      </c>
      <c r="I3806" s="227">
        <f ca="1"/>
        <v>433574524</v>
      </c>
      <c r="O3806" t="str">
        <f ca="1"/>
        <v>2010-07-06</v>
      </c>
      <c r="P3806">
        <f ca="1"/>
        <v>2.93</v>
      </c>
    </row>
    <row r="3807" spans="2:16" ht="15.75" customHeight="1">
      <c r="B3807" s="228" t="str">
        <f ca="1"/>
        <v>2010-07-08</v>
      </c>
      <c r="C3807">
        <f ca="1"/>
        <v>7.77</v>
      </c>
      <c r="H3807" s="228" t="str">
        <f ca="1"/>
        <v>2010-07-08</v>
      </c>
      <c r="I3807" s="227">
        <f ca="1"/>
        <v>738151520</v>
      </c>
      <c r="O3807" t="str">
        <f ca="1"/>
        <v>2010-07-02</v>
      </c>
      <c r="P3807">
        <f ca="1"/>
        <v>2.98</v>
      </c>
    </row>
    <row r="3808" spans="2:16" ht="15.75" customHeight="1">
      <c r="B3808" s="228" t="str">
        <f ca="1"/>
        <v>2010-07-07</v>
      </c>
      <c r="C3808">
        <f ca="1"/>
        <v>7.78</v>
      </c>
      <c r="H3808" s="228" t="str">
        <f ca="1"/>
        <v>2010-07-07</v>
      </c>
      <c r="I3808" s="227">
        <f ca="1"/>
        <v>654560012</v>
      </c>
      <c r="O3808" t="str">
        <f ca="1"/>
        <v>2010-07-01</v>
      </c>
      <c r="P3808">
        <f ca="1"/>
        <v>2.93</v>
      </c>
    </row>
    <row r="3809" spans="2:16" ht="15.75" customHeight="1">
      <c r="B3809" s="228" t="str">
        <f ca="1"/>
        <v>2010-07-06</v>
      </c>
      <c r="C3809">
        <f ca="1"/>
        <v>7.48</v>
      </c>
      <c r="H3809" s="228" t="str">
        <f ca="1"/>
        <v>2010-07-06</v>
      </c>
      <c r="I3809" s="227">
        <f ca="1"/>
        <v>615235600</v>
      </c>
      <c r="O3809" t="str">
        <f ca="1"/>
        <v>2010-06-30</v>
      </c>
      <c r="P3809">
        <f ca="1"/>
        <v>2.95</v>
      </c>
    </row>
    <row r="3810" spans="2:16" ht="15.75" customHeight="1">
      <c r="B3810" s="228" t="str">
        <f ca="1"/>
        <v>2010-07-02</v>
      </c>
      <c r="C3810">
        <f ca="1"/>
        <v>7.43</v>
      </c>
      <c r="H3810" s="228" t="str">
        <f ca="1"/>
        <v>2010-07-02</v>
      </c>
      <c r="I3810" s="227">
        <f ca="1"/>
        <v>694498356</v>
      </c>
      <c r="O3810" t="str">
        <f ca="1"/>
        <v>2010-06-29</v>
      </c>
      <c r="P3810">
        <f ca="1"/>
        <v>2.97</v>
      </c>
    </row>
    <row r="3811" spans="2:16" ht="15.75" customHeight="1">
      <c r="B3811" s="228" t="str">
        <f ca="1"/>
        <v>2010-07-01</v>
      </c>
      <c r="C3811">
        <f ca="1"/>
        <v>7.48</v>
      </c>
      <c r="H3811" s="228" t="str">
        <f ca="1"/>
        <v>2010-07-01</v>
      </c>
      <c r="I3811" s="227">
        <f ca="1"/>
        <v>1022953467</v>
      </c>
      <c r="O3811" t="str">
        <f ca="1"/>
        <v>2010-06-28</v>
      </c>
      <c r="P3811">
        <f ca="1"/>
        <v>3.03</v>
      </c>
    </row>
    <row r="3812" spans="2:16" ht="15.75" customHeight="1">
      <c r="B3812" s="228" t="str">
        <f ca="1"/>
        <v>2010-06-30</v>
      </c>
      <c r="C3812">
        <f ca="1"/>
        <v>7.57</v>
      </c>
      <c r="H3812" s="228" t="str">
        <f ca="1"/>
        <v>2010-06-30</v>
      </c>
      <c r="I3812" s="227">
        <f ca="1"/>
        <v>739469088</v>
      </c>
      <c r="O3812" t="str">
        <f ca="1"/>
        <v>2010-06-25</v>
      </c>
      <c r="P3812">
        <f ca="1"/>
        <v>3.11</v>
      </c>
    </row>
    <row r="3813" spans="2:16" ht="15.75" customHeight="1">
      <c r="B3813" s="228" t="str">
        <f ca="1"/>
        <v>2010-06-29</v>
      </c>
      <c r="C3813">
        <f ca="1"/>
        <v>7.71</v>
      </c>
      <c r="H3813" s="228" t="str">
        <f ca="1"/>
        <v>2010-06-29</v>
      </c>
      <c r="I3813" s="227">
        <f ca="1"/>
        <v>1133345708</v>
      </c>
      <c r="O3813" t="str">
        <f ca="1"/>
        <v>2010-06-24</v>
      </c>
      <c r="P3813">
        <f ca="1"/>
        <v>3.12</v>
      </c>
    </row>
    <row r="3814" spans="2:16" ht="15.75" customHeight="1">
      <c r="B3814" s="228" t="str">
        <f ca="1"/>
        <v>2010-06-28</v>
      </c>
      <c r="C3814">
        <f ca="1"/>
        <v>8.07</v>
      </c>
      <c r="H3814" s="228" t="str">
        <f ca="1"/>
        <v>2010-06-28</v>
      </c>
      <c r="I3814" s="227">
        <f ca="1"/>
        <v>585433544</v>
      </c>
      <c r="O3814" t="str">
        <f ca="1"/>
        <v>2010-06-23</v>
      </c>
      <c r="P3814">
        <f ca="1"/>
        <v>3.12</v>
      </c>
    </row>
    <row r="3815" spans="2:16" ht="15.75" customHeight="1">
      <c r="B3815" s="228" t="str">
        <f ca="1"/>
        <v>2010-06-25</v>
      </c>
      <c r="C3815">
        <f ca="1"/>
        <v>8.0299999999999994</v>
      </c>
      <c r="H3815" s="228" t="str">
        <f ca="1"/>
        <v>2010-06-25</v>
      </c>
      <c r="I3815" s="227">
        <f ca="1"/>
        <v>549942400</v>
      </c>
      <c r="O3815" t="str">
        <f ca="1"/>
        <v>2010-06-22</v>
      </c>
      <c r="P3815">
        <f ca="1"/>
        <v>3.17</v>
      </c>
    </row>
    <row r="3816" spans="2:16" ht="15.75" customHeight="1">
      <c r="B3816" s="228" t="str">
        <f ca="1"/>
        <v>2010-06-24</v>
      </c>
      <c r="C3816">
        <f ca="1"/>
        <v>8.1</v>
      </c>
      <c r="H3816" s="228" t="str">
        <f ca="1"/>
        <v>2010-06-24</v>
      </c>
      <c r="I3816" s="227">
        <f ca="1"/>
        <v>715131912</v>
      </c>
      <c r="O3816" t="str">
        <f ca="1"/>
        <v>2010-06-21</v>
      </c>
      <c r="P3816">
        <f ca="1"/>
        <v>3.24</v>
      </c>
    </row>
    <row r="3817" spans="2:16" ht="15.75" customHeight="1">
      <c r="B3817" s="228" t="str">
        <f ca="1"/>
        <v>2010-06-23</v>
      </c>
      <c r="C3817">
        <f ca="1"/>
        <v>8.15</v>
      </c>
      <c r="H3817" s="228" t="str">
        <f ca="1"/>
        <v>2010-06-23</v>
      </c>
      <c r="I3817" s="227">
        <f ca="1"/>
        <v>768457200</v>
      </c>
      <c r="O3817" t="str">
        <f ca="1"/>
        <v>2010-06-18</v>
      </c>
      <c r="P3817">
        <f ca="1"/>
        <v>3.22</v>
      </c>
    </row>
    <row r="3818" spans="2:16" ht="15.75" customHeight="1">
      <c r="B3818" s="228" t="str">
        <f ca="1"/>
        <v>2010-06-22</v>
      </c>
      <c r="C3818">
        <f ca="1"/>
        <v>8.24</v>
      </c>
      <c r="H3818" s="228" t="str">
        <f ca="1"/>
        <v>2010-06-22</v>
      </c>
      <c r="I3818" s="227">
        <f ca="1"/>
        <v>717262000</v>
      </c>
      <c r="O3818" t="str">
        <f ca="1"/>
        <v>2010-06-17</v>
      </c>
      <c r="P3818">
        <f ca="1"/>
        <v>3.19</v>
      </c>
    </row>
    <row r="3819" spans="2:16" ht="15.75" customHeight="1">
      <c r="B3819" s="228" t="str">
        <f ca="1"/>
        <v>2010-06-21</v>
      </c>
      <c r="C3819">
        <f ca="1"/>
        <v>8.1300000000000008</v>
      </c>
      <c r="H3819" s="228" t="str">
        <f ca="1"/>
        <v>2010-06-21</v>
      </c>
      <c r="I3819" s="227">
        <f ca="1"/>
        <v>776490504</v>
      </c>
      <c r="O3819" t="str">
        <f ca="1"/>
        <v>2010-06-16</v>
      </c>
      <c r="P3819">
        <f ca="1"/>
        <v>3.28</v>
      </c>
    </row>
    <row r="3820" spans="2:16" ht="15.75" customHeight="1">
      <c r="B3820" s="228" t="str">
        <f ca="1"/>
        <v>2010-06-18</v>
      </c>
      <c r="C3820">
        <f ca="1"/>
        <v>8.25</v>
      </c>
      <c r="H3820" s="228" t="str">
        <f ca="1"/>
        <v>2010-06-18</v>
      </c>
      <c r="I3820" s="227">
        <f ca="1"/>
        <v>784621600</v>
      </c>
      <c r="O3820" t="str">
        <f ca="1"/>
        <v>2010-06-15</v>
      </c>
      <c r="P3820">
        <f ca="1"/>
        <v>3.31</v>
      </c>
    </row>
    <row r="3821" spans="2:16" ht="15.75" customHeight="1">
      <c r="B3821" s="228" t="str">
        <f ca="1"/>
        <v>2010-06-17</v>
      </c>
      <c r="C3821">
        <f ca="1"/>
        <v>8.18</v>
      </c>
      <c r="H3821" s="228" t="str">
        <f ca="1"/>
        <v>2010-06-17</v>
      </c>
      <c r="I3821" s="227">
        <f ca="1"/>
        <v>873461544</v>
      </c>
      <c r="O3821" t="str">
        <f ca="1"/>
        <v>2010-06-14</v>
      </c>
      <c r="P3821">
        <f ca="1"/>
        <v>3.28</v>
      </c>
    </row>
    <row r="3822" spans="2:16" ht="15.75" customHeight="1">
      <c r="B3822" s="228" t="str">
        <f ca="1"/>
        <v>2010-06-16</v>
      </c>
      <c r="C3822">
        <f ca="1"/>
        <v>8.0399999999999991</v>
      </c>
      <c r="H3822" s="228" t="str">
        <f ca="1"/>
        <v>2010-06-16</v>
      </c>
      <c r="I3822" s="227">
        <f ca="1"/>
        <v>783690316</v>
      </c>
      <c r="O3822" t="str">
        <f ca="1"/>
        <v>2010-06-11</v>
      </c>
      <c r="P3822">
        <f ca="1"/>
        <v>3.22</v>
      </c>
    </row>
    <row r="3823" spans="2:16" ht="15.75" customHeight="1">
      <c r="B3823" s="228" t="str">
        <f ca="1"/>
        <v>2010-06-15</v>
      </c>
      <c r="C3823">
        <f ca="1"/>
        <v>7.81</v>
      </c>
      <c r="H3823" s="228" t="str">
        <f ca="1"/>
        <v>2010-06-15</v>
      </c>
      <c r="I3823" s="227">
        <f ca="1"/>
        <v>585074000</v>
      </c>
      <c r="O3823" t="str">
        <f ca="1"/>
        <v>2010-06-10</v>
      </c>
      <c r="P3823">
        <f ca="1"/>
        <v>3.32</v>
      </c>
    </row>
    <row r="3824" spans="2:16" ht="15.75" customHeight="1">
      <c r="B3824" s="228" t="str">
        <f ca="1"/>
        <v>2010-06-14</v>
      </c>
      <c r="C3824">
        <f ca="1"/>
        <v>7.65</v>
      </c>
      <c r="H3824" s="228" t="str">
        <f ca="1"/>
        <v>2010-06-14</v>
      </c>
      <c r="I3824" s="227">
        <f ca="1"/>
        <v>602961112</v>
      </c>
      <c r="O3824" t="str">
        <f ca="1"/>
        <v>2010-06-09</v>
      </c>
      <c r="P3824">
        <f ca="1"/>
        <v>3.19</v>
      </c>
    </row>
    <row r="3825" spans="2:16" ht="15.75" customHeight="1">
      <c r="B3825" s="228" t="str">
        <f ca="1"/>
        <v>2010-06-11</v>
      </c>
      <c r="C3825">
        <f ca="1"/>
        <v>7.63</v>
      </c>
      <c r="H3825" s="228" t="str">
        <f ca="1"/>
        <v>2010-06-11</v>
      </c>
      <c r="I3825" s="227">
        <f ca="1"/>
        <v>545759968</v>
      </c>
      <c r="O3825" t="str">
        <f ca="1"/>
        <v>2010-06-08</v>
      </c>
      <c r="P3825">
        <f ca="1"/>
        <v>3.17</v>
      </c>
    </row>
    <row r="3826" spans="2:16" ht="15.75" customHeight="1">
      <c r="B3826" s="228" t="str">
        <f ca="1"/>
        <v>2010-06-10</v>
      </c>
      <c r="C3826">
        <f ca="1"/>
        <v>7.54</v>
      </c>
      <c r="H3826" s="228" t="str">
        <f ca="1"/>
        <v>2010-06-10</v>
      </c>
      <c r="I3826" s="227">
        <f ca="1"/>
        <v>776356552</v>
      </c>
      <c r="O3826" t="str">
        <f ca="1"/>
        <v>2010-06-07</v>
      </c>
      <c r="P3826">
        <f ca="1"/>
        <v>3.18</v>
      </c>
    </row>
    <row r="3827" spans="2:16" ht="15.75" customHeight="1">
      <c r="B3827" s="228" t="str">
        <f ca="1"/>
        <v>2010-06-09</v>
      </c>
      <c r="C3827">
        <f ca="1"/>
        <v>7.32</v>
      </c>
      <c r="H3827" s="228" t="str">
        <f ca="1"/>
        <v>2010-06-09</v>
      </c>
      <c r="I3827" s="227">
        <f ca="1"/>
        <v>854630000</v>
      </c>
      <c r="O3827" t="str">
        <f ca="1"/>
        <v>2010-06-04</v>
      </c>
      <c r="P3827">
        <f ca="1"/>
        <v>3.2</v>
      </c>
    </row>
    <row r="3828" spans="2:16" ht="15.75" customHeight="1">
      <c r="B3828" s="228" t="str">
        <f ca="1"/>
        <v>2010-06-08</v>
      </c>
      <c r="C3828">
        <f ca="1"/>
        <v>7.5</v>
      </c>
      <c r="H3828" s="228" t="str">
        <f ca="1"/>
        <v>2010-06-08</v>
      </c>
      <c r="I3828" s="227">
        <f ca="1"/>
        <v>1000770400</v>
      </c>
      <c r="O3828" t="str">
        <f ca="1"/>
        <v>2010-06-03</v>
      </c>
      <c r="P3828">
        <f ca="1"/>
        <v>3.38</v>
      </c>
    </row>
    <row r="3829" spans="2:16" ht="15.75" customHeight="1">
      <c r="B3829" s="228" t="str">
        <f ca="1"/>
        <v>2010-06-07</v>
      </c>
      <c r="C3829">
        <f ca="1"/>
        <v>7.55</v>
      </c>
      <c r="H3829" s="228" t="str">
        <f ca="1"/>
        <v>2010-06-07</v>
      </c>
      <c r="I3829" s="227">
        <f ca="1"/>
        <v>886983092</v>
      </c>
      <c r="O3829" t="str">
        <f ca="1"/>
        <v>2010-06-02</v>
      </c>
      <c r="P3829">
        <f ca="1"/>
        <v>3.33</v>
      </c>
    </row>
    <row r="3830" spans="2:16" ht="15.75" customHeight="1">
      <c r="B3830" s="228" t="str">
        <f ca="1"/>
        <v>2010-06-04</v>
      </c>
      <c r="C3830">
        <f ca="1"/>
        <v>7.7</v>
      </c>
      <c r="H3830" s="228" t="str">
        <f ca="1"/>
        <v>2010-06-04</v>
      </c>
      <c r="I3830" s="227">
        <f ca="1"/>
        <v>758442356</v>
      </c>
      <c r="O3830" t="str">
        <f ca="1"/>
        <v>2010-06-01</v>
      </c>
      <c r="P3830">
        <f ca="1"/>
        <v>3.3</v>
      </c>
    </row>
    <row r="3831" spans="2:16" ht="15.75" customHeight="1">
      <c r="B3831" s="228" t="str">
        <f ca="1"/>
        <v>2010-06-03</v>
      </c>
      <c r="C3831">
        <f ca="1"/>
        <v>7.92</v>
      </c>
      <c r="H3831" s="228" t="str">
        <f ca="1"/>
        <v>2010-06-03</v>
      </c>
      <c r="I3831" s="227">
        <f ca="1"/>
        <v>650157960</v>
      </c>
      <c r="O3831" t="str">
        <f ca="1"/>
        <v>2010-05-28</v>
      </c>
      <c r="P3831">
        <f ca="1"/>
        <v>3.3</v>
      </c>
    </row>
    <row r="3832" spans="2:16" ht="15.75" customHeight="1">
      <c r="B3832" s="228" t="str">
        <f ca="1"/>
        <v>2010-06-02</v>
      </c>
      <c r="C3832">
        <f ca="1"/>
        <v>7.94</v>
      </c>
      <c r="H3832" s="228" t="str">
        <f ca="1"/>
        <v>2010-06-02</v>
      </c>
      <c r="I3832" s="227">
        <f ca="1"/>
        <v>688548000</v>
      </c>
      <c r="O3832" t="str">
        <f ca="1"/>
        <v>2010-05-27</v>
      </c>
      <c r="P3832">
        <f ca="1"/>
        <v>3.34</v>
      </c>
    </row>
    <row r="3833" spans="2:16" ht="15.75" customHeight="1">
      <c r="B3833" s="228" t="str">
        <f ca="1"/>
        <v>2010-06-01</v>
      </c>
      <c r="C3833">
        <f ca="1"/>
        <v>7.85</v>
      </c>
      <c r="H3833" s="228" t="str">
        <f ca="1"/>
        <v>2010-06-01</v>
      </c>
      <c r="I3833" s="227">
        <f ca="1"/>
        <v>876474348</v>
      </c>
      <c r="O3833" t="str">
        <f ca="1"/>
        <v>2010-05-26</v>
      </c>
      <c r="P3833">
        <f ca="1"/>
        <v>3.22</v>
      </c>
    </row>
    <row r="3834" spans="2:16" ht="15.75" customHeight="1">
      <c r="B3834" s="228" t="str">
        <f ca="1"/>
        <v>2010-05-28</v>
      </c>
      <c r="C3834">
        <f ca="1"/>
        <v>7.73</v>
      </c>
      <c r="H3834" s="228" t="str">
        <f ca="1"/>
        <v>2010-05-28</v>
      </c>
      <c r="I3834" s="227">
        <f ca="1"/>
        <v>815614800</v>
      </c>
      <c r="O3834" t="str">
        <f ca="1"/>
        <v>2010-05-25</v>
      </c>
      <c r="P3834">
        <f ca="1"/>
        <v>3.16</v>
      </c>
    </row>
    <row r="3835" spans="2:16" ht="15.75" customHeight="1">
      <c r="B3835" s="228" t="str">
        <f ca="1"/>
        <v>2010-05-27</v>
      </c>
      <c r="C3835">
        <f ca="1"/>
        <v>7.62</v>
      </c>
      <c r="H3835" s="228" t="str">
        <f ca="1"/>
        <v>2010-05-27</v>
      </c>
      <c r="I3835" s="227">
        <f ca="1"/>
        <v>666302104</v>
      </c>
      <c r="O3835" t="str">
        <f ca="1"/>
        <v>2010-05-24</v>
      </c>
      <c r="P3835">
        <f ca="1"/>
        <v>3.23</v>
      </c>
    </row>
    <row r="3836" spans="2:16" ht="15.75" customHeight="1">
      <c r="B3836" s="228" t="str">
        <f ca="1"/>
        <v>2010-05-26</v>
      </c>
      <c r="C3836">
        <f ca="1"/>
        <v>7.35</v>
      </c>
      <c r="H3836" s="228" t="str">
        <f ca="1"/>
        <v>2010-05-26</v>
      </c>
      <c r="I3836" s="227">
        <f ca="1"/>
        <v>850657424</v>
      </c>
      <c r="O3836" t="str">
        <f ca="1"/>
        <v>2010-05-21</v>
      </c>
      <c r="P3836">
        <f ca="1"/>
        <v>3.2</v>
      </c>
    </row>
    <row r="3837" spans="2:16" ht="15.75" customHeight="1">
      <c r="B3837" s="228" t="str">
        <f ca="1"/>
        <v>2010-05-25</v>
      </c>
      <c r="C3837">
        <f ca="1"/>
        <v>7.38</v>
      </c>
      <c r="H3837" s="228" t="str">
        <f ca="1"/>
        <v>2010-05-25</v>
      </c>
      <c r="I3837" s="227">
        <f ca="1"/>
        <v>1048014616</v>
      </c>
      <c r="O3837" t="str">
        <f ca="1"/>
        <v>2010-05-20</v>
      </c>
      <c r="P3837">
        <f ca="1"/>
        <v>3.26</v>
      </c>
    </row>
    <row r="3838" spans="2:16" ht="15.75" customHeight="1">
      <c r="B3838" s="228" t="str">
        <f ca="1"/>
        <v>2010-05-24</v>
      </c>
      <c r="C3838">
        <f ca="1"/>
        <v>7.43</v>
      </c>
      <c r="H3838" s="228" t="str">
        <f ca="1"/>
        <v>2010-05-24</v>
      </c>
      <c r="I3838" s="227">
        <f ca="1"/>
        <v>754245936</v>
      </c>
      <c r="O3838" t="str">
        <f ca="1"/>
        <v>2010-05-19</v>
      </c>
      <c r="P3838">
        <f ca="1"/>
        <v>3.36</v>
      </c>
    </row>
    <row r="3839" spans="2:16" ht="15.75" customHeight="1">
      <c r="B3839" s="228" t="str">
        <f ca="1"/>
        <v>2010-05-21</v>
      </c>
      <c r="C3839">
        <f ca="1"/>
        <v>7.29</v>
      </c>
      <c r="H3839" s="228" t="str">
        <f ca="1"/>
        <v>2010-05-21</v>
      </c>
      <c r="I3839" s="227">
        <f ca="1"/>
        <v>1223908100</v>
      </c>
      <c r="O3839" t="str">
        <f ca="1"/>
        <v>2010-05-18</v>
      </c>
      <c r="P3839">
        <f ca="1"/>
        <v>3.38</v>
      </c>
    </row>
    <row r="3840" spans="2:16" ht="15.75" customHeight="1">
      <c r="B3840" s="228" t="str">
        <f ca="1"/>
        <v>2010-05-20</v>
      </c>
      <c r="C3840">
        <f ca="1"/>
        <v>7.16</v>
      </c>
      <c r="H3840" s="228" t="str">
        <f ca="1"/>
        <v>2010-05-20</v>
      </c>
      <c r="I3840" s="227">
        <f ca="1"/>
        <v>1282916032</v>
      </c>
      <c r="O3840" t="str">
        <f ca="1"/>
        <v>2010-05-17</v>
      </c>
      <c r="P3840">
        <f ca="1"/>
        <v>3.47</v>
      </c>
    </row>
    <row r="3841" spans="2:16" ht="15.75" customHeight="1">
      <c r="B3841" s="228" t="str">
        <f ca="1"/>
        <v>2010-05-19</v>
      </c>
      <c r="C3841">
        <f ca="1"/>
        <v>7.47</v>
      </c>
      <c r="H3841" s="228" t="str">
        <f ca="1"/>
        <v>2010-05-19</v>
      </c>
      <c r="I3841" s="227">
        <f ca="1"/>
        <v>1025726800</v>
      </c>
      <c r="O3841" t="str">
        <f ca="1"/>
        <v>2010-05-14</v>
      </c>
      <c r="P3841">
        <f ca="1"/>
        <v>3.44</v>
      </c>
    </row>
    <row r="3842" spans="2:16" ht="15.75" customHeight="1">
      <c r="B3842" s="228" t="str">
        <f ca="1"/>
        <v>2010-05-18</v>
      </c>
      <c r="C3842">
        <f ca="1"/>
        <v>7.59</v>
      </c>
      <c r="H3842" s="228" t="str">
        <f ca="1"/>
        <v>2010-05-18</v>
      </c>
      <c r="I3842" s="227">
        <f ca="1"/>
        <v>782678400</v>
      </c>
      <c r="O3842" t="str">
        <f ca="1"/>
        <v>2010-05-13</v>
      </c>
      <c r="P3842">
        <f ca="1"/>
        <v>3.56</v>
      </c>
    </row>
    <row r="3843" spans="2:16" ht="15.75" customHeight="1">
      <c r="B3843" s="228" t="str">
        <f ca="1"/>
        <v>2010-05-17</v>
      </c>
      <c r="C3843">
        <f ca="1"/>
        <v>7.65</v>
      </c>
      <c r="H3843" s="228" t="str">
        <f ca="1"/>
        <v>2010-05-17</v>
      </c>
      <c r="I3843" s="227">
        <f ca="1"/>
        <v>762834800</v>
      </c>
      <c r="O3843" t="str">
        <f ca="1"/>
        <v>2010-05-12</v>
      </c>
      <c r="P3843">
        <f ca="1"/>
        <v>3.57</v>
      </c>
    </row>
    <row r="3844" spans="2:16" ht="15.75" customHeight="1">
      <c r="B3844" s="228" t="str">
        <f ca="1"/>
        <v>2010-05-14</v>
      </c>
      <c r="C3844">
        <f ca="1"/>
        <v>7.64</v>
      </c>
      <c r="H3844" s="228" t="str">
        <f ca="1"/>
        <v>2010-05-14</v>
      </c>
      <c r="I3844" s="227">
        <f ca="1"/>
        <v>759362800</v>
      </c>
      <c r="O3844" t="str">
        <f ca="1"/>
        <v>2010-05-11</v>
      </c>
      <c r="P3844">
        <f ca="1"/>
        <v>3.54</v>
      </c>
    </row>
    <row r="3845" spans="2:16" ht="15.75" customHeight="1">
      <c r="B3845" s="228" t="str">
        <f ca="1"/>
        <v>2010-05-13</v>
      </c>
      <c r="C3845">
        <f ca="1"/>
        <v>7.77</v>
      </c>
      <c r="H3845" s="228" t="str">
        <f ca="1"/>
        <v>2010-05-13</v>
      </c>
      <c r="I3845" s="227">
        <f ca="1"/>
        <v>599712400</v>
      </c>
      <c r="O3845" t="str">
        <f ca="1"/>
        <v>2010-05-10</v>
      </c>
      <c r="P3845">
        <f ca="1"/>
        <v>3.54</v>
      </c>
    </row>
    <row r="3846" spans="2:16" ht="15.75" customHeight="1">
      <c r="B3846" s="228" t="str">
        <f ca="1"/>
        <v>2010-05-12</v>
      </c>
      <c r="C3846">
        <f ca="1"/>
        <v>7.89</v>
      </c>
      <c r="H3846" s="228" t="str">
        <f ca="1"/>
        <v>2010-05-12</v>
      </c>
      <c r="I3846" s="227">
        <f ca="1"/>
        <v>654379600</v>
      </c>
      <c r="O3846" t="str">
        <f ca="1"/>
        <v>2010-05-07</v>
      </c>
      <c r="P3846">
        <f ca="1"/>
        <v>3.43</v>
      </c>
    </row>
    <row r="3847" spans="2:16" ht="15.75" customHeight="1">
      <c r="B3847" s="228" t="str">
        <f ca="1"/>
        <v>2010-05-11</v>
      </c>
      <c r="C3847">
        <f ca="1"/>
        <v>7.72</v>
      </c>
      <c r="H3847" s="228" t="str">
        <f ca="1"/>
        <v>2010-05-11</v>
      </c>
      <c r="I3847" s="227">
        <f ca="1"/>
        <v>850351888</v>
      </c>
      <c r="O3847" t="str">
        <f ca="1"/>
        <v>2010-05-06</v>
      </c>
      <c r="P3847">
        <f ca="1"/>
        <v>3.4</v>
      </c>
    </row>
    <row r="3848" spans="2:16" ht="15.75" customHeight="1">
      <c r="B3848" s="228" t="str">
        <f ca="1"/>
        <v>2010-05-10</v>
      </c>
      <c r="C3848">
        <f ca="1"/>
        <v>7.64</v>
      </c>
      <c r="H3848" s="228" t="str">
        <f ca="1"/>
        <v>2010-05-10</v>
      </c>
      <c r="I3848" s="227">
        <f ca="1"/>
        <v>984306400</v>
      </c>
      <c r="O3848" t="str">
        <f ca="1"/>
        <v>2010-05-05</v>
      </c>
      <c r="P3848">
        <f ca="1"/>
        <v>3.55</v>
      </c>
    </row>
    <row r="3849" spans="2:16" ht="15.75" customHeight="1">
      <c r="B3849" s="228" t="str">
        <f ca="1"/>
        <v>2010-05-07</v>
      </c>
      <c r="C3849">
        <f ca="1"/>
        <v>7.1</v>
      </c>
      <c r="H3849" s="228" t="str">
        <f ca="1"/>
        <v>2010-05-07</v>
      </c>
      <c r="I3849" s="227">
        <f ca="1"/>
        <v>1676018956</v>
      </c>
      <c r="O3849" t="str">
        <f ca="1"/>
        <v>2010-05-04</v>
      </c>
      <c r="P3849">
        <f ca="1"/>
        <v>3.61</v>
      </c>
    </row>
    <row r="3850" spans="2:16" ht="15.75" customHeight="1">
      <c r="B3850" s="228" t="str">
        <f ca="1"/>
        <v>2010-05-06</v>
      </c>
      <c r="C3850">
        <f ca="1"/>
        <v>7.41</v>
      </c>
      <c r="H3850" s="228" t="str">
        <f ca="1"/>
        <v>2010-05-06</v>
      </c>
      <c r="I3850" s="227">
        <f ca="1"/>
        <v>1285860800</v>
      </c>
      <c r="O3850" t="str">
        <f ca="1"/>
        <v>2010-05-03</v>
      </c>
      <c r="P3850">
        <f ca="1"/>
        <v>3.71</v>
      </c>
    </row>
    <row r="3851" spans="2:16" ht="15.75" customHeight="1">
      <c r="B3851" s="228" t="str">
        <f ca="1"/>
        <v>2010-05-05</v>
      </c>
      <c r="C3851">
        <f ca="1"/>
        <v>7.7</v>
      </c>
      <c r="H3851" s="228" t="str">
        <f ca="1"/>
        <v>2010-05-05</v>
      </c>
      <c r="I3851" s="227">
        <f ca="1"/>
        <v>883103856</v>
      </c>
      <c r="O3851" t="str">
        <f ca="1"/>
        <v>2010-04-30</v>
      </c>
      <c r="P3851">
        <f ca="1"/>
        <v>3.66</v>
      </c>
    </row>
    <row r="3852" spans="2:16" ht="15.75" customHeight="1">
      <c r="B3852" s="228" t="str">
        <f ca="1"/>
        <v>2010-05-04</v>
      </c>
      <c r="C3852">
        <f ca="1"/>
        <v>7.78</v>
      </c>
      <c r="H3852" s="228" t="str">
        <f ca="1"/>
        <v>2010-05-04</v>
      </c>
      <c r="I3852" s="227">
        <f ca="1"/>
        <v>723819984</v>
      </c>
      <c r="O3852" t="str">
        <f ca="1"/>
        <v>2010-04-29</v>
      </c>
      <c r="P3852">
        <f ca="1"/>
        <v>3.73</v>
      </c>
    </row>
    <row r="3853" spans="2:16" ht="15.75" customHeight="1">
      <c r="B3853" s="228" t="str">
        <f ca="1"/>
        <v>2010-05-03</v>
      </c>
      <c r="C3853">
        <f ca="1"/>
        <v>8.02</v>
      </c>
      <c r="H3853" s="228" t="str">
        <f ca="1"/>
        <v>2010-05-03</v>
      </c>
      <c r="I3853" s="227">
        <f ca="1"/>
        <v>454342000</v>
      </c>
      <c r="O3853" t="str">
        <f ca="1"/>
        <v>2010-04-28</v>
      </c>
      <c r="P3853">
        <f ca="1"/>
        <v>3.77</v>
      </c>
    </row>
    <row r="3854" spans="2:16" ht="15.75" customHeight="1">
      <c r="B3854" s="228" t="str">
        <f ca="1"/>
        <v>2010-04-30</v>
      </c>
      <c r="C3854">
        <f ca="1"/>
        <v>7.86</v>
      </c>
      <c r="H3854" s="228" t="str">
        <f ca="1"/>
        <v>2010-04-30</v>
      </c>
      <c r="I3854" s="227">
        <f ca="1"/>
        <v>542463600</v>
      </c>
      <c r="O3854" t="str">
        <f ca="1"/>
        <v>2010-04-27</v>
      </c>
      <c r="P3854">
        <f ca="1"/>
        <v>3.69</v>
      </c>
    </row>
    <row r="3855" spans="2:16" ht="15.75" customHeight="1">
      <c r="B3855" s="228" t="str">
        <f ca="1"/>
        <v>2010-04-29</v>
      </c>
      <c r="C3855">
        <f ca="1"/>
        <v>8.08</v>
      </c>
      <c r="H3855" s="228" t="str">
        <f ca="1"/>
        <v>2010-04-29</v>
      </c>
      <c r="I3855" s="227">
        <f ca="1"/>
        <v>558840800</v>
      </c>
      <c r="O3855" t="str">
        <f ca="1"/>
        <v>2010-04-26</v>
      </c>
      <c r="P3855">
        <f ca="1"/>
        <v>3.82</v>
      </c>
    </row>
    <row r="3856" spans="2:16" ht="15.75" customHeight="1">
      <c r="B3856" s="228" t="str">
        <f ca="1"/>
        <v>2010-04-28</v>
      </c>
      <c r="C3856">
        <f ca="1"/>
        <v>7.87</v>
      </c>
      <c r="H3856" s="228" t="str">
        <f ca="1"/>
        <v>2010-04-28</v>
      </c>
      <c r="I3856" s="227">
        <f ca="1"/>
        <v>758402400</v>
      </c>
      <c r="O3856" t="str">
        <f ca="1"/>
        <v>2010-04-23</v>
      </c>
      <c r="P3856">
        <f ca="1"/>
        <v>3.82</v>
      </c>
    </row>
    <row r="3857" spans="2:16" ht="15.75" customHeight="1">
      <c r="B3857" s="228" t="str">
        <f ca="1"/>
        <v>2010-04-27</v>
      </c>
      <c r="C3857">
        <f ca="1"/>
        <v>7.89</v>
      </c>
      <c r="H3857" s="228" t="str">
        <f ca="1"/>
        <v>2010-04-27</v>
      </c>
      <c r="I3857" s="227">
        <f ca="1"/>
        <v>709343600</v>
      </c>
      <c r="O3857" t="str">
        <f ca="1"/>
        <v>2010-04-22</v>
      </c>
      <c r="P3857">
        <f ca="1"/>
        <v>3.77</v>
      </c>
    </row>
    <row r="3858" spans="2:16" ht="15.75" customHeight="1">
      <c r="B3858" s="228" t="str">
        <f ca="1"/>
        <v>2010-04-26</v>
      </c>
      <c r="C3858">
        <f ca="1"/>
        <v>8.11</v>
      </c>
      <c r="H3858" s="228" t="str">
        <f ca="1"/>
        <v>2010-04-26</v>
      </c>
      <c r="I3858" s="227">
        <f ca="1"/>
        <v>479068800</v>
      </c>
      <c r="O3858" t="str">
        <f ca="1"/>
        <v>2010-04-21</v>
      </c>
      <c r="P3858">
        <f ca="1"/>
        <v>3.74</v>
      </c>
    </row>
    <row r="3859" spans="2:16" ht="15.75" customHeight="1">
      <c r="B3859" s="228" t="str">
        <f ca="1"/>
        <v>2010-04-23</v>
      </c>
      <c r="C3859">
        <f ca="1"/>
        <v>8.15</v>
      </c>
      <c r="H3859" s="228" t="str">
        <f ca="1"/>
        <v>2010-04-23</v>
      </c>
      <c r="I3859" s="227">
        <f ca="1"/>
        <v>796955600</v>
      </c>
      <c r="O3859" t="str">
        <f ca="1"/>
        <v>2010-04-20</v>
      </c>
      <c r="P3859">
        <f ca="1"/>
        <v>3.81</v>
      </c>
    </row>
    <row r="3860" spans="2:16" ht="15.75" customHeight="1">
      <c r="B3860" s="228" t="str">
        <f ca="1"/>
        <v>2010-04-22</v>
      </c>
      <c r="C3860">
        <f ca="1"/>
        <v>8.02</v>
      </c>
      <c r="H3860" s="228" t="str">
        <f ca="1"/>
        <v>2010-04-22</v>
      </c>
      <c r="I3860" s="227">
        <f ca="1"/>
        <v>793424800</v>
      </c>
      <c r="O3860" t="str">
        <f ca="1"/>
        <v>2010-04-19</v>
      </c>
      <c r="P3860">
        <f ca="1"/>
        <v>3.81</v>
      </c>
    </row>
    <row r="3861" spans="2:16" ht="15.75" customHeight="1">
      <c r="B3861" s="228" t="str">
        <f ca="1"/>
        <v>2010-04-21</v>
      </c>
      <c r="C3861">
        <f ca="1"/>
        <v>7.8</v>
      </c>
      <c r="H3861" s="228" t="str">
        <f ca="1"/>
        <v>2010-04-21</v>
      </c>
      <c r="I3861" s="227">
        <f ca="1"/>
        <v>982391956</v>
      </c>
      <c r="O3861" t="str">
        <f ca="1"/>
        <v>2010-04-16</v>
      </c>
      <c r="P3861">
        <f ca="1"/>
        <v>3.77</v>
      </c>
    </row>
    <row r="3862" spans="2:16" ht="15.75" customHeight="1">
      <c r="B3862" s="228" t="str">
        <f ca="1"/>
        <v>2010-04-20</v>
      </c>
      <c r="C3862">
        <f ca="1"/>
        <v>7.36</v>
      </c>
      <c r="H3862" s="228" t="str">
        <f ca="1"/>
        <v>2010-04-20</v>
      </c>
      <c r="I3862" s="227">
        <f ca="1"/>
        <v>738326400</v>
      </c>
      <c r="O3862" t="str">
        <f ca="1"/>
        <v>2010-04-15</v>
      </c>
      <c r="P3862">
        <f ca="1"/>
        <v>3.85</v>
      </c>
    </row>
    <row r="3863" spans="2:16" ht="15.75" customHeight="1">
      <c r="B3863" s="228" t="str">
        <f ca="1"/>
        <v>2010-04-19</v>
      </c>
      <c r="C3863">
        <f ca="1"/>
        <v>7.44</v>
      </c>
      <c r="H3863" s="228" t="str">
        <f ca="1"/>
        <v>2010-04-19</v>
      </c>
      <c r="I3863" s="227">
        <f ca="1"/>
        <v>566924400</v>
      </c>
      <c r="O3863" t="str">
        <f ca="1"/>
        <v>2010-04-14</v>
      </c>
      <c r="P3863">
        <f ca="1"/>
        <v>3.86</v>
      </c>
    </row>
    <row r="3864" spans="2:16" ht="15.75" customHeight="1">
      <c r="B3864" s="228" t="str">
        <f ca="1"/>
        <v>2010-04-16</v>
      </c>
      <c r="C3864">
        <f ca="1"/>
        <v>7.45</v>
      </c>
      <c r="H3864" s="228" t="str">
        <f ca="1"/>
        <v>2010-04-16</v>
      </c>
      <c r="I3864" s="227">
        <f ca="1"/>
        <v>750545600</v>
      </c>
      <c r="O3864" t="str">
        <f ca="1"/>
        <v>2010-04-13</v>
      </c>
      <c r="P3864">
        <f ca="1"/>
        <v>3.81</v>
      </c>
    </row>
    <row r="3865" spans="2:16" ht="15.75" customHeight="1">
      <c r="B3865" s="228" t="str">
        <f ca="1"/>
        <v>2010-04-15</v>
      </c>
      <c r="C3865">
        <f ca="1"/>
        <v>7.49</v>
      </c>
      <c r="H3865" s="228" t="str">
        <f ca="1"/>
        <v>2010-04-15</v>
      </c>
      <c r="I3865" s="227">
        <f ca="1"/>
        <v>376784800</v>
      </c>
      <c r="O3865" t="str">
        <f ca="1"/>
        <v>2010-04-12</v>
      </c>
      <c r="P3865">
        <f ca="1"/>
        <v>3.85</v>
      </c>
    </row>
    <row r="3866" spans="2:16" ht="15.75" customHeight="1">
      <c r="B3866" s="228" t="str">
        <f ca="1"/>
        <v>2010-04-14</v>
      </c>
      <c r="C3866">
        <f ca="1"/>
        <v>7.39</v>
      </c>
      <c r="H3866" s="228" t="str">
        <f ca="1"/>
        <v>2010-04-14</v>
      </c>
      <c r="I3866" s="227">
        <f ca="1"/>
        <v>404076400</v>
      </c>
      <c r="O3866" t="str">
        <f ca="1"/>
        <v>2010-04-09</v>
      </c>
      <c r="P3866">
        <f ca="1"/>
        <v>3.89</v>
      </c>
    </row>
    <row r="3867" spans="2:16" ht="15.75" customHeight="1">
      <c r="B3867" s="228" t="str">
        <f ca="1"/>
        <v>2010-04-13</v>
      </c>
      <c r="C3867">
        <f ca="1"/>
        <v>7.3</v>
      </c>
      <c r="H3867" s="228" t="str">
        <f ca="1"/>
        <v>2010-04-13</v>
      </c>
      <c r="I3867" s="227">
        <f ca="1"/>
        <v>306210800</v>
      </c>
      <c r="O3867" t="str">
        <f ca="1"/>
        <v>2010-04-08</v>
      </c>
      <c r="P3867">
        <f ca="1"/>
        <v>3.9</v>
      </c>
    </row>
    <row r="3868" spans="2:16" ht="15.75" customHeight="1">
      <c r="B3868" s="228" t="str">
        <f ca="1"/>
        <v>2010-04-12</v>
      </c>
      <c r="C3868">
        <f ca="1"/>
        <v>7.29</v>
      </c>
      <c r="H3868" s="228" t="str">
        <f ca="1"/>
        <v>2010-04-12</v>
      </c>
      <c r="I3868" s="227">
        <f ca="1"/>
        <v>333215648</v>
      </c>
      <c r="O3868" t="str">
        <f ca="1"/>
        <v>2010-04-07</v>
      </c>
      <c r="P3868">
        <f ca="1"/>
        <v>3.86</v>
      </c>
    </row>
    <row r="3869" spans="2:16" ht="15.75" customHeight="1">
      <c r="B3869" s="228" t="str">
        <f ca="1"/>
        <v>2010-04-09</v>
      </c>
      <c r="C3869">
        <f ca="1"/>
        <v>7.28</v>
      </c>
      <c r="H3869" s="228" t="str">
        <f ca="1"/>
        <v>2010-04-09</v>
      </c>
      <c r="I3869" s="227">
        <f ca="1"/>
        <v>334182964</v>
      </c>
      <c r="O3869" t="str">
        <f ca="1"/>
        <v>2010-04-06</v>
      </c>
      <c r="P3869">
        <f ca="1"/>
        <v>3.97</v>
      </c>
    </row>
    <row r="3870" spans="2:16" ht="15.75" customHeight="1">
      <c r="B3870" s="228" t="str">
        <f ca="1"/>
        <v>2010-04-08</v>
      </c>
      <c r="C3870">
        <f ca="1"/>
        <v>7.22</v>
      </c>
      <c r="H3870" s="228" t="str">
        <f ca="1"/>
        <v>2010-04-08</v>
      </c>
      <c r="I3870" s="227">
        <f ca="1"/>
        <v>572989200</v>
      </c>
      <c r="O3870" t="str">
        <f ca="1"/>
        <v>2010-04-05</v>
      </c>
      <c r="P3870">
        <f ca="1"/>
        <v>3.99</v>
      </c>
    </row>
    <row r="3871" spans="2:16" ht="15.75" customHeight="1">
      <c r="B3871" s="228" t="str">
        <f ca="1"/>
        <v>2010-04-07</v>
      </c>
      <c r="C3871">
        <f ca="1"/>
        <v>7.24</v>
      </c>
      <c r="H3871" s="228" t="str">
        <f ca="1"/>
        <v>2010-04-07</v>
      </c>
      <c r="I3871" s="227">
        <f ca="1"/>
        <v>628502000</v>
      </c>
      <c r="O3871" t="str">
        <f ca="1"/>
        <v>2010-04-01</v>
      </c>
      <c r="P3871">
        <f ca="1"/>
        <v>3.86</v>
      </c>
    </row>
    <row r="3872" spans="2:16" ht="15.75" customHeight="1">
      <c r="B3872" s="228" t="str">
        <f ca="1"/>
        <v>2010-04-06</v>
      </c>
      <c r="C3872">
        <f ca="1"/>
        <v>7.21</v>
      </c>
      <c r="H3872" s="228" t="str">
        <f ca="1"/>
        <v>2010-04-06</v>
      </c>
      <c r="I3872" s="227">
        <f ca="1"/>
        <v>447017200</v>
      </c>
      <c r="O3872" t="str">
        <f ca="1"/>
        <v>2010-03-31</v>
      </c>
      <c r="P3872">
        <f ca="1"/>
        <v>3.83</v>
      </c>
    </row>
    <row r="3873" spans="2:16" ht="15.75" customHeight="1">
      <c r="B3873" s="228" t="str">
        <f ca="1"/>
        <v>2010-04-05</v>
      </c>
      <c r="C3873">
        <f ca="1"/>
        <v>7.18</v>
      </c>
      <c r="H3873" s="228" t="str">
        <f ca="1"/>
        <v>2010-04-05</v>
      </c>
      <c r="I3873" s="227">
        <f ca="1"/>
        <v>684507600</v>
      </c>
      <c r="O3873" t="str">
        <f ca="1"/>
        <v>2010-03-30</v>
      </c>
      <c r="P3873">
        <f ca="1"/>
        <v>3.87</v>
      </c>
    </row>
    <row r="3874" spans="2:16" ht="15.75" customHeight="1">
      <c r="B3874" s="228" t="str">
        <f ca="1"/>
        <v>2010-04-01</v>
      </c>
      <c r="C3874">
        <f ca="1"/>
        <v>7.1</v>
      </c>
      <c r="H3874" s="228" t="str">
        <f ca="1"/>
        <v>2010-04-01</v>
      </c>
      <c r="I3874" s="227">
        <f ca="1"/>
        <v>603145200</v>
      </c>
      <c r="O3874" t="str">
        <f ca="1"/>
        <v>2010-03-29</v>
      </c>
      <c r="P3874">
        <f ca="1"/>
        <v>3.86</v>
      </c>
    </row>
    <row r="3875" spans="2:16" ht="15.75" customHeight="1">
      <c r="B3875" s="228" t="str">
        <f ca="1"/>
        <v>2010-03-31</v>
      </c>
      <c r="C3875">
        <f ca="1"/>
        <v>7.07</v>
      </c>
      <c r="H3875" s="228" t="str">
        <f ca="1"/>
        <v>2010-03-31</v>
      </c>
      <c r="I3875" s="227">
        <f ca="1"/>
        <v>430659600</v>
      </c>
      <c r="O3875" t="str">
        <f ca="1"/>
        <v>2010-03-26</v>
      </c>
      <c r="P3875">
        <f ca="1"/>
        <v>3.86</v>
      </c>
    </row>
    <row r="3876" spans="2:16" ht="15.75" customHeight="1">
      <c r="B3876" s="228" t="str">
        <f ca="1"/>
        <v>2010-03-30</v>
      </c>
      <c r="C3876">
        <f ca="1"/>
        <v>7.1</v>
      </c>
      <c r="H3876" s="228" t="str">
        <f ca="1"/>
        <v>2010-03-30</v>
      </c>
      <c r="I3876" s="227">
        <f ca="1"/>
        <v>527310000</v>
      </c>
      <c r="O3876" t="str">
        <f ca="1"/>
        <v>2010-03-25</v>
      </c>
      <c r="P3876">
        <f ca="1"/>
        <v>3.9</v>
      </c>
    </row>
    <row r="3877" spans="2:16" ht="15.75" customHeight="1">
      <c r="B3877" s="228" t="str">
        <f ca="1"/>
        <v>2010-03-29</v>
      </c>
      <c r="C3877">
        <f ca="1"/>
        <v>6.99</v>
      </c>
      <c r="H3877" s="228" t="str">
        <f ca="1"/>
        <v>2010-03-29</v>
      </c>
      <c r="I3877" s="227">
        <f ca="1"/>
        <v>540744400</v>
      </c>
      <c r="O3877" t="str">
        <f ca="1"/>
        <v>2010-03-24</v>
      </c>
      <c r="P3877">
        <f ca="1"/>
        <v>3.83</v>
      </c>
    </row>
    <row r="3878" spans="2:16" ht="15.75" customHeight="1">
      <c r="B3878" s="228" t="str">
        <f ca="1"/>
        <v>2010-03-26</v>
      </c>
      <c r="C3878">
        <f ca="1"/>
        <v>6.95</v>
      </c>
      <c r="H3878" s="228" t="str">
        <f ca="1"/>
        <v>2010-03-26</v>
      </c>
      <c r="I3878" s="227">
        <f ca="1"/>
        <v>640875200</v>
      </c>
      <c r="O3878" t="str">
        <f ca="1"/>
        <v>2010-03-23</v>
      </c>
      <c r="P3878">
        <f ca="1"/>
        <v>3.68</v>
      </c>
    </row>
    <row r="3879" spans="2:16" ht="15.75" customHeight="1">
      <c r="B3879" s="228" t="str">
        <f ca="1"/>
        <v>2010-03-25</v>
      </c>
      <c r="C3879">
        <f ca="1"/>
        <v>6.82</v>
      </c>
      <c r="H3879" s="228" t="str">
        <f ca="1"/>
        <v>2010-03-25</v>
      </c>
      <c r="I3879" s="227">
        <f ca="1"/>
        <v>543267292</v>
      </c>
      <c r="O3879" t="str">
        <f ca="1"/>
        <v>2010-03-22</v>
      </c>
      <c r="P3879">
        <f ca="1"/>
        <v>3.66</v>
      </c>
    </row>
    <row r="3880" spans="2:16" ht="15.75" customHeight="1">
      <c r="B3880" s="228" t="str">
        <f ca="1"/>
        <v>2010-03-24</v>
      </c>
      <c r="C3880">
        <f ca="1"/>
        <v>6.9</v>
      </c>
      <c r="H3880" s="228" t="str">
        <f ca="1"/>
        <v>2010-03-24</v>
      </c>
      <c r="I3880" s="227">
        <f ca="1"/>
        <v>598281300</v>
      </c>
      <c r="O3880" t="str">
        <f ca="1"/>
        <v>2010-03-19</v>
      </c>
      <c r="P3880">
        <f ca="1"/>
        <v>3.69</v>
      </c>
    </row>
    <row r="3881" spans="2:16" ht="15.75" customHeight="1">
      <c r="B3881" s="228" t="str">
        <f ca="1"/>
        <v>2010-03-23</v>
      </c>
      <c r="C3881">
        <f ca="1"/>
        <v>6.87</v>
      </c>
      <c r="H3881" s="228" t="str">
        <f ca="1"/>
        <v>2010-03-23</v>
      </c>
      <c r="I3881" s="227">
        <f ca="1"/>
        <v>602431200</v>
      </c>
      <c r="O3881" t="str">
        <f ca="1"/>
        <v>2010-03-18</v>
      </c>
      <c r="P3881">
        <f ca="1"/>
        <v>3.67</v>
      </c>
    </row>
    <row r="3882" spans="2:16" ht="15.75" customHeight="1">
      <c r="B3882" s="228" t="str">
        <f ca="1"/>
        <v>2010-03-22</v>
      </c>
      <c r="C3882">
        <f ca="1"/>
        <v>6.76</v>
      </c>
      <c r="H3882" s="228" t="str">
        <f ca="1"/>
        <v>2010-03-22</v>
      </c>
      <c r="I3882" s="227">
        <f ca="1"/>
        <v>456419600</v>
      </c>
      <c r="O3882" t="str">
        <f ca="1"/>
        <v>2010-03-17</v>
      </c>
      <c r="P3882">
        <f ca="1"/>
        <v>3.64</v>
      </c>
    </row>
    <row r="3883" spans="2:16" ht="15.75" customHeight="1">
      <c r="B3883" s="228" t="str">
        <f ca="1"/>
        <v>2010-03-19</v>
      </c>
      <c r="C3883">
        <f ca="1"/>
        <v>6.69</v>
      </c>
      <c r="H3883" s="228" t="str">
        <f ca="1"/>
        <v>2010-03-19</v>
      </c>
      <c r="I3883" s="227">
        <f ca="1"/>
        <v>559445600</v>
      </c>
      <c r="O3883" t="str">
        <f ca="1"/>
        <v>2010-03-16</v>
      </c>
      <c r="P3883">
        <f ca="1"/>
        <v>3.65</v>
      </c>
    </row>
    <row r="3884" spans="2:16" ht="15.75" customHeight="1">
      <c r="B3884" s="228" t="str">
        <f ca="1"/>
        <v>2010-03-18</v>
      </c>
      <c r="C3884">
        <f ca="1"/>
        <v>6.76</v>
      </c>
      <c r="H3884" s="228" t="str">
        <f ca="1"/>
        <v>2010-03-18</v>
      </c>
      <c r="I3884" s="227">
        <f ca="1"/>
        <v>342109600</v>
      </c>
      <c r="O3884" t="str">
        <f ca="1"/>
        <v>2010-03-15</v>
      </c>
      <c r="P3884">
        <f ca="1"/>
        <v>3.7</v>
      </c>
    </row>
    <row r="3885" spans="2:16" ht="15.75" customHeight="1">
      <c r="B3885" s="228" t="str">
        <f ca="1"/>
        <v>2010-03-17</v>
      </c>
      <c r="C3885">
        <f ca="1"/>
        <v>6.74</v>
      </c>
      <c r="H3885" s="228" t="str">
        <f ca="1"/>
        <v>2010-03-17</v>
      </c>
      <c r="I3885" s="227">
        <f ca="1"/>
        <v>450956800</v>
      </c>
      <c r="O3885" t="str">
        <f ca="1"/>
        <v>2010-03-12</v>
      </c>
      <c r="P3885">
        <f ca="1"/>
        <v>3.71</v>
      </c>
    </row>
    <row r="3886" spans="2:16" ht="15.75" customHeight="1">
      <c r="B3886" s="228" t="str">
        <f ca="1"/>
        <v>2010-03-16</v>
      </c>
      <c r="C3886">
        <f ca="1"/>
        <v>6.75</v>
      </c>
      <c r="H3886" s="228" t="str">
        <f ca="1"/>
        <v>2010-03-16</v>
      </c>
      <c r="I3886" s="227">
        <f ca="1"/>
        <v>446908000</v>
      </c>
      <c r="O3886" t="str">
        <f ca="1"/>
        <v>2010-03-11</v>
      </c>
      <c r="P3886">
        <f ca="1"/>
        <v>3.72</v>
      </c>
    </row>
    <row r="3887" spans="2:16" ht="15.75" customHeight="1">
      <c r="B3887" s="228" t="str">
        <f ca="1"/>
        <v>2010-03-15</v>
      </c>
      <c r="C3887">
        <f ca="1"/>
        <v>6.74</v>
      </c>
      <c r="H3887" s="228" t="str">
        <f ca="1"/>
        <v>2010-03-15</v>
      </c>
      <c r="I3887" s="227">
        <f ca="1"/>
        <v>493502800</v>
      </c>
      <c r="O3887" t="str">
        <f ca="1"/>
        <v>2010-03-10</v>
      </c>
      <c r="P3887">
        <f ca="1"/>
        <v>3.72</v>
      </c>
    </row>
    <row r="3888" spans="2:16" ht="15.75" customHeight="1">
      <c r="B3888" s="228" t="str">
        <f ca="1"/>
        <v>2010-03-12</v>
      </c>
      <c r="C3888">
        <f ca="1"/>
        <v>6.82</v>
      </c>
      <c r="H3888" s="228" t="str">
        <f ca="1"/>
        <v>2010-03-12</v>
      </c>
      <c r="I3888" s="227">
        <f ca="1"/>
        <v>416323600</v>
      </c>
      <c r="O3888" t="str">
        <f ca="1"/>
        <v>2010-03-09</v>
      </c>
      <c r="P3888">
        <f ca="1"/>
        <v>3.7</v>
      </c>
    </row>
    <row r="3889" spans="2:16" ht="15.75" customHeight="1">
      <c r="B3889" s="228" t="str">
        <f ca="1"/>
        <v>2010-03-11</v>
      </c>
      <c r="C3889">
        <f ca="1"/>
        <v>6.79</v>
      </c>
      <c r="H3889" s="228" t="str">
        <f ca="1"/>
        <v>2010-03-11</v>
      </c>
      <c r="I3889" s="227">
        <f ca="1"/>
        <v>405700400</v>
      </c>
      <c r="O3889" t="str">
        <f ca="1"/>
        <v>2010-03-08</v>
      </c>
      <c r="P3889">
        <f ca="1"/>
        <v>3.71</v>
      </c>
    </row>
    <row r="3890" spans="2:16" ht="15.75" customHeight="1">
      <c r="B3890" s="228" t="str">
        <f ca="1"/>
        <v>2010-03-10</v>
      </c>
      <c r="C3890">
        <f ca="1"/>
        <v>6.77</v>
      </c>
      <c r="H3890" s="228" t="str">
        <f ca="1"/>
        <v>2010-03-10</v>
      </c>
      <c r="I3890" s="227">
        <f ca="1"/>
        <v>596218000</v>
      </c>
      <c r="O3890" t="str">
        <f ca="1"/>
        <v>2010-03-05</v>
      </c>
      <c r="P3890">
        <f ca="1"/>
        <v>3.68</v>
      </c>
    </row>
    <row r="3891" spans="2:16" ht="15.75" customHeight="1">
      <c r="B3891" s="228" t="str">
        <f ca="1"/>
        <v>2010-03-09</v>
      </c>
      <c r="C3891">
        <f ca="1"/>
        <v>6.71</v>
      </c>
      <c r="H3891" s="228" t="str">
        <f ca="1"/>
        <v>2010-03-09</v>
      </c>
      <c r="I3891" s="227">
        <f ca="1"/>
        <v>920259672</v>
      </c>
      <c r="O3891" t="str">
        <f ca="1"/>
        <v>2010-03-04</v>
      </c>
      <c r="P3891">
        <f ca="1"/>
        <v>3.61</v>
      </c>
    </row>
    <row r="3892" spans="2:16" ht="15.75" customHeight="1">
      <c r="B3892" s="228" t="str">
        <f ca="1"/>
        <v>2010-03-08</v>
      </c>
      <c r="C3892">
        <f ca="1"/>
        <v>6.59</v>
      </c>
      <c r="H3892" s="228" t="str">
        <f ca="1"/>
        <v>2010-03-08</v>
      </c>
      <c r="I3892" s="227">
        <f ca="1"/>
        <v>429889600</v>
      </c>
      <c r="O3892" t="str">
        <f ca="1"/>
        <v>2010-03-03</v>
      </c>
      <c r="P3892">
        <f ca="1"/>
        <v>3.63</v>
      </c>
    </row>
    <row r="3893" spans="2:16" ht="15.75" customHeight="1">
      <c r="B3893" s="228" t="str">
        <f ca="1"/>
        <v>2010-03-05</v>
      </c>
      <c r="C3893">
        <f ca="1"/>
        <v>6.59</v>
      </c>
      <c r="H3893" s="228" t="str">
        <f ca="1"/>
        <v>2010-03-05</v>
      </c>
      <c r="I3893" s="227">
        <f ca="1"/>
        <v>899620400</v>
      </c>
      <c r="O3893" t="str">
        <f ca="1"/>
        <v>2010-03-02</v>
      </c>
      <c r="P3893">
        <f ca="1"/>
        <v>3.61</v>
      </c>
    </row>
    <row r="3894" spans="2:16" ht="15.75" customHeight="1">
      <c r="B3894" s="228" t="str">
        <f ca="1"/>
        <v>2010-03-04</v>
      </c>
      <c r="C3894">
        <f ca="1"/>
        <v>6.34</v>
      </c>
      <c r="H3894" s="228" t="str">
        <f ca="1"/>
        <v>2010-03-04</v>
      </c>
      <c r="I3894" s="227">
        <f ca="1"/>
        <v>366041200</v>
      </c>
      <c r="O3894" t="str">
        <f ca="1"/>
        <v>2010-03-01</v>
      </c>
      <c r="P3894">
        <f ca="1"/>
        <v>3.61</v>
      </c>
    </row>
    <row r="3895" spans="2:16" ht="15.75" customHeight="1">
      <c r="B3895" s="228" t="str">
        <f ca="1"/>
        <v>2010-03-03</v>
      </c>
      <c r="C3895">
        <f ca="1"/>
        <v>6.3</v>
      </c>
      <c r="H3895" s="228" t="str">
        <f ca="1"/>
        <v>2010-03-03</v>
      </c>
      <c r="I3895" s="227">
        <f ca="1"/>
        <v>372239148</v>
      </c>
      <c r="O3895" t="str">
        <f ca="1"/>
        <v>2010-02-26</v>
      </c>
      <c r="P3895">
        <f ca="1"/>
        <v>3.6</v>
      </c>
    </row>
    <row r="3896" spans="2:16" ht="15.75" customHeight="1">
      <c r="B3896" s="228" t="str">
        <f ca="1"/>
        <v>2010-03-02</v>
      </c>
      <c r="C3896">
        <f ca="1"/>
        <v>6.29</v>
      </c>
      <c r="H3896" s="228" t="str">
        <f ca="1"/>
        <v>2010-03-02</v>
      </c>
      <c r="I3896" s="227">
        <f ca="1"/>
        <v>566546400</v>
      </c>
      <c r="O3896" t="str">
        <f ca="1"/>
        <v>2010-02-25</v>
      </c>
      <c r="P3896">
        <f ca="1"/>
        <v>3.64</v>
      </c>
    </row>
    <row r="3897" spans="2:16" ht="15.75" customHeight="1">
      <c r="B3897" s="228" t="str">
        <f ca="1"/>
        <v>2010-03-01</v>
      </c>
      <c r="C3897">
        <f ca="1"/>
        <v>6.29</v>
      </c>
      <c r="H3897" s="228" t="str">
        <f ca="1"/>
        <v>2010-03-01</v>
      </c>
      <c r="I3897" s="227">
        <f ca="1"/>
        <v>550093600</v>
      </c>
      <c r="O3897" t="str">
        <f ca="1"/>
        <v>2010-02-24</v>
      </c>
      <c r="P3897">
        <f ca="1"/>
        <v>3.7</v>
      </c>
    </row>
    <row r="3898" spans="2:16" ht="15.75" customHeight="1">
      <c r="B3898" s="228" t="str">
        <f ca="1"/>
        <v>2010-02-26</v>
      </c>
      <c r="C3898">
        <f ca="1"/>
        <v>6.16</v>
      </c>
      <c r="H3898" s="228" t="str">
        <f ca="1"/>
        <v>2010-02-26</v>
      </c>
      <c r="I3898" s="227">
        <f ca="1"/>
        <v>507460856</v>
      </c>
      <c r="O3898" t="str">
        <f ca="1"/>
        <v>2010-02-23</v>
      </c>
      <c r="P3898">
        <f ca="1"/>
        <v>3.69</v>
      </c>
    </row>
    <row r="3899" spans="2:16" ht="15.75" customHeight="1">
      <c r="B3899" s="228" t="str">
        <f ca="1"/>
        <v>2010-02-25</v>
      </c>
      <c r="C3899">
        <f ca="1"/>
        <v>6.08</v>
      </c>
      <c r="H3899" s="228" t="str">
        <f ca="1"/>
        <v>2010-02-25</v>
      </c>
      <c r="I3899" s="227">
        <f ca="1"/>
        <v>665397144</v>
      </c>
      <c r="O3899" t="str">
        <f ca="1"/>
        <v>2010-02-22</v>
      </c>
      <c r="P3899">
        <f ca="1"/>
        <v>3.8</v>
      </c>
    </row>
    <row r="3900" spans="2:16" ht="15.75" customHeight="1">
      <c r="B3900" s="228" t="str">
        <f ca="1"/>
        <v>2010-02-24</v>
      </c>
      <c r="C3900">
        <f ca="1"/>
        <v>6.04</v>
      </c>
      <c r="H3900" s="228" t="str">
        <f ca="1"/>
        <v>2010-02-24</v>
      </c>
      <c r="I3900" s="227">
        <f ca="1"/>
        <v>460566400</v>
      </c>
      <c r="O3900" t="str">
        <f ca="1"/>
        <v>2010-02-19</v>
      </c>
      <c r="P3900">
        <f ca="1"/>
        <v>3.78</v>
      </c>
    </row>
    <row r="3901" spans="2:16" ht="15.75" customHeight="1">
      <c r="B3901" s="228" t="str">
        <f ca="1"/>
        <v>2010-02-23</v>
      </c>
      <c r="C3901">
        <f ca="1"/>
        <v>5.93</v>
      </c>
      <c r="H3901" s="228" t="str">
        <f ca="1"/>
        <v>2010-02-23</v>
      </c>
      <c r="I3901" s="227">
        <f ca="1"/>
        <v>575313660</v>
      </c>
      <c r="O3901" t="str">
        <f ca="1"/>
        <v>2010-02-18</v>
      </c>
      <c r="P3901">
        <f ca="1"/>
        <v>3.8</v>
      </c>
    </row>
    <row r="3902" spans="2:16" ht="15.75" customHeight="1">
      <c r="B3902" s="228" t="str">
        <f ca="1"/>
        <v>2010-02-22</v>
      </c>
      <c r="C3902">
        <f ca="1"/>
        <v>6.03</v>
      </c>
      <c r="H3902" s="228" t="str">
        <f ca="1"/>
        <v>2010-02-22</v>
      </c>
      <c r="I3902" s="227">
        <f ca="1"/>
        <v>390825032</v>
      </c>
      <c r="O3902" t="str">
        <f ca="1"/>
        <v>2010-02-17</v>
      </c>
      <c r="P3902">
        <f ca="1"/>
        <v>3.74</v>
      </c>
    </row>
    <row r="3903" spans="2:16" ht="15.75" customHeight="1">
      <c r="B3903" s="228" t="str">
        <f ca="1"/>
        <v>2010-02-19</v>
      </c>
      <c r="C3903">
        <f ca="1"/>
        <v>6.07</v>
      </c>
      <c r="H3903" s="228" t="str">
        <f ca="1"/>
        <v>2010-02-19</v>
      </c>
      <c r="I3903" s="227">
        <f ca="1"/>
        <v>415734248</v>
      </c>
      <c r="O3903" t="str">
        <f ca="1"/>
        <v>2010-02-16</v>
      </c>
      <c r="P3903">
        <f ca="1"/>
        <v>3.66</v>
      </c>
    </row>
    <row r="3904" spans="2:16" ht="15.75" customHeight="1">
      <c r="B3904" s="228" t="str">
        <f ca="1"/>
        <v>2010-02-18</v>
      </c>
      <c r="C3904">
        <f ca="1"/>
        <v>6.11</v>
      </c>
      <c r="H3904" s="228" t="str">
        <f ca="1"/>
        <v>2010-02-18</v>
      </c>
      <c r="I3904" s="227">
        <f ca="1"/>
        <v>422825200</v>
      </c>
      <c r="O3904" t="str">
        <f ca="1"/>
        <v>2010-02-12</v>
      </c>
      <c r="P3904">
        <f ca="1"/>
        <v>3.69</v>
      </c>
    </row>
    <row r="3905" spans="2:16" ht="15.75" customHeight="1">
      <c r="B3905" s="228" t="str">
        <f ca="1"/>
        <v>2010-02-17</v>
      </c>
      <c r="C3905">
        <f ca="1"/>
        <v>6.1</v>
      </c>
      <c r="H3905" s="228" t="str">
        <f ca="1"/>
        <v>2010-02-17</v>
      </c>
      <c r="I3905" s="227">
        <f ca="1"/>
        <v>436396800</v>
      </c>
      <c r="O3905" t="str">
        <f ca="1"/>
        <v>2010-02-11</v>
      </c>
      <c r="P3905">
        <f ca="1"/>
        <v>3.73</v>
      </c>
    </row>
    <row r="3906" spans="2:16" ht="15.75" customHeight="1">
      <c r="B3906" s="228" t="str">
        <f ca="1"/>
        <v>2010-02-16</v>
      </c>
      <c r="C3906">
        <f ca="1"/>
        <v>6.12</v>
      </c>
      <c r="H3906" s="228" t="str">
        <f ca="1"/>
        <v>2010-02-16</v>
      </c>
      <c r="I3906" s="227">
        <f ca="1"/>
        <v>543951836</v>
      </c>
      <c r="O3906" t="str">
        <f ca="1"/>
        <v>2010-02-10</v>
      </c>
      <c r="P3906">
        <f ca="1"/>
        <v>3.69</v>
      </c>
    </row>
    <row r="3907" spans="2:16" ht="15.75" customHeight="1">
      <c r="B3907" s="228" t="str">
        <f ca="1"/>
        <v>2010-02-12</v>
      </c>
      <c r="C3907">
        <f ca="1"/>
        <v>6.03</v>
      </c>
      <c r="H3907" s="228" t="str">
        <f ca="1"/>
        <v>2010-02-12</v>
      </c>
      <c r="I3907" s="227">
        <f ca="1"/>
        <v>655468800</v>
      </c>
      <c r="O3907" t="str">
        <f ca="1"/>
        <v>2010-02-09</v>
      </c>
      <c r="P3907">
        <f ca="1"/>
        <v>3.63</v>
      </c>
    </row>
    <row r="3908" spans="2:16" ht="15.75" customHeight="1">
      <c r="B3908" s="228" t="str">
        <f ca="1"/>
        <v>2010-02-11</v>
      </c>
      <c r="C3908">
        <f ca="1"/>
        <v>5.98</v>
      </c>
      <c r="H3908" s="228" t="str">
        <f ca="1"/>
        <v>2010-02-11</v>
      </c>
      <c r="I3908" s="227">
        <f ca="1"/>
        <v>550345600</v>
      </c>
      <c r="O3908" t="str">
        <f ca="1"/>
        <v>2010-02-08</v>
      </c>
      <c r="P3908">
        <f ca="1"/>
        <v>3.59</v>
      </c>
    </row>
    <row r="3909" spans="2:16" ht="15.75" customHeight="1">
      <c r="B3909" s="228" t="str">
        <f ca="1"/>
        <v>2010-02-10</v>
      </c>
      <c r="C3909">
        <f ca="1"/>
        <v>5.87</v>
      </c>
      <c r="H3909" s="228" t="str">
        <f ca="1"/>
        <v>2010-02-10</v>
      </c>
      <c r="I3909" s="227">
        <f ca="1"/>
        <v>370361600</v>
      </c>
      <c r="O3909" t="str">
        <f ca="1"/>
        <v>2010-02-05</v>
      </c>
      <c r="P3909">
        <f ca="1"/>
        <v>3.55</v>
      </c>
    </row>
    <row r="3910" spans="2:16" ht="15.75" customHeight="1">
      <c r="B3910" s="228" t="str">
        <f ca="1"/>
        <v>2010-02-09</v>
      </c>
      <c r="C3910">
        <f ca="1"/>
        <v>5.9</v>
      </c>
      <c r="H3910" s="228" t="str">
        <f ca="1"/>
        <v>2010-02-09</v>
      </c>
      <c r="I3910" s="227">
        <f ca="1"/>
        <v>632886800</v>
      </c>
      <c r="O3910" t="str">
        <f ca="1"/>
        <v>2010-02-04</v>
      </c>
      <c r="P3910">
        <f ca="1"/>
        <v>3.61</v>
      </c>
    </row>
    <row r="3911" spans="2:16" ht="15.75" customHeight="1">
      <c r="B3911" s="228" t="str">
        <f ca="1"/>
        <v>2010-02-08</v>
      </c>
      <c r="C3911">
        <f ca="1"/>
        <v>5.84</v>
      </c>
      <c r="H3911" s="228" t="str">
        <f ca="1"/>
        <v>2010-02-08</v>
      </c>
      <c r="I3911" s="227">
        <f ca="1"/>
        <v>478270800</v>
      </c>
      <c r="O3911" t="str">
        <f ca="1"/>
        <v>2010-02-03</v>
      </c>
      <c r="P3911">
        <f ca="1"/>
        <v>3.7</v>
      </c>
    </row>
    <row r="3912" spans="2:16" ht="15.75" customHeight="1">
      <c r="B3912" s="228" t="str">
        <f ca="1"/>
        <v>2010-02-05</v>
      </c>
      <c r="C3912">
        <f ca="1"/>
        <v>5.88</v>
      </c>
      <c r="H3912" s="228" t="str">
        <f ca="1"/>
        <v>2010-02-05</v>
      </c>
      <c r="I3912" s="227">
        <f ca="1"/>
        <v>850306800</v>
      </c>
      <c r="O3912" t="str">
        <f ca="1"/>
        <v>2010-02-02</v>
      </c>
      <c r="P3912">
        <f ca="1"/>
        <v>3.64</v>
      </c>
    </row>
    <row r="3913" spans="2:16" ht="15.75" customHeight="1">
      <c r="B3913" s="228" t="str">
        <f ca="1"/>
        <v>2010-02-04</v>
      </c>
      <c r="C3913">
        <f ca="1"/>
        <v>5.78</v>
      </c>
      <c r="H3913" s="228" t="str">
        <f ca="1"/>
        <v>2010-02-04</v>
      </c>
      <c r="I3913" s="227">
        <f ca="1"/>
        <v>757652000</v>
      </c>
      <c r="O3913" t="str">
        <f ca="1"/>
        <v>2010-02-01</v>
      </c>
      <c r="P3913">
        <f ca="1"/>
        <v>3.65</v>
      </c>
    </row>
    <row r="3914" spans="2:16" ht="15.75" customHeight="1">
      <c r="B3914" s="228" t="str">
        <f ca="1"/>
        <v>2010-02-03</v>
      </c>
      <c r="C3914">
        <f ca="1"/>
        <v>6</v>
      </c>
      <c r="H3914" s="228" t="str">
        <f ca="1"/>
        <v>2010-02-03</v>
      </c>
      <c r="I3914" s="227">
        <f ca="1"/>
        <v>615328000</v>
      </c>
      <c r="O3914" t="str">
        <f ca="1"/>
        <v>2010-01-29</v>
      </c>
      <c r="P3914">
        <f ca="1"/>
        <v>3.61</v>
      </c>
    </row>
    <row r="3915" spans="2:16" ht="15.75" customHeight="1">
      <c r="B3915" s="228" t="str">
        <f ca="1"/>
        <v>2010-02-02</v>
      </c>
      <c r="C3915">
        <f ca="1"/>
        <v>5.89</v>
      </c>
      <c r="H3915" s="228" t="str">
        <f ca="1"/>
        <v>2010-02-02</v>
      </c>
      <c r="I3915" s="227">
        <f ca="1"/>
        <v>698342400</v>
      </c>
      <c r="O3915" t="str">
        <f ca="1"/>
        <v>2010-01-28</v>
      </c>
      <c r="P3915">
        <f ca="1"/>
        <v>3.66</v>
      </c>
    </row>
    <row r="3916" spans="2:16" ht="15.75" customHeight="1">
      <c r="B3916" s="228" t="str">
        <f ca="1"/>
        <v>2010-02-01</v>
      </c>
      <c r="C3916">
        <f ca="1"/>
        <v>5.86</v>
      </c>
      <c r="H3916" s="228" t="str">
        <f ca="1"/>
        <v>2010-02-01</v>
      </c>
      <c r="I3916" s="227">
        <f ca="1"/>
        <v>749876400</v>
      </c>
      <c r="O3916" t="str">
        <f ca="1"/>
        <v>2010-01-27</v>
      </c>
      <c r="P3916">
        <f ca="1"/>
        <v>3.64</v>
      </c>
    </row>
    <row r="3917" spans="2:16" ht="15.75" customHeight="1">
      <c r="B3917" s="228" t="str">
        <f ca="1"/>
        <v>2010-01-29</v>
      </c>
      <c r="C3917">
        <f ca="1"/>
        <v>5.78</v>
      </c>
      <c r="H3917" s="228" t="str">
        <f ca="1"/>
        <v>2010-01-29</v>
      </c>
      <c r="I3917" s="227">
        <f ca="1"/>
        <v>1245952412</v>
      </c>
      <c r="O3917" t="str">
        <f ca="1"/>
        <v>2010-01-26</v>
      </c>
      <c r="P3917">
        <f ca="1"/>
        <v>3.63</v>
      </c>
    </row>
    <row r="3918" spans="2:16" ht="15.75" customHeight="1">
      <c r="B3918" s="228" t="str">
        <f ca="1"/>
        <v>2010-01-28</v>
      </c>
      <c r="C3918">
        <f ca="1"/>
        <v>6</v>
      </c>
      <c r="H3918" s="228" t="str">
        <f ca="1"/>
        <v>2010-01-28</v>
      </c>
      <c r="I3918" s="227">
        <f ca="1"/>
        <v>1173502676</v>
      </c>
      <c r="O3918" t="str">
        <f ca="1"/>
        <v>2010-01-25</v>
      </c>
      <c r="P3918">
        <f ca="1"/>
        <v>3.63</v>
      </c>
    </row>
    <row r="3919" spans="2:16" ht="15.75" customHeight="1">
      <c r="B3919" s="228" t="str">
        <f ca="1"/>
        <v>2010-01-27</v>
      </c>
      <c r="C3919">
        <f ca="1"/>
        <v>6.26</v>
      </c>
      <c r="H3919" s="228" t="str">
        <f ca="1"/>
        <v>2010-01-27</v>
      </c>
      <c r="I3919" s="227">
        <f ca="1"/>
        <v>1722569784</v>
      </c>
      <c r="O3919" t="str">
        <f ca="1"/>
        <v>2010-01-22</v>
      </c>
      <c r="P3919">
        <f ca="1"/>
        <v>3.6</v>
      </c>
    </row>
    <row r="3920" spans="2:16" ht="15.75" customHeight="1">
      <c r="B3920" s="228" t="str">
        <f ca="1"/>
        <v>2010-01-26</v>
      </c>
      <c r="C3920">
        <f ca="1"/>
        <v>6.2</v>
      </c>
      <c r="H3920" s="228" t="str">
        <f ca="1"/>
        <v>2010-01-26</v>
      </c>
      <c r="I3920" s="227">
        <f ca="1"/>
        <v>1867111752</v>
      </c>
      <c r="O3920" t="str">
        <f ca="1"/>
        <v>2010-01-21</v>
      </c>
      <c r="P3920">
        <f ca="1"/>
        <v>3.61</v>
      </c>
    </row>
    <row r="3921" spans="2:16" ht="15.75" customHeight="1">
      <c r="B3921" s="228" t="str">
        <f ca="1"/>
        <v>2010-01-25</v>
      </c>
      <c r="C3921">
        <f ca="1"/>
        <v>6.11</v>
      </c>
      <c r="H3921" s="228" t="str">
        <f ca="1"/>
        <v>2010-01-25</v>
      </c>
      <c r="I3921" s="227">
        <f ca="1"/>
        <v>1065700328</v>
      </c>
      <c r="O3921" t="str">
        <f ca="1"/>
        <v>2010-01-20</v>
      </c>
      <c r="P3921">
        <f ca="1"/>
        <v>3.66</v>
      </c>
    </row>
    <row r="3922" spans="2:16" ht="15.75" customHeight="1">
      <c r="B3922" s="228" t="str">
        <f ca="1"/>
        <v>2010-01-22</v>
      </c>
      <c r="C3922">
        <f ca="1"/>
        <v>5.95</v>
      </c>
      <c r="H3922" s="228" t="str">
        <f ca="1"/>
        <v>2010-01-22</v>
      </c>
      <c r="I3922" s="227">
        <f ca="1"/>
        <v>881768368</v>
      </c>
      <c r="O3922" t="str">
        <f ca="1"/>
        <v>2010-01-19</v>
      </c>
      <c r="P3922">
        <f ca="1"/>
        <v>3.71</v>
      </c>
    </row>
    <row r="3923" spans="2:16" ht="15.75" customHeight="1">
      <c r="B3923" s="228" t="str">
        <f ca="1"/>
        <v>2010-01-21</v>
      </c>
      <c r="C3923">
        <f ca="1"/>
        <v>6.26</v>
      </c>
      <c r="H3923" s="228" t="str">
        <f ca="1"/>
        <v>2010-01-21</v>
      </c>
      <c r="I3923" s="227">
        <f ca="1"/>
        <v>608154784</v>
      </c>
      <c r="O3923" t="str">
        <f ca="1"/>
        <v>2010-01-15</v>
      </c>
      <c r="P3923">
        <f ca="1"/>
        <v>3.68</v>
      </c>
    </row>
    <row r="3924" spans="2:16" ht="15.75" customHeight="1">
      <c r="B3924" s="228" t="str">
        <f ca="1"/>
        <v>2010-01-20</v>
      </c>
      <c r="C3924">
        <f ca="1"/>
        <v>6.37</v>
      </c>
      <c r="H3924" s="228" t="str">
        <f ca="1"/>
        <v>2010-01-20</v>
      </c>
      <c r="I3924" s="227">
        <f ca="1"/>
        <v>612152800</v>
      </c>
      <c r="O3924" t="str">
        <f ca="1"/>
        <v>2010-01-14</v>
      </c>
      <c r="P3924">
        <f ca="1"/>
        <v>3.73</v>
      </c>
    </row>
    <row r="3925" spans="2:16" ht="15.75" customHeight="1">
      <c r="B3925" s="228" t="str">
        <f ca="1"/>
        <v>2010-01-19</v>
      </c>
      <c r="C3925">
        <f ca="1"/>
        <v>6.47</v>
      </c>
      <c r="H3925" s="228" t="str">
        <f ca="1"/>
        <v>2010-01-19</v>
      </c>
      <c r="I3925" s="227">
        <f ca="1"/>
        <v>730007600</v>
      </c>
      <c r="O3925" t="str">
        <f ca="1"/>
        <v>2010-01-13</v>
      </c>
      <c r="P3925">
        <f ca="1"/>
        <v>3.78</v>
      </c>
    </row>
    <row r="3926" spans="2:16" ht="15.75" customHeight="1">
      <c r="B3926" s="228" t="str">
        <f ca="1"/>
        <v>2010-01-15</v>
      </c>
      <c r="C3926">
        <f ca="1"/>
        <v>6.2</v>
      </c>
      <c r="H3926" s="228" t="str">
        <f ca="1"/>
        <v>2010-01-15</v>
      </c>
      <c r="I3926" s="227">
        <f ca="1"/>
        <v>594337104</v>
      </c>
      <c r="O3926" t="str">
        <f ca="1"/>
        <v>2010-01-12</v>
      </c>
      <c r="P3926">
        <f ca="1"/>
        <v>3.72</v>
      </c>
    </row>
    <row r="3927" spans="2:16" ht="15.75" customHeight="1">
      <c r="B3927" s="228" t="str">
        <f ca="1"/>
        <v>2010-01-14</v>
      </c>
      <c r="C3927">
        <f ca="1"/>
        <v>6.3</v>
      </c>
      <c r="H3927" s="228" t="str">
        <f ca="1"/>
        <v>2010-01-14</v>
      </c>
      <c r="I3927" s="227">
        <f ca="1"/>
        <v>433154076</v>
      </c>
      <c r="O3927" t="str">
        <f ca="1"/>
        <v>2010-01-11</v>
      </c>
      <c r="P3927">
        <f ca="1"/>
        <v>3.82</v>
      </c>
    </row>
    <row r="3928" spans="2:16" ht="15.75" customHeight="1">
      <c r="B3928" s="228" t="str">
        <f ca="1"/>
        <v>2010-01-13</v>
      </c>
      <c r="C3928">
        <f ca="1"/>
        <v>6.34</v>
      </c>
      <c r="H3928" s="228" t="str">
        <f ca="1"/>
        <v>2010-01-13</v>
      </c>
      <c r="I3928" s="227">
        <f ca="1"/>
        <v>605892000</v>
      </c>
      <c r="O3928" t="str">
        <f ca="1"/>
        <v>2010-01-08</v>
      </c>
      <c r="P3928">
        <f ca="1"/>
        <v>3.81</v>
      </c>
    </row>
    <row r="3929" spans="2:16" ht="15.75" customHeight="1">
      <c r="B3929" s="228" t="str">
        <f ca="1"/>
        <v>2010-01-12</v>
      </c>
      <c r="C3929">
        <f ca="1"/>
        <v>6.25</v>
      </c>
      <c r="H3929" s="228" t="str">
        <f ca="1"/>
        <v>2010-01-12</v>
      </c>
      <c r="I3929" s="227">
        <f ca="1"/>
        <v>594459856</v>
      </c>
      <c r="O3929" t="str">
        <f ca="1"/>
        <v>2010-01-07</v>
      </c>
      <c r="P3929">
        <f ca="1"/>
        <v>3.82</v>
      </c>
    </row>
    <row r="3930" spans="2:16" ht="15.75" customHeight="1">
      <c r="B3930" s="228" t="str">
        <f ca="1"/>
        <v>2010-01-11</v>
      </c>
      <c r="C3930">
        <f ca="1"/>
        <v>6.32</v>
      </c>
      <c r="H3930" s="228" t="str">
        <f ca="1"/>
        <v>2010-01-11</v>
      </c>
      <c r="I3930" s="227">
        <f ca="1"/>
        <v>462229920</v>
      </c>
      <c r="O3930" t="str">
        <f ca="1"/>
        <v>2010-01-06</v>
      </c>
      <c r="P3930">
        <f ca="1"/>
        <v>3.81</v>
      </c>
    </row>
    <row r="3931" spans="2:16" ht="15.75" customHeight="1">
      <c r="B3931" s="228" t="str">
        <f ca="1"/>
        <v>2010-01-08</v>
      </c>
      <c r="C3931">
        <f ca="1"/>
        <v>6.38</v>
      </c>
      <c r="H3931" s="228" t="str">
        <f ca="1"/>
        <v>2010-01-08</v>
      </c>
      <c r="I3931" s="227">
        <f ca="1"/>
        <v>447876740</v>
      </c>
      <c r="O3931" t="str">
        <f ca="1"/>
        <v>2010-01-05</v>
      </c>
      <c r="P3931">
        <f ca="1"/>
        <v>3.76</v>
      </c>
    </row>
    <row r="3932" spans="2:16" ht="15.75" customHeight="1">
      <c r="B3932" s="228" t="str">
        <f ca="1"/>
        <v>2010-01-07</v>
      </c>
      <c r="C3932">
        <f ca="1"/>
        <v>6.34</v>
      </c>
      <c r="H3932" s="228" t="str">
        <f ca="1"/>
        <v>2010-01-07</v>
      </c>
      <c r="I3932" s="227">
        <f ca="1"/>
        <v>477131200</v>
      </c>
      <c r="O3932" t="str">
        <f ca="1"/>
        <v>2010-01-04</v>
      </c>
      <c r="P3932">
        <f ca="1"/>
        <v>3.84</v>
      </c>
    </row>
    <row r="3933" spans="2:16" ht="15.75" customHeight="1">
      <c r="B3933" s="228" t="str">
        <f ca="1"/>
        <v>2010-01-06</v>
      </c>
      <c r="C3933">
        <f ca="1"/>
        <v>6.35</v>
      </c>
      <c r="H3933" s="228" t="str">
        <f ca="1"/>
        <v>2010-01-06</v>
      </c>
      <c r="I3933" s="227">
        <f ca="1"/>
        <v>552160000</v>
      </c>
    </row>
    <row r="3934" spans="2:16" ht="15.75" customHeight="1">
      <c r="B3934" s="228" t="str">
        <f ca="1"/>
        <v>2010-01-05</v>
      </c>
      <c r="C3934">
        <f ca="1"/>
        <v>6.45</v>
      </c>
      <c r="H3934" s="228" t="str">
        <f ca="1"/>
        <v>2010-01-05</v>
      </c>
      <c r="I3934" s="227">
        <f ca="1"/>
        <v>601904800</v>
      </c>
    </row>
    <row r="3935" spans="2:16" ht="15.75" customHeight="1">
      <c r="B3935" s="228" t="str">
        <f ca="1"/>
        <v>2010-01-04</v>
      </c>
      <c r="C3935">
        <f ca="1"/>
        <v>6.44</v>
      </c>
      <c r="H3935" s="228" t="str">
        <f ca="1"/>
        <v>2010-01-04</v>
      </c>
      <c r="I3935" s="227">
        <f ca="1"/>
        <v>493729600</v>
      </c>
    </row>
  </sheetData>
  <mergeCells count="14">
    <mergeCell ref="AE1:AF1"/>
    <mergeCell ref="AH1:AI1"/>
    <mergeCell ref="AE2:AF2"/>
    <mergeCell ref="O1:P1"/>
    <mergeCell ref="B1:C1"/>
    <mergeCell ref="H1:I1"/>
    <mergeCell ref="J2:K2"/>
    <mergeCell ref="L2:M2"/>
    <mergeCell ref="R2:S2"/>
    <mergeCell ref="T2:U2"/>
    <mergeCell ref="J1:K1"/>
    <mergeCell ref="L1:M1"/>
    <mergeCell ref="R1:S1"/>
    <mergeCell ref="T1:U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outlinePr summaryBelow="0" summaryRight="0"/>
  </sheetPr>
  <dimension ref="A1:CI2081"/>
  <sheetViews>
    <sheetView zoomScaleNormal="100" workbookViewId="0">
      <pane xSplit="2" ySplit="6" topLeftCell="C1001" activePane="bottomRight" state="frozen"/>
      <selection pane="topRight" activeCell="C1" sqref="C1"/>
      <selection pane="bottomLeft" activeCell="A7" sqref="A7"/>
      <selection pane="bottomRight" activeCell="O1007" sqref="O1007"/>
    </sheetView>
  </sheetViews>
  <sheetFormatPr defaultColWidth="12.453125" defaultRowHeight="15.75" customHeight="1"/>
  <cols>
    <col min="1" max="1" width="19.453125" style="334" customWidth="1"/>
    <col min="2" max="3" width="9.1796875" style="334"/>
    <col min="4" max="4" width="18.81640625" style="334" customWidth="1"/>
    <col min="5" max="5" width="19.81640625" style="334" customWidth="1"/>
    <col min="6" max="6" width="9.1796875" style="334"/>
    <col min="7" max="7" width="12" style="334" bestFit="1" customWidth="1"/>
    <col min="8" max="8" width="17.81640625" style="334" bestFit="1" customWidth="1"/>
    <col min="9" max="10" width="17" style="334" bestFit="1" customWidth="1"/>
    <col min="11" max="11" width="15.1796875" style="335" bestFit="1" customWidth="1"/>
    <col min="12" max="12" width="9.453125" style="335" bestFit="1" customWidth="1"/>
    <col min="13" max="13" width="17" style="335" bestFit="1" customWidth="1"/>
    <col min="14" max="14" width="9.453125" style="335" bestFit="1" customWidth="1"/>
    <col min="15" max="15" width="15.81640625" style="335" customWidth="1"/>
    <col min="16" max="16" width="13.6328125" style="335" bestFit="1" customWidth="1"/>
    <col min="17" max="17" width="17.36328125" style="335" bestFit="1" customWidth="1"/>
    <col min="18" max="18" width="12" style="335" bestFit="1" customWidth="1"/>
    <col min="19" max="19" width="12.453125" style="335" bestFit="1" customWidth="1"/>
    <col min="20" max="20" width="16" style="335" bestFit="1" customWidth="1"/>
    <col min="21" max="21" width="11.453125" style="335" bestFit="1" customWidth="1"/>
    <col min="22" max="24" width="13.1796875" style="335" bestFit="1" customWidth="1"/>
    <col min="25" max="26" width="13.1796875" style="373" customWidth="1"/>
    <col min="27" max="27" width="11.453125" style="335" bestFit="1" customWidth="1"/>
    <col min="28" max="28" width="18.1796875" style="335" bestFit="1" customWidth="1"/>
    <col min="29" max="29" width="12" style="335" bestFit="1" customWidth="1"/>
    <col min="30" max="32" width="9.453125" style="335" bestFit="1" customWidth="1"/>
    <col min="33" max="33" width="16" style="335" bestFit="1" customWidth="1"/>
    <col min="34" max="34" width="18.1796875" style="335" bestFit="1" customWidth="1"/>
    <col min="35" max="35" width="15.453125" style="335" bestFit="1" customWidth="1"/>
    <col min="36" max="36" width="15" style="335" bestFit="1" customWidth="1"/>
    <col min="37" max="37" width="11.453125" style="335" customWidth="1"/>
    <col min="38" max="38" width="12" style="335" customWidth="1"/>
    <col min="39" max="39" width="11.36328125" style="335" customWidth="1"/>
    <col min="40" max="40" width="10.6328125" style="335" customWidth="1"/>
    <col min="41" max="41" width="9.453125" style="335" bestFit="1" customWidth="1"/>
    <col min="42" max="42" width="16.453125" style="335" bestFit="1" customWidth="1"/>
    <col min="43" max="43" width="16.36328125" style="335" bestFit="1" customWidth="1"/>
    <col min="44" max="44" width="10.6328125" style="335" bestFit="1" customWidth="1"/>
    <col min="45" max="45" width="9.453125" style="335" bestFit="1" customWidth="1"/>
    <col min="46" max="46" width="10.36328125" style="335" bestFit="1" customWidth="1"/>
    <col min="47" max="47" width="13.453125" style="335" bestFit="1" customWidth="1"/>
    <col min="48" max="48" width="13" style="335" bestFit="1" customWidth="1"/>
    <col min="49" max="49" width="11.453125" style="335" bestFit="1" customWidth="1"/>
    <col min="50" max="50" width="15.36328125" style="335" bestFit="1" customWidth="1"/>
    <col min="51" max="51" width="11.6328125" style="373" bestFit="1" customWidth="1"/>
    <col min="52" max="52" width="15.453125" style="373" bestFit="1" customWidth="1"/>
    <col min="53" max="53" width="17.6328125" style="373" bestFit="1" customWidth="1"/>
    <col min="54" max="54" width="11.36328125" style="373" bestFit="1" customWidth="1"/>
    <col min="55" max="55" width="10.6328125" style="373" bestFit="1" customWidth="1"/>
    <col min="56" max="56" width="10.453125" style="335" bestFit="1" customWidth="1"/>
    <col min="57" max="57" width="9.81640625" style="373" customWidth="1"/>
    <col min="58" max="58" width="15.453125" style="373" bestFit="1" customWidth="1"/>
    <col min="59" max="59" width="12.1796875" style="335" customWidth="1"/>
    <col min="60" max="60" width="10" style="335" customWidth="1"/>
    <col min="61" max="61" width="10.6328125" style="335" bestFit="1" customWidth="1"/>
    <col min="62" max="62" width="16.453125" style="335" customWidth="1"/>
    <col min="63" max="63" width="19.453125" style="373" bestFit="1" customWidth="1"/>
    <col min="64" max="64" width="9.6328125" style="373" bestFit="1" customWidth="1"/>
    <col min="65" max="65" width="12" style="335" customWidth="1"/>
    <col min="66" max="66" width="13.1796875" style="335" customWidth="1"/>
    <col min="67" max="67" width="10.36328125" style="373" bestFit="1" customWidth="1"/>
    <col min="68" max="68" width="11.81640625" style="373" bestFit="1" customWidth="1"/>
    <col min="69" max="69" width="12.81640625" style="373" bestFit="1" customWidth="1"/>
    <col min="70" max="73" width="11.36328125" style="335" bestFit="1" customWidth="1"/>
    <col min="74" max="74" width="11.453125" style="335" bestFit="1" customWidth="1"/>
    <col min="75" max="75" width="16.81640625" style="335" bestFit="1" customWidth="1"/>
    <col min="76" max="76" width="11.1796875" style="335" bestFit="1" customWidth="1"/>
    <col min="77" max="77" width="15.453125" style="335" bestFit="1" customWidth="1"/>
    <col min="78" max="78" width="13.6328125" style="335" customWidth="1"/>
    <col min="79" max="79" width="10.6328125" style="335" bestFit="1" customWidth="1"/>
    <col min="80" max="80" width="11.81640625" style="335" customWidth="1"/>
    <col min="81" max="81" width="12" style="335" customWidth="1"/>
    <col min="82" max="82" width="11.81640625" style="335" customWidth="1"/>
    <col min="83" max="85" width="8.1796875" style="335" bestFit="1" customWidth="1"/>
    <col min="86" max="86" width="12.453125" style="334" bestFit="1" customWidth="1"/>
    <col min="87" max="87" width="15.1796875" style="334" customWidth="1"/>
    <col min="88" max="16384" width="12.453125" style="334"/>
  </cols>
  <sheetData>
    <row r="1" spans="1:87" s="396" customFormat="1" ht="15.75" customHeight="1" thickBot="1">
      <c r="A1" s="391" t="s">
        <v>2</v>
      </c>
      <c r="B1" s="392"/>
      <c r="C1" s="392"/>
      <c r="D1" s="392"/>
      <c r="E1" s="392"/>
      <c r="F1" s="392"/>
      <c r="G1" s="392"/>
      <c r="H1" s="392"/>
      <c r="I1" s="392"/>
      <c r="J1" s="392"/>
      <c r="K1" s="393">
        <v>10231.52</v>
      </c>
      <c r="L1" s="393"/>
      <c r="M1" s="393"/>
      <c r="N1" s="393">
        <v>1.07</v>
      </c>
      <c r="O1" s="393">
        <v>0.84499999999999997</v>
      </c>
      <c r="P1" s="393">
        <v>0.88</v>
      </c>
      <c r="Q1" s="393">
        <v>0.91</v>
      </c>
      <c r="R1" s="393">
        <v>4.82</v>
      </c>
      <c r="S1" s="393">
        <v>5.7050000000000001</v>
      </c>
      <c r="T1" s="393">
        <v>6.3449999999999998</v>
      </c>
      <c r="U1" s="393">
        <v>3.5449999999999999</v>
      </c>
      <c r="V1" s="393">
        <v>3.31</v>
      </c>
      <c r="W1" s="393">
        <v>3.62</v>
      </c>
      <c r="X1" s="393">
        <v>3.9</v>
      </c>
      <c r="Y1" s="394">
        <v>7.1217244294167426E-2</v>
      </c>
      <c r="Z1" s="394">
        <v>6.7340067340067256E-2</v>
      </c>
      <c r="AA1" s="393">
        <v>10.52</v>
      </c>
      <c r="AB1" s="393">
        <v>10</v>
      </c>
      <c r="AC1" s="393">
        <v>16.64</v>
      </c>
      <c r="AD1" s="393">
        <v>16.645</v>
      </c>
      <c r="AE1" s="393">
        <v>15.6</v>
      </c>
      <c r="AF1" s="393">
        <v>1.79</v>
      </c>
      <c r="AG1" s="393">
        <v>25.02717200217629</v>
      </c>
      <c r="AH1" s="393">
        <v>2.8909196566779634</v>
      </c>
      <c r="AI1" s="393">
        <v>3.8810888252148992</v>
      </c>
      <c r="AJ1" s="393">
        <v>2.1887319316688569</v>
      </c>
      <c r="AK1" s="393">
        <v>11.37171519082818</v>
      </c>
      <c r="AL1" s="393">
        <v>11.74</v>
      </c>
      <c r="AM1" s="393">
        <v>2.65</v>
      </c>
      <c r="AN1" s="393">
        <v>2.37</v>
      </c>
      <c r="AO1" s="393">
        <v>2.677666729425547</v>
      </c>
      <c r="AP1" s="393">
        <v>10.070721432350901</v>
      </c>
      <c r="AQ1" s="393">
        <v>14.588649706457923</v>
      </c>
      <c r="AR1" s="393">
        <v>15.829971371314056</v>
      </c>
      <c r="AS1" s="393">
        <v>3.973296810535289</v>
      </c>
      <c r="AT1" s="393">
        <v>19.100000000000001</v>
      </c>
      <c r="AU1" s="393">
        <v>6.8949999999999996</v>
      </c>
      <c r="AV1" s="393">
        <v>16.71</v>
      </c>
      <c r="AW1" s="393">
        <v>4923.8999999999996</v>
      </c>
      <c r="AX1" s="393">
        <v>5113.76</v>
      </c>
      <c r="AY1" s="394">
        <v>0.15409592471313394</v>
      </c>
      <c r="AZ1" s="394">
        <v>0.42485026737967913</v>
      </c>
      <c r="BA1" s="394">
        <v>0.20822334090490516</v>
      </c>
      <c r="BB1" s="394">
        <v>0.434551262255504</v>
      </c>
      <c r="BC1" s="394">
        <v>0.20822334090490516</v>
      </c>
      <c r="BD1" s="393">
        <v>14.515000000000001</v>
      </c>
      <c r="BE1" s="394">
        <v>6.6244549760913471E-2</v>
      </c>
      <c r="BF1" s="394">
        <v>4.3758116150724405E-2</v>
      </c>
      <c r="BG1" s="393">
        <v>9.51</v>
      </c>
      <c r="BH1" s="393">
        <v>8.5949999999999989</v>
      </c>
      <c r="BI1" s="393">
        <v>5.65</v>
      </c>
      <c r="BJ1" s="393">
        <v>5.1550000000000002</v>
      </c>
      <c r="BK1" s="394">
        <v>-0.1907364824389072</v>
      </c>
      <c r="BL1" s="394">
        <v>-3.2569488131475102E-2</v>
      </c>
      <c r="BM1" s="393">
        <v>1.26</v>
      </c>
      <c r="BN1" s="393">
        <v>1.355</v>
      </c>
      <c r="BO1" s="394">
        <v>0.1206432904772676</v>
      </c>
      <c r="BP1" s="394">
        <v>4.3142095092751999E-2</v>
      </c>
      <c r="BQ1" s="394">
        <v>3.3946835825149319E-2</v>
      </c>
      <c r="BR1" s="393">
        <v>719.41499999999996</v>
      </c>
      <c r="BS1" s="393">
        <v>1039</v>
      </c>
      <c r="BT1" s="393">
        <v>854.55</v>
      </c>
      <c r="BU1" s="393">
        <v>2950.5</v>
      </c>
      <c r="BV1" s="393">
        <v>486.53</v>
      </c>
      <c r="BW1" s="393">
        <v>39.4</v>
      </c>
      <c r="BX1" s="393">
        <v>10.754999999999999</v>
      </c>
      <c r="BY1" s="393">
        <v>12.34</v>
      </c>
      <c r="BZ1" s="393">
        <v>3.9703964137532521</v>
      </c>
      <c r="CA1" s="393">
        <v>36.234999999999999</v>
      </c>
      <c r="CB1" s="393">
        <v>0.60913392868632021</v>
      </c>
      <c r="CC1" s="393">
        <v>1.4276426679508789</v>
      </c>
      <c r="CD1" s="393">
        <v>0.52500000000000002</v>
      </c>
      <c r="CE1" s="393">
        <v>1.41</v>
      </c>
      <c r="CF1" s="393">
        <v>1.1499999999999999</v>
      </c>
      <c r="CG1" s="395">
        <v>0.64</v>
      </c>
    </row>
    <row r="2" spans="1:87" s="402" customFormat="1" ht="15.75" customHeight="1" thickBot="1">
      <c r="A2" s="397" t="s">
        <v>3</v>
      </c>
      <c r="B2" s="398"/>
      <c r="C2" s="398"/>
      <c r="D2" s="398"/>
      <c r="E2" s="398"/>
      <c r="F2" s="398"/>
      <c r="G2" s="398"/>
      <c r="H2" s="398"/>
      <c r="I2" s="398"/>
      <c r="J2" s="398"/>
      <c r="K2" s="399">
        <v>33703.312778828018</v>
      </c>
      <c r="L2" s="399"/>
      <c r="M2" s="399"/>
      <c r="N2" s="399">
        <v>1.0981269841269836</v>
      </c>
      <c r="O2" s="399">
        <v>1.4605796089385472</v>
      </c>
      <c r="P2" s="399">
        <v>1.4379800853485063</v>
      </c>
      <c r="Q2" s="399">
        <v>1.4472623574144488</v>
      </c>
      <c r="R2" s="399">
        <v>-16.119047619047596</v>
      </c>
      <c r="S2" s="399">
        <v>15.033421428571437</v>
      </c>
      <c r="T2" s="399">
        <v>3.9589601769911709</v>
      </c>
      <c r="U2" s="399">
        <v>20.383220568335599</v>
      </c>
      <c r="V2" s="399">
        <v>5.1653713892709732</v>
      </c>
      <c r="W2" s="399">
        <v>5.7803670972127845</v>
      </c>
      <c r="X2" s="399">
        <v>6.0502251023192439</v>
      </c>
      <c r="Y2" s="400">
        <v>0.18556275584006643</v>
      </c>
      <c r="Z2" s="400">
        <v>-0.15679998695651856</v>
      </c>
      <c r="AA2" s="399">
        <v>14.310497925311232</v>
      </c>
      <c r="AB2" s="399">
        <v>12.750126050420167</v>
      </c>
      <c r="AC2" s="399">
        <v>31.126157855547298</v>
      </c>
      <c r="AD2" s="399">
        <v>27.480753731343288</v>
      </c>
      <c r="AE2" s="399">
        <v>28.237111756168336</v>
      </c>
      <c r="AF2" s="399">
        <v>2.4723846153846152</v>
      </c>
      <c r="AG2" s="399">
        <v>39107.044325885858</v>
      </c>
      <c r="AH2" s="399">
        <v>2699.7459732586926</v>
      </c>
      <c r="AI2" s="399">
        <v>3637.8383690531641</v>
      </c>
      <c r="AJ2" s="399">
        <v>3148.6943214251764</v>
      </c>
      <c r="AK2" s="399">
        <v>23.098380749195915</v>
      </c>
      <c r="AL2" s="399">
        <v>53.943213515456463</v>
      </c>
      <c r="AM2" s="399">
        <v>6.4358465791292314</v>
      </c>
      <c r="AN2" s="399">
        <v>4.7415639810426562</v>
      </c>
      <c r="AO2" s="399">
        <v>5.389212785592612</v>
      </c>
      <c r="AP2" s="399">
        <v>15.118703224398269</v>
      </c>
      <c r="AQ2" s="399">
        <v>27.547160525928462</v>
      </c>
      <c r="AR2" s="399">
        <v>59.498873405492617</v>
      </c>
      <c r="AS2" s="399">
        <v>586.83312058884951</v>
      </c>
      <c r="AT2" s="399">
        <v>242.03567085261051</v>
      </c>
      <c r="AU2" s="399">
        <v>11.104481481481487</v>
      </c>
      <c r="AV2" s="399">
        <v>122.06133554817251</v>
      </c>
      <c r="AW2" s="399">
        <v>15835.831125082714</v>
      </c>
      <c r="AX2" s="399">
        <v>17247.895210084022</v>
      </c>
      <c r="AY2" s="400">
        <v>10.843453558764605</v>
      </c>
      <c r="AZ2" s="400">
        <v>2.6348257843655469</v>
      </c>
      <c r="BA2" s="400">
        <v>2.5448524413010984</v>
      </c>
      <c r="BB2" s="400">
        <v>2.5082742421825439</v>
      </c>
      <c r="BC2" s="400">
        <v>2.5448524413010984</v>
      </c>
      <c r="BD2" s="399">
        <v>-131.45211096075775</v>
      </c>
      <c r="BE2" s="400">
        <v>67.806622213483976</v>
      </c>
      <c r="BF2" s="400">
        <v>109.23505644557133</v>
      </c>
      <c r="BG2" s="399">
        <v>9.9809568733153622</v>
      </c>
      <c r="BH2" s="399">
        <v>8.6247222222222195</v>
      </c>
      <c r="BI2" s="399">
        <v>5.8295690235690127</v>
      </c>
      <c r="BJ2" s="399">
        <v>5.3417226277372309</v>
      </c>
      <c r="BK2" s="400">
        <v>-0.4124141514952106</v>
      </c>
      <c r="BL2" s="400">
        <v>-0.10998428250666567</v>
      </c>
      <c r="BM2" s="399">
        <v>1.8998676748582239</v>
      </c>
      <c r="BN2" s="399">
        <v>1.7949110807113555</v>
      </c>
      <c r="BO2" s="400">
        <v>0.47216838976818193</v>
      </c>
      <c r="BP2" s="400">
        <v>82.185273022424354</v>
      </c>
      <c r="BQ2" s="400">
        <v>111.05872085919805</v>
      </c>
      <c r="BR2" s="399">
        <v>2831.142943121693</v>
      </c>
      <c r="BS2" s="399">
        <v>3831.577966996696</v>
      </c>
      <c r="BT2" s="399">
        <v>2994.9857359735947</v>
      </c>
      <c r="BU2" s="399">
        <v>10859.023866471021</v>
      </c>
      <c r="BV2" s="399">
        <v>1991.2408982826946</v>
      </c>
      <c r="BW2" s="399">
        <v>-2826.1155989410954</v>
      </c>
      <c r="BX2" s="399">
        <v>0.32019021739130693</v>
      </c>
      <c r="BY2" s="399">
        <v>3.5376949152542325</v>
      </c>
      <c r="BZ2" s="399">
        <v>44.573772390328607</v>
      </c>
      <c r="CA2" s="399">
        <v>37.040769230769222</v>
      </c>
      <c r="CB2" s="399">
        <v>125137.44503864214</v>
      </c>
      <c r="CC2" s="399">
        <v>1.6441399023350551</v>
      </c>
      <c r="CD2" s="399">
        <v>0.8717838196286456</v>
      </c>
      <c r="CE2" s="399">
        <v>5.2136454183266929</v>
      </c>
      <c r="CF2" s="399">
        <v>5.1435555555555572</v>
      </c>
      <c r="CG2" s="401">
        <v>4.5960471380471422</v>
      </c>
    </row>
    <row r="3" spans="1:87" s="64" customFormat="1" ht="15.75" customHeight="1" thickBot="1">
      <c r="A3" s="360" t="s">
        <v>4</v>
      </c>
      <c r="B3" s="366"/>
      <c r="C3" s="366"/>
      <c r="D3" s="366"/>
      <c r="E3" s="366"/>
      <c r="F3" s="366"/>
      <c r="G3" s="366"/>
      <c r="H3" s="366"/>
      <c r="I3" s="366"/>
      <c r="J3" s="366"/>
      <c r="K3" s="367">
        <f>_xlfn.AGGREGATE(12,7,K7:K2081)</f>
        <v>10231.52</v>
      </c>
      <c r="L3" s="367"/>
      <c r="M3" s="367"/>
      <c r="N3" s="367">
        <f>_xlfn.AGGREGATE(12,7,N7:N2081)</f>
        <v>1.07</v>
      </c>
      <c r="O3" s="367">
        <f>_xlfn.AGGREGATE(12,7,O7:O2081)</f>
        <v>0.84499999999999997</v>
      </c>
      <c r="P3" s="367">
        <f t="shared" ref="P3:AJ3" si="0">_xlfn.AGGREGATE(12,7,P7:P2081)</f>
        <v>0.88</v>
      </c>
      <c r="Q3" s="367">
        <f t="shared" si="0"/>
        <v>0.91</v>
      </c>
      <c r="R3" s="367">
        <f t="shared" si="0"/>
        <v>4.82</v>
      </c>
      <c r="S3" s="367">
        <f t="shared" si="0"/>
        <v>5.7050000000000001</v>
      </c>
      <c r="T3" s="367">
        <f t="shared" si="0"/>
        <v>6.3449999999999998</v>
      </c>
      <c r="U3" s="367">
        <f t="shared" si="0"/>
        <v>3.5449999999999999</v>
      </c>
      <c r="V3" s="367">
        <f t="shared" si="0"/>
        <v>3.31</v>
      </c>
      <c r="W3" s="367">
        <f t="shared" si="0"/>
        <v>3.62</v>
      </c>
      <c r="X3" s="367">
        <f t="shared" si="0"/>
        <v>3.9</v>
      </c>
      <c r="Y3" s="403">
        <f t="shared" si="0"/>
        <v>7.1217244294167426E-2</v>
      </c>
      <c r="Z3" s="403">
        <f t="shared" si="0"/>
        <v>6.7340067340067256E-2</v>
      </c>
      <c r="AA3" s="367">
        <f t="shared" si="0"/>
        <v>10.52</v>
      </c>
      <c r="AB3" s="367">
        <f t="shared" si="0"/>
        <v>10</v>
      </c>
      <c r="AC3" s="367">
        <f t="shared" si="0"/>
        <v>16.64</v>
      </c>
      <c r="AD3" s="367">
        <f t="shared" si="0"/>
        <v>16.645</v>
      </c>
      <c r="AE3" s="367">
        <f t="shared" si="0"/>
        <v>15.6</v>
      </c>
      <c r="AF3" s="367">
        <f t="shared" si="0"/>
        <v>1.79</v>
      </c>
      <c r="AG3" s="367">
        <f t="shared" si="0"/>
        <v>25.02717200217629</v>
      </c>
      <c r="AH3" s="367">
        <f t="shared" si="0"/>
        <v>2.8909196566779634</v>
      </c>
      <c r="AI3" s="367">
        <f t="shared" si="0"/>
        <v>3.8810888252148992</v>
      </c>
      <c r="AJ3" s="367">
        <f t="shared" si="0"/>
        <v>2.1887319316688569</v>
      </c>
      <c r="AK3" s="367">
        <f t="shared" ref="AK3:CG3" si="1">_xlfn.AGGREGATE(12,7,AK7:AK2081)</f>
        <v>11.37171519082818</v>
      </c>
      <c r="AL3" s="367">
        <f t="shared" si="1"/>
        <v>11.74</v>
      </c>
      <c r="AM3" s="367">
        <f t="shared" si="1"/>
        <v>2.65</v>
      </c>
      <c r="AN3" s="367">
        <f t="shared" si="1"/>
        <v>2.37</v>
      </c>
      <c r="AO3" s="367">
        <f t="shared" si="1"/>
        <v>2.677666729425547</v>
      </c>
      <c r="AP3" s="367">
        <f t="shared" si="1"/>
        <v>10.070721432350901</v>
      </c>
      <c r="AQ3" s="367">
        <f t="shared" si="1"/>
        <v>14.588649706457923</v>
      </c>
      <c r="AR3" s="367">
        <f t="shared" si="1"/>
        <v>15.829971371314056</v>
      </c>
      <c r="AS3" s="367">
        <f t="shared" si="1"/>
        <v>3.973296810535289</v>
      </c>
      <c r="AT3" s="367">
        <f t="shared" si="1"/>
        <v>19.100000000000001</v>
      </c>
      <c r="AU3" s="367">
        <f t="shared" si="1"/>
        <v>6.8949999999999996</v>
      </c>
      <c r="AV3" s="367">
        <f t="shared" si="1"/>
        <v>16.71</v>
      </c>
      <c r="AW3" s="367">
        <f t="shared" si="1"/>
        <v>4923.8999999999996</v>
      </c>
      <c r="AX3" s="367">
        <f t="shared" si="1"/>
        <v>5113.76</v>
      </c>
      <c r="AY3" s="368">
        <f t="shared" si="1"/>
        <v>0.15409592471313394</v>
      </c>
      <c r="AZ3" s="368">
        <f t="shared" si="1"/>
        <v>0.42485026737967913</v>
      </c>
      <c r="BA3" s="368">
        <f t="shared" si="1"/>
        <v>0.20822334090490516</v>
      </c>
      <c r="BB3" s="368">
        <f t="shared" si="1"/>
        <v>0.434551262255504</v>
      </c>
      <c r="BC3" s="368">
        <f t="shared" si="1"/>
        <v>0.20822334090490516</v>
      </c>
      <c r="BD3" s="367">
        <f t="shared" si="1"/>
        <v>14.515000000000001</v>
      </c>
      <c r="BE3" s="368">
        <f t="shared" si="1"/>
        <v>6.6244549760913471E-2</v>
      </c>
      <c r="BF3" s="368">
        <f t="shared" si="1"/>
        <v>4.3758116150724405E-2</v>
      </c>
      <c r="BG3" s="367">
        <f t="shared" si="1"/>
        <v>9.51</v>
      </c>
      <c r="BH3" s="367">
        <f t="shared" si="1"/>
        <v>8.5949999999999989</v>
      </c>
      <c r="BI3" s="367">
        <f t="shared" si="1"/>
        <v>5.65</v>
      </c>
      <c r="BJ3" s="367">
        <f t="shared" si="1"/>
        <v>5.1550000000000002</v>
      </c>
      <c r="BK3" s="368">
        <f t="shared" si="1"/>
        <v>-0.1907364824389072</v>
      </c>
      <c r="BL3" s="368">
        <f t="shared" si="1"/>
        <v>-3.2569488131475102E-2</v>
      </c>
      <c r="BM3" s="367">
        <f t="shared" si="1"/>
        <v>1.26</v>
      </c>
      <c r="BN3" s="367">
        <f t="shared" si="1"/>
        <v>1.355</v>
      </c>
      <c r="BO3" s="368">
        <f t="shared" si="1"/>
        <v>0.1206432904772676</v>
      </c>
      <c r="BP3" s="368">
        <f t="shared" si="1"/>
        <v>4.3142095092751999E-2</v>
      </c>
      <c r="BQ3" s="368">
        <f t="shared" si="1"/>
        <v>3.3946835825149319E-2</v>
      </c>
      <c r="BR3" s="367">
        <f t="shared" si="1"/>
        <v>719.41499999999996</v>
      </c>
      <c r="BS3" s="367">
        <f t="shared" si="1"/>
        <v>1039</v>
      </c>
      <c r="BT3" s="367">
        <f t="shared" si="1"/>
        <v>854.55</v>
      </c>
      <c r="BU3" s="367">
        <f t="shared" si="1"/>
        <v>2950.5</v>
      </c>
      <c r="BV3" s="367">
        <f t="shared" si="1"/>
        <v>486.53</v>
      </c>
      <c r="BW3" s="367">
        <f t="shared" si="1"/>
        <v>39.4</v>
      </c>
      <c r="BX3" s="367">
        <f t="shared" si="1"/>
        <v>10.754999999999999</v>
      </c>
      <c r="BY3" s="367">
        <f t="shared" si="1"/>
        <v>12.34</v>
      </c>
      <c r="BZ3" s="367">
        <f t="shared" si="1"/>
        <v>3.9703964137532521</v>
      </c>
      <c r="CA3" s="367">
        <f t="shared" si="1"/>
        <v>36.234999999999999</v>
      </c>
      <c r="CB3" s="367">
        <f t="shared" si="1"/>
        <v>0.60913392868632021</v>
      </c>
      <c r="CC3" s="367">
        <f t="shared" si="1"/>
        <v>1.4276426679508789</v>
      </c>
      <c r="CD3" s="367">
        <f t="shared" si="1"/>
        <v>0.52500000000000002</v>
      </c>
      <c r="CE3" s="367">
        <f t="shared" si="1"/>
        <v>1.41</v>
      </c>
      <c r="CF3" s="367">
        <f t="shared" si="1"/>
        <v>1.1499999999999999</v>
      </c>
      <c r="CG3" s="369">
        <f t="shared" si="1"/>
        <v>0.64</v>
      </c>
    </row>
    <row r="4" spans="1:87" ht="15.75" customHeight="1" thickBot="1">
      <c r="A4" s="361" t="s">
        <v>5</v>
      </c>
      <c r="B4" s="362"/>
      <c r="C4" s="362"/>
      <c r="D4" s="362"/>
      <c r="E4" s="362"/>
      <c r="F4" s="362"/>
      <c r="G4" s="362"/>
      <c r="H4" s="362"/>
      <c r="I4" s="362"/>
      <c r="J4" s="362"/>
      <c r="K4" s="363">
        <f>_xlfn.AGGREGATE(1,7,K7:K2081)</f>
        <v>33703.312778828018</v>
      </c>
      <c r="L4" s="363"/>
      <c r="M4" s="363"/>
      <c r="N4" s="363">
        <f>_xlfn.AGGREGATE(1,7,N7:N2081)</f>
        <v>1.0981269841269847</v>
      </c>
      <c r="O4" s="363">
        <f>_xlfn.AGGREGATE(1,7,O7:O2081)</f>
        <v>1.4605796089385477</v>
      </c>
      <c r="P4" s="363">
        <f t="shared" ref="P4:AJ4" si="2">_xlfn.AGGREGATE(1,7,P7:P2081)</f>
        <v>1.4379800853485065</v>
      </c>
      <c r="Q4" s="363">
        <f t="shared" si="2"/>
        <v>1.4472623574144488</v>
      </c>
      <c r="R4" s="363">
        <f t="shared" si="2"/>
        <v>-16.119047619047592</v>
      </c>
      <c r="S4" s="363">
        <f t="shared" si="2"/>
        <v>15.033421428571435</v>
      </c>
      <c r="T4" s="363">
        <f t="shared" si="2"/>
        <v>3.95896017699117</v>
      </c>
      <c r="U4" s="363">
        <f t="shared" si="2"/>
        <v>20.383220568335606</v>
      </c>
      <c r="V4" s="363">
        <f t="shared" si="2"/>
        <v>5.1653713892709749</v>
      </c>
      <c r="W4" s="363">
        <f t="shared" si="2"/>
        <v>5.7803670972127881</v>
      </c>
      <c r="X4" s="363">
        <f t="shared" si="2"/>
        <v>6.0502251023192493</v>
      </c>
      <c r="Y4" s="404">
        <f t="shared" si="2"/>
        <v>0.18556275584006657</v>
      </c>
      <c r="Z4" s="404">
        <f t="shared" si="2"/>
        <v>-0.15679998695651848</v>
      </c>
      <c r="AA4" s="363">
        <f t="shared" si="2"/>
        <v>14.310497925311211</v>
      </c>
      <c r="AB4" s="363">
        <f t="shared" si="2"/>
        <v>12.750126050420169</v>
      </c>
      <c r="AC4" s="363">
        <f t="shared" si="2"/>
        <v>31.126157855547277</v>
      </c>
      <c r="AD4" s="363">
        <f t="shared" si="2"/>
        <v>27.481907424197175</v>
      </c>
      <c r="AE4" s="363">
        <f t="shared" si="2"/>
        <v>28.237775997587271</v>
      </c>
      <c r="AF4" s="363">
        <f t="shared" si="2"/>
        <v>2.4723846153846147</v>
      </c>
      <c r="AG4" s="363">
        <f t="shared" si="2"/>
        <v>39107.044325885872</v>
      </c>
      <c r="AH4" s="363">
        <f t="shared" si="2"/>
        <v>2699.745973258689</v>
      </c>
      <c r="AI4" s="363">
        <f t="shared" si="2"/>
        <v>3637.8383690531609</v>
      </c>
      <c r="AJ4" s="363">
        <f t="shared" si="2"/>
        <v>3148.6943214251764</v>
      </c>
      <c r="AK4" s="363">
        <f t="shared" ref="AK4:CG4" si="3">_xlfn.AGGREGATE(1,7,AK7:AK2081)</f>
        <v>23.098380749195908</v>
      </c>
      <c r="AL4" s="363">
        <f t="shared" si="3"/>
        <v>53.94321351545652</v>
      </c>
      <c r="AM4" s="363">
        <f t="shared" si="3"/>
        <v>6.4358465791292359</v>
      </c>
      <c r="AN4" s="363">
        <f t="shared" si="3"/>
        <v>4.741563981042658</v>
      </c>
      <c r="AO4" s="363">
        <f t="shared" si="3"/>
        <v>5.3892127855926137</v>
      </c>
      <c r="AP4" s="363">
        <f t="shared" si="3"/>
        <v>15.118703224398262</v>
      </c>
      <c r="AQ4" s="363">
        <f t="shared" si="3"/>
        <v>27.547160525928451</v>
      </c>
      <c r="AR4" s="363">
        <f t="shared" si="3"/>
        <v>59.498873405492667</v>
      </c>
      <c r="AS4" s="363">
        <f t="shared" si="3"/>
        <v>586.83312058884951</v>
      </c>
      <c r="AT4" s="363">
        <f t="shared" si="3"/>
        <v>242.03567085261054</v>
      </c>
      <c r="AU4" s="363">
        <f t="shared" si="3"/>
        <v>11.104481481481489</v>
      </c>
      <c r="AV4" s="363">
        <f t="shared" si="3"/>
        <v>122.06133554817248</v>
      </c>
      <c r="AW4" s="363">
        <f t="shared" si="3"/>
        <v>15835.831125082701</v>
      </c>
      <c r="AX4" s="363">
        <f t="shared" si="3"/>
        <v>17247.895210084032</v>
      </c>
      <c r="AY4" s="364">
        <f t="shared" si="3"/>
        <v>10.843453558764606</v>
      </c>
      <c r="AZ4" s="364">
        <f t="shared" si="3"/>
        <v>2.6348257843655478</v>
      </c>
      <c r="BA4" s="364">
        <f t="shared" si="3"/>
        <v>2.5448524413010976</v>
      </c>
      <c r="BB4" s="364">
        <f t="shared" si="3"/>
        <v>2.5082742421825439</v>
      </c>
      <c r="BC4" s="364">
        <f t="shared" si="3"/>
        <v>2.5448524413010976</v>
      </c>
      <c r="BD4" s="363">
        <f t="shared" si="3"/>
        <v>-131.45211096075792</v>
      </c>
      <c r="BE4" s="364">
        <f t="shared" si="3"/>
        <v>67.806622213483976</v>
      </c>
      <c r="BF4" s="364">
        <f t="shared" si="3"/>
        <v>109.23505644557129</v>
      </c>
      <c r="BG4" s="363">
        <f t="shared" si="3"/>
        <v>9.9809568733153551</v>
      </c>
      <c r="BH4" s="363">
        <f t="shared" si="3"/>
        <v>8.6247222222222213</v>
      </c>
      <c r="BI4" s="363">
        <f t="shared" si="3"/>
        <v>5.829569023569019</v>
      </c>
      <c r="BJ4" s="363">
        <f t="shared" si="3"/>
        <v>5.3417226277372309</v>
      </c>
      <c r="BK4" s="364">
        <f t="shared" si="3"/>
        <v>-0.41241415149521049</v>
      </c>
      <c r="BL4" s="364">
        <f t="shared" si="3"/>
        <v>-0.10998428250666568</v>
      </c>
      <c r="BM4" s="363">
        <f t="shared" si="3"/>
        <v>1.8998676748582244</v>
      </c>
      <c r="BN4" s="363">
        <f t="shared" si="3"/>
        <v>1.7949110807113571</v>
      </c>
      <c r="BO4" s="364">
        <f t="shared" si="3"/>
        <v>0.47216838976818193</v>
      </c>
      <c r="BP4" s="364">
        <f t="shared" si="3"/>
        <v>82.185273022424354</v>
      </c>
      <c r="BQ4" s="364">
        <f t="shared" si="3"/>
        <v>111.05872085919805</v>
      </c>
      <c r="BR4" s="363">
        <f t="shared" si="3"/>
        <v>2831.1429431216925</v>
      </c>
      <c r="BS4" s="363">
        <f t="shared" si="3"/>
        <v>3831.5779669966928</v>
      </c>
      <c r="BT4" s="363">
        <f t="shared" si="3"/>
        <v>2994.985735973597</v>
      </c>
      <c r="BU4" s="363">
        <f t="shared" si="3"/>
        <v>10859.023866471021</v>
      </c>
      <c r="BV4" s="363">
        <f t="shared" si="3"/>
        <v>1991.2408982826933</v>
      </c>
      <c r="BW4" s="363">
        <f t="shared" si="3"/>
        <v>-2826.1155989410986</v>
      </c>
      <c r="BX4" s="363">
        <f t="shared" si="3"/>
        <v>0.32019021739130604</v>
      </c>
      <c r="BY4" s="363">
        <f t="shared" si="3"/>
        <v>3.5376949152542339</v>
      </c>
      <c r="BZ4" s="363">
        <f t="shared" si="3"/>
        <v>44.5737723903286</v>
      </c>
      <c r="CA4" s="363">
        <f t="shared" si="3"/>
        <v>37.040769230769229</v>
      </c>
      <c r="CB4" s="363">
        <f t="shared" si="3"/>
        <v>125137.44503864215</v>
      </c>
      <c r="CC4" s="363">
        <f t="shared" si="3"/>
        <v>1.6441399023350554</v>
      </c>
      <c r="CD4" s="363">
        <f t="shared" si="3"/>
        <v>0.87178381962864582</v>
      </c>
      <c r="CE4" s="363">
        <f t="shared" si="3"/>
        <v>5.2136454183266947</v>
      </c>
      <c r="CF4" s="363">
        <f t="shared" si="3"/>
        <v>5.1435555555555572</v>
      </c>
      <c r="CG4" s="365">
        <f t="shared" si="3"/>
        <v>4.5960471380471404</v>
      </c>
    </row>
    <row r="5" spans="1:87" ht="13.5" thickBot="1">
      <c r="G5" s="64" t="s">
        <v>6</v>
      </c>
      <c r="I5" s="336"/>
      <c r="J5" s="337" t="s">
        <v>7</v>
      </c>
      <c r="M5" s="381"/>
    </row>
    <row r="6" spans="1:87" ht="42.75" customHeight="1" thickBot="1">
      <c r="A6" s="338" t="s">
        <v>8</v>
      </c>
      <c r="B6" s="338" t="s">
        <v>9</v>
      </c>
      <c r="C6" s="338" t="s">
        <v>10</v>
      </c>
      <c r="D6" s="338" t="s">
        <v>11</v>
      </c>
      <c r="E6" s="338" t="s">
        <v>12</v>
      </c>
      <c r="F6" s="338" t="s">
        <v>13</v>
      </c>
      <c r="G6" s="339" t="s">
        <v>6</v>
      </c>
      <c r="H6" s="339" t="s">
        <v>14</v>
      </c>
      <c r="I6" s="339" t="s">
        <v>15</v>
      </c>
      <c r="J6" s="339" t="s">
        <v>16</v>
      </c>
      <c r="K6" s="382" t="s">
        <v>17</v>
      </c>
      <c r="L6" s="382" t="s">
        <v>18</v>
      </c>
      <c r="M6" s="382" t="s">
        <v>19</v>
      </c>
      <c r="N6" s="382" t="s">
        <v>20</v>
      </c>
      <c r="O6" s="383" t="s">
        <v>21</v>
      </c>
      <c r="P6" s="383" t="s">
        <v>22</v>
      </c>
      <c r="Q6" s="383" t="s">
        <v>23</v>
      </c>
      <c r="R6" s="383" t="s">
        <v>24</v>
      </c>
      <c r="S6" s="383" t="s">
        <v>25</v>
      </c>
      <c r="T6" s="383" t="s">
        <v>26</v>
      </c>
      <c r="U6" s="384" t="s">
        <v>27</v>
      </c>
      <c r="V6" s="384" t="s">
        <v>28</v>
      </c>
      <c r="W6" s="384" t="s">
        <v>29</v>
      </c>
      <c r="X6" s="384" t="s">
        <v>30</v>
      </c>
      <c r="Y6" s="466" t="s">
        <v>31</v>
      </c>
      <c r="Z6" s="466" t="s">
        <v>32</v>
      </c>
      <c r="AA6" s="384" t="s">
        <v>33</v>
      </c>
      <c r="AB6" s="384" t="s">
        <v>34</v>
      </c>
      <c r="AC6" s="385" t="s">
        <v>35</v>
      </c>
      <c r="AD6" s="385" t="s">
        <v>36</v>
      </c>
      <c r="AE6" s="385" t="s">
        <v>37</v>
      </c>
      <c r="AF6" s="386" t="s">
        <v>38</v>
      </c>
      <c r="AG6" s="340" t="s">
        <v>39</v>
      </c>
      <c r="AH6" s="340" t="s">
        <v>40</v>
      </c>
      <c r="AI6" s="340" t="s">
        <v>41</v>
      </c>
      <c r="AJ6" s="340" t="s">
        <v>42</v>
      </c>
      <c r="AK6" s="341" t="s">
        <v>43</v>
      </c>
      <c r="AL6" s="387" t="s">
        <v>44</v>
      </c>
      <c r="AM6" s="387" t="s">
        <v>45</v>
      </c>
      <c r="AN6" s="388" t="s">
        <v>46</v>
      </c>
      <c r="AO6" s="340" t="s">
        <v>47</v>
      </c>
      <c r="AP6" s="340" t="s">
        <v>48</v>
      </c>
      <c r="AQ6" s="340" t="s">
        <v>49</v>
      </c>
      <c r="AR6" s="340" t="s">
        <v>50</v>
      </c>
      <c r="AS6" s="341" t="s">
        <v>51</v>
      </c>
      <c r="AT6" s="387" t="s">
        <v>52</v>
      </c>
      <c r="AU6" s="389" t="s">
        <v>53</v>
      </c>
      <c r="AV6" s="389" t="s">
        <v>54</v>
      </c>
      <c r="AW6" s="389" t="s">
        <v>55</v>
      </c>
      <c r="AX6" s="390" t="s">
        <v>56</v>
      </c>
      <c r="AY6" s="379" t="s">
        <v>57</v>
      </c>
      <c r="AZ6" s="379" t="s">
        <v>58</v>
      </c>
      <c r="BA6" s="379" t="s">
        <v>59</v>
      </c>
      <c r="BB6" s="379" t="s">
        <v>60</v>
      </c>
      <c r="BC6" s="380" t="s">
        <v>61</v>
      </c>
      <c r="BD6" s="378" t="s">
        <v>62</v>
      </c>
      <c r="BE6" s="342" t="s">
        <v>63</v>
      </c>
      <c r="BF6" s="343" t="s">
        <v>64</v>
      </c>
      <c r="BG6" s="377" t="s">
        <v>65</v>
      </c>
      <c r="BH6" s="377" t="s">
        <v>66</v>
      </c>
      <c r="BI6" s="377" t="s">
        <v>67</v>
      </c>
      <c r="BJ6" s="378" t="s">
        <v>68</v>
      </c>
      <c r="BK6" s="344" t="s">
        <v>69</v>
      </c>
      <c r="BL6" s="345" t="s">
        <v>70</v>
      </c>
      <c r="BM6" s="375" t="s">
        <v>71</v>
      </c>
      <c r="BN6" s="376" t="s">
        <v>72</v>
      </c>
      <c r="BO6" s="346" t="s">
        <v>73</v>
      </c>
      <c r="BP6" s="347" t="s">
        <v>74</v>
      </c>
      <c r="BQ6" s="348" t="s">
        <v>75</v>
      </c>
      <c r="BR6" s="349" t="s">
        <v>76</v>
      </c>
      <c r="BS6" s="349" t="s">
        <v>77</v>
      </c>
      <c r="BT6" s="349" t="s">
        <v>78</v>
      </c>
      <c r="BU6" s="349" t="s">
        <v>79</v>
      </c>
      <c r="BV6" s="349" t="s">
        <v>80</v>
      </c>
      <c r="BW6" s="349" t="s">
        <v>81</v>
      </c>
      <c r="BX6" s="349" t="s">
        <v>82</v>
      </c>
      <c r="BY6" s="370" t="s">
        <v>83</v>
      </c>
      <c r="BZ6" s="350" t="s">
        <v>84</v>
      </c>
      <c r="CA6" s="371" t="s">
        <v>85</v>
      </c>
      <c r="CB6" s="351" t="s">
        <v>86</v>
      </c>
      <c r="CC6" s="350" t="s">
        <v>87</v>
      </c>
      <c r="CD6" s="372" t="s">
        <v>88</v>
      </c>
      <c r="CE6" s="372" t="s">
        <v>89</v>
      </c>
      <c r="CF6" s="372" t="s">
        <v>90</v>
      </c>
      <c r="CG6" s="372" t="s">
        <v>91</v>
      </c>
      <c r="CH6" s="352" t="s">
        <v>92</v>
      </c>
      <c r="CI6" s="352" t="s">
        <v>93</v>
      </c>
    </row>
    <row r="7" spans="1:87" ht="13.5" thickBot="1">
      <c r="A7" s="353" t="s">
        <v>94</v>
      </c>
      <c r="B7" s="353" t="s">
        <v>95</v>
      </c>
      <c r="C7" s="353" t="s">
        <v>96</v>
      </c>
      <c r="D7" s="353" t="s">
        <v>97</v>
      </c>
      <c r="E7" s="353" t="s">
        <v>98</v>
      </c>
      <c r="F7" s="353" t="s">
        <v>99</v>
      </c>
      <c r="G7" s="353">
        <v>10</v>
      </c>
      <c r="H7" s="353">
        <v>202210</v>
      </c>
      <c r="I7" s="353">
        <v>20221121</v>
      </c>
      <c r="J7" s="353">
        <v>20230228</v>
      </c>
      <c r="K7" s="354">
        <v>44660.68</v>
      </c>
      <c r="L7" s="354">
        <v>150.86000000000001</v>
      </c>
      <c r="M7" s="354">
        <v>296</v>
      </c>
      <c r="N7" s="354">
        <v>1.08</v>
      </c>
      <c r="O7" s="354">
        <v>1.39</v>
      </c>
      <c r="P7" s="354">
        <v>1.3</v>
      </c>
      <c r="Q7" s="354">
        <v>1.28</v>
      </c>
      <c r="R7" s="354">
        <v>10.07</v>
      </c>
      <c r="S7" s="354">
        <v>11.67</v>
      </c>
      <c r="T7" s="354">
        <v>6.74</v>
      </c>
      <c r="U7" s="354">
        <v>5.21</v>
      </c>
      <c r="V7" s="354">
        <v>5.07</v>
      </c>
      <c r="W7" s="354">
        <v>5.64</v>
      </c>
      <c r="X7" s="354">
        <v>6.18</v>
      </c>
      <c r="Y7" s="374">
        <f t="shared" ref="Y7:Y70" si="4">(W7/V7)-1</f>
        <v>0.11242603550295849</v>
      </c>
      <c r="Z7" s="374">
        <f t="shared" ref="Z7:Z70" si="5">(X7/W7)-1</f>
        <v>9.5744680851063801E-2</v>
      </c>
      <c r="AA7" s="354">
        <v>15.96</v>
      </c>
      <c r="AB7" s="354">
        <v>10</v>
      </c>
      <c r="AC7" s="354">
        <v>28.96</v>
      </c>
      <c r="AD7" s="354">
        <v>26.75</v>
      </c>
      <c r="AE7" s="354">
        <v>24.4</v>
      </c>
      <c r="AF7" s="354">
        <v>2.68</v>
      </c>
      <c r="AG7" s="354">
        <v>22.345637583892614</v>
      </c>
      <c r="AH7" s="354">
        <v>4.4563758389261743</v>
      </c>
      <c r="AI7" s="354">
        <v>4.3791946308724832</v>
      </c>
      <c r="AJ7" s="354">
        <v>3.4295302013422817</v>
      </c>
      <c r="AK7" s="354">
        <v>34.093026819923374</v>
      </c>
      <c r="AL7" s="354">
        <v>23.73</v>
      </c>
      <c r="AM7" s="354">
        <v>8.44</v>
      </c>
      <c r="AN7" s="354">
        <v>6.52</v>
      </c>
      <c r="AO7" s="354">
        <v>6.957861540771888</v>
      </c>
      <c r="AP7" s="354">
        <v>24.295962244362872</v>
      </c>
      <c r="AQ7" s="354">
        <v>35.50375478927203</v>
      </c>
      <c r="AR7" s="354">
        <v>45.335029354207435</v>
      </c>
      <c r="AS7" s="354">
        <v>3.614093959731544</v>
      </c>
      <c r="AT7" s="354">
        <v>17.87</v>
      </c>
      <c r="AU7" s="354">
        <v>8.5299999999999994</v>
      </c>
      <c r="AV7" s="354">
        <v>8.3699999999999992</v>
      </c>
      <c r="AW7" s="354">
        <v>6848</v>
      </c>
      <c r="AX7" s="354">
        <v>6954.73</v>
      </c>
      <c r="AY7" s="374">
        <v>0.18355497284135605</v>
      </c>
      <c r="AZ7" s="374">
        <v>0.68289290681502091</v>
      </c>
      <c r="BA7" s="374">
        <v>0.59219858156028371</v>
      </c>
      <c r="BB7" s="374">
        <v>0.70815450643776823</v>
      </c>
      <c r="BC7" s="374">
        <v>0.59219858156028371</v>
      </c>
      <c r="BD7" s="354">
        <v>30.31</v>
      </c>
      <c r="BE7" s="374">
        <v>0.1796783966441389</v>
      </c>
      <c r="BF7" s="374">
        <v>0.13783082511676181</v>
      </c>
      <c r="BG7" s="354">
        <v>19.82</v>
      </c>
      <c r="BH7" s="354">
        <v>15.65</v>
      </c>
      <c r="BI7" s="354">
        <v>14.98</v>
      </c>
      <c r="BJ7" s="354">
        <v>11.57</v>
      </c>
      <c r="BK7" s="374">
        <v>-0.21685823754789271</v>
      </c>
      <c r="BL7" s="374">
        <v>-4.2498873704760472E-2</v>
      </c>
      <c r="BM7" s="354">
        <v>0.56000000000000005</v>
      </c>
      <c r="BN7" s="354">
        <v>0.76</v>
      </c>
      <c r="BO7" s="374">
        <v>0.18849397590361447</v>
      </c>
      <c r="BP7" s="374">
        <v>2.984846509662541E-2</v>
      </c>
      <c r="BQ7" s="374">
        <v>2.297073142225239E-2</v>
      </c>
      <c r="BR7" s="354">
        <v>1588</v>
      </c>
      <c r="BS7" s="354">
        <v>1905</v>
      </c>
      <c r="BT7" s="354">
        <v>1882</v>
      </c>
      <c r="BU7" s="354">
        <v>2733</v>
      </c>
      <c r="BV7" s="354">
        <v>1254</v>
      </c>
      <c r="BW7" s="354">
        <v>3.64</v>
      </c>
      <c r="BX7" s="354">
        <v>18.309999999999999</v>
      </c>
      <c r="BY7" s="354">
        <v>22.85</v>
      </c>
      <c r="BZ7" s="354">
        <v>18.804878048780488</v>
      </c>
      <c r="CA7" s="354">
        <v>34.07</v>
      </c>
      <c r="CB7" s="354">
        <v>0.51440289965661956</v>
      </c>
      <c r="CC7" s="354">
        <v>0.96539066596748824</v>
      </c>
      <c r="CD7" s="354">
        <v>0.52</v>
      </c>
      <c r="CE7" s="354">
        <v>2.0299999999999998</v>
      </c>
      <c r="CF7" s="354">
        <v>1.47</v>
      </c>
      <c r="CG7" s="354">
        <v>0.72</v>
      </c>
      <c r="CH7" s="353" t="s">
        <v>100</v>
      </c>
      <c r="CI7" s="355">
        <v>5289</v>
      </c>
    </row>
    <row r="8" spans="1:87" ht="13.5" thickBot="1">
      <c r="A8" s="353" t="s">
        <v>101</v>
      </c>
      <c r="B8" s="353" t="s">
        <v>102</v>
      </c>
      <c r="C8" s="353" t="s">
        <v>96</v>
      </c>
      <c r="D8" s="353" t="s">
        <v>103</v>
      </c>
      <c r="E8" s="353" t="s">
        <v>104</v>
      </c>
      <c r="F8" s="353" t="s">
        <v>105</v>
      </c>
      <c r="G8" s="353">
        <v>12</v>
      </c>
      <c r="H8" s="353">
        <v>202112</v>
      </c>
      <c r="I8" s="353">
        <v>20221019</v>
      </c>
      <c r="J8" s="353">
        <v>20230118</v>
      </c>
      <c r="K8" s="354">
        <v>7656.07</v>
      </c>
      <c r="L8" s="354">
        <v>43.27</v>
      </c>
      <c r="M8" s="354">
        <v>177</v>
      </c>
      <c r="N8" s="354">
        <v>2.44</v>
      </c>
      <c r="O8" s="354">
        <v>0.09</v>
      </c>
      <c r="P8" s="354">
        <v>-0.79</v>
      </c>
      <c r="Q8" s="354">
        <v>0.27</v>
      </c>
      <c r="R8" s="354">
        <v>-466.67</v>
      </c>
      <c r="S8" s="354">
        <v>2.69</v>
      </c>
      <c r="T8" s="354">
        <v>-109.77</v>
      </c>
      <c r="U8" s="354">
        <v>7.9</v>
      </c>
      <c r="V8" s="354">
        <v>6.26</v>
      </c>
      <c r="W8" s="354">
        <v>4.6100000000000003</v>
      </c>
      <c r="X8" s="354">
        <v>2.37</v>
      </c>
      <c r="Y8" s="374">
        <f t="shared" si="4"/>
        <v>-0.26357827476038331</v>
      </c>
      <c r="Z8" s="374">
        <f t="shared" si="5"/>
        <v>-0.48590021691973972</v>
      </c>
      <c r="AA8" s="354">
        <v>22.31</v>
      </c>
      <c r="AB8" s="354">
        <v>12.3</v>
      </c>
      <c r="AC8" s="354">
        <v>5.48</v>
      </c>
      <c r="AD8" s="354">
        <v>9.39</v>
      </c>
      <c r="AE8" s="354">
        <v>18.260000000000002</v>
      </c>
      <c r="AF8" s="354">
        <v>0.76</v>
      </c>
      <c r="AG8" s="354">
        <v>73.431536117369276</v>
      </c>
      <c r="AH8" s="354">
        <v>-0.67122062264505744</v>
      </c>
      <c r="AI8" s="354">
        <v>7.098158084471482</v>
      </c>
      <c r="AJ8" s="354">
        <v>4.5139586872880111</v>
      </c>
      <c r="AK8" s="354">
        <v>6.0184627464775415</v>
      </c>
      <c r="AL8" s="354">
        <v>4.13</v>
      </c>
      <c r="AM8" s="354">
        <v>1.1100000000000001</v>
      </c>
      <c r="AN8" s="354">
        <v>0.57999999999999996</v>
      </c>
      <c r="AO8" s="354">
        <v>0.60416127553930532</v>
      </c>
      <c r="AP8" s="354">
        <v>5.6451453560711746</v>
      </c>
      <c r="AQ8" s="354">
        <v>6.2501412334751771</v>
      </c>
      <c r="AR8" s="354">
        <v>9.8282890028252776</v>
      </c>
      <c r="AS8" s="354">
        <v>8.0098994302310178</v>
      </c>
      <c r="AT8" s="354">
        <v>38.950000000000003</v>
      </c>
      <c r="AU8" s="354">
        <v>-1.27</v>
      </c>
      <c r="AV8" s="354">
        <v>30.86</v>
      </c>
      <c r="AW8" s="354">
        <v>12152</v>
      </c>
      <c r="AX8" s="354">
        <v>12397.77</v>
      </c>
      <c r="AY8" s="374">
        <v>0.3086366573336205</v>
      </c>
      <c r="AZ8" s="374">
        <v>3.5235294117647058</v>
      </c>
      <c r="BA8" s="374">
        <v>3.764018691588785</v>
      </c>
      <c r="BB8" s="374">
        <v>3.5274725274725274</v>
      </c>
      <c r="BC8" s="374">
        <v>3.764018691588785</v>
      </c>
      <c r="BD8" s="354">
        <v>22.27</v>
      </c>
      <c r="BE8" s="374">
        <v>0.18565082558042076</v>
      </c>
      <c r="BF8" s="374">
        <v>-8.0780881857960285E-3</v>
      </c>
      <c r="BG8" s="354">
        <v>17.7</v>
      </c>
      <c r="BH8" s="354">
        <v>6.35</v>
      </c>
      <c r="BI8" s="354">
        <v>9.66</v>
      </c>
      <c r="BJ8" s="354">
        <v>3.34</v>
      </c>
      <c r="BK8" s="374">
        <v>-0.36406619385342792</v>
      </c>
      <c r="BL8" s="374">
        <v>-3.5191956124314444E-2</v>
      </c>
      <c r="BM8" s="354">
        <v>0.92</v>
      </c>
      <c r="BN8" s="354">
        <v>0.15</v>
      </c>
      <c r="BO8" s="374">
        <v>-0.59592924666666669</v>
      </c>
      <c r="BP8" s="374">
        <v>-1.5712093226710147E-2</v>
      </c>
      <c r="BQ8" s="374">
        <v>0.10566382694962571</v>
      </c>
      <c r="BR8" s="354">
        <v>1394</v>
      </c>
      <c r="BS8" s="354">
        <v>2058</v>
      </c>
      <c r="BT8" s="354">
        <v>1961</v>
      </c>
      <c r="BU8" s="354">
        <v>1726</v>
      </c>
      <c r="BV8" s="354">
        <v>429</v>
      </c>
      <c r="BW8" s="354">
        <v>352.35</v>
      </c>
      <c r="BX8" s="354">
        <v>-0.91</v>
      </c>
      <c r="BY8" s="354">
        <v>11.34</v>
      </c>
      <c r="BZ8" s="354">
        <v>20.50925925925926</v>
      </c>
      <c r="CA8" s="354">
        <v>20.02</v>
      </c>
      <c r="CB8" s="354">
        <v>0.53698354047699026</v>
      </c>
      <c r="CC8" s="354">
        <v>0.20925266903914591</v>
      </c>
      <c r="CD8" s="354">
        <v>0.25</v>
      </c>
      <c r="CE8" s="354">
        <v>1.81</v>
      </c>
      <c r="CF8" s="354">
        <v>0.95</v>
      </c>
      <c r="CG8" s="354">
        <v>0.68</v>
      </c>
      <c r="CH8" s="353" t="s">
        <v>100</v>
      </c>
      <c r="CI8" s="355">
        <v>6284</v>
      </c>
    </row>
    <row r="9" spans="1:87" ht="13.5" thickBot="1">
      <c r="A9" s="353" t="s">
        <v>106</v>
      </c>
      <c r="B9" s="353" t="s">
        <v>107</v>
      </c>
      <c r="C9" s="353" t="s">
        <v>108</v>
      </c>
      <c r="D9" s="353" t="s">
        <v>109</v>
      </c>
      <c r="E9" s="353" t="s">
        <v>110</v>
      </c>
      <c r="F9" s="353" t="s">
        <v>99</v>
      </c>
      <c r="G9" s="353">
        <v>12</v>
      </c>
      <c r="H9" s="353">
        <v>202112</v>
      </c>
      <c r="I9" s="353">
        <v>20221020</v>
      </c>
      <c r="J9" s="353">
        <v>20230119</v>
      </c>
      <c r="K9" s="354">
        <v>8403.2199999999993</v>
      </c>
      <c r="L9" s="354">
        <v>12.93</v>
      </c>
      <c r="M9" s="354">
        <v>650</v>
      </c>
      <c r="N9" s="354">
        <v>1.47</v>
      </c>
      <c r="O9" s="354">
        <v>0.54</v>
      </c>
      <c r="P9" s="354">
        <v>0.56999999999999995</v>
      </c>
      <c r="Q9" s="354">
        <v>-0.31</v>
      </c>
      <c r="R9" s="354">
        <v>27.78</v>
      </c>
      <c r="S9" s="354">
        <v>-3.8</v>
      </c>
      <c r="T9" s="354">
        <v>8.6199999999999992</v>
      </c>
      <c r="U9" s="354">
        <v>-2.29</v>
      </c>
      <c r="V9" s="354">
        <v>-8.44</v>
      </c>
      <c r="W9" s="354">
        <v>-0.18</v>
      </c>
      <c r="X9" s="354">
        <v>1.64</v>
      </c>
      <c r="Y9" s="374">
        <f t="shared" si="4"/>
        <v>-0.97867298578199047</v>
      </c>
      <c r="Z9" s="374">
        <f t="shared" si="5"/>
        <v>-10.111111111111111</v>
      </c>
      <c r="AA9" s="354">
        <v>-17.89</v>
      </c>
      <c r="AB9" s="354"/>
      <c r="AC9" s="354"/>
      <c r="AD9" s="354"/>
      <c r="AE9" s="354">
        <v>7.87</v>
      </c>
      <c r="AF9" s="354"/>
      <c r="AG9" s="354">
        <v>69.49119716686188</v>
      </c>
      <c r="AH9" s="354">
        <v>-2.4716178952513581</v>
      </c>
      <c r="AI9" s="354">
        <v>1.7384327360256753</v>
      </c>
      <c r="AJ9" s="354">
        <v>-2.1365353696513605</v>
      </c>
      <c r="AK9" s="354">
        <v>7.368706153846154</v>
      </c>
      <c r="AL9" s="354"/>
      <c r="AM9" s="354"/>
      <c r="AN9" s="354">
        <v>0.19</v>
      </c>
      <c r="AO9" s="354">
        <v>1.1653175549657155</v>
      </c>
      <c r="AP9" s="354">
        <v>-446.47463271186439</v>
      </c>
      <c r="AQ9" s="354">
        <v>46.581791918656059</v>
      </c>
      <c r="AR9" s="354">
        <v>-37.902163064748201</v>
      </c>
      <c r="AS9" s="354">
        <v>17.264435447427395</v>
      </c>
      <c r="AT9" s="354">
        <v>-12.15</v>
      </c>
      <c r="AU9" s="354">
        <v>-10.87</v>
      </c>
      <c r="AV9" s="354">
        <v>72.36</v>
      </c>
      <c r="AW9" s="354">
        <v>29882</v>
      </c>
      <c r="AX9" s="354">
        <v>48493.87</v>
      </c>
      <c r="AY9" s="374">
        <v>0.72359693141835379</v>
      </c>
      <c r="AZ9" s="374">
        <v>0.77568936409679234</v>
      </c>
      <c r="BA9" s="374">
        <v>0.89837827463775066</v>
      </c>
      <c r="BB9" s="374">
        <v>0.8316993464052288</v>
      </c>
      <c r="BC9" s="374">
        <v>0.89837827463775066</v>
      </c>
      <c r="BD9" s="354"/>
      <c r="BE9" s="374">
        <v>-1.2443489548363997E-2</v>
      </c>
      <c r="BF9" s="374">
        <v>-2.4898193022931732E-2</v>
      </c>
      <c r="BG9" s="354">
        <v>-5.28</v>
      </c>
      <c r="BH9" s="354">
        <v>-7.12</v>
      </c>
      <c r="BI9" s="354">
        <v>-2.12</v>
      </c>
      <c r="BJ9" s="354">
        <v>-2.77</v>
      </c>
      <c r="BK9" s="374">
        <v>-2.2290008841732978</v>
      </c>
      <c r="BL9" s="374">
        <v>-5.5761999557619998E-2</v>
      </c>
      <c r="BM9" s="354">
        <v>0</v>
      </c>
      <c r="BN9" s="354">
        <v>0.61</v>
      </c>
      <c r="BO9" s="374">
        <v>0</v>
      </c>
      <c r="BP9" s="374">
        <v>-0.19294441024600764</v>
      </c>
      <c r="BQ9" s="374">
        <v>-0.1667865237823076</v>
      </c>
      <c r="BR9" s="354">
        <v>-748</v>
      </c>
      <c r="BS9" s="354">
        <v>1587</v>
      </c>
      <c r="BT9" s="354">
        <v>-3060</v>
      </c>
      <c r="BU9" s="354">
        <v>35571</v>
      </c>
      <c r="BV9" s="354">
        <v>-1993</v>
      </c>
      <c r="BW9" s="354">
        <v>77.569999999999993</v>
      </c>
      <c r="BX9" s="354">
        <v>-3.55</v>
      </c>
      <c r="BY9" s="354">
        <v>-3.14</v>
      </c>
      <c r="BZ9" s="354">
        <v>-0.29293993677555319</v>
      </c>
      <c r="CA9" s="354"/>
      <c r="CB9" s="354">
        <v>1.118421052631579</v>
      </c>
      <c r="CC9" s="354">
        <v>-375.84745762711867</v>
      </c>
      <c r="CD9" s="354">
        <v>-4.33</v>
      </c>
      <c r="CE9" s="354">
        <v>0.79</v>
      </c>
      <c r="CF9" s="354">
        <v>0.82</v>
      </c>
      <c r="CG9" s="354">
        <v>0.74</v>
      </c>
      <c r="CH9" s="353" t="s">
        <v>100</v>
      </c>
      <c r="CI9" s="355">
        <v>-7340</v>
      </c>
    </row>
    <row r="10" spans="1:87" ht="13.5" thickBot="1">
      <c r="A10" s="353" t="s">
        <v>111</v>
      </c>
      <c r="B10" s="353" t="s">
        <v>111</v>
      </c>
      <c r="C10" s="353" t="s">
        <v>108</v>
      </c>
      <c r="D10" s="353" t="s">
        <v>112</v>
      </c>
      <c r="E10" s="353" t="s">
        <v>113</v>
      </c>
      <c r="F10" s="353" t="s">
        <v>105</v>
      </c>
      <c r="G10" s="353">
        <v>12</v>
      </c>
      <c r="H10" s="353">
        <v>202112</v>
      </c>
      <c r="I10" s="353">
        <v>20221107</v>
      </c>
      <c r="J10" s="353">
        <v>20230227</v>
      </c>
      <c r="K10" s="354">
        <v>4163.93</v>
      </c>
      <c r="L10" s="354">
        <v>78.27</v>
      </c>
      <c r="M10" s="354">
        <v>53</v>
      </c>
      <c r="N10" s="354">
        <v>0.81</v>
      </c>
      <c r="O10" s="354">
        <v>0.44</v>
      </c>
      <c r="P10" s="354">
        <v>0.55000000000000004</v>
      </c>
      <c r="Q10" s="354"/>
      <c r="R10" s="354">
        <v>15.91</v>
      </c>
      <c r="S10" s="354">
        <v>-28.57</v>
      </c>
      <c r="T10" s="354">
        <v>-9.89</v>
      </c>
      <c r="U10" s="354">
        <v>1.32</v>
      </c>
      <c r="V10" s="354">
        <v>1.25</v>
      </c>
      <c r="W10" s="354">
        <v>1.7</v>
      </c>
      <c r="X10" s="354">
        <v>2.5499999999999998</v>
      </c>
      <c r="Y10" s="374">
        <f t="shared" si="4"/>
        <v>0.35999999999999988</v>
      </c>
      <c r="Z10" s="374">
        <f t="shared" si="5"/>
        <v>0.5</v>
      </c>
      <c r="AA10" s="354">
        <v>11.5</v>
      </c>
      <c r="AB10" s="354"/>
      <c r="AC10" s="354">
        <v>59.29</v>
      </c>
      <c r="AD10" s="354">
        <v>46.04</v>
      </c>
      <c r="AE10" s="354">
        <v>30.69</v>
      </c>
      <c r="AF10" s="354"/>
      <c r="AG10" s="354">
        <v>14.486552718941789</v>
      </c>
      <c r="AH10" s="354">
        <v>1.2722306627294402</v>
      </c>
      <c r="AI10" s="354">
        <v>0.56207234913150106</v>
      </c>
      <c r="AJ10" s="354">
        <v>-0.87275956051334758</v>
      </c>
      <c r="AK10" s="354">
        <v>135.8188142824647</v>
      </c>
      <c r="AL10" s="354">
        <v>44.34</v>
      </c>
      <c r="AM10" s="354">
        <v>7.94</v>
      </c>
      <c r="AN10" s="354">
        <v>5.4</v>
      </c>
      <c r="AO10" s="354">
        <v>5.356970317104321</v>
      </c>
      <c r="AP10" s="354">
        <v>34.683414011193094</v>
      </c>
      <c r="AQ10" s="354">
        <v>138.06769365625209</v>
      </c>
      <c r="AR10" s="354">
        <v>-88.917998064543937</v>
      </c>
      <c r="AS10" s="354">
        <v>0.20189780173192137</v>
      </c>
      <c r="AT10" s="354">
        <v>9.85</v>
      </c>
      <c r="AU10" s="354">
        <v>10.33</v>
      </c>
      <c r="AV10" s="354">
        <v>3.88</v>
      </c>
      <c r="AW10" s="354">
        <v>534.52</v>
      </c>
      <c r="AX10" s="354"/>
      <c r="AY10" s="374">
        <v>3.8802762019702612E-2</v>
      </c>
      <c r="AZ10" s="374">
        <v>-0.25631257198547003</v>
      </c>
      <c r="BA10" s="374">
        <v>-0.31995561491024788</v>
      </c>
      <c r="BB10" s="374">
        <v>-0.25827814569536417</v>
      </c>
      <c r="BC10" s="374">
        <v>-0.31995561491024788</v>
      </c>
      <c r="BD10" s="354">
        <v>14.48</v>
      </c>
      <c r="BE10" s="374">
        <v>0.13299899480936334</v>
      </c>
      <c r="BF10" s="374">
        <v>9.3933941938206617E-2</v>
      </c>
      <c r="BG10" s="354">
        <v>12.63</v>
      </c>
      <c r="BH10" s="354">
        <v>19.079999999999998</v>
      </c>
      <c r="BI10" s="354">
        <v>9.69</v>
      </c>
      <c r="BJ10" s="354">
        <v>14.85</v>
      </c>
      <c r="BK10" s="374">
        <v>-2.5527530608148794</v>
      </c>
      <c r="BL10" s="374">
        <v>-9.9045779729827962E-2</v>
      </c>
      <c r="BM10" s="354">
        <v>0.61</v>
      </c>
      <c r="BN10" s="354">
        <v>0.68</v>
      </c>
      <c r="BO10" s="374">
        <v>0.33798902400094583</v>
      </c>
      <c r="BP10" s="374">
        <v>1.666532175438093E-2</v>
      </c>
      <c r="BQ10" s="374">
        <v>-1.1432532885949013E-2</v>
      </c>
      <c r="BR10" s="354">
        <v>69.180000000000007</v>
      </c>
      <c r="BS10" s="354">
        <v>99.64</v>
      </c>
      <c r="BT10" s="354">
        <v>92.55</v>
      </c>
      <c r="BU10" s="354">
        <v>40</v>
      </c>
      <c r="BV10" s="354">
        <v>58.76</v>
      </c>
      <c r="BW10" s="354">
        <v>-25.63</v>
      </c>
      <c r="BX10" s="354">
        <v>8.7799999999999994</v>
      </c>
      <c r="BY10" s="354">
        <v>9.2200000000000006</v>
      </c>
      <c r="BZ10" s="354">
        <v>71.756915339480301</v>
      </c>
      <c r="CA10" s="354">
        <v>12.71</v>
      </c>
      <c r="CB10" s="354">
        <v>0.33338084070227769</v>
      </c>
      <c r="CC10" s="354">
        <v>0.5649316818204736</v>
      </c>
      <c r="CD10" s="354">
        <v>0.15</v>
      </c>
      <c r="CE10" s="354">
        <v>2.36</v>
      </c>
      <c r="CF10" s="354">
        <v>1.01</v>
      </c>
      <c r="CG10" s="354">
        <v>0.13</v>
      </c>
      <c r="CH10" s="353" t="s">
        <v>100</v>
      </c>
      <c r="CI10" s="353">
        <v>466.17</v>
      </c>
    </row>
    <row r="11" spans="1:87" ht="13.5" thickBot="1">
      <c r="A11" s="353" t="s">
        <v>114</v>
      </c>
      <c r="B11" s="353" t="s">
        <v>115</v>
      </c>
      <c r="C11" s="353" t="s">
        <v>96</v>
      </c>
      <c r="D11" s="353" t="s">
        <v>116</v>
      </c>
      <c r="E11" s="353" t="s">
        <v>117</v>
      </c>
      <c r="F11" s="353" t="s">
        <v>105</v>
      </c>
      <c r="G11" s="353">
        <v>9</v>
      </c>
      <c r="H11" s="353">
        <v>202209</v>
      </c>
      <c r="I11" s="353">
        <v>20221116</v>
      </c>
      <c r="J11" s="353">
        <v>20230130</v>
      </c>
      <c r="K11" s="354">
        <v>4989.37</v>
      </c>
      <c r="L11" s="354">
        <v>47.34</v>
      </c>
      <c r="M11" s="354">
        <v>105</v>
      </c>
      <c r="N11" s="354">
        <v>1.73</v>
      </c>
      <c r="O11" s="354">
        <v>0.45</v>
      </c>
      <c r="P11" s="354">
        <v>0.8</v>
      </c>
      <c r="Q11" s="354">
        <v>1.01</v>
      </c>
      <c r="R11" s="354">
        <v>0</v>
      </c>
      <c r="S11" s="354">
        <v>440</v>
      </c>
      <c r="T11" s="354">
        <v>124.22</v>
      </c>
      <c r="U11" s="354">
        <v>0.1</v>
      </c>
      <c r="V11" s="354">
        <v>0.03</v>
      </c>
      <c r="W11" s="354">
        <v>4.46</v>
      </c>
      <c r="X11" s="354">
        <v>5.44</v>
      </c>
      <c r="Y11" s="374">
        <f t="shared" si="4"/>
        <v>147.66666666666666</v>
      </c>
      <c r="Z11" s="374">
        <f t="shared" si="5"/>
        <v>0.21973094170403606</v>
      </c>
      <c r="AA11" s="354"/>
      <c r="AB11" s="354"/>
      <c r="AC11" s="354">
        <v>473.4</v>
      </c>
      <c r="AD11" s="354">
        <v>10.62</v>
      </c>
      <c r="AE11" s="354">
        <v>8.6999999999999993</v>
      </c>
      <c r="AF11" s="354"/>
      <c r="AG11" s="354">
        <v>19.554610036849905</v>
      </c>
      <c r="AH11" s="354">
        <v>6.603540629867416E-2</v>
      </c>
      <c r="AI11" s="354">
        <v>2.2215647912471983</v>
      </c>
      <c r="AJ11" s="354">
        <v>-0.36684648406336662</v>
      </c>
      <c r="AK11" s="354">
        <v>21.07973631221865</v>
      </c>
      <c r="AL11" s="354">
        <v>11.97</v>
      </c>
      <c r="AM11" s="354">
        <v>1.8</v>
      </c>
      <c r="AN11" s="354">
        <v>2.42</v>
      </c>
      <c r="AO11" s="354">
        <v>2.5649242330048803</v>
      </c>
      <c r="AP11" s="354">
        <v>11.640133306295899</v>
      </c>
      <c r="AQ11" s="354">
        <v>22.576921162996499</v>
      </c>
      <c r="AR11" s="354">
        <v>-136.72229482731839</v>
      </c>
      <c r="AS11" s="354">
        <v>3.3167951981157162</v>
      </c>
      <c r="AT11" s="354">
        <v>26.26</v>
      </c>
      <c r="AU11" s="354">
        <v>-12.78</v>
      </c>
      <c r="AV11" s="354">
        <v>68.959999999999994</v>
      </c>
      <c r="AW11" s="354">
        <v>2058.94</v>
      </c>
      <c r="AX11" s="354">
        <v>2994</v>
      </c>
      <c r="AY11" s="374">
        <v>-0.31306756140472525</v>
      </c>
      <c r="AZ11" s="374">
        <v>0.34044089246244164</v>
      </c>
      <c r="BA11" s="374">
        <v>0.30900034989446734</v>
      </c>
      <c r="BB11" s="374">
        <v>0.33913043478260863</v>
      </c>
      <c r="BC11" s="374">
        <v>0.30900034989446734</v>
      </c>
      <c r="BD11" s="354">
        <v>0.45</v>
      </c>
      <c r="BE11" s="374">
        <v>1.1435291705727315E-2</v>
      </c>
      <c r="BF11" s="374">
        <v>1.6213593161235591E-3</v>
      </c>
      <c r="BG11" s="354">
        <v>0.38</v>
      </c>
      <c r="BH11" s="354">
        <v>-1.5</v>
      </c>
      <c r="BI11" s="354">
        <v>0.28999999999999998</v>
      </c>
      <c r="BJ11" s="354">
        <v>-1.1299999999999999</v>
      </c>
      <c r="BK11" s="374">
        <v>-1.1651297704702177</v>
      </c>
      <c r="BL11" s="374">
        <v>-0.13236834027540331</v>
      </c>
      <c r="BM11" s="354">
        <v>2.11</v>
      </c>
      <c r="BN11" s="354">
        <v>5.46</v>
      </c>
      <c r="BO11" s="374">
        <v>18.702088307205521</v>
      </c>
      <c r="BP11" s="374">
        <v>1.4101090390492028E-3</v>
      </c>
      <c r="BQ11" s="374">
        <v>-7.8335785621047749E-3</v>
      </c>
      <c r="BR11" s="354">
        <v>50.12</v>
      </c>
      <c r="BS11" s="354">
        <v>454.49</v>
      </c>
      <c r="BT11" s="354">
        <v>416.6</v>
      </c>
      <c r="BU11" s="354">
        <v>542.61</v>
      </c>
      <c r="BV11" s="354">
        <v>6.95</v>
      </c>
      <c r="BW11" s="354">
        <v>102.13</v>
      </c>
      <c r="BX11" s="354">
        <v>0.34</v>
      </c>
      <c r="BY11" s="354">
        <v>0.6</v>
      </c>
      <c r="BZ11" s="354">
        <v>2.3585898036765087</v>
      </c>
      <c r="CA11" s="354">
        <v>16.399999999999999</v>
      </c>
      <c r="CB11" s="354">
        <v>0.3650666244827554</v>
      </c>
      <c r="CC11" s="354">
        <v>0.77191354487185138</v>
      </c>
      <c r="CD11" s="354">
        <v>0.2</v>
      </c>
      <c r="CE11" s="354">
        <v>2.54</v>
      </c>
      <c r="CF11" s="354">
        <v>2.3199999999999998</v>
      </c>
      <c r="CG11" s="354">
        <v>1.1599999999999999</v>
      </c>
      <c r="CH11" s="353" t="s">
        <v>100</v>
      </c>
      <c r="CI11" s="355">
        <v>2765.47</v>
      </c>
    </row>
    <row r="12" spans="1:87" ht="13.5" thickBot="1">
      <c r="A12" s="353" t="s">
        <v>118</v>
      </c>
      <c r="B12" s="353" t="s">
        <v>119</v>
      </c>
      <c r="C12" s="353" t="s">
        <v>108</v>
      </c>
      <c r="D12" s="353" t="s">
        <v>97</v>
      </c>
      <c r="E12" s="353" t="s">
        <v>120</v>
      </c>
      <c r="F12" s="353" t="s">
        <v>99</v>
      </c>
      <c r="G12" s="353">
        <v>9</v>
      </c>
      <c r="H12" s="353">
        <v>202209</v>
      </c>
      <c r="I12" s="353">
        <v>20221027</v>
      </c>
      <c r="J12" s="353">
        <v>20230126</v>
      </c>
      <c r="K12" s="354">
        <v>2171458</v>
      </c>
      <c r="L12" s="354">
        <v>136.5</v>
      </c>
      <c r="M12" s="354">
        <v>15908</v>
      </c>
      <c r="N12" s="354">
        <v>1.22</v>
      </c>
      <c r="O12" s="354">
        <v>1.26</v>
      </c>
      <c r="P12" s="354">
        <v>1.94</v>
      </c>
      <c r="Q12" s="354">
        <v>1.49</v>
      </c>
      <c r="R12" s="354">
        <v>2.38</v>
      </c>
      <c r="S12" s="354">
        <v>5.26</v>
      </c>
      <c r="T12" s="354">
        <v>6.26</v>
      </c>
      <c r="U12" s="354">
        <v>6.11</v>
      </c>
      <c r="V12" s="354">
        <v>6.11</v>
      </c>
      <c r="W12" s="354">
        <v>6.19</v>
      </c>
      <c r="X12" s="354">
        <v>6.7</v>
      </c>
      <c r="Y12" s="374">
        <f t="shared" si="4"/>
        <v>1.3093289689034338E-2</v>
      </c>
      <c r="Z12" s="374">
        <f t="shared" si="5"/>
        <v>8.2390953150242252E-2</v>
      </c>
      <c r="AA12" s="354">
        <v>23.07</v>
      </c>
      <c r="AB12" s="354">
        <v>12.5</v>
      </c>
      <c r="AC12" s="354">
        <v>22.34</v>
      </c>
      <c r="AD12" s="354">
        <v>22.05</v>
      </c>
      <c r="AE12" s="354">
        <v>20.37</v>
      </c>
      <c r="AF12" s="354">
        <v>1.76</v>
      </c>
      <c r="AG12" s="354">
        <v>24.598789972690607</v>
      </c>
      <c r="AH12" s="354">
        <v>6.2258653599146916</v>
      </c>
      <c r="AI12" s="354">
        <v>7.6199681330114277</v>
      </c>
      <c r="AJ12" s="354">
        <v>6.9519865465464266</v>
      </c>
      <c r="AK12" s="354">
        <v>17.913460741213743</v>
      </c>
      <c r="AL12" s="354">
        <v>19.579999999999998</v>
      </c>
      <c r="AM12" s="354">
        <v>42.85</v>
      </c>
      <c r="AN12" s="354">
        <v>5.51</v>
      </c>
      <c r="AO12" s="354">
        <v>5.7051593144539572</v>
      </c>
      <c r="AP12" s="354">
        <v>16.89753535542069</v>
      </c>
      <c r="AQ12" s="354">
        <v>18.417401921801705</v>
      </c>
      <c r="AR12" s="354">
        <v>20.18703787721077</v>
      </c>
      <c r="AS12" s="354">
        <v>3.0132781614312125</v>
      </c>
      <c r="AT12" s="354">
        <v>3.19</v>
      </c>
      <c r="AU12" s="354">
        <v>11.63</v>
      </c>
      <c r="AV12" s="354">
        <v>7.79</v>
      </c>
      <c r="AW12" s="354">
        <v>394328</v>
      </c>
      <c r="AX12" s="354">
        <v>404036.19</v>
      </c>
      <c r="AY12" s="374">
        <v>0.33259384733074693</v>
      </c>
      <c r="AZ12" s="374">
        <v>0.64916131055024295</v>
      </c>
      <c r="BA12" s="374">
        <v>0.64357048032826458</v>
      </c>
      <c r="BB12" s="374">
        <v>0.71299093655589119</v>
      </c>
      <c r="BC12" s="374">
        <v>0.64357048032826458</v>
      </c>
      <c r="BD12" s="354">
        <v>160.9</v>
      </c>
      <c r="BE12" s="374">
        <v>0.60087134570590572</v>
      </c>
      <c r="BF12" s="374">
        <v>0.28292440929256851</v>
      </c>
      <c r="BG12" s="354">
        <v>61.26</v>
      </c>
      <c r="BH12" s="354">
        <v>38.340000000000003</v>
      </c>
      <c r="BI12" s="354">
        <v>28.09</v>
      </c>
      <c r="BJ12" s="354">
        <v>20.13</v>
      </c>
      <c r="BK12" s="374">
        <v>-8.7661992124501639E-2</v>
      </c>
      <c r="BL12" s="374">
        <v>-2.7155058732831552E-2</v>
      </c>
      <c r="BM12" s="354">
        <v>0.67</v>
      </c>
      <c r="BN12" s="354">
        <v>1.05</v>
      </c>
      <c r="BO12" s="374">
        <v>0.14616442010761202</v>
      </c>
      <c r="BP12" s="374">
        <v>4.5610735237470265E-2</v>
      </c>
      <c r="BQ12" s="374">
        <v>5.0930304370303492E-2</v>
      </c>
      <c r="BR12" s="354">
        <v>119103</v>
      </c>
      <c r="BS12" s="354">
        <v>130207</v>
      </c>
      <c r="BT12" s="354">
        <v>110907</v>
      </c>
      <c r="BU12" s="354">
        <v>98959</v>
      </c>
      <c r="BV12" s="354">
        <v>99803</v>
      </c>
      <c r="BW12" s="354">
        <v>5.41</v>
      </c>
      <c r="BX12" s="354">
        <v>25.31</v>
      </c>
      <c r="BY12" s="354">
        <v>25.31</v>
      </c>
      <c r="BZ12" s="354">
        <v>40.749573524394407</v>
      </c>
      <c r="CA12" s="354">
        <v>66.14</v>
      </c>
      <c r="CB12" s="354">
        <v>0.85635355983614692</v>
      </c>
      <c r="CC12" s="354">
        <v>0.72423350208054804</v>
      </c>
      <c r="CD12" s="354">
        <v>1.95</v>
      </c>
      <c r="CE12" s="354">
        <v>0.88</v>
      </c>
      <c r="CF12" s="354">
        <v>0.85</v>
      </c>
      <c r="CG12" s="354">
        <v>0.45</v>
      </c>
      <c r="CH12" s="353" t="s">
        <v>100</v>
      </c>
      <c r="CI12" s="355">
        <v>50672</v>
      </c>
    </row>
    <row r="13" spans="1:87" ht="13.5" thickBot="1">
      <c r="A13" s="353" t="s">
        <v>121</v>
      </c>
      <c r="B13" s="353" t="s">
        <v>122</v>
      </c>
      <c r="C13" s="353" t="s">
        <v>96</v>
      </c>
      <c r="D13" s="353" t="s">
        <v>123</v>
      </c>
      <c r="E13" s="353" t="s">
        <v>124</v>
      </c>
      <c r="F13" s="353" t="s">
        <v>105</v>
      </c>
      <c r="G13" s="353">
        <v>12</v>
      </c>
      <c r="H13" s="353">
        <v>202112</v>
      </c>
      <c r="I13" s="353">
        <v>20221028</v>
      </c>
      <c r="J13" s="353">
        <v>20230210</v>
      </c>
      <c r="K13" s="354">
        <v>3832.31</v>
      </c>
      <c r="L13" s="354">
        <v>38.17</v>
      </c>
      <c r="M13" s="354">
        <v>100</v>
      </c>
      <c r="N13" s="354">
        <v>1.32</v>
      </c>
      <c r="O13" s="354">
        <v>0.6</v>
      </c>
      <c r="P13" s="354">
        <v>0.56999999999999995</v>
      </c>
      <c r="Q13" s="354">
        <v>0.55000000000000004</v>
      </c>
      <c r="R13" s="354">
        <v>6.67</v>
      </c>
      <c r="S13" s="354">
        <v>1.43</v>
      </c>
      <c r="T13" s="354">
        <v>12.4</v>
      </c>
      <c r="U13" s="354">
        <v>3.54</v>
      </c>
      <c r="V13" s="354">
        <v>3.61</v>
      </c>
      <c r="W13" s="354">
        <v>2.78</v>
      </c>
      <c r="X13" s="354">
        <v>2.4900000000000002</v>
      </c>
      <c r="Y13" s="374">
        <f t="shared" si="4"/>
        <v>-0.22991689750692523</v>
      </c>
      <c r="Z13" s="374">
        <f t="shared" si="5"/>
        <v>-0.10431654676258983</v>
      </c>
      <c r="AA13" s="354">
        <v>10.76</v>
      </c>
      <c r="AB13" s="354"/>
      <c r="AC13" s="354">
        <v>10.78</v>
      </c>
      <c r="AD13" s="354">
        <v>13.73</v>
      </c>
      <c r="AE13" s="354">
        <v>15.3</v>
      </c>
      <c r="AF13" s="354"/>
      <c r="AG13" s="354">
        <v>3.6600143332072541</v>
      </c>
      <c r="AH13" s="354">
        <v>3.3399159914797045</v>
      </c>
      <c r="AI13" s="354">
        <v>3.740797881870483</v>
      </c>
      <c r="AJ13" s="354">
        <v>3.740797881870483</v>
      </c>
      <c r="AK13" s="354">
        <v>10.072717422829363</v>
      </c>
      <c r="AL13" s="354">
        <v>9.7899999999999991</v>
      </c>
      <c r="AM13" s="354">
        <v>2.44</v>
      </c>
      <c r="AN13" s="354">
        <v>0.89</v>
      </c>
      <c r="AO13" s="354">
        <v>10.293301133783148</v>
      </c>
      <c r="AP13" s="354">
        <v>10.293301133783148</v>
      </c>
      <c r="AQ13" s="354">
        <v>10.071014493524878</v>
      </c>
      <c r="AR13" s="354">
        <v>10.071014493524878</v>
      </c>
      <c r="AS13" s="354">
        <v>6.3703143351979772E-3</v>
      </c>
      <c r="AT13" s="354">
        <v>15.64</v>
      </c>
      <c r="AU13" s="354">
        <v>7.18</v>
      </c>
      <c r="AV13" s="354">
        <v>19.77</v>
      </c>
      <c r="AW13" s="354">
        <v>4441.6000000000004</v>
      </c>
      <c r="AX13" s="354">
        <v>3316.6</v>
      </c>
      <c r="AY13" s="374">
        <v>0.34993709549811286</v>
      </c>
      <c r="AZ13" s="374">
        <v>0.38106879518934783</v>
      </c>
      <c r="BA13" s="374">
        <v>0</v>
      </c>
      <c r="BB13" s="374">
        <v>0.37999376575680693</v>
      </c>
      <c r="BC13" s="374">
        <v>0</v>
      </c>
      <c r="BD13" s="354">
        <v>22.48</v>
      </c>
      <c r="BE13" s="374">
        <v>0</v>
      </c>
      <c r="BF13" s="374">
        <v>0.1686414070773021</v>
      </c>
      <c r="BG13" s="354">
        <v>22.48</v>
      </c>
      <c r="BH13" s="354">
        <v>18.79</v>
      </c>
      <c r="BI13" s="354">
        <v>21.05</v>
      </c>
      <c r="BJ13" s="354">
        <v>18.71</v>
      </c>
      <c r="BK13" s="374">
        <v>0</v>
      </c>
      <c r="BL13" s="374">
        <v>0</v>
      </c>
      <c r="BM13" s="354">
        <v>6.71</v>
      </c>
      <c r="BN13" s="354">
        <v>8.99</v>
      </c>
      <c r="BO13" s="374">
        <v>1.0599068985659279</v>
      </c>
      <c r="BP13" s="374">
        <v>8.8638959434174755E-2</v>
      </c>
      <c r="BQ13" s="374">
        <v>9.9278075421191159E-2</v>
      </c>
      <c r="BR13" s="354">
        <v>416.33</v>
      </c>
      <c r="BS13" s="354">
        <v>416.33</v>
      </c>
      <c r="BT13" s="354">
        <v>386.97</v>
      </c>
      <c r="BU13" s="354" t="s">
        <v>100</v>
      </c>
      <c r="BV13" s="354">
        <v>385.84</v>
      </c>
      <c r="BW13" s="354">
        <v>38.11</v>
      </c>
      <c r="BX13" s="354">
        <v>7.75</v>
      </c>
      <c r="BY13" s="354">
        <v>8.1</v>
      </c>
      <c r="BZ13" s="354">
        <v>0</v>
      </c>
      <c r="CA13" s="354">
        <v>0</v>
      </c>
      <c r="CB13" s="354">
        <v>0.2110686315061519</v>
      </c>
      <c r="CC13" s="354">
        <v>-1.7405162262344746E-3</v>
      </c>
      <c r="CD13" s="354">
        <v>0</v>
      </c>
      <c r="CE13" s="354"/>
      <c r="CF13" s="354"/>
      <c r="CG13" s="354"/>
      <c r="CH13" s="353" t="s">
        <v>100</v>
      </c>
      <c r="CI13" s="355">
        <v>1621.62</v>
      </c>
    </row>
    <row r="14" spans="1:87" ht="13.5" thickBot="1">
      <c r="A14" s="353" t="s">
        <v>125</v>
      </c>
      <c r="B14" s="353" t="s">
        <v>125</v>
      </c>
      <c r="C14" s="353" t="s">
        <v>96</v>
      </c>
      <c r="D14" s="353" t="s">
        <v>103</v>
      </c>
      <c r="E14" s="353" t="s">
        <v>126</v>
      </c>
      <c r="F14" s="353" t="s">
        <v>105</v>
      </c>
      <c r="G14" s="353">
        <v>12</v>
      </c>
      <c r="H14" s="353">
        <v>202112</v>
      </c>
      <c r="I14" s="353">
        <v>20221020</v>
      </c>
      <c r="J14" s="353">
        <v>20230202</v>
      </c>
      <c r="K14" s="354">
        <v>59905.08</v>
      </c>
      <c r="L14" s="354">
        <v>30.49</v>
      </c>
      <c r="M14" s="354">
        <v>1965</v>
      </c>
      <c r="N14" s="354">
        <v>1.1100000000000001</v>
      </c>
      <c r="O14" s="354">
        <v>0.28000000000000003</v>
      </c>
      <c r="P14" s="354">
        <v>0.37</v>
      </c>
      <c r="Q14" s="354">
        <v>0.36</v>
      </c>
      <c r="R14" s="354">
        <v>-28.57</v>
      </c>
      <c r="S14" s="354">
        <v>-33.33</v>
      </c>
      <c r="T14" s="354">
        <v>-18.399999999999999</v>
      </c>
      <c r="U14" s="354">
        <v>1.05</v>
      </c>
      <c r="V14" s="354">
        <v>1.52</v>
      </c>
      <c r="W14" s="354">
        <v>1.18</v>
      </c>
      <c r="X14" s="354">
        <v>1.51</v>
      </c>
      <c r="Y14" s="374">
        <f t="shared" si="4"/>
        <v>-0.22368421052631582</v>
      </c>
      <c r="Z14" s="374">
        <f t="shared" si="5"/>
        <v>0.27966101694915269</v>
      </c>
      <c r="AA14" s="354">
        <v>-2.52</v>
      </c>
      <c r="AB14" s="354">
        <v>6.2</v>
      </c>
      <c r="AC14" s="354">
        <v>29.04</v>
      </c>
      <c r="AD14" s="354">
        <v>25.73</v>
      </c>
      <c r="AE14" s="354">
        <v>20.16</v>
      </c>
      <c r="AF14" s="354">
        <v>4.1500000000000004</v>
      </c>
      <c r="AG14" s="354">
        <v>15.509564293304996</v>
      </c>
      <c r="AH14" s="354">
        <v>2.1163655685441021</v>
      </c>
      <c r="AI14" s="354">
        <v>0.86078639744952179</v>
      </c>
      <c r="AJ14" s="354">
        <v>0.40170031880977686</v>
      </c>
      <c r="AK14" s="354">
        <v>35.119049382716049</v>
      </c>
      <c r="AL14" s="354">
        <v>15.96</v>
      </c>
      <c r="AM14" s="354">
        <v>4.93</v>
      </c>
      <c r="AN14" s="354">
        <v>2.0499999999999998</v>
      </c>
      <c r="AO14" s="354">
        <v>2.1585823426633319</v>
      </c>
      <c r="AP14" s="354">
        <v>10.552145369284878</v>
      </c>
      <c r="AQ14" s="354">
        <v>38.893123456790121</v>
      </c>
      <c r="AR14" s="354">
        <v>83.342407407407407</v>
      </c>
      <c r="AS14" s="354">
        <v>1.6780021253985122</v>
      </c>
      <c r="AT14" s="354">
        <v>6.19</v>
      </c>
      <c r="AU14" s="354">
        <v>-5.03</v>
      </c>
      <c r="AV14" s="354">
        <v>10.76</v>
      </c>
      <c r="AW14" s="354">
        <v>28945</v>
      </c>
      <c r="AX14" s="354">
        <v>29399.49</v>
      </c>
      <c r="AY14" s="374">
        <v>0.10756103160633658</v>
      </c>
      <c r="AZ14" s="374">
        <v>-0.1165954139137194</v>
      </c>
      <c r="BA14" s="374">
        <v>2.5894538606403015</v>
      </c>
      <c r="BB14" s="374">
        <v>-6.967213114754095E-2</v>
      </c>
      <c r="BC14" s="374">
        <v>2.5894538606403015</v>
      </c>
      <c r="BD14" s="354">
        <v>15.21</v>
      </c>
      <c r="BE14" s="374">
        <v>0.2402643047940391</v>
      </c>
      <c r="BF14" s="374">
        <v>0.10751207925068156</v>
      </c>
      <c r="BG14" s="354">
        <v>11.12</v>
      </c>
      <c r="BH14" s="354">
        <v>12.57</v>
      </c>
      <c r="BI14" s="354">
        <v>5.17</v>
      </c>
      <c r="BJ14" s="354">
        <v>5.97</v>
      </c>
      <c r="BK14" s="374">
        <v>-0.53333333333333333</v>
      </c>
      <c r="BL14" s="374">
        <v>-2.9600191853095342E-2</v>
      </c>
      <c r="BM14" s="354">
        <v>1.74</v>
      </c>
      <c r="BN14" s="354">
        <v>2.15</v>
      </c>
      <c r="BO14" s="374">
        <v>0.25373688174742659</v>
      </c>
      <c r="BP14" s="374">
        <v>7.0008784933645457E-2</v>
      </c>
      <c r="BQ14" s="374">
        <v>1.328813492589404E-2</v>
      </c>
      <c r="BR14" s="354">
        <v>5935</v>
      </c>
      <c r="BS14" s="354">
        <v>6828</v>
      </c>
      <c r="BT14" s="354">
        <v>3922</v>
      </c>
      <c r="BU14" s="354">
        <v>4177</v>
      </c>
      <c r="BV14" s="354">
        <v>4546</v>
      </c>
      <c r="BW14" s="354">
        <v>-11.66</v>
      </c>
      <c r="BX14" s="354">
        <v>13.65</v>
      </c>
      <c r="BY14" s="354">
        <v>7.08</v>
      </c>
      <c r="BZ14" s="354">
        <v>34.877551020408163</v>
      </c>
      <c r="CA14" s="354">
        <v>27.15</v>
      </c>
      <c r="CB14" s="354">
        <v>0.68144563265943325</v>
      </c>
      <c r="CC14" s="354">
        <v>1.0239490872550661</v>
      </c>
      <c r="CD14" s="354">
        <v>0.37</v>
      </c>
      <c r="CE14" s="354">
        <v>1.04</v>
      </c>
      <c r="CF14" s="354">
        <v>0.89</v>
      </c>
      <c r="CG14" s="354">
        <v>0.47</v>
      </c>
      <c r="CH14" s="353" t="s">
        <v>100</v>
      </c>
      <c r="CI14" s="355">
        <v>15957</v>
      </c>
    </row>
    <row r="15" spans="1:87" ht="13.5" thickBot="1">
      <c r="A15" s="353" t="s">
        <v>127</v>
      </c>
      <c r="B15" s="353" t="s">
        <v>128</v>
      </c>
      <c r="C15" s="353" t="s">
        <v>96</v>
      </c>
      <c r="D15" s="353" t="s">
        <v>129</v>
      </c>
      <c r="E15" s="353" t="s">
        <v>130</v>
      </c>
      <c r="F15" s="353" t="s">
        <v>99</v>
      </c>
      <c r="G15" s="353">
        <v>12</v>
      </c>
      <c r="H15" s="353">
        <v>202112</v>
      </c>
      <c r="I15" s="353">
        <v>20221028</v>
      </c>
      <c r="J15" s="353">
        <v>20230201</v>
      </c>
      <c r="K15" s="354">
        <v>288439.19</v>
      </c>
      <c r="L15" s="354">
        <v>163.1</v>
      </c>
      <c r="M15" s="354">
        <v>1768</v>
      </c>
      <c r="N15" s="354">
        <v>0.7</v>
      </c>
      <c r="O15" s="354">
        <v>3.56</v>
      </c>
      <c r="P15" s="354">
        <v>3.67</v>
      </c>
      <c r="Q15" s="354">
        <v>3.02</v>
      </c>
      <c r="R15" s="354">
        <v>2.81</v>
      </c>
      <c r="S15" s="354">
        <v>1.81</v>
      </c>
      <c r="T15" s="354">
        <v>1.39</v>
      </c>
      <c r="U15" s="354">
        <v>13.64</v>
      </c>
      <c r="V15" s="354">
        <v>12.67</v>
      </c>
      <c r="W15" s="354">
        <v>13.86</v>
      </c>
      <c r="X15" s="354">
        <v>11.43</v>
      </c>
      <c r="Y15" s="374">
        <f t="shared" si="4"/>
        <v>9.3922651933701529E-2</v>
      </c>
      <c r="Z15" s="374">
        <f t="shared" si="5"/>
        <v>-0.17532467532467533</v>
      </c>
      <c r="AA15" s="354">
        <v>19.010000000000002</v>
      </c>
      <c r="AB15" s="354">
        <v>2.54</v>
      </c>
      <c r="AC15" s="354">
        <v>12.08</v>
      </c>
      <c r="AD15" s="354">
        <v>11.77</v>
      </c>
      <c r="AE15" s="354">
        <v>14.27</v>
      </c>
      <c r="AF15" s="354">
        <v>4.6399999999999997</v>
      </c>
      <c r="AG15" s="354">
        <v>32.647656691134955</v>
      </c>
      <c r="AH15" s="354">
        <v>7.5702992659514399</v>
      </c>
      <c r="AI15" s="354">
        <v>12.755505364201015</v>
      </c>
      <c r="AJ15" s="354">
        <v>12.377752682100509</v>
      </c>
      <c r="AK15" s="354">
        <v>12.713725984949091</v>
      </c>
      <c r="AL15" s="354">
        <v>9.23</v>
      </c>
      <c r="AM15" s="354">
        <v>18</v>
      </c>
      <c r="AN15" s="354">
        <v>4.99</v>
      </c>
      <c r="AO15" s="354">
        <v>5.9740044794963589</v>
      </c>
      <c r="AP15" s="354">
        <v>13.649909701639992</v>
      </c>
      <c r="AQ15" s="354">
        <v>15.29043669765383</v>
      </c>
      <c r="AR15" s="354">
        <v>15.757080653254867</v>
      </c>
      <c r="AS15" s="354">
        <v>6.7075098814229248</v>
      </c>
      <c r="AT15" s="354">
        <v>9.06</v>
      </c>
      <c r="AU15" s="354">
        <v>18.61</v>
      </c>
      <c r="AV15" s="354">
        <v>22.69</v>
      </c>
      <c r="AW15" s="354">
        <v>56197</v>
      </c>
      <c r="AX15" s="354">
        <v>58308.5</v>
      </c>
      <c r="AY15" s="374">
        <v>0.22690158064797833</v>
      </c>
      <c r="AZ15" s="374">
        <v>1.5004332755632583</v>
      </c>
      <c r="BA15" s="374">
        <v>0.5774003344187274</v>
      </c>
      <c r="BB15" s="374">
        <v>1.4959013055327497</v>
      </c>
      <c r="BC15" s="374">
        <v>0.5774003344187274</v>
      </c>
      <c r="BD15" s="354">
        <v>155.88</v>
      </c>
      <c r="BE15" s="374">
        <v>0.16286264075202783</v>
      </c>
      <c r="BF15" s="374">
        <v>0.18466942148760332</v>
      </c>
      <c r="BG15" s="354">
        <v>31.25</v>
      </c>
      <c r="BH15" s="354">
        <v>31.14</v>
      </c>
      <c r="BI15" s="354">
        <v>16.96</v>
      </c>
      <c r="BJ15" s="354">
        <v>16.510000000000002</v>
      </c>
      <c r="BK15" s="374">
        <v>-2.9614873837981406E-2</v>
      </c>
      <c r="BL15" s="374">
        <v>-1.157059098220308E-2</v>
      </c>
      <c r="BM15" s="354">
        <v>3.46</v>
      </c>
      <c r="BN15" s="354">
        <v>4.55</v>
      </c>
      <c r="BO15" s="374">
        <v>0.74501678227791446</v>
      </c>
      <c r="BP15" s="374">
        <v>4.6605099060863978E-2</v>
      </c>
      <c r="BQ15" s="374">
        <v>7.6201266242500121E-2</v>
      </c>
      <c r="BR15" s="354">
        <v>15373</v>
      </c>
      <c r="BS15" s="354">
        <v>23894</v>
      </c>
      <c r="BT15" s="354">
        <v>31217</v>
      </c>
      <c r="BU15" s="354">
        <v>64189</v>
      </c>
      <c r="BV15" s="354">
        <v>11542</v>
      </c>
      <c r="BW15" s="354">
        <v>150.04</v>
      </c>
      <c r="BX15" s="354">
        <v>23.19</v>
      </c>
      <c r="BY15" s="354">
        <v>42.1</v>
      </c>
      <c r="BZ15" s="354">
        <v>7.8827985739750446</v>
      </c>
      <c r="CA15" s="354">
        <v>79.03</v>
      </c>
      <c r="CB15" s="354">
        <v>0.8865947284627631</v>
      </c>
      <c r="CC15" s="354">
        <v>2.2831061055127444</v>
      </c>
      <c r="CD15" s="354">
        <v>3.77</v>
      </c>
      <c r="CE15" s="354">
        <v>0.93</v>
      </c>
      <c r="CF15" s="354">
        <v>0.7</v>
      </c>
      <c r="CG15" s="354">
        <v>0.42</v>
      </c>
      <c r="CH15" s="353" t="s">
        <v>100</v>
      </c>
      <c r="CI15" s="355">
        <v>15436</v>
      </c>
    </row>
    <row r="16" spans="1:87" ht="13.5" thickBot="1">
      <c r="A16" s="353" t="s">
        <v>131</v>
      </c>
      <c r="B16" s="353" t="s">
        <v>132</v>
      </c>
      <c r="C16" s="353" t="s">
        <v>96</v>
      </c>
      <c r="D16" s="353" t="s">
        <v>129</v>
      </c>
      <c r="E16" s="353" t="s">
        <v>133</v>
      </c>
      <c r="F16" s="353" t="s">
        <v>99</v>
      </c>
      <c r="G16" s="353">
        <v>9</v>
      </c>
      <c r="H16" s="353">
        <v>202209</v>
      </c>
      <c r="I16" s="353">
        <v>20221103</v>
      </c>
      <c r="J16" s="353">
        <v>20230201</v>
      </c>
      <c r="K16" s="354">
        <v>34059.879999999997</v>
      </c>
      <c r="L16" s="354">
        <v>165.6</v>
      </c>
      <c r="M16" s="354">
        <v>206</v>
      </c>
      <c r="N16" s="354">
        <v>0.55000000000000004</v>
      </c>
      <c r="O16" s="354">
        <v>2.58</v>
      </c>
      <c r="P16" s="354">
        <v>2.62</v>
      </c>
      <c r="Q16" s="354">
        <v>3.32</v>
      </c>
      <c r="R16" s="354">
        <v>0.78</v>
      </c>
      <c r="S16" s="354">
        <v>1.95</v>
      </c>
      <c r="T16" s="354">
        <v>2.5099999999999998</v>
      </c>
      <c r="U16" s="354">
        <v>11.02</v>
      </c>
      <c r="V16" s="354">
        <v>11</v>
      </c>
      <c r="W16" s="354">
        <v>11.48</v>
      </c>
      <c r="X16" s="354">
        <v>12.63</v>
      </c>
      <c r="Y16" s="374">
        <f t="shared" si="4"/>
        <v>4.3636363636363695E-2</v>
      </c>
      <c r="Z16" s="374">
        <f t="shared" si="5"/>
        <v>0.10017421602787469</v>
      </c>
      <c r="AA16" s="354">
        <v>13.41</v>
      </c>
      <c r="AB16" s="354">
        <v>8.19</v>
      </c>
      <c r="AC16" s="354">
        <v>15.03</v>
      </c>
      <c r="AD16" s="354">
        <v>14.43</v>
      </c>
      <c r="AE16" s="354">
        <v>13.12</v>
      </c>
      <c r="AF16" s="354">
        <v>1.76</v>
      </c>
      <c r="AG16" s="354">
        <v>1151.3594405999363</v>
      </c>
      <c r="AH16" s="354">
        <v>8.1980677727268336</v>
      </c>
      <c r="AI16" s="354">
        <v>13.044406481937246</v>
      </c>
      <c r="AJ16" s="354">
        <v>10.649303645365841</v>
      </c>
      <c r="AK16" s="354">
        <v>12.786323412334337</v>
      </c>
      <c r="AL16" s="354">
        <v>11</v>
      </c>
      <c r="AM16" s="354">
        <v>481.56</v>
      </c>
      <c r="AN16" s="354">
        <v>0.14000000000000001</v>
      </c>
      <c r="AO16" s="354">
        <v>0.15456500334305717</v>
      </c>
      <c r="AP16" s="354">
        <v>11.680520297711167</v>
      </c>
      <c r="AQ16" s="354">
        <v>13.642619618747151</v>
      </c>
      <c r="AR16" s="354">
        <v>16.71094014328634</v>
      </c>
      <c r="AS16" s="354">
        <v>16.350527453648745</v>
      </c>
      <c r="AT16" s="354">
        <v>0.34</v>
      </c>
      <c r="AU16" s="354">
        <v>8.94</v>
      </c>
      <c r="AV16" s="354">
        <v>11.5</v>
      </c>
      <c r="AW16" s="354">
        <v>238587</v>
      </c>
      <c r="AX16" s="354">
        <v>251774.66</v>
      </c>
      <c r="AY16" s="374">
        <v>0.12688619118865341</v>
      </c>
      <c r="AZ16" s="374">
        <v>1.4517630685571927</v>
      </c>
      <c r="BA16" s="374">
        <v>1.4584293507321988</v>
      </c>
      <c r="BB16" s="374">
        <v>1.4492492492492492</v>
      </c>
      <c r="BC16" s="374">
        <v>1.4584293507321988</v>
      </c>
      <c r="BD16" s="354">
        <v>444.46</v>
      </c>
      <c r="BE16" s="374">
        <v>0.18087895115527339</v>
      </c>
      <c r="BF16" s="374">
        <v>3.2527072370677736E-2</v>
      </c>
      <c r="BG16" s="354">
        <v>41.54</v>
      </c>
      <c r="BH16" s="354">
        <v>26.44</v>
      </c>
      <c r="BI16" s="354">
        <v>4.08</v>
      </c>
      <c r="BJ16" s="354">
        <v>3.85</v>
      </c>
      <c r="BK16" s="374">
        <v>-0.18361148434679153</v>
      </c>
      <c r="BL16" s="374">
        <v>-2.08023902190214E-3</v>
      </c>
      <c r="BM16" s="354">
        <v>1.17</v>
      </c>
      <c r="BN16" s="354">
        <v>1.68</v>
      </c>
      <c r="BO16" s="374">
        <v>0.22749263017859456</v>
      </c>
      <c r="BP16" s="374">
        <v>4.9152034131103986E-2</v>
      </c>
      <c r="BQ16" s="374">
        <v>6.3848573927488689E-2</v>
      </c>
      <c r="BR16" s="354">
        <v>2393.73</v>
      </c>
      <c r="BS16" s="354">
        <v>3184.45</v>
      </c>
      <c r="BT16" s="354">
        <v>3120.07</v>
      </c>
      <c r="BU16" s="354">
        <v>4632.3599999999997</v>
      </c>
      <c r="BV16" s="354">
        <v>1698.82</v>
      </c>
      <c r="BW16" s="354">
        <v>10.32</v>
      </c>
      <c r="BX16" s="354">
        <v>0.71</v>
      </c>
      <c r="BY16" s="354">
        <v>0.98</v>
      </c>
      <c r="BZ16" s="354">
        <v>10.200696605771135</v>
      </c>
      <c r="CA16" s="354">
        <v>98.49</v>
      </c>
      <c r="CB16" s="354">
        <v>0.99873988288953564</v>
      </c>
      <c r="CC16" s="354">
        <v>0.73314257080902612</v>
      </c>
      <c r="CD16" s="354">
        <v>64.989999999999995</v>
      </c>
      <c r="CE16" s="354">
        <v>0.91</v>
      </c>
      <c r="CF16" s="354">
        <v>0.55000000000000004</v>
      </c>
      <c r="CG16" s="354">
        <v>0.12</v>
      </c>
      <c r="CH16" s="353" t="s">
        <v>100</v>
      </c>
      <c r="CI16" s="353">
        <v>71.27</v>
      </c>
    </row>
    <row r="17" spans="1:87" ht="13.5" thickBot="1">
      <c r="A17" s="353" t="s">
        <v>134</v>
      </c>
      <c r="B17" s="353" t="s">
        <v>135</v>
      </c>
      <c r="C17" s="353" t="s">
        <v>108</v>
      </c>
      <c r="D17" s="353" t="s">
        <v>123</v>
      </c>
      <c r="E17" s="353" t="s">
        <v>136</v>
      </c>
      <c r="F17" s="353" t="s">
        <v>105</v>
      </c>
      <c r="G17" s="353">
        <v>12</v>
      </c>
      <c r="H17" s="353">
        <v>202112</v>
      </c>
      <c r="I17" s="353">
        <v>20221027</v>
      </c>
      <c r="J17" s="353">
        <v>20230126</v>
      </c>
      <c r="K17" s="354">
        <v>3247.05</v>
      </c>
      <c r="L17" s="354">
        <v>46.82</v>
      </c>
      <c r="M17" s="354">
        <v>69</v>
      </c>
      <c r="N17" s="354">
        <v>1.1499999999999999</v>
      </c>
      <c r="O17" s="354">
        <v>1.34</v>
      </c>
      <c r="P17" s="354">
        <v>1.34</v>
      </c>
      <c r="Q17" s="354">
        <v>1.3</v>
      </c>
      <c r="R17" s="354">
        <v>-1.49</v>
      </c>
      <c r="S17" s="354">
        <v>-0.84</v>
      </c>
      <c r="T17" s="354">
        <v>-0.37</v>
      </c>
      <c r="U17" s="354">
        <v>4.75</v>
      </c>
      <c r="V17" s="354">
        <v>5.36</v>
      </c>
      <c r="W17" s="354">
        <v>5.14</v>
      </c>
      <c r="X17" s="354">
        <v>5.37</v>
      </c>
      <c r="Y17" s="374">
        <f t="shared" si="4"/>
        <v>-4.1044776119403048E-2</v>
      </c>
      <c r="Z17" s="374">
        <f t="shared" si="5"/>
        <v>4.474708171206232E-2</v>
      </c>
      <c r="AA17" s="354">
        <v>16.64</v>
      </c>
      <c r="AB17" s="354"/>
      <c r="AC17" s="354">
        <v>9.86</v>
      </c>
      <c r="AD17" s="354">
        <v>9.1</v>
      </c>
      <c r="AE17" s="354">
        <v>8.73</v>
      </c>
      <c r="AF17" s="354"/>
      <c r="AG17" s="354">
        <v>15.060906818538715</v>
      </c>
      <c r="AH17" s="354">
        <v>5.0092401640480837</v>
      </c>
      <c r="AI17" s="354">
        <v>10.327226002861057</v>
      </c>
      <c r="AJ17" s="354">
        <v>10.208715808517789</v>
      </c>
      <c r="AK17" s="354">
        <v>4.4619920186925315</v>
      </c>
      <c r="AL17" s="354">
        <v>7.76</v>
      </c>
      <c r="AM17" s="354">
        <v>1.04</v>
      </c>
      <c r="AN17" s="354">
        <v>2.91</v>
      </c>
      <c r="AO17" s="354">
        <v>3.6208134398506178</v>
      </c>
      <c r="AP17" s="354">
        <v>6.9256851490387445</v>
      </c>
      <c r="AQ17" s="354">
        <v>5.2804822717925441</v>
      </c>
      <c r="AR17" s="354">
        <v>5.3417819486563243</v>
      </c>
      <c r="AS17" s="354">
        <v>22.052010091015742</v>
      </c>
      <c r="AT17" s="354">
        <v>44.97</v>
      </c>
      <c r="AU17" s="354">
        <v>27.89</v>
      </c>
      <c r="AV17" s="354">
        <v>-8.9</v>
      </c>
      <c r="AW17" s="354">
        <v>1068.6600000000001</v>
      </c>
      <c r="AX17" s="354">
        <v>1089.24</v>
      </c>
      <c r="AY17" s="374">
        <v>-5.7280426114329187E-2</v>
      </c>
      <c r="AZ17" s="374">
        <v>0.43866512970059696</v>
      </c>
      <c r="BA17" s="374">
        <v>0</v>
      </c>
      <c r="BB17" s="374">
        <v>0.43915343915343935</v>
      </c>
      <c r="BC17" s="374">
        <v>0</v>
      </c>
      <c r="BD17" s="354">
        <v>10.85</v>
      </c>
      <c r="BE17" s="374">
        <v>0</v>
      </c>
      <c r="BF17" s="374">
        <v>1.4608555613410998E-2</v>
      </c>
      <c r="BG17" s="354">
        <v>8.8000000000000007</v>
      </c>
      <c r="BH17" s="354">
        <v>8.3000000000000007</v>
      </c>
      <c r="BI17" s="354">
        <v>1.39</v>
      </c>
      <c r="BJ17" s="354">
        <v>1.46</v>
      </c>
      <c r="BK17" s="374">
        <v>-1.14755108787619E-2</v>
      </c>
      <c r="BL17" s="374">
        <v>-7.8687290062367746E-3</v>
      </c>
      <c r="BM17" s="354">
        <v>1.28</v>
      </c>
      <c r="BN17" s="354">
        <v>1.33</v>
      </c>
      <c r="BO17" s="374">
        <v>0.1197786451339011</v>
      </c>
      <c r="BP17" s="374">
        <v>0.10870746883784904</v>
      </c>
      <c r="BQ17" s="374">
        <v>0.22154331181679232</v>
      </c>
      <c r="BR17" s="354">
        <v>521.54</v>
      </c>
      <c r="BS17" s="354">
        <v>571.95000000000005</v>
      </c>
      <c r="BT17" s="354">
        <v>419.93</v>
      </c>
      <c r="BU17" s="354">
        <v>866.21</v>
      </c>
      <c r="BV17" s="354">
        <v>376.91</v>
      </c>
      <c r="BW17" s="354">
        <v>43.87</v>
      </c>
      <c r="BX17" s="354">
        <v>31.01</v>
      </c>
      <c r="BY17" s="354">
        <v>29.55</v>
      </c>
      <c r="BZ17" s="354">
        <v>0</v>
      </c>
      <c r="CA17" s="354">
        <v>21.49</v>
      </c>
      <c r="CB17" s="354">
        <v>0.86902179703016635</v>
      </c>
      <c r="CC17" s="354">
        <v>1.0735015286025045</v>
      </c>
      <c r="CD17" s="354">
        <v>0.27</v>
      </c>
      <c r="CE17" s="354">
        <v>1.04</v>
      </c>
      <c r="CF17" s="354">
        <v>1.01</v>
      </c>
      <c r="CG17" s="354">
        <v>0.21</v>
      </c>
      <c r="CH17" s="353" t="s">
        <v>100</v>
      </c>
      <c r="CI17" s="355">
        <v>2966.45</v>
      </c>
    </row>
    <row r="18" spans="1:87" ht="13.5" thickBot="1">
      <c r="A18" s="353" t="s">
        <v>137</v>
      </c>
      <c r="B18" s="353" t="s">
        <v>138</v>
      </c>
      <c r="C18" s="353" t="s">
        <v>108</v>
      </c>
      <c r="D18" s="353" t="s">
        <v>129</v>
      </c>
      <c r="E18" s="353" t="s">
        <v>139</v>
      </c>
      <c r="F18" s="353" t="s">
        <v>105</v>
      </c>
      <c r="G18" s="353">
        <v>12</v>
      </c>
      <c r="H18" s="353">
        <v>202112</v>
      </c>
      <c r="I18" s="353">
        <v>20210913</v>
      </c>
      <c r="J18" s="353"/>
      <c r="K18" s="354">
        <v>3583.52</v>
      </c>
      <c r="L18" s="354">
        <v>15.63</v>
      </c>
      <c r="M18" s="354">
        <v>229</v>
      </c>
      <c r="N18" s="354">
        <v>0.8</v>
      </c>
      <c r="O18" s="354"/>
      <c r="P18" s="354"/>
      <c r="Q18" s="354"/>
      <c r="R18" s="354"/>
      <c r="S18" s="354"/>
      <c r="T18" s="354"/>
      <c r="U18" s="354"/>
      <c r="V18" s="354"/>
      <c r="W18" s="354">
        <v>0.37</v>
      </c>
      <c r="X18" s="354">
        <v>0.47</v>
      </c>
      <c r="Y18" s="374" t="e">
        <f t="shared" si="4"/>
        <v>#DIV/0!</v>
      </c>
      <c r="Z18" s="374">
        <f t="shared" si="5"/>
        <v>0.27027027027027017</v>
      </c>
      <c r="AA18" s="354"/>
      <c r="AB18" s="354">
        <v>32.64</v>
      </c>
      <c r="AC18" s="354"/>
      <c r="AD18" s="354">
        <v>42.24</v>
      </c>
      <c r="AE18" s="354">
        <v>33.11</v>
      </c>
      <c r="AF18" s="354">
        <v>1.29</v>
      </c>
      <c r="AG18" s="354">
        <v>1.2524084778420039</v>
      </c>
      <c r="AH18" s="354">
        <v>6.0211946050096339E-2</v>
      </c>
      <c r="AI18" s="354">
        <v>0.30346820809248554</v>
      </c>
      <c r="AJ18" s="354">
        <v>0.13150289017341041</v>
      </c>
      <c r="AK18" s="354">
        <v>37.35778476190476</v>
      </c>
      <c r="AL18" s="354">
        <v>36.700000000000003</v>
      </c>
      <c r="AM18" s="354">
        <v>3.92</v>
      </c>
      <c r="AN18" s="354"/>
      <c r="AO18" s="354">
        <v>12.8628</v>
      </c>
      <c r="AP18" s="354">
        <v>84.028341708542712</v>
      </c>
      <c r="AQ18" s="354">
        <v>53.084571428571429</v>
      </c>
      <c r="AR18" s="354">
        <v>122.50285714285714</v>
      </c>
      <c r="AS18" s="354">
        <v>0.52793834296724473</v>
      </c>
      <c r="AT18" s="354">
        <v>3.99</v>
      </c>
      <c r="AU18" s="354"/>
      <c r="AV18" s="354">
        <v>0</v>
      </c>
      <c r="AW18" s="354">
        <v>401.06</v>
      </c>
      <c r="AX18" s="354">
        <v>471.11</v>
      </c>
      <c r="AY18" s="374" t="s">
        <v>140</v>
      </c>
      <c r="AZ18" s="374" t="s">
        <v>140</v>
      </c>
      <c r="BA18" s="374" t="s">
        <v>140</v>
      </c>
      <c r="BB18" s="374" t="s">
        <v>140</v>
      </c>
      <c r="BC18" s="374" t="s">
        <v>140</v>
      </c>
      <c r="BD18" s="354"/>
      <c r="BE18" s="374">
        <v>1.2196538506214426E-2</v>
      </c>
      <c r="BF18" s="374">
        <v>1.4939643838890879E-2</v>
      </c>
      <c r="BG18" s="354"/>
      <c r="BH18" s="354"/>
      <c r="BI18" s="354"/>
      <c r="BJ18" s="354"/>
      <c r="BK18" s="374">
        <v>-0.56666666666666665</v>
      </c>
      <c r="BL18" s="374">
        <v>-0.1373076923076923</v>
      </c>
      <c r="BM18" s="354">
        <v>0</v>
      </c>
      <c r="BN18" s="354"/>
      <c r="BO18" s="374">
        <v>0</v>
      </c>
      <c r="BP18" s="374">
        <v>5.311147319822556E-3</v>
      </c>
      <c r="BQ18" s="374">
        <v>8.4676683949394989E-3</v>
      </c>
      <c r="BR18" s="354">
        <v>9.9600000000000009</v>
      </c>
      <c r="BS18" s="354">
        <v>65.14</v>
      </c>
      <c r="BT18" s="354">
        <v>97.47</v>
      </c>
      <c r="BU18" s="354" t="s">
        <v>100</v>
      </c>
      <c r="BV18" s="354">
        <v>5.92</v>
      </c>
      <c r="BW18" s="354">
        <v>0</v>
      </c>
      <c r="BX18" s="354"/>
      <c r="BY18" s="354"/>
      <c r="BZ18" s="354">
        <v>7</v>
      </c>
      <c r="CA18" s="354"/>
      <c r="CB18" s="354">
        <v>0.31661500892270122</v>
      </c>
      <c r="CC18" s="354">
        <v>3.0226130653266332</v>
      </c>
      <c r="CD18" s="354"/>
      <c r="CE18" s="354">
        <v>1.26</v>
      </c>
      <c r="CF18" s="354">
        <v>0.98</v>
      </c>
      <c r="CG18" s="354">
        <v>0.63</v>
      </c>
      <c r="CH18" s="353" t="s">
        <v>100</v>
      </c>
      <c r="CI18" s="353">
        <v>913.5</v>
      </c>
    </row>
    <row r="19" spans="1:87" ht="13.5" thickBot="1">
      <c r="A19" s="353" t="s">
        <v>141</v>
      </c>
      <c r="B19" s="353" t="s">
        <v>142</v>
      </c>
      <c r="C19" s="353" t="s">
        <v>96</v>
      </c>
      <c r="D19" s="353" t="s">
        <v>143</v>
      </c>
      <c r="E19" s="353" t="s">
        <v>144</v>
      </c>
      <c r="F19" s="353" t="s">
        <v>105</v>
      </c>
      <c r="G19" s="353">
        <v>12</v>
      </c>
      <c r="H19" s="353">
        <v>202112</v>
      </c>
      <c r="I19" s="353">
        <v>20221027</v>
      </c>
      <c r="J19" s="353">
        <v>20230223</v>
      </c>
      <c r="K19" s="354">
        <v>44064.04</v>
      </c>
      <c r="L19" s="354">
        <v>2.8</v>
      </c>
      <c r="M19" s="354">
        <v>15737</v>
      </c>
      <c r="N19" s="354">
        <v>1.04</v>
      </c>
      <c r="O19" s="354">
        <v>0.03</v>
      </c>
      <c r="P19" s="354">
        <v>0.04</v>
      </c>
      <c r="Q19" s="354"/>
      <c r="R19" s="354">
        <v>33.33</v>
      </c>
      <c r="S19" s="354"/>
      <c r="T19" s="354"/>
      <c r="U19" s="354">
        <v>0.16</v>
      </c>
      <c r="V19" s="354">
        <v>0.14000000000000001</v>
      </c>
      <c r="W19" s="354">
        <v>0.16</v>
      </c>
      <c r="X19" s="354">
        <v>0.16</v>
      </c>
      <c r="Y19" s="374">
        <f t="shared" si="4"/>
        <v>0.14285714285714279</v>
      </c>
      <c r="Z19" s="374">
        <f t="shared" si="5"/>
        <v>0</v>
      </c>
      <c r="AA19" s="354">
        <v>-9.5500000000000007</v>
      </c>
      <c r="AB19" s="354">
        <v>9.1</v>
      </c>
      <c r="AC19" s="354">
        <v>17.5</v>
      </c>
      <c r="AD19" s="354">
        <v>18.07</v>
      </c>
      <c r="AE19" s="354">
        <v>17.5</v>
      </c>
      <c r="AF19" s="354">
        <v>1.99</v>
      </c>
      <c r="AG19" s="354">
        <v>5.020238349341871</v>
      </c>
      <c r="AH19" s="354">
        <v>0.83208936829801294</v>
      </c>
      <c r="AI19" s="354">
        <v>1.3122679397265844</v>
      </c>
      <c r="AJ19" s="354">
        <v>0.83532671392996904</v>
      </c>
      <c r="AK19" s="354">
        <v>11.883243907680214</v>
      </c>
      <c r="AL19" s="354">
        <v>12.6</v>
      </c>
      <c r="AM19" s="354">
        <v>2.52</v>
      </c>
      <c r="AN19" s="354">
        <v>2.92</v>
      </c>
      <c r="AO19" s="354">
        <v>0.36890644292558566</v>
      </c>
      <c r="AP19" s="354">
        <v>1.4408966734212008</v>
      </c>
      <c r="AQ19" s="354">
        <v>1.4112958306976495</v>
      </c>
      <c r="AR19" s="354">
        <v>2.2170945106989461</v>
      </c>
      <c r="AS19" s="354">
        <v>1.2107981399603598</v>
      </c>
      <c r="AT19" s="354">
        <v>1.1100000000000001</v>
      </c>
      <c r="AU19" s="354">
        <v>-1.65</v>
      </c>
      <c r="AV19" s="354">
        <v>19.149999999999999</v>
      </c>
      <c r="AW19" s="354">
        <v>13503.33</v>
      </c>
      <c r="AX19" s="354">
        <v>16105.34</v>
      </c>
      <c r="AY19" s="374">
        <v>0.24795388752804948</v>
      </c>
      <c r="AZ19" s="374">
        <v>0.11350334815543878</v>
      </c>
      <c r="BA19" s="374">
        <v>6.9376792176406507E-2</v>
      </c>
      <c r="BB19" s="374">
        <v>0.10666666666666662</v>
      </c>
      <c r="BC19" s="374">
        <v>6.9376792176406507E-2</v>
      </c>
      <c r="BD19" s="354">
        <v>15.69</v>
      </c>
      <c r="BE19" s="374">
        <v>0.16273055900818328</v>
      </c>
      <c r="BF19" s="374">
        <v>9.8567498295554598E-2</v>
      </c>
      <c r="BG19" s="354">
        <v>15.3</v>
      </c>
      <c r="BH19" s="354">
        <v>18.149999999999999</v>
      </c>
      <c r="BI19" s="354">
        <v>9.9</v>
      </c>
      <c r="BJ19" s="354">
        <v>11.49</v>
      </c>
      <c r="BK19" s="374">
        <v>-0.36344805154348869</v>
      </c>
      <c r="BL19" s="374">
        <v>-9.5003701539218763E-2</v>
      </c>
      <c r="BM19" s="354">
        <v>0.85</v>
      </c>
      <c r="BN19" s="354">
        <v>2.0699999999999998</v>
      </c>
      <c r="BO19" s="374">
        <v>0.16296326472403003</v>
      </c>
      <c r="BP19" s="374">
        <v>5.3359584987688405E-2</v>
      </c>
      <c r="BQ19" s="374">
        <v>0.30265460649636555</v>
      </c>
      <c r="BR19" s="354">
        <v>3555.35</v>
      </c>
      <c r="BS19" s="354">
        <v>4555.3599999999997</v>
      </c>
      <c r="BT19" s="354">
        <v>3497.06</v>
      </c>
      <c r="BU19" s="354">
        <v>417.57</v>
      </c>
      <c r="BV19" s="354">
        <v>2347.94</v>
      </c>
      <c r="BW19" s="354">
        <v>6.36</v>
      </c>
      <c r="BX19" s="354">
        <v>16.579999999999998</v>
      </c>
      <c r="BY19" s="354">
        <v>17.23</v>
      </c>
      <c r="BZ19" s="354">
        <v>19.57120523279843</v>
      </c>
      <c r="CA19" s="354">
        <v>2.37</v>
      </c>
      <c r="CB19" s="354">
        <v>0.3555622817884897</v>
      </c>
      <c r="CC19" s="354">
        <v>-0.70644594485526468</v>
      </c>
      <c r="CD19" s="354">
        <v>0.02</v>
      </c>
      <c r="CE19" s="354">
        <v>1.19</v>
      </c>
      <c r="CF19" s="354">
        <v>0.71</v>
      </c>
      <c r="CG19" s="354">
        <v>0.52</v>
      </c>
      <c r="CH19" s="353" t="s">
        <v>100</v>
      </c>
      <c r="CI19" s="355">
        <v>15568.46</v>
      </c>
    </row>
    <row r="20" spans="1:87" ht="13.5" thickBot="1">
      <c r="A20" s="353" t="s">
        <v>145</v>
      </c>
      <c r="B20" s="353" t="s">
        <v>146</v>
      </c>
      <c r="C20" s="353" t="s">
        <v>96</v>
      </c>
      <c r="D20" s="353" t="s">
        <v>147</v>
      </c>
      <c r="E20" s="353" t="s">
        <v>148</v>
      </c>
      <c r="F20" s="353" t="s">
        <v>105</v>
      </c>
      <c r="G20" s="353">
        <v>12</v>
      </c>
      <c r="H20" s="353">
        <v>202112</v>
      </c>
      <c r="I20" s="353">
        <v>20221027</v>
      </c>
      <c r="J20" s="353">
        <v>20230221</v>
      </c>
      <c r="K20" s="354">
        <v>3770.59</v>
      </c>
      <c r="L20" s="354">
        <v>170.36</v>
      </c>
      <c r="M20" s="354">
        <v>22.13</v>
      </c>
      <c r="N20" s="354">
        <v>1.1399999999999999</v>
      </c>
      <c r="O20" s="354">
        <v>9.19</v>
      </c>
      <c r="P20" s="354">
        <v>8.18</v>
      </c>
      <c r="Q20" s="354">
        <v>8.08</v>
      </c>
      <c r="R20" s="354">
        <v>0.44</v>
      </c>
      <c r="S20" s="354">
        <v>13.06</v>
      </c>
      <c r="T20" s="354">
        <v>11.18</v>
      </c>
      <c r="U20" s="354">
        <v>36</v>
      </c>
      <c r="V20" s="354">
        <v>25.57</v>
      </c>
      <c r="W20" s="354">
        <v>37.08</v>
      </c>
      <c r="X20" s="354">
        <v>31.21</v>
      </c>
      <c r="Y20" s="374">
        <f t="shared" si="4"/>
        <v>0.45013687915526002</v>
      </c>
      <c r="Z20" s="374">
        <f t="shared" si="5"/>
        <v>-0.15830636461704417</v>
      </c>
      <c r="AA20" s="354">
        <v>45.09</v>
      </c>
      <c r="AB20" s="354">
        <v>18.52</v>
      </c>
      <c r="AC20" s="354">
        <v>4.7300000000000004</v>
      </c>
      <c r="AD20" s="354">
        <v>4.59</v>
      </c>
      <c r="AE20" s="354">
        <v>5.46</v>
      </c>
      <c r="AF20" s="354">
        <v>0.25</v>
      </c>
      <c r="AG20" s="354">
        <v>650.80542986425337</v>
      </c>
      <c r="AH20" s="354">
        <v>35.502262443438916</v>
      </c>
      <c r="AI20" s="354">
        <v>39.343891402714931</v>
      </c>
      <c r="AJ20" s="354">
        <v>34.932126696832576</v>
      </c>
      <c r="AK20" s="354">
        <v>4.2471650373778029</v>
      </c>
      <c r="AL20" s="354">
        <v>6.45</v>
      </c>
      <c r="AM20" s="354">
        <v>1.43</v>
      </c>
      <c r="AN20" s="354">
        <v>0.26</v>
      </c>
      <c r="AO20" s="354">
        <v>0.49730998136663235</v>
      </c>
      <c r="AP20" s="354">
        <v>5.608648945346193</v>
      </c>
      <c r="AQ20" s="354">
        <v>8.2262334675100632</v>
      </c>
      <c r="AR20" s="354">
        <v>9.2651683937823837</v>
      </c>
      <c r="AS20" s="354">
        <v>6.751131221719457</v>
      </c>
      <c r="AT20" s="354">
        <v>119.41</v>
      </c>
      <c r="AU20" s="354">
        <v>14.92</v>
      </c>
      <c r="AV20" s="354">
        <v>37.94</v>
      </c>
      <c r="AW20" s="354">
        <v>9837.7000000000007</v>
      </c>
      <c r="AX20" s="354">
        <v>15560.17</v>
      </c>
      <c r="AY20" s="374">
        <v>0.37941333183768472</v>
      </c>
      <c r="AZ20" s="374">
        <v>1.0927672955974843</v>
      </c>
      <c r="BA20" s="374">
        <v>1.1353829557713051</v>
      </c>
      <c r="BB20" s="374">
        <v>1.0188679245283021</v>
      </c>
      <c r="BC20" s="374">
        <v>1.1353829557713051</v>
      </c>
      <c r="BD20" s="354">
        <v>34.33</v>
      </c>
      <c r="BE20" s="374">
        <v>0.1811463590483057</v>
      </c>
      <c r="BF20" s="374">
        <v>0.12091231314532286</v>
      </c>
      <c r="BG20" s="354">
        <v>14.09</v>
      </c>
      <c r="BH20" s="354">
        <v>13.65</v>
      </c>
      <c r="BI20" s="354">
        <v>10.25</v>
      </c>
      <c r="BJ20" s="354">
        <v>8.08</v>
      </c>
      <c r="BK20" s="374">
        <v>-0.11213341000575044</v>
      </c>
      <c r="BL20" s="374">
        <v>-6.7789303890758408E-3</v>
      </c>
      <c r="BM20" s="354">
        <v>0</v>
      </c>
      <c r="BN20" s="354">
        <v>0</v>
      </c>
      <c r="BO20" s="374">
        <v>0</v>
      </c>
      <c r="BP20" s="374">
        <v>0.21246117560406297</v>
      </c>
      <c r="BQ20" s="374">
        <v>0.2090492321773344</v>
      </c>
      <c r="BR20" s="354">
        <v>799.8</v>
      </c>
      <c r="BS20" s="354">
        <v>862.6</v>
      </c>
      <c r="BT20" s="354">
        <v>611.29999999999995</v>
      </c>
      <c r="BU20" s="354">
        <v>3520.1</v>
      </c>
      <c r="BV20" s="354">
        <v>532.4</v>
      </c>
      <c r="BW20" s="354">
        <v>109.28</v>
      </c>
      <c r="BX20" s="354">
        <v>5.46</v>
      </c>
      <c r="BY20" s="354">
        <v>5.58</v>
      </c>
      <c r="BZ20" s="354">
        <v>7.003484320557491</v>
      </c>
      <c r="CA20" s="354">
        <v>55.24</v>
      </c>
      <c r="CB20" s="354">
        <v>0.66188605862108674</v>
      </c>
      <c r="CC20" s="354">
        <v>2.7129302909119422</v>
      </c>
      <c r="CD20" s="354">
        <v>1.23</v>
      </c>
      <c r="CE20" s="354">
        <v>1.56</v>
      </c>
      <c r="CF20" s="354">
        <v>0.76</v>
      </c>
      <c r="CG20" s="354">
        <v>0.48</v>
      </c>
      <c r="CH20" s="353" t="s">
        <v>100</v>
      </c>
      <c r="CI20" s="355">
        <v>2115.5</v>
      </c>
    </row>
    <row r="21" spans="1:87" ht="13.5" thickBot="1">
      <c r="A21" s="353" t="s">
        <v>149</v>
      </c>
      <c r="B21" s="353" t="s">
        <v>150</v>
      </c>
      <c r="C21" s="353" t="s">
        <v>108</v>
      </c>
      <c r="D21" s="353" t="s">
        <v>129</v>
      </c>
      <c r="E21" s="353" t="s">
        <v>139</v>
      </c>
      <c r="F21" s="353" t="s">
        <v>99</v>
      </c>
      <c r="G21" s="353">
        <v>3</v>
      </c>
      <c r="H21" s="353">
        <v>202203</v>
      </c>
      <c r="I21" s="353">
        <v>20221101</v>
      </c>
      <c r="J21" s="353">
        <v>20230202</v>
      </c>
      <c r="K21" s="354">
        <v>17141.86</v>
      </c>
      <c r="L21" s="354">
        <v>380.16</v>
      </c>
      <c r="M21" s="354">
        <v>45</v>
      </c>
      <c r="N21" s="354">
        <v>1.4</v>
      </c>
      <c r="O21" s="354">
        <v>1.05</v>
      </c>
      <c r="P21" s="354">
        <v>1.07</v>
      </c>
      <c r="Q21" s="354">
        <v>1.1299999999999999</v>
      </c>
      <c r="R21" s="354">
        <v>23.81</v>
      </c>
      <c r="S21" s="354">
        <v>15.74</v>
      </c>
      <c r="T21" s="354">
        <v>15.57</v>
      </c>
      <c r="U21" s="354">
        <v>4.84</v>
      </c>
      <c r="V21" s="354">
        <v>4.3600000000000003</v>
      </c>
      <c r="W21" s="354">
        <v>4.6100000000000003</v>
      </c>
      <c r="X21" s="354">
        <v>5.44</v>
      </c>
      <c r="Y21" s="374">
        <f t="shared" si="4"/>
        <v>5.7339449541284448E-2</v>
      </c>
      <c r="Z21" s="374">
        <f t="shared" si="5"/>
        <v>0.18004338394793917</v>
      </c>
      <c r="AA21" s="354">
        <v>14.64</v>
      </c>
      <c r="AB21" s="354">
        <v>25</v>
      </c>
      <c r="AC21" s="354">
        <v>78.540000000000006</v>
      </c>
      <c r="AD21" s="354">
        <v>82.39</v>
      </c>
      <c r="AE21" s="354">
        <v>69.86</v>
      </c>
      <c r="AF21" s="354">
        <v>3.3</v>
      </c>
      <c r="AG21" s="354">
        <v>23.673102353874636</v>
      </c>
      <c r="AH21" s="354">
        <v>5.8794851450233621</v>
      </c>
      <c r="AI21" s="354">
        <v>5.5316715154720972</v>
      </c>
      <c r="AJ21" s="354">
        <v>4.7875782420876307</v>
      </c>
      <c r="AK21" s="354">
        <v>68.876107146699184</v>
      </c>
      <c r="AL21" s="354">
        <v>74.709999999999994</v>
      </c>
      <c r="AM21" s="354">
        <v>11.13</v>
      </c>
      <c r="AN21" s="354">
        <v>15.96</v>
      </c>
      <c r="AO21" s="354">
        <v>15.924458335195364</v>
      </c>
      <c r="AP21" s="354">
        <v>36.945414762270936</v>
      </c>
      <c r="AQ21" s="354">
        <v>68.149623679691459</v>
      </c>
      <c r="AR21" s="354">
        <v>78.741550119232855</v>
      </c>
      <c r="AS21" s="354">
        <v>18.081019130741428</v>
      </c>
      <c r="AT21" s="354">
        <v>34.15</v>
      </c>
      <c r="AU21" s="354">
        <v>12.69</v>
      </c>
      <c r="AV21" s="354">
        <v>21.74</v>
      </c>
      <c r="AW21" s="354">
        <v>1031.75</v>
      </c>
      <c r="AX21" s="354">
        <v>1146.4000000000001</v>
      </c>
      <c r="AY21" s="374">
        <v>7.8952719938445663E-3</v>
      </c>
      <c r="AZ21" s="374">
        <v>0.11091133890615688</v>
      </c>
      <c r="BA21" s="374">
        <v>-7.8894466312761063E-2</v>
      </c>
      <c r="BB21" s="374">
        <v>0.11358574610244984</v>
      </c>
      <c r="BC21" s="374">
        <v>-7.8894466312761063E-2</v>
      </c>
      <c r="BD21" s="354">
        <v>14.77</v>
      </c>
      <c r="BE21" s="374">
        <v>0.16231398209517667</v>
      </c>
      <c r="BF21" s="374">
        <v>0.16202778288991374</v>
      </c>
      <c r="BG21" s="354">
        <v>14.77</v>
      </c>
      <c r="BH21" s="354">
        <v>17.11</v>
      </c>
      <c r="BI21" s="354">
        <v>13.32</v>
      </c>
      <c r="BJ21" s="354">
        <v>15.19</v>
      </c>
      <c r="BK21" s="374">
        <v>-0.13451508667917747</v>
      </c>
      <c r="BL21" s="374">
        <v>-3.1432013525792855E-2</v>
      </c>
      <c r="BM21" s="354">
        <v>0</v>
      </c>
      <c r="BN21" s="354">
        <v>0</v>
      </c>
      <c r="BO21" s="374">
        <v>0</v>
      </c>
      <c r="BP21" s="374">
        <v>1.5431719540743733E-2</v>
      </c>
      <c r="BQ21" s="374">
        <v>1.2565822157710318E-2</v>
      </c>
      <c r="BR21" s="354">
        <v>190.56</v>
      </c>
      <c r="BS21" s="354">
        <v>218.65</v>
      </c>
      <c r="BT21" s="354">
        <v>231.62</v>
      </c>
      <c r="BU21" s="354" t="s">
        <v>100</v>
      </c>
      <c r="BV21" s="354">
        <v>136.51</v>
      </c>
      <c r="BW21" s="354">
        <v>-39.47</v>
      </c>
      <c r="BX21" s="354">
        <v>24.84</v>
      </c>
      <c r="BY21" s="354">
        <v>20.67</v>
      </c>
      <c r="BZ21" s="354">
        <v>2.6911396434634973</v>
      </c>
      <c r="CA21" s="354">
        <v>0</v>
      </c>
      <c r="CB21" s="354">
        <v>9.2397839372276816E-2</v>
      </c>
      <c r="CC21" s="354">
        <v>-0.39384271779231217</v>
      </c>
      <c r="CD21" s="354">
        <v>0</v>
      </c>
      <c r="CE21" s="354">
        <v>7.93</v>
      </c>
      <c r="CF21" s="354">
        <v>6.37</v>
      </c>
      <c r="CG21" s="354">
        <v>5.72</v>
      </c>
      <c r="CH21" s="353" t="s">
        <v>100</v>
      </c>
      <c r="CI21" s="355">
        <v>1503.33</v>
      </c>
    </row>
    <row r="22" spans="1:87" ht="13.5" thickBot="1">
      <c r="A22" s="353" t="s">
        <v>151</v>
      </c>
      <c r="B22" s="353" t="s">
        <v>152</v>
      </c>
      <c r="C22" s="353" t="s">
        <v>108</v>
      </c>
      <c r="D22" s="353" t="s">
        <v>97</v>
      </c>
      <c r="E22" s="353" t="s">
        <v>153</v>
      </c>
      <c r="F22" s="353" t="s">
        <v>105</v>
      </c>
      <c r="G22" s="353">
        <v>12</v>
      </c>
      <c r="H22" s="353">
        <v>202112</v>
      </c>
      <c r="I22" s="353">
        <v>20221101</v>
      </c>
      <c r="J22" s="353">
        <v>20230221</v>
      </c>
      <c r="K22" s="354">
        <v>58205.79</v>
      </c>
      <c r="L22" s="354">
        <v>90.61</v>
      </c>
      <c r="M22" s="354">
        <v>642</v>
      </c>
      <c r="N22" s="354">
        <v>0.92</v>
      </c>
      <c r="O22" s="354">
        <v>1.43</v>
      </c>
      <c r="P22" s="354">
        <v>0.25</v>
      </c>
      <c r="Q22" s="354">
        <v>-0.01</v>
      </c>
      <c r="R22" s="354">
        <v>25.17</v>
      </c>
      <c r="S22" s="354">
        <v>36.590000000000003</v>
      </c>
      <c r="T22" s="354">
        <v>52.76</v>
      </c>
      <c r="U22" s="354">
        <v>2.4</v>
      </c>
      <c r="V22" s="354">
        <v>-0.62</v>
      </c>
      <c r="W22" s="354">
        <v>2.58</v>
      </c>
      <c r="X22" s="354">
        <v>2.83</v>
      </c>
      <c r="Y22" s="374">
        <f t="shared" si="4"/>
        <v>-5.161290322580645</v>
      </c>
      <c r="Z22" s="374">
        <f t="shared" si="5"/>
        <v>9.68992248062015E-2</v>
      </c>
      <c r="AA22" s="354"/>
      <c r="AB22" s="354">
        <v>20.7</v>
      </c>
      <c r="AC22" s="354">
        <v>37.75</v>
      </c>
      <c r="AD22" s="354">
        <v>35.08</v>
      </c>
      <c r="AE22" s="354">
        <v>32.06</v>
      </c>
      <c r="AF22" s="354">
        <v>1.69</v>
      </c>
      <c r="AG22" s="354">
        <v>12.571943459799339</v>
      </c>
      <c r="AH22" s="354">
        <v>2.5502555206232698</v>
      </c>
      <c r="AI22" s="354">
        <v>5.2421668524618914</v>
      </c>
      <c r="AJ22" s="354">
        <v>5.2091871563310246</v>
      </c>
      <c r="AK22" s="354">
        <v>17.086445838314937</v>
      </c>
      <c r="AL22" s="354"/>
      <c r="AM22" s="354">
        <v>10.51</v>
      </c>
      <c r="AN22" s="354">
        <v>7.25</v>
      </c>
      <c r="AO22" s="354">
        <v>6.4816644212387828</v>
      </c>
      <c r="AP22" s="354">
        <v>28.324249407751552</v>
      </c>
      <c r="AQ22" s="354">
        <v>15.544548833072341</v>
      </c>
      <c r="AR22" s="354">
        <v>15.642962363172346</v>
      </c>
      <c r="AS22" s="354">
        <v>15.073816025151244</v>
      </c>
      <c r="AT22" s="354">
        <v>8.6199999999999992</v>
      </c>
      <c r="AU22" s="354"/>
      <c r="AV22" s="354">
        <v>77.37</v>
      </c>
      <c r="AW22" s="354">
        <v>5991.76</v>
      </c>
      <c r="AX22" s="354">
        <v>8350.1200000000008</v>
      </c>
      <c r="AY22" s="374">
        <v>0.77365513399299446</v>
      </c>
      <c r="AZ22" s="374">
        <v>0.92321574553363839</v>
      </c>
      <c r="BA22" s="374">
        <v>1.119582011544374</v>
      </c>
      <c r="BB22" s="374">
        <v>0.96464019851116622</v>
      </c>
      <c r="BC22" s="374">
        <v>1.119582011544374</v>
      </c>
      <c r="BD22" s="354">
        <v>32.130000000000003</v>
      </c>
      <c r="BE22" s="374">
        <v>0.20378196319857075</v>
      </c>
      <c r="BF22" s="374">
        <v>0.10155840631842156</v>
      </c>
      <c r="BG22" s="354">
        <v>23.1</v>
      </c>
      <c r="BH22" s="354"/>
      <c r="BI22" s="354">
        <v>9.89</v>
      </c>
      <c r="BJ22" s="354"/>
      <c r="BK22" s="374">
        <v>-6.291233579369628E-3</v>
      </c>
      <c r="BL22" s="374">
        <v>-2.6232774778477269E-3</v>
      </c>
      <c r="BM22" s="354">
        <v>0</v>
      </c>
      <c r="BN22" s="354"/>
      <c r="BO22" s="374">
        <v>0</v>
      </c>
      <c r="BP22" s="374">
        <v>2.8472206326038516E-2</v>
      </c>
      <c r="BQ22" s="374">
        <v>5.8157721964173549E-2</v>
      </c>
      <c r="BR22" s="354">
        <v>137.38999999999999</v>
      </c>
      <c r="BS22" s="354">
        <v>284.14999999999998</v>
      </c>
      <c r="BT22" s="354">
        <v>-81.17</v>
      </c>
      <c r="BU22" s="354">
        <v>1982.54</v>
      </c>
      <c r="BV22" s="354">
        <v>-352.03</v>
      </c>
      <c r="BW22" s="354">
        <v>92.32</v>
      </c>
      <c r="BX22" s="354">
        <v>20.28</v>
      </c>
      <c r="BY22" s="354">
        <v>20.309999999999999</v>
      </c>
      <c r="BZ22" s="354">
        <v>76.591756807161502</v>
      </c>
      <c r="CA22" s="354">
        <v>26.39</v>
      </c>
      <c r="CB22" s="354">
        <v>0.6553910997294824</v>
      </c>
      <c r="CC22" s="354">
        <v>-2.8095428054263181</v>
      </c>
      <c r="CD22" s="354">
        <v>0.36</v>
      </c>
      <c r="CE22" s="354">
        <v>1.85</v>
      </c>
      <c r="CF22" s="354">
        <v>1.95</v>
      </c>
      <c r="CG22" s="354">
        <v>1.36</v>
      </c>
      <c r="CH22" s="353" t="s">
        <v>100</v>
      </c>
      <c r="CI22" s="355">
        <v>4775.71</v>
      </c>
    </row>
    <row r="23" spans="1:87" ht="13.5" thickBot="1">
      <c r="A23" s="353" t="s">
        <v>154</v>
      </c>
      <c r="B23" s="353" t="s">
        <v>155</v>
      </c>
      <c r="C23" s="353" t="s">
        <v>96</v>
      </c>
      <c r="D23" s="353" t="s">
        <v>129</v>
      </c>
      <c r="E23" s="353" t="s">
        <v>156</v>
      </c>
      <c r="F23" s="353" t="s">
        <v>99</v>
      </c>
      <c r="G23" s="353">
        <v>12</v>
      </c>
      <c r="H23" s="353">
        <v>202112</v>
      </c>
      <c r="I23" s="353">
        <v>20221019</v>
      </c>
      <c r="J23" s="353">
        <v>20230125</v>
      </c>
      <c r="K23" s="354">
        <v>189212.61</v>
      </c>
      <c r="L23" s="354">
        <v>108.52</v>
      </c>
      <c r="M23" s="354">
        <v>1744</v>
      </c>
      <c r="N23" s="354">
        <v>0.71</v>
      </c>
      <c r="O23" s="354">
        <v>0.91</v>
      </c>
      <c r="P23" s="354">
        <v>0.9</v>
      </c>
      <c r="Q23" s="354">
        <v>1</v>
      </c>
      <c r="R23" s="354">
        <v>26.37</v>
      </c>
      <c r="S23" s="354">
        <v>31.19</v>
      </c>
      <c r="T23" s="354">
        <v>21.78</v>
      </c>
      <c r="U23" s="354">
        <v>5.63</v>
      </c>
      <c r="V23" s="354">
        <v>5.07</v>
      </c>
      <c r="W23" s="354">
        <v>5.21</v>
      </c>
      <c r="X23" s="354">
        <v>4.3899999999999997</v>
      </c>
      <c r="Y23" s="374">
        <f t="shared" si="4"/>
        <v>2.7613412228796763E-2</v>
      </c>
      <c r="Z23" s="374">
        <f t="shared" si="5"/>
        <v>-0.1573896353166987</v>
      </c>
      <c r="AA23" s="354">
        <v>20.79</v>
      </c>
      <c r="AB23" s="354">
        <v>5.09</v>
      </c>
      <c r="AC23" s="354">
        <v>19.27</v>
      </c>
      <c r="AD23" s="354">
        <v>20.84</v>
      </c>
      <c r="AE23" s="354">
        <v>24.7</v>
      </c>
      <c r="AF23" s="354">
        <v>4.09</v>
      </c>
      <c r="AG23" s="354">
        <v>36.086759580624154</v>
      </c>
      <c r="AH23" s="354">
        <v>6.3221951217309336</v>
      </c>
      <c r="AI23" s="354">
        <v>8.2719860624295478</v>
      </c>
      <c r="AJ23" s="354">
        <v>6.8447038325141216</v>
      </c>
      <c r="AK23" s="354">
        <v>12.924344793757992</v>
      </c>
      <c r="AL23" s="354">
        <v>14.87</v>
      </c>
      <c r="AM23" s="354">
        <v>5.27</v>
      </c>
      <c r="AN23" s="354">
        <v>4.2</v>
      </c>
      <c r="AO23" s="354">
        <v>3.114037018902287</v>
      </c>
      <c r="AP23" s="354">
        <v>10.630360621724661</v>
      </c>
      <c r="AQ23" s="354">
        <v>13.58506945952044</v>
      </c>
      <c r="AR23" s="354">
        <v>16.417876941947078</v>
      </c>
      <c r="AS23" s="354">
        <v>7.9394076652285923</v>
      </c>
      <c r="AT23" s="354">
        <v>20.58</v>
      </c>
      <c r="AU23" s="354">
        <v>11.41</v>
      </c>
      <c r="AV23" s="354">
        <v>24.47</v>
      </c>
      <c r="AW23" s="354">
        <v>43075</v>
      </c>
      <c r="AX23" s="354">
        <v>43033.34</v>
      </c>
      <c r="AY23" s="374">
        <v>0.2446544151641239</v>
      </c>
      <c r="AZ23" s="374">
        <v>0.57308120133481644</v>
      </c>
      <c r="BA23" s="374">
        <v>0.572708605562815</v>
      </c>
      <c r="BB23" s="374">
        <v>0.57223782638711584</v>
      </c>
      <c r="BC23" s="374">
        <v>0.572708605562815</v>
      </c>
      <c r="BD23" s="354">
        <v>27.79</v>
      </c>
      <c r="BE23" s="374">
        <v>0.15875900127868631</v>
      </c>
      <c r="BF23" s="374">
        <v>0.12734257719810818</v>
      </c>
      <c r="BG23" s="354">
        <v>19.02</v>
      </c>
      <c r="BH23" s="354">
        <v>13.19</v>
      </c>
      <c r="BI23" s="354">
        <v>13.53</v>
      </c>
      <c r="BJ23" s="354">
        <v>9.51</v>
      </c>
      <c r="BK23" s="374">
        <v>-0.17254408060453399</v>
      </c>
      <c r="BL23" s="374">
        <v>-3.9551410170997114E-2</v>
      </c>
      <c r="BM23" s="354">
        <v>1.73</v>
      </c>
      <c r="BN23" s="354">
        <v>1.6</v>
      </c>
      <c r="BO23" s="374">
        <v>0.29736507080238306</v>
      </c>
      <c r="BP23" s="374">
        <v>5.9135676005340317E-2</v>
      </c>
      <c r="BQ23" s="374">
        <v>6.4023045856459848E-2</v>
      </c>
      <c r="BR23" s="354">
        <v>8744</v>
      </c>
      <c r="BS23" s="354">
        <v>12282</v>
      </c>
      <c r="BT23" s="354">
        <v>12905</v>
      </c>
      <c r="BU23" s="354">
        <v>17296</v>
      </c>
      <c r="BV23" s="354">
        <v>7071</v>
      </c>
      <c r="BW23" s="354">
        <v>57.31</v>
      </c>
      <c r="BX23" s="354">
        <v>17.52</v>
      </c>
      <c r="BY23" s="354">
        <v>22.25</v>
      </c>
      <c r="BZ23" s="354">
        <v>17.637383177570094</v>
      </c>
      <c r="CA23" s="354">
        <v>29.89</v>
      </c>
      <c r="CB23" s="354">
        <v>0.50709468276534664</v>
      </c>
      <c r="CC23" s="354">
        <v>0.51701917974376466</v>
      </c>
      <c r="CD23" s="354">
        <v>0.43</v>
      </c>
      <c r="CE23" s="354">
        <v>1.86</v>
      </c>
      <c r="CF23" s="354">
        <v>1.46</v>
      </c>
      <c r="CG23" s="354">
        <v>0.96</v>
      </c>
      <c r="CH23" s="353" t="s">
        <v>100</v>
      </c>
      <c r="CI23" s="355">
        <v>36024</v>
      </c>
    </row>
    <row r="24" spans="1:87" ht="13.5" thickBot="1">
      <c r="A24" s="353" t="s">
        <v>157</v>
      </c>
      <c r="B24" s="353" t="s">
        <v>158</v>
      </c>
      <c r="C24" s="353" t="s">
        <v>108</v>
      </c>
      <c r="D24" s="353" t="s">
        <v>116</v>
      </c>
      <c r="E24" s="353" t="s">
        <v>159</v>
      </c>
      <c r="F24" s="353" t="s">
        <v>105</v>
      </c>
      <c r="G24" s="353">
        <v>12</v>
      </c>
      <c r="H24" s="353">
        <v>202112</v>
      </c>
      <c r="I24" s="353">
        <v>20221114</v>
      </c>
      <c r="J24" s="353">
        <v>20230213</v>
      </c>
      <c r="K24" s="354">
        <v>3122.18</v>
      </c>
      <c r="L24" s="354">
        <v>21.93</v>
      </c>
      <c r="M24" s="354">
        <v>142</v>
      </c>
      <c r="N24" s="354"/>
      <c r="O24" s="354">
        <v>0.86</v>
      </c>
      <c r="P24" s="354">
        <v>1.4</v>
      </c>
      <c r="Q24" s="354">
        <v>1.23</v>
      </c>
      <c r="R24" s="354">
        <v>26.74</v>
      </c>
      <c r="S24" s="354">
        <v>43.75</v>
      </c>
      <c r="T24" s="354"/>
      <c r="U24" s="354"/>
      <c r="V24" s="354"/>
      <c r="W24" s="354">
        <v>3.41</v>
      </c>
      <c r="X24" s="354">
        <v>5.58</v>
      </c>
      <c r="Y24" s="374" t="e">
        <f t="shared" si="4"/>
        <v>#DIV/0!</v>
      </c>
      <c r="Z24" s="374">
        <f t="shared" si="5"/>
        <v>0.63636363636363624</v>
      </c>
      <c r="AA24" s="354"/>
      <c r="AB24" s="354"/>
      <c r="AC24" s="354"/>
      <c r="AD24" s="354">
        <v>6.43</v>
      </c>
      <c r="AE24" s="354">
        <v>3.93</v>
      </c>
      <c r="AF24" s="354"/>
      <c r="AG24" s="354">
        <v>0</v>
      </c>
      <c r="AH24" s="354">
        <v>0</v>
      </c>
      <c r="AI24" s="354">
        <v>0</v>
      </c>
      <c r="AJ24" s="354">
        <v>0</v>
      </c>
      <c r="AK24" s="354">
        <v>0</v>
      </c>
      <c r="AL24" s="354"/>
      <c r="AM24" s="354"/>
      <c r="AN24" s="354">
        <v>1.66</v>
      </c>
      <c r="AO24" s="354">
        <v>0</v>
      </c>
      <c r="AP24" s="354">
        <v>0</v>
      </c>
      <c r="AQ24" s="354">
        <v>0</v>
      </c>
      <c r="AR24" s="354">
        <v>0</v>
      </c>
      <c r="AS24" s="354">
        <v>0</v>
      </c>
      <c r="AT24" s="354">
        <v>-5.51</v>
      </c>
      <c r="AU24" s="354"/>
      <c r="AV24" s="354">
        <v>40.29</v>
      </c>
      <c r="AW24" s="354">
        <v>768.35</v>
      </c>
      <c r="AX24" s="354">
        <v>2429.91</v>
      </c>
      <c r="AY24" s="374" t="s">
        <v>160</v>
      </c>
      <c r="AZ24" s="374" t="s">
        <v>160</v>
      </c>
      <c r="BA24" s="374" t="s">
        <v>160</v>
      </c>
      <c r="BB24" s="374" t="s">
        <v>160</v>
      </c>
      <c r="BC24" s="374" t="s">
        <v>160</v>
      </c>
      <c r="BD24" s="354">
        <v>-26.1</v>
      </c>
      <c r="BE24" s="374">
        <v>0</v>
      </c>
      <c r="BF24" s="374">
        <v>0</v>
      </c>
      <c r="BG24" s="354">
        <v>11.97</v>
      </c>
      <c r="BH24" s="354"/>
      <c r="BI24" s="354">
        <v>7.93</v>
      </c>
      <c r="BJ24" s="354"/>
      <c r="BK24" s="374">
        <v>0</v>
      </c>
      <c r="BL24" s="374">
        <v>0</v>
      </c>
      <c r="BM24" s="354">
        <v>0</v>
      </c>
      <c r="BN24" s="354"/>
      <c r="BO24" s="374">
        <v>0</v>
      </c>
      <c r="BP24" s="374">
        <v>0</v>
      </c>
      <c r="BQ24" s="374">
        <v>0</v>
      </c>
      <c r="BR24" s="354">
        <v>-17.940000000000001</v>
      </c>
      <c r="BS24" s="354">
        <v>124.9</v>
      </c>
      <c r="BT24" s="354">
        <v>99.3</v>
      </c>
      <c r="BU24" s="354">
        <v>269.77</v>
      </c>
      <c r="BV24" s="354">
        <v>-42.42</v>
      </c>
      <c r="BW24" s="354">
        <v>63.87</v>
      </c>
      <c r="BX24" s="354">
        <v>3.59</v>
      </c>
      <c r="BY24" s="354">
        <v>5.93</v>
      </c>
      <c r="BZ24" s="354">
        <v>0</v>
      </c>
      <c r="CA24" s="354">
        <v>70.11</v>
      </c>
      <c r="CB24" s="354">
        <v>0</v>
      </c>
      <c r="CC24" s="354">
        <v>0</v>
      </c>
      <c r="CD24" s="354">
        <v>-0.62</v>
      </c>
      <c r="CE24" s="354">
        <v>1.53</v>
      </c>
      <c r="CF24" s="354">
        <v>0.72</v>
      </c>
      <c r="CG24" s="354">
        <v>0.05</v>
      </c>
      <c r="CH24" s="353" t="s">
        <v>100</v>
      </c>
      <c r="CI24" s="353">
        <v>148.11000000000001</v>
      </c>
    </row>
    <row r="25" spans="1:87" ht="13.5" thickBot="1">
      <c r="A25" s="353" t="s">
        <v>161</v>
      </c>
      <c r="B25" s="353" t="s">
        <v>162</v>
      </c>
      <c r="C25" s="353" t="s">
        <v>96</v>
      </c>
      <c r="D25" s="353" t="s">
        <v>163</v>
      </c>
      <c r="E25" s="353" t="s">
        <v>164</v>
      </c>
      <c r="F25" s="353" t="s">
        <v>105</v>
      </c>
      <c r="G25" s="353">
        <v>9</v>
      </c>
      <c r="H25" s="353">
        <v>202209</v>
      </c>
      <c r="I25" s="353">
        <v>20221104</v>
      </c>
      <c r="J25" s="353">
        <v>20230203</v>
      </c>
      <c r="K25" s="354">
        <v>3335.21</v>
      </c>
      <c r="L25" s="354">
        <v>35.159999999999997</v>
      </c>
      <c r="M25" s="354">
        <v>94.86</v>
      </c>
      <c r="N25" s="354">
        <v>2.65</v>
      </c>
      <c r="O25" s="354">
        <v>0.51</v>
      </c>
      <c r="P25" s="354">
        <v>0.47</v>
      </c>
      <c r="Q25" s="354">
        <v>0.56999999999999995</v>
      </c>
      <c r="R25" s="354">
        <v>3.92</v>
      </c>
      <c r="S25" s="354">
        <v>500</v>
      </c>
      <c r="T25" s="354">
        <v>-205.27</v>
      </c>
      <c r="U25" s="354">
        <v>0.1</v>
      </c>
      <c r="V25" s="354">
        <v>0.1</v>
      </c>
      <c r="W25" s="354">
        <v>2.44</v>
      </c>
      <c r="X25" s="354">
        <v>3.84</v>
      </c>
      <c r="Y25" s="374">
        <f t="shared" si="4"/>
        <v>23.4</v>
      </c>
      <c r="Z25" s="374">
        <f t="shared" si="5"/>
        <v>0.57377049180327866</v>
      </c>
      <c r="AA25" s="354">
        <v>-48.07</v>
      </c>
      <c r="AB25" s="354"/>
      <c r="AC25" s="354">
        <v>351.6</v>
      </c>
      <c r="AD25" s="354">
        <v>14.39</v>
      </c>
      <c r="AE25" s="354">
        <v>9.15</v>
      </c>
      <c r="AF25" s="354"/>
      <c r="AG25" s="354">
        <v>147.09375</v>
      </c>
      <c r="AH25" s="354">
        <v>-1.25</v>
      </c>
      <c r="AI25" s="354">
        <v>2.8541666666666665</v>
      </c>
      <c r="AJ25" s="354">
        <v>0.48958333333333331</v>
      </c>
      <c r="AK25" s="354">
        <v>12.15065693430657</v>
      </c>
      <c r="AL25" s="354">
        <v>9.24</v>
      </c>
      <c r="AM25" s="354">
        <v>1.4</v>
      </c>
      <c r="AN25" s="354">
        <v>0.24</v>
      </c>
      <c r="AO25" s="354">
        <v>0.35126974010339213</v>
      </c>
      <c r="AP25" s="354">
        <v>9.4842829827915889</v>
      </c>
      <c r="AQ25" s="354">
        <v>18.103211678832121</v>
      </c>
      <c r="AR25" s="354">
        <v>105.53787234042554</v>
      </c>
      <c r="AS25" s="354">
        <v>9.8645833333333339</v>
      </c>
      <c r="AT25" s="354">
        <v>25.04</v>
      </c>
      <c r="AU25" s="354">
        <v>-6.65</v>
      </c>
      <c r="AV25" s="354">
        <v>3.22</v>
      </c>
      <c r="AW25" s="354">
        <v>14121</v>
      </c>
      <c r="AX25" s="354">
        <v>14691.23</v>
      </c>
      <c r="AY25" s="374">
        <v>7.9715864246250989E-2</v>
      </c>
      <c r="AZ25" s="374">
        <v>3.0255941499085921</v>
      </c>
      <c r="BA25" s="374">
        <v>7.5</v>
      </c>
      <c r="BB25" s="374">
        <v>3.0169927173823385</v>
      </c>
      <c r="BC25" s="374">
        <v>7.5</v>
      </c>
      <c r="BD25" s="354">
        <v>0.43</v>
      </c>
      <c r="BE25" s="374">
        <v>3.694537740852042E-2</v>
      </c>
      <c r="BF25" s="374">
        <v>-1.3807386952019333E-2</v>
      </c>
      <c r="BG25" s="354">
        <v>0.2</v>
      </c>
      <c r="BH25" s="354">
        <v>3.42</v>
      </c>
      <c r="BI25" s="354">
        <v>0.11</v>
      </c>
      <c r="BJ25" s="354">
        <v>2.04</v>
      </c>
      <c r="BK25" s="374">
        <v>-0.82846715328467158</v>
      </c>
      <c r="BL25" s="374">
        <v>-1.6075348771333476E-2</v>
      </c>
      <c r="BM25" s="354">
        <v>0</v>
      </c>
      <c r="BN25" s="354">
        <v>0.45</v>
      </c>
      <c r="BO25" s="374">
        <v>0</v>
      </c>
      <c r="BP25" s="374">
        <v>-3.6043829296424454E-2</v>
      </c>
      <c r="BQ25" s="374">
        <v>1.411716647443291E-2</v>
      </c>
      <c r="BR25" s="354">
        <v>269</v>
      </c>
      <c r="BS25" s="354">
        <v>619</v>
      </c>
      <c r="BT25" s="354">
        <v>361</v>
      </c>
      <c r="BU25" s="354">
        <v>2564</v>
      </c>
      <c r="BV25" s="354">
        <v>-120</v>
      </c>
      <c r="BW25" s="354">
        <v>-110.83</v>
      </c>
      <c r="BX25" s="354">
        <v>-0.85</v>
      </c>
      <c r="BY25" s="354">
        <v>0.08</v>
      </c>
      <c r="BZ25" s="354">
        <v>1.050251256281407</v>
      </c>
      <c r="CA25" s="354">
        <v>52.35</v>
      </c>
      <c r="CB25" s="354">
        <v>0.73575016379122082</v>
      </c>
      <c r="CC25" s="354">
        <v>3.1185468451242828</v>
      </c>
      <c r="CD25" s="354">
        <v>1.08</v>
      </c>
      <c r="CE25" s="354">
        <v>1.19</v>
      </c>
      <c r="CF25" s="354">
        <v>0.92</v>
      </c>
      <c r="CG25" s="354">
        <v>0.39</v>
      </c>
      <c r="CH25" s="353" t="s">
        <v>100</v>
      </c>
      <c r="CI25" s="355">
        <v>2375</v>
      </c>
    </row>
    <row r="26" spans="1:87" ht="13.5" thickBot="1">
      <c r="A26" s="353" t="s">
        <v>165</v>
      </c>
      <c r="B26" s="353" t="s">
        <v>166</v>
      </c>
      <c r="C26" s="353" t="s">
        <v>108</v>
      </c>
      <c r="D26" s="353" t="s">
        <v>129</v>
      </c>
      <c r="E26" s="353" t="s">
        <v>167</v>
      </c>
      <c r="F26" s="353" t="s">
        <v>105</v>
      </c>
      <c r="G26" s="353">
        <v>12</v>
      </c>
      <c r="H26" s="353">
        <v>202112</v>
      </c>
      <c r="I26" s="353">
        <v>20221031</v>
      </c>
      <c r="J26" s="353">
        <v>20230227</v>
      </c>
      <c r="K26" s="354">
        <v>7720.28</v>
      </c>
      <c r="L26" s="354">
        <v>84.86</v>
      </c>
      <c r="M26" s="354">
        <v>90.98</v>
      </c>
      <c r="N26" s="354">
        <v>1.25</v>
      </c>
      <c r="O26" s="354">
        <v>0.8</v>
      </c>
      <c r="P26" s="354">
        <v>0.74</v>
      </c>
      <c r="Q26" s="354">
        <v>0.73</v>
      </c>
      <c r="R26" s="354">
        <v>0</v>
      </c>
      <c r="S26" s="354">
        <v>9.09</v>
      </c>
      <c r="T26" s="354">
        <v>3.49</v>
      </c>
      <c r="U26" s="354">
        <v>2.98</v>
      </c>
      <c r="V26" s="354">
        <v>2.57</v>
      </c>
      <c r="W26" s="354">
        <v>3.1</v>
      </c>
      <c r="X26" s="354">
        <v>3.33</v>
      </c>
      <c r="Y26" s="374">
        <f t="shared" si="4"/>
        <v>0.2062256809338523</v>
      </c>
      <c r="Z26" s="374">
        <f t="shared" si="5"/>
        <v>7.4193548387096797E-2</v>
      </c>
      <c r="AA26" s="354">
        <v>6.82</v>
      </c>
      <c r="AB26" s="354">
        <v>12.96</v>
      </c>
      <c r="AC26" s="354">
        <v>28.48</v>
      </c>
      <c r="AD26" s="354">
        <v>27.37</v>
      </c>
      <c r="AE26" s="354">
        <v>25.5</v>
      </c>
      <c r="AF26" s="354">
        <v>2.11</v>
      </c>
      <c r="AG26" s="354">
        <v>28.147607226742956</v>
      </c>
      <c r="AH26" s="354">
        <v>3.1972660380929057</v>
      </c>
      <c r="AI26" s="354">
        <v>4.0588425188961743</v>
      </c>
      <c r="AJ26" s="354">
        <v>0.75294156935647261</v>
      </c>
      <c r="AK26" s="354">
        <v>20.868018309573305</v>
      </c>
      <c r="AL26" s="354">
        <v>22.26</v>
      </c>
      <c r="AM26" s="354">
        <v>2.81</v>
      </c>
      <c r="AN26" s="354">
        <v>3.05</v>
      </c>
      <c r="AO26" s="354">
        <v>3.5831220556643562</v>
      </c>
      <c r="AP26" s="354">
        <v>16.094620338049687</v>
      </c>
      <c r="AQ26" s="354">
        <v>24.848540390216609</v>
      </c>
      <c r="AR26" s="354">
        <v>133.94971983618919</v>
      </c>
      <c r="AS26" s="354">
        <v>1.0399185154675898</v>
      </c>
      <c r="AT26" s="354">
        <v>30.2</v>
      </c>
      <c r="AU26" s="354">
        <v>-5.19</v>
      </c>
      <c r="AV26" s="354">
        <v>10.74</v>
      </c>
      <c r="AW26" s="354">
        <v>2314.39</v>
      </c>
      <c r="AX26" s="354">
        <v>2594.2800000000002</v>
      </c>
      <c r="AY26" s="374">
        <v>0.10740317015554116</v>
      </c>
      <c r="AZ26" s="374">
        <v>1.2909577285414175</v>
      </c>
      <c r="BA26" s="374">
        <v>0.19167515557999559</v>
      </c>
      <c r="BB26" s="374">
        <v>1.281045751633987</v>
      </c>
      <c r="BC26" s="374">
        <v>0.19167515557999559</v>
      </c>
      <c r="BD26" s="354">
        <v>10.34</v>
      </c>
      <c r="BE26" s="374">
        <v>9.9528146941981796E-2</v>
      </c>
      <c r="BF26" s="374">
        <v>5.9011523087780723E-2</v>
      </c>
      <c r="BG26" s="354">
        <v>6.57</v>
      </c>
      <c r="BH26" s="354">
        <v>4.33</v>
      </c>
      <c r="BI26" s="354">
        <v>5.58</v>
      </c>
      <c r="BJ26" s="354">
        <v>3.69</v>
      </c>
      <c r="BK26" s="374">
        <v>-0.81449352472999137</v>
      </c>
      <c r="BL26" s="374">
        <v>-0.11744873810796871</v>
      </c>
      <c r="BM26" s="354">
        <v>0</v>
      </c>
      <c r="BN26" s="354">
        <v>0</v>
      </c>
      <c r="BO26" s="374">
        <v>0</v>
      </c>
      <c r="BP26" s="374">
        <v>3.7748123236043749E-2</v>
      </c>
      <c r="BQ26" s="374">
        <v>8.8895108542676807E-3</v>
      </c>
      <c r="BR26" s="354">
        <v>352.75</v>
      </c>
      <c r="BS26" s="354">
        <v>463.54</v>
      </c>
      <c r="BT26" s="354">
        <v>342.8</v>
      </c>
      <c r="BU26" s="354">
        <v>1478.63</v>
      </c>
      <c r="BV26" s="354">
        <v>190.63</v>
      </c>
      <c r="BW26" s="354">
        <v>128.36000000000001</v>
      </c>
      <c r="BX26" s="354">
        <v>11.16</v>
      </c>
      <c r="BY26" s="354">
        <v>10.73</v>
      </c>
      <c r="BZ26" s="354">
        <v>6.8569651741293534</v>
      </c>
      <c r="CA26" s="354">
        <v>34.85</v>
      </c>
      <c r="CB26" s="354">
        <v>0.42709208078727851</v>
      </c>
      <c r="CC26" s="354">
        <v>2.5782195102454102</v>
      </c>
      <c r="CD26" s="354">
        <v>0.5</v>
      </c>
      <c r="CE26" s="354">
        <v>1.3</v>
      </c>
      <c r="CF26" s="354">
        <v>1.22</v>
      </c>
      <c r="CG26" s="354">
        <v>0.53</v>
      </c>
      <c r="CH26" s="353" t="s">
        <v>100</v>
      </c>
      <c r="CI26" s="355">
        <v>2517.4899999999998</v>
      </c>
    </row>
    <row r="27" spans="1:87" ht="13.5" thickBot="1">
      <c r="A27" s="353" t="s">
        <v>168</v>
      </c>
      <c r="B27" s="353" t="s">
        <v>169</v>
      </c>
      <c r="C27" s="353" t="s">
        <v>96</v>
      </c>
      <c r="D27" s="353" t="s">
        <v>143</v>
      </c>
      <c r="E27" s="353" t="s">
        <v>170</v>
      </c>
      <c r="F27" s="353" t="s">
        <v>105</v>
      </c>
      <c r="G27" s="353">
        <v>2</v>
      </c>
      <c r="H27" s="353">
        <v>202202</v>
      </c>
      <c r="I27" s="353">
        <v>20221018</v>
      </c>
      <c r="J27" s="353">
        <v>20230110</v>
      </c>
      <c r="K27" s="354">
        <v>11054.47</v>
      </c>
      <c r="L27" s="354">
        <v>20.66</v>
      </c>
      <c r="M27" s="354">
        <v>535</v>
      </c>
      <c r="N27" s="354">
        <v>0.33</v>
      </c>
      <c r="O27" s="354">
        <v>0.67</v>
      </c>
      <c r="P27" s="354">
        <v>0.64</v>
      </c>
      <c r="Q27" s="354">
        <v>0.88</v>
      </c>
      <c r="R27" s="354">
        <v>12.5</v>
      </c>
      <c r="S27" s="354">
        <v>11.11</v>
      </c>
      <c r="T27" s="354">
        <v>18.22</v>
      </c>
      <c r="U27" s="354">
        <v>3.17</v>
      </c>
      <c r="V27" s="354">
        <v>2.97</v>
      </c>
      <c r="W27" s="354">
        <v>3.02</v>
      </c>
      <c r="X27" s="354">
        <v>3.01</v>
      </c>
      <c r="Y27" s="374">
        <f t="shared" si="4"/>
        <v>1.6835016835016869E-2</v>
      </c>
      <c r="Z27" s="374">
        <f t="shared" si="5"/>
        <v>-3.3112582781458233E-3</v>
      </c>
      <c r="AA27" s="354"/>
      <c r="AB27" s="354">
        <v>5.39</v>
      </c>
      <c r="AC27" s="354">
        <v>6.34</v>
      </c>
      <c r="AD27" s="354">
        <v>6.85</v>
      </c>
      <c r="AE27" s="354">
        <v>6.85</v>
      </c>
      <c r="AF27" s="354">
        <v>1.27</v>
      </c>
      <c r="AG27" s="354">
        <v>141.64617409287459</v>
      </c>
      <c r="AH27" s="354">
        <v>3.2083098326753148</v>
      </c>
      <c r="AI27" s="354">
        <v>5.69242338785486</v>
      </c>
      <c r="AJ27" s="354">
        <v>2.2242902801278435</v>
      </c>
      <c r="AK27" s="354">
        <v>3.6293856925820727</v>
      </c>
      <c r="AL27" s="354">
        <v>2.4700000000000002</v>
      </c>
      <c r="AM27" s="354">
        <v>2.5</v>
      </c>
      <c r="AN27" s="354">
        <v>0.15</v>
      </c>
      <c r="AO27" s="354">
        <v>0.2871886713316415</v>
      </c>
      <c r="AP27" s="354">
        <v>4.292935597793738</v>
      </c>
      <c r="AQ27" s="354">
        <v>7.1461965783737371</v>
      </c>
      <c r="AR27" s="354">
        <v>18.288609584988588</v>
      </c>
      <c r="AS27" s="354">
        <v>6.377890580936266</v>
      </c>
      <c r="AT27" s="354">
        <v>8.25</v>
      </c>
      <c r="AU27" s="354">
        <v>5.77</v>
      </c>
      <c r="AV27" s="354">
        <v>3.15</v>
      </c>
      <c r="AW27" s="354">
        <v>71887</v>
      </c>
      <c r="AX27" s="354">
        <v>76588.429999999993</v>
      </c>
      <c r="AY27" s="374">
        <v>0.115848025221319</v>
      </c>
      <c r="AZ27" s="374">
        <v>0.82289879931389365</v>
      </c>
      <c r="BA27" s="374">
        <v>0.12553058242293508</v>
      </c>
      <c r="BB27" s="374">
        <v>0.57084188911704314</v>
      </c>
      <c r="BC27" s="374">
        <v>0.12553058242293508</v>
      </c>
      <c r="BD27" s="354">
        <v>53.49</v>
      </c>
      <c r="BE27" s="374">
        <v>0.12457580840191911</v>
      </c>
      <c r="BF27" s="374">
        <v>6.4663175524618616E-2</v>
      </c>
      <c r="BG27" s="354">
        <v>15.63</v>
      </c>
      <c r="BH27" s="354">
        <v>15.82</v>
      </c>
      <c r="BI27" s="354">
        <v>6.53</v>
      </c>
      <c r="BJ27" s="354">
        <v>6.77</v>
      </c>
      <c r="BK27" s="374">
        <v>-0.60925424400554862</v>
      </c>
      <c r="BL27" s="374">
        <v>-2.448448134894932E-2</v>
      </c>
      <c r="BM27" s="354">
        <v>2.3199999999999998</v>
      </c>
      <c r="BN27" s="354"/>
      <c r="BO27" s="374">
        <v>0.14961148549663053</v>
      </c>
      <c r="BP27" s="374">
        <v>0.15529089219144795</v>
      </c>
      <c r="BQ27" s="374">
        <v>0.10766167861218991</v>
      </c>
      <c r="BR27" s="354">
        <v>2581.4</v>
      </c>
      <c r="BS27" s="354">
        <v>4886.6000000000004</v>
      </c>
      <c r="BT27" s="354">
        <v>4086.2</v>
      </c>
      <c r="BU27" s="354">
        <v>7136.3</v>
      </c>
      <c r="BV27" s="354">
        <v>1619.6</v>
      </c>
      <c r="BW27" s="354">
        <v>90.5</v>
      </c>
      <c r="BX27" s="354">
        <v>2.27</v>
      </c>
      <c r="BY27" s="354">
        <v>2.4500000000000002</v>
      </c>
      <c r="BZ27" s="354">
        <v>5.9738134206219309</v>
      </c>
      <c r="CA27" s="354">
        <v>63.76</v>
      </c>
      <c r="CB27" s="354">
        <v>0.82613957661689985</v>
      </c>
      <c r="CC27" s="354">
        <v>2.1126542597515972</v>
      </c>
      <c r="CD27" s="354">
        <v>1.62</v>
      </c>
      <c r="CE27" s="354">
        <v>1.1200000000000001</v>
      </c>
      <c r="CF27" s="354">
        <v>0.46</v>
      </c>
      <c r="CG27" s="354">
        <v>0.4</v>
      </c>
      <c r="CH27" s="353" t="s">
        <v>100</v>
      </c>
      <c r="CI27" s="355">
        <v>3024.6</v>
      </c>
    </row>
    <row r="28" spans="1:87" ht="13.5" thickBot="1">
      <c r="A28" s="353" t="s">
        <v>171</v>
      </c>
      <c r="B28" s="353" t="s">
        <v>172</v>
      </c>
      <c r="C28" s="353" t="s">
        <v>108</v>
      </c>
      <c r="D28" s="353" t="s">
        <v>97</v>
      </c>
      <c r="E28" s="353" t="s">
        <v>173</v>
      </c>
      <c r="F28" s="353" t="s">
        <v>105</v>
      </c>
      <c r="G28" s="353">
        <v>1</v>
      </c>
      <c r="H28" s="353">
        <v>202201</v>
      </c>
      <c r="I28" s="353">
        <v>20221212</v>
      </c>
      <c r="J28" s="353">
        <v>20230313</v>
      </c>
      <c r="K28" s="354">
        <v>5986.21</v>
      </c>
      <c r="L28" s="354">
        <v>78.61</v>
      </c>
      <c r="M28" s="354">
        <v>76</v>
      </c>
      <c r="N28" s="354">
        <v>1.35</v>
      </c>
      <c r="O28" s="354">
        <v>0.11</v>
      </c>
      <c r="P28" s="354">
        <v>7.0000000000000007E-2</v>
      </c>
      <c r="Q28" s="354">
        <v>0.12</v>
      </c>
      <c r="R28" s="354">
        <v>36.36</v>
      </c>
      <c r="S28" s="354">
        <v>122.22</v>
      </c>
      <c r="T28" s="354">
        <v>124.65</v>
      </c>
      <c r="U28" s="354">
        <v>-2.37</v>
      </c>
      <c r="V28" s="354">
        <v>0.68</v>
      </c>
      <c r="W28" s="354">
        <v>0.45</v>
      </c>
      <c r="X28" s="354">
        <v>0.73</v>
      </c>
      <c r="Y28" s="374">
        <f t="shared" si="4"/>
        <v>-0.33823529411764708</v>
      </c>
      <c r="Z28" s="374">
        <f t="shared" si="5"/>
        <v>0.62222222222222223</v>
      </c>
      <c r="AA28" s="354"/>
      <c r="AB28" s="354">
        <v>22.63</v>
      </c>
      <c r="AC28" s="354">
        <v>100.78</v>
      </c>
      <c r="AD28" s="354">
        <v>174.69</v>
      </c>
      <c r="AE28" s="354">
        <v>107.36</v>
      </c>
      <c r="AF28" s="354">
        <v>7.72</v>
      </c>
      <c r="AG28" s="354">
        <v>10.758916359810629</v>
      </c>
      <c r="AH28" s="354">
        <v>-4.4105602314571275</v>
      </c>
      <c r="AI28" s="354">
        <v>1.9744082062072592</v>
      </c>
      <c r="AJ28" s="354">
        <v>0.56692530247238293</v>
      </c>
      <c r="AK28" s="354">
        <v>39.870174643984704</v>
      </c>
      <c r="AL28" s="354">
        <v>39.840000000000003</v>
      </c>
      <c r="AM28" s="354">
        <v>21.03</v>
      </c>
      <c r="AN28" s="354">
        <v>7.32</v>
      </c>
      <c r="AO28" s="354">
        <v>9.3659037682066444</v>
      </c>
      <c r="AP28" s="354">
        <v>-31.847778812263083</v>
      </c>
      <c r="AQ28" s="354">
        <v>51.036546018889794</v>
      </c>
      <c r="AR28" s="354">
        <v>177.74294926813425</v>
      </c>
      <c r="AS28" s="354">
        <v>11.311520252498685</v>
      </c>
      <c r="AT28" s="354">
        <v>3.73</v>
      </c>
      <c r="AU28" s="354">
        <v>40.33</v>
      </c>
      <c r="AV28" s="354">
        <v>33.909999999999997</v>
      </c>
      <c r="AW28" s="354">
        <v>725.29</v>
      </c>
      <c r="AX28" s="354">
        <v>840.79</v>
      </c>
      <c r="AY28" s="374">
        <v>0.3898295951698531</v>
      </c>
      <c r="AZ28" s="374">
        <v>-0.98296855733662158</v>
      </c>
      <c r="BA28" s="374">
        <v>-1.2683418454204971</v>
      </c>
      <c r="BB28" s="374">
        <v>-0.81379310344827582</v>
      </c>
      <c r="BC28" s="374">
        <v>-1.2683418454204971</v>
      </c>
      <c r="BD28" s="354">
        <v>-45.54</v>
      </c>
      <c r="BE28" s="374">
        <v>-0.10599792066993537</v>
      </c>
      <c r="BF28" s="374">
        <v>-0.12066731693416743</v>
      </c>
      <c r="BG28" s="354">
        <v>-8.35</v>
      </c>
      <c r="BH28" s="354">
        <v>-8.7100000000000009</v>
      </c>
      <c r="BI28" s="354">
        <v>-6.54</v>
      </c>
      <c r="BJ28" s="354">
        <v>-5.24</v>
      </c>
      <c r="BK28" s="374">
        <v>-2.076145310189564E-2</v>
      </c>
      <c r="BL28" s="374">
        <v>-3.8100104142729319E-3</v>
      </c>
      <c r="BM28" s="354">
        <v>0</v>
      </c>
      <c r="BN28" s="354">
        <v>0</v>
      </c>
      <c r="BO28" s="374">
        <v>0</v>
      </c>
      <c r="BP28" s="374">
        <v>-5.6028458224811069E-2</v>
      </c>
      <c r="BQ28" s="374">
        <v>7.2017950009194993E-3</v>
      </c>
      <c r="BR28" s="354">
        <v>-248.97</v>
      </c>
      <c r="BS28" s="354">
        <v>32.090000000000003</v>
      </c>
      <c r="BT28" s="354">
        <v>147.34</v>
      </c>
      <c r="BU28" s="354">
        <v>1614.26</v>
      </c>
      <c r="BV28" s="354">
        <v>-379.04</v>
      </c>
      <c r="BW28" s="354">
        <v>-110.44</v>
      </c>
      <c r="BX28" s="354">
        <v>-41.25</v>
      </c>
      <c r="BY28" s="354">
        <v>-25.48</v>
      </c>
      <c r="BZ28" s="354">
        <v>12.808425511885147</v>
      </c>
      <c r="CA28" s="354">
        <v>88.48</v>
      </c>
      <c r="CB28" s="354">
        <v>0.90513750948349359</v>
      </c>
      <c r="CC28" s="354">
        <v>-6.9680288621400548</v>
      </c>
      <c r="CD28" s="354">
        <v>7.62</v>
      </c>
      <c r="CE28" s="354">
        <v>1.78</v>
      </c>
      <c r="CF28" s="354">
        <v>1.79</v>
      </c>
      <c r="CG28" s="354">
        <v>1.39</v>
      </c>
      <c r="CH28" s="353" t="s">
        <v>100</v>
      </c>
      <c r="CI28" s="353">
        <v>893.58</v>
      </c>
    </row>
    <row r="29" spans="1:87" ht="13.5" thickBot="1">
      <c r="A29" s="353" t="s">
        <v>174</v>
      </c>
      <c r="B29" s="353" t="s">
        <v>175</v>
      </c>
      <c r="C29" s="353" t="s">
        <v>96</v>
      </c>
      <c r="D29" s="353" t="s">
        <v>176</v>
      </c>
      <c r="E29" s="353" t="s">
        <v>177</v>
      </c>
      <c r="F29" s="353" t="s">
        <v>99</v>
      </c>
      <c r="G29" s="353">
        <v>8</v>
      </c>
      <c r="H29" s="353">
        <v>202208</v>
      </c>
      <c r="I29" s="353">
        <v>20220922</v>
      </c>
      <c r="J29" s="353">
        <v>20221216</v>
      </c>
      <c r="K29" s="354">
        <v>177268.88</v>
      </c>
      <c r="L29" s="354">
        <v>281.12</v>
      </c>
      <c r="M29" s="354">
        <v>631</v>
      </c>
      <c r="N29" s="354">
        <v>1.22</v>
      </c>
      <c r="O29" s="354">
        <v>2.91</v>
      </c>
      <c r="P29" s="354">
        <v>2.5499999999999998</v>
      </c>
      <c r="Q29" s="354">
        <v>3.06</v>
      </c>
      <c r="R29" s="354">
        <v>1.17</v>
      </c>
      <c r="S29" s="354">
        <v>-1.76</v>
      </c>
      <c r="T29" s="354">
        <v>3.29</v>
      </c>
      <c r="U29" s="354">
        <v>10.71</v>
      </c>
      <c r="V29" s="354">
        <v>10.69</v>
      </c>
      <c r="W29" s="354">
        <v>11.34</v>
      </c>
      <c r="X29" s="354">
        <v>12.48</v>
      </c>
      <c r="Y29" s="374">
        <f t="shared" si="4"/>
        <v>6.0804490177736259E-2</v>
      </c>
      <c r="Z29" s="374">
        <f t="shared" si="5"/>
        <v>0.10052910052910069</v>
      </c>
      <c r="AA29" s="354">
        <v>10.8</v>
      </c>
      <c r="AB29" s="354">
        <v>9.5</v>
      </c>
      <c r="AC29" s="354">
        <v>26.25</v>
      </c>
      <c r="AD29" s="354">
        <v>24.78</v>
      </c>
      <c r="AE29" s="354">
        <v>22.53</v>
      </c>
      <c r="AF29" s="354">
        <v>2.61</v>
      </c>
      <c r="AG29" s="354">
        <v>98.989470646476406</v>
      </c>
      <c r="AH29" s="354">
        <v>11.189776299881787</v>
      </c>
      <c r="AI29" s="354">
        <v>15.08505618256868</v>
      </c>
      <c r="AJ29" s="354">
        <v>14.0770900800975</v>
      </c>
      <c r="AK29" s="354">
        <v>17.532583027805764</v>
      </c>
      <c r="AL29" s="354">
        <v>19.77</v>
      </c>
      <c r="AM29" s="354">
        <v>7.79</v>
      </c>
      <c r="AN29" s="354">
        <v>2.88</v>
      </c>
      <c r="AO29" s="354">
        <v>2.6270921448835094</v>
      </c>
      <c r="AP29" s="354">
        <v>16.069089716563507</v>
      </c>
      <c r="AQ29" s="354">
        <v>17.23921062104078</v>
      </c>
      <c r="AR29" s="354">
        <v>18.473594988868157</v>
      </c>
      <c r="AS29" s="354">
        <v>9.3690666399601046</v>
      </c>
      <c r="AT29" s="354">
        <v>36.07</v>
      </c>
      <c r="AU29" s="354">
        <v>8.94</v>
      </c>
      <c r="AV29" s="354">
        <v>21.89</v>
      </c>
      <c r="AW29" s="354">
        <v>61594.3</v>
      </c>
      <c r="AX29" s="354">
        <v>64219.3</v>
      </c>
      <c r="AY29" s="374">
        <v>0.14001273579315776</v>
      </c>
      <c r="AZ29" s="374">
        <v>0.15642035702378246</v>
      </c>
      <c r="BA29" s="374">
        <v>0.17008682083331542</v>
      </c>
      <c r="BB29" s="374">
        <v>0.15940224159402258</v>
      </c>
      <c r="BC29" s="374">
        <v>0.17008682083331542</v>
      </c>
      <c r="BD29" s="354">
        <v>31.68</v>
      </c>
      <c r="BE29" s="374">
        <v>0.31074287808711043</v>
      </c>
      <c r="BF29" s="374">
        <v>0.14965465705816486</v>
      </c>
      <c r="BG29" s="354">
        <v>31.61</v>
      </c>
      <c r="BH29" s="354">
        <v>33.81</v>
      </c>
      <c r="BI29" s="354">
        <v>15.17</v>
      </c>
      <c r="BJ29" s="354">
        <v>15.88</v>
      </c>
      <c r="BK29" s="374">
        <v>-6.6818849745877609E-2</v>
      </c>
      <c r="BL29" s="374">
        <v>-1.018255877002266E-2</v>
      </c>
      <c r="BM29" s="354">
        <v>1.59</v>
      </c>
      <c r="BN29" s="354">
        <v>1.5</v>
      </c>
      <c r="BO29" s="374">
        <v>0.36015018459686043</v>
      </c>
      <c r="BP29" s="374">
        <v>4.2308591575475597E-2</v>
      </c>
      <c r="BQ29" s="374">
        <v>5.322553720545032E-2</v>
      </c>
      <c r="BR29" s="354">
        <v>9243.49</v>
      </c>
      <c r="BS29" s="354">
        <v>11331.7</v>
      </c>
      <c r="BT29" s="354">
        <v>8965.3799999999992</v>
      </c>
      <c r="BU29" s="354">
        <v>45.89</v>
      </c>
      <c r="BV29" s="354">
        <v>6877.17</v>
      </c>
      <c r="BW29" s="354">
        <v>16.43</v>
      </c>
      <c r="BX29" s="354">
        <v>11.17</v>
      </c>
      <c r="BY29" s="354">
        <v>11.17</v>
      </c>
      <c r="BZ29" s="354">
        <v>219.40684524495015</v>
      </c>
      <c r="CA29" s="354">
        <v>0.2</v>
      </c>
      <c r="CB29" s="354">
        <v>0.51237963319885182</v>
      </c>
      <c r="CC29" s="354">
        <v>-0.25492221882280952</v>
      </c>
      <c r="CD29" s="354">
        <v>0</v>
      </c>
      <c r="CE29" s="354">
        <v>1.23</v>
      </c>
      <c r="CF29" s="354">
        <v>1.23</v>
      </c>
      <c r="CG29" s="354">
        <v>0.56000000000000005</v>
      </c>
      <c r="CH29" s="353" t="s">
        <v>100</v>
      </c>
      <c r="CI29" s="355">
        <v>22747.09</v>
      </c>
    </row>
    <row r="30" spans="1:87" ht="13.5" thickBot="1">
      <c r="A30" s="353" t="s">
        <v>178</v>
      </c>
      <c r="B30" s="353" t="s">
        <v>179</v>
      </c>
      <c r="C30" s="353" t="s">
        <v>108</v>
      </c>
      <c r="D30" s="353" t="s">
        <v>123</v>
      </c>
      <c r="E30" s="353" t="s">
        <v>180</v>
      </c>
      <c r="F30" s="353" t="s">
        <v>105</v>
      </c>
      <c r="G30" s="353">
        <v>12</v>
      </c>
      <c r="H30" s="353">
        <v>202112</v>
      </c>
      <c r="I30" s="353">
        <v>20221101</v>
      </c>
      <c r="J30" s="353">
        <v>20230207</v>
      </c>
      <c r="K30" s="354">
        <v>3844.71</v>
      </c>
      <c r="L30" s="354">
        <v>23.61</v>
      </c>
      <c r="M30" s="354">
        <v>163</v>
      </c>
      <c r="N30" s="354">
        <v>0.67</v>
      </c>
      <c r="O30" s="354">
        <v>0.89</v>
      </c>
      <c r="P30" s="354">
        <v>0.9</v>
      </c>
      <c r="Q30" s="354">
        <v>0.74</v>
      </c>
      <c r="R30" s="354">
        <v>31.46</v>
      </c>
      <c r="S30" s="354">
        <v>48.24</v>
      </c>
      <c r="T30" s="354">
        <v>27.26</v>
      </c>
      <c r="U30" s="354">
        <v>4.38</v>
      </c>
      <c r="V30" s="354">
        <v>3.27</v>
      </c>
      <c r="W30" s="354">
        <v>4.34</v>
      </c>
      <c r="X30" s="354">
        <v>3.19</v>
      </c>
      <c r="Y30" s="374">
        <f t="shared" si="4"/>
        <v>0.32721712538226289</v>
      </c>
      <c r="Z30" s="374">
        <f t="shared" si="5"/>
        <v>-0.26497695852534564</v>
      </c>
      <c r="AA30" s="354"/>
      <c r="AB30" s="354"/>
      <c r="AC30" s="354">
        <v>5.39</v>
      </c>
      <c r="AD30" s="354">
        <v>5.44</v>
      </c>
      <c r="AE30" s="354">
        <v>7.39</v>
      </c>
      <c r="AF30" s="354"/>
      <c r="AG30" s="354">
        <v>6.7803405734357636</v>
      </c>
      <c r="AH30" s="354">
        <v>4.4454781599454689</v>
      </c>
      <c r="AI30" s="354">
        <v>3.2733983038877938</v>
      </c>
      <c r="AJ30" s="354">
        <v>3.2733983038877938</v>
      </c>
      <c r="AK30" s="354">
        <v>7.2554568051777508</v>
      </c>
      <c r="AL30" s="354">
        <v>6.88</v>
      </c>
      <c r="AM30" s="354">
        <v>0.93</v>
      </c>
      <c r="AN30" s="354">
        <v>3.52</v>
      </c>
      <c r="AO30" s="354">
        <v>3.6897408459684584</v>
      </c>
      <c r="AP30" s="354">
        <v>4.1752445064827652</v>
      </c>
      <c r="AQ30" s="354">
        <v>7.6427300440859209</v>
      </c>
      <c r="AR30" s="354">
        <v>7.6427300440859209</v>
      </c>
      <c r="AS30" s="354">
        <v>33.259710273085119</v>
      </c>
      <c r="AT30" s="354">
        <v>25.28</v>
      </c>
      <c r="AU30" s="354"/>
      <c r="AV30" s="354">
        <v>1.03</v>
      </c>
      <c r="AW30" s="354">
        <v>1117.8499999999999</v>
      </c>
      <c r="AX30" s="354">
        <v>1096.98</v>
      </c>
      <c r="AY30" s="374" t="s">
        <v>140</v>
      </c>
      <c r="AZ30" s="374" t="s">
        <v>140</v>
      </c>
      <c r="BA30" s="374" t="s">
        <v>140</v>
      </c>
      <c r="BB30" s="374" t="s">
        <v>140</v>
      </c>
      <c r="BC30" s="374" t="s">
        <v>140</v>
      </c>
      <c r="BD30" s="354">
        <v>17.48</v>
      </c>
      <c r="BE30" s="374">
        <v>0</v>
      </c>
      <c r="BF30" s="374">
        <v>0.12649576084601352</v>
      </c>
      <c r="BG30" s="354">
        <v>14.8</v>
      </c>
      <c r="BH30" s="354"/>
      <c r="BI30" s="354">
        <v>12.35</v>
      </c>
      <c r="BJ30" s="354"/>
      <c r="BK30" s="374">
        <v>0</v>
      </c>
      <c r="BL30" s="374">
        <v>0</v>
      </c>
      <c r="BM30" s="354">
        <v>2.37</v>
      </c>
      <c r="BN30" s="354"/>
      <c r="BO30" s="374">
        <v>0.34641942769524048</v>
      </c>
      <c r="BP30" s="374">
        <v>0.18717802778717765</v>
      </c>
      <c r="BQ30" s="374">
        <v>0.13782729700580185</v>
      </c>
      <c r="BR30" s="354">
        <v>746.22</v>
      </c>
      <c r="BS30" s="354">
        <v>754.69</v>
      </c>
      <c r="BT30" s="354">
        <v>559</v>
      </c>
      <c r="BU30" s="354">
        <v>740.42</v>
      </c>
      <c r="BV30" s="354">
        <v>546.67999999999995</v>
      </c>
      <c r="BW30" s="354">
        <v>47.58</v>
      </c>
      <c r="BX30" s="354">
        <v>65.430000000000007</v>
      </c>
      <c r="BY30" s="354">
        <v>65.5</v>
      </c>
      <c r="BZ30" s="354">
        <v>3.7211695906432749</v>
      </c>
      <c r="CA30" s="354">
        <v>15.27</v>
      </c>
      <c r="CB30" s="354">
        <v>0.28060333680480321</v>
      </c>
      <c r="CC30" s="354">
        <v>0.21156843875577641</v>
      </c>
      <c r="CD30" s="354">
        <v>0.18</v>
      </c>
      <c r="CE30" s="354">
        <v>0.85</v>
      </c>
      <c r="CF30" s="354">
        <v>0.56000000000000005</v>
      </c>
      <c r="CG30" s="354">
        <v>0.48</v>
      </c>
      <c r="CH30" s="353" t="s">
        <v>100</v>
      </c>
      <c r="CI30" s="355">
        <v>4105.5200000000004</v>
      </c>
    </row>
    <row r="31" spans="1:87" ht="13.5" thickBot="1">
      <c r="A31" s="353"/>
      <c r="B31" s="353" t="s">
        <v>181</v>
      </c>
      <c r="C31" s="353" t="s">
        <v>108</v>
      </c>
      <c r="D31" s="353" t="s">
        <v>123</v>
      </c>
      <c r="E31" s="353" t="s">
        <v>182</v>
      </c>
      <c r="F31" s="353" t="s">
        <v>105</v>
      </c>
      <c r="G31" s="353">
        <v>12</v>
      </c>
      <c r="H31" s="353">
        <v>202112</v>
      </c>
      <c r="I31" s="353"/>
      <c r="J31" s="353"/>
      <c r="K31" s="354">
        <v>17921.75</v>
      </c>
      <c r="L31" s="354">
        <v>85.75</v>
      </c>
      <c r="M31" s="354">
        <v>209</v>
      </c>
      <c r="N31" s="354">
        <v>0.93</v>
      </c>
      <c r="O31" s="354"/>
      <c r="P31" s="354"/>
      <c r="Q31" s="354"/>
      <c r="R31" s="354"/>
      <c r="S31" s="354"/>
      <c r="T31" s="354"/>
      <c r="U31" s="354"/>
      <c r="V31" s="354"/>
      <c r="W31" s="354"/>
      <c r="X31" s="354"/>
      <c r="Y31" s="374" t="e">
        <f t="shared" si="4"/>
        <v>#DIV/0!</v>
      </c>
      <c r="Z31" s="374" t="e">
        <f t="shared" si="5"/>
        <v>#DIV/0!</v>
      </c>
      <c r="AA31" s="354"/>
      <c r="AB31" s="354"/>
      <c r="AC31" s="354"/>
      <c r="AD31" s="354"/>
      <c r="AE31" s="354"/>
      <c r="AF31" s="354"/>
      <c r="AG31" s="354">
        <v>0</v>
      </c>
      <c r="AH31" s="354">
        <v>0</v>
      </c>
      <c r="AI31" s="354">
        <v>0</v>
      </c>
      <c r="AJ31" s="354">
        <v>0</v>
      </c>
      <c r="AK31" s="354">
        <v>0</v>
      </c>
      <c r="AL31" s="354"/>
      <c r="AM31" s="354"/>
      <c r="AN31" s="354"/>
      <c r="AO31" s="354">
        <v>0</v>
      </c>
      <c r="AP31" s="354">
        <v>0</v>
      </c>
      <c r="AQ31" s="354">
        <v>0</v>
      </c>
      <c r="AR31" s="354">
        <v>0</v>
      </c>
      <c r="AS31" s="354">
        <v>0</v>
      </c>
      <c r="AT31" s="354"/>
      <c r="AU31" s="354"/>
      <c r="AV31" s="354"/>
      <c r="AW31" s="354"/>
      <c r="AX31" s="354"/>
      <c r="AY31" s="374" t="s">
        <v>160</v>
      </c>
      <c r="AZ31" s="374" t="s">
        <v>160</v>
      </c>
      <c r="BA31" s="374" t="s">
        <v>160</v>
      </c>
      <c r="BB31" s="374" t="s">
        <v>160</v>
      </c>
      <c r="BC31" s="374" t="s">
        <v>160</v>
      </c>
      <c r="BD31" s="354"/>
      <c r="BE31" s="374">
        <v>0</v>
      </c>
      <c r="BF31" s="374">
        <v>0</v>
      </c>
      <c r="BG31" s="354"/>
      <c r="BH31" s="354"/>
      <c r="BI31" s="354"/>
      <c r="BJ31" s="354"/>
      <c r="BK31" s="374">
        <v>0</v>
      </c>
      <c r="BL31" s="374">
        <v>0</v>
      </c>
      <c r="BM31" s="354">
        <v>1.78</v>
      </c>
      <c r="BN31" s="354">
        <v>1.93</v>
      </c>
      <c r="BO31" s="374">
        <v>0</v>
      </c>
      <c r="BP31" s="374">
        <v>0</v>
      </c>
      <c r="BQ31" s="374">
        <v>0</v>
      </c>
      <c r="BR31" s="354"/>
      <c r="BS31" s="354"/>
      <c r="BT31" s="354"/>
      <c r="BU31" s="354"/>
      <c r="BV31" s="354"/>
      <c r="BW31" s="354"/>
      <c r="BX31" s="354"/>
      <c r="BY31" s="354"/>
      <c r="BZ31" s="354">
        <v>0</v>
      </c>
      <c r="CA31" s="354"/>
      <c r="CB31" s="354">
        <v>0</v>
      </c>
      <c r="CC31" s="354">
        <v>0</v>
      </c>
      <c r="CD31" s="354"/>
      <c r="CE31" s="354"/>
      <c r="CF31" s="354"/>
      <c r="CG31" s="354"/>
      <c r="CH31" s="353"/>
      <c r="CI31" s="353"/>
    </row>
    <row r="32" spans="1:87" ht="13.5" thickBot="1">
      <c r="A32" s="353" t="s">
        <v>183</v>
      </c>
      <c r="B32" s="353" t="s">
        <v>184</v>
      </c>
      <c r="C32" s="353" t="s">
        <v>108</v>
      </c>
      <c r="D32" s="353" t="s">
        <v>97</v>
      </c>
      <c r="E32" s="353" t="s">
        <v>185</v>
      </c>
      <c r="F32" s="353" t="s">
        <v>99</v>
      </c>
      <c r="G32" s="353">
        <v>11</v>
      </c>
      <c r="H32" s="353">
        <v>202211</v>
      </c>
      <c r="I32" s="353">
        <v>20221215</v>
      </c>
      <c r="J32" s="353">
        <v>20230328</v>
      </c>
      <c r="K32" s="354">
        <v>152817.26999999999</v>
      </c>
      <c r="L32" s="354">
        <v>328.71</v>
      </c>
      <c r="M32" s="354">
        <v>465</v>
      </c>
      <c r="N32" s="354">
        <v>1.26</v>
      </c>
      <c r="O32" s="354">
        <v>3.5</v>
      </c>
      <c r="P32" s="354">
        <v>3.61</v>
      </c>
      <c r="Q32" s="354">
        <v>3.76</v>
      </c>
      <c r="R32" s="354">
        <v>0</v>
      </c>
      <c r="S32" s="354">
        <v>2.1</v>
      </c>
      <c r="T32" s="354">
        <v>1.1299999999999999</v>
      </c>
      <c r="U32" s="354">
        <v>10.95</v>
      </c>
      <c r="V32" s="354">
        <v>13.62</v>
      </c>
      <c r="W32" s="354">
        <v>15.18</v>
      </c>
      <c r="X32" s="354">
        <v>17.510000000000002</v>
      </c>
      <c r="Y32" s="374">
        <f t="shared" si="4"/>
        <v>0.11453744493392071</v>
      </c>
      <c r="Z32" s="374">
        <f t="shared" si="5"/>
        <v>0.15349143610013183</v>
      </c>
      <c r="AA32" s="354">
        <v>26.43</v>
      </c>
      <c r="AB32" s="354">
        <v>12.78</v>
      </c>
      <c r="AC32" s="354">
        <v>23.96</v>
      </c>
      <c r="AD32" s="354">
        <v>21.66</v>
      </c>
      <c r="AE32" s="354">
        <v>18.77</v>
      </c>
      <c r="AF32" s="354">
        <v>1.69</v>
      </c>
      <c r="AG32" s="354">
        <v>37.862365591397847</v>
      </c>
      <c r="AH32" s="354">
        <v>10.227956989247312</v>
      </c>
      <c r="AI32" s="354">
        <v>16.855913978494623</v>
      </c>
      <c r="AJ32" s="354">
        <v>15.905376344086022</v>
      </c>
      <c r="AK32" s="354">
        <v>20.084345496300077</v>
      </c>
      <c r="AL32" s="354">
        <v>26.47</v>
      </c>
      <c r="AM32" s="354">
        <v>10.63</v>
      </c>
      <c r="AN32" s="354">
        <v>8.68</v>
      </c>
      <c r="AO32" s="354">
        <v>8.9354822219697834</v>
      </c>
      <c r="AP32" s="354">
        <v>22.55133314220183</v>
      </c>
      <c r="AQ32" s="354">
        <v>20.071204388874712</v>
      </c>
      <c r="AR32" s="354">
        <v>21.270700378583019</v>
      </c>
      <c r="AS32" s="354">
        <v>13.109677419354838</v>
      </c>
      <c r="AT32" s="354">
        <v>30.92</v>
      </c>
      <c r="AU32" s="354">
        <v>19.93</v>
      </c>
      <c r="AV32" s="354">
        <v>11.54</v>
      </c>
      <c r="AW32" s="354">
        <v>17606</v>
      </c>
      <c r="AX32" s="354">
        <v>19244.04</v>
      </c>
      <c r="AY32" s="374">
        <v>0.15188057393872886</v>
      </c>
      <c r="AZ32" s="374">
        <v>0.78217003257373141</v>
      </c>
      <c r="BA32" s="374">
        <v>0.29646362542880145</v>
      </c>
      <c r="BB32" s="374">
        <v>0.80230642504118599</v>
      </c>
      <c r="BC32" s="374">
        <v>0.29646362542880145</v>
      </c>
      <c r="BD32" s="354">
        <v>36.75</v>
      </c>
      <c r="BE32" s="374">
        <v>0.32032358039607078</v>
      </c>
      <c r="BF32" s="374">
        <v>0.18494322600715507</v>
      </c>
      <c r="BG32" s="354">
        <v>29.21</v>
      </c>
      <c r="BH32" s="354">
        <v>26.17</v>
      </c>
      <c r="BI32" s="354">
        <v>19.59</v>
      </c>
      <c r="BJ32" s="354">
        <v>17.68</v>
      </c>
      <c r="BK32" s="374">
        <v>-5.6391936718550653E-2</v>
      </c>
      <c r="BL32" s="374">
        <v>-2.5105077814381462E-2</v>
      </c>
      <c r="BM32" s="354">
        <v>0</v>
      </c>
      <c r="BN32" s="354">
        <v>0</v>
      </c>
      <c r="BO32" s="374">
        <v>0</v>
      </c>
      <c r="BP32" s="374">
        <v>3.0211960150195876E-2</v>
      </c>
      <c r="BQ32" s="374">
        <v>4.6982266036763816E-2</v>
      </c>
      <c r="BR32" s="354">
        <v>5818</v>
      </c>
      <c r="BS32" s="354">
        <v>6606</v>
      </c>
      <c r="BT32" s="354">
        <v>5916.47</v>
      </c>
      <c r="BU32" s="354">
        <v>4123</v>
      </c>
      <c r="BV32" s="354">
        <v>4822</v>
      </c>
      <c r="BW32" s="354">
        <v>-8.33</v>
      </c>
      <c r="BX32" s="354">
        <v>27.01</v>
      </c>
      <c r="BY32" s="354">
        <v>29.31</v>
      </c>
      <c r="BZ32" s="354">
        <v>54.446428571428569</v>
      </c>
      <c r="CA32" s="354">
        <v>20.149999999999999</v>
      </c>
      <c r="CB32" s="354">
        <v>0.48275354316215718</v>
      </c>
      <c r="CC32" s="354">
        <v>-1.4764908256880734E-2</v>
      </c>
      <c r="CD32" s="354">
        <v>0.25</v>
      </c>
      <c r="CE32" s="354">
        <v>1.1399999999999999</v>
      </c>
      <c r="CF32" s="354"/>
      <c r="CG32" s="354"/>
      <c r="CH32" s="353" t="s">
        <v>100</v>
      </c>
      <c r="CI32" s="355">
        <v>14797</v>
      </c>
    </row>
    <row r="33" spans="1:87" ht="13.5" thickBot="1">
      <c r="A33" s="353" t="s">
        <v>186</v>
      </c>
      <c r="B33" s="353" t="s">
        <v>187</v>
      </c>
      <c r="C33" s="353" t="s">
        <v>96</v>
      </c>
      <c r="D33" s="353" t="s">
        <v>123</v>
      </c>
      <c r="E33" s="353" t="s">
        <v>188</v>
      </c>
      <c r="F33" s="353" t="s">
        <v>105</v>
      </c>
      <c r="G33" s="353">
        <v>12</v>
      </c>
      <c r="H33" s="353">
        <v>202112</v>
      </c>
      <c r="I33" s="353">
        <v>20221101</v>
      </c>
      <c r="J33" s="353">
        <v>20230228</v>
      </c>
      <c r="K33" s="354">
        <v>6303.76</v>
      </c>
      <c r="L33" s="354">
        <v>71.17</v>
      </c>
      <c r="M33" s="354">
        <v>89</v>
      </c>
      <c r="N33" s="354">
        <v>0.44</v>
      </c>
      <c r="O33" s="354">
        <v>0.96</v>
      </c>
      <c r="P33" s="354">
        <v>0.95</v>
      </c>
      <c r="Q33" s="354">
        <v>0.97</v>
      </c>
      <c r="R33" s="354">
        <v>0</v>
      </c>
      <c r="S33" s="354">
        <v>2.08</v>
      </c>
      <c r="T33" s="354">
        <v>1.04</v>
      </c>
      <c r="U33" s="354">
        <v>3.82</v>
      </c>
      <c r="V33" s="354">
        <v>3.58</v>
      </c>
      <c r="W33" s="354">
        <v>3.85</v>
      </c>
      <c r="X33" s="354">
        <v>3.96</v>
      </c>
      <c r="Y33" s="374">
        <f t="shared" si="4"/>
        <v>7.5418994413407825E-2</v>
      </c>
      <c r="Z33" s="374">
        <f t="shared" si="5"/>
        <v>2.857142857142847E-2</v>
      </c>
      <c r="AA33" s="354">
        <v>7.14</v>
      </c>
      <c r="AB33" s="354">
        <v>5.64</v>
      </c>
      <c r="AC33" s="354">
        <v>18.63</v>
      </c>
      <c r="AD33" s="354">
        <v>18.5</v>
      </c>
      <c r="AE33" s="354">
        <v>17.97</v>
      </c>
      <c r="AF33" s="354">
        <v>3.28</v>
      </c>
      <c r="AG33" s="354">
        <v>5.0776566095620019</v>
      </c>
      <c r="AH33" s="354">
        <v>1.7450692296280443</v>
      </c>
      <c r="AI33" s="354">
        <v>4.1315973212728112</v>
      </c>
      <c r="AJ33" s="354">
        <v>4.1315973212728112</v>
      </c>
      <c r="AK33" s="354">
        <v>17.1023443248414</v>
      </c>
      <c r="AL33" s="354">
        <v>20.3</v>
      </c>
      <c r="AM33" s="354">
        <v>1.3</v>
      </c>
      <c r="AN33" s="354">
        <v>15.58</v>
      </c>
      <c r="AO33" s="354">
        <v>22.327679535847981</v>
      </c>
      <c r="AP33" s="354">
        <v>26.086819225701397</v>
      </c>
      <c r="AQ33" s="354">
        <v>27.440304743070755</v>
      </c>
      <c r="AR33" s="354">
        <v>27.440304743070755</v>
      </c>
      <c r="AS33" s="354">
        <v>3.1428284786304679</v>
      </c>
      <c r="AT33" s="354">
        <v>54.78</v>
      </c>
      <c r="AU33" s="354">
        <v>30.83</v>
      </c>
      <c r="AV33" s="354">
        <v>36.51</v>
      </c>
      <c r="AW33" s="354">
        <v>339.32</v>
      </c>
      <c r="AX33" s="354">
        <v>429.84</v>
      </c>
      <c r="AY33" s="374">
        <v>0.36511135785780952</v>
      </c>
      <c r="AZ33" s="374">
        <v>0.33805714535844433</v>
      </c>
      <c r="BA33" s="374">
        <v>0.52059491081132925</v>
      </c>
      <c r="BB33" s="374">
        <v>0.34090909090909083</v>
      </c>
      <c r="BC33" s="374">
        <v>0.52059491081132925</v>
      </c>
      <c r="BD33" s="354">
        <v>4.3099999999999996</v>
      </c>
      <c r="BE33" s="374">
        <v>4.5065918917810206E-2</v>
      </c>
      <c r="BF33" s="374">
        <v>2.4010456021543187E-2</v>
      </c>
      <c r="BG33" s="354">
        <v>2.8</v>
      </c>
      <c r="BH33" s="354">
        <v>3.28</v>
      </c>
      <c r="BI33" s="354">
        <v>2.74</v>
      </c>
      <c r="BJ33" s="354">
        <v>3.16</v>
      </c>
      <c r="BK33" s="374">
        <v>0</v>
      </c>
      <c r="BL33" s="374">
        <v>0</v>
      </c>
      <c r="BM33" s="354">
        <v>4.05</v>
      </c>
      <c r="BN33" s="354">
        <v>3.74</v>
      </c>
      <c r="BO33" s="374">
        <v>1.5999365254953839</v>
      </c>
      <c r="BP33" s="374">
        <v>2.4696705768865616E-2</v>
      </c>
      <c r="BQ33" s="374">
        <v>5.8471516010087904E-2</v>
      </c>
      <c r="BR33" s="354">
        <v>173.25</v>
      </c>
      <c r="BS33" s="354">
        <v>295.63</v>
      </c>
      <c r="BT33" s="354">
        <v>244.65</v>
      </c>
      <c r="BU33" s="354">
        <v>1687.63</v>
      </c>
      <c r="BV33" s="354">
        <v>122.27</v>
      </c>
      <c r="BW33" s="354">
        <v>33.81</v>
      </c>
      <c r="BX33" s="354">
        <v>35.75</v>
      </c>
      <c r="BY33" s="354">
        <v>39.75</v>
      </c>
      <c r="BZ33" s="354">
        <v>3.4777146877041356</v>
      </c>
      <c r="CA33" s="354">
        <v>29.06</v>
      </c>
      <c r="CB33" s="354">
        <v>0.306187168257475</v>
      </c>
      <c r="CC33" s="354">
        <v>9.8280433514830623</v>
      </c>
      <c r="CD33" s="354">
        <v>0.43</v>
      </c>
      <c r="CE33" s="354">
        <v>2.98</v>
      </c>
      <c r="CF33" s="354">
        <v>1.1100000000000001</v>
      </c>
      <c r="CG33" s="354">
        <v>0.5</v>
      </c>
      <c r="CH33" s="353">
        <v>175</v>
      </c>
      <c r="CI33" s="355">
        <v>3244.32</v>
      </c>
    </row>
    <row r="34" spans="1:87" ht="13.5" thickBot="1">
      <c r="A34" s="353" t="s">
        <v>189</v>
      </c>
      <c r="B34" s="353" t="s">
        <v>190</v>
      </c>
      <c r="C34" s="353" t="s">
        <v>108</v>
      </c>
      <c r="D34" s="353" t="s">
        <v>97</v>
      </c>
      <c r="E34" s="353" t="s">
        <v>191</v>
      </c>
      <c r="F34" s="353" t="s">
        <v>99</v>
      </c>
      <c r="G34" s="353">
        <v>10</v>
      </c>
      <c r="H34" s="353">
        <v>202210</v>
      </c>
      <c r="I34" s="353">
        <v>20221122</v>
      </c>
      <c r="J34" s="353">
        <v>20230215</v>
      </c>
      <c r="K34" s="354">
        <v>84588.96</v>
      </c>
      <c r="L34" s="354">
        <v>166.09</v>
      </c>
      <c r="M34" s="354">
        <v>509</v>
      </c>
      <c r="N34" s="354">
        <v>1.1599999999999999</v>
      </c>
      <c r="O34" s="354">
        <v>2.58</v>
      </c>
      <c r="P34" s="354">
        <v>2.59</v>
      </c>
      <c r="Q34" s="354">
        <v>2.41</v>
      </c>
      <c r="R34" s="354">
        <v>5.81</v>
      </c>
      <c r="S34" s="354">
        <v>3.7</v>
      </c>
      <c r="T34" s="354">
        <v>7.78</v>
      </c>
      <c r="U34" s="354">
        <v>9.59</v>
      </c>
      <c r="V34" s="354">
        <v>9.43</v>
      </c>
      <c r="W34" s="354">
        <v>9.74</v>
      </c>
      <c r="X34" s="354">
        <v>10.07</v>
      </c>
      <c r="Y34" s="374">
        <f t="shared" si="4"/>
        <v>3.2873806998939603E-2</v>
      </c>
      <c r="Z34" s="374">
        <f t="shared" si="5"/>
        <v>3.3880903490759673E-2</v>
      </c>
      <c r="AA34" s="354">
        <v>8.64</v>
      </c>
      <c r="AB34" s="354">
        <v>12.25</v>
      </c>
      <c r="AC34" s="354">
        <v>17.32</v>
      </c>
      <c r="AD34" s="354">
        <v>17.05</v>
      </c>
      <c r="AE34" s="354">
        <v>16.489999999999998</v>
      </c>
      <c r="AF34" s="354">
        <v>1.39</v>
      </c>
      <c r="AG34" s="354">
        <v>23.45417009122837</v>
      </c>
      <c r="AH34" s="354">
        <v>5.3658622769805033</v>
      </c>
      <c r="AI34" s="354">
        <v>8.7370776075637746</v>
      </c>
      <c r="AJ34" s="354">
        <v>7.3718576189258362</v>
      </c>
      <c r="AK34" s="354">
        <v>19.093340759109459</v>
      </c>
      <c r="AL34" s="354">
        <v>11.58</v>
      </c>
      <c r="AM34" s="354">
        <v>2.3199999999999998</v>
      </c>
      <c r="AN34" s="354">
        <v>7.04</v>
      </c>
      <c r="AO34" s="354">
        <v>7.5397378714566301</v>
      </c>
      <c r="AP34" s="354">
        <v>16.185031994105053</v>
      </c>
      <c r="AQ34" s="354">
        <v>20.239982111104208</v>
      </c>
      <c r="AR34" s="354">
        <v>23.988294894141937</v>
      </c>
      <c r="AS34" s="354">
        <v>2.8709156610982154</v>
      </c>
      <c r="AT34" s="354">
        <v>71.599999999999994</v>
      </c>
      <c r="AU34" s="354">
        <v>12.03</v>
      </c>
      <c r="AV34" s="354">
        <v>64.16</v>
      </c>
      <c r="AW34" s="354">
        <v>12013.95</v>
      </c>
      <c r="AX34" s="354">
        <v>12144.88</v>
      </c>
      <c r="AY34" s="374">
        <v>0.30612401518028731</v>
      </c>
      <c r="AZ34" s="374">
        <v>0.13897970200555226</v>
      </c>
      <c r="BA34" s="374">
        <v>0.12945621674440211</v>
      </c>
      <c r="BB34" s="374">
        <v>5.7401812688821732E-2</v>
      </c>
      <c r="BC34" s="374">
        <v>0.12945621674440211</v>
      </c>
      <c r="BD34" s="354">
        <v>13.58</v>
      </c>
      <c r="BE34" s="374">
        <v>6.850649591477756E-2</v>
      </c>
      <c r="BF34" s="374">
        <v>7.4211333418869554E-2</v>
      </c>
      <c r="BG34" s="354">
        <v>11.59</v>
      </c>
      <c r="BH34" s="354">
        <v>11.45</v>
      </c>
      <c r="BI34" s="354">
        <v>9.89</v>
      </c>
      <c r="BJ34" s="354">
        <v>9.31</v>
      </c>
      <c r="BK34" s="374">
        <v>-0.15625590729056296</v>
      </c>
      <c r="BL34" s="374">
        <v>-5.8207985331722209E-2</v>
      </c>
      <c r="BM34" s="354">
        <v>1.83</v>
      </c>
      <c r="BN34" s="354">
        <v>1.95</v>
      </c>
      <c r="BO34" s="374">
        <v>0.56654454458169201</v>
      </c>
      <c r="BP34" s="374">
        <v>3.2165581327062126E-2</v>
      </c>
      <c r="BQ34" s="374">
        <v>4.4190490462329673E-2</v>
      </c>
      <c r="BR34" s="354">
        <v>3299.16</v>
      </c>
      <c r="BS34" s="354">
        <v>5596.66</v>
      </c>
      <c r="BT34" s="354">
        <v>7302.62</v>
      </c>
      <c r="BU34" s="354">
        <v>6548.63</v>
      </c>
      <c r="BV34" s="354">
        <v>2748.56</v>
      </c>
      <c r="BW34" s="354">
        <v>97.68</v>
      </c>
      <c r="BX34" s="354">
        <v>22.88</v>
      </c>
      <c r="BY34" s="354">
        <v>41.71</v>
      </c>
      <c r="BZ34" s="354">
        <v>16.360125344297632</v>
      </c>
      <c r="CA34" s="354">
        <v>15.22</v>
      </c>
      <c r="CB34" s="354">
        <v>0.27507714848312254</v>
      </c>
      <c r="CC34" s="354">
        <v>0.91691913885720322</v>
      </c>
      <c r="CD34" s="354">
        <v>0.18</v>
      </c>
      <c r="CE34" s="354">
        <v>2.02</v>
      </c>
      <c r="CF34" s="354">
        <v>1.45</v>
      </c>
      <c r="CG34" s="354">
        <v>0.71</v>
      </c>
      <c r="CH34" s="353" t="s">
        <v>100</v>
      </c>
      <c r="CI34" s="355">
        <v>36465.32</v>
      </c>
    </row>
    <row r="35" spans="1:87" ht="13.5" thickBot="1">
      <c r="A35" s="353" t="s">
        <v>192</v>
      </c>
      <c r="B35" s="353" t="s">
        <v>193</v>
      </c>
      <c r="C35" s="353" t="s">
        <v>96</v>
      </c>
      <c r="D35" s="353" t="s">
        <v>143</v>
      </c>
      <c r="E35" s="353" t="s">
        <v>194</v>
      </c>
      <c r="F35" s="353" t="s">
        <v>99</v>
      </c>
      <c r="G35" s="353">
        <v>12</v>
      </c>
      <c r="H35" s="353">
        <v>202112</v>
      </c>
      <c r="I35" s="353">
        <v>20221025</v>
      </c>
      <c r="J35" s="353">
        <v>20230124</v>
      </c>
      <c r="K35" s="354">
        <v>50769.47</v>
      </c>
      <c r="L35" s="354">
        <v>92.42</v>
      </c>
      <c r="M35" s="354">
        <v>549</v>
      </c>
      <c r="N35" s="354">
        <v>0.84</v>
      </c>
      <c r="O35" s="354">
        <v>1.42</v>
      </c>
      <c r="P35" s="354">
        <v>1.55</v>
      </c>
      <c r="Q35" s="354">
        <v>1.67</v>
      </c>
      <c r="R35" s="354">
        <v>30.99</v>
      </c>
      <c r="S35" s="354">
        <v>22.86</v>
      </c>
      <c r="T35" s="354">
        <v>26.22</v>
      </c>
      <c r="U35" s="354">
        <v>7.41</v>
      </c>
      <c r="V35" s="354">
        <v>4.99</v>
      </c>
      <c r="W35" s="354">
        <v>7.46</v>
      </c>
      <c r="X35" s="354">
        <v>6.32</v>
      </c>
      <c r="Y35" s="374">
        <f t="shared" si="4"/>
        <v>0.49498997995991978</v>
      </c>
      <c r="Z35" s="374">
        <f t="shared" si="5"/>
        <v>-0.15281501340482573</v>
      </c>
      <c r="AA35" s="354">
        <v>21.38</v>
      </c>
      <c r="AB35" s="354">
        <v>7.24</v>
      </c>
      <c r="AC35" s="354">
        <v>12.47</v>
      </c>
      <c r="AD35" s="354">
        <v>12.38</v>
      </c>
      <c r="AE35" s="354">
        <v>14.62</v>
      </c>
      <c r="AF35" s="354">
        <v>1.71</v>
      </c>
      <c r="AG35" s="354">
        <v>175.94830659536541</v>
      </c>
      <c r="AH35" s="354">
        <v>7.3137254901960782</v>
      </c>
      <c r="AI35" s="354">
        <v>7.2905525846702322</v>
      </c>
      <c r="AJ35" s="354">
        <v>4.9803921568627452</v>
      </c>
      <c r="AK35" s="354">
        <v>12.661591687041565</v>
      </c>
      <c r="AL35" s="354">
        <v>13.15</v>
      </c>
      <c r="AM35" s="354">
        <v>2.11</v>
      </c>
      <c r="AN35" s="354">
        <v>0.51</v>
      </c>
      <c r="AO35" s="354">
        <v>0.61220490947957085</v>
      </c>
      <c r="AP35" s="354">
        <v>9.4924458058435448</v>
      </c>
      <c r="AQ35" s="354">
        <v>14.774794621026896</v>
      </c>
      <c r="AR35" s="354">
        <v>21.628099498926272</v>
      </c>
      <c r="AS35" s="354">
        <v>1.9590017825311945</v>
      </c>
      <c r="AT35" s="354">
        <v>43.74</v>
      </c>
      <c r="AU35" s="354">
        <v>9.32</v>
      </c>
      <c r="AV35" s="354">
        <v>32.47</v>
      </c>
      <c r="AW35" s="354">
        <v>85249</v>
      </c>
      <c r="AX35" s="354">
        <v>102178.98</v>
      </c>
      <c r="AY35" s="374">
        <v>0.32466785797529329</v>
      </c>
      <c r="AZ35" s="374">
        <v>0.52878103837471779</v>
      </c>
      <c r="BA35" s="374">
        <v>0.69479048697621748</v>
      </c>
      <c r="BB35" s="374">
        <v>0.5280588632120613</v>
      </c>
      <c r="BC35" s="374">
        <v>0.69479048697621748</v>
      </c>
      <c r="BD35" s="354">
        <v>17.75</v>
      </c>
      <c r="BE35" s="374">
        <v>0.1190624293146347</v>
      </c>
      <c r="BF35" s="374">
        <v>7.037253018660812E-2</v>
      </c>
      <c r="BG35" s="354">
        <v>13.1</v>
      </c>
      <c r="BH35" s="354">
        <v>8.1</v>
      </c>
      <c r="BI35" s="354">
        <v>6.97</v>
      </c>
      <c r="BJ35" s="354">
        <v>4.82</v>
      </c>
      <c r="BK35" s="374">
        <v>-0.31687041564792173</v>
      </c>
      <c r="BL35" s="374">
        <v>-1.3129767898933206E-2</v>
      </c>
      <c r="BM35" s="354">
        <v>1.73</v>
      </c>
      <c r="BN35" s="354">
        <v>2.87</v>
      </c>
      <c r="BO35" s="374">
        <v>0.21876675603217161</v>
      </c>
      <c r="BP35" s="374">
        <v>7.9230045392656032E-2</v>
      </c>
      <c r="BQ35" s="374">
        <v>5.3952899543524481E-2</v>
      </c>
      <c r="BR35" s="354">
        <v>3578</v>
      </c>
      <c r="BS35" s="354">
        <v>4574</v>
      </c>
      <c r="BT35" s="354">
        <v>3931</v>
      </c>
      <c r="BU35" s="354">
        <v>8011</v>
      </c>
      <c r="BV35" s="354">
        <v>2709</v>
      </c>
      <c r="BW35" s="354">
        <v>52.88</v>
      </c>
      <c r="BX35" s="354">
        <v>4.16</v>
      </c>
      <c r="BY35" s="354">
        <v>4.26</v>
      </c>
      <c r="BZ35" s="354">
        <v>12.421828908554572</v>
      </c>
      <c r="CA35" s="354">
        <v>24.89</v>
      </c>
      <c r="CB35" s="354">
        <v>0.58289311196487381</v>
      </c>
      <c r="CC35" s="354">
        <v>1.3576814326107445</v>
      </c>
      <c r="CD35" s="354">
        <v>0.32</v>
      </c>
      <c r="CE35" s="354">
        <v>1.51</v>
      </c>
      <c r="CF35" s="354">
        <v>0.79</v>
      </c>
      <c r="CG35" s="354">
        <v>0.64</v>
      </c>
      <c r="CH35" s="353" t="s">
        <v>100</v>
      </c>
      <c r="CI35" s="355">
        <v>22508</v>
      </c>
    </row>
    <row r="36" spans="1:87" ht="13.5" thickBot="1">
      <c r="A36" s="353" t="s">
        <v>195</v>
      </c>
      <c r="B36" s="353" t="s">
        <v>196</v>
      </c>
      <c r="C36" s="353" t="s">
        <v>96</v>
      </c>
      <c r="D36" s="353" t="s">
        <v>197</v>
      </c>
      <c r="E36" s="353" t="s">
        <v>198</v>
      </c>
      <c r="F36" s="353" t="s">
        <v>105</v>
      </c>
      <c r="G36" s="353">
        <v>12</v>
      </c>
      <c r="H36" s="353">
        <v>202112</v>
      </c>
      <c r="I36" s="353">
        <v>20221116</v>
      </c>
      <c r="J36" s="353">
        <v>20230301</v>
      </c>
      <c r="K36" s="354">
        <v>24236.37</v>
      </c>
      <c r="L36" s="354">
        <v>84.85</v>
      </c>
      <c r="M36" s="354">
        <v>285.64</v>
      </c>
      <c r="N36" s="354">
        <v>0.85</v>
      </c>
      <c r="O36" s="354">
        <v>3.4</v>
      </c>
      <c r="P36" s="354">
        <v>3.81</v>
      </c>
      <c r="Q36" s="354"/>
      <c r="R36" s="354">
        <v>13</v>
      </c>
      <c r="S36" s="354">
        <v>-7</v>
      </c>
      <c r="T36" s="354">
        <v>37.369999999999997</v>
      </c>
      <c r="U36" s="354">
        <v>10.78</v>
      </c>
      <c r="V36" s="354">
        <v>1.87</v>
      </c>
      <c r="W36" s="354">
        <v>13.13</v>
      </c>
      <c r="X36" s="354">
        <v>15.4</v>
      </c>
      <c r="Y36" s="374">
        <f t="shared" si="4"/>
        <v>6.0213903743315509</v>
      </c>
      <c r="Z36" s="374">
        <f t="shared" si="5"/>
        <v>0.17288651942117284</v>
      </c>
      <c r="AA36" s="354">
        <v>22.33</v>
      </c>
      <c r="AB36" s="354">
        <v>14.7</v>
      </c>
      <c r="AC36" s="354">
        <v>7.87</v>
      </c>
      <c r="AD36" s="354">
        <v>6.46</v>
      </c>
      <c r="AE36" s="354">
        <v>5.51</v>
      </c>
      <c r="AF36" s="354">
        <v>0.44</v>
      </c>
      <c r="AG36" s="354">
        <v>30.322547912543381</v>
      </c>
      <c r="AH36" s="354">
        <v>10.771902510876568</v>
      </c>
      <c r="AI36" s="354">
        <v>0</v>
      </c>
      <c r="AJ36" s="354">
        <v>6.1127069620052152</v>
      </c>
      <c r="AK36" s="354">
        <v>0</v>
      </c>
      <c r="AL36" s="354">
        <v>38.14</v>
      </c>
      <c r="AM36" s="354">
        <v>5.22</v>
      </c>
      <c r="AN36" s="354">
        <v>2.8</v>
      </c>
      <c r="AO36" s="354">
        <v>2.7050773205315157</v>
      </c>
      <c r="AP36" s="354">
        <v>5.2817977243282446</v>
      </c>
      <c r="AQ36" s="354">
        <v>0</v>
      </c>
      <c r="AR36" s="354">
        <v>13.418741838729316</v>
      </c>
      <c r="AS36" s="354">
        <v>13.173278216098019</v>
      </c>
      <c r="AT36" s="354">
        <v>16.260000000000002</v>
      </c>
      <c r="AU36" s="354">
        <v>18.100000000000001</v>
      </c>
      <c r="AV36" s="354">
        <v>57.51</v>
      </c>
      <c r="AW36" s="354">
        <v>2862.3</v>
      </c>
      <c r="AX36" s="354">
        <v>10733.49</v>
      </c>
      <c r="AY36" s="374">
        <v>0.57513161797521561</v>
      </c>
      <c r="AZ36" s="374">
        <v>2.5586014904144228</v>
      </c>
      <c r="BA36" s="374">
        <v>2.0653642088560522</v>
      </c>
      <c r="BB36" s="374">
        <v>2.302674237980753</v>
      </c>
      <c r="BC36" s="374">
        <v>2.0653642088560522</v>
      </c>
      <c r="BD36" s="354">
        <v>83.91</v>
      </c>
      <c r="BE36" s="374">
        <v>0.63457300064294897</v>
      </c>
      <c r="BF36" s="374">
        <v>0.3017873920267915</v>
      </c>
      <c r="BG36" s="354">
        <v>50.88</v>
      </c>
      <c r="BH36" s="354">
        <v>13.74</v>
      </c>
      <c r="BI36" s="354">
        <v>35.090000000000003</v>
      </c>
      <c r="BJ36" s="354">
        <v>10.33</v>
      </c>
      <c r="BK36" s="374">
        <v>0</v>
      </c>
      <c r="BL36" s="374">
        <v>-8.5275715916949824E-2</v>
      </c>
      <c r="BM36" s="354">
        <v>9.44</v>
      </c>
      <c r="BN36" s="354">
        <v>2.69</v>
      </c>
      <c r="BO36" s="374">
        <v>0.602120191252288</v>
      </c>
      <c r="BP36" s="374">
        <v>0.12635662769356676</v>
      </c>
      <c r="BQ36" s="374">
        <v>7.1703307472201938E-2</v>
      </c>
      <c r="BR36" s="354">
        <v>841.22</v>
      </c>
      <c r="BS36" s="354">
        <v>841.22</v>
      </c>
      <c r="BT36" s="354">
        <v>585.5</v>
      </c>
      <c r="BU36" s="354">
        <v>2587.73</v>
      </c>
      <c r="BV36" s="354">
        <v>585.45000000000005</v>
      </c>
      <c r="BW36" s="354">
        <v>255.86</v>
      </c>
      <c r="BX36" s="354">
        <v>35.53</v>
      </c>
      <c r="BY36" s="354">
        <v>35.53</v>
      </c>
      <c r="BZ36" s="354">
        <v>47.403166243858578</v>
      </c>
      <c r="CA36" s="354">
        <v>32.090000000000003</v>
      </c>
      <c r="CB36" s="354">
        <v>0.54694805002278302</v>
      </c>
      <c r="CC36" s="354">
        <v>-0.20767685848818621</v>
      </c>
      <c r="CD36" s="354">
        <v>0.47</v>
      </c>
      <c r="CE36" s="354">
        <v>2.12</v>
      </c>
      <c r="CF36" s="354">
        <v>3.43</v>
      </c>
      <c r="CG36" s="354">
        <v>2.5299999999999998</v>
      </c>
      <c r="CH36" s="353" t="s">
        <v>100</v>
      </c>
      <c r="CI36" s="355">
        <v>3215.97</v>
      </c>
    </row>
    <row r="37" spans="1:87" ht="13.5" thickBot="1">
      <c r="A37" s="353" t="s">
        <v>199</v>
      </c>
      <c r="B37" s="353" t="s">
        <v>200</v>
      </c>
      <c r="C37" s="353" t="s">
        <v>108</v>
      </c>
      <c r="D37" s="353" t="s">
        <v>147</v>
      </c>
      <c r="E37" s="353" t="s">
        <v>201</v>
      </c>
      <c r="F37" s="353" t="s">
        <v>99</v>
      </c>
      <c r="G37" s="353">
        <v>12</v>
      </c>
      <c r="H37" s="353">
        <v>202112</v>
      </c>
      <c r="I37" s="353">
        <v>20221103</v>
      </c>
      <c r="J37" s="353">
        <v>20230209</v>
      </c>
      <c r="K37" s="354">
        <v>14079.4</v>
      </c>
      <c r="L37" s="354">
        <v>90.2</v>
      </c>
      <c r="M37" s="354">
        <v>156</v>
      </c>
      <c r="N37" s="354">
        <v>1.53</v>
      </c>
      <c r="O37" s="354">
        <v>3.89</v>
      </c>
      <c r="P37" s="354">
        <v>1.85</v>
      </c>
      <c r="Q37" s="354">
        <v>-0.17</v>
      </c>
      <c r="R37" s="354">
        <v>4.1100000000000003</v>
      </c>
      <c r="S37" s="354">
        <v>24.84</v>
      </c>
      <c r="T37" s="354">
        <v>-9.89</v>
      </c>
      <c r="U37" s="354">
        <v>4.71</v>
      </c>
      <c r="V37" s="354">
        <v>1.41</v>
      </c>
      <c r="W37" s="354">
        <v>7.46</v>
      </c>
      <c r="X37" s="354">
        <v>8.81</v>
      </c>
      <c r="Y37" s="374">
        <f t="shared" si="4"/>
        <v>4.2907801418439719</v>
      </c>
      <c r="Z37" s="374">
        <f t="shared" si="5"/>
        <v>0.18096514745308312</v>
      </c>
      <c r="AA37" s="354">
        <v>-8.94</v>
      </c>
      <c r="AB37" s="354">
        <v>14</v>
      </c>
      <c r="AC37" s="354">
        <v>13.69</v>
      </c>
      <c r="AD37" s="354">
        <v>12.09</v>
      </c>
      <c r="AE37" s="354">
        <v>10.24</v>
      </c>
      <c r="AF37" s="354">
        <v>0.86</v>
      </c>
      <c r="AG37" s="354">
        <v>71.865404623544038</v>
      </c>
      <c r="AH37" s="354">
        <v>3.6161088131550234</v>
      </c>
      <c r="AI37" s="354">
        <v>24.786205496485401</v>
      </c>
      <c r="AJ37" s="354">
        <v>20.802141751465477</v>
      </c>
      <c r="AK37" s="354">
        <v>3.5572205682109033</v>
      </c>
      <c r="AL37" s="354">
        <v>9.75</v>
      </c>
      <c r="AM37" s="354">
        <v>3.79</v>
      </c>
      <c r="AN37" s="354">
        <v>1.24</v>
      </c>
      <c r="AO37" s="354">
        <v>1.4002525388418079</v>
      </c>
      <c r="AP37" s="354">
        <v>9.8767501618929021</v>
      </c>
      <c r="AQ37" s="354">
        <v>4.0599080522139745</v>
      </c>
      <c r="AR37" s="354">
        <v>4.8374689722476365</v>
      </c>
      <c r="AS37" s="354">
        <v>29.417362397543585</v>
      </c>
      <c r="AT37" s="354">
        <v>23.79</v>
      </c>
      <c r="AU37" s="354">
        <v>-7.51</v>
      </c>
      <c r="AV37" s="354">
        <v>65.38</v>
      </c>
      <c r="AW37" s="354">
        <v>8598</v>
      </c>
      <c r="AX37" s="354">
        <v>11760.67</v>
      </c>
      <c r="AY37" s="374">
        <v>0.65377957299480671</v>
      </c>
      <c r="AZ37" s="374">
        <v>1.0057427258805514</v>
      </c>
      <c r="BA37" s="374">
        <v>1.068407502758367</v>
      </c>
      <c r="BB37" s="374">
        <v>1.0052276447613249</v>
      </c>
      <c r="BC37" s="374">
        <v>1.068407502758367</v>
      </c>
      <c r="BD37" s="354">
        <v>24.05</v>
      </c>
      <c r="BE37" s="374">
        <v>0.10408921933085502</v>
      </c>
      <c r="BF37" s="374">
        <v>2.7594887683965917E-2</v>
      </c>
      <c r="BG37" s="354">
        <v>8.02</v>
      </c>
      <c r="BH37" s="354">
        <v>2.31</v>
      </c>
      <c r="BI37" s="354">
        <v>3.68</v>
      </c>
      <c r="BJ37" s="354">
        <v>0.89</v>
      </c>
      <c r="BK37" s="374">
        <v>-0.16073713846941387</v>
      </c>
      <c r="BL37" s="374">
        <v>-5.5437853107344635E-2</v>
      </c>
      <c r="BM37" s="354">
        <v>0</v>
      </c>
      <c r="BN37" s="354">
        <v>0.55000000000000004</v>
      </c>
      <c r="BO37" s="374">
        <v>0</v>
      </c>
      <c r="BP37" s="374">
        <v>4.1012916107009453E-2</v>
      </c>
      <c r="BQ37" s="374">
        <v>0.23593219634190177</v>
      </c>
      <c r="BR37" s="354">
        <v>313</v>
      </c>
      <c r="BS37" s="354">
        <v>1565</v>
      </c>
      <c r="BT37" s="354">
        <v>1440.55</v>
      </c>
      <c r="BU37" s="354">
        <v>7715</v>
      </c>
      <c r="BV37" s="354">
        <v>12</v>
      </c>
      <c r="BW37" s="354">
        <v>100.46</v>
      </c>
      <c r="BX37" s="354">
        <v>4.95</v>
      </c>
      <c r="BY37" s="354">
        <v>7.54</v>
      </c>
      <c r="BZ37" s="354">
        <v>8.4210526315789469</v>
      </c>
      <c r="CA37" s="354">
        <v>62.68</v>
      </c>
      <c r="CB37" s="354">
        <v>0.83029388911741853</v>
      </c>
      <c r="CC37" s="354">
        <v>1.2229140722291407</v>
      </c>
      <c r="CD37" s="354">
        <v>1.68</v>
      </c>
      <c r="CE37" s="354">
        <v>0.83</v>
      </c>
      <c r="CF37" s="354">
        <v>0.87</v>
      </c>
      <c r="CG37" s="354">
        <v>0.72</v>
      </c>
      <c r="CH37" s="353" t="s">
        <v>100</v>
      </c>
      <c r="CI37" s="355">
        <v>3552</v>
      </c>
    </row>
    <row r="38" spans="1:87" ht="13.5" thickBot="1">
      <c r="A38" s="353" t="s">
        <v>202</v>
      </c>
      <c r="B38" s="353" t="s">
        <v>203</v>
      </c>
      <c r="C38" s="353" t="s">
        <v>108</v>
      </c>
      <c r="D38" s="353" t="s">
        <v>97</v>
      </c>
      <c r="E38" s="353" t="s">
        <v>185</v>
      </c>
      <c r="F38" s="353" t="s">
        <v>99</v>
      </c>
      <c r="G38" s="353">
        <v>1</v>
      </c>
      <c r="H38" s="353">
        <v>202201</v>
      </c>
      <c r="I38" s="353">
        <v>20221122</v>
      </c>
      <c r="J38" s="353">
        <v>20230223</v>
      </c>
      <c r="K38" s="354">
        <v>41882.629999999997</v>
      </c>
      <c r="L38" s="354">
        <v>194.11</v>
      </c>
      <c r="M38" s="354">
        <v>216</v>
      </c>
      <c r="N38" s="354">
        <v>1.48</v>
      </c>
      <c r="O38" s="354">
        <v>1.7</v>
      </c>
      <c r="P38" s="354">
        <v>1.81</v>
      </c>
      <c r="Q38" s="354">
        <v>1.64</v>
      </c>
      <c r="R38" s="354">
        <v>0</v>
      </c>
      <c r="S38" s="354">
        <v>5.77</v>
      </c>
      <c r="T38" s="354">
        <v>4.55</v>
      </c>
      <c r="U38" s="354">
        <v>3.92</v>
      </c>
      <c r="V38" s="354">
        <v>5.01</v>
      </c>
      <c r="W38" s="354">
        <v>6.59</v>
      </c>
      <c r="X38" s="354">
        <v>7.4</v>
      </c>
      <c r="Y38" s="374">
        <f t="shared" si="4"/>
        <v>0.31536926147704603</v>
      </c>
      <c r="Z38" s="374">
        <f t="shared" si="5"/>
        <v>0.12291350531107748</v>
      </c>
      <c r="AA38" s="354">
        <v>71.73</v>
      </c>
      <c r="AB38" s="354">
        <v>27.05</v>
      </c>
      <c r="AC38" s="354">
        <v>30.91</v>
      </c>
      <c r="AD38" s="354">
        <v>29.47</v>
      </c>
      <c r="AE38" s="354">
        <v>26.25</v>
      </c>
      <c r="AF38" s="354">
        <v>1.0900000000000001</v>
      </c>
      <c r="AG38" s="354">
        <v>22.678703703703704</v>
      </c>
      <c r="AH38" s="354">
        <v>2.8662037037037038</v>
      </c>
      <c r="AI38" s="354">
        <v>7.5425925925925927</v>
      </c>
      <c r="AJ38" s="354">
        <v>7.2773148148148152</v>
      </c>
      <c r="AK38" s="354">
        <v>25.508470414927572</v>
      </c>
      <c r="AL38" s="354">
        <v>51.25</v>
      </c>
      <c r="AM38" s="354">
        <v>46.25</v>
      </c>
      <c r="AN38" s="354">
        <v>8.5500000000000007</v>
      </c>
      <c r="AO38" s="354">
        <v>8.7634017882660356</v>
      </c>
      <c r="AP38" s="354">
        <v>42.185927672955977</v>
      </c>
      <c r="AQ38" s="354">
        <v>26.349373925853179</v>
      </c>
      <c r="AR38" s="354">
        <v>27.309879763343723</v>
      </c>
      <c r="AS38" s="354">
        <v>8.3518518518518512</v>
      </c>
      <c r="AT38" s="354">
        <v>4.2</v>
      </c>
      <c r="AU38" s="354">
        <v>20.12</v>
      </c>
      <c r="AV38" s="354">
        <v>15.72</v>
      </c>
      <c r="AW38" s="354">
        <v>4386.3999999999996</v>
      </c>
      <c r="AX38" s="354">
        <v>4998.3100000000004</v>
      </c>
      <c r="AY38" s="374">
        <v>0.15762147634608925</v>
      </c>
      <c r="AZ38" s="374">
        <v>4.6326340326340327</v>
      </c>
      <c r="BA38" s="374">
        <v>0.8341107871720117</v>
      </c>
      <c r="BB38" s="374">
        <v>4.6224489795918364</v>
      </c>
      <c r="BC38" s="374">
        <v>0.8341107871720117</v>
      </c>
      <c r="BD38" s="354">
        <v>108.29</v>
      </c>
      <c r="BE38" s="374">
        <v>0.17711442786069651</v>
      </c>
      <c r="BF38" s="374">
        <v>7.5389673648319527E-2</v>
      </c>
      <c r="BG38" s="354">
        <v>27.98</v>
      </c>
      <c r="BH38" s="354">
        <v>13.39</v>
      </c>
      <c r="BI38" s="354">
        <v>10.199999999999999</v>
      </c>
      <c r="BJ38" s="354">
        <v>4.25</v>
      </c>
      <c r="BK38" s="374">
        <v>-3.517063589491775E-2</v>
      </c>
      <c r="BL38" s="374">
        <v>-1.16972196137672E-2</v>
      </c>
      <c r="BM38" s="354">
        <v>0</v>
      </c>
      <c r="BN38" s="354">
        <v>0</v>
      </c>
      <c r="BO38" s="374">
        <v>0</v>
      </c>
      <c r="BP38" s="374">
        <v>1.4897108647108649E-2</v>
      </c>
      <c r="BQ38" s="374">
        <v>3.7823881573881571E-2</v>
      </c>
      <c r="BR38" s="354">
        <v>617.6</v>
      </c>
      <c r="BS38" s="354">
        <v>765.7</v>
      </c>
      <c r="BT38" s="354">
        <v>833.1</v>
      </c>
      <c r="BU38" s="354">
        <v>2277.9</v>
      </c>
      <c r="BV38" s="354">
        <v>497</v>
      </c>
      <c r="BW38" s="354">
        <v>-58.86</v>
      </c>
      <c r="BX38" s="354">
        <v>12.64</v>
      </c>
      <c r="BY38" s="354">
        <v>17.55</v>
      </c>
      <c r="BZ38" s="354">
        <v>9.0604453870625683</v>
      </c>
      <c r="CA38" s="354">
        <v>71.56</v>
      </c>
      <c r="CB38" s="354">
        <v>0.89507817023740588</v>
      </c>
      <c r="CC38" s="354">
        <v>1.3463050314465408</v>
      </c>
      <c r="CD38" s="354">
        <v>2.52</v>
      </c>
      <c r="CE38" s="354">
        <v>0.73</v>
      </c>
      <c r="CF38" s="354">
        <v>0.69</v>
      </c>
      <c r="CG38" s="354">
        <v>0.51</v>
      </c>
      <c r="CH38" s="353" t="s">
        <v>100</v>
      </c>
      <c r="CI38" s="353">
        <v>849.1</v>
      </c>
    </row>
    <row r="39" spans="1:87" ht="13.5" thickBot="1">
      <c r="A39" s="353" t="s">
        <v>204</v>
      </c>
      <c r="B39" s="353" t="s">
        <v>204</v>
      </c>
      <c r="C39" s="353" t="s">
        <v>96</v>
      </c>
      <c r="D39" s="353" t="s">
        <v>103</v>
      </c>
      <c r="E39" s="353" t="s">
        <v>205</v>
      </c>
      <c r="F39" s="353" t="s">
        <v>105</v>
      </c>
      <c r="G39" s="353">
        <v>12</v>
      </c>
      <c r="H39" s="353">
        <v>202112</v>
      </c>
      <c r="I39" s="353">
        <v>20221103</v>
      </c>
      <c r="J39" s="353">
        <v>20230307</v>
      </c>
      <c r="K39" s="354">
        <v>8495.25</v>
      </c>
      <c r="L39" s="354">
        <v>9.3000000000000007</v>
      </c>
      <c r="M39" s="354">
        <v>913</v>
      </c>
      <c r="N39" s="354">
        <v>1.83</v>
      </c>
      <c r="O39" s="354">
        <v>0.06</v>
      </c>
      <c r="P39" s="354">
        <v>0.1</v>
      </c>
      <c r="Q39" s="354">
        <v>0.09</v>
      </c>
      <c r="R39" s="354">
        <v>66.67</v>
      </c>
      <c r="S39" s="354">
        <v>20</v>
      </c>
      <c r="T39" s="354">
        <v>-37.229999999999997</v>
      </c>
      <c r="U39" s="354">
        <v>7.0000000000000007E-2</v>
      </c>
      <c r="V39" s="354">
        <v>0.33</v>
      </c>
      <c r="W39" s="354">
        <v>-0.1</v>
      </c>
      <c r="X39" s="354">
        <v>0.42</v>
      </c>
      <c r="Y39" s="374">
        <f t="shared" si="4"/>
        <v>-1.303030303030303</v>
      </c>
      <c r="Z39" s="374">
        <f t="shared" si="5"/>
        <v>-5.1999999999999993</v>
      </c>
      <c r="AA39" s="354"/>
      <c r="AB39" s="354"/>
      <c r="AC39" s="354">
        <v>77.5</v>
      </c>
      <c r="AD39" s="354"/>
      <c r="AE39" s="354">
        <v>22.14</v>
      </c>
      <c r="AF39" s="354"/>
      <c r="AG39" s="354">
        <v>7.2127858823529412</v>
      </c>
      <c r="AH39" s="354">
        <v>-4.3323529411764705E-2</v>
      </c>
      <c r="AI39" s="354">
        <v>2.135810588235294</v>
      </c>
      <c r="AJ39" s="354">
        <v>1.0467094117647058</v>
      </c>
      <c r="AK39" s="354">
        <v>4.2747236343385824</v>
      </c>
      <c r="AL39" s="354">
        <v>5</v>
      </c>
      <c r="AM39" s="354">
        <v>2.65</v>
      </c>
      <c r="AN39" s="354">
        <v>1.39</v>
      </c>
      <c r="AO39" s="354">
        <v>2.8623757679989197</v>
      </c>
      <c r="AP39" s="354">
        <v>9.5334848288124618</v>
      </c>
      <c r="AQ39" s="354">
        <v>9.6664487212183943</v>
      </c>
      <c r="AR39" s="354">
        <v>19.724388925293049</v>
      </c>
      <c r="AS39" s="354">
        <v>5.3804705882352942E-2</v>
      </c>
      <c r="AT39" s="354">
        <v>3.51</v>
      </c>
      <c r="AU39" s="354">
        <v>6.34</v>
      </c>
      <c r="AV39" s="354">
        <v>-0.15</v>
      </c>
      <c r="AW39" s="354">
        <v>5307</v>
      </c>
      <c r="AX39" s="354">
        <v>6342.25</v>
      </c>
      <c r="AY39" s="374">
        <v>-1.4651574936116914E-3</v>
      </c>
      <c r="AZ39" s="374">
        <v>0.46060775744116123</v>
      </c>
      <c r="BA39" s="374">
        <v>-0.62406496062992123</v>
      </c>
      <c r="BB39" s="374">
        <v>0.45282926829268288</v>
      </c>
      <c r="BC39" s="374">
        <v>-0.62406496062992123</v>
      </c>
      <c r="BD39" s="354">
        <v>1.66</v>
      </c>
      <c r="BE39" s="374">
        <v>2.4481580909448141E-2</v>
      </c>
      <c r="BF39" s="374">
        <v>-2.9740889616435805E-3</v>
      </c>
      <c r="BG39" s="354">
        <v>0.43</v>
      </c>
      <c r="BH39" s="354">
        <v>-1.76</v>
      </c>
      <c r="BI39" s="354">
        <v>0.32</v>
      </c>
      <c r="BJ39" s="354">
        <v>-1.39</v>
      </c>
      <c r="BK39" s="374">
        <v>-0.50992404591947182</v>
      </c>
      <c r="BL39" s="374">
        <v>-0.15099591118256012</v>
      </c>
      <c r="BM39" s="354">
        <v>1.51</v>
      </c>
      <c r="BN39" s="354">
        <v>1.81</v>
      </c>
      <c r="BO39" s="374">
        <v>-3.2315003394433135</v>
      </c>
      <c r="BP39" s="374">
        <v>-4.745183944333483E-3</v>
      </c>
      <c r="BQ39" s="374">
        <v>0.1146450615295406</v>
      </c>
      <c r="BR39" s="354">
        <v>-13.52</v>
      </c>
      <c r="BS39" s="354">
        <v>1855.29</v>
      </c>
      <c r="BT39" s="354">
        <v>1677.81</v>
      </c>
      <c r="BU39" s="354">
        <v>9575.1</v>
      </c>
      <c r="BV39" s="354">
        <v>-340.82</v>
      </c>
      <c r="BW39" s="354">
        <v>46.09</v>
      </c>
      <c r="BX39" s="354">
        <v>-0.59</v>
      </c>
      <c r="BY39" s="354">
        <v>0.89</v>
      </c>
      <c r="BZ39" s="354">
        <v>45.304526237254414</v>
      </c>
      <c r="CA39" s="354">
        <v>73.61</v>
      </c>
      <c r="CB39" s="354">
        <v>0.81745940535277561</v>
      </c>
      <c r="CC39" s="354">
        <v>5.3175608539738226</v>
      </c>
      <c r="CD39" s="354">
        <v>2.79</v>
      </c>
      <c r="CE39" s="354">
        <v>0.51</v>
      </c>
      <c r="CF39" s="354">
        <v>0.38</v>
      </c>
      <c r="CG39" s="354">
        <v>0.12</v>
      </c>
      <c r="CH39" s="353" t="s">
        <v>100</v>
      </c>
      <c r="CI39" s="355">
        <v>3248.72</v>
      </c>
    </row>
    <row r="40" spans="1:87" ht="13.5" thickBot="1">
      <c r="A40" s="353" t="s">
        <v>206</v>
      </c>
      <c r="B40" s="353" t="s">
        <v>207</v>
      </c>
      <c r="C40" s="353" t="s">
        <v>96</v>
      </c>
      <c r="D40" s="353" t="s">
        <v>208</v>
      </c>
      <c r="E40" s="353" t="s">
        <v>209</v>
      </c>
      <c r="F40" s="353" t="s">
        <v>99</v>
      </c>
      <c r="G40" s="353">
        <v>12</v>
      </c>
      <c r="H40" s="353">
        <v>202112</v>
      </c>
      <c r="I40" s="353">
        <v>20221103</v>
      </c>
      <c r="J40" s="353">
        <v>20230216</v>
      </c>
      <c r="K40" s="354">
        <v>22799.07</v>
      </c>
      <c r="L40" s="354">
        <v>88.19</v>
      </c>
      <c r="M40" s="354">
        <v>259</v>
      </c>
      <c r="N40" s="354">
        <v>0.42</v>
      </c>
      <c r="O40" s="354">
        <v>1.72</v>
      </c>
      <c r="P40" s="354">
        <v>0.56999999999999995</v>
      </c>
      <c r="Q40" s="354">
        <v>1.18</v>
      </c>
      <c r="R40" s="354">
        <v>1.1599999999999999</v>
      </c>
      <c r="S40" s="354">
        <v>-1.23</v>
      </c>
      <c r="T40" s="354">
        <v>-0.76</v>
      </c>
      <c r="U40" s="354">
        <v>3.99</v>
      </c>
      <c r="V40" s="354">
        <v>3.86</v>
      </c>
      <c r="W40" s="354">
        <v>4.09</v>
      </c>
      <c r="X40" s="354">
        <v>4.38</v>
      </c>
      <c r="Y40" s="374">
        <f t="shared" si="4"/>
        <v>5.9585492227979264E-2</v>
      </c>
      <c r="Z40" s="374">
        <f t="shared" si="5"/>
        <v>7.0904645476772554E-2</v>
      </c>
      <c r="AA40" s="354">
        <v>5.59</v>
      </c>
      <c r="AB40" s="354">
        <v>7.2</v>
      </c>
      <c r="AC40" s="354">
        <v>22.1</v>
      </c>
      <c r="AD40" s="354">
        <v>21.57</v>
      </c>
      <c r="AE40" s="354">
        <v>20.14</v>
      </c>
      <c r="AF40" s="354">
        <v>3</v>
      </c>
      <c r="AG40" s="354">
        <v>28.854489164086687</v>
      </c>
      <c r="AH40" s="354">
        <v>4.0092879256965945</v>
      </c>
      <c r="AI40" s="354">
        <v>7.6973684210526319</v>
      </c>
      <c r="AJ40" s="354">
        <v>-6.3970588235294121</v>
      </c>
      <c r="AK40" s="354">
        <v>11.397401709401709</v>
      </c>
      <c r="AL40" s="354">
        <v>9.9</v>
      </c>
      <c r="AM40" s="354">
        <v>2.21</v>
      </c>
      <c r="AN40" s="354">
        <v>3.06</v>
      </c>
      <c r="AO40" s="354">
        <v>5.0449881974248925</v>
      </c>
      <c r="AP40" s="354">
        <v>12.66086570178391</v>
      </c>
      <c r="AQ40" s="354">
        <v>18.911730517848166</v>
      </c>
      <c r="AR40" s="354">
        <v>-22.755857229280096</v>
      </c>
      <c r="AS40" s="354">
        <v>2.7089783281733747E-2</v>
      </c>
      <c r="AT40" s="354">
        <v>39.979999999999997</v>
      </c>
      <c r="AU40" s="354">
        <v>1.71</v>
      </c>
      <c r="AV40" s="354">
        <v>10.36</v>
      </c>
      <c r="AW40" s="354">
        <v>6394</v>
      </c>
      <c r="AX40" s="354">
        <v>7292.63</v>
      </c>
      <c r="AY40" s="374">
        <v>0.10355540214014498</v>
      </c>
      <c r="AZ40" s="374">
        <v>0.13662456946039037</v>
      </c>
      <c r="BA40" s="374">
        <v>2.5384615384615384E-2</v>
      </c>
      <c r="BB40" s="374">
        <v>0.1359773371104816</v>
      </c>
      <c r="BC40" s="374">
        <v>2.5384615384615384E-2</v>
      </c>
      <c r="BD40" s="354">
        <v>10.33</v>
      </c>
      <c r="BE40" s="374">
        <v>4.1644916188156141E-2</v>
      </c>
      <c r="BF40" s="374">
        <v>2.7511485248426587E-2</v>
      </c>
      <c r="BG40" s="354">
        <v>4.51</v>
      </c>
      <c r="BH40" s="354">
        <v>4.91</v>
      </c>
      <c r="BI40" s="354">
        <v>2.82</v>
      </c>
      <c r="BJ40" s="354">
        <v>2.92</v>
      </c>
      <c r="BK40" s="374">
        <v>-2.4917043740573153</v>
      </c>
      <c r="BL40" s="374">
        <v>-0.66469957081545061</v>
      </c>
      <c r="BM40" s="354">
        <v>2.68</v>
      </c>
      <c r="BN40" s="354">
        <v>2.7</v>
      </c>
      <c r="BO40" s="374">
        <v>0.58863320463320457</v>
      </c>
      <c r="BP40" s="374">
        <v>4.5700306915497486E-2</v>
      </c>
      <c r="BQ40" s="374">
        <v>-7.2917574644128708E-2</v>
      </c>
      <c r="BR40" s="354">
        <v>1535</v>
      </c>
      <c r="BS40" s="354">
        <v>2835</v>
      </c>
      <c r="BT40" s="354">
        <v>2290</v>
      </c>
      <c r="BU40" s="354">
        <v>12562</v>
      </c>
      <c r="BV40" s="354">
        <v>990</v>
      </c>
      <c r="BW40" s="354">
        <v>13.66</v>
      </c>
      <c r="BX40" s="354">
        <v>13.9</v>
      </c>
      <c r="BY40" s="354">
        <v>13.9</v>
      </c>
      <c r="BZ40" s="354">
        <v>3.1982182628062361</v>
      </c>
      <c r="CA40" s="354">
        <v>56.79</v>
      </c>
      <c r="CB40" s="354">
        <v>0.72568181214648009</v>
      </c>
      <c r="CC40" s="354">
        <v>5.0306294177044766</v>
      </c>
      <c r="CD40" s="354">
        <v>1.31</v>
      </c>
      <c r="CE40" s="354">
        <v>0.79</v>
      </c>
      <c r="CF40" s="354">
        <v>0.49</v>
      </c>
      <c r="CG40" s="354">
        <v>0.3</v>
      </c>
      <c r="CH40" s="353" t="s">
        <v>100</v>
      </c>
      <c r="CI40" s="355">
        <v>9829</v>
      </c>
    </row>
    <row r="41" spans="1:87" ht="13.5" thickBot="1">
      <c r="A41" s="353" t="s">
        <v>210</v>
      </c>
      <c r="B41" s="353" t="s">
        <v>211</v>
      </c>
      <c r="C41" s="353" t="s">
        <v>96</v>
      </c>
      <c r="D41" s="353" t="s">
        <v>123</v>
      </c>
      <c r="E41" s="353" t="s">
        <v>180</v>
      </c>
      <c r="F41" s="353" t="s">
        <v>105</v>
      </c>
      <c r="G41" s="353">
        <v>12</v>
      </c>
      <c r="H41" s="353">
        <v>202112</v>
      </c>
      <c r="I41" s="353">
        <v>20221110</v>
      </c>
      <c r="J41" s="353">
        <v>20230320</v>
      </c>
      <c r="K41" s="354">
        <v>12947.74</v>
      </c>
      <c r="L41" s="354">
        <v>4.84</v>
      </c>
      <c r="M41" s="354">
        <v>2675</v>
      </c>
      <c r="N41" s="354">
        <v>1.1499999999999999</v>
      </c>
      <c r="O41" s="354">
        <v>-0.28999999999999998</v>
      </c>
      <c r="P41" s="354">
        <v>0.15</v>
      </c>
      <c r="Q41" s="354"/>
      <c r="R41" s="354">
        <v>65.52</v>
      </c>
      <c r="S41" s="354">
        <v>-81.819999999999993</v>
      </c>
      <c r="T41" s="354"/>
      <c r="U41" s="354"/>
      <c r="V41" s="354">
        <v>0.7</v>
      </c>
      <c r="W41" s="354">
        <v>0.04</v>
      </c>
      <c r="X41" s="354">
        <v>0.69</v>
      </c>
      <c r="Y41" s="374">
        <f t="shared" si="4"/>
        <v>-0.94285714285714284</v>
      </c>
      <c r="Z41" s="374">
        <f t="shared" si="5"/>
        <v>16.25</v>
      </c>
      <c r="AA41" s="354"/>
      <c r="AB41" s="354">
        <v>1.67</v>
      </c>
      <c r="AC41" s="354"/>
      <c r="AD41" s="354">
        <v>121</v>
      </c>
      <c r="AE41" s="354">
        <v>7.01</v>
      </c>
      <c r="AF41" s="354">
        <v>72.459999999999994</v>
      </c>
      <c r="AG41" s="354">
        <v>-8.8761270090160718</v>
      </c>
      <c r="AH41" s="354">
        <v>0.2559780478243826</v>
      </c>
      <c r="AI41" s="354">
        <v>0.98667189337514705</v>
      </c>
      <c r="AJ41" s="354">
        <v>0.9408075264602116</v>
      </c>
      <c r="AK41" s="354">
        <v>4.1178835915772742</v>
      </c>
      <c r="AL41" s="354">
        <v>3.48</v>
      </c>
      <c r="AM41" s="354">
        <v>0.84</v>
      </c>
      <c r="AN41" s="354">
        <v>0.51</v>
      </c>
      <c r="AO41" s="354">
        <v>-0.72149361833679282</v>
      </c>
      <c r="AP41" s="354">
        <v>8.5577684651650081</v>
      </c>
      <c r="AQ41" s="354">
        <v>6.4905760826380616</v>
      </c>
      <c r="AR41" s="354">
        <v>6.8069916666666668</v>
      </c>
      <c r="AS41" s="354">
        <v>34.980791846334768</v>
      </c>
      <c r="AT41" s="354">
        <v>5.78</v>
      </c>
      <c r="AU41" s="354"/>
      <c r="AV41" s="354">
        <v>1.78</v>
      </c>
      <c r="AW41" s="354">
        <v>29826.79</v>
      </c>
      <c r="AX41" s="354"/>
      <c r="AY41" s="374">
        <v>4.0738067310295049E-2</v>
      </c>
      <c r="AZ41" s="374">
        <v>14.561643835616438</v>
      </c>
      <c r="BA41" s="374">
        <v>0</v>
      </c>
      <c r="BB41" s="374">
        <v>11.444444444444445</v>
      </c>
      <c r="BC41" s="374">
        <v>0</v>
      </c>
      <c r="BD41" s="354">
        <v>2.96</v>
      </c>
      <c r="BE41" s="374">
        <v>0</v>
      </c>
      <c r="BF41" s="374">
        <v>1.5382549639935269E-3</v>
      </c>
      <c r="BG41" s="354">
        <v>1.91</v>
      </c>
      <c r="BH41" s="354"/>
      <c r="BI41" s="354">
        <v>0.14000000000000001</v>
      </c>
      <c r="BJ41" s="354"/>
      <c r="BK41" s="374">
        <v>-4.6483909415971393E-2</v>
      </c>
      <c r="BL41" s="374">
        <v>5.167159828644614E-3</v>
      </c>
      <c r="BM41" s="354">
        <v>3.85</v>
      </c>
      <c r="BN41" s="354">
        <v>4.3899999999999997</v>
      </c>
      <c r="BO41" s="374">
        <v>0.59438690658499227</v>
      </c>
      <c r="BP41" s="374">
        <v>6.3002226882693232E-2</v>
      </c>
      <c r="BQ41" s="374">
        <v>0.1968216582552744</v>
      </c>
      <c r="BR41" s="354">
        <v>3235.78</v>
      </c>
      <c r="BS41" s="354">
        <v>4616.46</v>
      </c>
      <c r="BT41" s="354">
        <v>3723.37</v>
      </c>
      <c r="BU41" s="354">
        <v>14025.65</v>
      </c>
      <c r="BV41" s="354">
        <v>2341.35</v>
      </c>
      <c r="BW41" s="354">
        <v>1503.89</v>
      </c>
      <c r="BX41" s="354">
        <v>2.63</v>
      </c>
      <c r="BY41" s="354">
        <v>2.73</v>
      </c>
      <c r="BZ41" s="354">
        <v>0</v>
      </c>
      <c r="CA41" s="354">
        <v>44.02</v>
      </c>
      <c r="CB41" s="354">
        <v>0.96385218618303115</v>
      </c>
      <c r="CC41" s="354">
        <v>2.1702462022001048</v>
      </c>
      <c r="CD41" s="354">
        <v>0.79</v>
      </c>
      <c r="CE41" s="354">
        <v>0.09</v>
      </c>
      <c r="CF41" s="354">
        <v>7.0000000000000007E-2</v>
      </c>
      <c r="CG41" s="354">
        <v>0.02</v>
      </c>
      <c r="CH41" s="353" t="s">
        <v>100</v>
      </c>
      <c r="CI41" s="355">
        <v>31200.71</v>
      </c>
    </row>
    <row r="42" spans="1:87" ht="13.5" thickBot="1">
      <c r="A42" s="353" t="s">
        <v>212</v>
      </c>
      <c r="B42" s="353" t="s">
        <v>213</v>
      </c>
      <c r="C42" s="353" t="s">
        <v>108</v>
      </c>
      <c r="D42" s="353" t="s">
        <v>97</v>
      </c>
      <c r="E42" s="353" t="s">
        <v>214</v>
      </c>
      <c r="F42" s="353" t="s">
        <v>105</v>
      </c>
      <c r="G42" s="353">
        <v>12</v>
      </c>
      <c r="H42" s="353">
        <v>202112</v>
      </c>
      <c r="I42" s="353">
        <v>20221101</v>
      </c>
      <c r="J42" s="353">
        <v>20230208</v>
      </c>
      <c r="K42" s="354">
        <v>3355.51</v>
      </c>
      <c r="L42" s="354">
        <v>89.76</v>
      </c>
      <c r="M42" s="354">
        <v>37</v>
      </c>
      <c r="N42" s="354">
        <v>1.58</v>
      </c>
      <c r="O42" s="354">
        <v>1.38</v>
      </c>
      <c r="P42" s="354">
        <v>1.59</v>
      </c>
      <c r="Q42" s="354">
        <v>1.32</v>
      </c>
      <c r="R42" s="354">
        <v>53.62</v>
      </c>
      <c r="S42" s="354">
        <v>26.32</v>
      </c>
      <c r="T42" s="354">
        <v>38.380000000000003</v>
      </c>
      <c r="U42" s="354">
        <v>5.81</v>
      </c>
      <c r="V42" s="354">
        <v>4.4000000000000004</v>
      </c>
      <c r="W42" s="354">
        <v>6.47</v>
      </c>
      <c r="X42" s="354">
        <v>5.54</v>
      </c>
      <c r="Y42" s="374">
        <f t="shared" si="4"/>
        <v>0.47045454545454524</v>
      </c>
      <c r="Z42" s="374">
        <f t="shared" si="5"/>
        <v>-0.14374034003091185</v>
      </c>
      <c r="AA42" s="354">
        <v>6.49</v>
      </c>
      <c r="AB42" s="354"/>
      <c r="AC42" s="354">
        <v>14.57</v>
      </c>
      <c r="AD42" s="354">
        <v>13.86</v>
      </c>
      <c r="AE42" s="354">
        <v>16.21</v>
      </c>
      <c r="AF42" s="354"/>
      <c r="AG42" s="354">
        <v>46.860857700848072</v>
      </c>
      <c r="AH42" s="354">
        <v>5.2320821851841943</v>
      </c>
      <c r="AI42" s="354">
        <v>3.9396185023676402</v>
      </c>
      <c r="AJ42" s="354">
        <v>2.637737767195484</v>
      </c>
      <c r="AK42" s="354">
        <v>22.550406834217263</v>
      </c>
      <c r="AL42" s="354">
        <v>15.09</v>
      </c>
      <c r="AM42" s="354">
        <v>3.39</v>
      </c>
      <c r="AN42" s="354">
        <v>1.92</v>
      </c>
      <c r="AO42" s="354">
        <v>1.9414706909977779</v>
      </c>
      <c r="AP42" s="354">
        <v>11.863484282390209</v>
      </c>
      <c r="AQ42" s="354">
        <v>23.093348182454044</v>
      </c>
      <c r="AR42" s="354">
        <v>34.491291330277093</v>
      </c>
      <c r="AS42" s="354">
        <v>10.943390673907809</v>
      </c>
      <c r="AT42" s="354">
        <v>26.48</v>
      </c>
      <c r="AU42" s="354">
        <v>26.4</v>
      </c>
      <c r="AV42" s="354">
        <v>2.83</v>
      </c>
      <c r="AW42" s="354">
        <v>1455.95</v>
      </c>
      <c r="AX42" s="354">
        <v>1828.2</v>
      </c>
      <c r="AY42" s="374">
        <v>2.8342465811476831E-2</v>
      </c>
      <c r="AZ42" s="374">
        <v>4.5294226842398368E-4</v>
      </c>
      <c r="BA42" s="374">
        <v>-0.13828874635701016</v>
      </c>
      <c r="BB42" s="374">
        <v>2.8409090909090303E-3</v>
      </c>
      <c r="BC42" s="374">
        <v>-0.13828874635701016</v>
      </c>
      <c r="BD42" s="354">
        <v>23.69</v>
      </c>
      <c r="BE42" s="374">
        <v>0.14094088637985855</v>
      </c>
      <c r="BF42" s="374">
        <v>0.10997903554509832</v>
      </c>
      <c r="BG42" s="354">
        <v>16.97</v>
      </c>
      <c r="BH42" s="354">
        <v>19.579999999999998</v>
      </c>
      <c r="BI42" s="354">
        <v>11.65</v>
      </c>
      <c r="BJ42" s="354">
        <v>13.69</v>
      </c>
      <c r="BK42" s="374">
        <v>-0.33045857978120186</v>
      </c>
      <c r="BL42" s="374">
        <v>-2.7781837530229295E-2</v>
      </c>
      <c r="BM42" s="354">
        <v>0.45</v>
      </c>
      <c r="BN42" s="354">
        <v>0.15</v>
      </c>
      <c r="BO42" s="374">
        <v>7.6451398476248919E-2</v>
      </c>
      <c r="BP42" s="374">
        <v>5.8893315907071073E-2</v>
      </c>
      <c r="BQ42" s="374">
        <v>2.9690879864874876E-2</v>
      </c>
      <c r="BR42" s="354">
        <v>148.71</v>
      </c>
      <c r="BS42" s="354">
        <v>201.6</v>
      </c>
      <c r="BT42" s="354">
        <v>224.1</v>
      </c>
      <c r="BU42" s="354">
        <v>372.73</v>
      </c>
      <c r="BV42" s="354">
        <v>134.74</v>
      </c>
      <c r="BW42" s="354">
        <v>0.05</v>
      </c>
      <c r="BX42" s="354">
        <v>11.16</v>
      </c>
      <c r="BY42" s="354">
        <v>12.47</v>
      </c>
      <c r="BZ42" s="354">
        <v>0</v>
      </c>
      <c r="CA42" s="354">
        <v>26.57</v>
      </c>
      <c r="CB42" s="354">
        <v>0.49852055793784872</v>
      </c>
      <c r="CC42" s="354">
        <v>0.27891911125995544</v>
      </c>
      <c r="CD42" s="354">
        <v>0.36</v>
      </c>
      <c r="CE42" s="354">
        <v>2.73</v>
      </c>
      <c r="CF42" s="354">
        <v>2.23</v>
      </c>
      <c r="CG42" s="354">
        <v>1.56</v>
      </c>
      <c r="CH42" s="353" t="s">
        <v>100</v>
      </c>
      <c r="CI42" s="353">
        <v>871.5</v>
      </c>
    </row>
    <row r="43" spans="1:87" ht="13.5" thickBot="1">
      <c r="A43" s="353" t="s">
        <v>215</v>
      </c>
      <c r="B43" s="353" t="s">
        <v>216</v>
      </c>
      <c r="C43" s="353" t="s">
        <v>96</v>
      </c>
      <c r="D43" s="353" t="s">
        <v>123</v>
      </c>
      <c r="E43" s="353" t="s">
        <v>217</v>
      </c>
      <c r="F43" s="353" t="s">
        <v>105</v>
      </c>
      <c r="G43" s="353">
        <v>12</v>
      </c>
      <c r="H43" s="353">
        <v>202112</v>
      </c>
      <c r="I43" s="353">
        <v>20221107</v>
      </c>
      <c r="J43" s="353">
        <v>20230216</v>
      </c>
      <c r="K43" s="354">
        <v>3377.53</v>
      </c>
      <c r="L43" s="354">
        <v>39.409999999999997</v>
      </c>
      <c r="M43" s="354">
        <v>86</v>
      </c>
      <c r="N43" s="354">
        <v>0.98</v>
      </c>
      <c r="O43" s="354">
        <v>0.84</v>
      </c>
      <c r="P43" s="354">
        <v>0.98</v>
      </c>
      <c r="Q43" s="354">
        <v>1.1200000000000001</v>
      </c>
      <c r="R43" s="354">
        <v>17.86</v>
      </c>
      <c r="S43" s="354">
        <v>24.05</v>
      </c>
      <c r="T43" s="354">
        <v>9.4499999999999993</v>
      </c>
      <c r="U43" s="354">
        <v>3.93</v>
      </c>
      <c r="V43" s="354">
        <v>3.31</v>
      </c>
      <c r="W43" s="354">
        <v>3.91</v>
      </c>
      <c r="X43" s="354">
        <v>5.0599999999999996</v>
      </c>
      <c r="Y43" s="374">
        <f t="shared" si="4"/>
        <v>0.18126888217522663</v>
      </c>
      <c r="Z43" s="374">
        <f t="shared" si="5"/>
        <v>0.29411764705882337</v>
      </c>
      <c r="AA43" s="354">
        <v>2.2599999999999998</v>
      </c>
      <c r="AB43" s="354"/>
      <c r="AC43" s="354">
        <v>10.029999999999999</v>
      </c>
      <c r="AD43" s="354">
        <v>10.07</v>
      </c>
      <c r="AE43" s="354">
        <v>7.79</v>
      </c>
      <c r="AF43" s="354"/>
      <c r="AG43" s="354">
        <v>41.652664505605685</v>
      </c>
      <c r="AH43" s="354">
        <v>14.679681209092974</v>
      </c>
      <c r="AI43" s="354">
        <v>38.288480994363347</v>
      </c>
      <c r="AJ43" s="354">
        <v>38.177554559907499</v>
      </c>
      <c r="AK43" s="354">
        <v>1.0219783857646518</v>
      </c>
      <c r="AL43" s="354">
        <v>4.25</v>
      </c>
      <c r="AM43" s="354">
        <v>1.08</v>
      </c>
      <c r="AN43" s="354">
        <v>1.81</v>
      </c>
      <c r="AO43" s="354">
        <v>0.68829082612032999</v>
      </c>
      <c r="AP43" s="354">
        <v>0.7865013778317772</v>
      </c>
      <c r="AQ43" s="354">
        <v>0.74876689067129143</v>
      </c>
      <c r="AR43" s="354">
        <v>0.75094246326566549</v>
      </c>
      <c r="AS43" s="354">
        <v>442.83900439782792</v>
      </c>
      <c r="AT43" s="354">
        <v>36.630000000000003</v>
      </c>
      <c r="AU43" s="354">
        <v>-5.43</v>
      </c>
      <c r="AV43" s="354">
        <v>52.17</v>
      </c>
      <c r="AW43" s="354">
        <v>3689.47</v>
      </c>
      <c r="AX43" s="354">
        <v>2391.4499999999998</v>
      </c>
      <c r="AY43" s="374">
        <v>9.0027359928476408E-2</v>
      </c>
      <c r="AZ43" s="374">
        <v>-0.29408751079736695</v>
      </c>
      <c r="BA43" s="374">
        <v>0</v>
      </c>
      <c r="BB43" s="374">
        <v>-0.33910533910533908</v>
      </c>
      <c r="BC43" s="374">
        <v>0</v>
      </c>
      <c r="BD43" s="354">
        <v>8.81</v>
      </c>
      <c r="BE43" s="374">
        <v>0</v>
      </c>
      <c r="BF43" s="374">
        <v>2.026019891402147E-2</v>
      </c>
      <c r="BG43" s="354">
        <v>7.73</v>
      </c>
      <c r="BH43" s="354">
        <v>8.92</v>
      </c>
      <c r="BI43" s="354">
        <v>0.55000000000000004</v>
      </c>
      <c r="BJ43" s="354">
        <v>0.61</v>
      </c>
      <c r="BK43" s="374">
        <v>-2.8971228833072874E-3</v>
      </c>
      <c r="BL43" s="374">
        <v>-2.663129376535265E-3</v>
      </c>
      <c r="BM43" s="354">
        <v>0.05</v>
      </c>
      <c r="BN43" s="354">
        <v>1</v>
      </c>
      <c r="BO43" s="374">
        <v>1.3624274066395589E-3</v>
      </c>
      <c r="BP43" s="374">
        <v>0.37515157702767632</v>
      </c>
      <c r="BQ43" s="374">
        <v>0.97565945719160485</v>
      </c>
      <c r="BR43" s="354">
        <v>633.65</v>
      </c>
      <c r="BS43" s="354">
        <v>1080.06</v>
      </c>
      <c r="BT43" s="354">
        <v>858.63</v>
      </c>
      <c r="BU43" s="354">
        <v>574.66999999999996</v>
      </c>
      <c r="BV43" s="354">
        <v>473.99</v>
      </c>
      <c r="BW43" s="354">
        <v>-29.41</v>
      </c>
      <c r="BX43" s="354">
        <v>71.25</v>
      </c>
      <c r="BY43" s="354">
        <v>21.88</v>
      </c>
      <c r="BZ43" s="354">
        <v>0</v>
      </c>
      <c r="CA43" s="354">
        <v>21.39</v>
      </c>
      <c r="CB43" s="354">
        <v>0.9542547818303676</v>
      </c>
      <c r="CC43" s="354">
        <v>-0.28698012693611563</v>
      </c>
      <c r="CD43" s="354">
        <v>0.27</v>
      </c>
      <c r="CE43" s="354">
        <v>0.17</v>
      </c>
      <c r="CF43" s="354">
        <v>0.2</v>
      </c>
      <c r="CG43" s="354">
        <v>7.0000000000000007E-2</v>
      </c>
      <c r="CH43" s="353">
        <v>0.03</v>
      </c>
      <c r="CI43" s="355">
        <v>6323.1</v>
      </c>
    </row>
    <row r="44" spans="1:87" ht="13.5" thickBot="1">
      <c r="A44" s="353" t="s">
        <v>218</v>
      </c>
      <c r="B44" s="353" t="s">
        <v>219</v>
      </c>
      <c r="C44" s="353" t="s">
        <v>96</v>
      </c>
      <c r="D44" s="353" t="s">
        <v>197</v>
      </c>
      <c r="E44" s="353" t="s">
        <v>220</v>
      </c>
      <c r="F44" s="353" t="s">
        <v>105</v>
      </c>
      <c r="G44" s="353">
        <v>12</v>
      </c>
      <c r="H44" s="353">
        <v>202112</v>
      </c>
      <c r="I44" s="353">
        <v>20221026</v>
      </c>
      <c r="J44" s="353">
        <v>20230222</v>
      </c>
      <c r="K44" s="354">
        <v>23011.1</v>
      </c>
      <c r="L44" s="354">
        <v>50.47</v>
      </c>
      <c r="M44" s="354">
        <v>456</v>
      </c>
      <c r="N44" s="354">
        <v>0.79</v>
      </c>
      <c r="O44" s="354">
        <v>0.43</v>
      </c>
      <c r="P44" s="354">
        <v>0.4</v>
      </c>
      <c r="Q44" s="354">
        <v>0.49</v>
      </c>
      <c r="R44" s="354">
        <v>20.93</v>
      </c>
      <c r="S44" s="354">
        <v>31.58</v>
      </c>
      <c r="T44" s="354">
        <v>26.4</v>
      </c>
      <c r="U44" s="354">
        <v>2.34</v>
      </c>
      <c r="V44" s="354">
        <v>2.5299999999999998</v>
      </c>
      <c r="W44" s="354">
        <v>2.27</v>
      </c>
      <c r="X44" s="354">
        <v>2.09</v>
      </c>
      <c r="Y44" s="374">
        <f t="shared" si="4"/>
        <v>-0.10276679841897229</v>
      </c>
      <c r="Z44" s="374">
        <f t="shared" si="5"/>
        <v>-7.9295154185022088E-2</v>
      </c>
      <c r="AA44" s="354">
        <v>50.9</v>
      </c>
      <c r="AB44" s="354">
        <v>1</v>
      </c>
      <c r="AC44" s="354">
        <v>21.57</v>
      </c>
      <c r="AD44" s="354">
        <v>22.19</v>
      </c>
      <c r="AE44" s="354">
        <v>24.1</v>
      </c>
      <c r="AF44" s="354">
        <v>22.19</v>
      </c>
      <c r="AG44" s="354">
        <v>11.65651412589502</v>
      </c>
      <c r="AH44" s="354">
        <v>1.2480484755809531</v>
      </c>
      <c r="AI44" s="354">
        <v>4.3454434403952922</v>
      </c>
      <c r="AJ44" s="354">
        <v>1.3260369498876212</v>
      </c>
      <c r="AK44" s="354">
        <v>11.750239233433728</v>
      </c>
      <c r="AL44" s="354">
        <v>9.31</v>
      </c>
      <c r="AM44" s="354">
        <v>1.43</v>
      </c>
      <c r="AN44" s="354">
        <v>4.34</v>
      </c>
      <c r="AO44" s="354">
        <v>4.5026659697855678</v>
      </c>
      <c r="AP44" s="354">
        <v>11.306690568280995</v>
      </c>
      <c r="AQ44" s="354">
        <v>12.078258571515969</v>
      </c>
      <c r="AR44" s="354">
        <v>39.580638748747006</v>
      </c>
      <c r="AS44" s="354">
        <v>1.823898127459316</v>
      </c>
      <c r="AT44" s="354">
        <v>35.39</v>
      </c>
      <c r="AU44" s="354">
        <v>20.55</v>
      </c>
      <c r="AV44" s="354">
        <v>21.85</v>
      </c>
      <c r="AW44" s="354">
        <v>3823.88</v>
      </c>
      <c r="AX44" s="354">
        <v>5819.67</v>
      </c>
      <c r="AY44" s="374">
        <v>0.21852782229320616</v>
      </c>
      <c r="AZ44" s="374">
        <v>6.1379144538679105E-2</v>
      </c>
      <c r="BA44" s="374">
        <v>0.24983759874847636</v>
      </c>
      <c r="BB44" s="374">
        <v>5.1886792452830129E-2</v>
      </c>
      <c r="BC44" s="374">
        <v>0.24983759874847636</v>
      </c>
      <c r="BD44" s="354">
        <v>6.8</v>
      </c>
      <c r="BE44" s="374">
        <v>6.1923234918436799E-2</v>
      </c>
      <c r="BF44" s="374">
        <v>2.4460692494176109E-2</v>
      </c>
      <c r="BG44" s="354">
        <v>6.17</v>
      </c>
      <c r="BH44" s="354">
        <v>4.6900000000000004</v>
      </c>
      <c r="BI44" s="354">
        <v>4.6500000000000004</v>
      </c>
      <c r="BJ44" s="354">
        <v>3.59</v>
      </c>
      <c r="BK44" s="374">
        <v>-0.69484427353011513</v>
      </c>
      <c r="BL44" s="374">
        <v>-0.25903168459256959</v>
      </c>
      <c r="BM44" s="354">
        <v>3.17</v>
      </c>
      <c r="BN44" s="354">
        <v>1.72</v>
      </c>
      <c r="BO44" s="374">
        <v>1.6049056099905292</v>
      </c>
      <c r="BP44" s="374">
        <v>2.4442782522149497E-2</v>
      </c>
      <c r="BQ44" s="374">
        <v>2.5970171364818277E-2</v>
      </c>
      <c r="BR44" s="354">
        <v>995.45</v>
      </c>
      <c r="BS44" s="354">
        <v>1733.58</v>
      </c>
      <c r="BT44" s="354">
        <v>1330.08</v>
      </c>
      <c r="BU44" s="354">
        <v>1438.67</v>
      </c>
      <c r="BV44" s="354">
        <v>543.01</v>
      </c>
      <c r="BW44" s="354">
        <v>6.14</v>
      </c>
      <c r="BX44" s="354">
        <v>10.68</v>
      </c>
      <c r="BY44" s="354">
        <v>17.52</v>
      </c>
      <c r="BZ44" s="354">
        <v>19.36650810902367</v>
      </c>
      <c r="CA44" s="354">
        <v>7.68</v>
      </c>
      <c r="CB44" s="354">
        <v>0.30708650151211098</v>
      </c>
      <c r="CC44" s="354">
        <v>0.30706522253586188</v>
      </c>
      <c r="CD44" s="354">
        <v>0.08</v>
      </c>
      <c r="CE44" s="354">
        <v>2.17</v>
      </c>
      <c r="CF44" s="354">
        <v>0.56000000000000005</v>
      </c>
      <c r="CG44" s="354">
        <v>0.53</v>
      </c>
      <c r="CH44" s="353" t="s">
        <v>100</v>
      </c>
      <c r="CI44" s="355">
        <v>5980.83</v>
      </c>
    </row>
    <row r="45" spans="1:87" ht="13.5" thickBot="1">
      <c r="A45" s="353" t="s">
        <v>221</v>
      </c>
      <c r="B45" s="353" t="s">
        <v>222</v>
      </c>
      <c r="C45" s="353" t="s">
        <v>108</v>
      </c>
      <c r="D45" s="353" t="s">
        <v>208</v>
      </c>
      <c r="E45" s="353" t="s">
        <v>209</v>
      </c>
      <c r="F45" s="353" t="s">
        <v>99</v>
      </c>
      <c r="G45" s="353">
        <v>12</v>
      </c>
      <c r="H45" s="353">
        <v>202112</v>
      </c>
      <c r="I45" s="353">
        <v>20221027</v>
      </c>
      <c r="J45" s="353">
        <v>20230223</v>
      </c>
      <c r="K45" s="354">
        <v>49109.95</v>
      </c>
      <c r="L45" s="354">
        <v>95.57</v>
      </c>
      <c r="M45" s="354">
        <v>514</v>
      </c>
      <c r="N45" s="354">
        <v>0.42</v>
      </c>
      <c r="O45" s="354">
        <v>1.57</v>
      </c>
      <c r="P45" s="354">
        <v>1.03</v>
      </c>
      <c r="Q45" s="354">
        <v>1.42</v>
      </c>
      <c r="R45" s="354">
        <v>3.18</v>
      </c>
      <c r="S45" s="354">
        <v>1.69</v>
      </c>
      <c r="T45" s="354">
        <v>2.91</v>
      </c>
      <c r="U45" s="354">
        <v>5.0199999999999996</v>
      </c>
      <c r="V45" s="354">
        <v>4.7</v>
      </c>
      <c r="W45" s="354">
        <v>5.03</v>
      </c>
      <c r="X45" s="354">
        <v>5.32</v>
      </c>
      <c r="Y45" s="374">
        <f t="shared" si="4"/>
        <v>7.0212765957446743E-2</v>
      </c>
      <c r="Z45" s="374">
        <f t="shared" si="5"/>
        <v>5.7654075546719641E-2</v>
      </c>
      <c r="AA45" s="354">
        <v>5.96</v>
      </c>
      <c r="AB45" s="354">
        <v>6.2</v>
      </c>
      <c r="AC45" s="354">
        <v>19.04</v>
      </c>
      <c r="AD45" s="354">
        <v>19.010000000000002</v>
      </c>
      <c r="AE45" s="354">
        <v>17.98</v>
      </c>
      <c r="AF45" s="354">
        <v>3.07</v>
      </c>
      <c r="AG45" s="354">
        <v>36.633626262451585</v>
      </c>
      <c r="AH45" s="354">
        <v>4.7912309207535859</v>
      </c>
      <c r="AI45" s="354">
        <v>10.90085816174216</v>
      </c>
      <c r="AJ45" s="354">
        <v>7.5804381956165958</v>
      </c>
      <c r="AK45" s="354">
        <v>8.6754637659541789</v>
      </c>
      <c r="AL45" s="354">
        <v>8.8800000000000008</v>
      </c>
      <c r="AM45" s="354">
        <v>2</v>
      </c>
      <c r="AN45" s="354">
        <v>2.61</v>
      </c>
      <c r="AO45" s="354">
        <v>4.5534684021998109</v>
      </c>
      <c r="AP45" s="354">
        <v>12.21392842788404</v>
      </c>
      <c r="AQ45" s="354">
        <v>15.302470426549526</v>
      </c>
      <c r="AR45" s="354">
        <v>22.00533205857792</v>
      </c>
      <c r="AS45" s="354">
        <v>1.4100786865173871</v>
      </c>
      <c r="AT45" s="354">
        <v>47.7</v>
      </c>
      <c r="AU45" s="354">
        <v>2.17</v>
      </c>
      <c r="AV45" s="354">
        <v>12.43</v>
      </c>
      <c r="AW45" s="354">
        <v>16800</v>
      </c>
      <c r="AX45" s="354">
        <v>18887.3</v>
      </c>
      <c r="AY45" s="374">
        <v>0.12558233066327043</v>
      </c>
      <c r="AZ45" s="374">
        <v>0.13090314076632881</v>
      </c>
      <c r="BA45" s="374">
        <v>0.1417813033437092</v>
      </c>
      <c r="BB45" s="374">
        <v>0.11936936936936922</v>
      </c>
      <c r="BC45" s="374">
        <v>0.1417813033437092</v>
      </c>
      <c r="BD45" s="354">
        <v>10.73</v>
      </c>
      <c r="BE45" s="374">
        <v>3.6148993237882968E-2</v>
      </c>
      <c r="BF45" s="374">
        <v>2.6974423941417695E-2</v>
      </c>
      <c r="BG45" s="354">
        <v>4.57</v>
      </c>
      <c r="BH45" s="354">
        <v>4.7300000000000004</v>
      </c>
      <c r="BI45" s="354">
        <v>2.85</v>
      </c>
      <c r="BJ45" s="354">
        <v>2.84</v>
      </c>
      <c r="BK45" s="374">
        <v>-0.30460170354100818</v>
      </c>
      <c r="BL45" s="374">
        <v>-9.0638582769211162E-2</v>
      </c>
      <c r="BM45" s="354">
        <v>3.47</v>
      </c>
      <c r="BN45" s="354">
        <v>3.35</v>
      </c>
      <c r="BO45" s="374">
        <v>0.661625384464126</v>
      </c>
      <c r="BP45" s="374">
        <v>5.0663327913223921E-2</v>
      </c>
      <c r="BQ45" s="374">
        <v>8.0156901719536822E-2</v>
      </c>
      <c r="BR45" s="354">
        <v>3711</v>
      </c>
      <c r="BS45" s="354">
        <v>6757.4</v>
      </c>
      <c r="BT45" s="354">
        <v>5419.3</v>
      </c>
      <c r="BU45" s="354">
        <v>31300.7</v>
      </c>
      <c r="BV45" s="354">
        <v>2488.1</v>
      </c>
      <c r="BW45" s="354">
        <v>13.09</v>
      </c>
      <c r="BX45" s="354">
        <v>13.08</v>
      </c>
      <c r="BY45" s="354">
        <v>13.61</v>
      </c>
      <c r="BZ45" s="354">
        <v>2.1992645368880717</v>
      </c>
      <c r="CA45" s="354">
        <v>57.85</v>
      </c>
      <c r="CB45" s="354">
        <v>0.73056699550901161</v>
      </c>
      <c r="CC45" s="354">
        <v>5.289458681337476</v>
      </c>
      <c r="CD45" s="354">
        <v>1.37</v>
      </c>
      <c r="CE45" s="354">
        <v>0.79</v>
      </c>
      <c r="CF45" s="354">
        <v>0.55000000000000004</v>
      </c>
      <c r="CG45" s="354">
        <v>0.39</v>
      </c>
      <c r="CH45" s="353" t="s">
        <v>100</v>
      </c>
      <c r="CI45" s="355">
        <v>22680.2</v>
      </c>
    </row>
    <row r="46" spans="1:87" ht="13.5" thickBot="1">
      <c r="A46" s="353" t="s">
        <v>223</v>
      </c>
      <c r="B46" s="353" t="s">
        <v>224</v>
      </c>
      <c r="C46" s="353" t="s">
        <v>96</v>
      </c>
      <c r="D46" s="353" t="s">
        <v>123</v>
      </c>
      <c r="E46" s="353" t="s">
        <v>225</v>
      </c>
      <c r="F46" s="353" t="s">
        <v>105</v>
      </c>
      <c r="G46" s="353">
        <v>12</v>
      </c>
      <c r="H46" s="353">
        <v>202112</v>
      </c>
      <c r="I46" s="353">
        <v>20221103</v>
      </c>
      <c r="J46" s="353">
        <v>20230329</v>
      </c>
      <c r="K46" s="354">
        <v>14201.04</v>
      </c>
      <c r="L46" s="354">
        <v>57.87</v>
      </c>
      <c r="M46" s="354">
        <v>245</v>
      </c>
      <c r="N46" s="354">
        <v>2.0299999999999998</v>
      </c>
      <c r="O46" s="354">
        <v>1.39</v>
      </c>
      <c r="P46" s="354">
        <v>2.0699999999999998</v>
      </c>
      <c r="Q46" s="354"/>
      <c r="R46" s="354">
        <v>58.99</v>
      </c>
      <c r="S46" s="354">
        <v>31.72</v>
      </c>
      <c r="T46" s="354">
        <v>24.88</v>
      </c>
      <c r="U46" s="354">
        <v>7.39</v>
      </c>
      <c r="V46" s="354">
        <v>9.3000000000000007</v>
      </c>
      <c r="W46" s="354">
        <v>8.07</v>
      </c>
      <c r="X46" s="354">
        <v>8.01</v>
      </c>
      <c r="Y46" s="374">
        <f t="shared" si="4"/>
        <v>-0.13225806451612909</v>
      </c>
      <c r="Z46" s="374">
        <f t="shared" si="5"/>
        <v>-7.4349442379182396E-3</v>
      </c>
      <c r="AA46" s="354">
        <v>5.68</v>
      </c>
      <c r="AB46" s="354">
        <v>8.16</v>
      </c>
      <c r="AC46" s="354">
        <v>7.83</v>
      </c>
      <c r="AD46" s="354">
        <v>7.17</v>
      </c>
      <c r="AE46" s="354">
        <v>7.22</v>
      </c>
      <c r="AF46" s="354">
        <v>0.88</v>
      </c>
      <c r="AG46" s="354">
        <v>24.657861047038946</v>
      </c>
      <c r="AH46" s="354">
        <v>-4.3103466530247072</v>
      </c>
      <c r="AI46" s="354">
        <v>20.638713354571586</v>
      </c>
      <c r="AJ46" s="354">
        <v>5.9799067361164111</v>
      </c>
      <c r="AK46" s="354">
        <v>2.7739132288166024</v>
      </c>
      <c r="AL46" s="354">
        <v>4.54</v>
      </c>
      <c r="AM46" s="354">
        <v>0.91</v>
      </c>
      <c r="AN46" s="354">
        <v>2.14</v>
      </c>
      <c r="AO46" s="354">
        <v>10.130646002835917</v>
      </c>
      <c r="AP46" s="354">
        <v>29.60688110495601</v>
      </c>
      <c r="AQ46" s="354">
        <v>12.103470655516247</v>
      </c>
      <c r="AR46" s="354">
        <v>41.773237021569095</v>
      </c>
      <c r="AS46" s="354">
        <v>4.561121958060756</v>
      </c>
      <c r="AT46" s="354">
        <v>63.75</v>
      </c>
      <c r="AU46" s="354">
        <v>3.29</v>
      </c>
      <c r="AV46" s="354">
        <v>16.25</v>
      </c>
      <c r="AW46" s="354">
        <v>5224</v>
      </c>
      <c r="AX46" s="354">
        <v>7052.65</v>
      </c>
      <c r="AY46" s="374">
        <v>2.1208025851711391E-2</v>
      </c>
      <c r="AZ46" s="374">
        <v>4.3510413107989523</v>
      </c>
      <c r="BA46" s="374">
        <v>-4.9022802090231889E-2</v>
      </c>
      <c r="BB46" s="374">
        <v>3.9188034188034191</v>
      </c>
      <c r="BC46" s="374">
        <v>-4.9022802090231889E-2</v>
      </c>
      <c r="BD46" s="354">
        <v>11.28</v>
      </c>
      <c r="BE46" s="374">
        <v>2.0825472710759567E-2</v>
      </c>
      <c r="BF46" s="374">
        <v>-1.5726942384405362E-2</v>
      </c>
      <c r="BG46" s="354">
        <v>2.73</v>
      </c>
      <c r="BH46" s="354">
        <v>2.74</v>
      </c>
      <c r="BI46" s="354">
        <v>2.46</v>
      </c>
      <c r="BJ46" s="354">
        <v>2.44</v>
      </c>
      <c r="BK46" s="374">
        <v>-0.71025777463051831</v>
      </c>
      <c r="BL46" s="374">
        <v>-0.59448816709977714</v>
      </c>
      <c r="BM46" s="354">
        <v>0</v>
      </c>
      <c r="BN46" s="354">
        <v>0</v>
      </c>
      <c r="BO46" s="374">
        <v>0</v>
      </c>
      <c r="BP46" s="374">
        <v>-7.5289897869427205E-2</v>
      </c>
      <c r="BQ46" s="374">
        <v>0.10445251940814693</v>
      </c>
      <c r="BR46" s="354">
        <v>2378.38</v>
      </c>
      <c r="BS46" s="354">
        <v>4213.3100000000004</v>
      </c>
      <c r="BT46" s="354">
        <v>3128.44</v>
      </c>
      <c r="BU46" s="354">
        <v>50204.68</v>
      </c>
      <c r="BV46" s="354">
        <v>1000.51</v>
      </c>
      <c r="BW46" s="354">
        <v>435.1</v>
      </c>
      <c r="BX46" s="354">
        <v>-17.09</v>
      </c>
      <c r="BY46" s="354">
        <v>26.43</v>
      </c>
      <c r="BZ46" s="354">
        <v>1.3210996706655216</v>
      </c>
      <c r="CA46" s="354">
        <v>75.17</v>
      </c>
      <c r="CB46" s="354">
        <v>0.7759023149796378</v>
      </c>
      <c r="CC46" s="354">
        <v>22.821478677958112</v>
      </c>
      <c r="CD46" s="354">
        <v>3.03</v>
      </c>
      <c r="CE46" s="354">
        <v>0.28000000000000003</v>
      </c>
      <c r="CF46" s="354">
        <v>0.37</v>
      </c>
      <c r="CG46" s="354">
        <v>0.34</v>
      </c>
      <c r="CH46" s="353" t="s">
        <v>100</v>
      </c>
      <c r="CI46" s="355">
        <v>16647.36</v>
      </c>
    </row>
    <row r="47" spans="1:87" ht="13.5" thickBot="1">
      <c r="A47" s="353" t="s">
        <v>226</v>
      </c>
      <c r="B47" s="353" t="s">
        <v>227</v>
      </c>
      <c r="C47" s="353" t="s">
        <v>96</v>
      </c>
      <c r="D47" s="353" t="s">
        <v>116</v>
      </c>
      <c r="E47" s="353" t="s">
        <v>228</v>
      </c>
      <c r="F47" s="353" t="s">
        <v>105</v>
      </c>
      <c r="G47" s="353">
        <v>12</v>
      </c>
      <c r="H47" s="353">
        <v>202112</v>
      </c>
      <c r="I47" s="353">
        <v>20221103</v>
      </c>
      <c r="J47" s="353">
        <v>20230126</v>
      </c>
      <c r="K47" s="354">
        <v>6617.73</v>
      </c>
      <c r="L47" s="354">
        <v>42.57</v>
      </c>
      <c r="M47" s="354">
        <v>155</v>
      </c>
      <c r="N47" s="354">
        <v>2.4300000000000002</v>
      </c>
      <c r="O47" s="354">
        <v>1.56</v>
      </c>
      <c r="P47" s="354">
        <v>1.37</v>
      </c>
      <c r="Q47" s="354">
        <v>2.0099999999999998</v>
      </c>
      <c r="R47" s="354">
        <v>17.95</v>
      </c>
      <c r="S47" s="354">
        <v>35.92</v>
      </c>
      <c r="T47" s="354">
        <v>16.62</v>
      </c>
      <c r="U47" s="354">
        <v>4.9000000000000004</v>
      </c>
      <c r="V47" s="354">
        <v>1.36</v>
      </c>
      <c r="W47" s="354">
        <v>5.87</v>
      </c>
      <c r="X47" s="354">
        <v>7.8</v>
      </c>
      <c r="Y47" s="374">
        <f t="shared" si="4"/>
        <v>3.3161764705882355</v>
      </c>
      <c r="Z47" s="374">
        <f t="shared" si="5"/>
        <v>0.32879045996592837</v>
      </c>
      <c r="AA47" s="354">
        <v>36.97</v>
      </c>
      <c r="AB47" s="354"/>
      <c r="AC47" s="354">
        <v>8.69</v>
      </c>
      <c r="AD47" s="354">
        <v>7.25</v>
      </c>
      <c r="AE47" s="354">
        <v>5.46</v>
      </c>
      <c r="AF47" s="354"/>
      <c r="AG47" s="354">
        <v>25.708805630251021</v>
      </c>
      <c r="AH47" s="354">
        <v>6.0088326492801363</v>
      </c>
      <c r="AI47" s="354">
        <v>12.834720739034776</v>
      </c>
      <c r="AJ47" s="354">
        <v>6.1774378240675221</v>
      </c>
      <c r="AK47" s="354">
        <v>3.2871770923449679</v>
      </c>
      <c r="AL47" s="354">
        <v>6.49</v>
      </c>
      <c r="AM47" s="354">
        <v>1.36</v>
      </c>
      <c r="AN47" s="354">
        <v>1.79</v>
      </c>
      <c r="AO47" s="354">
        <v>2.2348290819754419</v>
      </c>
      <c r="AP47" s="354">
        <v>3.8472893527841978</v>
      </c>
      <c r="AQ47" s="354">
        <v>4.4765123958326027</v>
      </c>
      <c r="AR47" s="354">
        <v>9.3007470284027836</v>
      </c>
      <c r="AS47" s="354">
        <v>2.9978127452620198</v>
      </c>
      <c r="AT47" s="354">
        <v>31.39</v>
      </c>
      <c r="AU47" s="354">
        <v>0.75</v>
      </c>
      <c r="AV47" s="354">
        <v>16.87</v>
      </c>
      <c r="AW47" s="354">
        <v>2299.2800000000002</v>
      </c>
      <c r="AX47" s="354">
        <v>3873.82</v>
      </c>
      <c r="AY47" s="374">
        <v>0.59913261848857313</v>
      </c>
      <c r="AZ47" s="374">
        <v>0.93587615350934084</v>
      </c>
      <c r="BA47" s="374">
        <v>1.2065867582171153</v>
      </c>
      <c r="BB47" s="374">
        <v>0.93623289232482743</v>
      </c>
      <c r="BC47" s="374">
        <v>1.2065867582171153</v>
      </c>
      <c r="BD47" s="354">
        <v>17.2</v>
      </c>
      <c r="BE47" s="374">
        <v>0.17440967678576438</v>
      </c>
      <c r="BF47" s="374">
        <v>9.1311903338809799E-2</v>
      </c>
      <c r="BG47" s="354">
        <v>11.35</v>
      </c>
      <c r="BH47" s="354">
        <v>1.88</v>
      </c>
      <c r="BI47" s="354">
        <v>7.39</v>
      </c>
      <c r="BJ47" s="354">
        <v>1.28</v>
      </c>
      <c r="BK47" s="374">
        <v>-0.51869324236406489</v>
      </c>
      <c r="BL47" s="374">
        <v>-0.25894952144854866</v>
      </c>
      <c r="BM47" s="354">
        <v>2.35</v>
      </c>
      <c r="BN47" s="354">
        <v>3.65</v>
      </c>
      <c r="BO47" s="374">
        <v>0.13729788265926091</v>
      </c>
      <c r="BP47" s="374">
        <v>0.14242314883337606</v>
      </c>
      <c r="BQ47" s="374">
        <v>0.14641947911987491</v>
      </c>
      <c r="BR47" s="354">
        <v>264.66000000000003</v>
      </c>
      <c r="BS47" s="354">
        <v>1078.69</v>
      </c>
      <c r="BT47" s="354">
        <v>1013.79</v>
      </c>
      <c r="BU47" s="354">
        <v>2465.41</v>
      </c>
      <c r="BV47" s="354">
        <v>-73.66</v>
      </c>
      <c r="BW47" s="354">
        <v>93.59</v>
      </c>
      <c r="BX47" s="354">
        <v>25.27</v>
      </c>
      <c r="BY47" s="354">
        <v>20.82</v>
      </c>
      <c r="BZ47" s="354">
        <v>9.5431827560259244</v>
      </c>
      <c r="CA47" s="354">
        <v>29.31</v>
      </c>
      <c r="CB47" s="354">
        <v>0.52297429694989273</v>
      </c>
      <c r="CC47" s="354">
        <v>1.0221611480978114</v>
      </c>
      <c r="CD47" s="354">
        <v>0.41</v>
      </c>
      <c r="CE47" s="354">
        <v>0.78</v>
      </c>
      <c r="CF47" s="354">
        <v>0.71</v>
      </c>
      <c r="CG47" s="354">
        <v>0.49</v>
      </c>
      <c r="CH47" s="353" t="s">
        <v>100</v>
      </c>
      <c r="CI47" s="355">
        <v>4320.8</v>
      </c>
    </row>
    <row r="48" spans="1:87" ht="13.5" thickBot="1">
      <c r="A48" s="353" t="s">
        <v>229</v>
      </c>
      <c r="B48" s="353" t="s">
        <v>230</v>
      </c>
      <c r="C48" s="353" t="s">
        <v>96</v>
      </c>
      <c r="D48" s="353" t="s">
        <v>123</v>
      </c>
      <c r="E48" s="353" t="s">
        <v>231</v>
      </c>
      <c r="F48" s="353" t="s">
        <v>105</v>
      </c>
      <c r="G48" s="353">
        <v>12</v>
      </c>
      <c r="H48" s="353">
        <v>202112</v>
      </c>
      <c r="I48" s="353">
        <v>20221102</v>
      </c>
      <c r="J48" s="353">
        <v>20230208</v>
      </c>
      <c r="K48" s="354">
        <v>11290.88</v>
      </c>
      <c r="L48" s="354">
        <v>132.61000000000001</v>
      </c>
      <c r="M48" s="354">
        <v>85</v>
      </c>
      <c r="N48" s="354">
        <v>0.83</v>
      </c>
      <c r="O48" s="354">
        <v>2.2000000000000002</v>
      </c>
      <c r="P48" s="354">
        <v>2.95</v>
      </c>
      <c r="Q48" s="354">
        <v>2.96</v>
      </c>
      <c r="R48" s="354">
        <v>1.82</v>
      </c>
      <c r="S48" s="354">
        <v>27.23</v>
      </c>
      <c r="T48" s="354">
        <v>28.16</v>
      </c>
      <c r="U48" s="354">
        <v>12.77</v>
      </c>
      <c r="V48" s="354">
        <v>10.45</v>
      </c>
      <c r="W48" s="354">
        <v>11.6</v>
      </c>
      <c r="X48" s="354">
        <v>11.97</v>
      </c>
      <c r="Y48" s="374">
        <f t="shared" si="4"/>
        <v>0.11004784688995217</v>
      </c>
      <c r="Z48" s="374">
        <f t="shared" si="5"/>
        <v>3.1896551724138078E-2</v>
      </c>
      <c r="AA48" s="354">
        <v>12.48</v>
      </c>
      <c r="AB48" s="354"/>
      <c r="AC48" s="354">
        <v>10.38</v>
      </c>
      <c r="AD48" s="354">
        <v>11.44</v>
      </c>
      <c r="AE48" s="354">
        <v>11.08</v>
      </c>
      <c r="AF48" s="354"/>
      <c r="AG48" s="354">
        <v>80.886975318756683</v>
      </c>
      <c r="AH48" s="354">
        <v>10.798275785019635</v>
      </c>
      <c r="AI48" s="354">
        <v>21.608327225202871</v>
      </c>
      <c r="AJ48" s="354">
        <v>19.759549364517937</v>
      </c>
      <c r="AK48" s="354">
        <v>6.122176817356948</v>
      </c>
      <c r="AL48" s="354">
        <v>9.5299999999999994</v>
      </c>
      <c r="AM48" s="354">
        <v>2.87</v>
      </c>
      <c r="AN48" s="354">
        <v>1.64</v>
      </c>
      <c r="AO48" s="354">
        <v>2.0265241607002471</v>
      </c>
      <c r="AP48" s="354">
        <v>10.577655364627658</v>
      </c>
      <c r="AQ48" s="354">
        <v>7.5859370353405984</v>
      </c>
      <c r="AR48" s="354">
        <v>8.2957058759535158</v>
      </c>
      <c r="AS48" s="354">
        <v>475.53628247158991</v>
      </c>
      <c r="AT48" s="354">
        <v>46.17</v>
      </c>
      <c r="AU48" s="354">
        <v>-0.68</v>
      </c>
      <c r="AV48" s="354">
        <v>-17.16</v>
      </c>
      <c r="AW48" s="354">
        <v>6552</v>
      </c>
      <c r="AX48" s="354">
        <v>6729.4</v>
      </c>
      <c r="AY48" s="374">
        <v>-0.16118294712584816</v>
      </c>
      <c r="AZ48" s="374">
        <v>1.7254098360655741</v>
      </c>
      <c r="BA48" s="374">
        <v>0</v>
      </c>
      <c r="BB48" s="374">
        <v>1.724829388523514</v>
      </c>
      <c r="BC48" s="374">
        <v>0</v>
      </c>
      <c r="BD48" s="354">
        <v>24.41</v>
      </c>
      <c r="BE48" s="374">
        <v>0</v>
      </c>
      <c r="BF48" s="374">
        <v>1.8606821824970071E-2</v>
      </c>
      <c r="BG48" s="354">
        <v>17.559999999999999</v>
      </c>
      <c r="BH48" s="354">
        <v>10.71</v>
      </c>
      <c r="BI48" s="354">
        <v>3.78</v>
      </c>
      <c r="BJ48" s="354">
        <v>1.63</v>
      </c>
      <c r="BK48" s="374">
        <v>-8.555858310626703E-2</v>
      </c>
      <c r="BL48" s="374">
        <v>-2.2856310962294367E-2</v>
      </c>
      <c r="BM48" s="354">
        <v>1.9</v>
      </c>
      <c r="BN48" s="354">
        <v>1.75</v>
      </c>
      <c r="BO48" s="374">
        <v>1.6956410786804801</v>
      </c>
      <c r="BP48" s="374">
        <v>8.1625790195930428E-2</v>
      </c>
      <c r="BQ48" s="374">
        <v>0.14936540452428709</v>
      </c>
      <c r="BR48" s="354">
        <v>1429</v>
      </c>
      <c r="BS48" s="354">
        <v>1616</v>
      </c>
      <c r="BT48" s="354">
        <v>1180</v>
      </c>
      <c r="BU48" s="354">
        <v>1964</v>
      </c>
      <c r="BV48" s="354">
        <v>1995</v>
      </c>
      <c r="BW48" s="354">
        <v>172.54</v>
      </c>
      <c r="BX48" s="354">
        <v>14.22</v>
      </c>
      <c r="BY48" s="354">
        <v>15.85</v>
      </c>
      <c r="BZ48" s="354">
        <v>27.043478260869566</v>
      </c>
      <c r="CA48" s="354">
        <v>28.05</v>
      </c>
      <c r="CB48" s="354">
        <v>0.92330012377493242</v>
      </c>
      <c r="CC48" s="354">
        <v>2.0410334346504557</v>
      </c>
      <c r="CD48" s="354">
        <v>0.39</v>
      </c>
      <c r="CE48" s="354">
        <v>0.46</v>
      </c>
      <c r="CF48" s="354">
        <v>0.52</v>
      </c>
      <c r="CG48" s="354">
        <v>0.14000000000000001</v>
      </c>
      <c r="CH48" s="353" t="s">
        <v>100</v>
      </c>
      <c r="CI48" s="355">
        <v>5012</v>
      </c>
    </row>
    <row r="49" spans="1:87" ht="13.5" thickBot="1">
      <c r="A49" s="353" t="s">
        <v>232</v>
      </c>
      <c r="B49" s="353" t="s">
        <v>233</v>
      </c>
      <c r="C49" s="353" t="s">
        <v>96</v>
      </c>
      <c r="D49" s="353" t="s">
        <v>123</v>
      </c>
      <c r="E49" s="353" t="s">
        <v>234</v>
      </c>
      <c r="F49" s="353" t="s">
        <v>99</v>
      </c>
      <c r="G49" s="353">
        <v>12</v>
      </c>
      <c r="H49" s="353">
        <v>202112</v>
      </c>
      <c r="I49" s="353">
        <v>20221031</v>
      </c>
      <c r="J49" s="353">
        <v>20230201</v>
      </c>
      <c r="K49" s="354">
        <v>43108.6</v>
      </c>
      <c r="L49" s="354">
        <v>69.33</v>
      </c>
      <c r="M49" s="354">
        <v>622</v>
      </c>
      <c r="N49" s="354">
        <v>0.94</v>
      </c>
      <c r="O49" s="354">
        <v>1.22</v>
      </c>
      <c r="P49" s="354">
        <v>1.2</v>
      </c>
      <c r="Q49" s="354">
        <v>1.34</v>
      </c>
      <c r="R49" s="354">
        <v>0.82</v>
      </c>
      <c r="S49" s="354">
        <v>13.18</v>
      </c>
      <c r="T49" s="354">
        <v>4.83</v>
      </c>
      <c r="U49" s="354">
        <v>5.39</v>
      </c>
      <c r="V49" s="354">
        <v>5.9</v>
      </c>
      <c r="W49" s="354">
        <v>5.24</v>
      </c>
      <c r="X49" s="354">
        <v>5.37</v>
      </c>
      <c r="Y49" s="374">
        <f t="shared" si="4"/>
        <v>-0.11186440677966103</v>
      </c>
      <c r="Z49" s="374">
        <f t="shared" si="5"/>
        <v>2.4809160305343525E-2</v>
      </c>
      <c r="AA49" s="354">
        <v>11.61</v>
      </c>
      <c r="AB49" s="354">
        <v>5</v>
      </c>
      <c r="AC49" s="354">
        <v>12.86</v>
      </c>
      <c r="AD49" s="354">
        <v>13.22</v>
      </c>
      <c r="AE49" s="354">
        <v>12.92</v>
      </c>
      <c r="AF49" s="354">
        <v>2.64</v>
      </c>
      <c r="AG49" s="354">
        <v>32.957813617224119</v>
      </c>
      <c r="AH49" s="354">
        <v>8.0320966076110274</v>
      </c>
      <c r="AI49" s="354">
        <v>5.90450464765234</v>
      </c>
      <c r="AJ49" s="354">
        <v>5.90450464765234</v>
      </c>
      <c r="AK49" s="354">
        <v>11.68938024757804</v>
      </c>
      <c r="AL49" s="354">
        <v>8.84</v>
      </c>
      <c r="AM49" s="354">
        <v>1.78</v>
      </c>
      <c r="AN49" s="354">
        <v>2.06</v>
      </c>
      <c r="AO49" s="354">
        <v>2.2295698100472472</v>
      </c>
      <c r="AP49" s="354">
        <v>8.3491130167900351</v>
      </c>
      <c r="AQ49" s="354">
        <v>12.445031485468244</v>
      </c>
      <c r="AR49" s="354">
        <v>12.445031485468244</v>
      </c>
      <c r="AS49" s="354">
        <v>124.49829188845636</v>
      </c>
      <c r="AT49" s="354">
        <v>38.840000000000003</v>
      </c>
      <c r="AU49" s="354">
        <v>-0.06</v>
      </c>
      <c r="AV49" s="354">
        <v>-0.19</v>
      </c>
      <c r="AW49" s="354">
        <v>22106</v>
      </c>
      <c r="AX49" s="354">
        <v>19142.72</v>
      </c>
      <c r="AY49" s="374">
        <v>-8.6370624943474718E-3</v>
      </c>
      <c r="AZ49" s="374">
        <v>-9.4809543742151517E-2</v>
      </c>
      <c r="BA49" s="374">
        <v>0</v>
      </c>
      <c r="BB49" s="374">
        <v>-4.0358744394618902E-2</v>
      </c>
      <c r="BC49" s="374">
        <v>0</v>
      </c>
      <c r="BD49" s="354">
        <v>12.53</v>
      </c>
      <c r="BE49" s="374">
        <v>0</v>
      </c>
      <c r="BF49" s="374">
        <v>3.9461358313817328E-2</v>
      </c>
      <c r="BG49" s="354">
        <v>9.8699999999999992</v>
      </c>
      <c r="BH49" s="354">
        <v>9.9499999999999993</v>
      </c>
      <c r="BI49" s="354">
        <v>2.5</v>
      </c>
      <c r="BJ49" s="354">
        <v>2.29</v>
      </c>
      <c r="BK49" s="374">
        <v>0</v>
      </c>
      <c r="BL49" s="374">
        <v>0</v>
      </c>
      <c r="BM49" s="354">
        <v>2.31</v>
      </c>
      <c r="BN49" s="354">
        <v>2.4500000000000002</v>
      </c>
      <c r="BO49" s="374">
        <v>0.1992007912957468</v>
      </c>
      <c r="BP49" s="374">
        <v>0.11637346577239972</v>
      </c>
      <c r="BQ49" s="374">
        <v>8.5547734680561288E-2</v>
      </c>
      <c r="BR49" s="354">
        <v>5560</v>
      </c>
      <c r="BS49" s="354">
        <v>6730</v>
      </c>
      <c r="BT49" s="354">
        <v>5189</v>
      </c>
      <c r="BU49" s="354">
        <v>7956</v>
      </c>
      <c r="BV49" s="354">
        <v>4325</v>
      </c>
      <c r="BW49" s="354">
        <v>-9.48</v>
      </c>
      <c r="BX49" s="354">
        <v>24.16</v>
      </c>
      <c r="BY49" s="354">
        <v>16.97</v>
      </c>
      <c r="BZ49" s="354">
        <v>0</v>
      </c>
      <c r="CA49" s="354">
        <v>23.74</v>
      </c>
      <c r="CB49" s="354">
        <v>0.81145979703356752</v>
      </c>
      <c r="CC49" s="354">
        <v>0.50695071312511286</v>
      </c>
      <c r="CD49" s="354">
        <v>0.31</v>
      </c>
      <c r="CE49" s="354">
        <v>7.0000000000000007E-2</v>
      </c>
      <c r="CF49" s="354">
        <v>0.06</v>
      </c>
      <c r="CG49" s="354">
        <v>0.05</v>
      </c>
      <c r="CH49" s="353" t="s">
        <v>100</v>
      </c>
      <c r="CI49" s="355">
        <v>33253</v>
      </c>
    </row>
    <row r="50" spans="1:87" ht="13.5" thickBot="1">
      <c r="A50" s="353" t="s">
        <v>235</v>
      </c>
      <c r="B50" s="353" t="s">
        <v>236</v>
      </c>
      <c r="C50" s="353" t="s">
        <v>108</v>
      </c>
      <c r="D50" s="353" t="s">
        <v>176</v>
      </c>
      <c r="E50" s="353" t="s">
        <v>237</v>
      </c>
      <c r="F50" s="353" t="s">
        <v>105</v>
      </c>
      <c r="G50" s="353">
        <v>6</v>
      </c>
      <c r="H50" s="353">
        <v>202206</v>
      </c>
      <c r="I50" s="353">
        <v>20221108</v>
      </c>
      <c r="J50" s="353">
        <v>20230209</v>
      </c>
      <c r="K50" s="354">
        <v>3008.86</v>
      </c>
      <c r="L50" s="354">
        <v>10.37</v>
      </c>
      <c r="M50" s="354">
        <v>290</v>
      </c>
      <c r="N50" s="354">
        <v>2.75</v>
      </c>
      <c r="O50" s="354">
        <v>-0.82</v>
      </c>
      <c r="P50" s="354">
        <v>-0.99</v>
      </c>
      <c r="Q50" s="354">
        <v>-0.8</v>
      </c>
      <c r="R50" s="354">
        <v>-4.88</v>
      </c>
      <c r="S50" s="354">
        <v>-44.44</v>
      </c>
      <c r="T50" s="354">
        <v>-5.27</v>
      </c>
      <c r="U50" s="354">
        <v>-2.27</v>
      </c>
      <c r="V50" s="354">
        <v>-2.4300000000000002</v>
      </c>
      <c r="W50" s="354">
        <v>-3.49</v>
      </c>
      <c r="X50" s="354">
        <v>-2.74</v>
      </c>
      <c r="Y50" s="374">
        <f t="shared" si="4"/>
        <v>0.43621399176954734</v>
      </c>
      <c r="Z50" s="374">
        <f t="shared" si="5"/>
        <v>-0.21489971346704873</v>
      </c>
      <c r="AA50" s="354"/>
      <c r="AB50" s="354">
        <v>16.670000000000002</v>
      </c>
      <c r="AC50" s="354"/>
      <c r="AD50" s="354"/>
      <c r="AE50" s="354"/>
      <c r="AF50" s="354"/>
      <c r="AG50" s="354">
        <v>4.9549191114390103</v>
      </c>
      <c r="AH50" s="354">
        <v>-2.2413385906478229</v>
      </c>
      <c r="AI50" s="354">
        <v>-1.6365799151113258</v>
      </c>
      <c r="AJ50" s="354">
        <v>-2.0714244393491241</v>
      </c>
      <c r="AK50" s="354">
        <v>-6.1836271523053625</v>
      </c>
      <c r="AL50" s="354"/>
      <c r="AM50" s="354">
        <v>1.17</v>
      </c>
      <c r="AN50" s="354">
        <v>2.09</v>
      </c>
      <c r="AO50" s="354">
        <v>4.0153948908486878</v>
      </c>
      <c r="AP50" s="354">
        <v>-8.6770945199976008</v>
      </c>
      <c r="AQ50" s="354">
        <v>-12.15703351906731</v>
      </c>
      <c r="AR50" s="354">
        <v>-9.6049638628828582</v>
      </c>
      <c r="AS50" s="354">
        <v>9.5123567319300673</v>
      </c>
      <c r="AT50" s="354">
        <v>8.85</v>
      </c>
      <c r="AU50" s="354"/>
      <c r="AV50" s="354">
        <v>55.01</v>
      </c>
      <c r="AW50" s="354">
        <v>1349.29</v>
      </c>
      <c r="AX50" s="354">
        <v>1633.03</v>
      </c>
      <c r="AY50" s="374">
        <v>0.70837323954718878</v>
      </c>
      <c r="AZ50" s="374">
        <v>-2.8270928435673812</v>
      </c>
      <c r="BA50" s="374">
        <v>-2.5178866314129325</v>
      </c>
      <c r="BB50" s="374">
        <v>-2.7260273972602742</v>
      </c>
      <c r="BC50" s="374">
        <v>-2.5178866314129325</v>
      </c>
      <c r="BD50" s="354">
        <v>-25.51</v>
      </c>
      <c r="BE50" s="374">
        <v>-0.1411903990803158</v>
      </c>
      <c r="BF50" s="374">
        <v>-9.1918041716097756E-2</v>
      </c>
      <c r="BG50" s="354">
        <v>-9.77</v>
      </c>
      <c r="BH50" s="354">
        <v>-17.760000000000002</v>
      </c>
      <c r="BI50" s="354">
        <v>-9.27</v>
      </c>
      <c r="BJ50" s="354">
        <v>-10.66</v>
      </c>
      <c r="BK50" s="374">
        <v>0.26570320228341476</v>
      </c>
      <c r="BL50" s="374">
        <v>-8.7760166101179926E-2</v>
      </c>
      <c r="BM50" s="354">
        <v>0</v>
      </c>
      <c r="BN50" s="354"/>
      <c r="BO50" s="374">
        <v>0</v>
      </c>
      <c r="BP50" s="374">
        <v>-0.22147614532093113</v>
      </c>
      <c r="BQ50" s="374">
        <v>-0.20468620942185023</v>
      </c>
      <c r="BR50" s="354">
        <v>-724.83</v>
      </c>
      <c r="BS50" s="354">
        <v>-728.99</v>
      </c>
      <c r="BT50" s="354">
        <v>-711.58</v>
      </c>
      <c r="BU50" s="354">
        <v>4078.21</v>
      </c>
      <c r="BV50" s="354">
        <v>-707.42</v>
      </c>
      <c r="BW50" s="354">
        <v>-60.4</v>
      </c>
      <c r="BX50" s="354">
        <v>-45.24</v>
      </c>
      <c r="BY50" s="354">
        <v>-45.24</v>
      </c>
      <c r="BZ50" s="354">
        <v>16.373621635962657</v>
      </c>
      <c r="CA50" s="354">
        <v>62.72</v>
      </c>
      <c r="CB50" s="354">
        <v>0.64223076987492078</v>
      </c>
      <c r="CC50" s="354">
        <v>-4.2635246147388619</v>
      </c>
      <c r="CD50" s="354">
        <v>1.68</v>
      </c>
      <c r="CE50" s="354">
        <v>11.41</v>
      </c>
      <c r="CF50" s="354">
        <v>11.87</v>
      </c>
      <c r="CG50" s="354">
        <v>11.35</v>
      </c>
      <c r="CH50" s="353" t="s">
        <v>100</v>
      </c>
      <c r="CI50" s="355">
        <v>2618.25</v>
      </c>
    </row>
    <row r="51" spans="1:87" ht="13.5" thickBot="1">
      <c r="A51" s="353" t="s">
        <v>238</v>
      </c>
      <c r="B51" s="353" t="s">
        <v>238</v>
      </c>
      <c r="C51" s="353" t="s">
        <v>96</v>
      </c>
      <c r="D51" s="353" t="s">
        <v>103</v>
      </c>
      <c r="E51" s="353" t="s">
        <v>239</v>
      </c>
      <c r="F51" s="353" t="s">
        <v>105</v>
      </c>
      <c r="G51" s="353">
        <v>12</v>
      </c>
      <c r="H51" s="353">
        <v>202112</v>
      </c>
      <c r="I51" s="353">
        <v>20221101</v>
      </c>
      <c r="J51" s="353">
        <v>20230214</v>
      </c>
      <c r="K51" s="354">
        <v>9559.74</v>
      </c>
      <c r="L51" s="354">
        <v>128.15</v>
      </c>
      <c r="M51" s="354">
        <v>75</v>
      </c>
      <c r="N51" s="354">
        <v>1.43</v>
      </c>
      <c r="O51" s="354">
        <v>3.12</v>
      </c>
      <c r="P51" s="354">
        <v>3.9</v>
      </c>
      <c r="Q51" s="354">
        <v>2.4</v>
      </c>
      <c r="R51" s="354">
        <v>1.92</v>
      </c>
      <c r="S51" s="354">
        <v>9.17</v>
      </c>
      <c r="T51" s="354">
        <v>29.32</v>
      </c>
      <c r="U51" s="354">
        <v>11.03</v>
      </c>
      <c r="V51" s="354">
        <v>9.02</v>
      </c>
      <c r="W51" s="354">
        <v>11.85</v>
      </c>
      <c r="X51" s="354">
        <v>13.04</v>
      </c>
      <c r="Y51" s="374">
        <f t="shared" si="4"/>
        <v>0.3137472283813747</v>
      </c>
      <c r="Z51" s="374">
        <f t="shared" si="5"/>
        <v>0.10042194092827006</v>
      </c>
      <c r="AA51" s="354">
        <v>31.73</v>
      </c>
      <c r="AB51" s="354">
        <v>9.58</v>
      </c>
      <c r="AC51" s="354">
        <v>11.62</v>
      </c>
      <c r="AD51" s="354">
        <v>10.81</v>
      </c>
      <c r="AE51" s="354">
        <v>9.83</v>
      </c>
      <c r="AF51" s="354">
        <v>1.1299999999999999</v>
      </c>
      <c r="AG51" s="354">
        <v>159.62064343163539</v>
      </c>
      <c r="AH51" s="354">
        <v>11.38739946380697</v>
      </c>
      <c r="AI51" s="354">
        <v>6.7345844504021448</v>
      </c>
      <c r="AJ51" s="354">
        <v>2.0857908847184987</v>
      </c>
      <c r="AK51" s="354">
        <v>19.310768312101914</v>
      </c>
      <c r="AL51" s="354">
        <v>8.99</v>
      </c>
      <c r="AM51" s="354">
        <v>2.72</v>
      </c>
      <c r="AN51" s="354">
        <v>0.8</v>
      </c>
      <c r="AO51" s="354">
        <v>0.95849156428193516</v>
      </c>
      <c r="AP51" s="354">
        <v>9.0719577140131964</v>
      </c>
      <c r="AQ51" s="354">
        <v>22.717814490445861</v>
      </c>
      <c r="AR51" s="354">
        <v>73.351092544987154</v>
      </c>
      <c r="AS51" s="354">
        <v>8.136729222520108</v>
      </c>
      <c r="AT51" s="354">
        <v>47.19</v>
      </c>
      <c r="AU51" s="354">
        <v>6.27</v>
      </c>
      <c r="AV51" s="354">
        <v>21.73</v>
      </c>
      <c r="AW51" s="354">
        <v>11138.3</v>
      </c>
      <c r="AX51" s="354">
        <v>12503.57</v>
      </c>
      <c r="AY51" s="374">
        <v>0.21734045925003009</v>
      </c>
      <c r="AZ51" s="374">
        <v>1.1002107234839615</v>
      </c>
      <c r="BA51" s="374">
        <v>0.66983491745872936</v>
      </c>
      <c r="BB51" s="374">
        <v>1.101933216168717</v>
      </c>
      <c r="BC51" s="374">
        <v>0.66983491745872936</v>
      </c>
      <c r="BD51" s="354">
        <v>23.61</v>
      </c>
      <c r="BE51" s="374">
        <v>0.17154285345634013</v>
      </c>
      <c r="BF51" s="374">
        <v>8.9889423840008462E-2</v>
      </c>
      <c r="BG51" s="354">
        <v>15.62</v>
      </c>
      <c r="BH51" s="354">
        <v>10.14</v>
      </c>
      <c r="BI51" s="354">
        <v>8.5399999999999991</v>
      </c>
      <c r="BJ51" s="354">
        <v>5.48</v>
      </c>
      <c r="BK51" s="374">
        <v>-0.6902866242038217</v>
      </c>
      <c r="BL51" s="374">
        <v>-2.9124012193790572E-2</v>
      </c>
      <c r="BM51" s="354">
        <v>0.75</v>
      </c>
      <c r="BN51" s="354">
        <v>0.84</v>
      </c>
      <c r="BO51" s="374">
        <v>0.45488875809299589</v>
      </c>
      <c r="BP51" s="374">
        <v>8.7561702912779468E-2</v>
      </c>
      <c r="BQ51" s="374">
        <v>1.6038376660657428E-2</v>
      </c>
      <c r="BR51" s="354">
        <v>951</v>
      </c>
      <c r="BS51" s="354">
        <v>1232.8</v>
      </c>
      <c r="BT51" s="354">
        <v>1067.2</v>
      </c>
      <c r="BU51" s="354">
        <v>1411.2</v>
      </c>
      <c r="BV51" s="354">
        <v>897</v>
      </c>
      <c r="BW51" s="354">
        <v>110.02</v>
      </c>
      <c r="BX51" s="354">
        <v>7.13</v>
      </c>
      <c r="BY51" s="354">
        <v>6.95</v>
      </c>
      <c r="BZ51" s="354">
        <v>123.67441860465117</v>
      </c>
      <c r="CA51" s="354">
        <v>34.39</v>
      </c>
      <c r="CB51" s="354">
        <v>0.6414173821818886</v>
      </c>
      <c r="CC51" s="354">
        <v>1.3605436769732135</v>
      </c>
      <c r="CD51" s="354">
        <v>0.52</v>
      </c>
      <c r="CE51" s="354">
        <v>1.58</v>
      </c>
      <c r="CF51" s="354">
        <v>0.7</v>
      </c>
      <c r="CG51" s="354">
        <v>0.41</v>
      </c>
      <c r="CH51" s="353" t="s">
        <v>100</v>
      </c>
      <c r="CI51" s="355">
        <v>3443.8</v>
      </c>
    </row>
    <row r="52" spans="1:87" ht="13.5" thickBot="1">
      <c r="A52" s="353"/>
      <c r="B52" s="353" t="s">
        <v>240</v>
      </c>
      <c r="C52" s="353" t="s">
        <v>96</v>
      </c>
      <c r="D52" s="353" t="s">
        <v>123</v>
      </c>
      <c r="E52" s="353" t="s">
        <v>182</v>
      </c>
      <c r="F52" s="353" t="s">
        <v>105</v>
      </c>
      <c r="G52" s="353">
        <v>12</v>
      </c>
      <c r="H52" s="353">
        <v>202112</v>
      </c>
      <c r="I52" s="353"/>
      <c r="J52" s="353"/>
      <c r="K52" s="354">
        <v>83174.350000000006</v>
      </c>
      <c r="L52" s="354">
        <v>99.61</v>
      </c>
      <c r="M52" s="354">
        <v>835</v>
      </c>
      <c r="N52" s="354">
        <v>0.09</v>
      </c>
      <c r="O52" s="354"/>
      <c r="P52" s="354"/>
      <c r="Q52" s="354"/>
      <c r="R52" s="354"/>
      <c r="S52" s="354"/>
      <c r="T52" s="354"/>
      <c r="U52" s="354"/>
      <c r="V52" s="354"/>
      <c r="W52" s="354"/>
      <c r="X52" s="354"/>
      <c r="Y52" s="374" t="e">
        <f t="shared" si="4"/>
        <v>#DIV/0!</v>
      </c>
      <c r="Z52" s="374" t="e">
        <f t="shared" si="5"/>
        <v>#DIV/0!</v>
      </c>
      <c r="AA52" s="354"/>
      <c r="AB52" s="354"/>
      <c r="AC52" s="354"/>
      <c r="AD52" s="354"/>
      <c r="AE52" s="354"/>
      <c r="AF52" s="354"/>
      <c r="AG52" s="354">
        <v>0</v>
      </c>
      <c r="AH52" s="354">
        <v>0</v>
      </c>
      <c r="AI52" s="354">
        <v>0</v>
      </c>
      <c r="AJ52" s="354">
        <v>0</v>
      </c>
      <c r="AK52" s="354">
        <v>0</v>
      </c>
      <c r="AL52" s="354"/>
      <c r="AM52" s="354"/>
      <c r="AN52" s="354"/>
      <c r="AO52" s="354">
        <v>0</v>
      </c>
      <c r="AP52" s="354">
        <v>0</v>
      </c>
      <c r="AQ52" s="354">
        <v>0</v>
      </c>
      <c r="AR52" s="354">
        <v>0</v>
      </c>
      <c r="AS52" s="354">
        <v>0</v>
      </c>
      <c r="AT52" s="354"/>
      <c r="AU52" s="354"/>
      <c r="AV52" s="354"/>
      <c r="AW52" s="354"/>
      <c r="AX52" s="354"/>
      <c r="AY52" s="374" t="s">
        <v>160</v>
      </c>
      <c r="AZ52" s="374" t="s">
        <v>160</v>
      </c>
      <c r="BA52" s="374" t="s">
        <v>160</v>
      </c>
      <c r="BB52" s="374" t="s">
        <v>160</v>
      </c>
      <c r="BC52" s="374" t="s">
        <v>160</v>
      </c>
      <c r="BD52" s="354"/>
      <c r="BE52" s="374">
        <v>0</v>
      </c>
      <c r="BF52" s="374">
        <v>0</v>
      </c>
      <c r="BG52" s="354"/>
      <c r="BH52" s="354"/>
      <c r="BI52" s="354"/>
      <c r="BJ52" s="354"/>
      <c r="BK52" s="374">
        <v>0</v>
      </c>
      <c r="BL52" s="374">
        <v>0</v>
      </c>
      <c r="BM52" s="354">
        <v>2.44</v>
      </c>
      <c r="BN52" s="354">
        <v>2.2999999999999998</v>
      </c>
      <c r="BO52" s="374">
        <v>0</v>
      </c>
      <c r="BP52" s="374">
        <v>0</v>
      </c>
      <c r="BQ52" s="374">
        <v>0</v>
      </c>
      <c r="BR52" s="354"/>
      <c r="BS52" s="354"/>
      <c r="BT52" s="354"/>
      <c r="BU52" s="354"/>
      <c r="BV52" s="354"/>
      <c r="BW52" s="354"/>
      <c r="BX52" s="354"/>
      <c r="BY52" s="354"/>
      <c r="BZ52" s="354">
        <v>0</v>
      </c>
      <c r="CA52" s="354"/>
      <c r="CB52" s="354">
        <v>0</v>
      </c>
      <c r="CC52" s="354">
        <v>0</v>
      </c>
      <c r="CD52" s="354"/>
      <c r="CE52" s="354"/>
      <c r="CF52" s="354"/>
      <c r="CG52" s="354"/>
      <c r="CH52" s="353"/>
      <c r="CI52" s="353"/>
    </row>
    <row r="53" spans="1:87" ht="13.5" thickBot="1">
      <c r="A53" s="353" t="s">
        <v>241</v>
      </c>
      <c r="B53" s="353" t="s">
        <v>242</v>
      </c>
      <c r="C53" s="353" t="s">
        <v>96</v>
      </c>
      <c r="D53" s="353" t="s">
        <v>197</v>
      </c>
      <c r="E53" s="353" t="s">
        <v>220</v>
      </c>
      <c r="F53" s="353" t="s">
        <v>105</v>
      </c>
      <c r="G53" s="353">
        <v>12</v>
      </c>
      <c r="H53" s="353">
        <v>202112</v>
      </c>
      <c r="I53" s="353">
        <v>20221026</v>
      </c>
      <c r="J53" s="353">
        <v>20230222</v>
      </c>
      <c r="K53" s="354">
        <v>3732.19</v>
      </c>
      <c r="L53" s="354">
        <v>9.49</v>
      </c>
      <c r="M53" s="354">
        <v>393</v>
      </c>
      <c r="N53" s="354">
        <v>1.07</v>
      </c>
      <c r="O53" s="354">
        <v>7.0000000000000007E-2</v>
      </c>
      <c r="P53" s="354">
        <v>0.1</v>
      </c>
      <c r="Q53" s="354"/>
      <c r="R53" s="354">
        <v>0</v>
      </c>
      <c r="S53" s="354">
        <v>16.670000000000002</v>
      </c>
      <c r="T53" s="354">
        <v>0</v>
      </c>
      <c r="U53" s="354">
        <v>0.28000000000000003</v>
      </c>
      <c r="V53" s="354">
        <v>0.41</v>
      </c>
      <c r="W53" s="354">
        <v>0.27</v>
      </c>
      <c r="X53" s="354">
        <v>0.37</v>
      </c>
      <c r="Y53" s="374">
        <f t="shared" si="4"/>
        <v>-0.34146341463414631</v>
      </c>
      <c r="Z53" s="374">
        <f t="shared" si="5"/>
        <v>0.37037037037037024</v>
      </c>
      <c r="AA53" s="354">
        <v>45.9</v>
      </c>
      <c r="AB53" s="354">
        <v>5.66</v>
      </c>
      <c r="AC53" s="354">
        <v>33.89</v>
      </c>
      <c r="AD53" s="354">
        <v>35.15</v>
      </c>
      <c r="AE53" s="354">
        <v>25.65</v>
      </c>
      <c r="AF53" s="354">
        <v>6.21</v>
      </c>
      <c r="AG53" s="354">
        <v>2.0398474708647911</v>
      </c>
      <c r="AH53" s="354">
        <v>0.11409056800257278</v>
      </c>
      <c r="AI53" s="354">
        <v>0.7427372547818496</v>
      </c>
      <c r="AJ53" s="354">
        <v>-0.19678708709168591</v>
      </c>
      <c r="AK53" s="354">
        <v>12.979017731958765</v>
      </c>
      <c r="AL53" s="354">
        <v>11.17</v>
      </c>
      <c r="AM53" s="354">
        <v>1.39</v>
      </c>
      <c r="AN53" s="354">
        <v>4.71</v>
      </c>
      <c r="AO53" s="354">
        <v>4.5798225225225222</v>
      </c>
      <c r="AP53" s="354">
        <v>12.303173647058824</v>
      </c>
      <c r="AQ53" s="354">
        <v>12.577986804123711</v>
      </c>
      <c r="AR53" s="354">
        <v>-47.47333540856031</v>
      </c>
      <c r="AS53" s="354">
        <v>0.33691174443712768</v>
      </c>
      <c r="AT53" s="354">
        <v>6.81</v>
      </c>
      <c r="AU53" s="354">
        <v>8.11</v>
      </c>
      <c r="AV53" s="354">
        <v>10.09</v>
      </c>
      <c r="AW53" s="354">
        <v>823.6</v>
      </c>
      <c r="AX53" s="354">
        <v>808.25</v>
      </c>
      <c r="AY53" s="374">
        <v>0.10092233658601792</v>
      </c>
      <c r="AZ53" s="374">
        <v>-1.4625520110957004</v>
      </c>
      <c r="BA53" s="374">
        <v>-0.93453427065026362</v>
      </c>
      <c r="BB53" s="374">
        <v>-1.4594594594594597</v>
      </c>
      <c r="BC53" s="374">
        <v>-0.93453427065026362</v>
      </c>
      <c r="BD53" s="354">
        <v>4.13</v>
      </c>
      <c r="BE53" s="374">
        <v>3.8272072754831375E-2</v>
      </c>
      <c r="BF53" s="374">
        <v>1.2419081488067123E-2</v>
      </c>
      <c r="BG53" s="354">
        <v>4.13</v>
      </c>
      <c r="BH53" s="354">
        <v>3.55</v>
      </c>
      <c r="BI53" s="354">
        <v>3.11</v>
      </c>
      <c r="BJ53" s="354">
        <v>2.78</v>
      </c>
      <c r="BK53" s="374">
        <v>-1.2649484536082474</v>
      </c>
      <c r="BL53" s="374">
        <v>-0.4605855855855856</v>
      </c>
      <c r="BM53" s="354">
        <v>1.05</v>
      </c>
      <c r="BN53" s="354">
        <v>0.83</v>
      </c>
      <c r="BO53" s="374">
        <v>0.87649664429530205</v>
      </c>
      <c r="BP53" s="374">
        <v>1.1835121162092611E-2</v>
      </c>
      <c r="BQ53" s="374">
        <v>-2.0413598246025511E-2</v>
      </c>
      <c r="BR53" s="354">
        <v>6.8</v>
      </c>
      <c r="BS53" s="354">
        <v>177.7</v>
      </c>
      <c r="BT53" s="354">
        <v>333</v>
      </c>
      <c r="BU53" s="354" t="s">
        <v>100</v>
      </c>
      <c r="BV53" s="354">
        <v>-66.7</v>
      </c>
      <c r="BW53" s="354">
        <v>-146.26</v>
      </c>
      <c r="BX53" s="354">
        <v>3.28</v>
      </c>
      <c r="BY53" s="354">
        <v>14.11</v>
      </c>
      <c r="BZ53" s="354">
        <v>27.936170212765958</v>
      </c>
      <c r="CA53" s="354">
        <v>0</v>
      </c>
      <c r="CB53" s="354">
        <v>0.25704998194093298</v>
      </c>
      <c r="CC53" s="354">
        <v>-0.39226890756302529</v>
      </c>
      <c r="CD53" s="354">
        <v>0</v>
      </c>
      <c r="CE53" s="354">
        <v>2.4</v>
      </c>
      <c r="CF53" s="354">
        <v>1.65</v>
      </c>
      <c r="CG53" s="354">
        <v>1.4</v>
      </c>
      <c r="CH53" s="353" t="s">
        <v>100</v>
      </c>
      <c r="CI53" s="355">
        <v>2735.6</v>
      </c>
    </row>
    <row r="54" spans="1:87" ht="13.5" thickBot="1">
      <c r="A54" s="353" t="s">
        <v>243</v>
      </c>
      <c r="B54" s="353" t="s">
        <v>244</v>
      </c>
      <c r="C54" s="353" t="s">
        <v>96</v>
      </c>
      <c r="D54" s="353" t="s">
        <v>129</v>
      </c>
      <c r="E54" s="353" t="s">
        <v>245</v>
      </c>
      <c r="F54" s="353" t="s">
        <v>105</v>
      </c>
      <c r="G54" s="353">
        <v>12</v>
      </c>
      <c r="H54" s="353">
        <v>202112</v>
      </c>
      <c r="I54" s="353">
        <v>20221103</v>
      </c>
      <c r="J54" s="353">
        <v>20230302</v>
      </c>
      <c r="K54" s="354">
        <v>7083.9</v>
      </c>
      <c r="L54" s="354">
        <v>17.2</v>
      </c>
      <c r="M54" s="354">
        <v>412</v>
      </c>
      <c r="N54" s="354">
        <v>0.78</v>
      </c>
      <c r="O54" s="354">
        <v>-0.05</v>
      </c>
      <c r="P54" s="354">
        <v>-7.0000000000000007E-2</v>
      </c>
      <c r="Q54" s="354">
        <v>0.05</v>
      </c>
      <c r="R54" s="354">
        <v>-40</v>
      </c>
      <c r="S54" s="354">
        <v>-100</v>
      </c>
      <c r="T54" s="354"/>
      <c r="U54" s="354">
        <v>-0.25</v>
      </c>
      <c r="V54" s="354">
        <v>-1.03</v>
      </c>
      <c r="W54" s="354">
        <v>-0.21</v>
      </c>
      <c r="X54" s="354">
        <v>0.02</v>
      </c>
      <c r="Y54" s="374">
        <f t="shared" si="4"/>
        <v>-0.79611650485436891</v>
      </c>
      <c r="Z54" s="374">
        <f t="shared" si="5"/>
        <v>-1.0952380952380953</v>
      </c>
      <c r="AA54" s="354"/>
      <c r="AB54" s="354"/>
      <c r="AC54" s="354"/>
      <c r="AD54" s="354"/>
      <c r="AE54" s="354">
        <v>1058.46</v>
      </c>
      <c r="AF54" s="354"/>
      <c r="AG54" s="354">
        <v>6.0363275880943403</v>
      </c>
      <c r="AH54" s="354">
        <v>-0.25987130989016338</v>
      </c>
      <c r="AI54" s="354">
        <v>-0.30501015654458541</v>
      </c>
      <c r="AJ54" s="354">
        <v>-0.35467383503825428</v>
      </c>
      <c r="AK54" s="354">
        <v>-56.489922156022942</v>
      </c>
      <c r="AL54" s="354"/>
      <c r="AM54" s="354">
        <v>6.45</v>
      </c>
      <c r="AN54" s="354">
        <v>2.85</v>
      </c>
      <c r="AO54" s="354">
        <v>2.6543758914095426</v>
      </c>
      <c r="AP54" s="354">
        <v>-70.099768511127436</v>
      </c>
      <c r="AQ54" s="354">
        <v>-52.531635680616368</v>
      </c>
      <c r="AR54" s="354">
        <v>-45.175823079139057</v>
      </c>
      <c r="AS54" s="354">
        <v>2.3336455305122059</v>
      </c>
      <c r="AT54" s="354">
        <v>2.67</v>
      </c>
      <c r="AU54" s="354"/>
      <c r="AV54" s="354">
        <v>50.5</v>
      </c>
      <c r="AW54" s="354">
        <v>1833.56</v>
      </c>
      <c r="AX54" s="354">
        <v>2684.69</v>
      </c>
      <c r="AY54" s="374">
        <v>0.50497359917198337</v>
      </c>
      <c r="AZ54" s="374">
        <v>-5.7739126090721378</v>
      </c>
      <c r="BA54" s="374">
        <v>-5.9513172057240658</v>
      </c>
      <c r="BB54" s="374">
        <v>-5.7902564102564105</v>
      </c>
      <c r="BC54" s="374">
        <v>-5.9513172057240658</v>
      </c>
      <c r="BD54" s="354">
        <v>-9.31</v>
      </c>
      <c r="BE54" s="374">
        <v>-8.1822524003699035E-2</v>
      </c>
      <c r="BF54" s="374">
        <v>-5.9024230412419269E-2</v>
      </c>
      <c r="BG54" s="354">
        <v>-8.9700000000000006</v>
      </c>
      <c r="BH54" s="354"/>
      <c r="BI54" s="354">
        <v>-5.72</v>
      </c>
      <c r="BJ54" s="354"/>
      <c r="BK54" s="374">
        <v>0.16282631062618139</v>
      </c>
      <c r="BL54" s="374">
        <v>-8.2274657511335683E-3</v>
      </c>
      <c r="BM54" s="354">
        <v>0</v>
      </c>
      <c r="BN54" s="354"/>
      <c r="BO54" s="374">
        <v>0</v>
      </c>
      <c r="BP54" s="374">
        <v>-1.5082490417304898E-2</v>
      </c>
      <c r="BQ54" s="374">
        <v>-2.0584668313305531E-2</v>
      </c>
      <c r="BR54" s="354">
        <v>-398.45</v>
      </c>
      <c r="BS54" s="354">
        <v>-383.78</v>
      </c>
      <c r="BT54" s="354">
        <v>-118.27</v>
      </c>
      <c r="BU54" s="354">
        <v>43.4</v>
      </c>
      <c r="BV54" s="354">
        <v>-406.49</v>
      </c>
      <c r="BW54" s="354">
        <v>-576.89</v>
      </c>
      <c r="BX54" s="354">
        <v>-4.3</v>
      </c>
      <c r="BY54" s="354">
        <v>-4.12</v>
      </c>
      <c r="BZ54" s="354">
        <v>-50.195344129554655</v>
      </c>
      <c r="CA54" s="354">
        <v>3.53</v>
      </c>
      <c r="CB54" s="354">
        <v>0.41976652489928812</v>
      </c>
      <c r="CC54" s="354">
        <v>5.2820545568717607</v>
      </c>
      <c r="CD54" s="354">
        <v>0.04</v>
      </c>
      <c r="CE54" s="354">
        <v>2.48</v>
      </c>
      <c r="CF54" s="354">
        <v>3.83</v>
      </c>
      <c r="CG54" s="354">
        <v>3.01</v>
      </c>
      <c r="CH54" s="353" t="s">
        <v>100</v>
      </c>
      <c r="CI54" s="355">
        <v>1091.5999999999999</v>
      </c>
    </row>
    <row r="55" spans="1:87" ht="13.5" thickBot="1">
      <c r="A55" s="353" t="s">
        <v>246</v>
      </c>
      <c r="B55" s="353" t="s">
        <v>247</v>
      </c>
      <c r="C55" s="353" t="s">
        <v>108</v>
      </c>
      <c r="D55" s="353" t="s">
        <v>123</v>
      </c>
      <c r="E55" s="353" t="s">
        <v>248</v>
      </c>
      <c r="F55" s="353" t="s">
        <v>105</v>
      </c>
      <c r="G55" s="353">
        <v>12</v>
      </c>
      <c r="H55" s="353">
        <v>202112</v>
      </c>
      <c r="I55" s="353">
        <v>20221024</v>
      </c>
      <c r="J55" s="353">
        <v>20230130</v>
      </c>
      <c r="K55" s="354">
        <v>5853.4</v>
      </c>
      <c r="L55" s="354">
        <v>10.24</v>
      </c>
      <c r="M55" s="354">
        <v>572</v>
      </c>
      <c r="N55" s="354">
        <v>1.2</v>
      </c>
      <c r="O55" s="354">
        <v>0.71</v>
      </c>
      <c r="P55" s="354">
        <v>0.67</v>
      </c>
      <c r="Q55" s="354">
        <v>0.63</v>
      </c>
      <c r="R55" s="354">
        <v>18.309999999999999</v>
      </c>
      <c r="S55" s="354">
        <v>38.33</v>
      </c>
      <c r="T55" s="354">
        <v>22.08</v>
      </c>
      <c r="U55" s="354">
        <v>3.14</v>
      </c>
      <c r="V55" s="354">
        <v>2.89</v>
      </c>
      <c r="W55" s="354">
        <v>3.05</v>
      </c>
      <c r="X55" s="354">
        <v>2.1800000000000002</v>
      </c>
      <c r="Y55" s="374">
        <f t="shared" si="4"/>
        <v>5.5363321799307919E-2</v>
      </c>
      <c r="Z55" s="374">
        <f t="shared" si="5"/>
        <v>-0.28524590163934416</v>
      </c>
      <c r="AA55" s="354">
        <v>7</v>
      </c>
      <c r="AB55" s="354"/>
      <c r="AC55" s="354">
        <v>3.26</v>
      </c>
      <c r="AD55" s="354">
        <v>3.36</v>
      </c>
      <c r="AE55" s="354">
        <v>4.6900000000000004</v>
      </c>
      <c r="AF55" s="354"/>
      <c r="AG55" s="354">
        <v>-1.9878948363911479</v>
      </c>
      <c r="AH55" s="354">
        <v>-3.4121429922451294</v>
      </c>
      <c r="AI55" s="354">
        <v>2.4494041989786268</v>
      </c>
      <c r="AJ55" s="354">
        <v>2.4494041989786268</v>
      </c>
      <c r="AK55" s="354">
        <v>4.1397822393822397</v>
      </c>
      <c r="AL55" s="354">
        <v>2.73</v>
      </c>
      <c r="AM55" s="354">
        <v>0.96</v>
      </c>
      <c r="AN55" s="354">
        <v>4.2300000000000004</v>
      </c>
      <c r="AO55" s="354">
        <v>-4.1722340627973358</v>
      </c>
      <c r="AP55" s="354">
        <v>-4.1290188323917141</v>
      </c>
      <c r="AQ55" s="354">
        <v>3.3861142857142856</v>
      </c>
      <c r="AR55" s="354">
        <v>3.3861142857142856</v>
      </c>
      <c r="AS55" s="354">
        <v>4.0571212407792698</v>
      </c>
      <c r="AT55" s="354">
        <v>10.69</v>
      </c>
      <c r="AU55" s="354">
        <v>6.75</v>
      </c>
      <c r="AV55" s="354">
        <v>52.19</v>
      </c>
      <c r="AW55" s="354">
        <v>1286</v>
      </c>
      <c r="AX55" s="354">
        <v>1281</v>
      </c>
      <c r="AY55" s="374">
        <v>5.8381502890173413</v>
      </c>
      <c r="AZ55" s="374">
        <v>3.8157894736842106</v>
      </c>
      <c r="BA55" s="374">
        <v>0</v>
      </c>
      <c r="BB55" s="374">
        <v>3.8202105263157899</v>
      </c>
      <c r="BC55" s="374">
        <v>0</v>
      </c>
      <c r="BD55" s="354">
        <v>23.64</v>
      </c>
      <c r="BE55" s="374">
        <v>0</v>
      </c>
      <c r="BF55" s="374">
        <v>-3.0824960699883809E-2</v>
      </c>
      <c r="BG55" s="354">
        <v>19.2</v>
      </c>
      <c r="BH55" s="354">
        <v>13.09</v>
      </c>
      <c r="BI55" s="354">
        <v>2.64</v>
      </c>
      <c r="BJ55" s="354">
        <v>1.64</v>
      </c>
      <c r="BK55" s="374">
        <v>0</v>
      </c>
      <c r="BL55" s="374">
        <v>0</v>
      </c>
      <c r="BM55" s="354">
        <v>14.06</v>
      </c>
      <c r="BN55" s="354">
        <v>11.06</v>
      </c>
      <c r="BO55" s="374">
        <v>-0.42202217294900229</v>
      </c>
      <c r="BP55" s="374">
        <v>-0.33650325367308964</v>
      </c>
      <c r="BQ55" s="374">
        <v>0.24155859950479555</v>
      </c>
      <c r="BR55" s="354">
        <v>749</v>
      </c>
      <c r="BS55" s="354">
        <v>1118</v>
      </c>
      <c r="BT55" s="354">
        <v>1967</v>
      </c>
      <c r="BU55" s="354">
        <v>126</v>
      </c>
      <c r="BV55" s="354">
        <v>749</v>
      </c>
      <c r="BW55" s="354">
        <v>381.58</v>
      </c>
      <c r="BX55" s="354">
        <v>-128.56</v>
      </c>
      <c r="BY55" s="354">
        <v>121.26</v>
      </c>
      <c r="BZ55" s="354">
        <v>-0.30188679245283018</v>
      </c>
      <c r="CA55" s="354">
        <v>1.34</v>
      </c>
      <c r="CB55" s="354">
        <v>0.87659763515822564</v>
      </c>
      <c r="CC55" s="354">
        <v>0.91902071563088517</v>
      </c>
      <c r="CD55" s="354">
        <v>0.02</v>
      </c>
      <c r="CE55" s="354">
        <v>0.25</v>
      </c>
      <c r="CF55" s="354">
        <v>0.25</v>
      </c>
      <c r="CG55" s="354">
        <v>0.03</v>
      </c>
      <c r="CH55" s="355">
        <v>1489</v>
      </c>
      <c r="CI55" s="355">
        <v>8802</v>
      </c>
    </row>
    <row r="56" spans="1:87" ht="13.5" thickBot="1">
      <c r="A56" s="353" t="s">
        <v>249</v>
      </c>
      <c r="B56" s="353" t="s">
        <v>250</v>
      </c>
      <c r="C56" s="353" t="s">
        <v>96</v>
      </c>
      <c r="D56" s="353" t="s">
        <v>123</v>
      </c>
      <c r="E56" s="353" t="s">
        <v>180</v>
      </c>
      <c r="F56" s="353" t="s">
        <v>105</v>
      </c>
      <c r="G56" s="353">
        <v>12</v>
      </c>
      <c r="H56" s="353">
        <v>202112</v>
      </c>
      <c r="I56" s="353">
        <v>20221107</v>
      </c>
      <c r="J56" s="353">
        <v>20230223</v>
      </c>
      <c r="K56" s="354">
        <v>3659.06</v>
      </c>
      <c r="L56" s="354">
        <v>60.99</v>
      </c>
      <c r="M56" s="354">
        <v>60</v>
      </c>
      <c r="N56" s="354">
        <v>1.1399999999999999</v>
      </c>
      <c r="O56" s="354"/>
      <c r="P56" s="354"/>
      <c r="Q56" s="354"/>
      <c r="R56" s="354"/>
      <c r="S56" s="354"/>
      <c r="T56" s="354"/>
      <c r="U56" s="354">
        <v>7.79</v>
      </c>
      <c r="V56" s="354"/>
      <c r="W56" s="354"/>
      <c r="X56" s="354"/>
      <c r="Y56" s="374" t="e">
        <f t="shared" si="4"/>
        <v>#DIV/0!</v>
      </c>
      <c r="Z56" s="374" t="e">
        <f t="shared" si="5"/>
        <v>#DIV/0!</v>
      </c>
      <c r="AA56" s="354">
        <v>5.57</v>
      </c>
      <c r="AB56" s="354"/>
      <c r="AC56" s="354">
        <v>7.83</v>
      </c>
      <c r="AD56" s="354"/>
      <c r="AE56" s="354"/>
      <c r="AF56" s="354"/>
      <c r="AG56" s="354">
        <v>9.1247974068071311</v>
      </c>
      <c r="AH56" s="354">
        <v>4.7487844408427877</v>
      </c>
      <c r="AI56" s="354">
        <v>-0.94003241491085898</v>
      </c>
      <c r="AJ56" s="354">
        <v>-0.94003241491085898</v>
      </c>
      <c r="AK56" s="354">
        <v>-64.880741379310351</v>
      </c>
      <c r="AL56" s="354">
        <v>9.06</v>
      </c>
      <c r="AM56" s="354">
        <v>0.73</v>
      </c>
      <c r="AN56" s="354">
        <v>5.27</v>
      </c>
      <c r="AO56" s="354">
        <v>9.4264351687388981</v>
      </c>
      <c r="AP56" s="354">
        <v>12.726817745803356</v>
      </c>
      <c r="AQ56" s="354">
        <v>-91.501431034482763</v>
      </c>
      <c r="AR56" s="354">
        <v>-91.501431034482763</v>
      </c>
      <c r="AS56" s="354">
        <v>131.08589951377633</v>
      </c>
      <c r="AT56" s="354">
        <v>83.19</v>
      </c>
      <c r="AU56" s="354">
        <v>-8.9</v>
      </c>
      <c r="AV56" s="354">
        <v>-23.95</v>
      </c>
      <c r="AW56" s="354">
        <v>848</v>
      </c>
      <c r="AX56" s="354"/>
      <c r="AY56" s="374">
        <v>-0.35608856088560886</v>
      </c>
      <c r="AZ56" s="374">
        <v>7.4585635359116026E-2</v>
      </c>
      <c r="BA56" s="374">
        <v>0</v>
      </c>
      <c r="BB56" s="374">
        <v>0.36525829383886255</v>
      </c>
      <c r="BC56" s="374">
        <v>0</v>
      </c>
      <c r="BD56" s="354">
        <v>9.1</v>
      </c>
      <c r="BE56" s="374">
        <v>0</v>
      </c>
      <c r="BF56" s="374">
        <v>1.7587034813925571E-2</v>
      </c>
      <c r="BG56" s="354">
        <v>7.04</v>
      </c>
      <c r="BH56" s="354">
        <v>5.22</v>
      </c>
      <c r="BI56" s="354">
        <v>3.03</v>
      </c>
      <c r="BJ56" s="354">
        <v>2.77</v>
      </c>
      <c r="BK56" s="374">
        <v>0</v>
      </c>
      <c r="BL56" s="374">
        <v>0</v>
      </c>
      <c r="BM56" s="354">
        <v>1.64</v>
      </c>
      <c r="BN56" s="354">
        <v>1.94</v>
      </c>
      <c r="BO56" s="374">
        <v>0.210580204778157</v>
      </c>
      <c r="BP56" s="374">
        <v>7.786168947110654E-2</v>
      </c>
      <c r="BQ56" s="374">
        <v>-1.5412894161515967E-2</v>
      </c>
      <c r="BR56" s="354">
        <v>564</v>
      </c>
      <c r="BS56" s="354">
        <v>564</v>
      </c>
      <c r="BT56" s="354">
        <v>470</v>
      </c>
      <c r="BU56" s="354">
        <v>1673</v>
      </c>
      <c r="BV56" s="354">
        <v>389</v>
      </c>
      <c r="BW56" s="354">
        <v>7.46</v>
      </c>
      <c r="BX56" s="354">
        <v>42.22</v>
      </c>
      <c r="BY56" s="354">
        <v>75.94</v>
      </c>
      <c r="BZ56" s="354">
        <v>0</v>
      </c>
      <c r="CA56" s="354">
        <v>24.76</v>
      </c>
      <c r="CB56" s="354">
        <v>0.68943577430972391</v>
      </c>
      <c r="CC56" s="354">
        <v>3.7026378896882495</v>
      </c>
      <c r="CD56" s="354">
        <v>0.33</v>
      </c>
      <c r="CE56" s="354">
        <v>0.8</v>
      </c>
      <c r="CF56" s="354">
        <v>0.73</v>
      </c>
      <c r="CG56" s="354">
        <v>0.36</v>
      </c>
      <c r="CH56" s="353" t="s">
        <v>100</v>
      </c>
      <c r="CI56" s="355">
        <v>6478</v>
      </c>
    </row>
    <row r="57" spans="1:87" ht="13.5" thickBot="1">
      <c r="A57" s="353" t="s">
        <v>251</v>
      </c>
      <c r="B57" s="353" t="s">
        <v>252</v>
      </c>
      <c r="C57" s="353" t="s">
        <v>96</v>
      </c>
      <c r="D57" s="353" t="s">
        <v>208</v>
      </c>
      <c r="E57" s="353" t="s">
        <v>209</v>
      </c>
      <c r="F57" s="353" t="s">
        <v>105</v>
      </c>
      <c r="G57" s="353">
        <v>12</v>
      </c>
      <c r="H57" s="353">
        <v>202112</v>
      </c>
      <c r="I57" s="353">
        <v>20221025</v>
      </c>
      <c r="J57" s="353">
        <v>20230228</v>
      </c>
      <c r="K57" s="354">
        <v>16535.919999999998</v>
      </c>
      <c r="L57" s="354">
        <v>42.77</v>
      </c>
      <c r="M57" s="354">
        <v>387</v>
      </c>
      <c r="N57" s="354">
        <v>0.4</v>
      </c>
      <c r="O57" s="354">
        <v>0.32</v>
      </c>
      <c r="P57" s="354">
        <v>0.42</v>
      </c>
      <c r="Q57" s="354">
        <v>0.78</v>
      </c>
      <c r="R57" s="354">
        <v>-3.12</v>
      </c>
      <c r="S57" s="354">
        <v>39.39</v>
      </c>
      <c r="T57" s="354">
        <v>14.38</v>
      </c>
      <c r="U57" s="354">
        <v>2.37</v>
      </c>
      <c r="V57" s="354">
        <v>2.15</v>
      </c>
      <c r="W57" s="354">
        <v>2.34</v>
      </c>
      <c r="X57" s="354">
        <v>2.2599999999999998</v>
      </c>
      <c r="Y57" s="374">
        <f t="shared" si="4"/>
        <v>8.8372093023255882E-2</v>
      </c>
      <c r="Z57" s="374">
        <f t="shared" si="5"/>
        <v>-3.4188034188034178E-2</v>
      </c>
      <c r="AA57" s="354">
        <v>2.0299999999999998</v>
      </c>
      <c r="AB57" s="354">
        <v>5.66</v>
      </c>
      <c r="AC57" s="354">
        <v>18.05</v>
      </c>
      <c r="AD57" s="354">
        <v>18.32</v>
      </c>
      <c r="AE57" s="354">
        <v>18.95</v>
      </c>
      <c r="AF57" s="354">
        <v>3.23</v>
      </c>
      <c r="AG57" s="354">
        <v>19.906904577191622</v>
      </c>
      <c r="AH57" s="354">
        <v>2.3222136022756659</v>
      </c>
      <c r="AI57" s="354">
        <v>3.778122575640031</v>
      </c>
      <c r="AJ57" s="354">
        <v>-4.0289630204292735</v>
      </c>
      <c r="AK57" s="354">
        <v>11.140453798767968</v>
      </c>
      <c r="AL57" s="354">
        <v>9.6199999999999992</v>
      </c>
      <c r="AM57" s="354">
        <v>0.81</v>
      </c>
      <c r="AN57" s="354">
        <v>2.15</v>
      </c>
      <c r="AO57" s="354">
        <v>3.2432064172512343</v>
      </c>
      <c r="AP57" s="354">
        <v>11.165564847942754</v>
      </c>
      <c r="AQ57" s="354">
        <v>17.088434633812458</v>
      </c>
      <c r="AR57" s="354">
        <v>-16.024520539152761</v>
      </c>
      <c r="AS57" s="354">
        <v>0.1551590380139643</v>
      </c>
      <c r="AT57" s="354">
        <v>52.59</v>
      </c>
      <c r="AU57" s="354">
        <v>3.79</v>
      </c>
      <c r="AV57" s="354">
        <v>10.35</v>
      </c>
      <c r="AW57" s="354">
        <v>6974</v>
      </c>
      <c r="AX57" s="354">
        <v>7531.14</v>
      </c>
      <c r="AY57" s="374">
        <v>0.10348101265822784</v>
      </c>
      <c r="AZ57" s="374">
        <v>0.21686746987951808</v>
      </c>
      <c r="BA57" s="374">
        <v>2.9919447640966629E-2</v>
      </c>
      <c r="BB57" s="374">
        <v>0.21276595744680848</v>
      </c>
      <c r="BC57" s="374">
        <v>2.9919447640966629E-2</v>
      </c>
      <c r="BD57" s="354">
        <v>4.5599999999999996</v>
      </c>
      <c r="BE57" s="374">
        <v>2.3681586527808551E-2</v>
      </c>
      <c r="BF57" s="374">
        <v>2.2662460567823343E-2</v>
      </c>
      <c r="BG57" s="354">
        <v>3.28</v>
      </c>
      <c r="BH57" s="354">
        <v>3.12</v>
      </c>
      <c r="BI57" s="354">
        <v>2.3199999999999998</v>
      </c>
      <c r="BJ57" s="354">
        <v>2.08</v>
      </c>
      <c r="BK57" s="374">
        <v>-2.0663928815879533</v>
      </c>
      <c r="BL57" s="374">
        <v>-0.39217978695765132</v>
      </c>
      <c r="BM57" s="354">
        <v>4.1100000000000003</v>
      </c>
      <c r="BN57" s="354">
        <v>3.58</v>
      </c>
      <c r="BO57" s="374">
        <v>0.75789755011135862</v>
      </c>
      <c r="BP57" s="374">
        <v>5.5172573111800086E-2</v>
      </c>
      <c r="BQ57" s="374">
        <v>-9.5722571167243364E-2</v>
      </c>
      <c r="BR57" s="354">
        <v>962</v>
      </c>
      <c r="BS57" s="354">
        <v>1904</v>
      </c>
      <c r="BT57" s="354">
        <v>1722</v>
      </c>
      <c r="BU57" s="354">
        <v>7922</v>
      </c>
      <c r="BV57" s="354">
        <v>707</v>
      </c>
      <c r="BW57" s="354">
        <v>21.69</v>
      </c>
      <c r="BX57" s="354">
        <v>11.66</v>
      </c>
      <c r="BY57" s="354">
        <v>11.96</v>
      </c>
      <c r="BZ57" s="354">
        <v>2.7941176470588234</v>
      </c>
      <c r="CA57" s="354">
        <v>27.63</v>
      </c>
      <c r="CB57" s="354">
        <v>0.49046533189665975</v>
      </c>
      <c r="CC57" s="354">
        <v>3.8864042933810374</v>
      </c>
      <c r="CD57" s="354">
        <v>0.38</v>
      </c>
      <c r="CE57" s="354">
        <v>0.74</v>
      </c>
      <c r="CF57" s="354">
        <v>1.03</v>
      </c>
      <c r="CG57" s="354">
        <v>0.65</v>
      </c>
      <c r="CH57" s="353" t="s">
        <v>100</v>
      </c>
      <c r="CI57" s="355">
        <v>19961</v>
      </c>
    </row>
    <row r="58" spans="1:87" ht="13.5" thickBot="1">
      <c r="A58" s="353" t="s">
        <v>253</v>
      </c>
      <c r="B58" s="353" t="s">
        <v>254</v>
      </c>
      <c r="C58" s="353" t="s">
        <v>96</v>
      </c>
      <c r="D58" s="353" t="s">
        <v>123</v>
      </c>
      <c r="E58" s="353" t="s">
        <v>180</v>
      </c>
      <c r="F58" s="353" t="s">
        <v>99</v>
      </c>
      <c r="G58" s="353">
        <v>12</v>
      </c>
      <c r="H58" s="353">
        <v>202112</v>
      </c>
      <c r="I58" s="353">
        <v>20221101</v>
      </c>
      <c r="J58" s="353">
        <v>20230215</v>
      </c>
      <c r="K58" s="354">
        <v>46220.79</v>
      </c>
      <c r="L58" s="354">
        <v>62.21</v>
      </c>
      <c r="M58" s="354">
        <v>743</v>
      </c>
      <c r="N58" s="354">
        <v>1.22</v>
      </c>
      <c r="O58" s="354">
        <v>0.59</v>
      </c>
      <c r="P58" s="354">
        <v>1.1100000000000001</v>
      </c>
      <c r="Q58" s="354">
        <v>1.48</v>
      </c>
      <c r="R58" s="354">
        <v>11.86</v>
      </c>
      <c r="S58" s="354">
        <v>-3.25</v>
      </c>
      <c r="T58" s="354">
        <v>13.01</v>
      </c>
      <c r="U58" s="354">
        <v>4.7300000000000004</v>
      </c>
      <c r="V58" s="354">
        <v>4.68</v>
      </c>
      <c r="W58" s="354">
        <v>4.33</v>
      </c>
      <c r="X58" s="354">
        <v>6.09</v>
      </c>
      <c r="Y58" s="374">
        <f t="shared" si="4"/>
        <v>-7.4786324786324743E-2</v>
      </c>
      <c r="Z58" s="374">
        <f t="shared" si="5"/>
        <v>0.40646651270207856</v>
      </c>
      <c r="AA58" s="354">
        <v>29.3</v>
      </c>
      <c r="AB58" s="354">
        <v>10</v>
      </c>
      <c r="AC58" s="354">
        <v>13.15</v>
      </c>
      <c r="AD58" s="354">
        <v>14.37</v>
      </c>
      <c r="AE58" s="354">
        <v>10.220000000000001</v>
      </c>
      <c r="AF58" s="354">
        <v>1.44</v>
      </c>
      <c r="AG58" s="354">
        <v>77.049847077028545</v>
      </c>
      <c r="AH58" s="354">
        <v>18.011890841200149</v>
      </c>
      <c r="AI58" s="354">
        <v>5.9406214481344781</v>
      </c>
      <c r="AJ58" s="354">
        <v>5.9406214481344781</v>
      </c>
      <c r="AK58" s="354">
        <v>10.522468153500991</v>
      </c>
      <c r="AL58" s="354">
        <v>5.7</v>
      </c>
      <c r="AM58" s="354">
        <v>1.1399999999999999</v>
      </c>
      <c r="AN58" s="354">
        <v>0.78</v>
      </c>
      <c r="AO58" s="354">
        <v>1.3963759500066333</v>
      </c>
      <c r="AP58" s="354">
        <v>3.4686974492453944</v>
      </c>
      <c r="AQ58" s="354">
        <v>18.110992991118462</v>
      </c>
      <c r="AR58" s="354">
        <v>18.110992991118462</v>
      </c>
      <c r="AS58" s="354">
        <v>38.432531345244143</v>
      </c>
      <c r="AT58" s="354">
        <v>54.53</v>
      </c>
      <c r="AU58" s="354">
        <v>2.16</v>
      </c>
      <c r="AV58" s="354">
        <v>19.03</v>
      </c>
      <c r="AW58" s="354">
        <v>52057</v>
      </c>
      <c r="AX58" s="354">
        <v>45610.97</v>
      </c>
      <c r="AY58" s="374">
        <v>0.18353520837610343</v>
      </c>
      <c r="AZ58" s="374">
        <v>2.5794078061911172</v>
      </c>
      <c r="BA58" s="374">
        <v>0</v>
      </c>
      <c r="BB58" s="374">
        <v>2.5915697674418601</v>
      </c>
      <c r="BC58" s="374">
        <v>0</v>
      </c>
      <c r="BD58" s="354">
        <v>7.33</v>
      </c>
      <c r="BE58" s="374">
        <v>6.4978632478632477E-3</v>
      </c>
      <c r="BF58" s="374">
        <v>2.6282575937215547E-2</v>
      </c>
      <c r="BG58" s="354">
        <v>4.67</v>
      </c>
      <c r="BH58" s="354">
        <v>2.87</v>
      </c>
      <c r="BI58" s="354">
        <v>0.7</v>
      </c>
      <c r="BJ58" s="354">
        <v>0.51</v>
      </c>
      <c r="BK58" s="374">
        <v>0</v>
      </c>
      <c r="BL58" s="374">
        <v>0</v>
      </c>
      <c r="BM58" s="354">
        <v>2.06</v>
      </c>
      <c r="BN58" s="354">
        <v>2.79</v>
      </c>
      <c r="BO58" s="374">
        <v>7.106416596041909E-2</v>
      </c>
      <c r="BP58" s="374">
        <v>0.28786784147674843</v>
      </c>
      <c r="BQ58" s="374">
        <v>9.4943606331060887E-2</v>
      </c>
      <c r="BR58" s="354">
        <v>13404</v>
      </c>
      <c r="BS58" s="354">
        <v>18037</v>
      </c>
      <c r="BT58" s="354">
        <v>9063</v>
      </c>
      <c r="BU58" s="354">
        <v>30163</v>
      </c>
      <c r="BV58" s="354">
        <v>9388</v>
      </c>
      <c r="BW58" s="354">
        <v>257.94</v>
      </c>
      <c r="BX58" s="354">
        <v>23.33</v>
      </c>
      <c r="BY58" s="354">
        <v>6.62</v>
      </c>
      <c r="BZ58" s="354">
        <v>2.7445848375451263</v>
      </c>
      <c r="CA58" s="354">
        <v>42.6</v>
      </c>
      <c r="CB58" s="354">
        <v>0.92159401222338644</v>
      </c>
      <c r="CC58" s="354">
        <v>1.4514534392428595</v>
      </c>
      <c r="CD58" s="354">
        <v>0.75</v>
      </c>
      <c r="CE58" s="354">
        <v>0.33</v>
      </c>
      <c r="CF58" s="354">
        <v>0.31</v>
      </c>
      <c r="CG58" s="354">
        <v>0.06</v>
      </c>
      <c r="CH58" s="353">
        <v>485</v>
      </c>
      <c r="CI58" s="355">
        <v>68427</v>
      </c>
    </row>
    <row r="59" spans="1:87" ht="13.5" thickBot="1">
      <c r="A59" s="353" t="s">
        <v>255</v>
      </c>
      <c r="B59" s="353" t="s">
        <v>256</v>
      </c>
      <c r="C59" s="353" t="s">
        <v>108</v>
      </c>
      <c r="D59" s="353" t="s">
        <v>103</v>
      </c>
      <c r="E59" s="353" t="s">
        <v>257</v>
      </c>
      <c r="F59" s="353" t="s">
        <v>105</v>
      </c>
      <c r="G59" s="353">
        <v>12</v>
      </c>
      <c r="H59" s="353">
        <v>202112</v>
      </c>
      <c r="I59" s="353">
        <v>20221031</v>
      </c>
      <c r="J59" s="353">
        <v>20230215</v>
      </c>
      <c r="K59" s="354">
        <v>3868.72</v>
      </c>
      <c r="L59" s="354">
        <v>59.36</v>
      </c>
      <c r="M59" s="354">
        <v>65</v>
      </c>
      <c r="N59" s="354">
        <v>2.25</v>
      </c>
      <c r="O59" s="354">
        <v>0.83</v>
      </c>
      <c r="P59" s="354">
        <v>0.75</v>
      </c>
      <c r="Q59" s="354"/>
      <c r="R59" s="354">
        <v>-3.61</v>
      </c>
      <c r="S59" s="354">
        <v>1.2</v>
      </c>
      <c r="T59" s="354">
        <v>3.77</v>
      </c>
      <c r="U59" s="354">
        <v>3.22</v>
      </c>
      <c r="V59" s="354">
        <v>3.31</v>
      </c>
      <c r="W59" s="354">
        <v>3.17</v>
      </c>
      <c r="X59" s="354">
        <v>3.42</v>
      </c>
      <c r="Y59" s="374">
        <f t="shared" si="4"/>
        <v>-4.2296072507552962E-2</v>
      </c>
      <c r="Z59" s="374">
        <f t="shared" si="5"/>
        <v>7.8864353312302793E-2</v>
      </c>
      <c r="AA59" s="354">
        <v>8.94</v>
      </c>
      <c r="AB59" s="354">
        <v>15</v>
      </c>
      <c r="AC59" s="354">
        <v>18.43</v>
      </c>
      <c r="AD59" s="354">
        <v>18.73</v>
      </c>
      <c r="AE59" s="354">
        <v>17.36</v>
      </c>
      <c r="AF59" s="354">
        <v>1.25</v>
      </c>
      <c r="AG59" s="354">
        <v>29.890937019969279</v>
      </c>
      <c r="AH59" s="354">
        <v>0.26113671274961597</v>
      </c>
      <c r="AI59" s="354">
        <v>1.8341013824884791</v>
      </c>
      <c r="AJ59" s="354">
        <v>0.94777265745007677</v>
      </c>
      <c r="AK59" s="354">
        <v>32.266482412060299</v>
      </c>
      <c r="AL59" s="354">
        <v>11.42</v>
      </c>
      <c r="AM59" s="354">
        <v>2.0299999999999998</v>
      </c>
      <c r="AN59" s="354">
        <v>1.99</v>
      </c>
      <c r="AO59" s="354">
        <v>2.4423752505267484</v>
      </c>
      <c r="AP59" s="354">
        <v>23.72749875187219</v>
      </c>
      <c r="AQ59" s="354">
        <v>39.804170854271355</v>
      </c>
      <c r="AR59" s="354">
        <v>77.027844408427882</v>
      </c>
      <c r="AS59" s="354">
        <v>3.0445468509984641</v>
      </c>
      <c r="AT59" s="354">
        <v>29.28</v>
      </c>
      <c r="AU59" s="354">
        <v>18.43</v>
      </c>
      <c r="AV59" s="354">
        <v>10.07</v>
      </c>
      <c r="AW59" s="354">
        <v>1899.8</v>
      </c>
      <c r="AX59" s="354">
        <v>1880.5</v>
      </c>
      <c r="AY59" s="374">
        <v>0.10069524913093858</v>
      </c>
      <c r="AZ59" s="374">
        <v>2.0862745098039217</v>
      </c>
      <c r="BA59" s="374">
        <v>0.2567741935483871</v>
      </c>
      <c r="BB59" s="374">
        <v>2.1025641025641022</v>
      </c>
      <c r="BC59" s="374">
        <v>0.2567741935483871</v>
      </c>
      <c r="BD59" s="354">
        <v>10.73</v>
      </c>
      <c r="BE59" s="374">
        <v>2.9161155372358423E-2</v>
      </c>
      <c r="BF59" s="374">
        <v>6.4037367687497645E-3</v>
      </c>
      <c r="BG59" s="354">
        <v>6.6</v>
      </c>
      <c r="BH59" s="354">
        <v>6.68</v>
      </c>
      <c r="BI59" s="354">
        <v>5.4</v>
      </c>
      <c r="BJ59" s="354">
        <v>5.27</v>
      </c>
      <c r="BK59" s="374">
        <v>-0.48324958123953099</v>
      </c>
      <c r="BL59" s="374">
        <v>-2.9652089007657124E-2</v>
      </c>
      <c r="BM59" s="354">
        <v>0.61</v>
      </c>
      <c r="BN59" s="354">
        <v>1.35</v>
      </c>
      <c r="BO59" s="374">
        <v>1.3402941176470589</v>
      </c>
      <c r="BP59" s="374">
        <v>4.4125838585605945E-3</v>
      </c>
      <c r="BQ59" s="374">
        <v>1.6015083769011097E-2</v>
      </c>
      <c r="BR59" s="354">
        <v>102.3</v>
      </c>
      <c r="BS59" s="354">
        <v>229</v>
      </c>
      <c r="BT59" s="354">
        <v>337.4</v>
      </c>
      <c r="BU59" s="354">
        <v>1401</v>
      </c>
      <c r="BV59" s="354">
        <v>27.7</v>
      </c>
      <c r="BW59" s="354">
        <v>208.63</v>
      </c>
      <c r="BX59" s="354">
        <v>0.87</v>
      </c>
      <c r="BY59" s="354">
        <v>10.81</v>
      </c>
      <c r="BZ59" s="354">
        <v>1.158924205378973</v>
      </c>
      <c r="CA59" s="354">
        <v>35.270000000000003</v>
      </c>
      <c r="CB59" s="354">
        <v>0.47331324801680535</v>
      </c>
      <c r="CC59" s="354">
        <v>4.4932601098352469</v>
      </c>
      <c r="CD59" s="354">
        <v>0.54</v>
      </c>
      <c r="CE59" s="354">
        <v>2.29</v>
      </c>
      <c r="CF59" s="354">
        <v>2.16</v>
      </c>
      <c r="CG59" s="354">
        <v>1.59</v>
      </c>
      <c r="CH59" s="353" t="s">
        <v>100</v>
      </c>
      <c r="CI59" s="355">
        <v>1985.1</v>
      </c>
    </row>
    <row r="60" spans="1:87" ht="13.5" thickBot="1">
      <c r="A60" s="353" t="s">
        <v>258</v>
      </c>
      <c r="B60" s="353" t="s">
        <v>259</v>
      </c>
      <c r="C60" s="353" t="s">
        <v>96</v>
      </c>
      <c r="D60" s="353" t="s">
        <v>103</v>
      </c>
      <c r="E60" s="353" t="s">
        <v>260</v>
      </c>
      <c r="F60" s="353" t="s">
        <v>105</v>
      </c>
      <c r="G60" s="353">
        <v>12</v>
      </c>
      <c r="H60" s="353">
        <v>202112</v>
      </c>
      <c r="I60" s="353">
        <v>20221024</v>
      </c>
      <c r="J60" s="353">
        <v>20230221</v>
      </c>
      <c r="K60" s="354">
        <v>3097.87</v>
      </c>
      <c r="L60" s="354">
        <v>99.61</v>
      </c>
      <c r="M60" s="354">
        <v>31</v>
      </c>
      <c r="N60" s="354">
        <v>1.3</v>
      </c>
      <c r="O60" s="354">
        <v>0.84</v>
      </c>
      <c r="P60" s="354">
        <v>0.7</v>
      </c>
      <c r="Q60" s="354">
        <v>0.98</v>
      </c>
      <c r="R60" s="354">
        <v>36.9</v>
      </c>
      <c r="S60" s="354">
        <v>34.18</v>
      </c>
      <c r="T60" s="354">
        <v>34.35</v>
      </c>
      <c r="U60" s="354">
        <v>3.97</v>
      </c>
      <c r="V60" s="354">
        <v>3.28</v>
      </c>
      <c r="W60" s="354">
        <v>3.75</v>
      </c>
      <c r="X60" s="354">
        <v>3.84</v>
      </c>
      <c r="Y60" s="374">
        <f t="shared" si="4"/>
        <v>0.14329268292682928</v>
      </c>
      <c r="Z60" s="374">
        <f t="shared" si="5"/>
        <v>2.4000000000000021E-2</v>
      </c>
      <c r="AA60" s="354">
        <v>14.72</v>
      </c>
      <c r="AB60" s="354">
        <v>7.87</v>
      </c>
      <c r="AC60" s="354">
        <v>25.09</v>
      </c>
      <c r="AD60" s="354">
        <v>26.55</v>
      </c>
      <c r="AE60" s="354">
        <v>25.94</v>
      </c>
      <c r="AF60" s="354">
        <v>3.37</v>
      </c>
      <c r="AG60" s="354">
        <v>32.336440487287454</v>
      </c>
      <c r="AH60" s="354">
        <v>3.4157693420333644</v>
      </c>
      <c r="AI60" s="354">
        <v>4.3805406447880175</v>
      </c>
      <c r="AJ60" s="354">
        <v>1.9896499630355824</v>
      </c>
      <c r="AK60" s="354">
        <v>22.540596699514978</v>
      </c>
      <c r="AL60" s="354">
        <v>16.82</v>
      </c>
      <c r="AM60" s="354">
        <v>3.78</v>
      </c>
      <c r="AN60" s="354">
        <v>3.08</v>
      </c>
      <c r="AO60" s="354">
        <v>3.2230187899035703</v>
      </c>
      <c r="AP60" s="354">
        <v>14.420296729834424</v>
      </c>
      <c r="AQ60" s="354">
        <v>23.791801912197418</v>
      </c>
      <c r="AR60" s="354">
        <v>52.381553150242326</v>
      </c>
      <c r="AS60" s="354">
        <v>8.8869531676898852</v>
      </c>
      <c r="AT60" s="354">
        <v>26.37</v>
      </c>
      <c r="AU60" s="354">
        <v>-0.01</v>
      </c>
      <c r="AV60" s="354">
        <v>3.18</v>
      </c>
      <c r="AW60" s="354">
        <v>929.24</v>
      </c>
      <c r="AX60" s="354">
        <v>1005.21</v>
      </c>
      <c r="AY60" s="374">
        <v>3.1789564850490226E-2</v>
      </c>
      <c r="AZ60" s="374">
        <v>0.20173650204383856</v>
      </c>
      <c r="BA60" s="374">
        <v>7.1838872832369949E-2</v>
      </c>
      <c r="BB60" s="374">
        <v>0.20000000000000012</v>
      </c>
      <c r="BC60" s="374">
        <v>7.1838872832369949E-2</v>
      </c>
      <c r="BD60" s="354">
        <v>14.83</v>
      </c>
      <c r="BE60" s="374">
        <v>0.13372740741598135</v>
      </c>
      <c r="BF60" s="374">
        <v>6.911546538861027E-2</v>
      </c>
      <c r="BG60" s="354">
        <v>9.86</v>
      </c>
      <c r="BH60" s="354">
        <v>9.3000000000000007</v>
      </c>
      <c r="BI60" s="354">
        <v>7.94</v>
      </c>
      <c r="BJ60" s="354">
        <v>7.31</v>
      </c>
      <c r="BK60" s="374">
        <v>-0.54579808193244939</v>
      </c>
      <c r="BL60" s="374">
        <v>-7.393796737437365E-2</v>
      </c>
      <c r="BM60" s="354">
        <v>0.84</v>
      </c>
      <c r="BN60" s="354">
        <v>1.06</v>
      </c>
      <c r="BO60" s="374">
        <v>0.24591824443858923</v>
      </c>
      <c r="BP60" s="374">
        <v>3.4593572432989314E-2</v>
      </c>
      <c r="BQ60" s="374">
        <v>2.0150394602345377E-2</v>
      </c>
      <c r="BR60" s="354">
        <v>183.32</v>
      </c>
      <c r="BS60" s="354">
        <v>257.58</v>
      </c>
      <c r="BT60" s="354">
        <v>190.04</v>
      </c>
      <c r="BU60" s="354">
        <v>350</v>
      </c>
      <c r="BV60" s="354">
        <v>118.48</v>
      </c>
      <c r="BW60" s="354">
        <v>20.170000000000002</v>
      </c>
      <c r="BX60" s="354">
        <v>10.56</v>
      </c>
      <c r="BY60" s="354">
        <v>12.47</v>
      </c>
      <c r="BZ60" s="354">
        <v>12.569903440772476</v>
      </c>
      <c r="CA60" s="354">
        <v>35.28</v>
      </c>
      <c r="CB60" s="354">
        <v>0.47820178655837808</v>
      </c>
      <c r="CC60" s="354">
        <v>0.75835998060938137</v>
      </c>
      <c r="CD60" s="354">
        <v>0.54</v>
      </c>
      <c r="CE60" s="354">
        <v>4.2699999999999996</v>
      </c>
      <c r="CF60" s="354">
        <v>3.08</v>
      </c>
      <c r="CG60" s="354">
        <v>2.15</v>
      </c>
      <c r="CH60" s="353" t="s">
        <v>100</v>
      </c>
      <c r="CI60" s="353">
        <v>877.6</v>
      </c>
    </row>
    <row r="61" spans="1:87" ht="13.5" thickBot="1">
      <c r="A61" s="353" t="s">
        <v>261</v>
      </c>
      <c r="B61" s="353" t="s">
        <v>262</v>
      </c>
      <c r="C61" s="353" t="s">
        <v>96</v>
      </c>
      <c r="D61" s="353" t="s">
        <v>123</v>
      </c>
      <c r="E61" s="353" t="s">
        <v>263</v>
      </c>
      <c r="F61" s="353" t="s">
        <v>105</v>
      </c>
      <c r="G61" s="353">
        <v>12</v>
      </c>
      <c r="H61" s="353">
        <v>202112</v>
      </c>
      <c r="I61" s="353">
        <v>20221103</v>
      </c>
      <c r="J61" s="353">
        <v>20230208</v>
      </c>
      <c r="K61" s="354">
        <v>5407.91</v>
      </c>
      <c r="L61" s="354">
        <v>36.07</v>
      </c>
      <c r="M61" s="354">
        <v>150</v>
      </c>
      <c r="N61" s="354">
        <v>0.85</v>
      </c>
      <c r="O61" s="354">
        <v>0.57999999999999996</v>
      </c>
      <c r="P61" s="354">
        <v>0.6</v>
      </c>
      <c r="Q61" s="354">
        <v>0.59</v>
      </c>
      <c r="R61" s="354">
        <v>0</v>
      </c>
      <c r="S61" s="354">
        <v>1.54</v>
      </c>
      <c r="T61" s="354">
        <v>0.38</v>
      </c>
      <c r="U61" s="354">
        <v>2.37</v>
      </c>
      <c r="V61" s="354">
        <v>2.15</v>
      </c>
      <c r="W61" s="354">
        <v>2.4</v>
      </c>
      <c r="X61" s="354">
        <v>2.4300000000000002</v>
      </c>
      <c r="Y61" s="374">
        <f t="shared" si="4"/>
        <v>0.11627906976744184</v>
      </c>
      <c r="Z61" s="374">
        <f t="shared" si="5"/>
        <v>1.2500000000000178E-2</v>
      </c>
      <c r="AA61" s="354"/>
      <c r="AB61" s="354"/>
      <c r="AC61" s="354">
        <v>15.22</v>
      </c>
      <c r="AD61" s="354">
        <v>15.01</v>
      </c>
      <c r="AE61" s="354">
        <v>14.86</v>
      </c>
      <c r="AF61" s="354"/>
      <c r="AG61" s="354">
        <v>4.9422928139079776</v>
      </c>
      <c r="AH61" s="354">
        <v>6.1617504599801052</v>
      </c>
      <c r="AI61" s="354">
        <v>2.936532497675719</v>
      </c>
      <c r="AJ61" s="354">
        <v>1.6704526984415939</v>
      </c>
      <c r="AK61" s="354">
        <v>12.0005482751826</v>
      </c>
      <c r="AL61" s="354">
        <v>7.32</v>
      </c>
      <c r="AM61" s="354">
        <v>2.4900000000000002</v>
      </c>
      <c r="AN61" s="354">
        <v>7.11</v>
      </c>
      <c r="AO61" s="354">
        <v>11.871856023383966</v>
      </c>
      <c r="AP61" s="354">
        <v>6.6894142866355297</v>
      </c>
      <c r="AQ61" s="354">
        <v>19.980772819153763</v>
      </c>
      <c r="AR61" s="354">
        <v>35.1247232363175</v>
      </c>
      <c r="AS61" s="354">
        <v>0.57038833373425823</v>
      </c>
      <c r="AT61" s="354">
        <v>14.47</v>
      </c>
      <c r="AU61" s="354"/>
      <c r="AV61" s="354">
        <v>2.96</v>
      </c>
      <c r="AW61" s="354">
        <v>740.85</v>
      </c>
      <c r="AX61" s="354">
        <v>769.66</v>
      </c>
      <c r="AY61" s="374">
        <v>2.9597418408018279E-2</v>
      </c>
      <c r="AZ61" s="374">
        <v>5.2987985825002157</v>
      </c>
      <c r="BA61" s="374">
        <v>2.6538854805725971</v>
      </c>
      <c r="BB61" s="374">
        <v>5.3058823529411763</v>
      </c>
      <c r="BC61" s="374">
        <v>2.6538854805725971</v>
      </c>
      <c r="BD61" s="354">
        <v>43.7</v>
      </c>
      <c r="BE61" s="374">
        <v>2.4376488575800642E-2</v>
      </c>
      <c r="BF61" s="374">
        <v>0.1409820195098426</v>
      </c>
      <c r="BG61" s="354">
        <v>16.95</v>
      </c>
      <c r="BH61" s="354"/>
      <c r="BI61" s="354">
        <v>14.64</v>
      </c>
      <c r="BJ61" s="354"/>
      <c r="BK61" s="374">
        <v>-0.43114789304604456</v>
      </c>
      <c r="BL61" s="374">
        <v>-0.2561725593577302</v>
      </c>
      <c r="BM61" s="354">
        <v>4.99</v>
      </c>
      <c r="BN61" s="354"/>
      <c r="BO61" s="374">
        <v>0.29212478039979112</v>
      </c>
      <c r="BP61" s="374">
        <v>0.17485103461918572</v>
      </c>
      <c r="BQ61" s="374">
        <v>4.740217645975011E-2</v>
      </c>
      <c r="BR61" s="354">
        <v>603.45000000000005</v>
      </c>
      <c r="BS61" s="354">
        <v>929.85</v>
      </c>
      <c r="BT61" s="354">
        <v>774.03</v>
      </c>
      <c r="BU61" s="354">
        <v>3743.29</v>
      </c>
      <c r="BV61" s="354">
        <v>447.62</v>
      </c>
      <c r="BW61" s="354">
        <v>529.88</v>
      </c>
      <c r="BX61" s="354">
        <v>124.67</v>
      </c>
      <c r="BY61" s="354">
        <v>124.67</v>
      </c>
      <c r="BZ61" s="354">
        <v>1.7524688707599829</v>
      </c>
      <c r="CA61" s="354">
        <v>60.62</v>
      </c>
      <c r="CB61" s="354">
        <v>0.66212154997587935</v>
      </c>
      <c r="CC61" s="354">
        <v>2.6717198858207687</v>
      </c>
      <c r="CD61" s="354">
        <v>1.5</v>
      </c>
      <c r="CE61" s="354">
        <v>0.1</v>
      </c>
      <c r="CF61" s="354">
        <v>1.06</v>
      </c>
      <c r="CG61" s="354">
        <v>1.06</v>
      </c>
      <c r="CH61" s="353">
        <v>2.13</v>
      </c>
      <c r="CI61" s="355">
        <v>1937.03</v>
      </c>
    </row>
    <row r="62" spans="1:87" ht="13.5" thickBot="1">
      <c r="A62" s="353" t="s">
        <v>264</v>
      </c>
      <c r="B62" s="353" t="s">
        <v>265</v>
      </c>
      <c r="C62" s="353" t="s">
        <v>96</v>
      </c>
      <c r="D62" s="353" t="s">
        <v>103</v>
      </c>
      <c r="E62" s="353" t="s">
        <v>257</v>
      </c>
      <c r="F62" s="353" t="s">
        <v>105</v>
      </c>
      <c r="G62" s="353">
        <v>6</v>
      </c>
      <c r="H62" s="353">
        <v>202206</v>
      </c>
      <c r="I62" s="353">
        <v>20221027</v>
      </c>
      <c r="J62" s="353">
        <v>20230126</v>
      </c>
      <c r="K62" s="354">
        <v>4795.2700000000004</v>
      </c>
      <c r="L62" s="354">
        <v>124.32</v>
      </c>
      <c r="M62" s="354">
        <v>39</v>
      </c>
      <c r="N62" s="354">
        <v>1.19</v>
      </c>
      <c r="O62" s="354">
        <v>1.64</v>
      </c>
      <c r="P62" s="354">
        <v>1.7</v>
      </c>
      <c r="Q62" s="354">
        <v>1.8</v>
      </c>
      <c r="R62" s="354">
        <v>20.12</v>
      </c>
      <c r="S62" s="354">
        <v>20.239999999999998</v>
      </c>
      <c r="T62" s="354"/>
      <c r="U62" s="354">
        <v>7.2</v>
      </c>
      <c r="V62" s="354">
        <v>6.24</v>
      </c>
      <c r="W62" s="354">
        <v>7.52</v>
      </c>
      <c r="X62" s="354">
        <v>8.07</v>
      </c>
      <c r="Y62" s="374">
        <f t="shared" si="4"/>
        <v>0.20512820512820507</v>
      </c>
      <c r="Z62" s="374">
        <f t="shared" si="5"/>
        <v>7.3138297872340496E-2</v>
      </c>
      <c r="AA62" s="354">
        <v>12.58</v>
      </c>
      <c r="AB62" s="354"/>
      <c r="AC62" s="354">
        <v>17.27</v>
      </c>
      <c r="AD62" s="354">
        <v>16.53</v>
      </c>
      <c r="AE62" s="354">
        <v>15.4</v>
      </c>
      <c r="AF62" s="354"/>
      <c r="AG62" s="354">
        <v>103.34319680215958</v>
      </c>
      <c r="AH62" s="354">
        <v>7.3022114935368316</v>
      </c>
      <c r="AI62" s="354">
        <v>4.279473602242641</v>
      </c>
      <c r="AJ62" s="354">
        <v>3.7588641436951669</v>
      </c>
      <c r="AK62" s="354">
        <v>28.825975216987828</v>
      </c>
      <c r="AL62" s="354">
        <v>15.21</v>
      </c>
      <c r="AM62" s="354">
        <v>3.93</v>
      </c>
      <c r="AN62" s="354">
        <v>1.2</v>
      </c>
      <c r="AO62" s="354">
        <v>1.3197057216054655</v>
      </c>
      <c r="AP62" s="354">
        <v>12.281626587130916</v>
      </c>
      <c r="AQ62" s="354">
        <v>31.869014926821578</v>
      </c>
      <c r="AR62" s="354">
        <v>36.282930932092199</v>
      </c>
      <c r="AS62" s="354">
        <v>3.8305300316669264</v>
      </c>
      <c r="AT62" s="354">
        <v>31.67</v>
      </c>
      <c r="AU62" s="354">
        <v>4</v>
      </c>
      <c r="AV62" s="354">
        <v>17.760000000000002</v>
      </c>
      <c r="AW62" s="354">
        <v>3810.68</v>
      </c>
      <c r="AX62" s="354">
        <v>4125.29</v>
      </c>
      <c r="AY62" s="374">
        <v>-2.9987811385817089E-3</v>
      </c>
      <c r="AZ62" s="374">
        <v>5.021004908077531</v>
      </c>
      <c r="BA62" s="374">
        <v>1.3087572621335222</v>
      </c>
      <c r="BB62" s="374">
        <v>5.0161290322580641</v>
      </c>
      <c r="BC62" s="374">
        <v>1.3087572621335222</v>
      </c>
      <c r="BD62" s="354">
        <v>25.06</v>
      </c>
      <c r="BE62" s="374">
        <v>0.19268074571743393</v>
      </c>
      <c r="BF62" s="374">
        <v>0.12607369345169672</v>
      </c>
      <c r="BG62" s="354">
        <v>15.73</v>
      </c>
      <c r="BH62" s="354">
        <v>10.66</v>
      </c>
      <c r="BI62" s="354">
        <v>11.8</v>
      </c>
      <c r="BJ62" s="354">
        <v>8.1</v>
      </c>
      <c r="BK62" s="374">
        <v>-0.12165268603938836</v>
      </c>
      <c r="BL62" s="374">
        <v>-5.0376751896317878E-3</v>
      </c>
      <c r="BM62" s="354">
        <v>1.0900000000000001</v>
      </c>
      <c r="BN62" s="354">
        <v>1.77</v>
      </c>
      <c r="BO62" s="374">
        <v>0.18624494801386299</v>
      </c>
      <c r="BP62" s="374">
        <v>5.9194321445661745E-2</v>
      </c>
      <c r="BQ62" s="374">
        <v>3.0470688583780537E-2</v>
      </c>
      <c r="BR62" s="354">
        <v>356.58</v>
      </c>
      <c r="BS62" s="354">
        <v>413.41</v>
      </c>
      <c r="BT62" s="354">
        <v>314.25</v>
      </c>
      <c r="BU62" s="354">
        <v>649.15</v>
      </c>
      <c r="BV62" s="354">
        <v>257.41000000000003</v>
      </c>
      <c r="BW62" s="354">
        <v>77.819999999999993</v>
      </c>
      <c r="BX62" s="354">
        <v>7.07</v>
      </c>
      <c r="BY62" s="354">
        <v>7.07</v>
      </c>
      <c r="BZ62" s="354">
        <v>29.251482176360224</v>
      </c>
      <c r="CA62" s="354">
        <v>34.700000000000003</v>
      </c>
      <c r="CB62" s="354">
        <v>0.50632413080082483</v>
      </c>
      <c r="CC62" s="354">
        <v>1.1727214503431382</v>
      </c>
      <c r="CD62" s="354">
        <v>0.53</v>
      </c>
      <c r="CE62" s="354">
        <v>3.08</v>
      </c>
      <c r="CF62" s="354">
        <v>1.82</v>
      </c>
      <c r="CG62" s="354">
        <v>0.51</v>
      </c>
      <c r="CH62" s="353" t="s">
        <v>100</v>
      </c>
      <c r="CI62" s="355">
        <v>1149.3499999999999</v>
      </c>
    </row>
    <row r="63" spans="1:87" ht="13.5" thickBot="1">
      <c r="A63" s="353" t="s">
        <v>266</v>
      </c>
      <c r="B63" s="353" t="s">
        <v>267</v>
      </c>
      <c r="C63" s="353" t="s">
        <v>96</v>
      </c>
      <c r="D63" s="353" t="s">
        <v>123</v>
      </c>
      <c r="E63" s="353" t="s">
        <v>180</v>
      </c>
      <c r="F63" s="353" t="s">
        <v>99</v>
      </c>
      <c r="G63" s="353">
        <v>12</v>
      </c>
      <c r="H63" s="353">
        <v>202112</v>
      </c>
      <c r="I63" s="353">
        <v>20221101</v>
      </c>
      <c r="J63" s="353">
        <v>20230214</v>
      </c>
      <c r="K63" s="354">
        <v>6605.51</v>
      </c>
      <c r="L63" s="354">
        <v>125.03</v>
      </c>
      <c r="M63" s="354">
        <v>53</v>
      </c>
      <c r="N63" s="354">
        <v>0.5</v>
      </c>
      <c r="O63" s="354">
        <v>1</v>
      </c>
      <c r="P63" s="354">
        <v>2.63</v>
      </c>
      <c r="Q63" s="354">
        <v>3.21</v>
      </c>
      <c r="R63" s="354">
        <v>1</v>
      </c>
      <c r="S63" s="354">
        <v>-8.1</v>
      </c>
      <c r="T63" s="354">
        <v>7.85</v>
      </c>
      <c r="U63" s="354">
        <v>10.18</v>
      </c>
      <c r="V63" s="354">
        <v>9.17</v>
      </c>
      <c r="W63" s="354">
        <v>10.52</v>
      </c>
      <c r="X63" s="354">
        <v>12.53</v>
      </c>
      <c r="Y63" s="374">
        <f t="shared" si="4"/>
        <v>0.14721919302071962</v>
      </c>
      <c r="Z63" s="374">
        <f t="shared" si="5"/>
        <v>0.19106463878326996</v>
      </c>
      <c r="AA63" s="354">
        <v>20.23</v>
      </c>
      <c r="AB63" s="354">
        <v>16.28</v>
      </c>
      <c r="AC63" s="354">
        <v>12.28</v>
      </c>
      <c r="AD63" s="354">
        <v>11.89</v>
      </c>
      <c r="AE63" s="354">
        <v>9.98</v>
      </c>
      <c r="AF63" s="354">
        <v>0.73</v>
      </c>
      <c r="AG63" s="354">
        <v>188.30220904510725</v>
      </c>
      <c r="AH63" s="354">
        <v>6.1172015988198085</v>
      </c>
      <c r="AI63" s="354">
        <v>10.694864024716921</v>
      </c>
      <c r="AJ63" s="354">
        <v>7.1578332767687654</v>
      </c>
      <c r="AK63" s="354">
        <v>11.558819234569192</v>
      </c>
      <c r="AL63" s="354">
        <v>8.44</v>
      </c>
      <c r="AM63" s="354">
        <v>1.61</v>
      </c>
      <c r="AN63" s="354">
        <v>0.65</v>
      </c>
      <c r="AO63" s="354">
        <v>0.51514484782750547</v>
      </c>
      <c r="AP63" s="354">
        <v>7.4311774818311473</v>
      </c>
      <c r="AQ63" s="354">
        <v>9.0700463886161877</v>
      </c>
      <c r="AR63" s="354">
        <v>13.551993888842654</v>
      </c>
      <c r="AS63" s="354">
        <v>140.879934690775</v>
      </c>
      <c r="AT63" s="354">
        <v>77.58</v>
      </c>
      <c r="AU63" s="354">
        <v>9.7200000000000006</v>
      </c>
      <c r="AV63" s="354">
        <v>0.92</v>
      </c>
      <c r="AW63" s="354">
        <v>10187.6</v>
      </c>
      <c r="AX63" s="354">
        <v>10330.42</v>
      </c>
      <c r="AY63" s="374">
        <v>9.2728353477313247E-3</v>
      </c>
      <c r="AZ63" s="374">
        <v>2.1049773755656109</v>
      </c>
      <c r="BA63" s="374">
        <v>0</v>
      </c>
      <c r="BB63" s="374">
        <v>2.2437201762094503</v>
      </c>
      <c r="BC63" s="374">
        <v>0</v>
      </c>
      <c r="BD63" s="354">
        <v>12</v>
      </c>
      <c r="BE63" s="374">
        <v>0</v>
      </c>
      <c r="BF63" s="374">
        <v>1.0075211484392008E-2</v>
      </c>
      <c r="BG63" s="354">
        <v>8.25</v>
      </c>
      <c r="BH63" s="354">
        <v>6.33</v>
      </c>
      <c r="BI63" s="354">
        <v>1.73</v>
      </c>
      <c r="BJ63" s="354">
        <v>1.18</v>
      </c>
      <c r="BK63" s="374">
        <v>-0.3307223672758921</v>
      </c>
      <c r="BL63" s="374">
        <v>-1.8783798479500943E-2</v>
      </c>
      <c r="BM63" s="354">
        <v>2.2400000000000002</v>
      </c>
      <c r="BN63" s="354">
        <v>2.0499999999999998</v>
      </c>
      <c r="BO63" s="374">
        <v>0.44791723073645773</v>
      </c>
      <c r="BP63" s="374">
        <v>4.9483915214526851E-2</v>
      </c>
      <c r="BQ63" s="374">
        <v>5.7901903225762538E-2</v>
      </c>
      <c r="BR63" s="354">
        <v>894.8</v>
      </c>
      <c r="BS63" s="354">
        <v>1066.4000000000001</v>
      </c>
      <c r="BT63" s="354">
        <v>843.6</v>
      </c>
      <c r="BU63" s="354">
        <v>2202.5</v>
      </c>
      <c r="BV63" s="354">
        <v>1372.4</v>
      </c>
      <c r="BW63" s="354">
        <v>210.64</v>
      </c>
      <c r="BX63" s="354">
        <v>3.25</v>
      </c>
      <c r="BY63" s="354">
        <v>5.65</v>
      </c>
      <c r="BZ63" s="354">
        <v>0.55348837209302326</v>
      </c>
      <c r="CA63" s="354">
        <v>34.19</v>
      </c>
      <c r="CB63" s="354">
        <v>0.87670886761295441</v>
      </c>
      <c r="CC63" s="354">
        <v>-2.0390758699372502</v>
      </c>
      <c r="CD63" s="354">
        <v>0.52</v>
      </c>
      <c r="CE63" s="354">
        <v>0.44</v>
      </c>
      <c r="CF63" s="354">
        <v>0.42</v>
      </c>
      <c r="CG63" s="354">
        <v>0.09</v>
      </c>
      <c r="CH63" s="353" t="s">
        <v>100</v>
      </c>
      <c r="CI63" s="355">
        <v>5489.7</v>
      </c>
    </row>
    <row r="64" spans="1:87" ht="13.5" thickBot="1">
      <c r="A64" s="353" t="s">
        <v>268</v>
      </c>
      <c r="B64" s="353" t="s">
        <v>269</v>
      </c>
      <c r="C64" s="353" t="s">
        <v>96</v>
      </c>
      <c r="D64" s="353" t="s">
        <v>123</v>
      </c>
      <c r="E64" s="353" t="s">
        <v>270</v>
      </c>
      <c r="F64" s="353" t="s">
        <v>99</v>
      </c>
      <c r="G64" s="353">
        <v>12</v>
      </c>
      <c r="H64" s="353">
        <v>202112</v>
      </c>
      <c r="I64" s="353">
        <v>20221027</v>
      </c>
      <c r="J64" s="353">
        <v>20230126</v>
      </c>
      <c r="K64" s="354">
        <v>39659</v>
      </c>
      <c r="L64" s="354">
        <v>188.1</v>
      </c>
      <c r="M64" s="354">
        <v>210.84</v>
      </c>
      <c r="N64" s="354">
        <v>0.68</v>
      </c>
      <c r="O64" s="354">
        <v>1.67</v>
      </c>
      <c r="P64" s="354">
        <v>1.51</v>
      </c>
      <c r="Q64" s="354">
        <v>3.06</v>
      </c>
      <c r="R64" s="354">
        <v>2.99</v>
      </c>
      <c r="S64" s="354">
        <v>1.19</v>
      </c>
      <c r="T64" s="354">
        <v>2.75</v>
      </c>
      <c r="U64" s="354">
        <v>7.21</v>
      </c>
      <c r="V64" s="354">
        <v>5.43</v>
      </c>
      <c r="W64" s="354">
        <v>7.74</v>
      </c>
      <c r="X64" s="354">
        <v>8.59</v>
      </c>
      <c r="Y64" s="374">
        <f t="shared" si="4"/>
        <v>0.42541436464088411</v>
      </c>
      <c r="Z64" s="374">
        <f t="shared" si="5"/>
        <v>0.10981912144702832</v>
      </c>
      <c r="AA64" s="354">
        <v>16.14</v>
      </c>
      <c r="AB64" s="354">
        <v>10.16</v>
      </c>
      <c r="AC64" s="354">
        <v>26.09</v>
      </c>
      <c r="AD64" s="354">
        <v>24.31</v>
      </c>
      <c r="AE64" s="354">
        <v>21.9</v>
      </c>
      <c r="AF64" s="354">
        <v>2.39</v>
      </c>
      <c r="AG64" s="354">
        <v>40.257237778832462</v>
      </c>
      <c r="AH64" s="354">
        <v>5.1642145230185097</v>
      </c>
      <c r="AI64" s="354">
        <v>11.807783578547696</v>
      </c>
      <c r="AJ64" s="354">
        <v>11.021357380161367</v>
      </c>
      <c r="AK64" s="354">
        <v>15.781962699465414</v>
      </c>
      <c r="AL64" s="354">
        <v>22.91</v>
      </c>
      <c r="AM64" s="354">
        <v>4.5999999999999996</v>
      </c>
      <c r="AN64" s="354">
        <v>4.6900000000000004</v>
      </c>
      <c r="AO64" s="354">
        <v>5.3358497795383277</v>
      </c>
      <c r="AP64" s="354">
        <v>21.039301320193381</v>
      </c>
      <c r="AQ64" s="354">
        <v>18.191947023594196</v>
      </c>
      <c r="AR64" s="354">
        <v>19.490028851950736</v>
      </c>
      <c r="AS64" s="354">
        <v>2.6279069767441858</v>
      </c>
      <c r="AT64" s="354">
        <v>40.93</v>
      </c>
      <c r="AU64" s="354">
        <v>5.74</v>
      </c>
      <c r="AV64" s="354">
        <v>17.22</v>
      </c>
      <c r="AW64" s="354">
        <v>8209.4</v>
      </c>
      <c r="AX64" s="354">
        <v>8394.7199999999993</v>
      </c>
      <c r="AY64" s="374">
        <v>0.16850229691557053</v>
      </c>
      <c r="AZ64" s="374">
        <v>0.1074743527112848</v>
      </c>
      <c r="BA64" s="374">
        <v>0.2671601615074024</v>
      </c>
      <c r="BB64" s="374">
        <v>4.362071302160047E-2</v>
      </c>
      <c r="BC64" s="374">
        <v>0.2671601615074024</v>
      </c>
      <c r="BD64" s="354">
        <v>17.559999999999999</v>
      </c>
      <c r="BE64" s="374">
        <v>9.7901450848795896E-2</v>
      </c>
      <c r="BF64" s="374">
        <v>3.0551390690543977E-2</v>
      </c>
      <c r="BG64" s="354">
        <v>10.66</v>
      </c>
      <c r="BH64" s="354">
        <v>9.09</v>
      </c>
      <c r="BI64" s="354">
        <v>3.97</v>
      </c>
      <c r="BJ64" s="354">
        <v>4.18</v>
      </c>
      <c r="BK64" s="374">
        <v>-6.6602355400136662E-2</v>
      </c>
      <c r="BL64" s="374">
        <v>-1.9535026290349203E-2</v>
      </c>
      <c r="BM64" s="354">
        <v>1.08</v>
      </c>
      <c r="BN64" s="354">
        <v>1.79</v>
      </c>
      <c r="BO64" s="374">
        <v>0.39502619244554732</v>
      </c>
      <c r="BP64" s="374">
        <v>2.7712447131840675E-2</v>
      </c>
      <c r="BQ64" s="374">
        <v>5.9143318380259546E-2</v>
      </c>
      <c r="BR64" s="354">
        <v>1201.2</v>
      </c>
      <c r="BS64" s="354">
        <v>1767.5</v>
      </c>
      <c r="BT64" s="354">
        <v>1701.9</v>
      </c>
      <c r="BU64" s="354">
        <v>5810.2</v>
      </c>
      <c r="BV64" s="354">
        <v>906.8</v>
      </c>
      <c r="BW64" s="354">
        <v>10.75</v>
      </c>
      <c r="BX64" s="354">
        <v>12.86</v>
      </c>
      <c r="BY64" s="354">
        <v>18.21</v>
      </c>
      <c r="BZ64" s="354">
        <v>6.2386006289308176</v>
      </c>
      <c r="CA64" s="354">
        <v>39.19</v>
      </c>
      <c r="CB64" s="354">
        <v>0.77684016158147084</v>
      </c>
      <c r="CC64" s="354">
        <v>2.787188545927854</v>
      </c>
      <c r="CD64" s="354">
        <v>0.64</v>
      </c>
      <c r="CE64" s="354">
        <v>1.06</v>
      </c>
      <c r="CF64" s="354">
        <v>1.06</v>
      </c>
      <c r="CG64" s="354">
        <v>0.35</v>
      </c>
      <c r="CH64" s="353" t="s">
        <v>100</v>
      </c>
      <c r="CI64" s="355">
        <v>8560.1</v>
      </c>
    </row>
    <row r="65" spans="1:87" ht="13.5" thickBot="1">
      <c r="A65" s="353" t="s">
        <v>271</v>
      </c>
      <c r="B65" s="353" t="s">
        <v>272</v>
      </c>
      <c r="C65" s="353" t="s">
        <v>96</v>
      </c>
      <c r="D65" s="353" t="s">
        <v>273</v>
      </c>
      <c r="E65" s="353" t="s">
        <v>274</v>
      </c>
      <c r="F65" s="353" t="s">
        <v>105</v>
      </c>
      <c r="G65" s="353">
        <v>12</v>
      </c>
      <c r="H65" s="353">
        <v>202112</v>
      </c>
      <c r="I65" s="353">
        <v>20221101</v>
      </c>
      <c r="J65" s="353">
        <v>20230217</v>
      </c>
      <c r="K65" s="354">
        <v>4385.8100000000004</v>
      </c>
      <c r="L65" s="354">
        <v>54.46</v>
      </c>
      <c r="M65" s="354">
        <v>81</v>
      </c>
      <c r="N65" s="354">
        <v>0.57999999999999996</v>
      </c>
      <c r="O65" s="354">
        <v>0.44</v>
      </c>
      <c r="P65" s="354">
        <v>0.6</v>
      </c>
      <c r="Q65" s="354">
        <v>0.44</v>
      </c>
      <c r="R65" s="354">
        <v>2.27</v>
      </c>
      <c r="S65" s="354">
        <v>-57.45</v>
      </c>
      <c r="T65" s="354">
        <v>-16.11</v>
      </c>
      <c r="U65" s="354">
        <v>1.52</v>
      </c>
      <c r="V65" s="354">
        <v>2.0299999999999998</v>
      </c>
      <c r="W65" s="354">
        <v>1.68</v>
      </c>
      <c r="X65" s="354">
        <v>2.02</v>
      </c>
      <c r="Y65" s="374">
        <f t="shared" si="4"/>
        <v>-0.17241379310344818</v>
      </c>
      <c r="Z65" s="374">
        <f t="shared" si="5"/>
        <v>0.20238095238095233</v>
      </c>
      <c r="AA65" s="354">
        <v>15.5</v>
      </c>
      <c r="AB65" s="354"/>
      <c r="AC65" s="354">
        <v>35.83</v>
      </c>
      <c r="AD65" s="354">
        <v>32.42</v>
      </c>
      <c r="AE65" s="354">
        <v>26.92</v>
      </c>
      <c r="AF65" s="354"/>
      <c r="AG65" s="354">
        <v>27.136986301369863</v>
      </c>
      <c r="AH65" s="354">
        <v>1.1942714819427149</v>
      </c>
      <c r="AI65" s="354">
        <v>0.37858032378580331</v>
      </c>
      <c r="AJ65" s="354">
        <v>-0.17185554171855541</v>
      </c>
      <c r="AK65" s="354">
        <v>144.98904605263158</v>
      </c>
      <c r="AL65" s="354">
        <v>19.149999999999999</v>
      </c>
      <c r="AM65" s="354">
        <v>8.35</v>
      </c>
      <c r="AN65" s="354">
        <v>2.0099999999999998</v>
      </c>
      <c r="AO65" s="354">
        <v>2.0283910788857784</v>
      </c>
      <c r="AP65" s="354">
        <v>20.100350159163256</v>
      </c>
      <c r="AQ65" s="354">
        <v>145.39694078947369</v>
      </c>
      <c r="AR65" s="354">
        <v>-320.29471014492754</v>
      </c>
      <c r="AS65" s="354">
        <v>4.2801992528019923</v>
      </c>
      <c r="AT65" s="354">
        <v>6.52</v>
      </c>
      <c r="AU65" s="354">
        <v>3.41</v>
      </c>
      <c r="AV65" s="354">
        <v>5.56</v>
      </c>
      <c r="AW65" s="354">
        <v>2188</v>
      </c>
      <c r="AX65" s="354">
        <v>2205.0100000000002</v>
      </c>
      <c r="AY65" s="374">
        <v>5.5627924928836781E-2</v>
      </c>
      <c r="AZ65" s="374">
        <v>4.357298474945534E-2</v>
      </c>
      <c r="BA65" s="374">
        <v>6.816292601828762E-2</v>
      </c>
      <c r="BB65" s="374">
        <v>2.2727272727272749E-2</v>
      </c>
      <c r="BC65" s="374">
        <v>6.816292601828762E-2</v>
      </c>
      <c r="BD65" s="354">
        <v>22.96</v>
      </c>
      <c r="BE65" s="374">
        <v>0.12898619704902428</v>
      </c>
      <c r="BF65" s="374">
        <v>4.2739994651929757E-2</v>
      </c>
      <c r="BG65" s="354">
        <v>15.04</v>
      </c>
      <c r="BH65" s="354">
        <v>15.57</v>
      </c>
      <c r="BI65" s="354">
        <v>5.21</v>
      </c>
      <c r="BJ65" s="354">
        <v>4.91</v>
      </c>
      <c r="BK65" s="374">
        <v>-1.4539473684210529</v>
      </c>
      <c r="BL65" s="374">
        <v>-2.0283603322472581E-2</v>
      </c>
      <c r="BM65" s="354">
        <v>0</v>
      </c>
      <c r="BN65" s="354">
        <v>0</v>
      </c>
      <c r="BO65" s="374">
        <v>0</v>
      </c>
      <c r="BP65" s="374">
        <v>2.1757542028469939E-2</v>
      </c>
      <c r="BQ65" s="374">
        <v>-3.1309080291228898E-3</v>
      </c>
      <c r="BR65" s="354">
        <v>215.1</v>
      </c>
      <c r="BS65" s="354">
        <v>282.39999999999998</v>
      </c>
      <c r="BT65" s="354">
        <v>228.9</v>
      </c>
      <c r="BU65" s="354">
        <v>294.60000000000002</v>
      </c>
      <c r="BV65" s="354">
        <v>143.69999999999999</v>
      </c>
      <c r="BW65" s="354">
        <v>4.3600000000000003</v>
      </c>
      <c r="BX65" s="354">
        <v>4.4000000000000004</v>
      </c>
      <c r="BY65" s="354">
        <v>5.75</v>
      </c>
      <c r="BZ65" s="354">
        <v>10.254054054054054</v>
      </c>
      <c r="CA65" s="354">
        <v>35.74</v>
      </c>
      <c r="CB65" s="354">
        <v>0.76904468684025329</v>
      </c>
      <c r="CC65" s="354">
        <v>5.6389267849022283E-2</v>
      </c>
      <c r="CD65" s="354">
        <v>0.56000000000000005</v>
      </c>
      <c r="CE65" s="354">
        <v>1.25</v>
      </c>
      <c r="CF65" s="354">
        <v>1.41</v>
      </c>
      <c r="CG65" s="354">
        <v>1.34</v>
      </c>
      <c r="CH65" s="353" t="s">
        <v>100</v>
      </c>
      <c r="CI65" s="353">
        <v>533.5</v>
      </c>
    </row>
    <row r="66" spans="1:87" ht="13.5" thickBot="1">
      <c r="A66" s="353" t="s">
        <v>275</v>
      </c>
      <c r="B66" s="353" t="s">
        <v>276</v>
      </c>
      <c r="C66" s="353" t="s">
        <v>108</v>
      </c>
      <c r="D66" s="353" t="s">
        <v>97</v>
      </c>
      <c r="E66" s="353" t="s">
        <v>277</v>
      </c>
      <c r="F66" s="353" t="s">
        <v>99</v>
      </c>
      <c r="G66" s="353">
        <v>12</v>
      </c>
      <c r="H66" s="353">
        <v>202112</v>
      </c>
      <c r="I66" s="353">
        <v>20221108</v>
      </c>
      <c r="J66" s="353">
        <v>20230221</v>
      </c>
      <c r="K66" s="354">
        <v>13458.37</v>
      </c>
      <c r="L66" s="354">
        <v>85.59</v>
      </c>
      <c r="M66" s="354">
        <v>157</v>
      </c>
      <c r="N66" s="354">
        <v>0.71</v>
      </c>
      <c r="O66" s="354">
        <v>1.23</v>
      </c>
      <c r="P66" s="354">
        <v>1.26</v>
      </c>
      <c r="Q66" s="354">
        <v>1.36</v>
      </c>
      <c r="R66" s="354">
        <v>2.44</v>
      </c>
      <c r="S66" s="354">
        <v>3.05</v>
      </c>
      <c r="T66" s="354">
        <v>2.08</v>
      </c>
      <c r="U66" s="354">
        <v>4.3</v>
      </c>
      <c r="V66" s="354">
        <v>5.67</v>
      </c>
      <c r="W66" s="354">
        <v>5.26</v>
      </c>
      <c r="X66" s="354">
        <v>5.62</v>
      </c>
      <c r="Y66" s="374">
        <f t="shared" si="4"/>
        <v>-7.2310405643739029E-2</v>
      </c>
      <c r="Z66" s="374">
        <f t="shared" si="5"/>
        <v>6.8441064638783411E-2</v>
      </c>
      <c r="AA66" s="354">
        <v>21.77</v>
      </c>
      <c r="AB66" s="354">
        <v>12</v>
      </c>
      <c r="AC66" s="354">
        <v>15.59</v>
      </c>
      <c r="AD66" s="354">
        <v>16.28</v>
      </c>
      <c r="AE66" s="354">
        <v>15.24</v>
      </c>
      <c r="AF66" s="354">
        <v>1.36</v>
      </c>
      <c r="AG66" s="354">
        <v>22.645830576820085</v>
      </c>
      <c r="AH66" s="354">
        <v>2.4290079702611602</v>
      </c>
      <c r="AI66" s="354">
        <v>8.3172857007844243</v>
      </c>
      <c r="AJ66" s="354">
        <v>5.4365938947169452</v>
      </c>
      <c r="AK66" s="354">
        <v>10.21727557007995</v>
      </c>
      <c r="AL66" s="354">
        <v>9.89</v>
      </c>
      <c r="AM66" s="354">
        <v>3.21</v>
      </c>
      <c r="AN66" s="354">
        <v>3.74</v>
      </c>
      <c r="AO66" s="354">
        <v>4.5025224296811031</v>
      </c>
      <c r="AP66" s="354">
        <v>14.042077081198432</v>
      </c>
      <c r="AQ66" s="354">
        <v>12.259210970866873</v>
      </c>
      <c r="AR66" s="354">
        <v>18.755007654696136</v>
      </c>
      <c r="AS66" s="354">
        <v>5.4446523643007909</v>
      </c>
      <c r="AT66" s="354">
        <v>26.63</v>
      </c>
      <c r="AU66" s="354">
        <v>8.32</v>
      </c>
      <c r="AV66" s="354">
        <v>8.23</v>
      </c>
      <c r="AW66" s="354">
        <v>3461.22</v>
      </c>
      <c r="AX66" s="354">
        <v>3591.51</v>
      </c>
      <c r="AY66" s="374">
        <v>8.2258206231166836E-2</v>
      </c>
      <c r="AZ66" s="374">
        <v>0.16980041432248938</v>
      </c>
      <c r="BA66" s="374">
        <v>0.18922940956731163</v>
      </c>
      <c r="BB66" s="374">
        <v>0.16909620991253632</v>
      </c>
      <c r="BC66" s="374">
        <v>0.18922940956731163</v>
      </c>
      <c r="BD66" s="354">
        <v>16</v>
      </c>
      <c r="BE66" s="374">
        <v>9.5845755673030886E-2</v>
      </c>
      <c r="BF66" s="374">
        <v>5.0379367667846391E-2</v>
      </c>
      <c r="BG66" s="354">
        <v>10.6</v>
      </c>
      <c r="BH66" s="354">
        <v>11.28</v>
      </c>
      <c r="BI66" s="354">
        <v>8.4700000000000006</v>
      </c>
      <c r="BJ66" s="354">
        <v>9</v>
      </c>
      <c r="BK66" s="374">
        <v>-0.34634998840977577</v>
      </c>
      <c r="BL66" s="374">
        <v>-0.12720627738936235</v>
      </c>
      <c r="BM66" s="354">
        <v>0</v>
      </c>
      <c r="BN66" s="354">
        <v>0</v>
      </c>
      <c r="BO66" s="374">
        <v>0</v>
      </c>
      <c r="BP66" s="374">
        <v>2.8583289835975047E-2</v>
      </c>
      <c r="BQ66" s="374">
        <v>6.3974981109872264E-2</v>
      </c>
      <c r="BR66" s="354">
        <v>800.55</v>
      </c>
      <c r="BS66" s="354">
        <v>1417.21</v>
      </c>
      <c r="BT66" s="354">
        <v>1406.83</v>
      </c>
      <c r="BU66" s="354">
        <v>1976.17</v>
      </c>
      <c r="BV66" s="354">
        <v>651.64</v>
      </c>
      <c r="BW66" s="354">
        <v>16.98</v>
      </c>
      <c r="BX66" s="354">
        <v>14.12</v>
      </c>
      <c r="BY66" s="354">
        <v>19.3</v>
      </c>
      <c r="BZ66" s="354">
        <v>26.164959168522643</v>
      </c>
      <c r="CA66" s="354">
        <v>35.049999999999997</v>
      </c>
      <c r="CB66" s="354">
        <v>0.47785971009830686</v>
      </c>
      <c r="CC66" s="354">
        <v>2.338895574993948</v>
      </c>
      <c r="CD66" s="354">
        <v>0.54</v>
      </c>
      <c r="CE66" s="354">
        <v>2.25</v>
      </c>
      <c r="CF66" s="354">
        <v>2.4300000000000002</v>
      </c>
      <c r="CG66" s="354">
        <v>1.57</v>
      </c>
      <c r="CH66" s="353" t="s">
        <v>100</v>
      </c>
      <c r="CI66" s="355">
        <v>4530.01</v>
      </c>
    </row>
    <row r="67" spans="1:87" ht="13.5" thickBot="1">
      <c r="A67" s="353" t="s">
        <v>278</v>
      </c>
      <c r="B67" s="353" t="s">
        <v>279</v>
      </c>
      <c r="C67" s="353" t="s">
        <v>96</v>
      </c>
      <c r="D67" s="353" t="s">
        <v>109</v>
      </c>
      <c r="E67" s="353" t="s">
        <v>280</v>
      </c>
      <c r="F67" s="353" t="s">
        <v>105</v>
      </c>
      <c r="G67" s="353">
        <v>12</v>
      </c>
      <c r="H67" s="353">
        <v>202112</v>
      </c>
      <c r="I67" s="353">
        <v>20221103</v>
      </c>
      <c r="J67" s="353">
        <v>20230216</v>
      </c>
      <c r="K67" s="354">
        <v>4183.96</v>
      </c>
      <c r="L67" s="354">
        <v>37.729999999999997</v>
      </c>
      <c r="M67" s="354">
        <v>110.89</v>
      </c>
      <c r="N67" s="354">
        <v>1.8</v>
      </c>
      <c r="O67" s="354">
        <v>0.89</v>
      </c>
      <c r="P67" s="354">
        <v>1.08</v>
      </c>
      <c r="Q67" s="354">
        <v>1.48</v>
      </c>
      <c r="R67" s="354">
        <v>1.1200000000000001</v>
      </c>
      <c r="S67" s="354">
        <v>20.25</v>
      </c>
      <c r="T67" s="354">
        <v>25.39</v>
      </c>
      <c r="U67" s="354">
        <v>4.45</v>
      </c>
      <c r="V67" s="354">
        <v>3.13</v>
      </c>
      <c r="W67" s="354">
        <v>-1.41</v>
      </c>
      <c r="X67" s="354">
        <v>5.23</v>
      </c>
      <c r="Y67" s="374">
        <f t="shared" si="4"/>
        <v>-1.450479233226837</v>
      </c>
      <c r="Z67" s="374">
        <f t="shared" si="5"/>
        <v>-4.7092198581560289</v>
      </c>
      <c r="AA67" s="354">
        <v>-1.55</v>
      </c>
      <c r="AB67" s="354">
        <v>16.87</v>
      </c>
      <c r="AC67" s="354">
        <v>8.48</v>
      </c>
      <c r="AD67" s="354"/>
      <c r="AE67" s="354">
        <v>7.22</v>
      </c>
      <c r="AF67" s="354"/>
      <c r="AG67" s="354">
        <v>20.856914627559082</v>
      </c>
      <c r="AH67" s="354">
        <v>-4320.0590841022695</v>
      </c>
      <c r="AI67" s="354">
        <v>12.679091098800304</v>
      </c>
      <c r="AJ67" s="354">
        <v>-8.6558287377323193</v>
      </c>
      <c r="AK67" s="354">
        <v>2.9623574519118274</v>
      </c>
      <c r="AL67" s="354">
        <v>3.1</v>
      </c>
      <c r="AM67" s="354">
        <v>0.64</v>
      </c>
      <c r="AN67" s="354">
        <v>1.81</v>
      </c>
      <c r="AO67" s="354">
        <v>1.3244441480292639</v>
      </c>
      <c r="AP67" s="354">
        <v>-8.8818071944274674E-3</v>
      </c>
      <c r="AQ67" s="354">
        <v>2.1786907522914118</v>
      </c>
      <c r="AR67" s="354">
        <v>-3.1913545613488594</v>
      </c>
      <c r="AS67" s="354">
        <v>9.9361814755834246</v>
      </c>
      <c r="AT67" s="354">
        <v>58.89</v>
      </c>
      <c r="AU67" s="354">
        <v>8.39</v>
      </c>
      <c r="AV67" s="354">
        <v>3.62</v>
      </c>
      <c r="AW67" s="354">
        <v>2088.39</v>
      </c>
      <c r="AX67" s="354">
        <v>2318.0100000000002</v>
      </c>
      <c r="AY67" s="374">
        <v>3.6195588157220335E-2</v>
      </c>
      <c r="AZ67" s="374">
        <v>-0.15424666449723398</v>
      </c>
      <c r="BA67" s="374">
        <v>-0.14218728931148625</v>
      </c>
      <c r="BB67" s="374">
        <v>-0.12925170068027217</v>
      </c>
      <c r="BC67" s="374">
        <v>-0.14218728931148625</v>
      </c>
      <c r="BD67" s="354">
        <v>7.95</v>
      </c>
      <c r="BE67" s="374">
        <v>0</v>
      </c>
      <c r="BF67" s="374">
        <v>-16.973529734706716</v>
      </c>
      <c r="BG67" s="354">
        <v>2.13</v>
      </c>
      <c r="BH67" s="354">
        <v>2.72</v>
      </c>
      <c r="BI67" s="354">
        <v>1.91</v>
      </c>
      <c r="BJ67" s="354">
        <v>2.41</v>
      </c>
      <c r="BK67" s="374">
        <v>-1.6826852705988786</v>
      </c>
      <c r="BL67" s="374">
        <v>-1.0229183087484062</v>
      </c>
      <c r="BM67" s="354">
        <v>2.12</v>
      </c>
      <c r="BN67" s="354">
        <v>1.49</v>
      </c>
      <c r="BO67" s="374">
        <v>-1.7476612826393623E-4</v>
      </c>
      <c r="BP67" s="374">
        <v>-115.01754750006042</v>
      </c>
      <c r="BQ67" s="374">
        <v>-0.23045337427402343</v>
      </c>
      <c r="BR67" s="354">
        <v>1003.41</v>
      </c>
      <c r="BS67" s="354">
        <v>1983.14</v>
      </c>
      <c r="BT67" s="354">
        <v>1387.89</v>
      </c>
      <c r="BU67" s="354">
        <v>17022.48</v>
      </c>
      <c r="BV67" s="354">
        <v>436.63</v>
      </c>
      <c r="BW67" s="354">
        <v>-15.42</v>
      </c>
      <c r="BX67" s="354">
        <v>-4.78</v>
      </c>
      <c r="BY67" s="354">
        <v>22.63</v>
      </c>
      <c r="BZ67" s="354">
        <v>0.49013852675124908</v>
      </c>
      <c r="CA67" s="354">
        <v>74.19</v>
      </c>
      <c r="CB67" s="354">
        <v>0.76869186834127634</v>
      </c>
      <c r="CC67" s="354">
        <v>3.1947519506388606E-3</v>
      </c>
      <c r="CD67" s="354">
        <v>2.88</v>
      </c>
      <c r="CE67" s="354">
        <v>1.85</v>
      </c>
      <c r="CF67" s="354">
        <v>1.81</v>
      </c>
      <c r="CG67" s="354">
        <v>1.81</v>
      </c>
      <c r="CH67" s="353">
        <v>0.11</v>
      </c>
      <c r="CI67" s="355">
        <v>7008.46</v>
      </c>
    </row>
    <row r="68" spans="1:87" ht="13.5" thickBot="1">
      <c r="A68" s="353" t="s">
        <v>281</v>
      </c>
      <c r="B68" s="353" t="s">
        <v>282</v>
      </c>
      <c r="C68" s="353" t="s">
        <v>96</v>
      </c>
      <c r="D68" s="353" t="s">
        <v>197</v>
      </c>
      <c r="E68" s="353" t="s">
        <v>283</v>
      </c>
      <c r="F68" s="353" t="s">
        <v>99</v>
      </c>
      <c r="G68" s="353">
        <v>12</v>
      </c>
      <c r="H68" s="353">
        <v>202112</v>
      </c>
      <c r="I68" s="353">
        <v>20221102</v>
      </c>
      <c r="J68" s="353">
        <v>20230215</v>
      </c>
      <c r="K68" s="354">
        <v>28175.25</v>
      </c>
      <c r="L68" s="354">
        <v>240.5</v>
      </c>
      <c r="M68" s="354">
        <v>117</v>
      </c>
      <c r="N68" s="354">
        <v>1.39</v>
      </c>
      <c r="O68" s="354">
        <v>6.84</v>
      </c>
      <c r="P68" s="354">
        <v>7.69</v>
      </c>
      <c r="Q68" s="354">
        <v>5.28</v>
      </c>
      <c r="R68" s="354">
        <v>9.65</v>
      </c>
      <c r="S68" s="354">
        <v>13.86</v>
      </c>
      <c r="T68" s="354">
        <v>16.57</v>
      </c>
      <c r="U68" s="354">
        <v>14.34</v>
      </c>
      <c r="V68" s="354">
        <v>3.99</v>
      </c>
      <c r="W68" s="354">
        <v>21.02</v>
      </c>
      <c r="X68" s="354">
        <v>28.21</v>
      </c>
      <c r="Y68" s="374">
        <f t="shared" si="4"/>
        <v>4.2681704260651623</v>
      </c>
      <c r="Z68" s="374">
        <f t="shared" si="5"/>
        <v>0.3420551855375833</v>
      </c>
      <c r="AA68" s="354">
        <v>5.34</v>
      </c>
      <c r="AB68" s="354">
        <v>16</v>
      </c>
      <c r="AC68" s="354">
        <v>16.77</v>
      </c>
      <c r="AD68" s="354">
        <v>11.44</v>
      </c>
      <c r="AE68" s="354">
        <v>8.5299999999999994</v>
      </c>
      <c r="AF68" s="354">
        <v>0.72</v>
      </c>
      <c r="AG68" s="354">
        <v>47.750734189318401</v>
      </c>
      <c r="AH68" s="354">
        <v>13.262762942221007</v>
      </c>
      <c r="AI68" s="354">
        <v>6.9088324682420437</v>
      </c>
      <c r="AJ68" s="354">
        <v>-2.6259134681054501</v>
      </c>
      <c r="AK68" s="354">
        <v>35.152104370218701</v>
      </c>
      <c r="AL68" s="354">
        <v>38.840000000000003</v>
      </c>
      <c r="AM68" s="354">
        <v>4.04</v>
      </c>
      <c r="AN68" s="354">
        <v>5.04</v>
      </c>
      <c r="AO68" s="354">
        <v>5.4412693261438179</v>
      </c>
      <c r="AP68" s="354">
        <v>13.10257350142844</v>
      </c>
      <c r="AQ68" s="354">
        <v>37.607599611008894</v>
      </c>
      <c r="AR68" s="354">
        <v>-98.946369863681724</v>
      </c>
      <c r="AS68" s="354">
        <v>11.805106884305422</v>
      </c>
      <c r="AT68" s="354">
        <v>59.46</v>
      </c>
      <c r="AU68" s="354">
        <v>5.01</v>
      </c>
      <c r="AV68" s="354">
        <v>6.36</v>
      </c>
      <c r="AW68" s="354">
        <v>3327.96</v>
      </c>
      <c r="AX68" s="354">
        <v>7431.59</v>
      </c>
      <c r="AY68" s="374">
        <v>6.3615784287750138E-2</v>
      </c>
      <c r="AZ68" s="374">
        <v>-0.67087853014125887</v>
      </c>
      <c r="BA68" s="374">
        <v>0.57851929175266703</v>
      </c>
      <c r="BB68" s="374">
        <v>-0.69688385269121811</v>
      </c>
      <c r="BC68" s="374">
        <v>0.57851929175266703</v>
      </c>
      <c r="BD68" s="354">
        <v>26.84</v>
      </c>
      <c r="BE68" s="374">
        <v>0.14159506006366004</v>
      </c>
      <c r="BF68" s="374">
        <v>0.11452176024535148</v>
      </c>
      <c r="BG68" s="354">
        <v>19.03</v>
      </c>
      <c r="BH68" s="354">
        <v>9.61</v>
      </c>
      <c r="BI68" s="354">
        <v>13.83</v>
      </c>
      <c r="BJ68" s="354">
        <v>6.77</v>
      </c>
      <c r="BK68" s="374">
        <v>-1.3800806402783734</v>
      </c>
      <c r="BL68" s="374">
        <v>-0.19967747299015076</v>
      </c>
      <c r="BM68" s="354">
        <v>0.66</v>
      </c>
      <c r="BN68" s="354">
        <v>1.37</v>
      </c>
      <c r="BO68" s="374">
        <v>0.11913053161571552</v>
      </c>
      <c r="BP68" s="374">
        <v>5.4610734341682475E-2</v>
      </c>
      <c r="BQ68" s="374">
        <v>-1.0812457663285226E-2</v>
      </c>
      <c r="BR68" s="354">
        <v>195.09</v>
      </c>
      <c r="BS68" s="354">
        <v>449.09</v>
      </c>
      <c r="BT68" s="354">
        <v>724.35</v>
      </c>
      <c r="BU68" s="354">
        <v>2004.32</v>
      </c>
      <c r="BV68" s="354">
        <v>123.67</v>
      </c>
      <c r="BW68" s="354">
        <v>-67.09</v>
      </c>
      <c r="BX68" s="354">
        <v>27.77</v>
      </c>
      <c r="BY68" s="354">
        <v>30.12</v>
      </c>
      <c r="BZ68" s="354">
        <v>15.404508825786646</v>
      </c>
      <c r="CA68" s="354">
        <v>30.93</v>
      </c>
      <c r="CB68" s="354">
        <v>0.49635708914819554</v>
      </c>
      <c r="CC68" s="354">
        <v>0.8555001437912324</v>
      </c>
      <c r="CD68" s="354">
        <v>0.45</v>
      </c>
      <c r="CE68" s="354">
        <v>1.73</v>
      </c>
      <c r="CF68" s="354">
        <v>0.64</v>
      </c>
      <c r="CG68" s="354">
        <v>0.31</v>
      </c>
      <c r="CH68" s="353" t="s">
        <v>100</v>
      </c>
      <c r="CI68" s="355">
        <v>5805.61</v>
      </c>
    </row>
    <row r="69" spans="1:87" ht="13.5" thickBot="1">
      <c r="A69" s="353" t="s">
        <v>284</v>
      </c>
      <c r="B69" s="353" t="s">
        <v>285</v>
      </c>
      <c r="C69" s="353" t="s">
        <v>96</v>
      </c>
      <c r="D69" s="353" t="s">
        <v>129</v>
      </c>
      <c r="E69" s="353" t="s">
        <v>139</v>
      </c>
      <c r="F69" s="353" t="s">
        <v>105</v>
      </c>
      <c r="G69" s="353">
        <v>12</v>
      </c>
      <c r="H69" s="353">
        <v>202112</v>
      </c>
      <c r="I69" s="353">
        <v>20221115</v>
      </c>
      <c r="J69" s="353">
        <v>20230221</v>
      </c>
      <c r="K69" s="354">
        <v>33757.19</v>
      </c>
      <c r="L69" s="354">
        <v>68.88</v>
      </c>
      <c r="M69" s="354">
        <v>490</v>
      </c>
      <c r="N69" s="354">
        <v>0.88</v>
      </c>
      <c r="O69" s="354">
        <v>0.48</v>
      </c>
      <c r="P69" s="354">
        <v>0.43</v>
      </c>
      <c r="Q69" s="354">
        <v>0.6</v>
      </c>
      <c r="R69" s="354">
        <v>4.17</v>
      </c>
      <c r="S69" s="354">
        <v>14.55</v>
      </c>
      <c r="T69" s="354">
        <v>15.94</v>
      </c>
      <c r="U69" s="354">
        <v>2.37</v>
      </c>
      <c r="V69" s="354">
        <v>2.09</v>
      </c>
      <c r="W69" s="354">
        <v>2.25</v>
      </c>
      <c r="X69" s="354">
        <v>2.5</v>
      </c>
      <c r="Y69" s="374">
        <f t="shared" si="4"/>
        <v>7.6555023923445153E-2</v>
      </c>
      <c r="Z69" s="374">
        <f t="shared" si="5"/>
        <v>0.11111111111111116</v>
      </c>
      <c r="AA69" s="354">
        <v>36.92</v>
      </c>
      <c r="AB69" s="354">
        <v>14.32</v>
      </c>
      <c r="AC69" s="354">
        <v>29.06</v>
      </c>
      <c r="AD69" s="354">
        <v>30.61</v>
      </c>
      <c r="AE69" s="354">
        <v>27.51</v>
      </c>
      <c r="AF69" s="354">
        <v>2.14</v>
      </c>
      <c r="AG69" s="354">
        <v>17.449664429530202</v>
      </c>
      <c r="AH69" s="354">
        <v>0.86434817978442136</v>
      </c>
      <c r="AI69" s="354">
        <v>2.5849094976611755</v>
      </c>
      <c r="AJ69" s="354">
        <v>0.74028879398006919</v>
      </c>
      <c r="AK69" s="354">
        <v>26.093756884343037</v>
      </c>
      <c r="AL69" s="354">
        <v>14.79</v>
      </c>
      <c r="AM69" s="354">
        <v>1.72</v>
      </c>
      <c r="AN69" s="354">
        <v>3.88</v>
      </c>
      <c r="AO69" s="354">
        <v>4.2332360139860139</v>
      </c>
      <c r="AP69" s="354">
        <v>20.156029411764703</v>
      </c>
      <c r="AQ69" s="354">
        <v>28.576841070023605</v>
      </c>
      <c r="AR69" s="354">
        <v>99.783420329670335</v>
      </c>
      <c r="AS69" s="354">
        <v>2.3937360178970919</v>
      </c>
      <c r="AT69" s="354">
        <v>40.090000000000003</v>
      </c>
      <c r="AU69" s="354">
        <v>8.84</v>
      </c>
      <c r="AV69" s="354">
        <v>21.34</v>
      </c>
      <c r="AW69" s="354">
        <v>8291</v>
      </c>
      <c r="AX69" s="354">
        <v>8719.68</v>
      </c>
      <c r="AY69" s="374">
        <v>0.21337626225669545</v>
      </c>
      <c r="AZ69" s="374">
        <v>1.7080979284369116</v>
      </c>
      <c r="BA69" s="374">
        <v>2.203319502074689</v>
      </c>
      <c r="BB69" s="374">
        <v>1.7064220183486238</v>
      </c>
      <c r="BC69" s="374">
        <v>2.203319502074689</v>
      </c>
      <c r="BD69" s="354">
        <v>6.03</v>
      </c>
      <c r="BE69" s="374">
        <v>2.5646060796481032E-2</v>
      </c>
      <c r="BF69" s="374">
        <v>2.2296836472378151E-2</v>
      </c>
      <c r="BG69" s="354">
        <v>5.0199999999999996</v>
      </c>
      <c r="BH69" s="354">
        <v>3.75</v>
      </c>
      <c r="BI69" s="354">
        <v>4.22</v>
      </c>
      <c r="BJ69" s="354">
        <v>3.1</v>
      </c>
      <c r="BK69" s="374">
        <v>-0.71361132966168372</v>
      </c>
      <c r="BL69" s="374">
        <v>-0.10571095571095571</v>
      </c>
      <c r="BM69" s="354">
        <v>0</v>
      </c>
      <c r="BN69" s="354">
        <v>0</v>
      </c>
      <c r="BO69" s="374">
        <v>0.38757529411764702</v>
      </c>
      <c r="BP69" s="374">
        <v>1.2814650552771258E-2</v>
      </c>
      <c r="BQ69" s="374">
        <v>1.0975371296961738E-2</v>
      </c>
      <c r="BR69" s="354">
        <v>538</v>
      </c>
      <c r="BS69" s="354">
        <v>1758</v>
      </c>
      <c r="BT69" s="354">
        <v>2283</v>
      </c>
      <c r="BU69" s="354">
        <v>3966</v>
      </c>
      <c r="BV69" s="354">
        <v>376</v>
      </c>
      <c r="BW69" s="354">
        <v>170.81</v>
      </c>
      <c r="BX69" s="354">
        <v>6.57</v>
      </c>
      <c r="BY69" s="354">
        <v>13.5</v>
      </c>
      <c r="BZ69" s="354">
        <v>5.3524590163934427</v>
      </c>
      <c r="CA69" s="354">
        <v>16.399999999999999</v>
      </c>
      <c r="CB69" s="354">
        <v>0.29317167937832783</v>
      </c>
      <c r="CC69" s="354">
        <v>1.7513873473917869</v>
      </c>
      <c r="CD69" s="354">
        <v>0.2</v>
      </c>
      <c r="CE69" s="354">
        <v>2.21</v>
      </c>
      <c r="CF69" s="354">
        <v>1.41</v>
      </c>
      <c r="CG69" s="354">
        <v>0.8</v>
      </c>
      <c r="CH69" s="353" t="s">
        <v>100</v>
      </c>
      <c r="CI69" s="355">
        <v>19256</v>
      </c>
    </row>
    <row r="70" spans="1:87" ht="13.5" thickBot="1">
      <c r="A70" s="353" t="s">
        <v>286</v>
      </c>
      <c r="B70" s="353" t="s">
        <v>287</v>
      </c>
      <c r="C70" s="353" t="s">
        <v>96</v>
      </c>
      <c r="D70" s="353" t="s">
        <v>208</v>
      </c>
      <c r="E70" s="353" t="s">
        <v>209</v>
      </c>
      <c r="F70" s="353" t="s">
        <v>105</v>
      </c>
      <c r="G70" s="353">
        <v>12</v>
      </c>
      <c r="H70" s="353">
        <v>202112</v>
      </c>
      <c r="I70" s="353">
        <v>20221109</v>
      </c>
      <c r="J70" s="353">
        <v>20230215</v>
      </c>
      <c r="K70" s="354">
        <v>3652.64</v>
      </c>
      <c r="L70" s="354">
        <v>63.9</v>
      </c>
      <c r="M70" s="354">
        <v>57</v>
      </c>
      <c r="N70" s="354">
        <v>0.75</v>
      </c>
      <c r="O70" s="354">
        <v>0.7</v>
      </c>
      <c r="P70" s="354">
        <v>1.25</v>
      </c>
      <c r="Q70" s="354"/>
      <c r="R70" s="354">
        <v>-15.71</v>
      </c>
      <c r="S70" s="354">
        <v>6.35</v>
      </c>
      <c r="T70" s="354">
        <v>-1.49</v>
      </c>
      <c r="U70" s="354">
        <v>3.68</v>
      </c>
      <c r="V70" s="354">
        <v>3.15</v>
      </c>
      <c r="W70" s="354">
        <v>3.75</v>
      </c>
      <c r="X70" s="354">
        <v>4.03</v>
      </c>
      <c r="Y70" s="374">
        <f t="shared" si="4"/>
        <v>0.19047619047619047</v>
      </c>
      <c r="Z70" s="374">
        <f t="shared" si="5"/>
        <v>7.4666666666666659E-2</v>
      </c>
      <c r="AA70" s="354">
        <v>-0.3</v>
      </c>
      <c r="AB70" s="354">
        <v>9.26</v>
      </c>
      <c r="AC70" s="354">
        <v>17.36</v>
      </c>
      <c r="AD70" s="354">
        <v>17.04</v>
      </c>
      <c r="AE70" s="354">
        <v>15.86</v>
      </c>
      <c r="AF70" s="354">
        <v>1.84</v>
      </c>
      <c r="AG70" s="354">
        <v>27.520499108734398</v>
      </c>
      <c r="AH70" s="354">
        <v>3.5561497326203209</v>
      </c>
      <c r="AI70" s="354">
        <v>2.4153297682709449</v>
      </c>
      <c r="AJ70" s="354">
        <v>-1.8805704099821747</v>
      </c>
      <c r="AK70" s="354">
        <v>26.39391143911439</v>
      </c>
      <c r="AL70" s="354">
        <v>8.41</v>
      </c>
      <c r="AM70" s="354">
        <v>1.0900000000000001</v>
      </c>
      <c r="AN70" s="354">
        <v>2.37</v>
      </c>
      <c r="AO70" s="354">
        <v>3.5597350864693311</v>
      </c>
      <c r="AP70" s="354">
        <v>11.13878192136198</v>
      </c>
      <c r="AQ70" s="354">
        <v>40.559963099630998</v>
      </c>
      <c r="AR70" s="354">
        <v>-52.093601895734594</v>
      </c>
      <c r="AS70" s="354">
        <v>0.75044563279857401</v>
      </c>
      <c r="AT70" s="354">
        <v>58.67</v>
      </c>
      <c r="AU70" s="354">
        <v>-0.43</v>
      </c>
      <c r="AV70" s="354">
        <v>21.39</v>
      </c>
      <c r="AW70" s="354">
        <v>1419.2</v>
      </c>
      <c r="AX70" s="354">
        <v>1571.93</v>
      </c>
      <c r="AY70" s="374">
        <v>0.2139252416388675</v>
      </c>
      <c r="AZ70" s="374">
        <v>-2.8702640642939151E-2</v>
      </c>
      <c r="BA70" s="374">
        <v>2.6507620941020544E-3</v>
      </c>
      <c r="BB70" s="374">
        <v>-3.8690476190476157E-2</v>
      </c>
      <c r="BC70" s="374">
        <v>2.6507620941020544E-3</v>
      </c>
      <c r="BD70" s="354">
        <v>6.23</v>
      </c>
      <c r="BE70" s="374">
        <v>2.4463589076723018E-2</v>
      </c>
      <c r="BF70" s="374">
        <v>2.9090113735783026E-2</v>
      </c>
      <c r="BG70" s="354">
        <v>4.0999999999999996</v>
      </c>
      <c r="BH70" s="354">
        <v>4.5</v>
      </c>
      <c r="BI70" s="354">
        <v>2.99</v>
      </c>
      <c r="BJ70" s="354">
        <v>3.15</v>
      </c>
      <c r="BK70" s="374">
        <v>-1.7785977859778597</v>
      </c>
      <c r="BL70" s="374">
        <v>-0.15609819288814042</v>
      </c>
      <c r="BM70" s="354">
        <v>4.07</v>
      </c>
      <c r="BN70" s="354">
        <v>3.55</v>
      </c>
      <c r="BO70" s="374">
        <v>0.73112781954887218</v>
      </c>
      <c r="BP70" s="374">
        <v>5.5782740903848167E-2</v>
      </c>
      <c r="BQ70" s="374">
        <v>-2.9499143685994898E-2</v>
      </c>
      <c r="BR70" s="354">
        <v>180</v>
      </c>
      <c r="BS70" s="354">
        <v>410.1</v>
      </c>
      <c r="BT70" s="354">
        <v>399.3</v>
      </c>
      <c r="BU70" s="354">
        <v>1763.2</v>
      </c>
      <c r="BV70" s="354">
        <v>169.2</v>
      </c>
      <c r="BW70" s="354">
        <v>-2.87</v>
      </c>
      <c r="BX70" s="354">
        <v>12.92</v>
      </c>
      <c r="BY70" s="354">
        <v>12.92</v>
      </c>
      <c r="BZ70" s="354">
        <v>2.0730027548209367</v>
      </c>
      <c r="CA70" s="354">
        <v>33.01</v>
      </c>
      <c r="CB70" s="354">
        <v>0.51095071449402163</v>
      </c>
      <c r="CC70" s="354">
        <v>3.8903526550466152</v>
      </c>
      <c r="CD70" s="354">
        <v>0.49</v>
      </c>
      <c r="CE70" s="354">
        <v>1.02</v>
      </c>
      <c r="CF70" s="354">
        <v>0.36</v>
      </c>
      <c r="CG70" s="354">
        <v>0.13</v>
      </c>
      <c r="CH70" s="353" t="s">
        <v>100</v>
      </c>
      <c r="CI70" s="355">
        <v>2946.3</v>
      </c>
    </row>
    <row r="71" spans="1:87" ht="13.5" thickBot="1">
      <c r="A71" s="353" t="s">
        <v>288</v>
      </c>
      <c r="B71" s="353" t="s">
        <v>289</v>
      </c>
      <c r="C71" s="353" t="s">
        <v>108</v>
      </c>
      <c r="D71" s="353" t="s">
        <v>97</v>
      </c>
      <c r="E71" s="353" t="s">
        <v>290</v>
      </c>
      <c r="F71" s="353" t="s">
        <v>105</v>
      </c>
      <c r="G71" s="353">
        <v>3</v>
      </c>
      <c r="H71" s="353">
        <v>202203</v>
      </c>
      <c r="I71" s="353">
        <v>20221027</v>
      </c>
      <c r="J71" s="353">
        <v>20230207</v>
      </c>
      <c r="K71" s="354">
        <v>5857.85</v>
      </c>
      <c r="L71" s="354">
        <v>30.62</v>
      </c>
      <c r="M71" s="354">
        <v>191.31</v>
      </c>
      <c r="N71" s="354">
        <v>1.73</v>
      </c>
      <c r="O71" s="354">
        <v>0.26</v>
      </c>
      <c r="P71" s="354">
        <v>0.32</v>
      </c>
      <c r="Q71" s="354">
        <v>0.32</v>
      </c>
      <c r="R71" s="354">
        <v>19.23</v>
      </c>
      <c r="S71" s="354">
        <v>9.09</v>
      </c>
      <c r="T71" s="354">
        <v>8.4700000000000006</v>
      </c>
      <c r="U71" s="354">
        <v>0.66</v>
      </c>
      <c r="V71" s="354">
        <v>0.8</v>
      </c>
      <c r="W71" s="354">
        <v>1.18</v>
      </c>
      <c r="X71" s="354">
        <v>1.18</v>
      </c>
      <c r="Y71" s="374">
        <f t="shared" ref="Y71:Y124" si="6">(W71/V71)-1</f>
        <v>0.47499999999999987</v>
      </c>
      <c r="Z71" s="374">
        <f t="shared" ref="Z71:Z124" si="7">(X71/W71)-1</f>
        <v>0</v>
      </c>
      <c r="AA71" s="354"/>
      <c r="AB71" s="354"/>
      <c r="AC71" s="354">
        <v>32.229999999999997</v>
      </c>
      <c r="AD71" s="354">
        <v>25.95</v>
      </c>
      <c r="AE71" s="354">
        <v>25.95</v>
      </c>
      <c r="AF71" s="354"/>
      <c r="AG71" s="354">
        <v>4.4035999943978767</v>
      </c>
      <c r="AH71" s="354">
        <v>0.6242686585729933</v>
      </c>
      <c r="AI71" s="354">
        <v>0.9345131339903624</v>
      </c>
      <c r="AJ71" s="354">
        <v>0.56156105923637956</v>
      </c>
      <c r="AK71" s="354">
        <v>32.273489695342306</v>
      </c>
      <c r="AL71" s="354">
        <v>33.99</v>
      </c>
      <c r="AM71" s="354">
        <v>7.18</v>
      </c>
      <c r="AN71" s="354">
        <v>7.3</v>
      </c>
      <c r="AO71" s="354">
        <v>6.5471233989085178</v>
      </c>
      <c r="AP71" s="354">
        <v>29.186369616892911</v>
      </c>
      <c r="AQ71" s="354">
        <v>30.851265235457991</v>
      </c>
      <c r="AR71" s="354">
        <v>51.340654927107188</v>
      </c>
      <c r="AS71" s="354">
        <v>1.5348227323082742</v>
      </c>
      <c r="AT71" s="354">
        <v>4.26</v>
      </c>
      <c r="AU71" s="354"/>
      <c r="AV71" s="354">
        <v>57.99</v>
      </c>
      <c r="AW71" s="354">
        <v>768.67</v>
      </c>
      <c r="AX71" s="354">
        <v>953</v>
      </c>
      <c r="AY71" s="374">
        <v>-9.0575290460229274E-2</v>
      </c>
      <c r="AZ71" s="374">
        <v>-0.51440318087149384</v>
      </c>
      <c r="BA71" s="374">
        <v>-0.76985689407132585</v>
      </c>
      <c r="BB71" s="374">
        <v>0.22222222222222229</v>
      </c>
      <c r="BC71" s="374">
        <v>-0.76985689407132585</v>
      </c>
      <c r="BD71" s="354">
        <v>16.87</v>
      </c>
      <c r="BE71" s="374">
        <v>0.16196219817126617</v>
      </c>
      <c r="BF71" s="374">
        <v>0.1287424504115213</v>
      </c>
      <c r="BG71" s="354">
        <v>16.329999999999998</v>
      </c>
      <c r="BH71" s="354"/>
      <c r="BI71" s="354">
        <v>13.91</v>
      </c>
      <c r="BJ71" s="354"/>
      <c r="BK71" s="374">
        <v>-0.39908703386701572</v>
      </c>
      <c r="BL71" s="374">
        <v>-8.4692541381696962E-2</v>
      </c>
      <c r="BM71" s="354">
        <v>0</v>
      </c>
      <c r="BN71" s="354"/>
      <c r="BO71" s="374">
        <v>0</v>
      </c>
      <c r="BP71" s="374">
        <v>2.0698562950032934E-2</v>
      </c>
      <c r="BQ71" s="374">
        <v>1.8619398515795076E-2</v>
      </c>
      <c r="BR71" s="354">
        <v>141.80000000000001</v>
      </c>
      <c r="BS71" s="354">
        <v>190.43</v>
      </c>
      <c r="BT71" s="354">
        <v>170.88</v>
      </c>
      <c r="BU71" s="354">
        <v>25</v>
      </c>
      <c r="BV71" s="354">
        <v>119.41</v>
      </c>
      <c r="BW71" s="354">
        <v>565.11</v>
      </c>
      <c r="BX71" s="354">
        <v>14.87</v>
      </c>
      <c r="BY71" s="354">
        <v>15.81</v>
      </c>
      <c r="BZ71" s="354">
        <v>659.29107981220659</v>
      </c>
      <c r="CA71" s="354">
        <v>2.97</v>
      </c>
      <c r="CB71" s="354">
        <v>0.16730625167125604</v>
      </c>
      <c r="CC71" s="354">
        <v>-1.3454737900558331</v>
      </c>
      <c r="CD71" s="354">
        <v>0.03</v>
      </c>
      <c r="CE71" s="354">
        <v>4.84</v>
      </c>
      <c r="CF71" s="354">
        <v>4.08</v>
      </c>
      <c r="CG71" s="354">
        <v>2.94</v>
      </c>
      <c r="CH71" s="353" t="s">
        <v>100</v>
      </c>
      <c r="CI71" s="353">
        <v>735.36</v>
      </c>
    </row>
    <row r="72" spans="1:87" ht="13.5" thickBot="1">
      <c r="A72" s="353" t="s">
        <v>291</v>
      </c>
      <c r="B72" s="353" t="s">
        <v>292</v>
      </c>
      <c r="C72" s="353" t="s">
        <v>108</v>
      </c>
      <c r="D72" s="353" t="s">
        <v>129</v>
      </c>
      <c r="E72" s="353" t="s">
        <v>133</v>
      </c>
      <c r="F72" s="353" t="s">
        <v>99</v>
      </c>
      <c r="G72" s="353">
        <v>12</v>
      </c>
      <c r="H72" s="353">
        <v>202112</v>
      </c>
      <c r="I72" s="353">
        <v>20221026</v>
      </c>
      <c r="J72" s="353">
        <v>20230201</v>
      </c>
      <c r="K72" s="354">
        <v>15776.35</v>
      </c>
      <c r="L72" s="354">
        <v>201.97</v>
      </c>
      <c r="M72" s="354">
        <v>78</v>
      </c>
      <c r="N72" s="354">
        <v>1.65</v>
      </c>
      <c r="O72" s="354">
        <v>2.21</v>
      </c>
      <c r="P72" s="354">
        <v>1.55</v>
      </c>
      <c r="Q72" s="354">
        <v>1.89</v>
      </c>
      <c r="R72" s="354">
        <v>-38.46</v>
      </c>
      <c r="S72" s="354">
        <v>-5.66</v>
      </c>
      <c r="T72" s="354">
        <v>-10.66</v>
      </c>
      <c r="U72" s="354">
        <v>6.65</v>
      </c>
      <c r="V72" s="354">
        <v>11.09</v>
      </c>
      <c r="W72" s="354">
        <v>7.05</v>
      </c>
      <c r="X72" s="354">
        <v>8.0299999999999994</v>
      </c>
      <c r="Y72" s="374">
        <f t="shared" si="6"/>
        <v>-0.36429215509467994</v>
      </c>
      <c r="Z72" s="374">
        <f t="shared" si="7"/>
        <v>0.13900709219858154</v>
      </c>
      <c r="AA72" s="354">
        <v>21.99</v>
      </c>
      <c r="AB72" s="354">
        <v>1.23</v>
      </c>
      <c r="AC72" s="354">
        <v>24.27</v>
      </c>
      <c r="AD72" s="354">
        <v>28.67</v>
      </c>
      <c r="AE72" s="354">
        <v>25.14</v>
      </c>
      <c r="AF72" s="354">
        <v>23.31</v>
      </c>
      <c r="AG72" s="354">
        <v>49.482271138258234</v>
      </c>
      <c r="AH72" s="354">
        <v>6.5403941454419732</v>
      </c>
      <c r="AI72" s="354">
        <v>8.9236423238958675</v>
      </c>
      <c r="AJ72" s="354">
        <v>9.6062387153778204</v>
      </c>
      <c r="AK72" s="354">
        <v>22.211782230360154</v>
      </c>
      <c r="AL72" s="354">
        <v>18.079999999999998</v>
      </c>
      <c r="AM72" s="354">
        <v>4.2699999999999996</v>
      </c>
      <c r="AN72" s="354">
        <v>4.08</v>
      </c>
      <c r="AO72" s="354">
        <v>3.7666492323545846</v>
      </c>
      <c r="AP72" s="354">
        <v>18.209174334537256</v>
      </c>
      <c r="AQ72" s="354">
        <v>20.886354678177117</v>
      </c>
      <c r="AR72" s="354">
        <v>19.402220173824947</v>
      </c>
      <c r="AS72" s="354">
        <v>13.967513093363042</v>
      </c>
      <c r="AT72" s="354">
        <v>47.3</v>
      </c>
      <c r="AU72" s="354">
        <v>23.42</v>
      </c>
      <c r="AV72" s="354">
        <v>59.9</v>
      </c>
      <c r="AW72" s="354">
        <v>3952.58</v>
      </c>
      <c r="AX72" s="354">
        <v>3731.85</v>
      </c>
      <c r="AY72" s="374">
        <v>0.59897991092829483</v>
      </c>
      <c r="AZ72" s="374">
        <v>-0.56527663906732861</v>
      </c>
      <c r="BA72" s="374">
        <v>1.5218830955830889</v>
      </c>
      <c r="BB72" s="374">
        <v>-0.56541019955654104</v>
      </c>
      <c r="BC72" s="374">
        <v>1.5218830955830889</v>
      </c>
      <c r="BD72" s="354">
        <v>14.39</v>
      </c>
      <c r="BE72" s="374">
        <v>0.18297660061817045</v>
      </c>
      <c r="BF72" s="374">
        <v>8.7742830338848846E-2</v>
      </c>
      <c r="BG72" s="354">
        <v>14.39</v>
      </c>
      <c r="BH72" s="354">
        <v>36.33</v>
      </c>
      <c r="BI72" s="354">
        <v>8.89</v>
      </c>
      <c r="BJ72" s="354">
        <v>23.2</v>
      </c>
      <c r="BK72" s="374">
        <v>-0.34252389958586488</v>
      </c>
      <c r="BL72" s="374">
        <v>-6.1770826135889294E-2</v>
      </c>
      <c r="BM72" s="354">
        <v>0</v>
      </c>
      <c r="BN72" s="354">
        <v>0</v>
      </c>
      <c r="BO72" s="374">
        <v>0</v>
      </c>
      <c r="BP72" s="374">
        <v>3.2997296531163782E-2</v>
      </c>
      <c r="BQ72" s="374">
        <v>4.8464954923454005E-2</v>
      </c>
      <c r="BR72" s="354">
        <v>1012.42</v>
      </c>
      <c r="BS72" s="354">
        <v>1121.1500000000001</v>
      </c>
      <c r="BT72" s="354">
        <v>880.75</v>
      </c>
      <c r="BU72" s="354" t="s">
        <v>100</v>
      </c>
      <c r="BV72" s="354">
        <v>772.02</v>
      </c>
      <c r="BW72" s="354">
        <v>-56.53</v>
      </c>
      <c r="BX72" s="354">
        <v>13.22</v>
      </c>
      <c r="BY72" s="354">
        <v>13.58</v>
      </c>
      <c r="BZ72" s="354">
        <v>215.32147978204759</v>
      </c>
      <c r="CA72" s="354">
        <v>0</v>
      </c>
      <c r="CB72" s="354">
        <v>0.37514870276393492</v>
      </c>
      <c r="CC72" s="354">
        <v>-1.1555363172452964</v>
      </c>
      <c r="CD72" s="354">
        <v>0</v>
      </c>
      <c r="CE72" s="354">
        <v>1.38</v>
      </c>
      <c r="CF72" s="354">
        <v>1.18</v>
      </c>
      <c r="CG72" s="354">
        <v>0.71</v>
      </c>
      <c r="CH72" s="353" t="s">
        <v>100</v>
      </c>
      <c r="CI72" s="355">
        <v>3622.71</v>
      </c>
    </row>
    <row r="73" spans="1:87" ht="13.5" thickBot="1">
      <c r="A73" s="353" t="s">
        <v>293</v>
      </c>
      <c r="B73" s="353" t="s">
        <v>294</v>
      </c>
      <c r="C73" s="353" t="s">
        <v>96</v>
      </c>
      <c r="D73" s="353" t="s">
        <v>97</v>
      </c>
      <c r="E73" s="353" t="s">
        <v>173</v>
      </c>
      <c r="F73" s="353" t="s">
        <v>105</v>
      </c>
      <c r="G73" s="353">
        <v>12</v>
      </c>
      <c r="H73" s="353">
        <v>202112</v>
      </c>
      <c r="I73" s="353">
        <v>20221103</v>
      </c>
      <c r="J73" s="353">
        <v>20230222</v>
      </c>
      <c r="K73" s="354">
        <v>4579.32</v>
      </c>
      <c r="L73" s="354">
        <v>8.24</v>
      </c>
      <c r="M73" s="354">
        <v>556</v>
      </c>
      <c r="N73" s="354">
        <v>0.69</v>
      </c>
      <c r="O73" s="354">
        <v>0.11</v>
      </c>
      <c r="P73" s="354">
        <v>0.18</v>
      </c>
      <c r="Q73" s="354">
        <v>0.12</v>
      </c>
      <c r="R73" s="354">
        <v>9.09</v>
      </c>
      <c r="S73" s="354">
        <v>-7.69</v>
      </c>
      <c r="T73" s="354"/>
      <c r="U73" s="354">
        <v>0.36</v>
      </c>
      <c r="V73" s="354"/>
      <c r="W73" s="354">
        <v>0.55000000000000004</v>
      </c>
      <c r="X73" s="354">
        <v>0.7</v>
      </c>
      <c r="Y73" s="374" t="e">
        <f t="shared" si="6"/>
        <v>#DIV/0!</v>
      </c>
      <c r="Z73" s="374">
        <f t="shared" si="7"/>
        <v>0.27272727272727249</v>
      </c>
      <c r="AA73" s="354"/>
      <c r="AB73" s="354"/>
      <c r="AC73" s="354">
        <v>16.82</v>
      </c>
      <c r="AD73" s="354">
        <v>15.07</v>
      </c>
      <c r="AE73" s="354">
        <v>11.77</v>
      </c>
      <c r="AF73" s="354"/>
      <c r="AG73" s="354">
        <v>6.6695100093785236</v>
      </c>
      <c r="AH73" s="354">
        <v>0.16378953854072997</v>
      </c>
      <c r="AI73" s="354">
        <v>0.57872303617724585</v>
      </c>
      <c r="AJ73" s="354">
        <v>0.25769554063741512</v>
      </c>
      <c r="AK73" s="354">
        <v>14.151847236113204</v>
      </c>
      <c r="AL73" s="354">
        <v>17.190000000000001</v>
      </c>
      <c r="AM73" s="354">
        <v>0.89</v>
      </c>
      <c r="AN73" s="354">
        <v>1.5</v>
      </c>
      <c r="AO73" s="354">
        <v>2.1182840594531762</v>
      </c>
      <c r="AP73" s="354">
        <v>11.173125246234887</v>
      </c>
      <c r="AQ73" s="354">
        <v>24.412224594603771</v>
      </c>
      <c r="AR73" s="354">
        <v>54.824063708220336</v>
      </c>
      <c r="AS73" s="354">
        <v>0.66389359621842536</v>
      </c>
      <c r="AT73" s="354">
        <v>9.2200000000000006</v>
      </c>
      <c r="AU73" s="354"/>
      <c r="AV73" s="354">
        <v>6.85</v>
      </c>
      <c r="AW73" s="354">
        <v>2915</v>
      </c>
      <c r="AX73" s="354">
        <v>3109.38</v>
      </c>
      <c r="AY73" s="374">
        <v>-0.43035190615835778</v>
      </c>
      <c r="AZ73" s="374">
        <v>0.53398058252427183</v>
      </c>
      <c r="BA73" s="374">
        <v>-0.55782312925170063</v>
      </c>
      <c r="BB73" s="374">
        <v>0.52567680451761345</v>
      </c>
      <c r="BC73" s="374">
        <v>-0.55782312925170063</v>
      </c>
      <c r="BD73" s="354">
        <v>3.65</v>
      </c>
      <c r="BE73" s="374">
        <v>-3.9516766399458059E-3</v>
      </c>
      <c r="BF73" s="374">
        <v>1.0749605847785582E-2</v>
      </c>
      <c r="BG73" s="354">
        <v>2.34</v>
      </c>
      <c r="BH73" s="354"/>
      <c r="BI73" s="354">
        <v>1.67</v>
      </c>
      <c r="BJ73" s="354"/>
      <c r="BK73" s="374">
        <v>-0.55471698113207546</v>
      </c>
      <c r="BL73" s="374">
        <v>-4.8133595284872301E-2</v>
      </c>
      <c r="BM73" s="354">
        <v>0</v>
      </c>
      <c r="BN73" s="354"/>
      <c r="BO73" s="374">
        <v>0</v>
      </c>
      <c r="BP73" s="374">
        <v>1.9998722654545786E-2</v>
      </c>
      <c r="BQ73" s="374">
        <v>3.1464656976485365E-2</v>
      </c>
      <c r="BR73" s="354">
        <v>127</v>
      </c>
      <c r="BS73" s="354">
        <v>467</v>
      </c>
      <c r="BT73" s="354">
        <v>267</v>
      </c>
      <c r="BU73" s="354">
        <v>2830</v>
      </c>
      <c r="BV73" s="354">
        <v>-60</v>
      </c>
      <c r="BW73" s="354">
        <v>41.75</v>
      </c>
      <c r="BX73" s="354">
        <v>2.46</v>
      </c>
      <c r="BY73" s="354">
        <v>6.01</v>
      </c>
      <c r="BZ73" s="354">
        <v>-0.29661016949152541</v>
      </c>
      <c r="CA73" s="354">
        <v>35.340000000000003</v>
      </c>
      <c r="CB73" s="354">
        <v>0.53003760432908376</v>
      </c>
      <c r="CC73" s="354">
        <v>4.6960276338514682</v>
      </c>
      <c r="CD73" s="354">
        <v>0.55000000000000004</v>
      </c>
      <c r="CE73" s="354">
        <v>1.22</v>
      </c>
      <c r="CF73" s="354">
        <v>1.1599999999999999</v>
      </c>
      <c r="CG73" s="354">
        <v>0.92</v>
      </c>
      <c r="CH73" s="353" t="s">
        <v>100</v>
      </c>
      <c r="CI73" s="355">
        <v>4928</v>
      </c>
    </row>
    <row r="74" spans="1:87" ht="13.5" thickBot="1">
      <c r="A74" s="353" t="s">
        <v>295</v>
      </c>
      <c r="B74" s="353" t="s">
        <v>296</v>
      </c>
      <c r="C74" s="353" t="s">
        <v>96</v>
      </c>
      <c r="D74" s="353" t="s">
        <v>109</v>
      </c>
      <c r="E74" s="353" t="s">
        <v>110</v>
      </c>
      <c r="F74" s="353" t="s">
        <v>99</v>
      </c>
      <c r="G74" s="353">
        <v>12</v>
      </c>
      <c r="H74" s="353">
        <v>202112</v>
      </c>
      <c r="I74" s="353">
        <v>20221020</v>
      </c>
      <c r="J74" s="353">
        <v>20230126</v>
      </c>
      <c r="K74" s="354">
        <v>5546.62</v>
      </c>
      <c r="L74" s="354">
        <v>43.73</v>
      </c>
      <c r="M74" s="354">
        <v>126.84</v>
      </c>
      <c r="N74" s="354">
        <v>1.43</v>
      </c>
      <c r="O74" s="354">
        <v>2.41</v>
      </c>
      <c r="P74" s="354">
        <v>0.95</v>
      </c>
      <c r="Q74" s="354">
        <v>-0.45</v>
      </c>
      <c r="R74" s="354">
        <v>4.9800000000000004</v>
      </c>
      <c r="S74" s="354">
        <v>12.89</v>
      </c>
      <c r="T74" s="354">
        <v>18.72</v>
      </c>
      <c r="U74" s="354">
        <v>3.63</v>
      </c>
      <c r="V74" s="354">
        <v>-2.13</v>
      </c>
      <c r="W74" s="354">
        <v>4.37</v>
      </c>
      <c r="X74" s="354">
        <v>5.21</v>
      </c>
      <c r="Y74" s="374">
        <f t="shared" si="6"/>
        <v>-3.051643192488263</v>
      </c>
      <c r="Z74" s="374">
        <f t="shared" si="7"/>
        <v>0.19221967963386732</v>
      </c>
      <c r="AA74" s="354">
        <v>-33.22</v>
      </c>
      <c r="AB74" s="354"/>
      <c r="AC74" s="354">
        <v>12.05</v>
      </c>
      <c r="AD74" s="354">
        <v>10</v>
      </c>
      <c r="AE74" s="354">
        <v>8.4</v>
      </c>
      <c r="AF74" s="354"/>
      <c r="AG74" s="354">
        <v>71.508009748941106</v>
      </c>
      <c r="AH74" s="354">
        <v>0.42592461134379217</v>
      </c>
      <c r="AI74" s="354">
        <v>12.130963930495414</v>
      </c>
      <c r="AJ74" s="354">
        <v>3.8569839805021178</v>
      </c>
      <c r="AK74" s="354">
        <v>3.6452173342002601</v>
      </c>
      <c r="AL74" s="354">
        <v>39.71</v>
      </c>
      <c r="AM74" s="354">
        <v>1.44</v>
      </c>
      <c r="AN74" s="354">
        <v>0.61</v>
      </c>
      <c r="AO74" s="354">
        <v>0.97874964262078079</v>
      </c>
      <c r="AP74" s="354">
        <v>15.194082636986302</v>
      </c>
      <c r="AQ74" s="354">
        <v>5.7694045903771132</v>
      </c>
      <c r="AR74" s="354">
        <v>18.145898282208588</v>
      </c>
      <c r="AS74" s="354">
        <v>24.845602328387876</v>
      </c>
      <c r="AT74" s="354">
        <v>30.34</v>
      </c>
      <c r="AU74" s="354">
        <v>-8.43</v>
      </c>
      <c r="AV74" s="354">
        <v>73.19</v>
      </c>
      <c r="AW74" s="354">
        <v>6176</v>
      </c>
      <c r="AX74" s="354">
        <v>9700.5499999999993</v>
      </c>
      <c r="AY74" s="374">
        <v>0.73191250701065624</v>
      </c>
      <c r="AZ74" s="374">
        <v>1.3610271903323263</v>
      </c>
      <c r="BA74" s="374">
        <v>1.3859154929577464</v>
      </c>
      <c r="BB74" s="374">
        <v>1.3607176581680831</v>
      </c>
      <c r="BC74" s="374">
        <v>1.3859154929577464</v>
      </c>
      <c r="BD74" s="354">
        <v>12.45</v>
      </c>
      <c r="BE74" s="374">
        <v>8.7558542048462636E-3</v>
      </c>
      <c r="BF74" s="374">
        <v>3.7161929667607185E-3</v>
      </c>
      <c r="BG74" s="354">
        <v>8.1</v>
      </c>
      <c r="BH74" s="354">
        <v>1.23</v>
      </c>
      <c r="BI74" s="354">
        <v>3.26</v>
      </c>
      <c r="BJ74" s="354">
        <v>1.1499999999999999</v>
      </c>
      <c r="BK74" s="374">
        <v>-0.68205461638491549</v>
      </c>
      <c r="BL74" s="374">
        <v>-0.11570703728215311</v>
      </c>
      <c r="BM74" s="354">
        <v>0</v>
      </c>
      <c r="BN74" s="354">
        <v>1.01</v>
      </c>
      <c r="BO74" s="374">
        <v>0</v>
      </c>
      <c r="BP74" s="374">
        <v>9.6319450778786127E-3</v>
      </c>
      <c r="BQ74" s="374">
        <v>8.7222613760789644E-2</v>
      </c>
      <c r="BR74" s="354">
        <v>757</v>
      </c>
      <c r="BS74" s="354">
        <v>1151</v>
      </c>
      <c r="BT74" s="354">
        <v>138</v>
      </c>
      <c r="BU74" s="354">
        <v>2173</v>
      </c>
      <c r="BV74" s="354">
        <v>478</v>
      </c>
      <c r="BW74" s="354">
        <v>136.1</v>
      </c>
      <c r="BX74" s="354">
        <v>0.6</v>
      </c>
      <c r="BY74" s="354">
        <v>5.17</v>
      </c>
      <c r="BZ74" s="354">
        <v>0.85148514851485146</v>
      </c>
      <c r="CA74" s="354">
        <v>33.049999999999997</v>
      </c>
      <c r="CB74" s="354">
        <v>0.73670084646617573</v>
      </c>
      <c r="CC74" s="354">
        <v>5.5941780821917808</v>
      </c>
      <c r="CD74" s="354">
        <v>0.49</v>
      </c>
      <c r="CE74" s="354">
        <v>0.81</v>
      </c>
      <c r="CF74" s="354">
        <v>0.97</v>
      </c>
      <c r="CG74" s="354">
        <v>0.83</v>
      </c>
      <c r="CH74" s="353" t="s">
        <v>100</v>
      </c>
      <c r="CI74" s="355">
        <v>3801</v>
      </c>
    </row>
    <row r="75" spans="1:87" ht="13.5" thickBot="1">
      <c r="A75" s="353" t="s">
        <v>297</v>
      </c>
      <c r="B75" s="353" t="s">
        <v>298</v>
      </c>
      <c r="C75" s="353" t="s">
        <v>108</v>
      </c>
      <c r="D75" s="353" t="s">
        <v>129</v>
      </c>
      <c r="E75" s="353" t="s">
        <v>299</v>
      </c>
      <c r="F75" s="353" t="s">
        <v>105</v>
      </c>
      <c r="G75" s="353">
        <v>12</v>
      </c>
      <c r="H75" s="353">
        <v>202112</v>
      </c>
      <c r="I75" s="353">
        <v>20221102</v>
      </c>
      <c r="J75" s="353">
        <v>20230215</v>
      </c>
      <c r="K75" s="354">
        <v>4122.6000000000004</v>
      </c>
      <c r="L75" s="354">
        <v>25.09</v>
      </c>
      <c r="M75" s="354">
        <v>164</v>
      </c>
      <c r="N75" s="354">
        <v>0.61</v>
      </c>
      <c r="O75" s="354">
        <v>0.02</v>
      </c>
      <c r="P75" s="354">
        <v>0.04</v>
      </c>
      <c r="Q75" s="354">
        <v>-0.01</v>
      </c>
      <c r="R75" s="354">
        <v>0</v>
      </c>
      <c r="S75" s="354">
        <v>50</v>
      </c>
      <c r="T75" s="354">
        <v>306.73</v>
      </c>
      <c r="U75" s="354">
        <v>-0.08</v>
      </c>
      <c r="V75" s="354">
        <v>0.67</v>
      </c>
      <c r="W75" s="354">
        <v>0.24</v>
      </c>
      <c r="X75" s="354">
        <v>0.3</v>
      </c>
      <c r="Y75" s="374">
        <f t="shared" si="6"/>
        <v>-0.64179104477611948</v>
      </c>
      <c r="Z75" s="374">
        <f t="shared" si="7"/>
        <v>0.25</v>
      </c>
      <c r="AA75" s="354"/>
      <c r="AB75" s="354"/>
      <c r="AC75" s="354">
        <v>58.35</v>
      </c>
      <c r="AD75" s="354">
        <v>104.54</v>
      </c>
      <c r="AE75" s="354">
        <v>83.32</v>
      </c>
      <c r="AF75" s="354"/>
      <c r="AG75" s="354">
        <v>6.8880583387102661</v>
      </c>
      <c r="AH75" s="354">
        <v>-0.78608733762676375</v>
      </c>
      <c r="AI75" s="354">
        <v>0.31055136898747276</v>
      </c>
      <c r="AJ75" s="354">
        <v>8.6010640240561959E-2</v>
      </c>
      <c r="AK75" s="354">
        <v>82.176420871065105</v>
      </c>
      <c r="AL75" s="354">
        <v>34.06</v>
      </c>
      <c r="AM75" s="354">
        <v>3.95</v>
      </c>
      <c r="AN75" s="354">
        <v>3.64</v>
      </c>
      <c r="AO75" s="354">
        <v>3.8299504411515186</v>
      </c>
      <c r="AP75" s="354">
        <v>-78.249208103130755</v>
      </c>
      <c r="AQ75" s="354">
        <v>84.948658120663296</v>
      </c>
      <c r="AR75" s="354">
        <v>306.71695966029722</v>
      </c>
      <c r="AS75" s="354">
        <v>3.5316224540728749</v>
      </c>
      <c r="AT75" s="354">
        <v>6.35</v>
      </c>
      <c r="AU75" s="354">
        <v>3.67</v>
      </c>
      <c r="AV75" s="354">
        <v>13</v>
      </c>
      <c r="AW75" s="354">
        <v>1173.75</v>
      </c>
      <c r="AX75" s="354">
        <v>1091.2</v>
      </c>
      <c r="AY75" s="374">
        <v>0.12995833477736832</v>
      </c>
      <c r="AZ75" s="374">
        <v>0.56550094262184181</v>
      </c>
      <c r="BA75" s="374">
        <v>0.73950207690323499</v>
      </c>
      <c r="BB75" s="374">
        <v>0.5714285714285714</v>
      </c>
      <c r="BC75" s="374">
        <v>0.73950207690323499</v>
      </c>
      <c r="BD75" s="354">
        <v>-1.1000000000000001</v>
      </c>
      <c r="BE75" s="374">
        <v>-8.1027259933819817E-2</v>
      </c>
      <c r="BF75" s="374">
        <v>-6.8145815369905022E-2</v>
      </c>
      <c r="BG75" s="354">
        <v>-0.87</v>
      </c>
      <c r="BH75" s="354">
        <v>0.38</v>
      </c>
      <c r="BI75" s="354">
        <v>-0.6</v>
      </c>
      <c r="BJ75" s="354">
        <v>0.22</v>
      </c>
      <c r="BK75" s="374">
        <v>-0.72303892743737508</v>
      </c>
      <c r="BL75" s="374">
        <v>-3.2598552118092865E-2</v>
      </c>
      <c r="BM75" s="354">
        <v>0</v>
      </c>
      <c r="BN75" s="354">
        <v>0</v>
      </c>
      <c r="BO75" s="374">
        <v>0</v>
      </c>
      <c r="BP75" s="374">
        <v>-3.0802795361550304E-2</v>
      </c>
      <c r="BQ75" s="374">
        <v>3.3703228934389485E-3</v>
      </c>
      <c r="BR75" s="354">
        <v>-28.09</v>
      </c>
      <c r="BS75" s="354">
        <v>50.56</v>
      </c>
      <c r="BT75" s="354">
        <v>119.14</v>
      </c>
      <c r="BU75" s="354">
        <v>292.8</v>
      </c>
      <c r="BV75" s="354">
        <v>-48.17</v>
      </c>
      <c r="BW75" s="354">
        <v>56.55</v>
      </c>
      <c r="BX75" s="354">
        <v>-11.41</v>
      </c>
      <c r="BY75" s="354">
        <v>-1.05</v>
      </c>
      <c r="BZ75" s="354">
        <v>-11.174597227426002</v>
      </c>
      <c r="CA75" s="354">
        <v>21.81</v>
      </c>
      <c r="CB75" s="354">
        <v>0.46297207012311142</v>
      </c>
      <c r="CC75" s="354">
        <v>-2.5536056043043369</v>
      </c>
      <c r="CD75" s="354">
        <v>0.28000000000000003</v>
      </c>
      <c r="CE75" s="354">
        <v>2.2400000000000002</v>
      </c>
      <c r="CF75" s="354">
        <v>1.93</v>
      </c>
      <c r="CG75" s="354">
        <v>1.27</v>
      </c>
      <c r="CH75" s="353" t="s">
        <v>100</v>
      </c>
      <c r="CI75" s="355">
        <v>1112.58</v>
      </c>
    </row>
    <row r="76" spans="1:87" ht="13.5" thickBot="1">
      <c r="A76" s="353" t="s">
        <v>300</v>
      </c>
      <c r="B76" s="353" t="s">
        <v>301</v>
      </c>
      <c r="C76" s="353" t="s">
        <v>96</v>
      </c>
      <c r="D76" s="353" t="s">
        <v>123</v>
      </c>
      <c r="E76" s="353" t="s">
        <v>231</v>
      </c>
      <c r="F76" s="353" t="s">
        <v>99</v>
      </c>
      <c r="G76" s="353">
        <v>12</v>
      </c>
      <c r="H76" s="353">
        <v>202112</v>
      </c>
      <c r="I76" s="353">
        <v>20221102</v>
      </c>
      <c r="J76" s="353">
        <v>20230201</v>
      </c>
      <c r="K76" s="354">
        <v>35084.57</v>
      </c>
      <c r="L76" s="354">
        <v>132.29</v>
      </c>
      <c r="M76" s="354">
        <v>265</v>
      </c>
      <c r="N76" s="354">
        <v>0.63</v>
      </c>
      <c r="O76" s="354">
        <v>-1.57</v>
      </c>
      <c r="P76" s="354">
        <v>1.45</v>
      </c>
      <c r="Q76" s="354">
        <v>2.0699999999999998</v>
      </c>
      <c r="R76" s="354">
        <v>0.64</v>
      </c>
      <c r="S76" s="354">
        <v>39.68</v>
      </c>
      <c r="T76" s="354">
        <v>8.2899999999999991</v>
      </c>
      <c r="U76" s="354">
        <v>3.01</v>
      </c>
      <c r="V76" s="354">
        <v>13.43</v>
      </c>
      <c r="W76" s="354">
        <v>2.06</v>
      </c>
      <c r="X76" s="354">
        <v>8.59</v>
      </c>
      <c r="Y76" s="374">
        <f t="shared" si="6"/>
        <v>-0.84661206254653765</v>
      </c>
      <c r="Z76" s="374">
        <f t="shared" si="7"/>
        <v>3.1699029126213594</v>
      </c>
      <c r="AA76" s="354">
        <v>3.18</v>
      </c>
      <c r="AB76" s="354">
        <v>5.08</v>
      </c>
      <c r="AC76" s="354">
        <v>43.95</v>
      </c>
      <c r="AD76" s="354">
        <v>64.38</v>
      </c>
      <c r="AE76" s="354">
        <v>15.4</v>
      </c>
      <c r="AF76" s="354">
        <v>12.67</v>
      </c>
      <c r="AG76" s="354">
        <v>188.33643468552287</v>
      </c>
      <c r="AH76" s="354">
        <v>-0.78154075176777071</v>
      </c>
      <c r="AI76" s="354">
        <v>18.139188686267211</v>
      </c>
      <c r="AJ76" s="354">
        <v>17.893561592854486</v>
      </c>
      <c r="AK76" s="354">
        <v>7.232407263028314</v>
      </c>
      <c r="AL76" s="354">
        <v>7.25</v>
      </c>
      <c r="AM76" s="354">
        <v>2.25</v>
      </c>
      <c r="AN76" s="354">
        <v>0.69</v>
      </c>
      <c r="AO76" s="354">
        <v>0.8384727700272695</v>
      </c>
      <c r="AP76" s="354">
        <v>23.060735326086956</v>
      </c>
      <c r="AQ76" s="354">
        <v>8.7057351251538773</v>
      </c>
      <c r="AR76" s="354">
        <v>8.8252398086522454</v>
      </c>
      <c r="AS76" s="354">
        <v>9.6166728693710457</v>
      </c>
      <c r="AT76" s="354">
        <v>58.79</v>
      </c>
      <c r="AU76" s="354">
        <v>6.59</v>
      </c>
      <c r="AV76" s="354">
        <v>12.94</v>
      </c>
      <c r="AW76" s="354">
        <v>50588</v>
      </c>
      <c r="AX76" s="354">
        <v>51421.05</v>
      </c>
      <c r="AY76" s="374">
        <v>0.1256279163224755</v>
      </c>
      <c r="AZ76" s="374">
        <v>-0.71323529411764708</v>
      </c>
      <c r="BA76" s="374">
        <v>0</v>
      </c>
      <c r="BB76" s="374">
        <v>-0.70735881346263552</v>
      </c>
      <c r="BC76" s="374">
        <v>0</v>
      </c>
      <c r="BD76" s="354">
        <v>5.13</v>
      </c>
      <c r="BE76" s="374">
        <v>0</v>
      </c>
      <c r="BF76" s="374">
        <v>-2.1499651910397641E-3</v>
      </c>
      <c r="BG76" s="354">
        <v>3.39</v>
      </c>
      <c r="BH76" s="354">
        <v>10.84</v>
      </c>
      <c r="BI76" s="354">
        <v>1.02</v>
      </c>
      <c r="BJ76" s="354">
        <v>2.93</v>
      </c>
      <c r="BK76" s="374">
        <v>-7.2219942552318422E-2</v>
      </c>
      <c r="BL76" s="374">
        <v>-6.9556969529304827E-3</v>
      </c>
      <c r="BM76" s="354">
        <v>2.57</v>
      </c>
      <c r="BN76" s="354">
        <v>2.1800000000000002</v>
      </c>
      <c r="BO76" s="374">
        <v>-4.3503809523809522</v>
      </c>
      <c r="BP76" s="374">
        <v>-5.957319550024931E-3</v>
      </c>
      <c r="BQ76" s="374">
        <v>0.13639424950723747</v>
      </c>
      <c r="BR76" s="354">
        <v>6778</v>
      </c>
      <c r="BS76" s="354">
        <v>7860</v>
      </c>
      <c r="BT76" s="354">
        <v>5229</v>
      </c>
      <c r="BU76" s="354">
        <v>7976</v>
      </c>
      <c r="BV76" s="354">
        <v>1599</v>
      </c>
      <c r="BW76" s="354">
        <v>-71.319999999999993</v>
      </c>
      <c r="BX76" s="354">
        <v>-0.41</v>
      </c>
      <c r="BY76" s="354">
        <v>1.97</v>
      </c>
      <c r="BZ76" s="354">
        <v>-3.1671641791044776</v>
      </c>
      <c r="CA76" s="354">
        <v>31.21</v>
      </c>
      <c r="CB76" s="354">
        <v>0.82021172038167001</v>
      </c>
      <c r="CC76" s="354">
        <v>3.902717391304348</v>
      </c>
      <c r="CD76" s="354">
        <v>0.51</v>
      </c>
      <c r="CE76" s="354">
        <v>0.39</v>
      </c>
      <c r="CF76" s="354">
        <v>0.42</v>
      </c>
      <c r="CG76" s="354">
        <v>0.08</v>
      </c>
      <c r="CH76" s="355">
        <v>1970</v>
      </c>
      <c r="CI76" s="355">
        <v>23157</v>
      </c>
    </row>
    <row r="77" spans="1:87" ht="13.5" thickBot="1">
      <c r="A77" s="353" t="s">
        <v>302</v>
      </c>
      <c r="B77" s="353" t="s">
        <v>303</v>
      </c>
      <c r="C77" s="353" t="s">
        <v>96</v>
      </c>
      <c r="D77" s="353" t="s">
        <v>97</v>
      </c>
      <c r="E77" s="353" t="s">
        <v>173</v>
      </c>
      <c r="F77" s="353" t="s">
        <v>99</v>
      </c>
      <c r="G77" s="353">
        <v>12</v>
      </c>
      <c r="H77" s="353">
        <v>202112</v>
      </c>
      <c r="I77" s="353">
        <v>20221102</v>
      </c>
      <c r="J77" s="353">
        <v>20230208</v>
      </c>
      <c r="K77" s="354">
        <v>9950.59</v>
      </c>
      <c r="L77" s="354">
        <v>65.62</v>
      </c>
      <c r="M77" s="354">
        <v>152</v>
      </c>
      <c r="N77" s="354">
        <v>1.46</v>
      </c>
      <c r="O77" s="354">
        <v>0.12</v>
      </c>
      <c r="P77" s="354">
        <v>0.12</v>
      </c>
      <c r="Q77" s="354">
        <v>0.23</v>
      </c>
      <c r="R77" s="354">
        <v>66.67</v>
      </c>
      <c r="S77" s="354">
        <v>90.91</v>
      </c>
      <c r="T77" s="354">
        <v>180.02</v>
      </c>
      <c r="U77" s="354">
        <v>-0.34</v>
      </c>
      <c r="V77" s="354">
        <v>0.22</v>
      </c>
      <c r="W77" s="354">
        <v>0.68</v>
      </c>
      <c r="X77" s="354">
        <v>0.9</v>
      </c>
      <c r="Y77" s="374">
        <f t="shared" si="6"/>
        <v>2.0909090909090913</v>
      </c>
      <c r="Z77" s="374">
        <f t="shared" si="7"/>
        <v>0.32352941176470584</v>
      </c>
      <c r="AA77" s="354"/>
      <c r="AB77" s="354"/>
      <c r="AC77" s="354">
        <v>109.37</v>
      </c>
      <c r="AD77" s="354">
        <v>96.5</v>
      </c>
      <c r="AE77" s="354">
        <v>73.239999999999995</v>
      </c>
      <c r="AF77" s="354"/>
      <c r="AG77" s="354">
        <v>7.7827541766109158</v>
      </c>
      <c r="AH77" s="354">
        <v>-0.50723033008108387</v>
      </c>
      <c r="AI77" s="354">
        <v>0.59209512147174137</v>
      </c>
      <c r="AJ77" s="354">
        <v>5.0918874834394522E-2</v>
      </c>
      <c r="AK77" s="354">
        <v>107.90495932679164</v>
      </c>
      <c r="AL77" s="354">
        <v>551.69000000000005</v>
      </c>
      <c r="AM77" s="354">
        <v>4.9000000000000004</v>
      </c>
      <c r="AN77" s="354">
        <v>8.35</v>
      </c>
      <c r="AO77" s="354">
        <v>8.9235697122462678</v>
      </c>
      <c r="AP77" s="354">
        <v>253.3019002604762</v>
      </c>
      <c r="AQ77" s="354">
        <v>117.29525701146638</v>
      </c>
      <c r="AR77" s="354">
        <v>1363.9333090948719</v>
      </c>
      <c r="AS77" s="354">
        <v>2.6660600618418875</v>
      </c>
      <c r="AT77" s="354">
        <v>13.4</v>
      </c>
      <c r="AU77" s="354">
        <v>10.93</v>
      </c>
      <c r="AV77" s="354">
        <v>21.57</v>
      </c>
      <c r="AW77" s="354">
        <v>1024.2</v>
      </c>
      <c r="AX77" s="354">
        <v>1235.43</v>
      </c>
      <c r="AY77" s="374">
        <v>0.21566765578635017</v>
      </c>
      <c r="AZ77" s="374">
        <v>-17.850000000000001</v>
      </c>
      <c r="BA77" s="374">
        <v>-5.5512820512820511</v>
      </c>
      <c r="BB77" s="374">
        <v>-15.666666666666666</v>
      </c>
      <c r="BC77" s="374">
        <v>-5.5512820512820511</v>
      </c>
      <c r="BD77" s="354">
        <v>-2.39</v>
      </c>
      <c r="BE77" s="374">
        <v>-1.9485393460834059E-2</v>
      </c>
      <c r="BF77" s="374">
        <v>-1.0080435910742086E-2</v>
      </c>
      <c r="BG77" s="354">
        <v>-1.53</v>
      </c>
      <c r="BH77" s="354">
        <v>0.32</v>
      </c>
      <c r="BI77" s="354">
        <v>-0.57999999999999996</v>
      </c>
      <c r="BJ77" s="354">
        <v>0.12</v>
      </c>
      <c r="BK77" s="374">
        <v>-0.91400220507166485</v>
      </c>
      <c r="BL77" s="374">
        <v>-6.9535312866968624E-2</v>
      </c>
      <c r="BM77" s="354">
        <v>0</v>
      </c>
      <c r="BN77" s="354">
        <v>0</v>
      </c>
      <c r="BO77" s="374">
        <v>0</v>
      </c>
      <c r="BP77" s="374">
        <v>-7.9391192687601163E-3</v>
      </c>
      <c r="BQ77" s="374">
        <v>7.9697722389097698E-4</v>
      </c>
      <c r="BR77" s="354">
        <v>-54.4</v>
      </c>
      <c r="BS77" s="354">
        <v>40</v>
      </c>
      <c r="BT77" s="354">
        <v>18</v>
      </c>
      <c r="BU77" s="354">
        <v>1124.4000000000001</v>
      </c>
      <c r="BV77" s="354">
        <v>-75.400000000000006</v>
      </c>
      <c r="BW77" s="354">
        <v>-1785</v>
      </c>
      <c r="BX77" s="354">
        <v>-6.52</v>
      </c>
      <c r="BY77" s="354">
        <v>-4.26</v>
      </c>
      <c r="BZ77" s="354">
        <v>-2.1419141914191417</v>
      </c>
      <c r="CA77" s="354">
        <v>37.18</v>
      </c>
      <c r="CB77" s="354">
        <v>0.74380495603517183</v>
      </c>
      <c r="CC77" s="354">
        <v>20.278571428571428</v>
      </c>
      <c r="CD77" s="354">
        <v>0.59</v>
      </c>
      <c r="CE77" s="354">
        <v>1.07</v>
      </c>
      <c r="CF77" s="354">
        <v>1.1100000000000001</v>
      </c>
      <c r="CG77" s="354">
        <v>1.07</v>
      </c>
      <c r="CH77" s="353" t="s">
        <v>100</v>
      </c>
      <c r="CI77" s="355">
        <v>2227.5</v>
      </c>
    </row>
    <row r="78" spans="1:87" ht="13.5" thickBot="1">
      <c r="A78" s="353" t="s">
        <v>304</v>
      </c>
      <c r="B78" s="353" t="s">
        <v>305</v>
      </c>
      <c r="C78" s="353" t="s">
        <v>96</v>
      </c>
      <c r="D78" s="353" t="s">
        <v>123</v>
      </c>
      <c r="E78" s="353" t="s">
        <v>306</v>
      </c>
      <c r="F78" s="353" t="s">
        <v>105</v>
      </c>
      <c r="G78" s="353">
        <v>12</v>
      </c>
      <c r="H78" s="353">
        <v>202112</v>
      </c>
      <c r="I78" s="353">
        <v>20221019</v>
      </c>
      <c r="J78" s="353">
        <v>20230120</v>
      </c>
      <c r="K78" s="354">
        <v>7445.27</v>
      </c>
      <c r="L78" s="354">
        <v>24.93</v>
      </c>
      <c r="M78" s="354">
        <v>299</v>
      </c>
      <c r="N78" s="354">
        <v>1.26</v>
      </c>
      <c r="O78" s="354">
        <v>1.73</v>
      </c>
      <c r="P78" s="354">
        <v>1</v>
      </c>
      <c r="Q78" s="354">
        <v>0.9</v>
      </c>
      <c r="R78" s="354">
        <v>-35.26</v>
      </c>
      <c r="S78" s="354">
        <v>-7.37</v>
      </c>
      <c r="T78" s="354">
        <v>-9.24</v>
      </c>
      <c r="U78" s="354">
        <v>6.93</v>
      </c>
      <c r="V78" s="354">
        <v>8.59</v>
      </c>
      <c r="W78" s="354">
        <v>6.01</v>
      </c>
      <c r="X78" s="354">
        <v>3.98</v>
      </c>
      <c r="Y78" s="374">
        <f t="shared" si="6"/>
        <v>-0.30034924330616997</v>
      </c>
      <c r="Z78" s="374">
        <f t="shared" si="7"/>
        <v>-0.33777038269550752</v>
      </c>
      <c r="AA78" s="354">
        <v>29.39</v>
      </c>
      <c r="AB78" s="354"/>
      <c r="AC78" s="354">
        <v>3.6</v>
      </c>
      <c r="AD78" s="354">
        <v>4.1500000000000004</v>
      </c>
      <c r="AE78" s="354">
        <v>6.26</v>
      </c>
      <c r="AF78" s="354"/>
      <c r="AG78" s="354">
        <v>29.650898708714553</v>
      </c>
      <c r="AH78" s="354">
        <v>6.7743819349815064</v>
      </c>
      <c r="AI78" s="354">
        <v>19.573681136850301</v>
      </c>
      <c r="AJ78" s="354">
        <v>7.47518006618649</v>
      </c>
      <c r="AK78" s="354">
        <v>1.2542352063649926</v>
      </c>
      <c r="AL78" s="354">
        <v>1.93</v>
      </c>
      <c r="AM78" s="354">
        <v>0.76</v>
      </c>
      <c r="AN78" s="354">
        <v>0.88</v>
      </c>
      <c r="AO78" s="354">
        <v>2.9029216544479701</v>
      </c>
      <c r="AP78" s="354">
        <v>4.2748631969062201</v>
      </c>
      <c r="AQ78" s="354">
        <v>4.3974475385380405</v>
      </c>
      <c r="AR78" s="354">
        <v>11.514670572916666</v>
      </c>
      <c r="AS78" s="354">
        <v>101.2815521380832</v>
      </c>
      <c r="AT78" s="354">
        <v>32.770000000000003</v>
      </c>
      <c r="AU78" s="354">
        <v>6.39</v>
      </c>
      <c r="AV78" s="354">
        <v>22.73</v>
      </c>
      <c r="AW78" s="354">
        <v>8206</v>
      </c>
      <c r="AX78" s="354">
        <v>8466.41</v>
      </c>
      <c r="AY78" s="374">
        <v>0.17411072479272532</v>
      </c>
      <c r="AZ78" s="374">
        <v>1.8202764976958523</v>
      </c>
      <c r="BA78" s="374">
        <v>0</v>
      </c>
      <c r="BB78" s="374">
        <v>1.9204152249134945</v>
      </c>
      <c r="BC78" s="374">
        <v>0</v>
      </c>
      <c r="BD78" s="354">
        <v>19.510000000000002</v>
      </c>
      <c r="BE78" s="374">
        <v>0</v>
      </c>
      <c r="BF78" s="374">
        <v>1.1074807994229221E-2</v>
      </c>
      <c r="BG78" s="354">
        <v>7.72</v>
      </c>
      <c r="BH78" s="354">
        <v>4.37</v>
      </c>
      <c r="BI78" s="354">
        <v>1.31</v>
      </c>
      <c r="BJ78" s="354">
        <v>0.99</v>
      </c>
      <c r="BK78" s="374">
        <v>-0.61810044753853799</v>
      </c>
      <c r="BL78" s="374">
        <v>-0.40803151329467119</v>
      </c>
      <c r="BM78" s="354">
        <v>4.8099999999999996</v>
      </c>
      <c r="BN78" s="354">
        <v>2.5</v>
      </c>
      <c r="BO78" s="374">
        <v>0.17713793103448275</v>
      </c>
      <c r="BP78" s="374">
        <v>0.27594223767745441</v>
      </c>
      <c r="BQ78" s="374">
        <v>0.30448798640270835</v>
      </c>
      <c r="BR78" s="354">
        <v>4724</v>
      </c>
      <c r="BS78" s="354">
        <v>5985</v>
      </c>
      <c r="BT78" s="354">
        <v>4464</v>
      </c>
      <c r="BU78" s="354">
        <v>17029</v>
      </c>
      <c r="BV78" s="354">
        <v>3060</v>
      </c>
      <c r="BW78" s="354">
        <v>182.03</v>
      </c>
      <c r="BX78" s="354">
        <v>24.78</v>
      </c>
      <c r="BY78" s="354">
        <v>28.71</v>
      </c>
      <c r="BZ78" s="354">
        <v>0</v>
      </c>
      <c r="CA78" s="354">
        <v>57.22</v>
      </c>
      <c r="CB78" s="354">
        <v>0.93408608990670061</v>
      </c>
      <c r="CC78" s="354">
        <v>3.0555913631969061</v>
      </c>
      <c r="CD78" s="354">
        <v>1.64</v>
      </c>
      <c r="CE78" s="354">
        <v>0.88</v>
      </c>
      <c r="CF78" s="354">
        <v>0.88</v>
      </c>
      <c r="CG78" s="354">
        <v>0.04</v>
      </c>
      <c r="CH78" s="355">
        <v>2324</v>
      </c>
      <c r="CI78" s="355">
        <v>14726</v>
      </c>
    </row>
    <row r="79" spans="1:87" ht="13.5" thickBot="1">
      <c r="A79" s="353" t="s">
        <v>307</v>
      </c>
      <c r="B79" s="353" t="s">
        <v>308</v>
      </c>
      <c r="C79" s="353" t="s">
        <v>108</v>
      </c>
      <c r="D79" s="353" t="s">
        <v>129</v>
      </c>
      <c r="E79" s="353" t="s">
        <v>299</v>
      </c>
      <c r="F79" s="353" t="s">
        <v>105</v>
      </c>
      <c r="G79" s="353">
        <v>12</v>
      </c>
      <c r="H79" s="353">
        <v>202112</v>
      </c>
      <c r="I79" s="353">
        <v>20221027</v>
      </c>
      <c r="J79" s="353">
        <v>20230209</v>
      </c>
      <c r="K79" s="354">
        <v>28218.98</v>
      </c>
      <c r="L79" s="354">
        <v>229.37</v>
      </c>
      <c r="M79" s="354">
        <v>123</v>
      </c>
      <c r="N79" s="354">
        <v>0.54</v>
      </c>
      <c r="O79" s="354">
        <v>-1.86</v>
      </c>
      <c r="P79" s="354">
        <v>-2.1800000000000002</v>
      </c>
      <c r="Q79" s="354">
        <v>-1.83</v>
      </c>
      <c r="R79" s="354">
        <v>-78.489999999999995</v>
      </c>
      <c r="S79" s="354">
        <v>-41.36</v>
      </c>
      <c r="T79" s="354">
        <v>-42.61</v>
      </c>
      <c r="U79" s="354">
        <v>-9.77</v>
      </c>
      <c r="V79" s="354">
        <v>-6.46</v>
      </c>
      <c r="W79" s="354">
        <v>-9.66</v>
      </c>
      <c r="X79" s="354">
        <v>-5.58</v>
      </c>
      <c r="Y79" s="374">
        <f t="shared" si="6"/>
        <v>0.49535603715170273</v>
      </c>
      <c r="Z79" s="374">
        <f t="shared" si="7"/>
        <v>-0.42236024844720499</v>
      </c>
      <c r="AA79" s="354"/>
      <c r="AB79" s="354"/>
      <c r="AC79" s="354"/>
      <c r="AD79" s="354"/>
      <c r="AE79" s="354"/>
      <c r="AF79" s="354"/>
      <c r="AG79" s="354">
        <v>7.8656745739403764</v>
      </c>
      <c r="AH79" s="354">
        <v>-9.6763665831737153</v>
      </c>
      <c r="AI79" s="354">
        <v>-4.5793183046019355</v>
      </c>
      <c r="AJ79" s="354">
        <v>-5.1712178511206064</v>
      </c>
      <c r="AK79" s="354">
        <v>-51.736958263396943</v>
      </c>
      <c r="AL79" s="354"/>
      <c r="AM79" s="354"/>
      <c r="AN79" s="354">
        <v>29.37</v>
      </c>
      <c r="AO79" s="354">
        <v>30.381593143223458</v>
      </c>
      <c r="AP79" s="354">
        <v>-31.214183154475577</v>
      </c>
      <c r="AQ79" s="354">
        <v>-52.184999776561078</v>
      </c>
      <c r="AR79" s="354">
        <v>-46.211885010930011</v>
      </c>
      <c r="AS79" s="354">
        <v>18.54303979830722</v>
      </c>
      <c r="AT79" s="354">
        <v>-0.55000000000000004</v>
      </c>
      <c r="AU79" s="354">
        <v>86.52</v>
      </c>
      <c r="AV79" s="354">
        <v>71.31</v>
      </c>
      <c r="AW79" s="354">
        <v>844.29</v>
      </c>
      <c r="AX79" s="354">
        <v>1010.54</v>
      </c>
      <c r="AY79" s="374">
        <v>0.71306048659539456</v>
      </c>
      <c r="AZ79" s="374">
        <v>6.3580575592375923E-3</v>
      </c>
      <c r="BA79" s="374">
        <v>0.14459259473853203</v>
      </c>
      <c r="BB79" s="374">
        <v>3.4852546916890055E-2</v>
      </c>
      <c r="BC79" s="374">
        <v>0.14459259473853203</v>
      </c>
      <c r="BD79" s="354">
        <v>-430.74</v>
      </c>
      <c r="BE79" s="374">
        <v>-0.28634545101764219</v>
      </c>
      <c r="BF79" s="374">
        <v>-0.33438125396894991</v>
      </c>
      <c r="BG79" s="354">
        <v>-114.11</v>
      </c>
      <c r="BH79" s="354">
        <v>-60.49</v>
      </c>
      <c r="BI79" s="354">
        <v>-33.909999999999997</v>
      </c>
      <c r="BJ79" s="354">
        <v>-33.049999999999997</v>
      </c>
      <c r="BK79" s="374">
        <v>0.12925494738460275</v>
      </c>
      <c r="BL79" s="374">
        <v>-7.5250957938138324E-2</v>
      </c>
      <c r="BM79" s="354">
        <v>0</v>
      </c>
      <c r="BN79" s="354">
        <v>0</v>
      </c>
      <c r="BO79" s="374">
        <v>0</v>
      </c>
      <c r="BP79" s="374">
        <v>-4.084233742686863E-2</v>
      </c>
      <c r="BQ79" s="374">
        <v>-2.1826852317746944E-2</v>
      </c>
      <c r="BR79" s="354">
        <v>-709.12</v>
      </c>
      <c r="BS79" s="354">
        <v>-619.42999999999995</v>
      </c>
      <c r="BT79" s="354">
        <v>-763.13</v>
      </c>
      <c r="BU79" s="354">
        <v>675.7</v>
      </c>
      <c r="BV79" s="354">
        <v>-852.82</v>
      </c>
      <c r="BW79" s="354">
        <v>0.64</v>
      </c>
      <c r="BX79" s="354">
        <v>-123.02</v>
      </c>
      <c r="BY79" s="354">
        <v>-123.02</v>
      </c>
      <c r="BZ79" s="354">
        <v>-4.8567209632162873</v>
      </c>
      <c r="CA79" s="354">
        <v>79.38</v>
      </c>
      <c r="CB79" s="354">
        <v>1.0191324246765792</v>
      </c>
      <c r="CC79" s="354">
        <v>-0.26799367466884494</v>
      </c>
      <c r="CD79" s="354">
        <v>-15.02</v>
      </c>
      <c r="CE79" s="354">
        <v>3.48</v>
      </c>
      <c r="CF79" s="354">
        <v>3.91</v>
      </c>
      <c r="CG79" s="354">
        <v>3.63</v>
      </c>
      <c r="CH79" s="353" t="s">
        <v>100</v>
      </c>
      <c r="CI79" s="353">
        <v>588.20000000000005</v>
      </c>
    </row>
    <row r="80" spans="1:87" ht="13.5" thickBot="1">
      <c r="A80" s="353" t="s">
        <v>309</v>
      </c>
      <c r="B80" s="353" t="s">
        <v>309</v>
      </c>
      <c r="C80" s="353" t="s">
        <v>96</v>
      </c>
      <c r="D80" s="353" t="s">
        <v>116</v>
      </c>
      <c r="E80" s="353" t="s">
        <v>228</v>
      </c>
      <c r="F80" s="353" t="s">
        <v>99</v>
      </c>
      <c r="G80" s="353">
        <v>12</v>
      </c>
      <c r="H80" s="353">
        <v>202112</v>
      </c>
      <c r="I80" s="353">
        <v>20221026</v>
      </c>
      <c r="J80" s="353">
        <v>20230208</v>
      </c>
      <c r="K80" s="354">
        <v>14032.17</v>
      </c>
      <c r="L80" s="354">
        <v>38.229999999999997</v>
      </c>
      <c r="M80" s="354">
        <v>367</v>
      </c>
      <c r="N80" s="354">
        <v>1.1499999999999999</v>
      </c>
      <c r="O80" s="354">
        <v>0.99</v>
      </c>
      <c r="P80" s="354">
        <v>1.27</v>
      </c>
      <c r="Q80" s="354">
        <v>3.68</v>
      </c>
      <c r="R80" s="354">
        <v>5.05</v>
      </c>
      <c r="S80" s="354">
        <v>2.4700000000000002</v>
      </c>
      <c r="T80" s="354">
        <v>-8.5500000000000007</v>
      </c>
      <c r="U80" s="354">
        <v>3.09</v>
      </c>
      <c r="V80" s="354">
        <v>1.04</v>
      </c>
      <c r="W80" s="354">
        <v>4.01</v>
      </c>
      <c r="X80" s="354">
        <v>9.5500000000000007</v>
      </c>
      <c r="Y80" s="374">
        <f t="shared" si="6"/>
        <v>2.8557692307692304</v>
      </c>
      <c r="Z80" s="374">
        <f t="shared" si="7"/>
        <v>1.381546134663342</v>
      </c>
      <c r="AA80" s="354">
        <v>-13.59</v>
      </c>
      <c r="AB80" s="354">
        <v>56.04</v>
      </c>
      <c r="AC80" s="354">
        <v>12.37</v>
      </c>
      <c r="AD80" s="354">
        <v>9.52</v>
      </c>
      <c r="AE80" s="354">
        <v>4</v>
      </c>
      <c r="AF80" s="354">
        <v>0.17</v>
      </c>
      <c r="AG80" s="354">
        <v>33.490482098019662</v>
      </c>
      <c r="AH80" s="354">
        <v>5.0280577425693336</v>
      </c>
      <c r="AI80" s="354">
        <v>9.6562960320227464</v>
      </c>
      <c r="AJ80" s="354">
        <v>5.8840959276947569</v>
      </c>
      <c r="AK80" s="354">
        <v>3.8565511948373001</v>
      </c>
      <c r="AL80" s="354">
        <v>7.07</v>
      </c>
      <c r="AM80" s="354">
        <v>1.45</v>
      </c>
      <c r="AN80" s="354"/>
      <c r="AO80" s="354">
        <v>1.4897933838176496</v>
      </c>
      <c r="AP80" s="354">
        <v>4.0475392424036123</v>
      </c>
      <c r="AQ80" s="354">
        <v>5.1669810541259507</v>
      </c>
      <c r="AR80" s="354">
        <v>8.4794502441159754</v>
      </c>
      <c r="AS80" s="354">
        <v>0.23660561046739481</v>
      </c>
      <c r="AT80" s="354">
        <v>26.31</v>
      </c>
      <c r="AU80" s="354"/>
      <c r="AV80" s="354">
        <v>0.19</v>
      </c>
      <c r="AW80" s="354">
        <v>3064.66</v>
      </c>
      <c r="AX80" s="354">
        <v>6449.84</v>
      </c>
      <c r="AY80" s="374">
        <v>1.572643644525054</v>
      </c>
      <c r="AZ80" s="374">
        <v>-0.19499548164430924</v>
      </c>
      <c r="BA80" s="374">
        <v>-0.55067531384376289</v>
      </c>
      <c r="BB80" s="374">
        <v>3.5040431266846334E-2</v>
      </c>
      <c r="BC80" s="374">
        <v>-0.55067531384376289</v>
      </c>
      <c r="BD80" s="354">
        <v>13.53</v>
      </c>
      <c r="BE80" s="374">
        <v>0.17955893879452828</v>
      </c>
      <c r="BF80" s="374">
        <v>8.2529820922520453E-2</v>
      </c>
      <c r="BG80" s="354">
        <v>9.09</v>
      </c>
      <c r="BH80" s="354">
        <v>2.25</v>
      </c>
      <c r="BI80" s="354">
        <v>5.65</v>
      </c>
      <c r="BJ80" s="354">
        <v>1.63</v>
      </c>
      <c r="BK80" s="374">
        <v>-0.39064669225326254</v>
      </c>
      <c r="BL80" s="374">
        <v>-0.11263498964534301</v>
      </c>
      <c r="BM80" s="354">
        <v>1.57</v>
      </c>
      <c r="BN80" s="354">
        <v>0.5</v>
      </c>
      <c r="BO80" s="374">
        <v>0.10938617417686028</v>
      </c>
      <c r="BP80" s="374">
        <v>0.13501766226018619</v>
      </c>
      <c r="BQ80" s="374">
        <v>0.15800472415936512</v>
      </c>
      <c r="BR80" s="354">
        <v>-1279.79</v>
      </c>
      <c r="BS80" s="354">
        <v>463.15</v>
      </c>
      <c r="BT80" s="354">
        <v>2044.45</v>
      </c>
      <c r="BU80" s="354">
        <v>4530.1000000000004</v>
      </c>
      <c r="BV80" s="354">
        <v>-1155.76</v>
      </c>
      <c r="BW80" s="354">
        <v>-19.5</v>
      </c>
      <c r="BX80" s="354"/>
      <c r="BY80" s="354"/>
      <c r="BZ80" s="354">
        <v>10.556862629115621</v>
      </c>
      <c r="CA80" s="354">
        <v>31.04</v>
      </c>
      <c r="CB80" s="354">
        <v>0.5715122533526148</v>
      </c>
      <c r="CC80" s="354">
        <v>1.0265213331202137</v>
      </c>
      <c r="CD80" s="354">
        <v>0.45</v>
      </c>
      <c r="CE80" s="354">
        <v>0.59</v>
      </c>
      <c r="CF80" s="354">
        <v>0.45</v>
      </c>
      <c r="CG80" s="354">
        <v>0.17</v>
      </c>
      <c r="CH80" s="353" t="s">
        <v>100</v>
      </c>
      <c r="CI80" s="355">
        <v>10045.76</v>
      </c>
    </row>
    <row r="81" spans="1:87" ht="13.5" thickBot="1">
      <c r="A81" s="353" t="s">
        <v>310</v>
      </c>
      <c r="B81" s="353" t="s">
        <v>311</v>
      </c>
      <c r="C81" s="353" t="s">
        <v>96</v>
      </c>
      <c r="D81" s="353" t="s">
        <v>116</v>
      </c>
      <c r="E81" s="353" t="s">
        <v>312</v>
      </c>
      <c r="F81" s="353" t="s">
        <v>99</v>
      </c>
      <c r="G81" s="353">
        <v>12</v>
      </c>
      <c r="H81" s="353">
        <v>202112</v>
      </c>
      <c r="I81" s="353">
        <v>20221026</v>
      </c>
      <c r="J81" s="353">
        <v>20230125</v>
      </c>
      <c r="K81" s="354">
        <v>41519.9</v>
      </c>
      <c r="L81" s="354">
        <v>134.66999999999999</v>
      </c>
      <c r="M81" s="354">
        <v>308.31</v>
      </c>
      <c r="N81" s="354">
        <v>1.58</v>
      </c>
      <c r="O81" s="354">
        <v>1.88</v>
      </c>
      <c r="P81" s="354">
        <v>1.85</v>
      </c>
      <c r="Q81" s="354">
        <v>2.16</v>
      </c>
      <c r="R81" s="354">
        <v>0.53</v>
      </c>
      <c r="S81" s="354">
        <v>3.86</v>
      </c>
      <c r="T81" s="354">
        <v>8.07</v>
      </c>
      <c r="U81" s="354">
        <v>6.19</v>
      </c>
      <c r="V81" s="354">
        <v>2.1</v>
      </c>
      <c r="W81" s="354">
        <v>7.2</v>
      </c>
      <c r="X81" s="354">
        <v>9.14</v>
      </c>
      <c r="Y81" s="374">
        <f t="shared" si="6"/>
        <v>2.4285714285714284</v>
      </c>
      <c r="Z81" s="374">
        <f t="shared" si="7"/>
        <v>0.2694444444444446</v>
      </c>
      <c r="AA81" s="354"/>
      <c r="AB81" s="354"/>
      <c r="AC81" s="354">
        <v>21.76</v>
      </c>
      <c r="AD81" s="354">
        <v>18.7</v>
      </c>
      <c r="AE81" s="354">
        <v>14.74</v>
      </c>
      <c r="AF81" s="354"/>
      <c r="AG81" s="354">
        <v>34.46872587663551</v>
      </c>
      <c r="AH81" s="354">
        <v>6.0458930115788645</v>
      </c>
      <c r="AI81" s="354">
        <v>11.64742586082602</v>
      </c>
      <c r="AJ81" s="354">
        <v>3.73003055971872</v>
      </c>
      <c r="AK81" s="354">
        <v>11.419690632876636</v>
      </c>
      <c r="AL81" s="354">
        <v>18.920000000000002</v>
      </c>
      <c r="AM81" s="354">
        <v>5.07</v>
      </c>
      <c r="AN81" s="354">
        <v>3.85</v>
      </c>
      <c r="AO81" s="354">
        <v>4.4880125211875406</v>
      </c>
      <c r="AP81" s="354">
        <v>9.5964002138148885</v>
      </c>
      <c r="AQ81" s="354">
        <v>13.281567547385128</v>
      </c>
      <c r="AR81" s="354">
        <v>41.473138315356515</v>
      </c>
      <c r="AS81" s="354">
        <v>7.7325155255386342</v>
      </c>
      <c r="AT81" s="354">
        <v>26.58</v>
      </c>
      <c r="AU81" s="354">
        <v>7.76</v>
      </c>
      <c r="AV81" s="354">
        <v>57.85</v>
      </c>
      <c r="AW81" s="354">
        <v>7583</v>
      </c>
      <c r="AX81" s="354">
        <v>11396.29</v>
      </c>
      <c r="AY81" s="374">
        <v>0.60124276837368762</v>
      </c>
      <c r="AZ81" s="374">
        <v>1.1807306821855803</v>
      </c>
      <c r="BA81" s="374">
        <v>6.10941475826972</v>
      </c>
      <c r="BB81" s="374">
        <v>1.1825023720215269</v>
      </c>
      <c r="BC81" s="374">
        <v>6.10941475826972</v>
      </c>
      <c r="BD81" s="354">
        <v>25.57</v>
      </c>
      <c r="BE81" s="374">
        <v>0.1882985877605918</v>
      </c>
      <c r="BF81" s="374">
        <v>8.6124844060435246E-2</v>
      </c>
      <c r="BG81" s="354">
        <v>12.13</v>
      </c>
      <c r="BH81" s="354">
        <v>-0.49</v>
      </c>
      <c r="BI81" s="354">
        <v>9.23</v>
      </c>
      <c r="BJ81" s="354">
        <v>-0.46</v>
      </c>
      <c r="BK81" s="374">
        <v>-0.67975494291283767</v>
      </c>
      <c r="BL81" s="374">
        <v>-0.22969793921144255</v>
      </c>
      <c r="BM81" s="354">
        <v>1.1100000000000001</v>
      </c>
      <c r="BN81" s="354">
        <v>1.69</v>
      </c>
      <c r="BO81" s="374">
        <v>0.24810230633047212</v>
      </c>
      <c r="BP81" s="374">
        <v>4.545442456641504E-2</v>
      </c>
      <c r="BQ81" s="374">
        <v>2.8043234040438469E-2</v>
      </c>
      <c r="BR81" s="354">
        <v>1971</v>
      </c>
      <c r="BS81" s="354">
        <v>3499</v>
      </c>
      <c r="BT81" s="354">
        <v>2205</v>
      </c>
      <c r="BU81" s="354">
        <v>8141</v>
      </c>
      <c r="BV81" s="354">
        <v>559</v>
      </c>
      <c r="BW81" s="354">
        <v>118.07</v>
      </c>
      <c r="BX81" s="354">
        <v>17.309999999999999</v>
      </c>
      <c r="BY81" s="354">
        <v>17.82</v>
      </c>
      <c r="BZ81" s="354">
        <v>7.4285714285714288</v>
      </c>
      <c r="CA81" s="354">
        <v>50.88</v>
      </c>
      <c r="CB81" s="354">
        <v>0.62140183893175627</v>
      </c>
      <c r="CC81" s="354">
        <v>1.345271629778672</v>
      </c>
      <c r="CD81" s="354">
        <v>1.04</v>
      </c>
      <c r="CE81" s="354">
        <v>1.78</v>
      </c>
      <c r="CF81" s="354">
        <v>1.35</v>
      </c>
      <c r="CG81" s="354">
        <v>0.95</v>
      </c>
      <c r="CH81" s="353" t="s">
        <v>100</v>
      </c>
      <c r="CI81" s="355">
        <v>7026</v>
      </c>
    </row>
    <row r="82" spans="1:87" ht="13.5" thickBot="1">
      <c r="A82" s="353" t="s">
        <v>313</v>
      </c>
      <c r="B82" s="353" t="s">
        <v>314</v>
      </c>
      <c r="C82" s="353" t="s">
        <v>96</v>
      </c>
      <c r="D82" s="353" t="s">
        <v>163</v>
      </c>
      <c r="E82" s="353" t="s">
        <v>164</v>
      </c>
      <c r="F82" s="353" t="s">
        <v>105</v>
      </c>
      <c r="G82" s="353">
        <v>12</v>
      </c>
      <c r="H82" s="353">
        <v>202112</v>
      </c>
      <c r="I82" s="353">
        <v>20221021</v>
      </c>
      <c r="J82" s="353">
        <v>20230127</v>
      </c>
      <c r="K82" s="354">
        <v>6821.02</v>
      </c>
      <c r="L82" s="354">
        <v>78.55</v>
      </c>
      <c r="M82" s="354">
        <v>87</v>
      </c>
      <c r="N82" s="354">
        <v>1.69</v>
      </c>
      <c r="O82" s="354">
        <v>1.37</v>
      </c>
      <c r="P82" s="354">
        <v>1.63</v>
      </c>
      <c r="Q82" s="354">
        <v>1.45</v>
      </c>
      <c r="R82" s="354">
        <v>-10.220000000000001</v>
      </c>
      <c r="S82" s="354">
        <v>95.65</v>
      </c>
      <c r="T82" s="354">
        <v>5.08</v>
      </c>
      <c r="U82" s="354">
        <v>3.88</v>
      </c>
      <c r="V82" s="354">
        <v>4.84</v>
      </c>
      <c r="W82" s="354">
        <v>4.21</v>
      </c>
      <c r="X82" s="354">
        <v>6.9</v>
      </c>
      <c r="Y82" s="374">
        <f t="shared" si="6"/>
        <v>-0.1301652892561983</v>
      </c>
      <c r="Z82" s="374">
        <f t="shared" si="7"/>
        <v>0.63895486935866996</v>
      </c>
      <c r="AA82" s="354">
        <v>-12.58</v>
      </c>
      <c r="AB82" s="354"/>
      <c r="AC82" s="354">
        <v>20.25</v>
      </c>
      <c r="AD82" s="354">
        <v>18.670000000000002</v>
      </c>
      <c r="AE82" s="354">
        <v>11.38</v>
      </c>
      <c r="AF82" s="354"/>
      <c r="AG82" s="354">
        <v>99.160919540229884</v>
      </c>
      <c r="AH82" s="354">
        <v>4.3908045977011492</v>
      </c>
      <c r="AI82" s="354">
        <v>6.5287356321839081</v>
      </c>
      <c r="AJ82" s="354">
        <v>-5.7471264367816091E-2</v>
      </c>
      <c r="AK82" s="354">
        <v>11.65769366197183</v>
      </c>
      <c r="AL82" s="354">
        <v>8.24</v>
      </c>
      <c r="AM82" s="354">
        <v>2.74</v>
      </c>
      <c r="AN82" s="354">
        <v>0.79</v>
      </c>
      <c r="AO82" s="354">
        <v>0.92553263011475595</v>
      </c>
      <c r="AP82" s="354">
        <v>8.2315154639175265</v>
      </c>
      <c r="AQ82" s="354">
        <v>14.057341549295774</v>
      </c>
      <c r="AR82" s="354">
        <v>-1596.914</v>
      </c>
      <c r="AS82" s="354">
        <v>5.5517241379310347</v>
      </c>
      <c r="AT82" s="354">
        <v>28.69</v>
      </c>
      <c r="AU82" s="354">
        <v>-4.7699999999999996</v>
      </c>
      <c r="AV82" s="354">
        <v>10.51</v>
      </c>
      <c r="AW82" s="354">
        <v>8230</v>
      </c>
      <c r="AX82" s="354">
        <v>8950.51</v>
      </c>
      <c r="AY82" s="374">
        <v>-1.5049203751930125E-2</v>
      </c>
      <c r="AZ82" s="374">
        <v>1.4238445378151261</v>
      </c>
      <c r="BA82" s="374">
        <v>5.8017492711370265E-2</v>
      </c>
      <c r="BB82" s="374">
        <v>1.4266055045871555</v>
      </c>
      <c r="BC82" s="374">
        <v>5.8017492711370265E-2</v>
      </c>
      <c r="BD82" s="354">
        <v>13.11</v>
      </c>
      <c r="BE82" s="374">
        <v>0.15583075335397317</v>
      </c>
      <c r="BF82" s="374">
        <v>5.2121708282166737E-2</v>
      </c>
      <c r="BG82" s="354">
        <v>8.6199999999999992</v>
      </c>
      <c r="BH82" s="354">
        <v>10.49</v>
      </c>
      <c r="BI82" s="354">
        <v>4.58</v>
      </c>
      <c r="BJ82" s="354">
        <v>6.04</v>
      </c>
      <c r="BK82" s="374">
        <v>-1.0088028169014085</v>
      </c>
      <c r="BL82" s="374">
        <v>-6.6419381013098411E-2</v>
      </c>
      <c r="BM82" s="354">
        <v>3.36</v>
      </c>
      <c r="BN82" s="354">
        <v>2.3199999999999998</v>
      </c>
      <c r="BO82" s="374">
        <v>0.58759162303664925</v>
      </c>
      <c r="BP82" s="374">
        <v>5.7690245666813154E-2</v>
      </c>
      <c r="BQ82" s="374">
        <v>-7.551079275760884E-4</v>
      </c>
      <c r="BR82" s="354">
        <v>674</v>
      </c>
      <c r="BS82" s="354">
        <v>1068</v>
      </c>
      <c r="BT82" s="354">
        <v>834</v>
      </c>
      <c r="BU82" s="354">
        <v>1662</v>
      </c>
      <c r="BV82" s="354">
        <v>435</v>
      </c>
      <c r="BW82" s="354">
        <v>132.62</v>
      </c>
      <c r="BX82" s="354">
        <v>4.4400000000000004</v>
      </c>
      <c r="BY82" s="354">
        <v>3.94</v>
      </c>
      <c r="BZ82" s="354">
        <v>10.981818181818182</v>
      </c>
      <c r="CA82" s="354">
        <v>29.39</v>
      </c>
      <c r="CB82" s="354">
        <v>0.66034905917643849</v>
      </c>
      <c r="CC82" s="354">
        <v>1.4051546391752576</v>
      </c>
      <c r="CD82" s="354">
        <v>0.42</v>
      </c>
      <c r="CE82" s="354">
        <v>1.04</v>
      </c>
      <c r="CF82" s="354">
        <v>1.03</v>
      </c>
      <c r="CG82" s="354">
        <v>0.41</v>
      </c>
      <c r="CH82" s="353" t="s">
        <v>100</v>
      </c>
      <c r="CI82" s="355">
        <v>2648</v>
      </c>
    </row>
    <row r="83" spans="1:87" ht="13.5" thickBot="1">
      <c r="A83" s="353" t="s">
        <v>315</v>
      </c>
      <c r="B83" s="353" t="s">
        <v>316</v>
      </c>
      <c r="C83" s="353" t="s">
        <v>96</v>
      </c>
      <c r="D83" s="353" t="s">
        <v>116</v>
      </c>
      <c r="E83" s="353" t="s">
        <v>312</v>
      </c>
      <c r="F83" s="353" t="s">
        <v>105</v>
      </c>
      <c r="G83" s="353">
        <v>12</v>
      </c>
      <c r="H83" s="353">
        <v>202112</v>
      </c>
      <c r="I83" s="353">
        <v>20221026</v>
      </c>
      <c r="J83" s="353">
        <v>20230215</v>
      </c>
      <c r="K83" s="354">
        <v>5129.3500000000004</v>
      </c>
      <c r="L83" s="354">
        <v>10.72</v>
      </c>
      <c r="M83" s="354">
        <v>478</v>
      </c>
      <c r="N83" s="354">
        <v>2.46</v>
      </c>
      <c r="O83" s="354">
        <v>0.19</v>
      </c>
      <c r="P83" s="354">
        <v>0.17</v>
      </c>
      <c r="Q83" s="354">
        <v>0.17</v>
      </c>
      <c r="R83" s="354">
        <v>0</v>
      </c>
      <c r="S83" s="354">
        <v>0</v>
      </c>
      <c r="T83" s="354">
        <v>-1.07</v>
      </c>
      <c r="U83" s="354">
        <v>0.78</v>
      </c>
      <c r="V83" s="354">
        <v>0.7</v>
      </c>
      <c r="W83" s="354">
        <v>0.7</v>
      </c>
      <c r="X83" s="354">
        <v>0.68</v>
      </c>
      <c r="Y83" s="374">
        <f t="shared" si="6"/>
        <v>0</v>
      </c>
      <c r="Z83" s="374">
        <f t="shared" si="7"/>
        <v>-2.857142857142847E-2</v>
      </c>
      <c r="AA83" s="354">
        <v>40.450000000000003</v>
      </c>
      <c r="AB83" s="354"/>
      <c r="AC83" s="354">
        <v>13.74</v>
      </c>
      <c r="AD83" s="354">
        <v>15.21</v>
      </c>
      <c r="AE83" s="354">
        <v>15.77</v>
      </c>
      <c r="AF83" s="354"/>
      <c r="AG83" s="354">
        <v>2.0181289971993479</v>
      </c>
      <c r="AH83" s="354">
        <v>0.6731492705764327</v>
      </c>
      <c r="AI83" s="354">
        <v>1.4530744471847177</v>
      </c>
      <c r="AJ83" s="354">
        <v>0.91746436483718596</v>
      </c>
      <c r="AK83" s="354">
        <v>7.2742315581139119</v>
      </c>
      <c r="AL83" s="354">
        <v>8.65</v>
      </c>
      <c r="AM83" s="354">
        <v>2.3199999999999998</v>
      </c>
      <c r="AN83" s="354">
        <v>5.73</v>
      </c>
      <c r="AO83" s="354">
        <v>8.4926907168023007</v>
      </c>
      <c r="AP83" s="354">
        <v>10.073793735458366</v>
      </c>
      <c r="AQ83" s="354">
        <v>11.795228684277902</v>
      </c>
      <c r="AR83" s="354">
        <v>18.681211016698175</v>
      </c>
      <c r="AS83" s="354">
        <v>0</v>
      </c>
      <c r="AT83" s="354">
        <v>4.62</v>
      </c>
      <c r="AU83" s="354">
        <v>76.739999999999995</v>
      </c>
      <c r="AV83" s="354">
        <v>-0.28000000000000003</v>
      </c>
      <c r="AW83" s="354">
        <v>898.2</v>
      </c>
      <c r="AX83" s="354">
        <v>918.44</v>
      </c>
      <c r="AY83" s="374">
        <v>-2.5911296275135348E-3</v>
      </c>
      <c r="AZ83" s="374">
        <v>3.7064810205097651</v>
      </c>
      <c r="BA83" s="374">
        <v>5.7206429895101927</v>
      </c>
      <c r="BB83" s="374">
        <v>3.6538461538461537</v>
      </c>
      <c r="BC83" s="374">
        <v>5.7206429895101927</v>
      </c>
      <c r="BD83" s="354">
        <v>16.88</v>
      </c>
      <c r="BE83" s="374">
        <v>9.5986414140405416E-2</v>
      </c>
      <c r="BF83" s="374">
        <v>7.5603572728019625E-2</v>
      </c>
      <c r="BG83" s="354">
        <v>7.04</v>
      </c>
      <c r="BH83" s="354">
        <v>46.88</v>
      </c>
      <c r="BI83" s="354">
        <v>6.81</v>
      </c>
      <c r="BJ83" s="354">
        <v>28.28</v>
      </c>
      <c r="BK83" s="374">
        <v>-0.36860470802804218</v>
      </c>
      <c r="BL83" s="374">
        <v>-0.26539932932474725</v>
      </c>
      <c r="BM83" s="354">
        <v>8.4</v>
      </c>
      <c r="BN83" s="354">
        <v>11.7</v>
      </c>
      <c r="BO83" s="374">
        <v>1.3369991461616084</v>
      </c>
      <c r="BP83" s="374">
        <v>6.3684888417827129E-2</v>
      </c>
      <c r="BQ83" s="374">
        <v>8.679889922773755E-2</v>
      </c>
      <c r="BR83" s="354">
        <v>624.02</v>
      </c>
      <c r="BS83" s="354">
        <v>809.03</v>
      </c>
      <c r="BT83" s="354">
        <v>591.67999999999995</v>
      </c>
      <c r="BU83" s="354">
        <v>3122.91</v>
      </c>
      <c r="BV83" s="354">
        <v>331.62</v>
      </c>
      <c r="BW83" s="354">
        <v>370.65</v>
      </c>
      <c r="BX83" s="354">
        <v>35.99</v>
      </c>
      <c r="BY83" s="354">
        <v>42.39</v>
      </c>
      <c r="BZ83" s="354">
        <v>2.87972909084912</v>
      </c>
      <c r="CA83" s="354">
        <v>58.7</v>
      </c>
      <c r="CB83" s="354">
        <v>0.60245755569778392</v>
      </c>
      <c r="CC83" s="354">
        <v>3.8611877519833131</v>
      </c>
      <c r="CD83" s="354">
        <v>1.42</v>
      </c>
      <c r="CE83" s="354">
        <v>0.76</v>
      </c>
      <c r="CF83" s="354">
        <v>0.74</v>
      </c>
      <c r="CG83" s="354">
        <v>0.01</v>
      </c>
      <c r="CH83" s="353" t="s">
        <v>100</v>
      </c>
      <c r="CI83" s="355">
        <v>2286.6999999999998</v>
      </c>
    </row>
    <row r="84" spans="1:87" ht="13.5" thickBot="1">
      <c r="A84" s="353" t="s">
        <v>317</v>
      </c>
      <c r="B84" s="353" t="s">
        <v>318</v>
      </c>
      <c r="C84" s="353" t="s">
        <v>108</v>
      </c>
      <c r="D84" s="353" t="s">
        <v>97</v>
      </c>
      <c r="E84" s="353" t="s">
        <v>214</v>
      </c>
      <c r="F84" s="353" t="s">
        <v>99</v>
      </c>
      <c r="G84" s="353">
        <v>10</v>
      </c>
      <c r="H84" s="353">
        <v>202210</v>
      </c>
      <c r="I84" s="353">
        <v>20221117</v>
      </c>
      <c r="J84" s="353">
        <v>20230215</v>
      </c>
      <c r="K84" s="354">
        <v>89953.95</v>
      </c>
      <c r="L84" s="354">
        <v>104.56</v>
      </c>
      <c r="M84" s="354">
        <v>860</v>
      </c>
      <c r="N84" s="354">
        <v>1.55</v>
      </c>
      <c r="O84" s="354">
        <v>1.72</v>
      </c>
      <c r="P84" s="354">
        <v>1.93</v>
      </c>
      <c r="Q84" s="354">
        <v>1.72</v>
      </c>
      <c r="R84" s="354">
        <v>18.02</v>
      </c>
      <c r="S84" s="354">
        <v>8.99</v>
      </c>
      <c r="T84" s="354">
        <v>6.76</v>
      </c>
      <c r="U84" s="354">
        <v>7.71</v>
      </c>
      <c r="V84" s="354">
        <v>7.37</v>
      </c>
      <c r="W84" s="354">
        <v>6.83</v>
      </c>
      <c r="X84" s="354">
        <v>6.65</v>
      </c>
      <c r="Y84" s="374">
        <f t="shared" si="6"/>
        <v>-7.3270013568521031E-2</v>
      </c>
      <c r="Z84" s="374">
        <f t="shared" si="7"/>
        <v>-2.6354319180087793E-2</v>
      </c>
      <c r="AA84" s="354">
        <v>18.37</v>
      </c>
      <c r="AB84" s="354">
        <v>9.16</v>
      </c>
      <c r="AC84" s="354">
        <v>13.56</v>
      </c>
      <c r="AD84" s="354">
        <v>15.31</v>
      </c>
      <c r="AE84" s="354">
        <v>15.72</v>
      </c>
      <c r="AF84" s="354">
        <v>1.67</v>
      </c>
      <c r="AG84" s="354">
        <v>30.193208430913348</v>
      </c>
      <c r="AH84" s="354">
        <v>7.6405152224824358</v>
      </c>
      <c r="AI84" s="354">
        <v>6.322014051522248</v>
      </c>
      <c r="AJ84" s="354">
        <v>5.4004683840749417</v>
      </c>
      <c r="AK84" s="354">
        <v>16.565923319133173</v>
      </c>
      <c r="AL84" s="354">
        <v>12.49</v>
      </c>
      <c r="AM84" s="354">
        <v>7.38</v>
      </c>
      <c r="AN84" s="354">
        <v>3.49</v>
      </c>
      <c r="AO84" s="354">
        <v>3.6029249563699826</v>
      </c>
      <c r="AP84" s="354">
        <v>11.222689055327374</v>
      </c>
      <c r="AQ84" s="354">
        <v>17.207153176514169</v>
      </c>
      <c r="AR84" s="354">
        <v>20.143412836079793</v>
      </c>
      <c r="AS84" s="354">
        <v>3.0222482435597189</v>
      </c>
      <c r="AT84" s="354">
        <v>14.17</v>
      </c>
      <c r="AU84" s="354">
        <v>11.67</v>
      </c>
      <c r="AV84" s="354">
        <v>11.8</v>
      </c>
      <c r="AW84" s="354">
        <v>25785</v>
      </c>
      <c r="AX84" s="354">
        <v>24428.69</v>
      </c>
      <c r="AY84" s="374">
        <v>0.34071619579118706</v>
      </c>
      <c r="AZ84" s="374">
        <v>0.62696877590494615</v>
      </c>
      <c r="BA84" s="374">
        <v>0.57823596792668963</v>
      </c>
      <c r="BB84" s="374">
        <v>0.63797468354430364</v>
      </c>
      <c r="BC84" s="374">
        <v>0.57823596792668963</v>
      </c>
      <c r="BD84" s="354">
        <v>56.62</v>
      </c>
      <c r="BE84" s="374">
        <v>0.40254302992712049</v>
      </c>
      <c r="BF84" s="374">
        <v>0.24728085799825672</v>
      </c>
      <c r="BG84" s="354">
        <v>38.85</v>
      </c>
      <c r="BH84" s="354">
        <v>30.74</v>
      </c>
      <c r="BI84" s="354">
        <v>26.04</v>
      </c>
      <c r="BJ84" s="354">
        <v>21.52</v>
      </c>
      <c r="BK84" s="374">
        <v>-0.14576773476569735</v>
      </c>
      <c r="BL84" s="374">
        <v>-3.0521621097537328E-2</v>
      </c>
      <c r="BM84" s="354">
        <v>0.99</v>
      </c>
      <c r="BN84" s="354">
        <v>1.28</v>
      </c>
      <c r="BO84" s="374">
        <v>0.13349885057471264</v>
      </c>
      <c r="BP84" s="374">
        <v>7.2954408693616302E-2</v>
      </c>
      <c r="BQ84" s="374">
        <v>5.1565629562445731E-2</v>
      </c>
      <c r="BR84" s="354">
        <v>7827</v>
      </c>
      <c r="BS84" s="354">
        <v>8271</v>
      </c>
      <c r="BT84" s="354">
        <v>7200</v>
      </c>
      <c r="BU84" s="354">
        <v>5457</v>
      </c>
      <c r="BV84" s="354">
        <v>6525</v>
      </c>
      <c r="BW84" s="354">
        <v>10.82</v>
      </c>
      <c r="BX84" s="354">
        <v>25.31</v>
      </c>
      <c r="BY84" s="354">
        <v>26.2</v>
      </c>
      <c r="BZ84" s="354">
        <v>33.140425531914893</v>
      </c>
      <c r="CA84" s="354">
        <v>30.92</v>
      </c>
      <c r="CB84" s="354">
        <v>0.54374017810371922</v>
      </c>
      <c r="CC84" s="354">
        <v>0.41821696061850688</v>
      </c>
      <c r="CD84" s="354">
        <v>0.45</v>
      </c>
      <c r="CE84" s="354">
        <v>2.16</v>
      </c>
      <c r="CF84" s="354">
        <v>1.35</v>
      </c>
      <c r="CG84" s="354">
        <v>0.53</v>
      </c>
      <c r="CH84" s="353" t="s">
        <v>100</v>
      </c>
      <c r="CI84" s="355">
        <v>12194</v>
      </c>
    </row>
    <row r="85" spans="1:87" ht="13.5" thickBot="1">
      <c r="A85" s="353" t="s">
        <v>319</v>
      </c>
      <c r="B85" s="353" t="s">
        <v>320</v>
      </c>
      <c r="C85" s="353" t="s">
        <v>108</v>
      </c>
      <c r="D85" s="353" t="s">
        <v>97</v>
      </c>
      <c r="E85" s="353" t="s">
        <v>290</v>
      </c>
      <c r="F85" s="353" t="s">
        <v>105</v>
      </c>
      <c r="G85" s="353">
        <v>1</v>
      </c>
      <c r="H85" s="353">
        <v>202201</v>
      </c>
      <c r="I85" s="353">
        <v>20221201</v>
      </c>
      <c r="J85" s="353">
        <v>20230227</v>
      </c>
      <c r="K85" s="354">
        <v>3320.69</v>
      </c>
      <c r="L85" s="354">
        <v>85.68</v>
      </c>
      <c r="M85" s="354">
        <v>39</v>
      </c>
      <c r="N85" s="354">
        <v>1.56</v>
      </c>
      <c r="O85" s="354">
        <v>0.19</v>
      </c>
      <c r="P85" s="354">
        <v>0.16</v>
      </c>
      <c r="Q85" s="354">
        <v>0.09</v>
      </c>
      <c r="R85" s="354">
        <v>26.32</v>
      </c>
      <c r="S85" s="354">
        <v>0</v>
      </c>
      <c r="T85" s="354">
        <v>12.47</v>
      </c>
      <c r="U85" s="354">
        <v>-1.4</v>
      </c>
      <c r="V85" s="354">
        <v>1.58</v>
      </c>
      <c r="W85" s="354">
        <v>1.02</v>
      </c>
      <c r="X85" s="354">
        <v>0.72</v>
      </c>
      <c r="Y85" s="374">
        <f t="shared" si="6"/>
        <v>-0.35443037974683544</v>
      </c>
      <c r="Z85" s="374">
        <f t="shared" si="7"/>
        <v>-0.29411764705882359</v>
      </c>
      <c r="AA85" s="354"/>
      <c r="AB85" s="354">
        <v>8.91</v>
      </c>
      <c r="AC85" s="354">
        <v>64.42</v>
      </c>
      <c r="AD85" s="354">
        <v>83.92</v>
      </c>
      <c r="AE85" s="354">
        <v>119.37</v>
      </c>
      <c r="AF85" s="354">
        <v>9.42</v>
      </c>
      <c r="AG85" s="354">
        <v>8.9292619695974746</v>
      </c>
      <c r="AH85" s="354">
        <v>-1.6451464215045837</v>
      </c>
      <c r="AI85" s="354">
        <v>1.5440645447697334</v>
      </c>
      <c r="AJ85" s="354">
        <v>1.2391082981896702</v>
      </c>
      <c r="AK85" s="354">
        <v>53.495173035216702</v>
      </c>
      <c r="AL85" s="354"/>
      <c r="AM85" s="354">
        <v>5.59</v>
      </c>
      <c r="AN85" s="354">
        <v>9.64</v>
      </c>
      <c r="AO85" s="354">
        <v>8.9500178175632907</v>
      </c>
      <c r="AP85" s="354">
        <v>-72.412729583617093</v>
      </c>
      <c r="AQ85" s="354">
        <v>51.757586168462744</v>
      </c>
      <c r="AR85" s="354">
        <v>64.495616599732259</v>
      </c>
      <c r="AS85" s="354">
        <v>5.1586487830882453</v>
      </c>
      <c r="AT85" s="354">
        <v>15.18</v>
      </c>
      <c r="AU85" s="354">
        <v>6</v>
      </c>
      <c r="AV85" s="354">
        <v>48.82</v>
      </c>
      <c r="AW85" s="354">
        <v>331.86</v>
      </c>
      <c r="AX85" s="354">
        <v>337.71</v>
      </c>
      <c r="AY85" s="374">
        <v>-2.5103614710665759E-2</v>
      </c>
      <c r="AZ85" s="374">
        <v>-0.33474727629933915</v>
      </c>
      <c r="BA85" s="374">
        <v>-0.23196841829644105</v>
      </c>
      <c r="BB85" s="374">
        <v>-0.27407407407407397</v>
      </c>
      <c r="BC85" s="374">
        <v>-0.23196841829644105</v>
      </c>
      <c r="BD85" s="354">
        <v>-8.9600000000000009</v>
      </c>
      <c r="BE85" s="374">
        <v>-0.10412136060792418</v>
      </c>
      <c r="BF85" s="374">
        <v>-9.9192538915811201E-2</v>
      </c>
      <c r="BG85" s="354">
        <v>-8.9600000000000009</v>
      </c>
      <c r="BH85" s="354">
        <v>-7.33</v>
      </c>
      <c r="BI85" s="354">
        <v>-7.62</v>
      </c>
      <c r="BJ85" s="354">
        <v>-6.3</v>
      </c>
      <c r="BK85" s="374">
        <v>-0.19750226608923355</v>
      </c>
      <c r="BL85" s="374">
        <v>-3.4152458245528483E-2</v>
      </c>
      <c r="BM85" s="354">
        <v>0</v>
      </c>
      <c r="BN85" s="354">
        <v>0</v>
      </c>
      <c r="BO85" s="374">
        <v>0</v>
      </c>
      <c r="BP85" s="374">
        <v>-1.9917026894728615E-2</v>
      </c>
      <c r="BQ85" s="374">
        <v>1.5001311116097704E-2</v>
      </c>
      <c r="BR85" s="354">
        <v>-28.64</v>
      </c>
      <c r="BS85" s="354">
        <v>-13.6</v>
      </c>
      <c r="BT85" s="354">
        <v>-10.61</v>
      </c>
      <c r="BU85" s="354" t="s">
        <v>100</v>
      </c>
      <c r="BV85" s="354">
        <v>-26.41</v>
      </c>
      <c r="BW85" s="354">
        <v>55.82</v>
      </c>
      <c r="BX85" s="354">
        <v>-18.420000000000002</v>
      </c>
      <c r="BY85" s="354">
        <v>-14.87</v>
      </c>
      <c r="BZ85" s="354">
        <v>0</v>
      </c>
      <c r="CA85" s="354">
        <v>0</v>
      </c>
      <c r="CB85" s="354">
        <v>0.14409483065849937</v>
      </c>
      <c r="CC85" s="354">
        <v>2.4310138324604869</v>
      </c>
      <c r="CD85" s="354">
        <v>0</v>
      </c>
      <c r="CE85" s="354">
        <v>3.69</v>
      </c>
      <c r="CF85" s="354">
        <v>2.48</v>
      </c>
      <c r="CG85" s="354">
        <v>1.98</v>
      </c>
      <c r="CH85" s="353" t="s">
        <v>100</v>
      </c>
      <c r="CI85" s="353">
        <v>547.17999999999995</v>
      </c>
    </row>
    <row r="86" spans="1:87" ht="13.5" thickBot="1">
      <c r="A86" s="353" t="s">
        <v>321</v>
      </c>
      <c r="B86" s="353" t="s">
        <v>322</v>
      </c>
      <c r="C86" s="353" t="s">
        <v>96</v>
      </c>
      <c r="D86" s="353" t="s">
        <v>103</v>
      </c>
      <c r="E86" s="353" t="s">
        <v>323</v>
      </c>
      <c r="F86" s="353" t="s">
        <v>99</v>
      </c>
      <c r="G86" s="353">
        <v>6</v>
      </c>
      <c r="H86" s="353">
        <v>202206</v>
      </c>
      <c r="I86" s="353">
        <v>20221101</v>
      </c>
      <c r="J86" s="353">
        <v>20230207</v>
      </c>
      <c r="K86" s="354">
        <v>18255.38</v>
      </c>
      <c r="L86" s="354">
        <v>12.26</v>
      </c>
      <c r="M86" s="354">
        <v>1489</v>
      </c>
      <c r="N86" s="354">
        <v>0.8</v>
      </c>
      <c r="O86" s="354">
        <v>0.19</v>
      </c>
      <c r="P86" s="354">
        <v>0.18</v>
      </c>
      <c r="Q86" s="354">
        <v>0.19</v>
      </c>
      <c r="R86" s="354">
        <v>-5.26</v>
      </c>
      <c r="S86" s="354">
        <v>0</v>
      </c>
      <c r="T86" s="354">
        <v>-7.0000000000000007E-2</v>
      </c>
      <c r="U86" s="354">
        <v>0.81</v>
      </c>
      <c r="V86" s="354">
        <v>0.8</v>
      </c>
      <c r="W86" s="354">
        <v>0.78</v>
      </c>
      <c r="X86" s="354">
        <v>0.81</v>
      </c>
      <c r="Y86" s="374">
        <f t="shared" si="6"/>
        <v>-2.5000000000000022E-2</v>
      </c>
      <c r="Z86" s="374">
        <f t="shared" si="7"/>
        <v>3.8461538461538547E-2</v>
      </c>
      <c r="AA86" s="354"/>
      <c r="AB86" s="354">
        <v>3.96</v>
      </c>
      <c r="AC86" s="354">
        <v>15.14</v>
      </c>
      <c r="AD86" s="354">
        <v>15.68</v>
      </c>
      <c r="AE86" s="354">
        <v>15.07</v>
      </c>
      <c r="AF86" s="354">
        <v>3.96</v>
      </c>
      <c r="AG86" s="354">
        <v>7546813.9158751694</v>
      </c>
      <c r="AH86" s="354">
        <v>409091.06648575305</v>
      </c>
      <c r="AI86" s="354">
        <v>1111261.696065129</v>
      </c>
      <c r="AJ86" s="354">
        <v>852102.84124830388</v>
      </c>
      <c r="AK86" s="354">
        <v>1.0870526756005467E-5</v>
      </c>
      <c r="AL86" s="354">
        <v>9.9499999999999993</v>
      </c>
      <c r="AM86" s="354">
        <v>4.59</v>
      </c>
      <c r="AN86" s="354">
        <v>1.23</v>
      </c>
      <c r="AO86" s="354">
        <v>2.2176296087881061E-6</v>
      </c>
      <c r="AP86" s="354">
        <v>1.7532986063471104E-5</v>
      </c>
      <c r="AQ86" s="354">
        <v>1.506039311092931E-5</v>
      </c>
      <c r="AR86" s="354">
        <v>1.9640866315316021E-5</v>
      </c>
      <c r="AS86" s="354">
        <v>0.3812754409769335</v>
      </c>
      <c r="AT86" s="354">
        <v>2.67</v>
      </c>
      <c r="AU86" s="354">
        <v>40.229999999999997</v>
      </c>
      <c r="AV86" s="354">
        <v>13.09</v>
      </c>
      <c r="AW86" s="354">
        <v>14544</v>
      </c>
      <c r="AX86" s="354">
        <v>15006.43</v>
      </c>
      <c r="AY86" s="374">
        <v>3.1562061359534793E-2</v>
      </c>
      <c r="AZ86" s="374">
        <v>0.53381247958183597</v>
      </c>
      <c r="BA86" s="374">
        <v>0.32897384305835009</v>
      </c>
      <c r="BB86" s="374">
        <v>0.58115183246073288</v>
      </c>
      <c r="BC86" s="374">
        <v>0.32897384305835009</v>
      </c>
      <c r="BD86" s="354">
        <v>28.47</v>
      </c>
      <c r="BE86" s="374">
        <v>65590.89810113376</v>
      </c>
      <c r="BF86" s="374">
        <v>38449.291079512848</v>
      </c>
      <c r="BG86" s="354">
        <v>11.1</v>
      </c>
      <c r="BH86" s="354">
        <v>8.75</v>
      </c>
      <c r="BI86" s="354">
        <v>7.02</v>
      </c>
      <c r="BJ86" s="354">
        <v>5.66</v>
      </c>
      <c r="BK86" s="374">
        <v>-0.23321136302500267</v>
      </c>
      <c r="BL86" s="374">
        <v>-3.4340167613205484E-2</v>
      </c>
      <c r="BM86" s="354">
        <v>4</v>
      </c>
      <c r="BN86" s="354">
        <v>3.62</v>
      </c>
      <c r="BO86" s="374">
        <v>1.180666212413663E-6</v>
      </c>
      <c r="BP86" s="374">
        <v>33865.154510410022</v>
      </c>
      <c r="BQ86" s="374">
        <v>70538.314672872832</v>
      </c>
      <c r="BR86" s="354">
        <v>1274</v>
      </c>
      <c r="BS86" s="354">
        <v>1901</v>
      </c>
      <c r="BT86" s="354">
        <v>1851</v>
      </c>
      <c r="BU86" s="354">
        <v>6340</v>
      </c>
      <c r="BV86" s="354">
        <v>805</v>
      </c>
      <c r="BW86" s="354">
        <v>-14.27</v>
      </c>
      <c r="BX86" s="354">
        <v>5.63</v>
      </c>
      <c r="BY86" s="354">
        <v>8.26</v>
      </c>
      <c r="BZ86" s="354">
        <v>7.9243692922818099</v>
      </c>
      <c r="CA86" s="354">
        <v>63.37</v>
      </c>
      <c r="CB86" s="354">
        <v>0.77006708304418225</v>
      </c>
      <c r="CC86" s="354">
        <v>4.8777523845227999E-6</v>
      </c>
      <c r="CD86" s="354">
        <v>1.73</v>
      </c>
      <c r="CE86" s="354">
        <v>1.27</v>
      </c>
      <c r="CF86" s="354">
        <v>0.67</v>
      </c>
      <c r="CG86" s="354">
        <v>0.28999999999999998</v>
      </c>
      <c r="CH86" s="353" t="s">
        <v>100</v>
      </c>
      <c r="CI86" s="355">
        <v>4141</v>
      </c>
    </row>
    <row r="87" spans="1:87" ht="13.5" thickBot="1">
      <c r="A87" s="353" t="s">
        <v>324</v>
      </c>
      <c r="B87" s="353" t="s">
        <v>325</v>
      </c>
      <c r="C87" s="353" t="s">
        <v>108</v>
      </c>
      <c r="D87" s="353" t="s">
        <v>97</v>
      </c>
      <c r="E87" s="353" t="s">
        <v>290</v>
      </c>
      <c r="F87" s="353" t="s">
        <v>99</v>
      </c>
      <c r="G87" s="353">
        <v>12</v>
      </c>
      <c r="H87" s="353">
        <v>202112</v>
      </c>
      <c r="I87" s="353">
        <v>20221101</v>
      </c>
      <c r="J87" s="353">
        <v>20230207</v>
      </c>
      <c r="K87" s="354">
        <v>107270.05</v>
      </c>
      <c r="L87" s="354">
        <v>66.53</v>
      </c>
      <c r="M87" s="354">
        <v>1612</v>
      </c>
      <c r="N87" s="354">
        <v>2.0099999999999998</v>
      </c>
      <c r="O87" s="354">
        <v>0.67</v>
      </c>
      <c r="P87" s="354">
        <v>0.67</v>
      </c>
      <c r="Q87" s="354">
        <v>0.7</v>
      </c>
      <c r="R87" s="354">
        <v>0</v>
      </c>
      <c r="S87" s="354">
        <v>1.94</v>
      </c>
      <c r="T87" s="354">
        <v>12.2</v>
      </c>
      <c r="U87" s="354">
        <v>3.3</v>
      </c>
      <c r="V87" s="354">
        <v>2.65</v>
      </c>
      <c r="W87" s="354">
        <v>3.49</v>
      </c>
      <c r="X87" s="354">
        <v>3.52</v>
      </c>
      <c r="Y87" s="374">
        <f t="shared" si="6"/>
        <v>0.31698113207547185</v>
      </c>
      <c r="Z87" s="374">
        <f t="shared" si="7"/>
        <v>8.5959885386819312E-3</v>
      </c>
      <c r="AA87" s="354">
        <v>106.12</v>
      </c>
      <c r="AB87" s="354">
        <v>16.96</v>
      </c>
      <c r="AC87" s="354">
        <v>17.649999999999999</v>
      </c>
      <c r="AD87" s="354">
        <v>19.059999999999999</v>
      </c>
      <c r="AE87" s="354">
        <v>18.91</v>
      </c>
      <c r="AF87" s="354">
        <v>1.1200000000000001</v>
      </c>
      <c r="AG87" s="354">
        <v>14.134984520123838</v>
      </c>
      <c r="AH87" s="354">
        <v>1.4074303405572754</v>
      </c>
      <c r="AI87" s="354">
        <v>2.365325077399381</v>
      </c>
      <c r="AJ87" s="354">
        <v>2.1102167182662539</v>
      </c>
      <c r="AK87" s="354">
        <v>28.127212041884817</v>
      </c>
      <c r="AL87" s="354">
        <v>22.14</v>
      </c>
      <c r="AM87" s="354">
        <v>1.97</v>
      </c>
      <c r="AN87" s="354">
        <v>4.7</v>
      </c>
      <c r="AO87" s="354">
        <v>4.684508060276853</v>
      </c>
      <c r="AP87" s="354">
        <v>18.559172162443595</v>
      </c>
      <c r="AQ87" s="354">
        <v>27.994227748691099</v>
      </c>
      <c r="AR87" s="354">
        <v>31.378506455399062</v>
      </c>
      <c r="AS87" s="354">
        <v>3.461919504643963</v>
      </c>
      <c r="AT87" s="354">
        <v>33.83</v>
      </c>
      <c r="AU87" s="354">
        <v>35.65</v>
      </c>
      <c r="AV87" s="354">
        <v>68.33</v>
      </c>
      <c r="AW87" s="354">
        <v>16434</v>
      </c>
      <c r="AX87" s="354">
        <v>23529.040000000001</v>
      </c>
      <c r="AY87" s="374">
        <v>0.68329406944586701</v>
      </c>
      <c r="AZ87" s="374">
        <v>0.26987951807228916</v>
      </c>
      <c r="BA87" s="374">
        <v>1.6647187728268809</v>
      </c>
      <c r="BB87" s="374">
        <v>0.24285714285714272</v>
      </c>
      <c r="BC87" s="374">
        <v>1.6647187728268809</v>
      </c>
      <c r="BD87" s="354">
        <v>11.17</v>
      </c>
      <c r="BE87" s="374">
        <v>4.2866492146596859E-2</v>
      </c>
      <c r="BF87" s="374">
        <v>5.3994346390479134E-2</v>
      </c>
      <c r="BG87" s="354">
        <v>10.77</v>
      </c>
      <c r="BH87" s="354">
        <v>21.31</v>
      </c>
      <c r="BI87" s="354">
        <v>8.98</v>
      </c>
      <c r="BJ87" s="354">
        <v>13.24</v>
      </c>
      <c r="BK87" s="374">
        <v>-0.10785340314136126</v>
      </c>
      <c r="BL87" s="374">
        <v>-1.8048011214298231E-2</v>
      </c>
      <c r="BM87" s="354">
        <v>0</v>
      </c>
      <c r="BN87" s="354">
        <v>0</v>
      </c>
      <c r="BO87" s="374">
        <v>0</v>
      </c>
      <c r="BP87" s="374">
        <v>2.11548224944728E-2</v>
      </c>
      <c r="BQ87" s="374">
        <v>3.171827323412376E-2</v>
      </c>
      <c r="BR87" s="354">
        <v>3703</v>
      </c>
      <c r="BS87" s="354">
        <v>4171</v>
      </c>
      <c r="BT87" s="354">
        <v>3603.59</v>
      </c>
      <c r="BU87" s="354">
        <v>1</v>
      </c>
      <c r="BV87" s="354">
        <v>3162</v>
      </c>
      <c r="BW87" s="354">
        <v>26.99</v>
      </c>
      <c r="BX87" s="354">
        <v>9.9600000000000009</v>
      </c>
      <c r="BY87" s="354">
        <v>21.11</v>
      </c>
      <c r="BZ87" s="354">
        <v>34.025974025974023</v>
      </c>
      <c r="CA87" s="354">
        <v>4.33</v>
      </c>
      <c r="CB87" s="354">
        <v>0.19567621772278831</v>
      </c>
      <c r="CC87" s="354">
        <v>-8.8163832002776818E-2</v>
      </c>
      <c r="CD87" s="354">
        <v>0.05</v>
      </c>
      <c r="CE87" s="354">
        <v>2.16</v>
      </c>
      <c r="CF87" s="354">
        <v>1.56</v>
      </c>
      <c r="CG87" s="354">
        <v>0.92</v>
      </c>
      <c r="CH87" s="353" t="s">
        <v>100</v>
      </c>
      <c r="CI87" s="355">
        <v>7497</v>
      </c>
    </row>
    <row r="88" spans="1:87" ht="13.5" thickBot="1">
      <c r="A88" s="353" t="s">
        <v>326</v>
      </c>
      <c r="B88" s="353" t="s">
        <v>327</v>
      </c>
      <c r="C88" s="353" t="s">
        <v>96</v>
      </c>
      <c r="D88" s="353" t="s">
        <v>97</v>
      </c>
      <c r="E88" s="353" t="s">
        <v>98</v>
      </c>
      <c r="F88" s="353" t="s">
        <v>99</v>
      </c>
      <c r="G88" s="353">
        <v>12</v>
      </c>
      <c r="H88" s="353">
        <v>202112</v>
      </c>
      <c r="I88" s="353">
        <v>20221101</v>
      </c>
      <c r="J88" s="353">
        <v>20230202</v>
      </c>
      <c r="K88" s="354">
        <v>31749.72</v>
      </c>
      <c r="L88" s="354">
        <v>138.25</v>
      </c>
      <c r="M88" s="354">
        <v>230</v>
      </c>
      <c r="N88" s="354">
        <v>1.24</v>
      </c>
      <c r="O88" s="354">
        <v>1.37</v>
      </c>
      <c r="P88" s="354">
        <v>1.47</v>
      </c>
      <c r="Q88" s="354">
        <v>1.33</v>
      </c>
      <c r="R88" s="354">
        <v>5.84</v>
      </c>
      <c r="S88" s="354">
        <v>6.98</v>
      </c>
      <c r="T88" s="354">
        <v>5.53</v>
      </c>
      <c r="U88" s="354">
        <v>5.53</v>
      </c>
      <c r="V88" s="354">
        <v>4.79</v>
      </c>
      <c r="W88" s="354">
        <v>5.63</v>
      </c>
      <c r="X88" s="354">
        <v>5.84</v>
      </c>
      <c r="Y88" s="374">
        <f t="shared" si="6"/>
        <v>0.17536534446764085</v>
      </c>
      <c r="Z88" s="374">
        <f t="shared" si="7"/>
        <v>3.7300177619893349E-2</v>
      </c>
      <c r="AA88" s="354">
        <v>14.43</v>
      </c>
      <c r="AB88" s="354">
        <v>9.58</v>
      </c>
      <c r="AC88" s="354">
        <v>25</v>
      </c>
      <c r="AD88" s="354">
        <v>24.56</v>
      </c>
      <c r="AE88" s="354">
        <v>23.67</v>
      </c>
      <c r="AF88" s="354">
        <v>2.56</v>
      </c>
      <c r="AG88" s="354">
        <v>26.268444444444444</v>
      </c>
      <c r="AH88" s="354">
        <v>4.941795206971678</v>
      </c>
      <c r="AI88" s="354">
        <v>4.5588453159041391</v>
      </c>
      <c r="AJ88" s="354">
        <v>4.0173594771241827</v>
      </c>
      <c r="AK88" s="354">
        <v>30.001017916282365</v>
      </c>
      <c r="AL88" s="354">
        <v>22.49</v>
      </c>
      <c r="AM88" s="354">
        <v>4.45</v>
      </c>
      <c r="AN88" s="354">
        <v>5.27</v>
      </c>
      <c r="AO88" s="354">
        <v>5.5462491507160534</v>
      </c>
      <c r="AP88" s="354">
        <v>18.797592912314119</v>
      </c>
      <c r="AQ88" s="354">
        <v>31.957947154374416</v>
      </c>
      <c r="AR88" s="354">
        <v>36.265447122726648</v>
      </c>
      <c r="AS88" s="354">
        <v>1.3505185185185185</v>
      </c>
      <c r="AT88" s="354">
        <v>31.06</v>
      </c>
      <c r="AU88" s="354">
        <v>4.88</v>
      </c>
      <c r="AV88" s="354">
        <v>22.17</v>
      </c>
      <c r="AW88" s="354">
        <v>5546.51</v>
      </c>
      <c r="AX88" s="354">
        <v>6105.95</v>
      </c>
      <c r="AY88" s="374">
        <v>0.22169131518763427</v>
      </c>
      <c r="AZ88" s="374">
        <v>0.13481057128349375</v>
      </c>
      <c r="BA88" s="374">
        <v>0.27316895680835579</v>
      </c>
      <c r="BB88" s="374">
        <v>0.13684210526315799</v>
      </c>
      <c r="BC88" s="374">
        <v>0.27316895680835579</v>
      </c>
      <c r="BD88" s="354">
        <v>18.399999999999999</v>
      </c>
      <c r="BE88" s="374">
        <v>0.14010491838803532</v>
      </c>
      <c r="BF88" s="374">
        <v>0.12910439971181678</v>
      </c>
      <c r="BG88" s="354">
        <v>14.04</v>
      </c>
      <c r="BH88" s="354">
        <v>12.3</v>
      </c>
      <c r="BI88" s="354">
        <v>10.71</v>
      </c>
      <c r="BJ88" s="354">
        <v>9.4</v>
      </c>
      <c r="BK88" s="374">
        <v>-0.11877697119727026</v>
      </c>
      <c r="BL88" s="374">
        <v>-2.061354793677081E-2</v>
      </c>
      <c r="BM88" s="354">
        <v>0.64</v>
      </c>
      <c r="BN88" s="354">
        <v>0.67</v>
      </c>
      <c r="BO88" s="374">
        <v>0.17807293972007032</v>
      </c>
      <c r="BP88" s="374">
        <v>3.6132157687882416E-2</v>
      </c>
      <c r="BQ88" s="374">
        <v>2.9373104314719473E-2</v>
      </c>
      <c r="BR88" s="354">
        <v>1303.55</v>
      </c>
      <c r="BS88" s="354">
        <v>1595.66</v>
      </c>
      <c r="BT88" s="354">
        <v>1421.85</v>
      </c>
      <c r="BU88" s="354">
        <v>2229.15</v>
      </c>
      <c r="BV88" s="354">
        <v>990.05</v>
      </c>
      <c r="BW88" s="354">
        <v>13.48</v>
      </c>
      <c r="BX88" s="354">
        <v>18.809999999999999</v>
      </c>
      <c r="BY88" s="354">
        <v>21.28</v>
      </c>
      <c r="BZ88" s="354">
        <v>18.14247468425032</v>
      </c>
      <c r="CA88" s="354">
        <v>22.62</v>
      </c>
      <c r="CB88" s="354">
        <v>0.40753282766278598</v>
      </c>
      <c r="CC88" s="354">
        <v>1.1510613932166858</v>
      </c>
      <c r="CD88" s="354">
        <v>0.28999999999999998</v>
      </c>
      <c r="CE88" s="354">
        <v>1.53</v>
      </c>
      <c r="CF88" s="354">
        <v>0.87</v>
      </c>
      <c r="CG88" s="354">
        <v>0.34</v>
      </c>
      <c r="CH88" s="353" t="s">
        <v>100</v>
      </c>
      <c r="CI88" s="355">
        <v>6871.88</v>
      </c>
    </row>
    <row r="89" spans="1:87" ht="13.5" thickBot="1">
      <c r="A89" s="353" t="s">
        <v>328</v>
      </c>
      <c r="B89" s="353" t="s">
        <v>329</v>
      </c>
      <c r="C89" s="353" t="s">
        <v>96</v>
      </c>
      <c r="D89" s="353" t="s">
        <v>123</v>
      </c>
      <c r="E89" s="353" t="s">
        <v>124</v>
      </c>
      <c r="F89" s="353" t="s">
        <v>105</v>
      </c>
      <c r="G89" s="353">
        <v>12</v>
      </c>
      <c r="H89" s="353">
        <v>202112</v>
      </c>
      <c r="I89" s="353">
        <v>20221107</v>
      </c>
      <c r="J89" s="353">
        <v>20230206</v>
      </c>
      <c r="K89" s="354">
        <v>5820.93</v>
      </c>
      <c r="L89" s="354">
        <v>154.53</v>
      </c>
      <c r="M89" s="354">
        <v>38</v>
      </c>
      <c r="N89" s="354">
        <v>1.34</v>
      </c>
      <c r="O89" s="354">
        <v>3.92</v>
      </c>
      <c r="P89" s="354">
        <v>6.82</v>
      </c>
      <c r="Q89" s="354">
        <v>4.05</v>
      </c>
      <c r="R89" s="354">
        <v>7.4</v>
      </c>
      <c r="S89" s="354">
        <v>0.75</v>
      </c>
      <c r="T89" s="354">
        <v>5.19</v>
      </c>
      <c r="U89" s="354">
        <v>18.989999999999998</v>
      </c>
      <c r="V89" s="354">
        <v>18.11</v>
      </c>
      <c r="W89" s="354">
        <v>19.7</v>
      </c>
      <c r="X89" s="354">
        <v>19.600000000000001</v>
      </c>
      <c r="Y89" s="374">
        <f t="shared" si="6"/>
        <v>8.7796797349530609E-2</v>
      </c>
      <c r="Z89" s="374">
        <f t="shared" si="7"/>
        <v>-5.0761421319795996E-3</v>
      </c>
      <c r="AA89" s="354">
        <v>5</v>
      </c>
      <c r="AB89" s="354">
        <v>8</v>
      </c>
      <c r="AC89" s="354">
        <v>8.14</v>
      </c>
      <c r="AD89" s="354">
        <v>7.84</v>
      </c>
      <c r="AE89" s="354">
        <v>7.89</v>
      </c>
      <c r="AF89" s="354">
        <v>0.98</v>
      </c>
      <c r="AG89" s="354">
        <v>32.722921914357684</v>
      </c>
      <c r="AH89" s="354">
        <v>16.692695214105793</v>
      </c>
      <c r="AI89" s="354">
        <v>9.1158690176322423</v>
      </c>
      <c r="AJ89" s="354">
        <v>8.7984886649874063</v>
      </c>
      <c r="AK89" s="354">
        <v>17.000024868748273</v>
      </c>
      <c r="AL89" s="354">
        <v>7.55</v>
      </c>
      <c r="AM89" s="354">
        <v>1.62</v>
      </c>
      <c r="AN89" s="354">
        <v>2.35</v>
      </c>
      <c r="AO89" s="354">
        <v>4.2563382341621123</v>
      </c>
      <c r="AP89" s="354">
        <v>5.2913004784688997</v>
      </c>
      <c r="AQ89" s="354">
        <v>15.278831168831168</v>
      </c>
      <c r="AR89" s="354">
        <v>15.829971371314056</v>
      </c>
      <c r="AS89" s="354">
        <v>20.317380352644836</v>
      </c>
      <c r="AT89" s="354">
        <v>95.63</v>
      </c>
      <c r="AU89" s="354">
        <v>-0.02</v>
      </c>
      <c r="AV89" s="354">
        <v>18.98</v>
      </c>
      <c r="AW89" s="354">
        <v>2412.4</v>
      </c>
      <c r="AX89" s="354">
        <v>2356.67</v>
      </c>
      <c r="AY89" s="374">
        <v>0.18983970406905057</v>
      </c>
      <c r="AZ89" s="374">
        <v>1.7977250247279919</v>
      </c>
      <c r="BA89" s="374">
        <v>0.58344262295081972</v>
      </c>
      <c r="BB89" s="374">
        <v>1.804147465437788</v>
      </c>
      <c r="BC89" s="374">
        <v>0.58344262295081972</v>
      </c>
      <c r="BD89" s="354">
        <v>21.15</v>
      </c>
      <c r="BE89" s="374">
        <v>0</v>
      </c>
      <c r="BF89" s="374">
        <v>7.861023463263031E-2</v>
      </c>
      <c r="BG89" s="354">
        <v>18.22</v>
      </c>
      <c r="BH89" s="354">
        <v>14.89</v>
      </c>
      <c r="BI89" s="354">
        <v>8.99</v>
      </c>
      <c r="BJ89" s="354">
        <v>9.0399999999999991</v>
      </c>
      <c r="BK89" s="374">
        <v>-3.4816247582205029E-2</v>
      </c>
      <c r="BL89" s="374">
        <v>-9.6990224001231619E-3</v>
      </c>
      <c r="BM89" s="354">
        <v>0.03</v>
      </c>
      <c r="BN89" s="354">
        <v>0.6</v>
      </c>
      <c r="BO89" s="374">
        <v>2.3962577335144108E-3</v>
      </c>
      <c r="BP89" s="374">
        <v>0.1077156560244292</v>
      </c>
      <c r="BQ89" s="374">
        <v>5.6775431793169039E-2</v>
      </c>
      <c r="BR89" s="354">
        <v>1252.5</v>
      </c>
      <c r="BS89" s="354">
        <v>1304.8</v>
      </c>
      <c r="BT89" s="354">
        <v>832.1</v>
      </c>
      <c r="BU89" s="354" t="s">
        <v>100</v>
      </c>
      <c r="BV89" s="354">
        <v>565.70000000000005</v>
      </c>
      <c r="BW89" s="354">
        <v>179.77</v>
      </c>
      <c r="BX89" s="354">
        <v>22.02</v>
      </c>
      <c r="BY89" s="354">
        <v>31.11</v>
      </c>
      <c r="BZ89" s="354">
        <v>4.6999117387466898</v>
      </c>
      <c r="CA89" s="354">
        <v>11.75</v>
      </c>
      <c r="CB89" s="354">
        <v>0.5086712059025883</v>
      </c>
      <c r="CC89" s="354">
        <v>-0.59607655502392343</v>
      </c>
      <c r="CD89" s="354">
        <v>0</v>
      </c>
      <c r="CE89" s="354">
        <v>0.32</v>
      </c>
      <c r="CF89" s="354">
        <v>0.4</v>
      </c>
      <c r="CG89" s="354">
        <v>0.28000000000000003</v>
      </c>
      <c r="CH89" s="353" t="s">
        <v>100</v>
      </c>
      <c r="CI89" s="355">
        <v>3710.6</v>
      </c>
    </row>
    <row r="90" spans="1:87" ht="13.5" thickBot="1">
      <c r="A90" s="353" t="s">
        <v>330</v>
      </c>
      <c r="B90" s="353" t="s">
        <v>331</v>
      </c>
      <c r="C90" s="353" t="s">
        <v>108</v>
      </c>
      <c r="D90" s="353" t="s">
        <v>129</v>
      </c>
      <c r="E90" s="353" t="s">
        <v>299</v>
      </c>
      <c r="F90" s="353" t="s">
        <v>99</v>
      </c>
      <c r="G90" s="353">
        <v>12</v>
      </c>
      <c r="H90" s="353">
        <v>202112</v>
      </c>
      <c r="I90" s="353">
        <v>20221103</v>
      </c>
      <c r="J90" s="353">
        <v>20230206</v>
      </c>
      <c r="K90" s="354">
        <v>142006.78</v>
      </c>
      <c r="L90" s="354">
        <v>266.14</v>
      </c>
      <c r="M90" s="354">
        <v>534</v>
      </c>
      <c r="N90" s="354">
        <v>0.65</v>
      </c>
      <c r="O90" s="354">
        <v>4.43</v>
      </c>
      <c r="P90" s="354">
        <v>4.03</v>
      </c>
      <c r="Q90" s="354">
        <v>4.51</v>
      </c>
      <c r="R90" s="354">
        <v>6.09</v>
      </c>
      <c r="S90" s="354">
        <v>5.68</v>
      </c>
      <c r="T90" s="354">
        <v>4.45</v>
      </c>
      <c r="U90" s="354">
        <v>17.96</v>
      </c>
      <c r="V90" s="354">
        <v>16.850000000000001</v>
      </c>
      <c r="W90" s="354">
        <v>17.62</v>
      </c>
      <c r="X90" s="354">
        <v>18.43</v>
      </c>
      <c r="Y90" s="374">
        <f t="shared" si="6"/>
        <v>4.5697329376854556E-2</v>
      </c>
      <c r="Z90" s="374">
        <f t="shared" si="7"/>
        <v>4.5970488081725325E-2</v>
      </c>
      <c r="AA90" s="354">
        <v>7.28</v>
      </c>
      <c r="AB90" s="354">
        <v>7.67</v>
      </c>
      <c r="AC90" s="354">
        <v>14.82</v>
      </c>
      <c r="AD90" s="354">
        <v>15.11</v>
      </c>
      <c r="AE90" s="354">
        <v>14.44</v>
      </c>
      <c r="AF90" s="354">
        <v>1.97</v>
      </c>
      <c r="AG90" s="354">
        <v>49.214953271028037</v>
      </c>
      <c r="AH90" s="354">
        <v>12.77570093457944</v>
      </c>
      <c r="AI90" s="354">
        <v>18.467289719626169</v>
      </c>
      <c r="AJ90" s="354">
        <v>16.816822429906541</v>
      </c>
      <c r="AK90" s="354">
        <v>14.442292510121456</v>
      </c>
      <c r="AL90" s="354">
        <v>11.26</v>
      </c>
      <c r="AM90" s="354">
        <v>38.97</v>
      </c>
      <c r="AN90" s="354">
        <v>5.39</v>
      </c>
      <c r="AO90" s="354">
        <v>6.5301936954044812</v>
      </c>
      <c r="AP90" s="354">
        <v>13.851607186014665</v>
      </c>
      <c r="AQ90" s="354">
        <v>17.402834008097166</v>
      </c>
      <c r="AR90" s="354">
        <v>19.110814716016449</v>
      </c>
      <c r="AS90" s="354">
        <v>21.454205607476631</v>
      </c>
      <c r="AT90" s="354">
        <v>6.83</v>
      </c>
      <c r="AU90" s="354">
        <v>3.36</v>
      </c>
      <c r="AV90" s="354">
        <v>2.1800000000000002</v>
      </c>
      <c r="AW90" s="354">
        <v>25979</v>
      </c>
      <c r="AX90" s="354">
        <v>26221.24</v>
      </c>
      <c r="AY90" s="374">
        <v>2.1829767149150411E-2</v>
      </c>
      <c r="AZ90" s="374">
        <v>-0.18873898678414097</v>
      </c>
      <c r="BA90" s="374">
        <v>-0.16413174307911149</v>
      </c>
      <c r="BB90" s="374">
        <v>-0.18870967741935479</v>
      </c>
      <c r="BC90" s="374">
        <v>-0.16413174307911149</v>
      </c>
      <c r="BD90" s="354">
        <v>287.23</v>
      </c>
      <c r="BE90" s="374">
        <v>0.1952642346411716</v>
      </c>
      <c r="BF90" s="374">
        <v>0.13552365467740016</v>
      </c>
      <c r="BG90" s="354">
        <v>25.24</v>
      </c>
      <c r="BH90" s="354">
        <v>22.12</v>
      </c>
      <c r="BI90" s="354">
        <v>16.16</v>
      </c>
      <c r="BJ90" s="354">
        <v>14.65</v>
      </c>
      <c r="BK90" s="374">
        <v>-8.9372469635627533E-2</v>
      </c>
      <c r="BL90" s="374">
        <v>-3.3535890619065707E-2</v>
      </c>
      <c r="BM90" s="354">
        <v>2.92</v>
      </c>
      <c r="BN90" s="354">
        <v>2.93</v>
      </c>
      <c r="BO90" s="374">
        <v>0.6074030724213606</v>
      </c>
      <c r="BP90" s="374">
        <v>4.7893875748094811E-2</v>
      </c>
      <c r="BQ90" s="374">
        <v>6.3043335787214189E-2</v>
      </c>
      <c r="BR90" s="354">
        <v>7898</v>
      </c>
      <c r="BS90" s="354">
        <v>11296</v>
      </c>
      <c r="BT90" s="354">
        <v>13195</v>
      </c>
      <c r="BU90" s="354">
        <v>33222</v>
      </c>
      <c r="BV90" s="354">
        <v>5893</v>
      </c>
      <c r="BW90" s="354">
        <v>-18.87</v>
      </c>
      <c r="BX90" s="354">
        <v>25.96</v>
      </c>
      <c r="BY90" s="354">
        <v>37.33</v>
      </c>
      <c r="BZ90" s="354">
        <v>7.2699849170437405</v>
      </c>
      <c r="CA90" s="354">
        <v>91.05</v>
      </c>
      <c r="CB90" s="354">
        <v>0.94265306122448977</v>
      </c>
      <c r="CC90" s="354">
        <v>2.3525336340932892</v>
      </c>
      <c r="CD90" s="354">
        <v>10.17</v>
      </c>
      <c r="CE90" s="354">
        <v>1.68</v>
      </c>
      <c r="CF90" s="354">
        <v>1.26</v>
      </c>
      <c r="CG90" s="354">
        <v>0.85</v>
      </c>
      <c r="CH90" s="353" t="s">
        <v>100</v>
      </c>
      <c r="CI90" s="355">
        <v>6700</v>
      </c>
    </row>
    <row r="91" spans="1:87" ht="13.5" thickBot="1">
      <c r="A91" s="353" t="s">
        <v>332</v>
      </c>
      <c r="B91" s="353" t="s">
        <v>333</v>
      </c>
      <c r="C91" s="353" t="s">
        <v>108</v>
      </c>
      <c r="D91" s="353" t="s">
        <v>97</v>
      </c>
      <c r="E91" s="353" t="s">
        <v>277</v>
      </c>
      <c r="F91" s="353" t="s">
        <v>105</v>
      </c>
      <c r="G91" s="353">
        <v>7</v>
      </c>
      <c r="H91" s="353">
        <v>202207</v>
      </c>
      <c r="I91" s="353">
        <v>20221201</v>
      </c>
      <c r="J91" s="353">
        <v>20230223</v>
      </c>
      <c r="K91" s="354">
        <v>16897.349999999999</v>
      </c>
      <c r="L91" s="354">
        <v>117.17</v>
      </c>
      <c r="M91" s="354">
        <v>144.21</v>
      </c>
      <c r="N91" s="354">
        <v>0.82</v>
      </c>
      <c r="O91" s="354">
        <v>0.26</v>
      </c>
      <c r="P91" s="354">
        <v>0.28999999999999998</v>
      </c>
      <c r="Q91" s="354">
        <v>0.31</v>
      </c>
      <c r="R91" s="354">
        <v>12</v>
      </c>
      <c r="S91" s="354">
        <v>25</v>
      </c>
      <c r="T91" s="354">
        <v>27.32</v>
      </c>
      <c r="U91" s="354">
        <v>-2.08</v>
      </c>
      <c r="V91" s="354">
        <v>0.65</v>
      </c>
      <c r="W91" s="354">
        <v>1.23</v>
      </c>
      <c r="X91" s="354">
        <v>1.68</v>
      </c>
      <c r="Y91" s="374">
        <f t="shared" si="6"/>
        <v>0.89230769230769225</v>
      </c>
      <c r="Z91" s="374">
        <f t="shared" si="7"/>
        <v>0.36585365853658525</v>
      </c>
      <c r="AA91" s="354"/>
      <c r="AB91" s="354">
        <v>46.51</v>
      </c>
      <c r="AC91" s="354">
        <v>139.49</v>
      </c>
      <c r="AD91" s="354">
        <v>95.45</v>
      </c>
      <c r="AE91" s="354">
        <v>69.58</v>
      </c>
      <c r="AF91" s="354">
        <v>2.0499999999999998</v>
      </c>
      <c r="AG91" s="354">
        <v>8.4751247595416661</v>
      </c>
      <c r="AH91" s="354">
        <v>-2.5623728010259557</v>
      </c>
      <c r="AI91" s="354">
        <v>2.4889040675792469</v>
      </c>
      <c r="AJ91" s="354">
        <v>1.6976985697956453</v>
      </c>
      <c r="AK91" s="354">
        <v>45.887666578922307</v>
      </c>
      <c r="AL91" s="354"/>
      <c r="AM91" s="354">
        <v>39.18</v>
      </c>
      <c r="AN91" s="354">
        <v>13.9</v>
      </c>
      <c r="AO91" s="354">
        <v>13.586360564385677</v>
      </c>
      <c r="AP91" s="354">
        <v>-62.887853338967112</v>
      </c>
      <c r="AQ91" s="354">
        <v>46.263776218293017</v>
      </c>
      <c r="AR91" s="354">
        <v>67.824820530505505</v>
      </c>
      <c r="AS91" s="354">
        <v>12.718433745016588</v>
      </c>
      <c r="AT91" s="354">
        <v>2.99</v>
      </c>
      <c r="AU91" s="354">
        <v>53.27</v>
      </c>
      <c r="AV91" s="354">
        <v>62.08</v>
      </c>
      <c r="AW91" s="354">
        <v>1090.95</v>
      </c>
      <c r="AX91" s="354">
        <v>1526.74</v>
      </c>
      <c r="AY91" s="374">
        <v>0.5607428310404875</v>
      </c>
      <c r="AZ91" s="374">
        <v>-1.276217033253414</v>
      </c>
      <c r="BA91" s="374">
        <v>-0.82361613254238475</v>
      </c>
      <c r="BB91" s="374">
        <v>-1.1685393258426966</v>
      </c>
      <c r="BC91" s="374">
        <v>-0.82361613254238475</v>
      </c>
      <c r="BD91" s="354">
        <v>-56.23</v>
      </c>
      <c r="BE91" s="374">
        <v>-0.18681039566841351</v>
      </c>
      <c r="BF91" s="374">
        <v>-0.1309971797260967</v>
      </c>
      <c r="BG91" s="354">
        <v>-19.2</v>
      </c>
      <c r="BH91" s="354">
        <v>-15.21</v>
      </c>
      <c r="BI91" s="354">
        <v>-10.99</v>
      </c>
      <c r="BJ91" s="354">
        <v>-9.09</v>
      </c>
      <c r="BK91" s="374">
        <v>-0.31789312737679853</v>
      </c>
      <c r="BL91" s="374">
        <v>-9.3356206572986156E-2</v>
      </c>
      <c r="BM91" s="354">
        <v>0</v>
      </c>
      <c r="BN91" s="354">
        <v>0</v>
      </c>
      <c r="BO91" s="374">
        <v>0</v>
      </c>
      <c r="BP91" s="374">
        <v>-2.2435625610944365E-2</v>
      </c>
      <c r="BQ91" s="374">
        <v>1.486471035632296E-2</v>
      </c>
      <c r="BR91" s="354">
        <v>-327.05</v>
      </c>
      <c r="BS91" s="354">
        <v>-153.91</v>
      </c>
      <c r="BT91" s="354">
        <v>-65.28</v>
      </c>
      <c r="BU91" s="354">
        <v>968.67</v>
      </c>
      <c r="BV91" s="354">
        <v>-390.28</v>
      </c>
      <c r="BW91" s="354">
        <v>-48.94</v>
      </c>
      <c r="BX91" s="354">
        <v>-30.23</v>
      </c>
      <c r="BY91" s="354">
        <v>-23.99</v>
      </c>
      <c r="BZ91" s="354">
        <v>-7.5991932440083039</v>
      </c>
      <c r="CA91" s="354">
        <v>72.540000000000006</v>
      </c>
      <c r="CB91" s="354">
        <v>0.84791404829511396</v>
      </c>
      <c r="CC91" s="354">
        <v>-0.51125804621984694</v>
      </c>
      <c r="CD91" s="354">
        <v>2.64</v>
      </c>
      <c r="CE91" s="354">
        <v>2.0099999999999998</v>
      </c>
      <c r="CF91" s="354">
        <v>1.99</v>
      </c>
      <c r="CG91" s="354">
        <v>1.64</v>
      </c>
      <c r="CH91" s="353" t="s">
        <v>100</v>
      </c>
      <c r="CI91" s="353">
        <v>573.29999999999995</v>
      </c>
    </row>
    <row r="92" spans="1:87" ht="13.5" thickBot="1">
      <c r="A92" s="353" t="s">
        <v>334</v>
      </c>
      <c r="B92" s="353" t="s">
        <v>335</v>
      </c>
      <c r="C92" s="353" t="s">
        <v>108</v>
      </c>
      <c r="D92" s="353" t="s">
        <v>97</v>
      </c>
      <c r="E92" s="353" t="s">
        <v>290</v>
      </c>
      <c r="F92" s="353" t="s">
        <v>105</v>
      </c>
      <c r="G92" s="353">
        <v>12</v>
      </c>
      <c r="H92" s="353">
        <v>202112</v>
      </c>
      <c r="I92" s="353">
        <v>20221031</v>
      </c>
      <c r="J92" s="353">
        <v>20230213</v>
      </c>
      <c r="K92" s="354">
        <v>6283.6</v>
      </c>
      <c r="L92" s="354">
        <v>25.65</v>
      </c>
      <c r="M92" s="354">
        <v>245</v>
      </c>
      <c r="N92" s="354">
        <v>1.64</v>
      </c>
      <c r="O92" s="354">
        <v>0.92</v>
      </c>
      <c r="P92" s="354">
        <v>0.7</v>
      </c>
      <c r="Q92" s="354"/>
      <c r="R92" s="354">
        <v>34.78</v>
      </c>
      <c r="S92" s="354">
        <v>8.51</v>
      </c>
      <c r="T92" s="354">
        <v>26.03</v>
      </c>
      <c r="U92" s="354">
        <v>3.32</v>
      </c>
      <c r="V92" s="354"/>
      <c r="W92" s="354">
        <v>3.14</v>
      </c>
      <c r="X92" s="354">
        <v>2.72</v>
      </c>
      <c r="Y92" s="374" t="e">
        <f t="shared" si="6"/>
        <v>#DIV/0!</v>
      </c>
      <c r="Z92" s="374">
        <f t="shared" si="7"/>
        <v>-0.13375796178343946</v>
      </c>
      <c r="AA92" s="354">
        <v>57.06</v>
      </c>
      <c r="AB92" s="354"/>
      <c r="AC92" s="354">
        <v>7.73</v>
      </c>
      <c r="AD92" s="354">
        <v>8.17</v>
      </c>
      <c r="AE92" s="354">
        <v>9.43</v>
      </c>
      <c r="AF92" s="354"/>
      <c r="AG92" s="354">
        <v>28.233660477887099</v>
      </c>
      <c r="AH92" s="354">
        <v>3.3424639623443273</v>
      </c>
      <c r="AI92" s="354">
        <v>4.2307063707384041</v>
      </c>
      <c r="AJ92" s="354">
        <v>0.70107540940738078</v>
      </c>
      <c r="AK92" s="354">
        <v>5.9564521362898866</v>
      </c>
      <c r="AL92" s="354">
        <v>5.19</v>
      </c>
      <c r="AM92" s="354">
        <v>1.79</v>
      </c>
      <c r="AN92" s="354">
        <v>0.91</v>
      </c>
      <c r="AO92" s="354">
        <v>0.99367885963844682</v>
      </c>
      <c r="AP92" s="354">
        <v>4.4532344668219324</v>
      </c>
      <c r="AQ92" s="354">
        <v>6.6313256200262689</v>
      </c>
      <c r="AR92" s="354">
        <v>40.017366421111525</v>
      </c>
      <c r="AS92" s="354">
        <v>3.8086612950674992</v>
      </c>
      <c r="AT92" s="354">
        <v>14.37</v>
      </c>
      <c r="AU92" s="354">
        <v>11.42</v>
      </c>
      <c r="AV92" s="354">
        <v>21.54</v>
      </c>
      <c r="AW92" s="354">
        <v>6138.33</v>
      </c>
      <c r="AX92" s="354"/>
      <c r="AY92" s="374">
        <v>0.21536894013747704</v>
      </c>
      <c r="AZ92" s="374">
        <v>0.90157568803269683</v>
      </c>
      <c r="BA92" s="374">
        <v>0.66963662806591651</v>
      </c>
      <c r="BB92" s="374">
        <v>0.90000000000000024</v>
      </c>
      <c r="BC92" s="374">
        <v>0.66963662806591651</v>
      </c>
      <c r="BD92" s="354">
        <v>25.47</v>
      </c>
      <c r="BE92" s="374">
        <v>0.18849274593472023</v>
      </c>
      <c r="BF92" s="374">
        <v>0.12220754224278614</v>
      </c>
      <c r="BG92" s="354">
        <v>19.36</v>
      </c>
      <c r="BH92" s="354">
        <v>9.2100000000000009</v>
      </c>
      <c r="BI92" s="354">
        <v>12.91</v>
      </c>
      <c r="BJ92" s="354">
        <v>6.14</v>
      </c>
      <c r="BK92" s="374">
        <v>-0.83428880475932932</v>
      </c>
      <c r="BL92" s="374">
        <v>-0.12501499634082047</v>
      </c>
      <c r="BM92" s="354">
        <v>1.17</v>
      </c>
      <c r="BN92" s="354">
        <v>0.32</v>
      </c>
      <c r="BO92" s="374">
        <v>6.731560984196526E-2</v>
      </c>
      <c r="BP92" s="374">
        <v>0.13263745882318759</v>
      </c>
      <c r="BQ92" s="374">
        <v>2.7820452754261146E-2</v>
      </c>
      <c r="BR92" s="354">
        <v>766.57</v>
      </c>
      <c r="BS92" s="354">
        <v>1332.66</v>
      </c>
      <c r="BT92" s="354">
        <v>1209.08</v>
      </c>
      <c r="BU92" s="354">
        <v>984.99</v>
      </c>
      <c r="BV92" s="354">
        <v>642.99</v>
      </c>
      <c r="BW92" s="354">
        <v>90.16</v>
      </c>
      <c r="BX92" s="354">
        <v>11.84</v>
      </c>
      <c r="BY92" s="354">
        <v>11.84</v>
      </c>
      <c r="BZ92" s="354">
        <v>16.278070252663088</v>
      </c>
      <c r="CA92" s="354">
        <v>22.16</v>
      </c>
      <c r="CB92" s="354">
        <v>0.47432283366228839</v>
      </c>
      <c r="CC92" s="354">
        <v>0.4532080055672405</v>
      </c>
      <c r="CD92" s="354">
        <v>0.28000000000000003</v>
      </c>
      <c r="CE92" s="354">
        <v>1.79</v>
      </c>
      <c r="CF92" s="354">
        <v>1.41</v>
      </c>
      <c r="CG92" s="354">
        <v>0.66</v>
      </c>
      <c r="CH92" s="353" t="s">
        <v>100</v>
      </c>
      <c r="CI92" s="355">
        <v>2972.55</v>
      </c>
    </row>
    <row r="93" spans="1:87" ht="13.5" thickBot="1">
      <c r="A93" s="353" t="s">
        <v>336</v>
      </c>
      <c r="B93" s="353" t="s">
        <v>337</v>
      </c>
      <c r="C93" s="353" t="s">
        <v>96</v>
      </c>
      <c r="D93" s="353" t="s">
        <v>129</v>
      </c>
      <c r="E93" s="353" t="s">
        <v>245</v>
      </c>
      <c r="F93" s="353" t="s">
        <v>105</v>
      </c>
      <c r="G93" s="353">
        <v>12</v>
      </c>
      <c r="H93" s="353">
        <v>202112</v>
      </c>
      <c r="I93" s="353">
        <v>20221103</v>
      </c>
      <c r="J93" s="353">
        <v>20230216</v>
      </c>
      <c r="K93" s="354">
        <v>4573.67</v>
      </c>
      <c r="L93" s="354">
        <v>105.54</v>
      </c>
      <c r="M93" s="354">
        <v>43.34</v>
      </c>
      <c r="N93" s="354">
        <v>0.28999999999999998</v>
      </c>
      <c r="O93" s="354">
        <v>2.33</v>
      </c>
      <c r="P93" s="354">
        <v>2.17</v>
      </c>
      <c r="Q93" s="354">
        <v>2.0699999999999998</v>
      </c>
      <c r="R93" s="354">
        <v>10.3</v>
      </c>
      <c r="S93" s="354">
        <v>11.82</v>
      </c>
      <c r="T93" s="354">
        <v>10.96</v>
      </c>
      <c r="U93" s="354">
        <v>12.32</v>
      </c>
      <c r="V93" s="354">
        <v>7.65</v>
      </c>
      <c r="W93" s="354">
        <v>11.56</v>
      </c>
      <c r="X93" s="354">
        <v>8.43</v>
      </c>
      <c r="Y93" s="374">
        <f t="shared" si="6"/>
        <v>0.51111111111111107</v>
      </c>
      <c r="Z93" s="374">
        <f t="shared" si="7"/>
        <v>-0.27076124567474058</v>
      </c>
      <c r="AA93" s="354">
        <v>34.5</v>
      </c>
      <c r="AB93" s="354">
        <v>3.33</v>
      </c>
      <c r="AC93" s="354">
        <v>8.57</v>
      </c>
      <c r="AD93" s="354">
        <v>9.1300000000000008</v>
      </c>
      <c r="AE93" s="354">
        <v>12.52</v>
      </c>
      <c r="AF93" s="354">
        <v>2.74</v>
      </c>
      <c r="AG93" s="354">
        <v>125.17474020783374</v>
      </c>
      <c r="AH93" s="354">
        <v>10.927714970880441</v>
      </c>
      <c r="AI93" s="354">
        <v>14.0776521639831</v>
      </c>
      <c r="AJ93" s="354">
        <v>12.791366906474821</v>
      </c>
      <c r="AK93" s="354">
        <v>7.4479749022534429</v>
      </c>
      <c r="AL93" s="354">
        <v>10.199999999999999</v>
      </c>
      <c r="AM93" s="354">
        <v>4.03</v>
      </c>
      <c r="AN93" s="354">
        <v>0.83</v>
      </c>
      <c r="AO93" s="354">
        <v>0.96653379922843041</v>
      </c>
      <c r="AP93" s="354">
        <v>6.4400210681670087</v>
      </c>
      <c r="AQ93" s="354">
        <v>8.5941615697853635</v>
      </c>
      <c r="AR93" s="354">
        <v>9.4583806488474647</v>
      </c>
      <c r="AS93" s="354">
        <v>3.5565376270412243</v>
      </c>
      <c r="AT93" s="354">
        <v>26.17</v>
      </c>
      <c r="AU93" s="354">
        <v>21.75</v>
      </c>
      <c r="AV93" s="354">
        <v>66.45</v>
      </c>
      <c r="AW93" s="354">
        <v>3984.24</v>
      </c>
      <c r="AX93" s="354">
        <v>5181.37</v>
      </c>
      <c r="AY93" s="374">
        <v>0.66445740802785969</v>
      </c>
      <c r="AZ93" s="374">
        <v>3.6329583244887851</v>
      </c>
      <c r="BA93" s="374">
        <v>2.2023448229658662</v>
      </c>
      <c r="BB93" s="374">
        <v>3.6308724832214767</v>
      </c>
      <c r="BC93" s="374">
        <v>2.2023448229658662</v>
      </c>
      <c r="BD93" s="354">
        <v>51.47</v>
      </c>
      <c r="BE93" s="374">
        <v>0.32741988185320742</v>
      </c>
      <c r="BF93" s="374">
        <v>0.18992979500586299</v>
      </c>
      <c r="BG93" s="354">
        <v>29.19</v>
      </c>
      <c r="BH93" s="354">
        <v>15.49</v>
      </c>
      <c r="BI93" s="354">
        <v>18.32</v>
      </c>
      <c r="BJ93" s="354">
        <v>10.78</v>
      </c>
      <c r="BK93" s="374">
        <v>-9.1370723081166144E-2</v>
      </c>
      <c r="BL93" s="374">
        <v>-1.0275917132902348E-2</v>
      </c>
      <c r="BM93" s="354">
        <v>0</v>
      </c>
      <c r="BN93" s="354">
        <v>0</v>
      </c>
      <c r="BO93" s="374">
        <v>0</v>
      </c>
      <c r="BP93" s="374">
        <v>0.10422236500601276</v>
      </c>
      <c r="BQ93" s="374">
        <v>0.12199682314234447</v>
      </c>
      <c r="BR93" s="354">
        <v>478</v>
      </c>
      <c r="BS93" s="354">
        <v>581.64</v>
      </c>
      <c r="BT93" s="354">
        <v>489.35</v>
      </c>
      <c r="BU93" s="354">
        <v>842.32</v>
      </c>
      <c r="BV93" s="354">
        <v>327.39</v>
      </c>
      <c r="BW93" s="354">
        <v>363.3</v>
      </c>
      <c r="BX93" s="354">
        <v>8.73</v>
      </c>
      <c r="BY93" s="354">
        <v>10.37</v>
      </c>
      <c r="BZ93" s="354">
        <v>18.122433578807673</v>
      </c>
      <c r="CA93" s="354">
        <v>42.68</v>
      </c>
      <c r="CB93" s="354">
        <v>0.62473987504725403</v>
      </c>
      <c r="CC93" s="354">
        <v>0.85889312494529324</v>
      </c>
      <c r="CD93" s="354">
        <v>0.74</v>
      </c>
      <c r="CE93" s="354">
        <v>1.35</v>
      </c>
      <c r="CF93" s="354">
        <v>1.39</v>
      </c>
      <c r="CG93" s="354">
        <v>0.33</v>
      </c>
      <c r="CH93" s="353" t="s">
        <v>100</v>
      </c>
      <c r="CI93" s="355">
        <v>1162.03</v>
      </c>
    </row>
    <row r="94" spans="1:87" ht="13.5" thickBot="1">
      <c r="A94" s="353" t="s">
        <v>338</v>
      </c>
      <c r="B94" s="353" t="s">
        <v>339</v>
      </c>
      <c r="C94" s="353" t="s">
        <v>96</v>
      </c>
      <c r="D94" s="353" t="s">
        <v>123</v>
      </c>
      <c r="E94" s="353" t="s">
        <v>124</v>
      </c>
      <c r="F94" s="353" t="s">
        <v>99</v>
      </c>
      <c r="G94" s="353">
        <v>12</v>
      </c>
      <c r="H94" s="353">
        <v>202112</v>
      </c>
      <c r="I94" s="353">
        <v>20221025</v>
      </c>
      <c r="J94" s="353">
        <v>20230125</v>
      </c>
      <c r="K94" s="354">
        <v>33469.269999999997</v>
      </c>
      <c r="L94" s="354">
        <v>314.51</v>
      </c>
      <c r="M94" s="354">
        <v>106</v>
      </c>
      <c r="N94" s="354">
        <v>1.47</v>
      </c>
      <c r="O94" s="354">
        <v>5.82</v>
      </c>
      <c r="P94" s="354">
        <v>6.34</v>
      </c>
      <c r="Q94" s="354">
        <v>6.68</v>
      </c>
      <c r="R94" s="354">
        <v>10.48</v>
      </c>
      <c r="S94" s="354">
        <v>1.4</v>
      </c>
      <c r="T94" s="354">
        <v>4.83</v>
      </c>
      <c r="U94" s="354">
        <v>24.37</v>
      </c>
      <c r="V94" s="354">
        <v>22.32</v>
      </c>
      <c r="W94" s="354">
        <v>24.56</v>
      </c>
      <c r="X94" s="354">
        <v>29.09</v>
      </c>
      <c r="Y94" s="374">
        <f t="shared" si="6"/>
        <v>0.10035842293906794</v>
      </c>
      <c r="Z94" s="374">
        <f t="shared" si="7"/>
        <v>0.18444625407166138</v>
      </c>
      <c r="AA94" s="354">
        <v>14.08</v>
      </c>
      <c r="AB94" s="354">
        <v>17.3</v>
      </c>
      <c r="AC94" s="354">
        <v>12.91</v>
      </c>
      <c r="AD94" s="354">
        <v>12.8</v>
      </c>
      <c r="AE94" s="354">
        <v>10.81</v>
      </c>
      <c r="AF94" s="354">
        <v>0.74</v>
      </c>
      <c r="AG94" s="354">
        <v>130.54298642533936</v>
      </c>
      <c r="AH94" s="354">
        <v>25.031674208144796</v>
      </c>
      <c r="AI94" s="354">
        <v>42.904977375565608</v>
      </c>
      <c r="AJ94" s="354">
        <v>41.457013574660635</v>
      </c>
      <c r="AK94" s="354">
        <v>7.2760788863109056</v>
      </c>
      <c r="AL94" s="354">
        <v>12.44</v>
      </c>
      <c r="AM94" s="354">
        <v>10.28</v>
      </c>
      <c r="AN94" s="354">
        <v>2.3199999999999998</v>
      </c>
      <c r="AO94" s="354">
        <v>2.2133025996533795</v>
      </c>
      <c r="AP94" s="354">
        <v>8.5274813034188028</v>
      </c>
      <c r="AQ94" s="354">
        <v>6.7342100822611259</v>
      </c>
      <c r="AR94" s="354">
        <v>6.9694149748963108</v>
      </c>
      <c r="AS94" s="354">
        <v>401.61990950226237</v>
      </c>
      <c r="AT94" s="354">
        <v>30.61</v>
      </c>
      <c r="AU94" s="354">
        <v>2.0099999999999998</v>
      </c>
      <c r="AV94" s="354">
        <v>12.9</v>
      </c>
      <c r="AW94" s="354">
        <v>13434</v>
      </c>
      <c r="AX94" s="354">
        <v>14082.27</v>
      </c>
      <c r="AY94" s="374" t="s">
        <v>140</v>
      </c>
      <c r="AZ94" s="374" t="s">
        <v>140</v>
      </c>
      <c r="BA94" s="374" t="s">
        <v>140</v>
      </c>
      <c r="BB94" s="374" t="s">
        <v>140</v>
      </c>
      <c r="BC94" s="374" t="s">
        <v>140</v>
      </c>
      <c r="BD94" s="354">
        <v>61.53</v>
      </c>
      <c r="BE94" s="374">
        <v>0</v>
      </c>
      <c r="BF94" s="374">
        <v>1.8036699401385029E-2</v>
      </c>
      <c r="BG94" s="354">
        <v>29.67</v>
      </c>
      <c r="BH94" s="354">
        <v>21.81</v>
      </c>
      <c r="BI94" s="354">
        <v>1.71</v>
      </c>
      <c r="BJ94" s="354">
        <v>1.49</v>
      </c>
      <c r="BK94" s="374">
        <v>-3.3748154397806367E-2</v>
      </c>
      <c r="BL94" s="374">
        <v>-1.1091854419410746E-2</v>
      </c>
      <c r="BM94" s="354">
        <v>1.59</v>
      </c>
      <c r="BN94" s="354">
        <v>2.2999999999999998</v>
      </c>
      <c r="BO94" s="374">
        <v>0.19495300072306579</v>
      </c>
      <c r="BP94" s="374">
        <v>8.018346533456594E-2</v>
      </c>
      <c r="BQ94" s="374">
        <v>0.132798429030241</v>
      </c>
      <c r="BR94" s="354">
        <v>4141</v>
      </c>
      <c r="BS94" s="354">
        <v>4239</v>
      </c>
      <c r="BT94" s="354">
        <v>2828</v>
      </c>
      <c r="BU94" s="354">
        <v>4996</v>
      </c>
      <c r="BV94" s="354">
        <v>2760</v>
      </c>
      <c r="BW94" s="354">
        <v>79.92</v>
      </c>
      <c r="BX94" s="354">
        <v>19.170000000000002</v>
      </c>
      <c r="BY94" s="354">
        <v>19.46</v>
      </c>
      <c r="BZ94" s="354">
        <v>0</v>
      </c>
      <c r="CA94" s="354">
        <v>61.59</v>
      </c>
      <c r="CB94" s="354">
        <v>0.97876155822476096</v>
      </c>
      <c r="CC94" s="354">
        <v>-0.68616452991452992</v>
      </c>
      <c r="CD94" s="354">
        <v>1.6</v>
      </c>
      <c r="CE94" s="354">
        <v>0.79</v>
      </c>
      <c r="CF94" s="354">
        <v>1.02</v>
      </c>
      <c r="CG94" s="354">
        <v>0.32</v>
      </c>
      <c r="CH94" s="353" t="s">
        <v>100</v>
      </c>
      <c r="CI94" s="355">
        <v>5685</v>
      </c>
    </row>
    <row r="95" spans="1:87" ht="13.5" thickBot="1">
      <c r="A95" s="353" t="s">
        <v>340</v>
      </c>
      <c r="B95" s="353" t="s">
        <v>341</v>
      </c>
      <c r="C95" s="353" t="s">
        <v>96</v>
      </c>
      <c r="D95" s="353" t="s">
        <v>116</v>
      </c>
      <c r="E95" s="353" t="s">
        <v>159</v>
      </c>
      <c r="F95" s="353" t="s">
        <v>105</v>
      </c>
      <c r="G95" s="353">
        <v>12</v>
      </c>
      <c r="H95" s="353">
        <v>202112</v>
      </c>
      <c r="I95" s="353">
        <v>20221101</v>
      </c>
      <c r="J95" s="353">
        <v>20230227</v>
      </c>
      <c r="K95" s="354">
        <v>3209.33</v>
      </c>
      <c r="L95" s="354">
        <v>61.82</v>
      </c>
      <c r="M95" s="354">
        <v>52</v>
      </c>
      <c r="N95" s="354">
        <v>1.03</v>
      </c>
      <c r="O95" s="354">
        <v>0.47</v>
      </c>
      <c r="P95" s="354">
        <v>0.39</v>
      </c>
      <c r="Q95" s="354">
        <v>0.35</v>
      </c>
      <c r="R95" s="354">
        <v>14.89</v>
      </c>
      <c r="S95" s="354">
        <v>37.78</v>
      </c>
      <c r="T95" s="354">
        <v>23.72</v>
      </c>
      <c r="U95" s="354">
        <v>2.02</v>
      </c>
      <c r="V95" s="354">
        <v>1.43</v>
      </c>
      <c r="W95" s="354">
        <v>1.9</v>
      </c>
      <c r="X95" s="354">
        <v>1.92</v>
      </c>
      <c r="Y95" s="374">
        <f t="shared" si="6"/>
        <v>0.32867132867132876</v>
      </c>
      <c r="Z95" s="374">
        <f t="shared" si="7"/>
        <v>1.0526315789473717E-2</v>
      </c>
      <c r="AA95" s="354">
        <v>21.62</v>
      </c>
      <c r="AB95" s="354">
        <v>25.89</v>
      </c>
      <c r="AC95" s="354">
        <v>30.6</v>
      </c>
      <c r="AD95" s="354">
        <v>32.49</v>
      </c>
      <c r="AE95" s="354">
        <v>32.24</v>
      </c>
      <c r="AF95" s="354">
        <v>1.25</v>
      </c>
      <c r="AG95" s="354">
        <v>36.796313790510709</v>
      </c>
      <c r="AH95" s="354">
        <v>2.028128554628005</v>
      </c>
      <c r="AI95" s="354">
        <v>-6.3452351115309726</v>
      </c>
      <c r="AJ95" s="354">
        <v>-10.892864716882915</v>
      </c>
      <c r="AK95" s="354">
        <v>-9.5094979050258104</v>
      </c>
      <c r="AL95" s="354">
        <v>24.9</v>
      </c>
      <c r="AM95" s="354">
        <v>3.94</v>
      </c>
      <c r="AN95" s="354">
        <v>1.68</v>
      </c>
      <c r="AO95" s="354">
        <v>2.0210634563352592</v>
      </c>
      <c r="AP95" s="354">
        <v>20.416101895860017</v>
      </c>
      <c r="AQ95" s="354">
        <v>-11.720241066355534</v>
      </c>
      <c r="AR95" s="354">
        <v>-6.8271925763094643</v>
      </c>
      <c r="AS95" s="354">
        <v>2.362432281324105</v>
      </c>
      <c r="AT95" s="354">
        <v>15.69</v>
      </c>
      <c r="AU95" s="354">
        <v>19.53</v>
      </c>
      <c r="AV95" s="354">
        <v>17.77</v>
      </c>
      <c r="AW95" s="354">
        <v>1215.7</v>
      </c>
      <c r="AX95" s="354">
        <v>1862.33</v>
      </c>
      <c r="AY95" s="374">
        <v>0.17768714732023927</v>
      </c>
      <c r="AZ95" s="374">
        <v>0.30352253385628652</v>
      </c>
      <c r="BA95" s="374">
        <v>0.33475992671226174</v>
      </c>
      <c r="BB95" s="374">
        <v>0.22123893805309736</v>
      </c>
      <c r="BC95" s="374">
        <v>0.33475992671226174</v>
      </c>
      <c r="BD95" s="354">
        <v>14.15</v>
      </c>
      <c r="BE95" s="374">
        <v>6.5534077545834457E-2</v>
      </c>
      <c r="BF95" s="374">
        <v>3.4684667159475546E-2</v>
      </c>
      <c r="BG95" s="354">
        <v>7.85</v>
      </c>
      <c r="BH95" s="354">
        <v>7.1</v>
      </c>
      <c r="BI95" s="354">
        <v>4.0199999999999996</v>
      </c>
      <c r="BJ95" s="354">
        <v>3.77</v>
      </c>
      <c r="BK95" s="374">
        <v>0.71669993710519841</v>
      </c>
      <c r="BL95" s="374">
        <v>-0.12358927123087854</v>
      </c>
      <c r="BM95" s="354">
        <v>0</v>
      </c>
      <c r="BN95" s="354">
        <v>0</v>
      </c>
      <c r="BO95" s="374">
        <v>0</v>
      </c>
      <c r="BP95" s="374">
        <v>3.3611676410805515E-2</v>
      </c>
      <c r="BQ95" s="374">
        <v>-0.18052477157578584</v>
      </c>
      <c r="BR95" s="354">
        <v>78.14</v>
      </c>
      <c r="BS95" s="354">
        <v>127.57</v>
      </c>
      <c r="BT95" s="354">
        <v>128.43</v>
      </c>
      <c r="BU95" s="354">
        <v>377.18</v>
      </c>
      <c r="BV95" s="354">
        <v>70.459999999999994</v>
      </c>
      <c r="BW95" s="354">
        <v>30.35</v>
      </c>
      <c r="BX95" s="354">
        <v>5.51</v>
      </c>
      <c r="BY95" s="354">
        <v>5.63</v>
      </c>
      <c r="BZ95" s="354">
        <v>6.7674617098961543</v>
      </c>
      <c r="CA95" s="354">
        <v>40.729999999999997</v>
      </c>
      <c r="CB95" s="354">
        <v>0.71606162256426253</v>
      </c>
      <c r="CC95" s="354">
        <v>3.8510093258105833</v>
      </c>
      <c r="CD95" s="354">
        <v>0.63</v>
      </c>
      <c r="CE95" s="354">
        <v>1.27</v>
      </c>
      <c r="CF95" s="354">
        <v>1.33</v>
      </c>
      <c r="CG95" s="354">
        <v>0.24</v>
      </c>
      <c r="CH95" s="353" t="s">
        <v>100</v>
      </c>
      <c r="CI95" s="353">
        <v>704.26</v>
      </c>
    </row>
    <row r="96" spans="1:87" ht="13.5" thickBot="1">
      <c r="A96" s="353" t="s">
        <v>342</v>
      </c>
      <c r="B96" s="353" t="s">
        <v>343</v>
      </c>
      <c r="C96" s="353" t="s">
        <v>96</v>
      </c>
      <c r="D96" s="353" t="s">
        <v>123</v>
      </c>
      <c r="E96" s="353" t="s">
        <v>344</v>
      </c>
      <c r="F96" s="353" t="s">
        <v>99</v>
      </c>
      <c r="G96" s="353">
        <v>12</v>
      </c>
      <c r="H96" s="353">
        <v>202112</v>
      </c>
      <c r="I96" s="353">
        <v>20221027</v>
      </c>
      <c r="J96" s="353">
        <v>20230223</v>
      </c>
      <c r="K96" s="354">
        <v>101604.45</v>
      </c>
      <c r="L96" s="354">
        <v>218.22</v>
      </c>
      <c r="M96" s="354">
        <v>466</v>
      </c>
      <c r="N96" s="354">
        <v>0.54</v>
      </c>
      <c r="O96" s="354">
        <v>2.42</v>
      </c>
      <c r="P96" s="354">
        <v>2.2200000000000002</v>
      </c>
      <c r="Q96" s="354">
        <v>2.48</v>
      </c>
      <c r="R96" s="354">
        <v>-2.48</v>
      </c>
      <c r="S96" s="354">
        <v>6.15</v>
      </c>
      <c r="T96" s="354">
        <v>1.1299999999999999</v>
      </c>
      <c r="U96" s="354">
        <v>9.68</v>
      </c>
      <c r="V96" s="354">
        <v>9.49</v>
      </c>
      <c r="W96" s="354">
        <v>9.65</v>
      </c>
      <c r="X96" s="354">
        <v>10.06</v>
      </c>
      <c r="Y96" s="374">
        <f t="shared" si="6"/>
        <v>1.6859852476290849E-2</v>
      </c>
      <c r="Z96" s="374">
        <f t="shared" si="7"/>
        <v>4.2487046632124326E-2</v>
      </c>
      <c r="AA96" s="354">
        <v>8.3800000000000008</v>
      </c>
      <c r="AB96" s="354">
        <v>11.2</v>
      </c>
      <c r="AC96" s="354">
        <v>22.54</v>
      </c>
      <c r="AD96" s="354">
        <v>22.61</v>
      </c>
      <c r="AE96" s="354">
        <v>21.68</v>
      </c>
      <c r="AF96" s="354">
        <v>2.02</v>
      </c>
      <c r="AG96" s="354">
        <v>22.447239440370794</v>
      </c>
      <c r="AH96" s="354">
        <v>6.2350459842695569</v>
      </c>
      <c r="AI96" s="354">
        <v>6.8516776418940104</v>
      </c>
      <c r="AJ96" s="354">
        <v>3.2532635729841881</v>
      </c>
      <c r="AK96" s="354">
        <v>31.152954233409609</v>
      </c>
      <c r="AL96" s="354">
        <v>20.13</v>
      </c>
      <c r="AM96" s="354">
        <v>8.25</v>
      </c>
      <c r="AN96" s="354">
        <v>9.7200000000000006</v>
      </c>
      <c r="AO96" s="354">
        <v>13.770635165003396</v>
      </c>
      <c r="AP96" s="354">
        <v>19.721424462501883</v>
      </c>
      <c r="AQ96" s="354">
        <v>45.11489900003135</v>
      </c>
      <c r="AR96" s="354">
        <v>95.016200765828216</v>
      </c>
      <c r="AS96" s="354">
        <v>4.5571893108588171</v>
      </c>
      <c r="AT96" s="354">
        <v>26.46</v>
      </c>
      <c r="AU96" s="354">
        <v>9.0299999999999994</v>
      </c>
      <c r="AV96" s="354">
        <v>16.36</v>
      </c>
      <c r="AW96" s="354">
        <v>9356.9</v>
      </c>
      <c r="AX96" s="354">
        <v>10653.19</v>
      </c>
      <c r="AY96" s="374">
        <v>0.16357644718025244</v>
      </c>
      <c r="AZ96" s="374">
        <v>0.51880988997988875</v>
      </c>
      <c r="BA96" s="374">
        <v>8.4675324675324681E-2</v>
      </c>
      <c r="BB96" s="374">
        <v>0.51968503937007871</v>
      </c>
      <c r="BC96" s="374">
        <v>8.4675324675324681E-2</v>
      </c>
      <c r="BD96" s="354">
        <v>28.07</v>
      </c>
      <c r="BE96" s="374">
        <v>4.6533489619336718E-2</v>
      </c>
      <c r="BF96" s="374">
        <v>6.0237588836437206E-2</v>
      </c>
      <c r="BG96" s="354">
        <v>6.09</v>
      </c>
      <c r="BH96" s="354">
        <v>6.06</v>
      </c>
      <c r="BI96" s="354">
        <v>4.2300000000000004</v>
      </c>
      <c r="BJ96" s="354">
        <v>4.1399999999999997</v>
      </c>
      <c r="BK96" s="374">
        <v>-0.52518729820381804</v>
      </c>
      <c r="BL96" s="374">
        <v>-0.16030541655105107</v>
      </c>
      <c r="BM96" s="354">
        <v>2.69</v>
      </c>
      <c r="BN96" s="354">
        <v>1.96</v>
      </c>
      <c r="BO96" s="374">
        <v>0.91258348604891482</v>
      </c>
      <c r="BP96" s="374">
        <v>2.9210803393157916E-2</v>
      </c>
      <c r="BQ96" s="374">
        <v>1.5241337891703855E-2</v>
      </c>
      <c r="BR96" s="354">
        <v>3700.3</v>
      </c>
      <c r="BS96" s="354">
        <v>6072.8</v>
      </c>
      <c r="BT96" s="354">
        <v>4940.2</v>
      </c>
      <c r="BU96" s="354">
        <v>38685.5</v>
      </c>
      <c r="BV96" s="354">
        <v>2567.6999999999998</v>
      </c>
      <c r="BW96" s="354">
        <v>51.88</v>
      </c>
      <c r="BX96" s="354">
        <v>27.78</v>
      </c>
      <c r="BY96" s="354">
        <v>27.78</v>
      </c>
      <c r="BZ96" s="354">
        <v>2.6363636363636358</v>
      </c>
      <c r="CA96" s="354">
        <v>74.14</v>
      </c>
      <c r="CB96" s="354">
        <v>0.81479354349839428</v>
      </c>
      <c r="CC96" s="354">
        <v>6.1032928182852135</v>
      </c>
      <c r="CD96" s="354">
        <v>2.87</v>
      </c>
      <c r="CE96" s="354">
        <v>0.75</v>
      </c>
      <c r="CF96" s="354">
        <v>0.53</v>
      </c>
      <c r="CG96" s="354">
        <v>0.42</v>
      </c>
      <c r="CH96" s="353" t="s">
        <v>100</v>
      </c>
      <c r="CI96" s="355">
        <v>9069.6</v>
      </c>
    </row>
    <row r="97" spans="1:87" ht="13.5" thickBot="1">
      <c r="A97" s="353" t="s">
        <v>345</v>
      </c>
      <c r="B97" s="353" t="s">
        <v>346</v>
      </c>
      <c r="C97" s="353" t="s">
        <v>96</v>
      </c>
      <c r="D97" s="353" t="s">
        <v>97</v>
      </c>
      <c r="E97" s="353" t="s">
        <v>347</v>
      </c>
      <c r="F97" s="353" t="s">
        <v>105</v>
      </c>
      <c r="G97" s="353">
        <v>12</v>
      </c>
      <c r="H97" s="353">
        <v>202112</v>
      </c>
      <c r="I97" s="353">
        <v>20221018</v>
      </c>
      <c r="J97" s="353">
        <v>20230214</v>
      </c>
      <c r="K97" s="354">
        <v>57112.800000000003</v>
      </c>
      <c r="L97" s="354">
        <v>17.96</v>
      </c>
      <c r="M97" s="354">
        <v>3180</v>
      </c>
      <c r="N97" s="354">
        <v>0.85</v>
      </c>
      <c r="O97" s="354">
        <v>0.2</v>
      </c>
      <c r="P97" s="354">
        <v>0.46</v>
      </c>
      <c r="Q97" s="354"/>
      <c r="R97" s="354">
        <v>15</v>
      </c>
      <c r="S97" s="354">
        <v>-46.15</v>
      </c>
      <c r="T97" s="354">
        <v>-5.96</v>
      </c>
      <c r="U97" s="354">
        <v>1.24</v>
      </c>
      <c r="V97" s="354">
        <v>1.21</v>
      </c>
      <c r="W97" s="354">
        <v>1.29</v>
      </c>
      <c r="X97" s="354">
        <v>1.55</v>
      </c>
      <c r="Y97" s="374">
        <f t="shared" si="6"/>
        <v>6.6115702479338845E-2</v>
      </c>
      <c r="Z97" s="374">
        <f t="shared" si="7"/>
        <v>0.20155038759689914</v>
      </c>
      <c r="AA97" s="354">
        <v>29.74</v>
      </c>
      <c r="AB97" s="354">
        <v>8.4499999999999993</v>
      </c>
      <c r="AC97" s="354">
        <v>14.48</v>
      </c>
      <c r="AD97" s="354">
        <v>13.92</v>
      </c>
      <c r="AE97" s="354">
        <v>11.55</v>
      </c>
      <c r="AF97" s="354">
        <v>1.65</v>
      </c>
      <c r="AG97" s="354">
        <v>271.25617083079953</v>
      </c>
      <c r="AH97" s="354">
        <v>61.717907751012241</v>
      </c>
      <c r="AI97" s="354">
        <v>70.868891073926576</v>
      </c>
      <c r="AJ97" s="354">
        <v>10.156322535607661</v>
      </c>
      <c r="AK97" s="354">
        <v>5.2291717054444282</v>
      </c>
      <c r="AL97" s="354">
        <v>5.0999999999999996</v>
      </c>
      <c r="AM97" s="354">
        <v>2.68</v>
      </c>
      <c r="AN97" s="354">
        <v>1.34</v>
      </c>
      <c r="AO97" s="354">
        <v>0.18842509329832913</v>
      </c>
      <c r="AP97" s="354">
        <v>0.3963319415259271</v>
      </c>
      <c r="AQ97" s="354">
        <v>0.7212116419773551</v>
      </c>
      <c r="AR97" s="354">
        <v>5.0324779581729651</v>
      </c>
      <c r="AS97" s="354">
        <v>36.363071317328227</v>
      </c>
      <c r="AT97" s="354">
        <v>6.7</v>
      </c>
      <c r="AU97" s="354">
        <v>-4.2300000000000004</v>
      </c>
      <c r="AV97" s="354">
        <v>-14.81</v>
      </c>
      <c r="AW97" s="354">
        <v>42197.55</v>
      </c>
      <c r="AX97" s="354">
        <v>43342.86</v>
      </c>
      <c r="AY97" s="374">
        <v>-0.15867210867666817</v>
      </c>
      <c r="AZ97" s="374">
        <v>3.1838655502719644</v>
      </c>
      <c r="BA97" s="374">
        <v>3.420575153041569E-2</v>
      </c>
      <c r="BB97" s="374">
        <v>3.1841371398040521</v>
      </c>
      <c r="BC97" s="374">
        <v>3.420575153041569E-2</v>
      </c>
      <c r="BD97" s="354">
        <v>18.149999999999999</v>
      </c>
      <c r="BE97" s="374">
        <v>0.15929555692223232</v>
      </c>
      <c r="BF97" s="374">
        <v>0.13214440722097359</v>
      </c>
      <c r="BG97" s="354">
        <v>9.4600000000000009</v>
      </c>
      <c r="BH97" s="354">
        <v>7.03</v>
      </c>
      <c r="BI97" s="354">
        <v>4.82</v>
      </c>
      <c r="BJ97" s="354">
        <v>3.61</v>
      </c>
      <c r="BK97" s="374">
        <v>-0.85668856416825911</v>
      </c>
      <c r="BL97" s="374">
        <v>-0.2238200456504614</v>
      </c>
      <c r="BM97" s="354">
        <v>2.4500000000000002</v>
      </c>
      <c r="BN97" s="354">
        <v>2.15</v>
      </c>
      <c r="BO97" s="374">
        <v>0.14776716081809213</v>
      </c>
      <c r="BP97" s="374">
        <v>0.16654157029040589</v>
      </c>
      <c r="BQ97" s="374">
        <v>0.56675907006739168</v>
      </c>
      <c r="BR97" s="354">
        <v>6742</v>
      </c>
      <c r="BS97" s="354">
        <v>14643</v>
      </c>
      <c r="BT97" s="354">
        <v>11388.73</v>
      </c>
      <c r="BU97" s="354">
        <v>20347</v>
      </c>
      <c r="BV97" s="354">
        <v>9348</v>
      </c>
      <c r="BW97" s="354">
        <v>297.95999999999998</v>
      </c>
      <c r="BX97" s="354">
        <v>22.5</v>
      </c>
      <c r="BY97" s="354">
        <v>9.39</v>
      </c>
      <c r="BZ97" s="354">
        <v>3.3241810276363659</v>
      </c>
      <c r="CA97" s="354">
        <v>46.85</v>
      </c>
      <c r="CB97" s="354">
        <v>0.73529076395912052</v>
      </c>
      <c r="CC97" s="354">
        <v>0.25737549026567585</v>
      </c>
      <c r="CD97" s="354">
        <v>0.88</v>
      </c>
      <c r="CE97" s="354">
        <v>0.69</v>
      </c>
      <c r="CF97" s="354">
        <v>0.71</v>
      </c>
      <c r="CG97" s="354">
        <v>0.33</v>
      </c>
      <c r="CH97" s="353" t="s">
        <v>100</v>
      </c>
      <c r="CI97" s="355">
        <v>22057</v>
      </c>
    </row>
    <row r="98" spans="1:87" ht="13.5" thickBot="1">
      <c r="A98" s="356" t="s">
        <v>348</v>
      </c>
      <c r="B98" s="353" t="s">
        <v>349</v>
      </c>
      <c r="C98" s="353" t="s">
        <v>108</v>
      </c>
      <c r="D98" s="353" t="s">
        <v>147</v>
      </c>
      <c r="E98" s="353" t="s">
        <v>201</v>
      </c>
      <c r="F98" s="353" t="s">
        <v>99</v>
      </c>
      <c r="G98" s="353">
        <v>12</v>
      </c>
      <c r="H98" s="353">
        <v>202112</v>
      </c>
      <c r="I98" s="353">
        <v>20221027</v>
      </c>
      <c r="J98" s="353">
        <v>20230202</v>
      </c>
      <c r="K98" s="354">
        <v>902336.31</v>
      </c>
      <c r="L98" s="354">
        <v>88.45</v>
      </c>
      <c r="M98" s="354">
        <v>10202</v>
      </c>
      <c r="N98" s="354">
        <v>1.19</v>
      </c>
      <c r="O98" s="354">
        <v>0.22</v>
      </c>
      <c r="P98" s="354">
        <v>0.18</v>
      </c>
      <c r="Q98" s="354">
        <v>0.28000000000000003</v>
      </c>
      <c r="R98" s="354">
        <v>-9.09</v>
      </c>
      <c r="S98" s="354">
        <v>-33.33</v>
      </c>
      <c r="T98" s="354">
        <v>129.88</v>
      </c>
      <c r="U98" s="354">
        <v>1.9</v>
      </c>
      <c r="V98" s="354">
        <v>2.0499999999999998</v>
      </c>
      <c r="W98" s="354">
        <v>-0.12</v>
      </c>
      <c r="X98" s="354">
        <v>1.61</v>
      </c>
      <c r="Y98" s="374">
        <f t="shared" si="6"/>
        <v>-1.0585365853658537</v>
      </c>
      <c r="Z98" s="374">
        <f t="shared" si="7"/>
        <v>-14.416666666666668</v>
      </c>
      <c r="AA98" s="354">
        <v>52.94</v>
      </c>
      <c r="AB98" s="354">
        <v>20.16</v>
      </c>
      <c r="AC98" s="354">
        <v>46.56</v>
      </c>
      <c r="AD98" s="354">
        <v>127.68</v>
      </c>
      <c r="AE98" s="354">
        <v>55.02</v>
      </c>
      <c r="AF98" s="354">
        <v>6.33</v>
      </c>
      <c r="AG98" s="354">
        <v>49.277892257874598</v>
      </c>
      <c r="AH98" s="354">
        <v>1.1110784025120204</v>
      </c>
      <c r="AI98" s="354">
        <v>3.8921597487979591</v>
      </c>
      <c r="AJ98" s="354">
        <v>-2.5829653615935628</v>
      </c>
      <c r="AK98" s="354">
        <v>22.464391403000125</v>
      </c>
      <c r="AL98" s="354">
        <v>13.3</v>
      </c>
      <c r="AM98" s="354">
        <v>6.56</v>
      </c>
      <c r="AN98" s="354">
        <v>1.8</v>
      </c>
      <c r="AO98" s="354">
        <v>1.9601189288537628</v>
      </c>
      <c r="AP98" s="354">
        <v>19.42369637712617</v>
      </c>
      <c r="AQ98" s="354">
        <v>24.816691919828564</v>
      </c>
      <c r="AR98" s="354">
        <v>-37.39520894274969</v>
      </c>
      <c r="AS98" s="354">
        <v>5.7562555195760963</v>
      </c>
      <c r="AT98" s="354">
        <v>13.48</v>
      </c>
      <c r="AU98" s="354">
        <v>25.96</v>
      </c>
      <c r="AV98" s="354">
        <v>21.7</v>
      </c>
      <c r="AW98" s="354">
        <v>469822</v>
      </c>
      <c r="AX98" s="354">
        <v>510411.75</v>
      </c>
      <c r="AY98" s="374">
        <v>0.21695366571345684</v>
      </c>
      <c r="AZ98" s="374">
        <v>0.56410857437532225</v>
      </c>
      <c r="BA98" s="374">
        <v>8.6466657932660812E-2</v>
      </c>
      <c r="BB98" s="374">
        <v>0.57702873751816741</v>
      </c>
      <c r="BC98" s="374">
        <v>8.6466657932660812E-2</v>
      </c>
      <c r="BD98" s="354">
        <v>14.44</v>
      </c>
      <c r="BE98" s="374">
        <v>4.5038350827607043E-2</v>
      </c>
      <c r="BF98" s="374">
        <v>2.6433250381686521E-2</v>
      </c>
      <c r="BG98" s="354">
        <v>10.36</v>
      </c>
      <c r="BH98" s="354">
        <v>15.11</v>
      </c>
      <c r="BI98" s="354">
        <v>4.6500000000000004</v>
      </c>
      <c r="BJ98" s="354">
        <v>6.33</v>
      </c>
      <c r="BK98" s="374">
        <v>-1.663632925753183</v>
      </c>
      <c r="BL98" s="374">
        <v>-0.13140020430473665</v>
      </c>
      <c r="BM98" s="354">
        <v>0</v>
      </c>
      <c r="BN98" s="354">
        <v>0</v>
      </c>
      <c r="BO98" s="374">
        <v>0</v>
      </c>
      <c r="BP98" s="374">
        <v>1.2707478727191862E-2</v>
      </c>
      <c r="BQ98" s="374">
        <v>-2.9541549283394097E-2</v>
      </c>
      <c r="BR98" s="354">
        <v>39960</v>
      </c>
      <c r="BS98" s="354">
        <v>74256</v>
      </c>
      <c r="BT98" s="354">
        <v>67660</v>
      </c>
      <c r="BU98" s="354">
        <v>48744</v>
      </c>
      <c r="BV98" s="354">
        <v>33364</v>
      </c>
      <c r="BW98" s="354">
        <v>56.41</v>
      </c>
      <c r="BX98" s="354">
        <v>2.25</v>
      </c>
      <c r="BY98" s="354">
        <v>3.89</v>
      </c>
      <c r="BZ98" s="354">
        <v>6.0190255220417637</v>
      </c>
      <c r="CA98" s="354">
        <v>30</v>
      </c>
      <c r="CB98" s="354">
        <v>0.67903548867546604</v>
      </c>
      <c r="CC98" s="354">
        <v>1.8411144875488377</v>
      </c>
      <c r="CD98" s="354">
        <v>0.43</v>
      </c>
      <c r="CE98" s="354">
        <v>0.94</v>
      </c>
      <c r="CF98" s="354">
        <v>0.91</v>
      </c>
      <c r="CG98" s="354">
        <v>0.68</v>
      </c>
      <c r="CH98" s="353" t="s">
        <v>100</v>
      </c>
      <c r="CI98" s="355">
        <v>138245</v>
      </c>
    </row>
    <row r="99" spans="1:87" ht="13.5" thickBot="1">
      <c r="A99" s="353" t="s">
        <v>350</v>
      </c>
      <c r="B99" s="353" t="s">
        <v>351</v>
      </c>
      <c r="C99" s="353" t="s">
        <v>96</v>
      </c>
      <c r="D99" s="353" t="s">
        <v>147</v>
      </c>
      <c r="E99" s="353" t="s">
        <v>148</v>
      </c>
      <c r="F99" s="353" t="s">
        <v>105</v>
      </c>
      <c r="G99" s="353">
        <v>12</v>
      </c>
      <c r="H99" s="353">
        <v>202112</v>
      </c>
      <c r="I99" s="353">
        <v>20221027</v>
      </c>
      <c r="J99" s="353">
        <v>20230216</v>
      </c>
      <c r="K99" s="354">
        <v>5671.57</v>
      </c>
      <c r="L99" s="354">
        <v>114.41</v>
      </c>
      <c r="M99" s="354">
        <v>50</v>
      </c>
      <c r="N99" s="354">
        <v>1.1299999999999999</v>
      </c>
      <c r="O99" s="354">
        <v>6.32</v>
      </c>
      <c r="P99" s="354">
        <v>5.83</v>
      </c>
      <c r="Q99" s="354">
        <v>5.34</v>
      </c>
      <c r="R99" s="354">
        <v>-5.0599999999999996</v>
      </c>
      <c r="S99" s="354">
        <v>8.7200000000000006</v>
      </c>
      <c r="T99" s="354">
        <v>6.53</v>
      </c>
      <c r="U99" s="354">
        <v>24.02</v>
      </c>
      <c r="V99" s="354">
        <v>17.52</v>
      </c>
      <c r="W99" s="354">
        <v>24.06</v>
      </c>
      <c r="X99" s="354">
        <v>20.18</v>
      </c>
      <c r="Y99" s="374">
        <f t="shared" si="6"/>
        <v>0.37328767123287676</v>
      </c>
      <c r="Z99" s="374">
        <f t="shared" si="7"/>
        <v>-0.16126350789692434</v>
      </c>
      <c r="AA99" s="354">
        <v>51.23</v>
      </c>
      <c r="AB99" s="354">
        <v>7.47</v>
      </c>
      <c r="AC99" s="354">
        <v>4.76</v>
      </c>
      <c r="AD99" s="354">
        <v>4.76</v>
      </c>
      <c r="AE99" s="354">
        <v>5.67</v>
      </c>
      <c r="AF99" s="354">
        <v>0.64</v>
      </c>
      <c r="AG99" s="354">
        <v>484.14954954954953</v>
      </c>
      <c r="AH99" s="354">
        <v>26.632432432432431</v>
      </c>
      <c r="AI99" s="354">
        <v>27.239639639639641</v>
      </c>
      <c r="AJ99" s="354">
        <v>22.003603603603604</v>
      </c>
      <c r="AK99" s="354">
        <v>4.1002745072099485</v>
      </c>
      <c r="AL99" s="354">
        <v>4.8099999999999996</v>
      </c>
      <c r="AM99" s="354">
        <v>2.5099999999999998</v>
      </c>
      <c r="AN99" s="354">
        <v>0.21</v>
      </c>
      <c r="AO99" s="354">
        <v>0.41709601307019273</v>
      </c>
      <c r="AP99" s="354">
        <v>4.8498398892206502</v>
      </c>
      <c r="AQ99" s="354">
        <v>7.4133450191824313</v>
      </c>
      <c r="AR99" s="354">
        <v>9.1774443170651825</v>
      </c>
      <c r="AS99" s="354">
        <v>7.9801801801801799</v>
      </c>
      <c r="AT99" s="354">
        <v>45.49</v>
      </c>
      <c r="AU99" s="354">
        <v>4.84</v>
      </c>
      <c r="AV99" s="354">
        <v>26.75</v>
      </c>
      <c r="AW99" s="354">
        <v>25844</v>
      </c>
      <c r="AX99" s="354">
        <v>26707.78</v>
      </c>
      <c r="AY99" s="374">
        <v>0.26748406081412457</v>
      </c>
      <c r="AZ99" s="374">
        <v>2.5980083857442349</v>
      </c>
      <c r="BA99" s="374">
        <v>2.3785511363636358</v>
      </c>
      <c r="BB99" s="374">
        <v>3.2552447129825097</v>
      </c>
      <c r="BC99" s="374">
        <v>2.3785511363636358</v>
      </c>
      <c r="BD99" s="354">
        <v>62.53</v>
      </c>
      <c r="BE99" s="374">
        <v>0.32901742310838128</v>
      </c>
      <c r="BF99" s="374">
        <v>0.17042742335320366</v>
      </c>
      <c r="BG99" s="354">
        <v>25.57</v>
      </c>
      <c r="BH99" s="354">
        <v>14.67</v>
      </c>
      <c r="BI99" s="354">
        <v>15.71</v>
      </c>
      <c r="BJ99" s="354">
        <v>7.64</v>
      </c>
      <c r="BK99" s="374">
        <v>-0.19222119327953432</v>
      </c>
      <c r="BL99" s="374">
        <v>-1.08149146083222E-2</v>
      </c>
      <c r="BM99" s="354">
        <v>0</v>
      </c>
      <c r="BN99" s="354">
        <v>0</v>
      </c>
      <c r="BO99" s="374">
        <v>0</v>
      </c>
      <c r="BP99" s="374">
        <v>0.23844956963409825</v>
      </c>
      <c r="BQ99" s="374">
        <v>0.19700603101086583</v>
      </c>
      <c r="BR99" s="354">
        <v>1927.1</v>
      </c>
      <c r="BS99" s="354">
        <v>2125.3000000000002</v>
      </c>
      <c r="BT99" s="354">
        <v>1558.4</v>
      </c>
      <c r="BU99" s="354">
        <v>2846.2</v>
      </c>
      <c r="BV99" s="354">
        <v>1373</v>
      </c>
      <c r="BW99" s="354">
        <v>259.8</v>
      </c>
      <c r="BX99" s="354">
        <v>5.5</v>
      </c>
      <c r="BY99" s="354">
        <v>5.41</v>
      </c>
      <c r="BZ99" s="354">
        <v>14.147312541473124</v>
      </c>
      <c r="CA99" s="354">
        <v>61.04</v>
      </c>
      <c r="CB99" s="354">
        <v>0.76047497158879696</v>
      </c>
      <c r="CC99" s="354">
        <v>2.1674239473798087</v>
      </c>
      <c r="CD99" s="354">
        <v>1.57</v>
      </c>
      <c r="CE99" s="354">
        <v>1.05</v>
      </c>
      <c r="CF99" s="354">
        <v>0.31</v>
      </c>
      <c r="CG99" s="354">
        <v>0.08</v>
      </c>
      <c r="CH99" s="353" t="s">
        <v>100</v>
      </c>
      <c r="CI99" s="355">
        <v>2377</v>
      </c>
    </row>
    <row r="100" spans="1:87" ht="13.5" thickBot="1">
      <c r="A100" s="353" t="s">
        <v>352</v>
      </c>
      <c r="B100" s="353" t="s">
        <v>353</v>
      </c>
      <c r="C100" s="353" t="s">
        <v>96</v>
      </c>
      <c r="D100" s="353" t="s">
        <v>97</v>
      </c>
      <c r="E100" s="353" t="s">
        <v>354</v>
      </c>
      <c r="F100" s="353" t="s">
        <v>99</v>
      </c>
      <c r="G100" s="353">
        <v>12</v>
      </c>
      <c r="H100" s="353">
        <v>202112</v>
      </c>
      <c r="I100" s="353">
        <v>20221031</v>
      </c>
      <c r="J100" s="353">
        <v>20230213</v>
      </c>
      <c r="K100" s="354">
        <v>38373.81</v>
      </c>
      <c r="L100" s="354">
        <v>125.58</v>
      </c>
      <c r="M100" s="354">
        <v>306</v>
      </c>
      <c r="N100" s="354">
        <v>1.28</v>
      </c>
      <c r="O100" s="354">
        <v>1.05</v>
      </c>
      <c r="P100" s="354">
        <v>1.21</v>
      </c>
      <c r="Q100" s="354">
        <v>1.18</v>
      </c>
      <c r="R100" s="354">
        <v>19.05</v>
      </c>
      <c r="S100" s="354">
        <v>17.39</v>
      </c>
      <c r="T100" s="354">
        <v>12.74</v>
      </c>
      <c r="U100" s="354">
        <v>3.55</v>
      </c>
      <c r="V100" s="354">
        <v>2.79</v>
      </c>
      <c r="W100" s="354">
        <v>4.37</v>
      </c>
      <c r="X100" s="354">
        <v>5.19</v>
      </c>
      <c r="Y100" s="374">
        <f t="shared" si="6"/>
        <v>0.56630824372759858</v>
      </c>
      <c r="Z100" s="374">
        <f t="shared" si="7"/>
        <v>0.18764302059496574</v>
      </c>
      <c r="AA100" s="354">
        <v>16.899999999999999</v>
      </c>
      <c r="AB100" s="354">
        <v>17.48</v>
      </c>
      <c r="AC100" s="354">
        <v>31.47</v>
      </c>
      <c r="AD100" s="354">
        <v>28.72</v>
      </c>
      <c r="AE100" s="354">
        <v>24.21</v>
      </c>
      <c r="AF100" s="354">
        <v>1.64</v>
      </c>
      <c r="AG100" s="354">
        <v>12.888873220499065</v>
      </c>
      <c r="AH100" s="354">
        <v>3.8193952074403712</v>
      </c>
      <c r="AI100" s="354">
        <v>2.2220633520370181</v>
      </c>
      <c r="AJ100" s="354">
        <v>2.0795229084612585</v>
      </c>
      <c r="AK100" s="354">
        <v>55.65097857657296</v>
      </c>
      <c r="AL100" s="354">
        <v>47.92</v>
      </c>
      <c r="AM100" s="354">
        <v>8.75</v>
      </c>
      <c r="AN100" s="354">
        <v>9.76</v>
      </c>
      <c r="AO100" s="354">
        <v>9.424055073803812</v>
      </c>
      <c r="AP100" s="354">
        <v>25.787065773460583</v>
      </c>
      <c r="AQ100" s="354">
        <v>54.663360951391432</v>
      </c>
      <c r="AR100" s="354">
        <v>58.410249088881912</v>
      </c>
      <c r="AS100" s="354">
        <v>9.7729355165594836</v>
      </c>
      <c r="AT100" s="354">
        <v>14.35</v>
      </c>
      <c r="AU100" s="354">
        <v>14.39</v>
      </c>
      <c r="AV100" s="354">
        <v>27.21</v>
      </c>
      <c r="AW100" s="354">
        <v>2948.04</v>
      </c>
      <c r="AX100" s="354">
        <v>4300.2299999999996</v>
      </c>
      <c r="AY100" s="374">
        <v>0.27206978863539866</v>
      </c>
      <c r="AZ100" s="374">
        <v>0.32510397017131637</v>
      </c>
      <c r="BA100" s="374">
        <v>0.32165234591615643</v>
      </c>
      <c r="BB100" s="374">
        <v>0.32694610778443123</v>
      </c>
      <c r="BC100" s="374">
        <v>0.32165234591615643</v>
      </c>
      <c r="BD100" s="354">
        <v>27.23</v>
      </c>
      <c r="BE100" s="374">
        <v>0.26980814322436603</v>
      </c>
      <c r="BF100" s="374">
        <v>0.19312725831565924</v>
      </c>
      <c r="BG100" s="354">
        <v>27.23</v>
      </c>
      <c r="BH100" s="354">
        <v>24.64</v>
      </c>
      <c r="BI100" s="354">
        <v>18.88</v>
      </c>
      <c r="BJ100" s="354">
        <v>17.21</v>
      </c>
      <c r="BK100" s="374">
        <v>-6.4147785635854868E-2</v>
      </c>
      <c r="BL100" s="374">
        <v>-1.1059185790504696E-2</v>
      </c>
      <c r="BM100" s="354">
        <v>0</v>
      </c>
      <c r="BN100" s="354">
        <v>0</v>
      </c>
      <c r="BO100" s="374">
        <v>0</v>
      </c>
      <c r="BP100" s="374">
        <v>3.0886262392369173E-2</v>
      </c>
      <c r="BQ100" s="374">
        <v>1.6816455672499259E-2</v>
      </c>
      <c r="BR100" s="354">
        <v>930.88</v>
      </c>
      <c r="BS100" s="354">
        <v>1008.06</v>
      </c>
      <c r="BT100" s="354">
        <v>805.3</v>
      </c>
      <c r="BU100" s="354" t="s">
        <v>100</v>
      </c>
      <c r="BV100" s="354">
        <v>840.85</v>
      </c>
      <c r="BW100" s="354">
        <v>32.51</v>
      </c>
      <c r="BX100" s="354">
        <v>29.63</v>
      </c>
      <c r="BY100" s="354">
        <v>28.61</v>
      </c>
      <c r="BZ100" s="354">
        <v>85.716366696879447</v>
      </c>
      <c r="CA100" s="354">
        <v>0</v>
      </c>
      <c r="CB100" s="354">
        <v>0.28834617275856417</v>
      </c>
      <c r="CC100" s="354">
        <v>-0.4659018438736664</v>
      </c>
      <c r="CD100" s="354">
        <v>0</v>
      </c>
      <c r="CE100" s="354">
        <v>4.01</v>
      </c>
      <c r="CF100" s="354">
        <v>3.75</v>
      </c>
      <c r="CG100" s="354">
        <v>3.29</v>
      </c>
      <c r="CH100" s="353" t="s">
        <v>100</v>
      </c>
      <c r="CI100" s="355">
        <v>3978.6</v>
      </c>
    </row>
    <row r="101" spans="1:87" ht="13.5" thickBot="1">
      <c r="A101" s="353" t="s">
        <v>355</v>
      </c>
      <c r="B101" s="353" t="s">
        <v>356</v>
      </c>
      <c r="C101" s="353" t="s">
        <v>108</v>
      </c>
      <c r="D101" s="353" t="s">
        <v>97</v>
      </c>
      <c r="E101" s="353" t="s">
        <v>185</v>
      </c>
      <c r="F101" s="353" t="s">
        <v>99</v>
      </c>
      <c r="G101" s="353">
        <v>12</v>
      </c>
      <c r="H101" s="353">
        <v>202112</v>
      </c>
      <c r="I101" s="353">
        <v>20221102</v>
      </c>
      <c r="J101" s="353">
        <v>20230222</v>
      </c>
      <c r="K101" s="354">
        <v>21606.45</v>
      </c>
      <c r="L101" s="354">
        <v>248.03</v>
      </c>
      <c r="M101" s="354">
        <v>87</v>
      </c>
      <c r="N101" s="354">
        <v>1.27</v>
      </c>
      <c r="O101" s="354">
        <v>1.62</v>
      </c>
      <c r="P101" s="354">
        <v>2.8</v>
      </c>
      <c r="Q101" s="354">
        <v>1.46</v>
      </c>
      <c r="R101" s="354">
        <v>9.26</v>
      </c>
      <c r="S101" s="354">
        <v>9.94</v>
      </c>
      <c r="T101" s="354">
        <v>10.84</v>
      </c>
      <c r="U101" s="354">
        <v>6.17</v>
      </c>
      <c r="V101" s="354">
        <v>7.21</v>
      </c>
      <c r="W101" s="354">
        <v>7.7</v>
      </c>
      <c r="X101" s="354">
        <v>8.42</v>
      </c>
      <c r="Y101" s="374">
        <f t="shared" si="6"/>
        <v>6.7961165048543659E-2</v>
      </c>
      <c r="Z101" s="374">
        <f t="shared" si="7"/>
        <v>9.3506493506493538E-2</v>
      </c>
      <c r="AA101" s="354">
        <v>9.31</v>
      </c>
      <c r="AB101" s="354">
        <v>7.94</v>
      </c>
      <c r="AC101" s="354">
        <v>32.17</v>
      </c>
      <c r="AD101" s="354">
        <v>32.200000000000003</v>
      </c>
      <c r="AE101" s="354">
        <v>29.47</v>
      </c>
      <c r="AF101" s="354">
        <v>4.0599999999999996</v>
      </c>
      <c r="AG101" s="354">
        <v>23.283197224997991</v>
      </c>
      <c r="AH101" s="354">
        <v>5.3861456646336565</v>
      </c>
      <c r="AI101" s="354">
        <v>6.4170083732469587</v>
      </c>
      <c r="AJ101" s="354">
        <v>6.1860032390338029</v>
      </c>
      <c r="AK101" s="354">
        <v>37.835387750499386</v>
      </c>
      <c r="AL101" s="354">
        <v>33.450000000000003</v>
      </c>
      <c r="AM101" s="354">
        <v>4.76</v>
      </c>
      <c r="AN101" s="354">
        <v>10.66</v>
      </c>
      <c r="AO101" s="354">
        <v>10.5414952703486</v>
      </c>
      <c r="AP101" s="354">
        <v>31.288296815928263</v>
      </c>
      <c r="AQ101" s="354">
        <v>38.248308113352088</v>
      </c>
      <c r="AR101" s="354">
        <v>39.676622197217824</v>
      </c>
      <c r="AS101" s="354">
        <v>7.2671858309500017</v>
      </c>
      <c r="AT101" s="354">
        <v>52.16</v>
      </c>
      <c r="AU101" s="354">
        <v>14.4</v>
      </c>
      <c r="AV101" s="354">
        <v>13.41</v>
      </c>
      <c r="AW101" s="354">
        <v>1906.71</v>
      </c>
      <c r="AX101" s="354">
        <v>2025.96</v>
      </c>
      <c r="AY101" s="374">
        <v>0.13407387273039803</v>
      </c>
      <c r="AZ101" s="374">
        <v>4.7800464176156465E-2</v>
      </c>
      <c r="BA101" s="374">
        <v>3.4078363110348217E-2</v>
      </c>
      <c r="BB101" s="374">
        <v>4.9504950495049507E-2</v>
      </c>
      <c r="BC101" s="374">
        <v>3.4078363110348217E-2</v>
      </c>
      <c r="BD101" s="354">
        <v>12.13</v>
      </c>
      <c r="BE101" s="374">
        <v>0.1029196948819784</v>
      </c>
      <c r="BF101" s="374">
        <v>8.6480288018046497E-2</v>
      </c>
      <c r="BG101" s="354">
        <v>10.38</v>
      </c>
      <c r="BH101" s="354">
        <v>13.06</v>
      </c>
      <c r="BI101" s="354">
        <v>8.7799999999999994</v>
      </c>
      <c r="BJ101" s="354">
        <v>10.72</v>
      </c>
      <c r="BK101" s="374">
        <v>-3.5998883089546151E-2</v>
      </c>
      <c r="BL101" s="374">
        <v>-9.9215383514914112E-3</v>
      </c>
      <c r="BM101" s="354">
        <v>0</v>
      </c>
      <c r="BN101" s="354">
        <v>0</v>
      </c>
      <c r="BO101" s="374">
        <v>0</v>
      </c>
      <c r="BP101" s="374">
        <v>2.2184380183012713E-2</v>
      </c>
      <c r="BQ101" s="374">
        <v>2.5478822188038236E-2</v>
      </c>
      <c r="BR101" s="354">
        <v>527.76</v>
      </c>
      <c r="BS101" s="354">
        <v>656.82</v>
      </c>
      <c r="BT101" s="354">
        <v>647</v>
      </c>
      <c r="BU101" s="354">
        <v>753.58</v>
      </c>
      <c r="BV101" s="354">
        <v>454.63</v>
      </c>
      <c r="BW101" s="354">
        <v>4.78</v>
      </c>
      <c r="BX101" s="354">
        <v>23.13</v>
      </c>
      <c r="BY101" s="354">
        <v>26.69</v>
      </c>
      <c r="BZ101" s="354">
        <v>34.674737544753931</v>
      </c>
      <c r="CA101" s="354">
        <v>14.22</v>
      </c>
      <c r="CB101" s="354">
        <v>0.26258512344116175</v>
      </c>
      <c r="CC101" s="354">
        <v>0.33778160424738124</v>
      </c>
      <c r="CD101" s="354">
        <v>0.17</v>
      </c>
      <c r="CE101" s="354">
        <v>2.38</v>
      </c>
      <c r="CF101" s="354">
        <v>2.1</v>
      </c>
      <c r="CG101" s="354">
        <v>0.86</v>
      </c>
      <c r="CH101" s="353" t="s">
        <v>100</v>
      </c>
      <c r="CI101" s="355">
        <v>4484.05</v>
      </c>
    </row>
    <row r="102" spans="1:87" ht="13.5" thickBot="1">
      <c r="A102" s="353" t="s">
        <v>357</v>
      </c>
      <c r="B102" s="353" t="s">
        <v>358</v>
      </c>
      <c r="C102" s="353" t="s">
        <v>96</v>
      </c>
      <c r="D102" s="353" t="s">
        <v>123</v>
      </c>
      <c r="E102" s="353" t="s">
        <v>270</v>
      </c>
      <c r="F102" s="353" t="s">
        <v>99</v>
      </c>
      <c r="G102" s="353">
        <v>12</v>
      </c>
      <c r="H102" s="353">
        <v>202112</v>
      </c>
      <c r="I102" s="353">
        <v>20221028</v>
      </c>
      <c r="J102" s="353">
        <v>20230203</v>
      </c>
      <c r="K102" s="354">
        <v>62812.97</v>
      </c>
      <c r="L102" s="354">
        <v>303.66000000000003</v>
      </c>
      <c r="M102" s="354">
        <v>207</v>
      </c>
      <c r="N102" s="354">
        <v>0.89</v>
      </c>
      <c r="O102" s="354">
        <v>2.0099999999999998</v>
      </c>
      <c r="P102" s="354">
        <v>3.66</v>
      </c>
      <c r="Q102" s="354">
        <v>5.0999999999999996</v>
      </c>
      <c r="R102" s="354">
        <v>0.5</v>
      </c>
      <c r="S102" s="354">
        <v>2.33</v>
      </c>
      <c r="T102" s="354">
        <v>2.83</v>
      </c>
      <c r="U102" s="354">
        <v>13.19</v>
      </c>
      <c r="V102" s="354">
        <v>11.69</v>
      </c>
      <c r="W102" s="354">
        <v>13.14</v>
      </c>
      <c r="X102" s="354">
        <v>14.38</v>
      </c>
      <c r="Y102" s="374">
        <f t="shared" si="6"/>
        <v>0.12403763900769893</v>
      </c>
      <c r="Z102" s="374">
        <f t="shared" si="7"/>
        <v>9.4368340943683515E-2</v>
      </c>
      <c r="AA102" s="354">
        <v>12.65</v>
      </c>
      <c r="AB102" s="354">
        <v>10.88</v>
      </c>
      <c r="AC102" s="354">
        <v>23.02</v>
      </c>
      <c r="AD102" s="354">
        <v>23.11</v>
      </c>
      <c r="AE102" s="354">
        <v>21.11</v>
      </c>
      <c r="AF102" s="354">
        <v>2.12</v>
      </c>
      <c r="AG102" s="354">
        <v>58.933143669985775</v>
      </c>
      <c r="AH102" s="354">
        <v>13.252726410621149</v>
      </c>
      <c r="AI102" s="354">
        <v>14.736842105263158</v>
      </c>
      <c r="AJ102" s="354">
        <v>13.973447131341867</v>
      </c>
      <c r="AK102" s="354">
        <v>20.273</v>
      </c>
      <c r="AL102" s="354">
        <v>22.01</v>
      </c>
      <c r="AM102" s="354"/>
      <c r="AN102" s="354">
        <v>5.05</v>
      </c>
      <c r="AO102" s="354">
        <v>6.0113833219084398</v>
      </c>
      <c r="AP102" s="354">
        <v>18.294682494613124</v>
      </c>
      <c r="AQ102" s="354">
        <v>24.039730794079791</v>
      </c>
      <c r="AR102" s="354">
        <v>25.353065255514078</v>
      </c>
      <c r="AS102" s="354">
        <v>3.28117591275486E-6</v>
      </c>
      <c r="AT102" s="354">
        <v>-3.24</v>
      </c>
      <c r="AU102" s="354">
        <v>3.79</v>
      </c>
      <c r="AV102" s="354">
        <v>10.18</v>
      </c>
      <c r="AW102" s="354">
        <v>12193</v>
      </c>
      <c r="AX102" s="354">
        <v>12455.26</v>
      </c>
      <c r="AY102" s="374">
        <v>0.10184348454726189</v>
      </c>
      <c r="AZ102" s="374">
        <v>-0.36262061960385983</v>
      </c>
      <c r="BA102" s="374">
        <v>-0.2484717727436174</v>
      </c>
      <c r="BB102" s="374">
        <v>-0.36277974087161369</v>
      </c>
      <c r="BC102" s="374">
        <v>-0.2484717727436174</v>
      </c>
      <c r="BD102" s="354">
        <v>445.81</v>
      </c>
      <c r="BE102" s="374">
        <v>0.28966892700438773</v>
      </c>
      <c r="BF102" s="374">
        <v>9.0844086196249244E-2</v>
      </c>
      <c r="BG102" s="354">
        <v>28.42</v>
      </c>
      <c r="BH102" s="354">
        <v>21.89</v>
      </c>
      <c r="BI102" s="354">
        <v>8.7100000000000009</v>
      </c>
      <c r="BJ102" s="354">
        <v>7.73</v>
      </c>
      <c r="BK102" s="374">
        <v>-5.18018018018018E-2</v>
      </c>
      <c r="BL102" s="374">
        <v>-1.2953576313460455E-2</v>
      </c>
      <c r="BM102" s="354">
        <v>0.74</v>
      </c>
      <c r="BN102" s="354">
        <v>0.9</v>
      </c>
      <c r="BO102" s="374">
        <v>0.16524901610017892</v>
      </c>
      <c r="BP102" s="374">
        <v>4.4359105672182174E-2</v>
      </c>
      <c r="BQ102" s="374">
        <v>4.6771479218576342E-2</v>
      </c>
      <c r="BR102" s="354">
        <v>2253</v>
      </c>
      <c r="BS102" s="354">
        <v>2579</v>
      </c>
      <c r="BT102" s="354">
        <v>3040</v>
      </c>
      <c r="BU102" s="354">
        <v>8228</v>
      </c>
      <c r="BV102" s="354">
        <v>1255</v>
      </c>
      <c r="BW102" s="354">
        <v>-36.26</v>
      </c>
      <c r="BX102" s="354">
        <v>22.49</v>
      </c>
      <c r="BY102" s="354">
        <v>23.02</v>
      </c>
      <c r="BZ102" s="354">
        <v>9.5301837270341192</v>
      </c>
      <c r="CA102" s="354">
        <v>92.46</v>
      </c>
      <c r="CB102" s="354">
        <v>1.0214585401787144</v>
      </c>
      <c r="CC102" s="354">
        <v>2.8665522301665036</v>
      </c>
      <c r="CD102" s="354">
        <v>-15.1</v>
      </c>
      <c r="CE102" s="354">
        <v>1.56</v>
      </c>
      <c r="CF102" s="354">
        <v>1.17</v>
      </c>
      <c r="CG102" s="354">
        <v>0.25</v>
      </c>
      <c r="CH102" s="353" t="s">
        <v>100</v>
      </c>
      <c r="CI102" s="355">
        <v>1158</v>
      </c>
    </row>
    <row r="103" spans="1:87" ht="13.5" thickBot="1">
      <c r="A103" s="353" t="s">
        <v>359</v>
      </c>
      <c r="B103" s="353" t="s">
        <v>360</v>
      </c>
      <c r="C103" s="353" t="s">
        <v>96</v>
      </c>
      <c r="D103" s="353" t="s">
        <v>103</v>
      </c>
      <c r="E103" s="353" t="s">
        <v>126</v>
      </c>
      <c r="F103" s="353" t="s">
        <v>99</v>
      </c>
      <c r="G103" s="353">
        <v>12</v>
      </c>
      <c r="H103" s="353">
        <v>202112</v>
      </c>
      <c r="I103" s="353">
        <v>20221027</v>
      </c>
      <c r="J103" s="353">
        <v>20230126</v>
      </c>
      <c r="K103" s="354">
        <v>8677.65</v>
      </c>
      <c r="L103" s="354">
        <v>56.8</v>
      </c>
      <c r="M103" s="354">
        <v>153</v>
      </c>
      <c r="N103" s="354">
        <v>1.24</v>
      </c>
      <c r="O103" s="354">
        <v>0.69</v>
      </c>
      <c r="P103" s="354">
        <v>0.81</v>
      </c>
      <c r="Q103" s="354">
        <v>0.79</v>
      </c>
      <c r="R103" s="354">
        <v>0</v>
      </c>
      <c r="S103" s="354">
        <v>1.23</v>
      </c>
      <c r="T103" s="354">
        <v>4.22</v>
      </c>
      <c r="U103" s="354">
        <v>3.15</v>
      </c>
      <c r="V103" s="354">
        <v>2.92</v>
      </c>
      <c r="W103" s="354">
        <v>3.09</v>
      </c>
      <c r="X103" s="354">
        <v>3.2</v>
      </c>
      <c r="Y103" s="374">
        <f t="shared" si="6"/>
        <v>5.821917808219168E-2</v>
      </c>
      <c r="Z103" s="374">
        <f t="shared" si="7"/>
        <v>3.5598705501618255E-2</v>
      </c>
      <c r="AA103" s="354">
        <v>6.5</v>
      </c>
      <c r="AB103" s="354">
        <v>9</v>
      </c>
      <c r="AC103" s="354">
        <v>18.03</v>
      </c>
      <c r="AD103" s="354">
        <v>18.37</v>
      </c>
      <c r="AE103" s="354">
        <v>17.739999999999998</v>
      </c>
      <c r="AF103" s="354">
        <v>2.04</v>
      </c>
      <c r="AG103" s="354">
        <v>24.187998156731567</v>
      </c>
      <c r="AH103" s="354">
        <v>3.1423528929915872</v>
      </c>
      <c r="AI103" s="354">
        <v>3.0383266769135449</v>
      </c>
      <c r="AJ103" s="354">
        <v>2.5264415770661062</v>
      </c>
      <c r="AK103" s="354">
        <v>18.447654238726511</v>
      </c>
      <c r="AL103" s="354">
        <v>16.13</v>
      </c>
      <c r="AM103" s="354">
        <v>4.96</v>
      </c>
      <c r="AN103" s="354">
        <v>2.2799999999999998</v>
      </c>
      <c r="AO103" s="354">
        <v>2.3048085333831589</v>
      </c>
      <c r="AP103" s="354">
        <v>12.003450396544659</v>
      </c>
      <c r="AQ103" s="354">
        <v>18.348489311795408</v>
      </c>
      <c r="AR103" s="354">
        <v>22.0660968625408</v>
      </c>
      <c r="AS103" s="354">
        <v>2.6456911418384959</v>
      </c>
      <c r="AT103" s="354">
        <v>11.44</v>
      </c>
      <c r="AU103" s="354">
        <v>3.99</v>
      </c>
      <c r="AV103" s="354">
        <v>22.23</v>
      </c>
      <c r="AW103" s="354">
        <v>3538.9</v>
      </c>
      <c r="AX103" s="354">
        <v>3741.54</v>
      </c>
      <c r="AY103" s="374">
        <v>0.22229129969260525</v>
      </c>
      <c r="AZ103" s="374">
        <v>0.41229341838213979</v>
      </c>
      <c r="BA103" s="374">
        <v>0.36079482027238224</v>
      </c>
      <c r="BB103" s="374">
        <v>0.41179207539063462</v>
      </c>
      <c r="BC103" s="374">
        <v>0.36079482027238224</v>
      </c>
      <c r="BD103" s="354">
        <v>27.67</v>
      </c>
      <c r="BE103" s="374">
        <v>0.28116688116688116</v>
      </c>
      <c r="BF103" s="374">
        <v>0.17188855348530585</v>
      </c>
      <c r="BG103" s="354">
        <v>24.13</v>
      </c>
      <c r="BH103" s="354">
        <v>20.94</v>
      </c>
      <c r="BI103" s="354">
        <v>14.76</v>
      </c>
      <c r="BJ103" s="354">
        <v>13.26</v>
      </c>
      <c r="BK103" s="374">
        <v>-0.16847599164926932</v>
      </c>
      <c r="BL103" s="374">
        <v>-2.1162772401856659E-2</v>
      </c>
      <c r="BM103" s="354">
        <v>2.11</v>
      </c>
      <c r="BN103" s="354">
        <v>1.7</v>
      </c>
      <c r="BO103" s="374">
        <v>0.36278547916834886</v>
      </c>
      <c r="BP103" s="374">
        <v>5.6063387921348566E-2</v>
      </c>
      <c r="BQ103" s="374">
        <v>4.50747828200911E-2</v>
      </c>
      <c r="BR103" s="354">
        <v>629.9</v>
      </c>
      <c r="BS103" s="354">
        <v>707.8</v>
      </c>
      <c r="BT103" s="354">
        <v>555.32000000000005</v>
      </c>
      <c r="BU103" s="354">
        <v>189.9</v>
      </c>
      <c r="BV103" s="354">
        <v>487.1</v>
      </c>
      <c r="BW103" s="354">
        <v>41.23</v>
      </c>
      <c r="BX103" s="354">
        <v>12.99</v>
      </c>
      <c r="BY103" s="354">
        <v>13.02</v>
      </c>
      <c r="BZ103" s="354">
        <v>88.567567567567565</v>
      </c>
      <c r="CA103" s="354">
        <v>13.85</v>
      </c>
      <c r="CB103" s="354">
        <v>0.45920356446672234</v>
      </c>
      <c r="CC103" s="354">
        <v>-6.4872985523081128E-2</v>
      </c>
      <c r="CD103" s="354">
        <v>0.16</v>
      </c>
      <c r="CE103" s="354">
        <v>1.74</v>
      </c>
      <c r="CF103" s="354">
        <v>1.17</v>
      </c>
      <c r="CG103" s="354">
        <v>0.6</v>
      </c>
      <c r="CH103" s="353" t="s">
        <v>100</v>
      </c>
      <c r="CI103" s="355">
        <v>1832.2</v>
      </c>
    </row>
    <row r="104" spans="1:87" ht="13.5" thickBot="1">
      <c r="A104" s="353" t="s">
        <v>361</v>
      </c>
      <c r="B104" s="353" t="s">
        <v>361</v>
      </c>
      <c r="C104" s="353" t="s">
        <v>108</v>
      </c>
      <c r="D104" s="353" t="s">
        <v>116</v>
      </c>
      <c r="E104" s="353" t="s">
        <v>228</v>
      </c>
      <c r="F104" s="353" t="s">
        <v>99</v>
      </c>
      <c r="G104" s="353">
        <v>12</v>
      </c>
      <c r="H104" s="353">
        <v>202112</v>
      </c>
      <c r="I104" s="353">
        <v>20221102</v>
      </c>
      <c r="J104" s="353">
        <v>20230220</v>
      </c>
      <c r="K104" s="354">
        <v>14484.11</v>
      </c>
      <c r="L104" s="354">
        <v>45.05</v>
      </c>
      <c r="M104" s="354">
        <v>321.51</v>
      </c>
      <c r="N104" s="354">
        <v>3.66</v>
      </c>
      <c r="O104" s="354">
        <v>1.92</v>
      </c>
      <c r="P104" s="354">
        <v>1.91</v>
      </c>
      <c r="Q104" s="354">
        <v>1.8</v>
      </c>
      <c r="R104" s="354">
        <v>2.6</v>
      </c>
      <c r="S104" s="354">
        <v>0</v>
      </c>
      <c r="T104" s="354">
        <v>-3.56</v>
      </c>
      <c r="U104" s="354">
        <v>7.55</v>
      </c>
      <c r="V104" s="354">
        <v>4.0199999999999996</v>
      </c>
      <c r="W104" s="354">
        <v>8.24</v>
      </c>
      <c r="X104" s="354">
        <v>8.84</v>
      </c>
      <c r="Y104" s="374">
        <f t="shared" si="6"/>
        <v>1.049751243781095</v>
      </c>
      <c r="Z104" s="374">
        <f t="shared" si="7"/>
        <v>7.2815533980582492E-2</v>
      </c>
      <c r="AA104" s="354">
        <v>83.73</v>
      </c>
      <c r="AB104" s="354">
        <v>22.9</v>
      </c>
      <c r="AC104" s="354">
        <v>5.97</v>
      </c>
      <c r="AD104" s="354">
        <v>5.47</v>
      </c>
      <c r="AE104" s="354">
        <v>5.0999999999999996</v>
      </c>
      <c r="AF104" s="354">
        <v>0.24</v>
      </c>
      <c r="AG104" s="354">
        <v>33.136778115501521</v>
      </c>
      <c r="AH104" s="354">
        <v>11.03951367781155</v>
      </c>
      <c r="AI104" s="354">
        <v>14.027355623100304</v>
      </c>
      <c r="AJ104" s="354">
        <v>7.717325227963526</v>
      </c>
      <c r="AK104" s="354">
        <v>3.1217573131094256</v>
      </c>
      <c r="AL104" s="354">
        <v>5.8</v>
      </c>
      <c r="AM104" s="354">
        <v>9.48</v>
      </c>
      <c r="AN104" s="354">
        <v>1.33</v>
      </c>
      <c r="AO104" s="354">
        <v>1.8145211887727024</v>
      </c>
      <c r="AP104" s="354">
        <v>2.8179358974358975</v>
      </c>
      <c r="AQ104" s="354">
        <v>4.2864377031419281</v>
      </c>
      <c r="AR104" s="354">
        <v>7.7912209531311536</v>
      </c>
      <c r="AS104" s="354">
        <v>0.81458966565349544</v>
      </c>
      <c r="AT104" s="354">
        <v>4.75</v>
      </c>
      <c r="AU104" s="354">
        <v>4.2699999999999996</v>
      </c>
      <c r="AV104" s="354">
        <v>80.05</v>
      </c>
      <c r="AW104" s="354">
        <v>7985</v>
      </c>
      <c r="AX104" s="354">
        <v>11294.37</v>
      </c>
      <c r="AY104" s="374">
        <v>0.80045095828635848</v>
      </c>
      <c r="AZ104" s="374">
        <v>1.2372491638795986</v>
      </c>
      <c r="BA104" s="374">
        <v>15.878612716763003</v>
      </c>
      <c r="BB104" s="374">
        <v>1.2021772939346811</v>
      </c>
      <c r="BC104" s="374">
        <v>15.878612716763003</v>
      </c>
      <c r="BD104" s="354">
        <v>325.67</v>
      </c>
      <c r="BE104" s="374">
        <v>0.48031939877876939</v>
      </c>
      <c r="BF104" s="374">
        <v>0.26649057157531736</v>
      </c>
      <c r="BG104" s="354">
        <v>38.76</v>
      </c>
      <c r="BH104" s="354">
        <v>7.08</v>
      </c>
      <c r="BI104" s="354">
        <v>19.86</v>
      </c>
      <c r="BJ104" s="354">
        <v>3.99</v>
      </c>
      <c r="BK104" s="374">
        <v>-0.44983748645720478</v>
      </c>
      <c r="BL104" s="374">
        <v>-0.19042377545404512</v>
      </c>
      <c r="BM104" s="354">
        <v>2.2200000000000002</v>
      </c>
      <c r="BN104" s="354">
        <v>2.36</v>
      </c>
      <c r="BO104" s="374">
        <v>5.6614812775330398E-2</v>
      </c>
      <c r="BP104" s="374">
        <v>0.25210124863693884</v>
      </c>
      <c r="BQ104" s="374">
        <v>0.17623487618094372</v>
      </c>
      <c r="BR104" s="354">
        <v>1891</v>
      </c>
      <c r="BS104" s="354">
        <v>3251</v>
      </c>
      <c r="BT104" s="354">
        <v>2822</v>
      </c>
      <c r="BU104" s="354">
        <v>7295</v>
      </c>
      <c r="BV104" s="354">
        <v>973</v>
      </c>
      <c r="BW104" s="354">
        <v>120.02</v>
      </c>
      <c r="BX104" s="354">
        <v>33.83</v>
      </c>
      <c r="BY104" s="354">
        <v>23.86</v>
      </c>
      <c r="BZ104" s="354">
        <v>15.588414634146339</v>
      </c>
      <c r="CA104" s="354">
        <v>77.7</v>
      </c>
      <c r="CB104" s="354">
        <v>0.8861985472154964</v>
      </c>
      <c r="CC104" s="354">
        <v>0.76566951566951569</v>
      </c>
      <c r="CD104" s="354">
        <v>3.48</v>
      </c>
      <c r="CE104" s="354">
        <v>1.05</v>
      </c>
      <c r="CF104" s="354">
        <v>1.1200000000000001</v>
      </c>
      <c r="CG104" s="354">
        <v>0.47</v>
      </c>
      <c r="CH104" s="353" t="s">
        <v>100</v>
      </c>
      <c r="CI104" s="353">
        <v>-717</v>
      </c>
    </row>
    <row r="105" spans="1:87" ht="13.5" thickBot="1">
      <c r="A105" s="353" t="s">
        <v>362</v>
      </c>
      <c r="B105" s="353" t="s">
        <v>363</v>
      </c>
      <c r="C105" s="353" t="s">
        <v>96</v>
      </c>
      <c r="D105" s="353" t="s">
        <v>197</v>
      </c>
      <c r="E105" s="353" t="s">
        <v>283</v>
      </c>
      <c r="F105" s="353" t="s">
        <v>99</v>
      </c>
      <c r="G105" s="353">
        <v>9</v>
      </c>
      <c r="H105" s="353">
        <v>202209</v>
      </c>
      <c r="I105" s="353">
        <v>20221103</v>
      </c>
      <c r="J105" s="353">
        <v>20230203</v>
      </c>
      <c r="K105" s="354">
        <v>70162.89</v>
      </c>
      <c r="L105" s="354">
        <v>316.24</v>
      </c>
      <c r="M105" s="354">
        <v>222</v>
      </c>
      <c r="N105" s="354">
        <v>0.85</v>
      </c>
      <c r="O105" s="354">
        <v>2.77</v>
      </c>
      <c r="P105" s="354">
        <v>2.71</v>
      </c>
      <c r="Q105" s="354">
        <v>2.66</v>
      </c>
      <c r="R105" s="354">
        <v>4.33</v>
      </c>
      <c r="S105" s="354">
        <v>0.38</v>
      </c>
      <c r="T105" s="354">
        <v>1.7</v>
      </c>
      <c r="U105" s="354">
        <v>10.41</v>
      </c>
      <c r="V105" s="354">
        <v>10.28</v>
      </c>
      <c r="W105" s="354">
        <v>11.38</v>
      </c>
      <c r="X105" s="354">
        <v>12.39</v>
      </c>
      <c r="Y105" s="374">
        <f t="shared" si="6"/>
        <v>0.10700389105058372</v>
      </c>
      <c r="Z105" s="374">
        <f t="shared" si="7"/>
        <v>8.8752196836555441E-2</v>
      </c>
      <c r="AA105" s="354">
        <v>8.1</v>
      </c>
      <c r="AB105" s="354">
        <v>12.19</v>
      </c>
      <c r="AC105" s="354">
        <v>30.38</v>
      </c>
      <c r="AD105" s="354">
        <v>27.79</v>
      </c>
      <c r="AE105" s="354">
        <v>25.51</v>
      </c>
      <c r="AF105" s="354">
        <v>2.2799999999999998</v>
      </c>
      <c r="AG105" s="354">
        <v>57.175146330481766</v>
      </c>
      <c r="AH105" s="354">
        <v>10.158036920306168</v>
      </c>
      <c r="AI105" s="354">
        <v>14.543899144529492</v>
      </c>
      <c r="AJ105" s="354">
        <v>1.3674020711391266</v>
      </c>
      <c r="AK105" s="354">
        <v>21.756201473592967</v>
      </c>
      <c r="AL105" s="354">
        <v>19.2</v>
      </c>
      <c r="AM105" s="354">
        <v>5.12</v>
      </c>
      <c r="AN105" s="354">
        <v>5.53</v>
      </c>
      <c r="AO105" s="354">
        <v>5.9764684295906632</v>
      </c>
      <c r="AP105" s="354">
        <v>17.970870213823968</v>
      </c>
      <c r="AQ105" s="354">
        <v>23.494762553402268</v>
      </c>
      <c r="AR105" s="354">
        <v>249.89391504774449</v>
      </c>
      <c r="AS105" s="354">
        <v>14.865826204412429</v>
      </c>
      <c r="AT105" s="354">
        <v>61.78</v>
      </c>
      <c r="AU105" s="354">
        <v>6.86</v>
      </c>
      <c r="AV105" s="354">
        <v>23.01</v>
      </c>
      <c r="AW105" s="354">
        <v>12698.6</v>
      </c>
      <c r="AX105" s="354">
        <v>13213.7</v>
      </c>
      <c r="AY105" s="374">
        <v>0.1656109210392602</v>
      </c>
      <c r="AZ105" s="374">
        <v>0.1125775162982986</v>
      </c>
      <c r="BA105" s="374">
        <v>1.9574544154451201E-2</v>
      </c>
      <c r="BB105" s="374">
        <v>0.11019929660023464</v>
      </c>
      <c r="BC105" s="374">
        <v>1.9574544154451201E-2</v>
      </c>
      <c r="BD105" s="354">
        <v>16.309999999999999</v>
      </c>
      <c r="BE105" s="374">
        <v>9.8572078830689344E-2</v>
      </c>
      <c r="BF105" s="374">
        <v>8.4041407929193776E-2</v>
      </c>
      <c r="BG105" s="354">
        <v>10.94</v>
      </c>
      <c r="BH105" s="354">
        <v>11.04</v>
      </c>
      <c r="BI105" s="354">
        <v>8.48</v>
      </c>
      <c r="BJ105" s="354">
        <v>8.49</v>
      </c>
      <c r="BK105" s="374">
        <v>-0.90598105380471805</v>
      </c>
      <c r="BL105" s="374">
        <v>-0.23045847573748288</v>
      </c>
      <c r="BM105" s="354">
        <v>2.0499999999999998</v>
      </c>
      <c r="BN105" s="354">
        <v>2.31</v>
      </c>
      <c r="BO105" s="374">
        <v>0.62610522583218831</v>
      </c>
      <c r="BP105" s="374">
        <v>3.2103017888585321E-2</v>
      </c>
      <c r="BQ105" s="374">
        <v>4.3214780075188875E-3</v>
      </c>
      <c r="BR105" s="354">
        <v>2882.7</v>
      </c>
      <c r="BS105" s="354">
        <v>4220.8999999999996</v>
      </c>
      <c r="BT105" s="354">
        <v>3653.8</v>
      </c>
      <c r="BU105" s="354">
        <v>7085.8</v>
      </c>
      <c r="BV105" s="354">
        <v>2256.1</v>
      </c>
      <c r="BW105" s="354">
        <v>7.48</v>
      </c>
      <c r="BX105" s="354">
        <v>17.77</v>
      </c>
      <c r="BY105" s="354">
        <v>18.239999999999998</v>
      </c>
      <c r="BZ105" s="354">
        <v>18.271875000000001</v>
      </c>
      <c r="CA105" s="354">
        <v>34.090000000000003</v>
      </c>
      <c r="CB105" s="354">
        <v>0.49609820318763193</v>
      </c>
      <c r="CC105" s="354">
        <v>1.3298051194620066</v>
      </c>
      <c r="CD105" s="354">
        <v>0.52</v>
      </c>
      <c r="CE105" s="354">
        <v>1.81</v>
      </c>
      <c r="CF105" s="354">
        <v>1.66</v>
      </c>
      <c r="CG105" s="354">
        <v>1</v>
      </c>
      <c r="CH105" s="353" t="s">
        <v>100</v>
      </c>
      <c r="CI105" s="355">
        <v>13702.4</v>
      </c>
    </row>
    <row r="106" spans="1:87" ht="13.5" thickBot="1">
      <c r="A106" s="353" t="s">
        <v>364</v>
      </c>
      <c r="B106" s="353" t="s">
        <v>365</v>
      </c>
      <c r="C106" s="353" t="s">
        <v>96</v>
      </c>
      <c r="D106" s="353" t="s">
        <v>176</v>
      </c>
      <c r="E106" s="353" t="s">
        <v>237</v>
      </c>
      <c r="F106" s="353" t="s">
        <v>105</v>
      </c>
      <c r="G106" s="353">
        <v>12</v>
      </c>
      <c r="H106" s="353">
        <v>202112</v>
      </c>
      <c r="I106" s="353">
        <v>20221103</v>
      </c>
      <c r="J106" s="353">
        <v>20230307</v>
      </c>
      <c r="K106" s="354">
        <v>4369.38</v>
      </c>
      <c r="L106" s="354">
        <v>18.68</v>
      </c>
      <c r="M106" s="354">
        <v>234</v>
      </c>
      <c r="N106" s="354">
        <v>1.61</v>
      </c>
      <c r="O106" s="354">
        <v>0.37</v>
      </c>
      <c r="P106" s="354">
        <v>0.34</v>
      </c>
      <c r="Q106" s="354"/>
      <c r="R106" s="354">
        <v>0</v>
      </c>
      <c r="S106" s="354">
        <v>2.78</v>
      </c>
      <c r="T106" s="354"/>
      <c r="U106" s="354">
        <v>1.26</v>
      </c>
      <c r="V106" s="354"/>
      <c r="W106" s="354">
        <v>1.31</v>
      </c>
      <c r="X106" s="354">
        <v>1.38</v>
      </c>
      <c r="Y106" s="374" t="e">
        <f t="shared" si="6"/>
        <v>#DIV/0!</v>
      </c>
      <c r="Z106" s="374">
        <f t="shared" si="7"/>
        <v>5.3435114503816772E-2</v>
      </c>
      <c r="AA106" s="354"/>
      <c r="AB106" s="354">
        <v>19.920000000000002</v>
      </c>
      <c r="AC106" s="354">
        <v>14.82</v>
      </c>
      <c r="AD106" s="354">
        <v>14.26</v>
      </c>
      <c r="AE106" s="354">
        <v>13.49</v>
      </c>
      <c r="AF106" s="354">
        <v>0.72</v>
      </c>
      <c r="AG106" s="354">
        <v>25.5</v>
      </c>
      <c r="AH106" s="354">
        <v>0.28205128205128205</v>
      </c>
      <c r="AI106" s="354">
        <v>0.83760683760683763</v>
      </c>
      <c r="AJ106" s="354">
        <v>0.52991452991452992</v>
      </c>
      <c r="AK106" s="354">
        <v>22.23</v>
      </c>
      <c r="AL106" s="354">
        <v>9.99</v>
      </c>
      <c r="AM106" s="354">
        <v>2.0299999999999998</v>
      </c>
      <c r="AN106" s="354">
        <v>0.73</v>
      </c>
      <c r="AO106" s="354">
        <v>1.1684397519691638</v>
      </c>
      <c r="AP106" s="354">
        <v>14.585941422594145</v>
      </c>
      <c r="AQ106" s="354">
        <v>35.571836734693875</v>
      </c>
      <c r="AR106" s="354">
        <v>56.226451612903226</v>
      </c>
      <c r="AS106" s="354">
        <v>1.688034188034188</v>
      </c>
      <c r="AT106" s="354">
        <v>9.19</v>
      </c>
      <c r="AU106" s="354"/>
      <c r="AV106" s="354">
        <v>9.84</v>
      </c>
      <c r="AW106" s="354">
        <v>3940</v>
      </c>
      <c r="AX106" s="354">
        <v>6478.06</v>
      </c>
      <c r="AY106" s="374">
        <v>9.8410928352383603E-2</v>
      </c>
      <c r="AZ106" s="374">
        <v>1.3071895424836599</v>
      </c>
      <c r="BA106" s="374">
        <v>1.8192771084337349</v>
      </c>
      <c r="BB106" s="374">
        <v>1.3092810457516342</v>
      </c>
      <c r="BC106" s="374">
        <v>1.8192771084337349</v>
      </c>
      <c r="BD106" s="354">
        <v>15.13</v>
      </c>
      <c r="BE106" s="374">
        <v>2.5397320037394828E-2</v>
      </c>
      <c r="BF106" s="374">
        <v>1.0546500479386383E-2</v>
      </c>
      <c r="BG106" s="354">
        <v>7.07</v>
      </c>
      <c r="BH106" s="354">
        <v>3.56</v>
      </c>
      <c r="BI106" s="354">
        <v>4.5999999999999996</v>
      </c>
      <c r="BJ106" s="354">
        <v>2.62</v>
      </c>
      <c r="BK106" s="374">
        <v>-0.36734693877551022</v>
      </c>
      <c r="BL106" s="374">
        <v>-1.206636500754148E-2</v>
      </c>
      <c r="BM106" s="354">
        <v>0</v>
      </c>
      <c r="BN106" s="354">
        <v>0</v>
      </c>
      <c r="BO106" s="374">
        <v>0</v>
      </c>
      <c r="BP106" s="374">
        <v>1.5147759508661764E-2</v>
      </c>
      <c r="BQ106" s="374">
        <v>2.8459426955667558E-2</v>
      </c>
      <c r="BR106" s="354">
        <v>139</v>
      </c>
      <c r="BS106" s="354">
        <v>341</v>
      </c>
      <c r="BT106" s="354">
        <v>420</v>
      </c>
      <c r="BU106" s="354">
        <v>1766</v>
      </c>
      <c r="BV106" s="354">
        <v>47</v>
      </c>
      <c r="BW106" s="354">
        <v>130.72</v>
      </c>
      <c r="BX106" s="354">
        <v>0.92</v>
      </c>
      <c r="BY106" s="354">
        <v>5.65</v>
      </c>
      <c r="BZ106" s="354">
        <v>1.5523809523809524</v>
      </c>
      <c r="CA106" s="354">
        <v>56.4</v>
      </c>
      <c r="CB106" s="354">
        <v>0.62888804936405995</v>
      </c>
      <c r="CC106" s="354">
        <v>5.47071129707113</v>
      </c>
      <c r="CD106" s="354">
        <v>1.29</v>
      </c>
      <c r="CE106" s="354">
        <v>1.62</v>
      </c>
      <c r="CF106" s="354">
        <v>2.95</v>
      </c>
      <c r="CG106" s="354">
        <v>2.06</v>
      </c>
      <c r="CH106" s="353" t="s">
        <v>100</v>
      </c>
      <c r="CI106" s="355">
        <v>2323</v>
      </c>
    </row>
    <row r="107" spans="1:87" ht="13.5" thickBot="1">
      <c r="A107" s="353" t="s">
        <v>366</v>
      </c>
      <c r="B107" s="353" t="s">
        <v>367</v>
      </c>
      <c r="C107" s="353" t="s">
        <v>96</v>
      </c>
      <c r="D107" s="353" t="s">
        <v>97</v>
      </c>
      <c r="E107" s="353" t="s">
        <v>368</v>
      </c>
      <c r="F107" s="353" t="s">
        <v>99</v>
      </c>
      <c r="G107" s="353">
        <v>12</v>
      </c>
      <c r="H107" s="353">
        <v>202112</v>
      </c>
      <c r="I107" s="353">
        <v>20221026</v>
      </c>
      <c r="J107" s="353">
        <v>20230125</v>
      </c>
      <c r="K107" s="354">
        <v>46506.64</v>
      </c>
      <c r="L107" s="354">
        <v>78.150000000000006</v>
      </c>
      <c r="M107" s="354">
        <v>595</v>
      </c>
      <c r="N107" s="354">
        <v>1.24</v>
      </c>
      <c r="O107" s="354">
        <v>0.75</v>
      </c>
      <c r="P107" s="354">
        <v>0.75</v>
      </c>
      <c r="Q107" s="354">
        <v>0.69</v>
      </c>
      <c r="R107" s="354">
        <v>6.67</v>
      </c>
      <c r="S107" s="354">
        <v>11.94</v>
      </c>
      <c r="T107" s="354">
        <v>9.89</v>
      </c>
      <c r="U107" s="354">
        <v>2.92</v>
      </c>
      <c r="V107" s="354">
        <v>2.41</v>
      </c>
      <c r="W107" s="354">
        <v>2.97</v>
      </c>
      <c r="X107" s="354">
        <v>3.05</v>
      </c>
      <c r="Y107" s="374">
        <f t="shared" si="6"/>
        <v>0.23236514522821583</v>
      </c>
      <c r="Z107" s="374">
        <f t="shared" si="7"/>
        <v>2.6936026936026813E-2</v>
      </c>
      <c r="AA107" s="354">
        <v>10.67</v>
      </c>
      <c r="AB107" s="354">
        <v>11.4</v>
      </c>
      <c r="AC107" s="354">
        <v>26.76</v>
      </c>
      <c r="AD107" s="354">
        <v>26.28</v>
      </c>
      <c r="AE107" s="354">
        <v>25.61</v>
      </c>
      <c r="AF107" s="354">
        <v>2.31</v>
      </c>
      <c r="AG107" s="354">
        <v>20.847807827985889</v>
      </c>
      <c r="AH107" s="354">
        <v>3.124139089534689</v>
      </c>
      <c r="AI107" s="354">
        <v>3.2586930959180247</v>
      </c>
      <c r="AJ107" s="354">
        <v>2.6264068536872167</v>
      </c>
      <c r="AK107" s="354">
        <v>23.831639775246146</v>
      </c>
      <c r="AL107" s="354">
        <v>24.04</v>
      </c>
      <c r="AM107" s="354">
        <v>7.02</v>
      </c>
      <c r="AN107" s="354">
        <v>3.75</v>
      </c>
      <c r="AO107" s="354">
        <v>4.0122795652138876</v>
      </c>
      <c r="AP107" s="354">
        <v>17.046728287289035</v>
      </c>
      <c r="AQ107" s="354">
        <v>25.668950976854479</v>
      </c>
      <c r="AR107" s="354">
        <v>31.848543652062681</v>
      </c>
      <c r="AS107" s="354">
        <v>2.1031412733075761</v>
      </c>
      <c r="AT107" s="354">
        <v>11.14</v>
      </c>
      <c r="AU107" s="354">
        <v>10.82</v>
      </c>
      <c r="AV107" s="354">
        <v>26.48</v>
      </c>
      <c r="AW107" s="354">
        <v>10876.3</v>
      </c>
      <c r="AX107" s="354">
        <v>12511.55</v>
      </c>
      <c r="AY107" s="374">
        <v>0.26484782937352452</v>
      </c>
      <c r="AZ107" s="374">
        <v>0.3219212232009307</v>
      </c>
      <c r="BA107" s="374">
        <v>0.28485107421875</v>
      </c>
      <c r="BB107" s="374">
        <v>0.31683168316831689</v>
      </c>
      <c r="BC107" s="374">
        <v>0.28485107421875</v>
      </c>
      <c r="BD107" s="354">
        <v>28.02</v>
      </c>
      <c r="BE107" s="374">
        <v>0.20192879530659807</v>
      </c>
      <c r="BF107" s="374">
        <v>0.12965609553753807</v>
      </c>
      <c r="BG107" s="354">
        <v>16.059999999999999</v>
      </c>
      <c r="BH107" s="354">
        <v>15.02</v>
      </c>
      <c r="BI107" s="354">
        <v>12.21</v>
      </c>
      <c r="BJ107" s="354">
        <v>11</v>
      </c>
      <c r="BK107" s="374">
        <v>-0.19403062013505851</v>
      </c>
      <c r="BL107" s="374">
        <v>-3.0328668004222164E-2</v>
      </c>
      <c r="BM107" s="354">
        <v>1.02</v>
      </c>
      <c r="BN107" s="354">
        <v>0.97</v>
      </c>
      <c r="BO107" s="374" t="s">
        <v>369</v>
      </c>
      <c r="BP107" s="374">
        <v>4.0228419901296532E-2</v>
      </c>
      <c r="BQ107" s="374">
        <v>3.3819300201998664E-2</v>
      </c>
      <c r="BR107" s="354">
        <v>2104.6999999999998</v>
      </c>
      <c r="BS107" s="354">
        <v>2500.3000000000002</v>
      </c>
      <c r="BT107" s="354">
        <v>1944</v>
      </c>
      <c r="BU107" s="354">
        <v>4795.8999999999996</v>
      </c>
      <c r="BV107" s="354">
        <v>1590.8</v>
      </c>
      <c r="BW107" s="354">
        <v>32.19</v>
      </c>
      <c r="BX107" s="354">
        <v>14.98</v>
      </c>
      <c r="BY107" s="354">
        <v>14.67</v>
      </c>
      <c r="BZ107" s="354">
        <v>20.90349417637271</v>
      </c>
      <c r="CA107" s="354">
        <v>41.85</v>
      </c>
      <c r="CB107" s="354">
        <v>0.55961425098854811</v>
      </c>
      <c r="CC107" s="354">
        <v>1.2201567902502479</v>
      </c>
      <c r="CD107" s="354">
        <v>0.72</v>
      </c>
      <c r="CE107" s="354">
        <v>2.38</v>
      </c>
      <c r="CF107" s="354">
        <v>1.66</v>
      </c>
      <c r="CG107" s="354">
        <v>0.66</v>
      </c>
      <c r="CH107" s="353" t="s">
        <v>100</v>
      </c>
      <c r="CI107" s="355">
        <v>6360.1</v>
      </c>
    </row>
    <row r="108" spans="1:87" ht="13.5" thickBot="1">
      <c r="A108" s="353" t="s">
        <v>370</v>
      </c>
      <c r="B108" s="353" t="s">
        <v>371</v>
      </c>
      <c r="C108" s="353" t="s">
        <v>96</v>
      </c>
      <c r="D108" s="353" t="s">
        <v>123</v>
      </c>
      <c r="E108" s="353" t="s">
        <v>344</v>
      </c>
      <c r="F108" s="353" t="s">
        <v>105</v>
      </c>
      <c r="G108" s="353">
        <v>12</v>
      </c>
      <c r="H108" s="353">
        <v>202112</v>
      </c>
      <c r="I108" s="353">
        <v>20221107</v>
      </c>
      <c r="J108" s="353">
        <v>20230228</v>
      </c>
      <c r="K108" s="354">
        <v>3726.38</v>
      </c>
      <c r="L108" s="354">
        <v>16.29</v>
      </c>
      <c r="M108" s="354">
        <v>228.75</v>
      </c>
      <c r="N108" s="354">
        <v>1.1499999999999999</v>
      </c>
      <c r="O108" s="354">
        <v>0.44</v>
      </c>
      <c r="P108" s="354">
        <v>0.33</v>
      </c>
      <c r="Q108" s="354">
        <v>0.36</v>
      </c>
      <c r="R108" s="354">
        <v>2.27</v>
      </c>
      <c r="S108" s="354">
        <v>6.67</v>
      </c>
      <c r="T108" s="354">
        <v>4.16</v>
      </c>
      <c r="U108" s="354">
        <v>1.47</v>
      </c>
      <c r="V108" s="354">
        <v>0.92</v>
      </c>
      <c r="W108" s="354">
        <v>1.54</v>
      </c>
      <c r="X108" s="354">
        <v>1.74</v>
      </c>
      <c r="Y108" s="374">
        <f t="shared" si="6"/>
        <v>0.67391304347826075</v>
      </c>
      <c r="Z108" s="374">
        <f t="shared" si="7"/>
        <v>0.12987012987012991</v>
      </c>
      <c r="AA108" s="354">
        <v>-18.88</v>
      </c>
      <c r="AB108" s="354">
        <v>25.99</v>
      </c>
      <c r="AC108" s="354">
        <v>11.08</v>
      </c>
      <c r="AD108" s="354">
        <v>10.56</v>
      </c>
      <c r="AE108" s="354">
        <v>9.3800000000000008</v>
      </c>
      <c r="AF108" s="354">
        <v>0.41</v>
      </c>
      <c r="AG108" s="354">
        <v>5.1962042176330074</v>
      </c>
      <c r="AH108" s="354">
        <v>0.68000052403806266</v>
      </c>
      <c r="AI108" s="354">
        <v>1.5039936067356361</v>
      </c>
      <c r="AJ108" s="354">
        <v>1.3114314536379159</v>
      </c>
      <c r="AK108" s="354">
        <v>10.784620311787712</v>
      </c>
      <c r="AL108" s="354">
        <v>18.3</v>
      </c>
      <c r="AM108" s="354">
        <v>1.1499999999999999</v>
      </c>
      <c r="AN108" s="354">
        <v>3.13</v>
      </c>
      <c r="AO108" s="354">
        <v>4.3020571921296531</v>
      </c>
      <c r="AP108" s="354">
        <v>12.863329270836212</v>
      </c>
      <c r="AQ108" s="354">
        <v>14.863339595413484</v>
      </c>
      <c r="AR108" s="354">
        <v>17.045776707758087</v>
      </c>
      <c r="AS108" s="354">
        <v>0.11167687813058157</v>
      </c>
      <c r="AT108" s="354">
        <v>14.21</v>
      </c>
      <c r="AU108" s="354">
        <v>-9.0299999999999994</v>
      </c>
      <c r="AV108" s="354">
        <v>55.16</v>
      </c>
      <c r="AW108" s="354">
        <v>933.87</v>
      </c>
      <c r="AX108" s="354">
        <v>1230.23</v>
      </c>
      <c r="AY108" s="374">
        <v>0.55158927292695048</v>
      </c>
      <c r="AZ108" s="374">
        <v>1.1087023041793922</v>
      </c>
      <c r="BA108" s="374">
        <v>1.8530380243041944</v>
      </c>
      <c r="BB108" s="374">
        <v>1.1038961038961039</v>
      </c>
      <c r="BC108" s="374">
        <v>1.8530380243041944</v>
      </c>
      <c r="BD108" s="354">
        <v>4.87</v>
      </c>
      <c r="BE108" s="374">
        <v>4.6337142910829229E-2</v>
      </c>
      <c r="BF108" s="374">
        <v>3.2593176812238528E-2</v>
      </c>
      <c r="BG108" s="354">
        <v>3.59</v>
      </c>
      <c r="BH108" s="354">
        <v>1.82</v>
      </c>
      <c r="BI108" s="354">
        <v>3.25</v>
      </c>
      <c r="BJ108" s="354">
        <v>1.55</v>
      </c>
      <c r="BK108" s="374">
        <v>-0.1280338907262174</v>
      </c>
      <c r="BL108" s="374">
        <v>-3.7058234248044344E-2</v>
      </c>
      <c r="BM108" s="354">
        <v>5.89</v>
      </c>
      <c r="BN108" s="354">
        <v>3.99</v>
      </c>
      <c r="BO108" s="374">
        <v>0.89705813221675645</v>
      </c>
      <c r="BP108" s="374">
        <v>4.1923583479535308E-2</v>
      </c>
      <c r="BQ108" s="374">
        <v>8.0852740668182252E-2</v>
      </c>
      <c r="BR108" s="354">
        <v>87.04</v>
      </c>
      <c r="BS108" s="354">
        <v>271.52</v>
      </c>
      <c r="BT108" s="354">
        <v>203.3</v>
      </c>
      <c r="BU108" s="354">
        <v>111.78</v>
      </c>
      <c r="BV108" s="354">
        <v>18.829999999999998</v>
      </c>
      <c r="BW108" s="354">
        <v>110.87</v>
      </c>
      <c r="BX108" s="354">
        <v>13.09</v>
      </c>
      <c r="BY108" s="354">
        <v>13.09</v>
      </c>
      <c r="BZ108" s="354">
        <v>3.6518300378628519</v>
      </c>
      <c r="CA108" s="354">
        <v>30.54</v>
      </c>
      <c r="CB108" s="354">
        <v>0.31910121249531398</v>
      </c>
      <c r="CC108" s="354">
        <v>3.5298869955697838</v>
      </c>
      <c r="CD108" s="354">
        <v>0.44</v>
      </c>
      <c r="CE108" s="354">
        <v>0.96</v>
      </c>
      <c r="CF108" s="354">
        <v>0.03</v>
      </c>
      <c r="CG108" s="354">
        <v>0</v>
      </c>
      <c r="CH108" s="353" t="s">
        <v>100</v>
      </c>
      <c r="CI108" s="355">
        <v>3147.32</v>
      </c>
    </row>
    <row r="109" spans="1:87" ht="13.5" thickBot="1">
      <c r="A109" s="353" t="s">
        <v>372</v>
      </c>
      <c r="B109" s="353" t="s">
        <v>373</v>
      </c>
      <c r="C109" s="353" t="s">
        <v>108</v>
      </c>
      <c r="D109" s="353" t="s">
        <v>129</v>
      </c>
      <c r="E109" s="353" t="s">
        <v>299</v>
      </c>
      <c r="F109" s="353" t="s">
        <v>105</v>
      </c>
      <c r="G109" s="353">
        <v>12</v>
      </c>
      <c r="H109" s="353">
        <v>202112</v>
      </c>
      <c r="I109" s="353">
        <v>20221107</v>
      </c>
      <c r="J109" s="353">
        <v>20230227</v>
      </c>
      <c r="K109" s="354">
        <v>5795.26</v>
      </c>
      <c r="L109" s="354">
        <v>52.41</v>
      </c>
      <c r="M109" s="354">
        <v>111</v>
      </c>
      <c r="N109" s="354">
        <v>1.17</v>
      </c>
      <c r="O109" s="354">
        <v>-1.48</v>
      </c>
      <c r="P109" s="354">
        <v>-1.69</v>
      </c>
      <c r="Q109" s="354">
        <v>-1.38</v>
      </c>
      <c r="R109" s="354">
        <v>-18.239999999999998</v>
      </c>
      <c r="S109" s="354">
        <v>-2.1</v>
      </c>
      <c r="T109" s="354">
        <v>-11.68</v>
      </c>
      <c r="U109" s="354">
        <v>-6.24</v>
      </c>
      <c r="V109" s="354">
        <v>-8.51</v>
      </c>
      <c r="W109" s="354">
        <v>-6.29</v>
      </c>
      <c r="X109" s="354">
        <v>-5.17</v>
      </c>
      <c r="Y109" s="374">
        <f t="shared" si="6"/>
        <v>-0.26086956521739124</v>
      </c>
      <c r="Z109" s="374">
        <f t="shared" si="7"/>
        <v>-0.17806041335453104</v>
      </c>
      <c r="AA109" s="354"/>
      <c r="AB109" s="354">
        <v>13.67</v>
      </c>
      <c r="AC109" s="354"/>
      <c r="AD109" s="354"/>
      <c r="AE109" s="354"/>
      <c r="AF109" s="354"/>
      <c r="AG109" s="354">
        <v>1.0359492696515955</v>
      </c>
      <c r="AH109" s="354">
        <v>-5.8108425123252019</v>
      </c>
      <c r="AI109" s="354">
        <v>-4.4489855763062884</v>
      </c>
      <c r="AJ109" s="354">
        <v>-4.4553268698568624</v>
      </c>
      <c r="AK109" s="354">
        <v>-11.912828012358393</v>
      </c>
      <c r="AL109" s="354"/>
      <c r="AM109" s="354">
        <v>18.73</v>
      </c>
      <c r="AN109" s="354">
        <v>51.26</v>
      </c>
      <c r="AO109" s="354">
        <v>46.996099036700897</v>
      </c>
      <c r="AP109" s="354">
        <v>-8.8212492528392108</v>
      </c>
      <c r="AQ109" s="354">
        <v>-10.943073120494336</v>
      </c>
      <c r="AR109" s="354">
        <v>-10.927497778655344</v>
      </c>
      <c r="AS109" s="354">
        <v>6.4929805912431497</v>
      </c>
      <c r="AT109" s="354">
        <v>2.8</v>
      </c>
      <c r="AU109" s="354"/>
      <c r="AV109" s="354">
        <v>-73.44</v>
      </c>
      <c r="AW109" s="354">
        <v>66.56</v>
      </c>
      <c r="AX109" s="354">
        <v>74.569999999999993</v>
      </c>
      <c r="AY109" s="374">
        <v>-0.7344342219704284</v>
      </c>
      <c r="AZ109" s="374">
        <v>-1.1641353073876255</v>
      </c>
      <c r="BA109" s="374">
        <v>-1.5091799781028046</v>
      </c>
      <c r="BB109" s="374">
        <v>-0.92592592592592604</v>
      </c>
      <c r="BC109" s="374">
        <v>-1.5091799781028046</v>
      </c>
      <c r="BD109" s="354">
        <v>-194.7</v>
      </c>
      <c r="BE109" s="374">
        <v>-0.68647005859163557</v>
      </c>
      <c r="BF109" s="374">
        <v>-0.72645184054842982</v>
      </c>
      <c r="BG109" s="354">
        <v>-129.22</v>
      </c>
      <c r="BH109" s="354">
        <v>-114.61</v>
      </c>
      <c r="BI109" s="354">
        <v>-64.989999999999995</v>
      </c>
      <c r="BJ109" s="354">
        <v>-69.37</v>
      </c>
      <c r="BK109" s="374">
        <v>1.4253347064881565E-3</v>
      </c>
      <c r="BL109" s="374">
        <v>-6.1212394625339457E-3</v>
      </c>
      <c r="BM109" s="354">
        <v>0</v>
      </c>
      <c r="BN109" s="354">
        <v>0</v>
      </c>
      <c r="BO109" s="374">
        <v>0</v>
      </c>
      <c r="BP109" s="374">
        <v>-0.10963853796840003</v>
      </c>
      <c r="BQ109" s="374">
        <v>-8.4062771129374769E-2</v>
      </c>
      <c r="BR109" s="354">
        <v>-732.76</v>
      </c>
      <c r="BS109" s="354">
        <v>-730.31</v>
      </c>
      <c r="BT109" s="354">
        <v>-743.9</v>
      </c>
      <c r="BU109" s="354">
        <v>189.02</v>
      </c>
      <c r="BV109" s="354">
        <v>-746.35</v>
      </c>
      <c r="BW109" s="354">
        <v>-116.41</v>
      </c>
      <c r="BX109" s="354">
        <v>-560.91999999999996</v>
      </c>
      <c r="BY109" s="354">
        <v>-560.91999999999996</v>
      </c>
      <c r="BZ109" s="354">
        <v>-18.632027806643496</v>
      </c>
      <c r="CA109" s="354">
        <v>23.16</v>
      </c>
      <c r="CB109" s="354">
        <v>0.64781897416862566</v>
      </c>
      <c r="CC109" s="354">
        <v>0.78172278674370721</v>
      </c>
      <c r="CD109" s="354">
        <v>0.3</v>
      </c>
      <c r="CE109" s="354">
        <v>7.21</v>
      </c>
      <c r="CF109" s="354">
        <v>6.13</v>
      </c>
      <c r="CG109" s="354">
        <v>6.05</v>
      </c>
      <c r="CH109" s="353" t="s">
        <v>100</v>
      </c>
      <c r="CI109" s="353">
        <v>198.66</v>
      </c>
    </row>
    <row r="110" spans="1:87" ht="13.5" thickBot="1">
      <c r="A110" s="353" t="s">
        <v>374</v>
      </c>
      <c r="B110" s="353" t="s">
        <v>375</v>
      </c>
      <c r="C110" s="353" t="s">
        <v>96</v>
      </c>
      <c r="D110" s="353" t="s">
        <v>123</v>
      </c>
      <c r="E110" s="353" t="s">
        <v>124</v>
      </c>
      <c r="F110" s="353" t="s">
        <v>105</v>
      </c>
      <c r="G110" s="353">
        <v>12</v>
      </c>
      <c r="H110" s="353">
        <v>202112</v>
      </c>
      <c r="I110" s="353">
        <v>20221102</v>
      </c>
      <c r="J110" s="353">
        <v>20230210</v>
      </c>
      <c r="K110" s="354">
        <v>36660.49</v>
      </c>
      <c r="L110" s="354">
        <v>64.06</v>
      </c>
      <c r="M110" s="354">
        <v>572.28</v>
      </c>
      <c r="N110" s="354">
        <v>1.73</v>
      </c>
      <c r="O110" s="354">
        <v>1.19</v>
      </c>
      <c r="P110" s="354">
        <v>1.47</v>
      </c>
      <c r="Q110" s="354">
        <v>1.45</v>
      </c>
      <c r="R110" s="354">
        <v>11.76</v>
      </c>
      <c r="S110" s="354">
        <v>-8.74</v>
      </c>
      <c r="T110" s="354">
        <v>12.91</v>
      </c>
      <c r="U110" s="354">
        <v>4.84</v>
      </c>
      <c r="V110" s="354">
        <v>4.58</v>
      </c>
      <c r="W110" s="354">
        <v>5.26</v>
      </c>
      <c r="X110" s="354">
        <v>6.55</v>
      </c>
      <c r="Y110" s="374">
        <f t="shared" si="6"/>
        <v>0.14847161572052392</v>
      </c>
      <c r="Z110" s="374">
        <f t="shared" si="7"/>
        <v>0.24524714828897332</v>
      </c>
      <c r="AA110" s="354">
        <v>26.82</v>
      </c>
      <c r="AB110" s="354">
        <v>18.7</v>
      </c>
      <c r="AC110" s="354">
        <v>13.24</v>
      </c>
      <c r="AD110" s="354">
        <v>12.19</v>
      </c>
      <c r="AE110" s="354">
        <v>9.7799999999999994</v>
      </c>
      <c r="AF110" s="354">
        <v>0.65</v>
      </c>
      <c r="AG110" s="354">
        <v>12.529993154201607</v>
      </c>
      <c r="AH110" s="354">
        <v>-6.0815471504364194</v>
      </c>
      <c r="AI110" s="354">
        <v>2.1411107307889781</v>
      </c>
      <c r="AJ110" s="354">
        <v>2.077771692623652</v>
      </c>
      <c r="AK110" s="354">
        <v>29.195127137103125</v>
      </c>
      <c r="AL110" s="354">
        <v>17.77</v>
      </c>
      <c r="AM110" s="354">
        <v>14.14</v>
      </c>
      <c r="AN110" s="354">
        <v>5.01</v>
      </c>
      <c r="AO110" s="354">
        <v>4.4868677928366303</v>
      </c>
      <c r="AP110" s="354">
        <v>-8.4362282581451051</v>
      </c>
      <c r="AQ110" s="354">
        <v>26.257597012431948</v>
      </c>
      <c r="AR110" s="354">
        <v>27.058036707132043</v>
      </c>
      <c r="AS110" s="354">
        <v>200.19168235495465</v>
      </c>
      <c r="AT110" s="354">
        <v>4.53</v>
      </c>
      <c r="AU110" s="354">
        <v>29.1</v>
      </c>
      <c r="AV110" s="354">
        <v>152.83000000000001</v>
      </c>
      <c r="AW110" s="354">
        <v>5951.6</v>
      </c>
      <c r="AX110" s="354">
        <v>2560.7199999999998</v>
      </c>
      <c r="AY110" s="374">
        <v>1.5282710122560608</v>
      </c>
      <c r="AZ110" s="374">
        <v>10.738995236696592</v>
      </c>
      <c r="BA110" s="374">
        <v>1.174526728013487</v>
      </c>
      <c r="BB110" s="374">
        <v>15.636363636363637</v>
      </c>
      <c r="BC110" s="374">
        <v>1.174526728013487</v>
      </c>
      <c r="BD110" s="354">
        <v>64.38</v>
      </c>
      <c r="BE110" s="374">
        <v>-0.10555337765920685</v>
      </c>
      <c r="BF110" s="374">
        <v>-1.4194487497004074E-2</v>
      </c>
      <c r="BG110" s="354">
        <v>30.26</v>
      </c>
      <c r="BH110" s="354">
        <v>17.41</v>
      </c>
      <c r="BI110" s="354">
        <v>16.48</v>
      </c>
      <c r="BJ110" s="354">
        <v>9.66</v>
      </c>
      <c r="BK110" s="374">
        <v>-2.9582327179307637E-2</v>
      </c>
      <c r="BL110" s="374">
        <v>-5.0549938364560822E-3</v>
      </c>
      <c r="BM110" s="354">
        <v>2.5</v>
      </c>
      <c r="BN110" s="354">
        <v>4.93</v>
      </c>
      <c r="BO110" s="374">
        <v>-0.2630909471589285</v>
      </c>
      <c r="BP110" s="374">
        <v>-9.7289188136880797E-2</v>
      </c>
      <c r="BQ110" s="374">
        <v>3.3239028837364459E-2</v>
      </c>
      <c r="BR110" s="354">
        <v>5001.3599999999997</v>
      </c>
      <c r="BS110" s="354">
        <v>5028.6899999999996</v>
      </c>
      <c r="BT110" s="354">
        <v>2058.8200000000002</v>
      </c>
      <c r="BU110" s="354">
        <v>3134.4</v>
      </c>
      <c r="BV110" s="354">
        <v>1838.49</v>
      </c>
      <c r="BW110" s="354">
        <v>1073.9000000000001</v>
      </c>
      <c r="BX110" s="354">
        <v>-48.54</v>
      </c>
      <c r="BY110" s="354">
        <v>37.770000000000003</v>
      </c>
      <c r="BZ110" s="354">
        <v>-18.924858671649819</v>
      </c>
      <c r="CA110" s="354">
        <v>54.9</v>
      </c>
      <c r="CB110" s="354">
        <v>0.98847167851721662</v>
      </c>
      <c r="CC110" s="354">
        <v>0.94379065362189618</v>
      </c>
      <c r="CD110" s="354">
        <v>1.08</v>
      </c>
      <c r="CE110" s="354">
        <v>0.68</v>
      </c>
      <c r="CF110" s="354">
        <v>1.24</v>
      </c>
      <c r="CG110" s="354">
        <v>1.08</v>
      </c>
      <c r="CH110" s="353">
        <v>554.21</v>
      </c>
      <c r="CI110" s="355">
        <v>9640.16</v>
      </c>
    </row>
    <row r="111" spans="1:87" ht="13.5" thickBot="1">
      <c r="A111" s="353" t="s">
        <v>376</v>
      </c>
      <c r="B111" s="353" t="s">
        <v>377</v>
      </c>
      <c r="C111" s="353" t="s">
        <v>108</v>
      </c>
      <c r="D111" s="353" t="s">
        <v>176</v>
      </c>
      <c r="E111" s="353" t="s">
        <v>378</v>
      </c>
      <c r="F111" s="353" t="s">
        <v>105</v>
      </c>
      <c r="G111" s="353">
        <v>12</v>
      </c>
      <c r="H111" s="353">
        <v>202112</v>
      </c>
      <c r="I111" s="353">
        <v>20221109</v>
      </c>
      <c r="J111" s="353">
        <v>20230215</v>
      </c>
      <c r="K111" s="354">
        <v>3627.69</v>
      </c>
      <c r="L111" s="354">
        <v>9.76</v>
      </c>
      <c r="M111" s="354">
        <v>372</v>
      </c>
      <c r="N111" s="354">
        <v>1.66</v>
      </c>
      <c r="O111" s="354">
        <v>0.09</v>
      </c>
      <c r="P111" s="354">
        <v>0.05</v>
      </c>
      <c r="Q111" s="354">
        <v>0.02</v>
      </c>
      <c r="R111" s="354">
        <v>-33.33</v>
      </c>
      <c r="S111" s="354">
        <v>-140</v>
      </c>
      <c r="T111" s="354">
        <v>124.85</v>
      </c>
      <c r="U111" s="354">
        <v>0.26</v>
      </c>
      <c r="V111" s="354">
        <v>0.15</v>
      </c>
      <c r="W111" s="354">
        <v>-0.25</v>
      </c>
      <c r="X111" s="354">
        <v>0.32</v>
      </c>
      <c r="Y111" s="374">
        <f t="shared" si="6"/>
        <v>-2.666666666666667</v>
      </c>
      <c r="Z111" s="374">
        <f t="shared" si="7"/>
        <v>-2.2800000000000002</v>
      </c>
      <c r="AA111" s="354"/>
      <c r="AB111" s="354">
        <v>20</v>
      </c>
      <c r="AC111" s="354">
        <v>37.54</v>
      </c>
      <c r="AD111" s="354"/>
      <c r="AE111" s="354">
        <v>30.39</v>
      </c>
      <c r="AF111" s="354"/>
      <c r="AG111" s="354">
        <v>7.8730543182952548</v>
      </c>
      <c r="AH111" s="354">
        <v>-0.22163075327844617</v>
      </c>
      <c r="AI111" s="354">
        <v>0.90578995588852795</v>
      </c>
      <c r="AJ111" s="354">
        <v>0.88737306510637548</v>
      </c>
      <c r="AK111" s="354">
        <v>10.841365524270076</v>
      </c>
      <c r="AL111" s="354">
        <v>7.64</v>
      </c>
      <c r="AM111" s="354">
        <v>1.93</v>
      </c>
      <c r="AN111" s="354">
        <v>1.25</v>
      </c>
      <c r="AO111" s="354">
        <v>2.0525134263867839</v>
      </c>
      <c r="AP111" s="354">
        <v>9.9744715452072352</v>
      </c>
      <c r="AQ111" s="354">
        <v>17.840283599879253</v>
      </c>
      <c r="AR111" s="354">
        <v>18.210547886120821</v>
      </c>
      <c r="AS111" s="354">
        <v>2.5542383930747077</v>
      </c>
      <c r="AT111" s="354">
        <v>5.0599999999999996</v>
      </c>
      <c r="AU111" s="354"/>
      <c r="AV111" s="354">
        <v>92.48</v>
      </c>
      <c r="AW111" s="354">
        <v>2793.1</v>
      </c>
      <c r="AX111" s="354">
        <v>2804.33</v>
      </c>
      <c r="AY111" s="374">
        <v>0.92483698416220683</v>
      </c>
      <c r="AZ111" s="374">
        <v>1.2831444159537333</v>
      </c>
      <c r="BA111" s="374">
        <v>3.4179749202153378</v>
      </c>
      <c r="BB111" s="374">
        <v>1.2820512820512819</v>
      </c>
      <c r="BC111" s="374">
        <v>3.4179749202153378</v>
      </c>
      <c r="BD111" s="354">
        <v>5.09</v>
      </c>
      <c r="BE111" s="374">
        <v>6.3020678422544526E-3</v>
      </c>
      <c r="BF111" s="374">
        <v>-2.090477205785659E-2</v>
      </c>
      <c r="BG111" s="354">
        <v>1.95</v>
      </c>
      <c r="BH111" s="354"/>
      <c r="BI111" s="354">
        <v>1.68</v>
      </c>
      <c r="BJ111" s="354"/>
      <c r="BK111" s="374">
        <v>-2.0332407819743027E-2</v>
      </c>
      <c r="BL111" s="374">
        <v>-2.339230753096137E-3</v>
      </c>
      <c r="BM111" s="354">
        <v>0</v>
      </c>
      <c r="BN111" s="354"/>
      <c r="BO111" s="374">
        <v>0</v>
      </c>
      <c r="BP111" s="374">
        <v>-2.2569323144444615E-2</v>
      </c>
      <c r="BQ111" s="374">
        <v>9.0363855917146158E-2</v>
      </c>
      <c r="BR111" s="354">
        <v>149.47999999999999</v>
      </c>
      <c r="BS111" s="354">
        <v>593.37</v>
      </c>
      <c r="BT111" s="354">
        <v>479.33</v>
      </c>
      <c r="BU111" s="354">
        <v>3209.87</v>
      </c>
      <c r="BV111" s="354">
        <v>35.450000000000003</v>
      </c>
      <c r="BW111" s="354">
        <v>128.31</v>
      </c>
      <c r="BX111" s="354">
        <v>-2.82</v>
      </c>
      <c r="BY111" s="354">
        <v>3.47</v>
      </c>
      <c r="BZ111" s="354">
        <v>0.22479069925092365</v>
      </c>
      <c r="CA111" s="354">
        <v>62.85</v>
      </c>
      <c r="CB111" s="354">
        <v>0.67583583416675308</v>
      </c>
      <c r="CC111" s="354">
        <v>3.9130829283943025</v>
      </c>
      <c r="CD111" s="354">
        <v>1.69</v>
      </c>
      <c r="CE111" s="354">
        <v>3.36</v>
      </c>
      <c r="CF111" s="354">
        <v>5.05</v>
      </c>
      <c r="CG111" s="354">
        <v>4.25</v>
      </c>
      <c r="CH111" s="353" t="s">
        <v>100</v>
      </c>
      <c r="CI111" s="355">
        <v>2138.09</v>
      </c>
    </row>
    <row r="112" spans="1:87" ht="13.5" thickBot="1">
      <c r="A112" s="353" t="s">
        <v>379</v>
      </c>
      <c r="B112" s="353" t="s">
        <v>380</v>
      </c>
      <c r="C112" s="353" t="s">
        <v>108</v>
      </c>
      <c r="D112" s="353" t="s">
        <v>97</v>
      </c>
      <c r="E112" s="353" t="s">
        <v>173</v>
      </c>
      <c r="F112" s="353" t="s">
        <v>105</v>
      </c>
      <c r="G112" s="353">
        <v>12</v>
      </c>
      <c r="H112" s="353">
        <v>202112</v>
      </c>
      <c r="I112" s="353">
        <v>20221027</v>
      </c>
      <c r="J112" s="353">
        <v>20230227</v>
      </c>
      <c r="K112" s="354">
        <v>3793.89</v>
      </c>
      <c r="L112" s="354">
        <v>107.9</v>
      </c>
      <c r="M112" s="354">
        <v>35</v>
      </c>
      <c r="N112" s="354">
        <v>1</v>
      </c>
      <c r="O112" s="354">
        <v>-0.16</v>
      </c>
      <c r="P112" s="354">
        <v>-0.13</v>
      </c>
      <c r="Q112" s="354">
        <v>0.05</v>
      </c>
      <c r="R112" s="354">
        <v>168.75</v>
      </c>
      <c r="S112" s="354">
        <v>121.43</v>
      </c>
      <c r="T112" s="354"/>
      <c r="U112" s="354">
        <v>-1.43</v>
      </c>
      <c r="V112" s="354">
        <v>0.06</v>
      </c>
      <c r="W112" s="354">
        <v>-0.1</v>
      </c>
      <c r="X112" s="354">
        <v>0.39</v>
      </c>
      <c r="Y112" s="374">
        <f t="shared" si="6"/>
        <v>-2.666666666666667</v>
      </c>
      <c r="Z112" s="374">
        <f t="shared" si="7"/>
        <v>-4.9000000000000004</v>
      </c>
      <c r="AA112" s="354">
        <v>6.81</v>
      </c>
      <c r="AB112" s="354"/>
      <c r="AC112" s="354"/>
      <c r="AD112" s="354"/>
      <c r="AE112" s="354">
        <v>274.32</v>
      </c>
      <c r="AF112" s="354"/>
      <c r="AG112" s="354">
        <v>12.653739691236479</v>
      </c>
      <c r="AH112" s="354">
        <v>-1.4196843877521901</v>
      </c>
      <c r="AI112" s="354">
        <v>0.80518220471991553</v>
      </c>
      <c r="AJ112" s="354">
        <v>7.8874525582855348E-2</v>
      </c>
      <c r="AK112" s="354">
        <v>132.18126204990077</v>
      </c>
      <c r="AL112" s="354">
        <v>112.98</v>
      </c>
      <c r="AM112" s="354">
        <v>13.95</v>
      </c>
      <c r="AN112" s="354">
        <v>8.56</v>
      </c>
      <c r="AO112" s="354">
        <v>8.3794339290748159</v>
      </c>
      <c r="AP112" s="354">
        <v>-447.13002286401934</v>
      </c>
      <c r="AQ112" s="354">
        <v>131.68594024666857</v>
      </c>
      <c r="AR112" s="354">
        <v>1344.3019138929089</v>
      </c>
      <c r="AS112" s="354">
        <v>3.973689467225979</v>
      </c>
      <c r="AT112" s="354">
        <v>7.73</v>
      </c>
      <c r="AU112" s="354">
        <v>25.26</v>
      </c>
      <c r="AV112" s="354">
        <v>15.9</v>
      </c>
      <c r="AW112" s="354">
        <v>359.37</v>
      </c>
      <c r="AX112" s="354">
        <v>464.82</v>
      </c>
      <c r="AY112" s="374">
        <v>0.15904868797894575</v>
      </c>
      <c r="AZ112" s="374">
        <v>-0.99351022392252675</v>
      </c>
      <c r="BA112" s="374">
        <v>-2.2141469896759687</v>
      </c>
      <c r="BB112" s="374">
        <v>-0.99350649350649345</v>
      </c>
      <c r="BC112" s="374">
        <v>-2.2141469896759687</v>
      </c>
      <c r="BD112" s="354">
        <v>-17.72</v>
      </c>
      <c r="BE112" s="374">
        <v>-0.18268692853015897</v>
      </c>
      <c r="BF112" s="374">
        <v>-0.14501413705657737</v>
      </c>
      <c r="BG112" s="354">
        <v>-17.72</v>
      </c>
      <c r="BH112" s="354">
        <v>20.34</v>
      </c>
      <c r="BI112" s="354">
        <v>-12.69</v>
      </c>
      <c r="BJ112" s="354">
        <v>15.3</v>
      </c>
      <c r="BK112" s="374">
        <v>-0.902041394953218</v>
      </c>
      <c r="BL112" s="374">
        <v>-5.739865817218244E-2</v>
      </c>
      <c r="BM112" s="354">
        <v>0</v>
      </c>
      <c r="BN112" s="354">
        <v>0</v>
      </c>
      <c r="BO112" s="374">
        <v>0</v>
      </c>
      <c r="BP112" s="374">
        <v>-1.333913734616358E-2</v>
      </c>
      <c r="BQ112" s="374">
        <v>7.4109297738283693E-4</v>
      </c>
      <c r="BR112" s="354">
        <v>1.73</v>
      </c>
      <c r="BS112" s="354">
        <v>33.97</v>
      </c>
      <c r="BT112" s="354">
        <v>33.26</v>
      </c>
      <c r="BU112" s="354" t="s">
        <v>100</v>
      </c>
      <c r="BV112" s="354">
        <v>1.03</v>
      </c>
      <c r="BW112" s="354">
        <v>-99.35</v>
      </c>
      <c r="BX112" s="354">
        <v>-11.22</v>
      </c>
      <c r="BY112" s="354">
        <v>-11.22</v>
      </c>
      <c r="BZ112" s="354">
        <v>-62.25</v>
      </c>
      <c r="CA112" s="354">
        <v>0</v>
      </c>
      <c r="CB112" s="354">
        <v>0.29362246091009714</v>
      </c>
      <c r="CC112" s="354">
        <v>1.6818291215403129</v>
      </c>
      <c r="CD112" s="354">
        <v>0</v>
      </c>
      <c r="CE112" s="354">
        <v>3.06</v>
      </c>
      <c r="CF112" s="354">
        <v>3.01</v>
      </c>
      <c r="CG112" s="354">
        <v>2.77</v>
      </c>
      <c r="CH112" s="353" t="s">
        <v>100</v>
      </c>
      <c r="CI112" s="353">
        <v>297.38</v>
      </c>
    </row>
    <row r="113" spans="1:87" ht="13.5" thickBot="1">
      <c r="A113" s="353" t="s">
        <v>381</v>
      </c>
      <c r="B113" s="353" t="s">
        <v>382</v>
      </c>
      <c r="C113" s="353" t="s">
        <v>96</v>
      </c>
      <c r="D113" s="353" t="s">
        <v>176</v>
      </c>
      <c r="E113" s="353" t="s">
        <v>378</v>
      </c>
      <c r="F113" s="353" t="s">
        <v>99</v>
      </c>
      <c r="G113" s="353">
        <v>12</v>
      </c>
      <c r="H113" s="353">
        <v>202112</v>
      </c>
      <c r="I113" s="353">
        <v>20221103</v>
      </c>
      <c r="J113" s="353">
        <v>20230202</v>
      </c>
      <c r="K113" s="354">
        <v>26003.03</v>
      </c>
      <c r="L113" s="354">
        <v>95.97</v>
      </c>
      <c r="M113" s="354">
        <v>271</v>
      </c>
      <c r="N113" s="354">
        <v>2.0099999999999998</v>
      </c>
      <c r="O113" s="354">
        <v>1.04</v>
      </c>
      <c r="P113" s="354">
        <v>1.22</v>
      </c>
      <c r="Q113" s="354">
        <v>1.1399999999999999</v>
      </c>
      <c r="R113" s="354">
        <v>23.08</v>
      </c>
      <c r="S113" s="354">
        <v>-64.52</v>
      </c>
      <c r="T113" s="354">
        <v>-9.91</v>
      </c>
      <c r="U113" s="354">
        <v>2.69</v>
      </c>
      <c r="V113" s="354">
        <v>2.6</v>
      </c>
      <c r="W113" s="354">
        <v>3.37</v>
      </c>
      <c r="X113" s="354">
        <v>4.96</v>
      </c>
      <c r="Y113" s="374">
        <f t="shared" si="6"/>
        <v>0.29615384615384621</v>
      </c>
      <c r="Z113" s="374">
        <f t="shared" si="7"/>
        <v>0.47181008902077148</v>
      </c>
      <c r="AA113" s="354">
        <v>-21.81</v>
      </c>
      <c r="AB113" s="354">
        <v>10.94</v>
      </c>
      <c r="AC113" s="354">
        <v>35.68</v>
      </c>
      <c r="AD113" s="354">
        <v>28.49</v>
      </c>
      <c r="AE113" s="354">
        <v>19.350000000000001</v>
      </c>
      <c r="AF113" s="354">
        <v>2.6</v>
      </c>
      <c r="AG113" s="354">
        <v>62.644780523791958</v>
      </c>
      <c r="AH113" s="354">
        <v>1.2135743268166728</v>
      </c>
      <c r="AI113" s="354">
        <v>2.5451862781261525</v>
      </c>
      <c r="AJ113" s="354">
        <v>-3.16488380671339</v>
      </c>
      <c r="AK113" s="354">
        <v>36.728156521739137</v>
      </c>
      <c r="AL113" s="354">
        <v>17.079999999999998</v>
      </c>
      <c r="AM113" s="354">
        <v>3.1</v>
      </c>
      <c r="AN113" s="354">
        <v>1.53</v>
      </c>
      <c r="AO113" s="354">
        <v>1.5998014485073309</v>
      </c>
      <c r="AP113" s="354">
        <v>14.702071428571429</v>
      </c>
      <c r="AQ113" s="354">
        <v>39.375982608695651</v>
      </c>
      <c r="AR113" s="354">
        <v>-31.666</v>
      </c>
      <c r="AS113" s="354">
        <v>17.890077462191073</v>
      </c>
      <c r="AT113" s="354">
        <v>30.93</v>
      </c>
      <c r="AU113" s="354">
        <v>1.01</v>
      </c>
      <c r="AV113" s="354">
        <v>19.53</v>
      </c>
      <c r="AW113" s="354">
        <v>15618</v>
      </c>
      <c r="AX113" s="354">
        <v>17240.419999999998</v>
      </c>
      <c r="AY113" s="374">
        <v>0.19531608755548752</v>
      </c>
      <c r="AZ113" s="374">
        <v>-0.67294900221729492</v>
      </c>
      <c r="BA113" s="374">
        <v>-0.43862134088762983</v>
      </c>
      <c r="BB113" s="374">
        <v>-0.66666666666666663</v>
      </c>
      <c r="BC113" s="374">
        <v>-0.43862134088762983</v>
      </c>
      <c r="BD113" s="354">
        <v>9.06</v>
      </c>
      <c r="BE113" s="374">
        <v>0.22288536735953901</v>
      </c>
      <c r="BF113" s="374">
        <v>4.0210217550721093E-2</v>
      </c>
      <c r="BG113" s="354">
        <v>5.36</v>
      </c>
      <c r="BH113" s="354">
        <v>11.57</v>
      </c>
      <c r="BI113" s="354">
        <v>3.91</v>
      </c>
      <c r="BJ113" s="354">
        <v>7.36</v>
      </c>
      <c r="BK113" s="374">
        <v>-2.2434782608695651</v>
      </c>
      <c r="BL113" s="374">
        <v>-9.1149973502914677E-2</v>
      </c>
      <c r="BM113" s="354">
        <v>0</v>
      </c>
      <c r="BN113" s="354">
        <v>0.59</v>
      </c>
      <c r="BO113" s="374">
        <v>0</v>
      </c>
      <c r="BP113" s="374">
        <v>1.2982181502103901E-2</v>
      </c>
      <c r="BQ113" s="374">
        <v>-3.3856266652903186E-2</v>
      </c>
      <c r="BR113" s="354">
        <v>1060</v>
      </c>
      <c r="BS113" s="354">
        <v>1841</v>
      </c>
      <c r="BT113" s="354">
        <v>1520</v>
      </c>
      <c r="BU113" s="354">
        <v>4059</v>
      </c>
      <c r="BV113" s="354">
        <v>590</v>
      </c>
      <c r="BW113" s="354">
        <v>-67.290000000000006</v>
      </c>
      <c r="BX113" s="354">
        <v>2.21</v>
      </c>
      <c r="BY113" s="354">
        <v>4.51</v>
      </c>
      <c r="BZ113" s="354">
        <v>5.6113989637305703</v>
      </c>
      <c r="CA113" s="354">
        <v>43.05</v>
      </c>
      <c r="CB113" s="354">
        <v>1.2894971072541166</v>
      </c>
      <c r="CC113" s="354">
        <v>0.98863636363636365</v>
      </c>
      <c r="CD113" s="354">
        <v>0.76</v>
      </c>
      <c r="CE113" s="354">
        <v>2.66</v>
      </c>
      <c r="CF113" s="354">
        <v>1.53</v>
      </c>
      <c r="CG113" s="354">
        <v>0.86</v>
      </c>
      <c r="CH113" s="353" t="s">
        <v>100</v>
      </c>
      <c r="CI113" s="355">
        <v>8561</v>
      </c>
    </row>
    <row r="114" spans="1:87" ht="13.5" thickBot="1">
      <c r="A114" s="353" t="s">
        <v>383</v>
      </c>
      <c r="B114" s="353" t="s">
        <v>384</v>
      </c>
      <c r="C114" s="353" t="s">
        <v>96</v>
      </c>
      <c r="D114" s="353" t="s">
        <v>116</v>
      </c>
      <c r="E114" s="353" t="s">
        <v>228</v>
      </c>
      <c r="F114" s="353" t="s">
        <v>105</v>
      </c>
      <c r="G114" s="353">
        <v>12</v>
      </c>
      <c r="H114" s="353">
        <v>202112</v>
      </c>
      <c r="I114" s="353">
        <v>20221103</v>
      </c>
      <c r="J114" s="353">
        <v>20230223</v>
      </c>
      <c r="K114" s="354">
        <v>4392.37</v>
      </c>
      <c r="L114" s="354">
        <v>88.2</v>
      </c>
      <c r="M114" s="354">
        <v>50</v>
      </c>
      <c r="N114" s="354">
        <v>2.73</v>
      </c>
      <c r="O114" s="354">
        <v>1.73</v>
      </c>
      <c r="P114" s="354">
        <v>1.68</v>
      </c>
      <c r="Q114" s="354">
        <v>2.13</v>
      </c>
      <c r="R114" s="354">
        <v>9.83</v>
      </c>
      <c r="S114" s="354">
        <v>-1.74</v>
      </c>
      <c r="T114" s="354">
        <v>7.14</v>
      </c>
      <c r="U114" s="354">
        <v>6.04</v>
      </c>
      <c r="V114" s="354">
        <v>2.54</v>
      </c>
      <c r="W114" s="354">
        <v>7.01</v>
      </c>
      <c r="X114" s="354">
        <v>8.69</v>
      </c>
      <c r="Y114" s="374">
        <f t="shared" si="6"/>
        <v>1.7598425196850394</v>
      </c>
      <c r="Z114" s="374">
        <f t="shared" si="7"/>
        <v>0.23965763195435086</v>
      </c>
      <c r="AA114" s="354"/>
      <c r="AB114" s="354">
        <v>21.06</v>
      </c>
      <c r="AC114" s="354">
        <v>14.6</v>
      </c>
      <c r="AD114" s="354">
        <v>12.58</v>
      </c>
      <c r="AE114" s="354">
        <v>10.15</v>
      </c>
      <c r="AF114" s="354">
        <v>0.6</v>
      </c>
      <c r="AG114" s="354">
        <v>32.6639874799544</v>
      </c>
      <c r="AH114" s="354">
        <v>10.156616496319341</v>
      </c>
      <c r="AI114" s="354">
        <v>1.3477848600189346</v>
      </c>
      <c r="AJ114" s="354">
        <v>-0.3544063798133586</v>
      </c>
      <c r="AK114" s="354">
        <v>64.609718199963041</v>
      </c>
      <c r="AL114" s="354">
        <v>15.34</v>
      </c>
      <c r="AM114" s="354">
        <v>3.02</v>
      </c>
      <c r="AN114" s="354">
        <v>2.59</v>
      </c>
      <c r="AO114" s="354">
        <v>2.6659528087827327</v>
      </c>
      <c r="AP114" s="354">
        <v>6.8732338995527948</v>
      </c>
      <c r="AQ114" s="354">
        <v>64.610199855639479</v>
      </c>
      <c r="AR114" s="354">
        <v>-245.70846950917709</v>
      </c>
      <c r="AS114" s="354">
        <v>1.0027629112970224E-5</v>
      </c>
      <c r="AT114" s="354">
        <v>29.22</v>
      </c>
      <c r="AU114" s="354">
        <v>-1.1499999999999999</v>
      </c>
      <c r="AV114" s="354">
        <v>67.599999999999994</v>
      </c>
      <c r="AW114" s="354">
        <v>1258.1600000000001</v>
      </c>
      <c r="AX114" s="354">
        <v>1719.1</v>
      </c>
      <c r="AY114" s="374">
        <v>0.68503082988519459</v>
      </c>
      <c r="AZ114" s="374">
        <v>1.0377566348173857</v>
      </c>
      <c r="BA114" s="374">
        <v>28.385119121866033</v>
      </c>
      <c r="BB114" s="374">
        <v>1.2849087709165128</v>
      </c>
      <c r="BC114" s="374">
        <v>28.385119121866033</v>
      </c>
      <c r="BD114" s="354">
        <v>26.43</v>
      </c>
      <c r="BE114" s="374">
        <v>403.91706992613416</v>
      </c>
      <c r="BF114" s="374">
        <v>243.15227059638164</v>
      </c>
      <c r="BG114" s="354">
        <v>25.99</v>
      </c>
      <c r="BH114" s="354">
        <v>-11.06</v>
      </c>
      <c r="BI114" s="354">
        <v>15.87</v>
      </c>
      <c r="BJ114" s="354">
        <v>-5.59</v>
      </c>
      <c r="BK114" s="374">
        <v>-1.2629547120809621</v>
      </c>
      <c r="BL114" s="374">
        <v>-5.2112169124388527E-2</v>
      </c>
      <c r="BM114" s="354">
        <v>0</v>
      </c>
      <c r="BN114" s="354">
        <v>0</v>
      </c>
      <c r="BO114" s="374">
        <v>0</v>
      </c>
      <c r="BP114" s="374">
        <v>0.11663546734404386</v>
      </c>
      <c r="BQ114" s="374">
        <v>-4.0698941182057717E-3</v>
      </c>
      <c r="BR114" s="354">
        <v>60.92</v>
      </c>
      <c r="BS114" s="354">
        <v>211.56</v>
      </c>
      <c r="BT114" s="354">
        <v>288.29000000000002</v>
      </c>
      <c r="BU114" s="354">
        <v>35</v>
      </c>
      <c r="BV114" s="354">
        <v>56</v>
      </c>
      <c r="BW114" s="354">
        <v>103.78</v>
      </c>
      <c r="BX114" s="354">
        <v>31.01</v>
      </c>
      <c r="BY114" s="354">
        <v>19.47</v>
      </c>
      <c r="BZ114" s="354">
        <v>260.95850634101498</v>
      </c>
      <c r="CA114" s="354">
        <v>1.02</v>
      </c>
      <c r="CB114" s="354">
        <v>0.3523572758545217</v>
      </c>
      <c r="CC114" s="354">
        <v>5.1238537113916616E-5</v>
      </c>
      <c r="CD114" s="354">
        <v>0.01</v>
      </c>
      <c r="CE114" s="354">
        <v>0.65</v>
      </c>
      <c r="CF114" s="354">
        <v>0.43</v>
      </c>
      <c r="CG114" s="354">
        <v>0.03</v>
      </c>
      <c r="CH114" s="353" t="s">
        <v>100</v>
      </c>
      <c r="CI114" s="355">
        <v>1135.3900000000001</v>
      </c>
    </row>
    <row r="115" spans="1:87" ht="13.5" thickBot="1">
      <c r="A115" s="353" t="s">
        <v>385</v>
      </c>
      <c r="B115" s="353" t="s">
        <v>386</v>
      </c>
      <c r="C115" s="353" t="s">
        <v>96</v>
      </c>
      <c r="D115" s="353" t="s">
        <v>116</v>
      </c>
      <c r="E115" s="353" t="s">
        <v>228</v>
      </c>
      <c r="F115" s="353" t="s">
        <v>105</v>
      </c>
      <c r="G115" s="353">
        <v>12</v>
      </c>
      <c r="H115" s="353">
        <v>202112</v>
      </c>
      <c r="I115" s="353">
        <v>20221108</v>
      </c>
      <c r="J115" s="353">
        <v>20230222</v>
      </c>
      <c r="K115" s="354">
        <v>4992.3100000000004</v>
      </c>
      <c r="L115" s="354">
        <v>8.9499999999999993</v>
      </c>
      <c r="M115" s="354">
        <v>558</v>
      </c>
      <c r="N115" s="354">
        <v>4.58</v>
      </c>
      <c r="O115" s="354">
        <v>0.43</v>
      </c>
      <c r="P115" s="354">
        <v>0.54</v>
      </c>
      <c r="Q115" s="354">
        <v>0.61</v>
      </c>
      <c r="R115" s="354">
        <v>-4.6500000000000004</v>
      </c>
      <c r="S115" s="354">
        <v>48.78</v>
      </c>
      <c r="T115" s="354">
        <v>16.66</v>
      </c>
      <c r="U115" s="354">
        <v>1.78</v>
      </c>
      <c r="V115" s="354">
        <v>0.65</v>
      </c>
      <c r="W115" s="354">
        <v>1.77</v>
      </c>
      <c r="X115" s="354">
        <v>2.42</v>
      </c>
      <c r="Y115" s="374">
        <f t="shared" si="6"/>
        <v>1.7230769230769232</v>
      </c>
      <c r="Z115" s="374">
        <f t="shared" si="7"/>
        <v>0.36723163841807893</v>
      </c>
      <c r="AA115" s="354">
        <v>14.53</v>
      </c>
      <c r="AB115" s="354"/>
      <c r="AC115" s="354">
        <v>5.03</v>
      </c>
      <c r="AD115" s="354">
        <v>5.0599999999999996</v>
      </c>
      <c r="AE115" s="354">
        <v>3.7</v>
      </c>
      <c r="AF115" s="354"/>
      <c r="AG115" s="354">
        <v>5.8905063843909939</v>
      </c>
      <c r="AH115" s="354">
        <v>2.0707366067529565</v>
      </c>
      <c r="AI115" s="354">
        <v>3.6187985816346138</v>
      </c>
      <c r="AJ115" s="354">
        <v>1.8277489563136473</v>
      </c>
      <c r="AK115" s="354">
        <v>2.440036327197709</v>
      </c>
      <c r="AL115" s="354">
        <v>5.14</v>
      </c>
      <c r="AM115" s="354">
        <v>0.9</v>
      </c>
      <c r="AN115" s="354">
        <v>2.96</v>
      </c>
      <c r="AO115" s="354">
        <v>2.8849021841758158</v>
      </c>
      <c r="AP115" s="354">
        <v>4.5200535141981284</v>
      </c>
      <c r="AQ115" s="354">
        <v>4.6959051052117893</v>
      </c>
      <c r="AR115" s="354">
        <v>9.2975212353588805</v>
      </c>
      <c r="AS115" s="354">
        <v>0.15900365071878986</v>
      </c>
      <c r="AT115" s="354">
        <v>9.9</v>
      </c>
      <c r="AU115" s="354">
        <v>13.69</v>
      </c>
      <c r="AV115" s="354">
        <v>77.430000000000007</v>
      </c>
      <c r="AW115" s="354">
        <v>1029.8900000000001</v>
      </c>
      <c r="AX115" s="354">
        <v>2106.64</v>
      </c>
      <c r="AY115" s="374">
        <v>0.77428091018096112</v>
      </c>
      <c r="AZ115" s="374">
        <v>1.2023542953882111</v>
      </c>
      <c r="BA115" s="374">
        <v>1.4750781930984975</v>
      </c>
      <c r="BB115" s="374">
        <v>1.1991869918699187</v>
      </c>
      <c r="BC115" s="374">
        <v>1.4750781930984975</v>
      </c>
      <c r="BD115" s="354">
        <v>16.190000000000001</v>
      </c>
      <c r="BE115" s="374">
        <v>0.10534940165371801</v>
      </c>
      <c r="BF115" s="374">
        <v>6.8845915830084259E-2</v>
      </c>
      <c r="BG115" s="354">
        <v>12.1</v>
      </c>
      <c r="BH115" s="354">
        <v>2.68</v>
      </c>
      <c r="BI115" s="354">
        <v>11.02</v>
      </c>
      <c r="BJ115" s="354">
        <v>2.46</v>
      </c>
      <c r="BK115" s="374">
        <v>-0.49492934876523248</v>
      </c>
      <c r="BL115" s="374">
        <v>-0.30405698736987941</v>
      </c>
      <c r="BM115" s="354">
        <v>2.23</v>
      </c>
      <c r="BN115" s="354">
        <v>0</v>
      </c>
      <c r="BO115" s="374">
        <v>2.4145997050973617E-2</v>
      </c>
      <c r="BP115" s="374">
        <v>0.23451150699353979</v>
      </c>
      <c r="BQ115" s="374">
        <v>0.20699308678523751</v>
      </c>
      <c r="BR115" s="354">
        <v>200.03</v>
      </c>
      <c r="BS115" s="354">
        <v>494.15</v>
      </c>
      <c r="BT115" s="354">
        <v>495.25</v>
      </c>
      <c r="BU115" s="354">
        <v>825.57</v>
      </c>
      <c r="BV115" s="354">
        <v>138.18</v>
      </c>
      <c r="BW115" s="354">
        <v>120.24</v>
      </c>
      <c r="BX115" s="354">
        <v>35.15</v>
      </c>
      <c r="BY115" s="354">
        <v>33.64</v>
      </c>
      <c r="BZ115" s="354">
        <v>12.969107569107569</v>
      </c>
      <c r="CA115" s="354">
        <v>29.44</v>
      </c>
      <c r="CB115" s="354">
        <v>0.35879651999063372</v>
      </c>
      <c r="CC115" s="354">
        <v>2.1713913226899644</v>
      </c>
      <c r="CD115" s="354">
        <v>0.42</v>
      </c>
      <c r="CE115" s="354">
        <v>0.72</v>
      </c>
      <c r="CF115" s="354">
        <v>0.52</v>
      </c>
      <c r="CG115" s="354">
        <v>0.09</v>
      </c>
      <c r="CH115" s="353" t="s">
        <v>100</v>
      </c>
      <c r="CI115" s="355">
        <v>2750.72</v>
      </c>
    </row>
    <row r="116" spans="1:87" ht="13.5" thickBot="1">
      <c r="A116" s="353" t="s">
        <v>387</v>
      </c>
      <c r="B116" s="353" t="s">
        <v>388</v>
      </c>
      <c r="C116" s="353" t="s">
        <v>96</v>
      </c>
      <c r="D116" s="353" t="s">
        <v>116</v>
      </c>
      <c r="E116" s="353" t="s">
        <v>228</v>
      </c>
      <c r="F116" s="353" t="s">
        <v>105</v>
      </c>
      <c r="G116" s="353">
        <v>12</v>
      </c>
      <c r="H116" s="353">
        <v>202112</v>
      </c>
      <c r="I116" s="353">
        <v>20221026</v>
      </c>
      <c r="J116" s="353">
        <v>20230215</v>
      </c>
      <c r="K116" s="354">
        <v>10336.700000000001</v>
      </c>
      <c r="L116" s="354">
        <v>34.44</v>
      </c>
      <c r="M116" s="354">
        <v>300</v>
      </c>
      <c r="N116" s="354">
        <v>3.51</v>
      </c>
      <c r="O116" s="354">
        <v>1.91</v>
      </c>
      <c r="P116" s="354">
        <v>1.31</v>
      </c>
      <c r="Q116" s="354">
        <v>2.17</v>
      </c>
      <c r="R116" s="354">
        <v>-14.66</v>
      </c>
      <c r="S116" s="354">
        <v>-11.98</v>
      </c>
      <c r="T116" s="354">
        <v>-11.82</v>
      </c>
      <c r="U116" s="354">
        <v>4.91</v>
      </c>
      <c r="V116" s="354">
        <v>1.58</v>
      </c>
      <c r="W116" s="354">
        <v>5.94</v>
      </c>
      <c r="X116" s="354">
        <v>7.17</v>
      </c>
      <c r="Y116" s="374">
        <f t="shared" si="6"/>
        <v>2.759493670886076</v>
      </c>
      <c r="Z116" s="374">
        <f t="shared" si="7"/>
        <v>0.20707070707070696</v>
      </c>
      <c r="AA116" s="354">
        <v>43.97</v>
      </c>
      <c r="AB116" s="354"/>
      <c r="AC116" s="354">
        <v>6.99</v>
      </c>
      <c r="AD116" s="354">
        <v>5.79</v>
      </c>
      <c r="AE116" s="354">
        <v>4.8</v>
      </c>
      <c r="AF116" s="354"/>
      <c r="AG116" s="354">
        <v>27.499192711147792</v>
      </c>
      <c r="AH116" s="354">
        <v>6.7788028544947814</v>
      </c>
      <c r="AI116" s="354">
        <v>9.9927655128822366</v>
      </c>
      <c r="AJ116" s="354">
        <v>9.3900138532732047</v>
      </c>
      <c r="AK116" s="354">
        <v>3.3974578865313263</v>
      </c>
      <c r="AL116" s="354">
        <v>9.48</v>
      </c>
      <c r="AM116" s="354">
        <v>1.6</v>
      </c>
      <c r="AN116" s="354">
        <v>1.39</v>
      </c>
      <c r="AO116" s="354">
        <v>1.7962093437815825</v>
      </c>
      <c r="AP116" s="354">
        <v>4.3392553540104482</v>
      </c>
      <c r="AQ116" s="354">
        <v>4.9430067012517283</v>
      </c>
      <c r="AR116" s="354">
        <v>5.2603018127599466</v>
      </c>
      <c r="AS116" s="354">
        <v>0</v>
      </c>
      <c r="AT116" s="354">
        <v>21.56</v>
      </c>
      <c r="AU116" s="354">
        <v>5.56</v>
      </c>
      <c r="AV116" s="354">
        <v>32.299999999999997</v>
      </c>
      <c r="AW116" s="354">
        <v>4619.43</v>
      </c>
      <c r="AX116" s="354">
        <v>7089.63</v>
      </c>
      <c r="AY116" s="374">
        <v>0.87773585762207329</v>
      </c>
      <c r="AZ116" s="374">
        <v>0.85259133825539457</v>
      </c>
      <c r="BA116" s="374">
        <v>1.0250249882793694</v>
      </c>
      <c r="BB116" s="374">
        <v>0.86881720430107523</v>
      </c>
      <c r="BC116" s="374">
        <v>1.0250249882793694</v>
      </c>
      <c r="BD116" s="354">
        <v>26.13</v>
      </c>
      <c r="BE116" s="374">
        <v>0.24326703150533188</v>
      </c>
      <c r="BF116" s="374">
        <v>0.14360686301295922</v>
      </c>
      <c r="BG116" s="354">
        <v>20.440000000000001</v>
      </c>
      <c r="BH116" s="354">
        <v>2.81</v>
      </c>
      <c r="BI116" s="354">
        <v>11.38</v>
      </c>
      <c r="BJ116" s="354">
        <v>1.73</v>
      </c>
      <c r="BK116" s="374">
        <v>-6.0318803521606595E-2</v>
      </c>
      <c r="BL116" s="374">
        <v>-2.1918885617492424E-2</v>
      </c>
      <c r="BM116" s="354">
        <v>0</v>
      </c>
      <c r="BN116" s="354">
        <v>0</v>
      </c>
      <c r="BO116" s="374">
        <v>0</v>
      </c>
      <c r="BP116" s="374">
        <v>0.19967018717215848</v>
      </c>
      <c r="BQ116" s="374">
        <v>0.27658361865311354</v>
      </c>
      <c r="BR116" s="354">
        <v>-46.32</v>
      </c>
      <c r="BS116" s="354">
        <v>666.77</v>
      </c>
      <c r="BT116" s="354">
        <v>1141.04</v>
      </c>
      <c r="BU116" s="354">
        <v>2125.44</v>
      </c>
      <c r="BV116" s="354">
        <v>-186.9</v>
      </c>
      <c r="BW116" s="354">
        <v>85.26</v>
      </c>
      <c r="BX116" s="354">
        <v>27.79</v>
      </c>
      <c r="BY116" s="354">
        <v>21.52</v>
      </c>
      <c r="BZ116" s="354">
        <v>20.051548611111112</v>
      </c>
      <c r="CA116" s="354">
        <v>15.35</v>
      </c>
      <c r="CB116" s="354">
        <v>0.55109329679690633</v>
      </c>
      <c r="CC116" s="354">
        <v>1.3567715713316142</v>
      </c>
      <c r="CD116" s="354">
        <v>0.18</v>
      </c>
      <c r="CE116" s="354">
        <v>0.38</v>
      </c>
      <c r="CF116" s="354">
        <v>0.33</v>
      </c>
      <c r="CG116" s="354">
        <v>0.28999999999999998</v>
      </c>
      <c r="CH116" s="353" t="s">
        <v>100</v>
      </c>
      <c r="CI116" s="355">
        <v>6066.09</v>
      </c>
    </row>
    <row r="117" spans="1:87" ht="13.5" thickBot="1">
      <c r="A117" s="353" t="s">
        <v>389</v>
      </c>
      <c r="B117" s="353" t="s">
        <v>390</v>
      </c>
      <c r="C117" s="353" t="s">
        <v>108</v>
      </c>
      <c r="D117" s="353" t="s">
        <v>123</v>
      </c>
      <c r="E117" s="353" t="s">
        <v>391</v>
      </c>
      <c r="F117" s="353" t="s">
        <v>105</v>
      </c>
      <c r="G117" s="353">
        <v>12</v>
      </c>
      <c r="H117" s="353">
        <v>202112</v>
      </c>
      <c r="I117" s="353">
        <v>20221025</v>
      </c>
      <c r="J117" s="353">
        <v>20230208</v>
      </c>
      <c r="K117" s="354">
        <v>9453.6200000000008</v>
      </c>
      <c r="L117" s="354">
        <v>18.600000000000001</v>
      </c>
      <c r="M117" s="354">
        <v>508.26</v>
      </c>
      <c r="N117" s="354">
        <v>1.01</v>
      </c>
      <c r="O117" s="354">
        <v>0.5</v>
      </c>
      <c r="P117" s="354">
        <v>0.55000000000000004</v>
      </c>
      <c r="Q117" s="354">
        <v>0.56999999999999995</v>
      </c>
      <c r="R117" s="354">
        <v>0</v>
      </c>
      <c r="S117" s="354">
        <v>20.93</v>
      </c>
      <c r="T117" s="354">
        <v>3.04</v>
      </c>
      <c r="U117" s="354">
        <v>1.95</v>
      </c>
      <c r="V117" s="354">
        <v>1.93</v>
      </c>
      <c r="W117" s="354">
        <v>1.93</v>
      </c>
      <c r="X117" s="354">
        <v>2.2400000000000002</v>
      </c>
      <c r="Y117" s="374">
        <f t="shared" si="6"/>
        <v>0</v>
      </c>
      <c r="Z117" s="374">
        <f t="shared" si="7"/>
        <v>0.16062176165803121</v>
      </c>
      <c r="AA117" s="354">
        <v>5.55</v>
      </c>
      <c r="AB117" s="354"/>
      <c r="AC117" s="354">
        <v>9.5399999999999991</v>
      </c>
      <c r="AD117" s="354">
        <v>9.65</v>
      </c>
      <c r="AE117" s="354">
        <v>8.2899999999999991</v>
      </c>
      <c r="AF117" s="354"/>
      <c r="AG117" s="354">
        <v>2.2465208747514911</v>
      </c>
      <c r="AH117" s="354">
        <v>1.606361829025845</v>
      </c>
      <c r="AI117" s="354">
        <v>-5.499005964214712</v>
      </c>
      <c r="AJ117" s="354">
        <v>-5.499005964214712</v>
      </c>
      <c r="AK117" s="354">
        <v>-3.3387852494577004</v>
      </c>
      <c r="AL117" s="354">
        <v>11.1</v>
      </c>
      <c r="AM117" s="354">
        <v>1</v>
      </c>
      <c r="AN117" s="354">
        <v>4.76</v>
      </c>
      <c r="AO117" s="354">
        <v>18.500955752212388</v>
      </c>
      <c r="AP117" s="354">
        <v>16.631726332537788</v>
      </c>
      <c r="AQ117" s="354">
        <v>-7.5582357194504697</v>
      </c>
      <c r="AR117" s="354">
        <v>-7.5582357194504697</v>
      </c>
      <c r="AS117" s="354">
        <v>0.51093439363817095</v>
      </c>
      <c r="AT117" s="354">
        <v>18.57</v>
      </c>
      <c r="AU117" s="354">
        <v>10.42</v>
      </c>
      <c r="AV117" s="354">
        <v>20.45</v>
      </c>
      <c r="AW117" s="354">
        <v>1820</v>
      </c>
      <c r="AX117" s="354">
        <v>2034.42</v>
      </c>
      <c r="AY117" s="374">
        <v>1.6248275862068966</v>
      </c>
      <c r="AZ117" s="374">
        <v>2.2376033057851239</v>
      </c>
      <c r="BA117" s="374">
        <v>0</v>
      </c>
      <c r="BB117" s="374">
        <v>2.0789473684210531</v>
      </c>
      <c r="BC117" s="374">
        <v>0</v>
      </c>
      <c r="BD117" s="354">
        <v>10.33</v>
      </c>
      <c r="BE117" s="374">
        <v>0</v>
      </c>
      <c r="BF117" s="374">
        <v>3.6663944096560486E-2</v>
      </c>
      <c r="BG117" s="354">
        <v>4.6399999999999997</v>
      </c>
      <c r="BH117" s="354">
        <v>5.27</v>
      </c>
      <c r="BI117" s="354">
        <v>4.49</v>
      </c>
      <c r="BJ117" s="354">
        <v>5.0999999999999996</v>
      </c>
      <c r="BK117" s="374">
        <v>0</v>
      </c>
      <c r="BL117" s="374">
        <v>0</v>
      </c>
      <c r="BM117" s="354">
        <v>10.32</v>
      </c>
      <c r="BN117" s="354">
        <v>9.2200000000000006</v>
      </c>
      <c r="BO117" s="374">
        <v>0.87775990099009893</v>
      </c>
      <c r="BP117" s="374">
        <v>8.7492474347812918E-2</v>
      </c>
      <c r="BQ117" s="374">
        <v>-0.29951012876986449</v>
      </c>
      <c r="BR117" s="354">
        <v>1142</v>
      </c>
      <c r="BS117" s="354">
        <v>1173</v>
      </c>
      <c r="BT117" s="354">
        <v>772</v>
      </c>
      <c r="BU117" s="354">
        <v>11094</v>
      </c>
      <c r="BV117" s="354">
        <v>1567</v>
      </c>
      <c r="BW117" s="354">
        <v>223.76</v>
      </c>
      <c r="BX117" s="354">
        <v>40.71</v>
      </c>
      <c r="BY117" s="354">
        <v>48.17</v>
      </c>
      <c r="BZ117" s="354">
        <v>0</v>
      </c>
      <c r="CA117" s="354">
        <v>55.76</v>
      </c>
      <c r="CB117" s="354">
        <v>0.57183047463472181</v>
      </c>
      <c r="CC117" s="354">
        <v>9.2848050914876694</v>
      </c>
      <c r="CD117" s="354">
        <v>1.26</v>
      </c>
      <c r="CE117" s="354">
        <v>0.81</v>
      </c>
      <c r="CF117" s="354">
        <v>0.84</v>
      </c>
      <c r="CG117" s="354">
        <v>0.57999999999999996</v>
      </c>
      <c r="CH117" s="353" t="s">
        <v>100</v>
      </c>
      <c r="CI117" s="355">
        <v>8868</v>
      </c>
    </row>
    <row r="118" spans="1:87" ht="13.5" thickBot="1">
      <c r="A118" s="353" t="s">
        <v>392</v>
      </c>
      <c r="B118" s="353" t="s">
        <v>393</v>
      </c>
      <c r="C118" s="353" t="s">
        <v>96</v>
      </c>
      <c r="D118" s="353" t="s">
        <v>123</v>
      </c>
      <c r="E118" s="353" t="s">
        <v>344</v>
      </c>
      <c r="F118" s="353" t="s">
        <v>99</v>
      </c>
      <c r="G118" s="353">
        <v>12</v>
      </c>
      <c r="H118" s="353">
        <v>202112</v>
      </c>
      <c r="I118" s="353">
        <v>20221024</v>
      </c>
      <c r="J118" s="353">
        <v>20230130</v>
      </c>
      <c r="K118" s="354">
        <v>24677.09</v>
      </c>
      <c r="L118" s="354">
        <v>150.38999999999999</v>
      </c>
      <c r="M118" s="354">
        <v>164</v>
      </c>
      <c r="N118" s="354">
        <v>0.91</v>
      </c>
      <c r="O118" s="354">
        <v>2.12</v>
      </c>
      <c r="P118" s="354">
        <v>2.13</v>
      </c>
      <c r="Q118" s="354">
        <v>2.16</v>
      </c>
      <c r="R118" s="354">
        <v>0.47</v>
      </c>
      <c r="S118" s="354">
        <v>1.94</v>
      </c>
      <c r="T118" s="354">
        <v>1.36</v>
      </c>
      <c r="U118" s="354">
        <v>8.25</v>
      </c>
      <c r="V118" s="354">
        <v>7.76</v>
      </c>
      <c r="W118" s="354">
        <v>8.41</v>
      </c>
      <c r="X118" s="354">
        <v>8.93</v>
      </c>
      <c r="Y118" s="374">
        <f t="shared" si="6"/>
        <v>8.3762886597938291E-2</v>
      </c>
      <c r="Z118" s="374">
        <f t="shared" si="7"/>
        <v>6.1831153388822724E-2</v>
      </c>
      <c r="AA118" s="354">
        <v>6.21</v>
      </c>
      <c r="AB118" s="354">
        <v>7.72</v>
      </c>
      <c r="AC118" s="354">
        <v>18.23</v>
      </c>
      <c r="AD118" s="354">
        <v>17.87</v>
      </c>
      <c r="AE118" s="354">
        <v>16.84</v>
      </c>
      <c r="AF118" s="354">
        <v>2.3199999999999998</v>
      </c>
      <c r="AG118" s="354">
        <v>15.447491241318692</v>
      </c>
      <c r="AH118" s="354">
        <v>3.3563761961944611</v>
      </c>
      <c r="AI118" s="354">
        <v>7.0732881884694905</v>
      </c>
      <c r="AJ118" s="354">
        <v>7.0732881884694905</v>
      </c>
      <c r="AK118" s="354">
        <v>20.485521887289774</v>
      </c>
      <c r="AL118" s="354">
        <v>17.86</v>
      </c>
      <c r="AM118" s="354">
        <v>1.1599999999999999</v>
      </c>
      <c r="AN118" s="354">
        <v>9.89</v>
      </c>
      <c r="AO118" s="354">
        <v>13.547914092139621</v>
      </c>
      <c r="AP118" s="354">
        <v>21.446685967073439</v>
      </c>
      <c r="AQ118" s="354">
        <v>29.587552309493681</v>
      </c>
      <c r="AR118" s="354">
        <v>29.587552309493681</v>
      </c>
      <c r="AS118" s="354">
        <v>3.3043069190487393</v>
      </c>
      <c r="AT118" s="354">
        <v>129.47999999999999</v>
      </c>
      <c r="AU118" s="354">
        <v>17.82</v>
      </c>
      <c r="AV118" s="354">
        <v>12.12</v>
      </c>
      <c r="AW118" s="354">
        <v>2114.15</v>
      </c>
      <c r="AX118" s="354">
        <v>2573.33</v>
      </c>
      <c r="AY118" s="374">
        <v>0.12118610315771276</v>
      </c>
      <c r="AZ118" s="374">
        <v>-0.25904360672876248</v>
      </c>
      <c r="BA118" s="374">
        <v>-1.1250687064858924E-2</v>
      </c>
      <c r="BB118" s="374">
        <v>-0.24875621890547259</v>
      </c>
      <c r="BC118" s="374">
        <v>-1.1250687064858924E-2</v>
      </c>
      <c r="BD118" s="354">
        <v>3.03</v>
      </c>
      <c r="BE118" s="374">
        <v>1.8183625166793071E-2</v>
      </c>
      <c r="BF118" s="374">
        <v>1.5777069159669924E-2</v>
      </c>
      <c r="BG118" s="354">
        <v>2.0299999999999998</v>
      </c>
      <c r="BH118" s="354">
        <v>2.57</v>
      </c>
      <c r="BI118" s="354">
        <v>1.88</v>
      </c>
      <c r="BJ118" s="354">
        <v>2.38</v>
      </c>
      <c r="BK118" s="374">
        <v>0</v>
      </c>
      <c r="BL118" s="374">
        <v>0</v>
      </c>
      <c r="BM118" s="354">
        <v>3.14</v>
      </c>
      <c r="BN118" s="354">
        <v>2.68</v>
      </c>
      <c r="BO118" s="374">
        <v>1.388402171748095</v>
      </c>
      <c r="BP118" s="374">
        <v>2.3163396799133616E-2</v>
      </c>
      <c r="BQ118" s="374">
        <v>4.8814963343474745E-2</v>
      </c>
      <c r="BR118" s="354">
        <v>669.88</v>
      </c>
      <c r="BS118" s="354">
        <v>1445.56</v>
      </c>
      <c r="BT118" s="354">
        <v>1346.93</v>
      </c>
      <c r="BU118" s="354">
        <v>8791.8700000000008</v>
      </c>
      <c r="BV118" s="354">
        <v>571.25</v>
      </c>
      <c r="BW118" s="354">
        <v>-25.9</v>
      </c>
      <c r="BX118" s="354">
        <v>21.73</v>
      </c>
      <c r="BY118" s="354">
        <v>24.56</v>
      </c>
      <c r="BZ118" s="354">
        <v>5.2735357664757085</v>
      </c>
      <c r="CA118" s="354">
        <v>33.15</v>
      </c>
      <c r="CB118" s="354">
        <v>0.38154680895773102</v>
      </c>
      <c r="CC118" s="354">
        <v>6.5976524886487473</v>
      </c>
      <c r="CD118" s="354">
        <v>0.5</v>
      </c>
      <c r="CE118" s="354">
        <v>0.37</v>
      </c>
      <c r="CF118" s="354">
        <v>0.19</v>
      </c>
      <c r="CG118" s="354">
        <v>0.19</v>
      </c>
      <c r="CH118" s="353" t="s">
        <v>100</v>
      </c>
      <c r="CI118" s="355">
        <v>19023.64</v>
      </c>
    </row>
    <row r="119" spans="1:87" ht="13.5" thickBot="1">
      <c r="A119" s="353" t="s">
        <v>394</v>
      </c>
      <c r="B119" s="353" t="s">
        <v>395</v>
      </c>
      <c r="C119" s="353" t="s">
        <v>96</v>
      </c>
      <c r="D119" s="353" t="s">
        <v>123</v>
      </c>
      <c r="E119" s="353" t="s">
        <v>231</v>
      </c>
      <c r="F119" s="353" t="s">
        <v>105</v>
      </c>
      <c r="G119" s="353">
        <v>12</v>
      </c>
      <c r="H119" s="353">
        <v>202112</v>
      </c>
      <c r="I119" s="353">
        <v>20221101</v>
      </c>
      <c r="J119" s="353">
        <v>20230124</v>
      </c>
      <c r="K119" s="354">
        <v>7857.16</v>
      </c>
      <c r="L119" s="354">
        <v>179.79</v>
      </c>
      <c r="M119" s="354">
        <v>44</v>
      </c>
      <c r="N119" s="354">
        <v>0.42</v>
      </c>
      <c r="O119" s="354">
        <v>-7.42</v>
      </c>
      <c r="P119" s="354">
        <v>3.89</v>
      </c>
      <c r="Q119" s="354">
        <v>5.8</v>
      </c>
      <c r="R119" s="354">
        <v>-24.93</v>
      </c>
      <c r="S119" s="354">
        <v>9.11</v>
      </c>
      <c r="T119" s="354">
        <v>-3.32</v>
      </c>
      <c r="U119" s="354">
        <v>4.45</v>
      </c>
      <c r="V119" s="354">
        <v>1.35</v>
      </c>
      <c r="W119" s="354">
        <v>3.67</v>
      </c>
      <c r="X119" s="354">
        <v>21.3</v>
      </c>
      <c r="Y119" s="374">
        <f t="shared" si="6"/>
        <v>1.7185185185185183</v>
      </c>
      <c r="Z119" s="374">
        <f t="shared" si="7"/>
        <v>4.8038147138964584</v>
      </c>
      <c r="AA119" s="354">
        <v>-30.55</v>
      </c>
      <c r="AB119" s="354"/>
      <c r="AC119" s="354">
        <v>40.4</v>
      </c>
      <c r="AD119" s="354">
        <v>48.99</v>
      </c>
      <c r="AE119" s="354">
        <v>8.44</v>
      </c>
      <c r="AF119" s="354"/>
      <c r="AG119" s="354">
        <v>98.830128348463845</v>
      </c>
      <c r="AH119" s="354">
        <v>-29.625463977460761</v>
      </c>
      <c r="AI119" s="354">
        <v>38.92538348016636</v>
      </c>
      <c r="AJ119" s="354">
        <v>38.92538348016636</v>
      </c>
      <c r="AK119" s="354">
        <v>4.681777896751016</v>
      </c>
      <c r="AL119" s="354">
        <v>88.14</v>
      </c>
      <c r="AM119" s="354">
        <v>1.9</v>
      </c>
      <c r="AN119" s="354">
        <v>1.78</v>
      </c>
      <c r="AO119" s="354">
        <v>1.5715120565463188</v>
      </c>
      <c r="AP119" s="354">
        <v>-5.8175333323841105</v>
      </c>
      <c r="AQ119" s="354">
        <v>3.9900117703083775</v>
      </c>
      <c r="AR119" s="354">
        <v>3.9900117703083775</v>
      </c>
      <c r="AS119" s="354">
        <v>26.927261750368945</v>
      </c>
      <c r="AT119" s="354">
        <v>94.54</v>
      </c>
      <c r="AU119" s="354">
        <v>26.2</v>
      </c>
      <c r="AV119" s="354">
        <v>2.04</v>
      </c>
      <c r="AW119" s="354">
        <v>5277.71</v>
      </c>
      <c r="AX119" s="354">
        <v>6625.86</v>
      </c>
      <c r="AY119" s="374">
        <v>2.1391928260863662E-2</v>
      </c>
      <c r="AZ119" s="374">
        <v>-1.0526688571035081</v>
      </c>
      <c r="BA119" s="374">
        <v>0</v>
      </c>
      <c r="BB119" s="374">
        <v>-1.0555732380543279</v>
      </c>
      <c r="BC119" s="374">
        <v>0</v>
      </c>
      <c r="BD119" s="354">
        <v>4.76</v>
      </c>
      <c r="BE119" s="374">
        <v>0</v>
      </c>
      <c r="BF119" s="374">
        <v>-3.6868769015663612E-2</v>
      </c>
      <c r="BG119" s="354">
        <v>2.2000000000000002</v>
      </c>
      <c r="BH119" s="354">
        <v>1.7</v>
      </c>
      <c r="BI119" s="354">
        <v>0.69</v>
      </c>
      <c r="BJ119" s="354">
        <v>0.64</v>
      </c>
      <c r="BK119" s="374">
        <v>0</v>
      </c>
      <c r="BL119" s="374">
        <v>0</v>
      </c>
      <c r="BM119" s="354">
        <v>0.82</v>
      </c>
      <c r="BN119" s="354">
        <v>0.91</v>
      </c>
      <c r="BO119" s="374">
        <v>-4.9957023495935574E-2</v>
      </c>
      <c r="BP119" s="374">
        <v>-0.16256290593426667</v>
      </c>
      <c r="BQ119" s="374">
        <v>0.21359407089643528</v>
      </c>
      <c r="BR119" s="354">
        <v>-66.569999999999993</v>
      </c>
      <c r="BS119" s="354">
        <v>-87.56</v>
      </c>
      <c r="BT119" s="354">
        <v>93.88</v>
      </c>
      <c r="BU119" s="354">
        <v>1168.3499999999999</v>
      </c>
      <c r="BV119" s="354">
        <v>-40.159999999999997</v>
      </c>
      <c r="BW119" s="354">
        <v>-105.27</v>
      </c>
      <c r="BX119" s="354">
        <v>-29.35</v>
      </c>
      <c r="BY119" s="354">
        <v>5.48</v>
      </c>
      <c r="BZ119" s="354">
        <v>0</v>
      </c>
      <c r="CA119" s="354">
        <v>52.26</v>
      </c>
      <c r="CB119" s="354">
        <v>0.74797212865653462</v>
      </c>
      <c r="CC119" s="354">
        <v>1.0086116859959178</v>
      </c>
      <c r="CD119" s="354">
        <v>0.28000000000000003</v>
      </c>
      <c r="CE119" s="354">
        <v>1.24</v>
      </c>
      <c r="CF119" s="354">
        <v>1.45</v>
      </c>
      <c r="CG119" s="354">
        <v>1</v>
      </c>
      <c r="CH119" s="353">
        <v>750</v>
      </c>
      <c r="CI119" s="355">
        <v>5874.28</v>
      </c>
    </row>
    <row r="120" spans="1:87" ht="13.5" thickBot="1">
      <c r="A120" s="353" t="s">
        <v>396</v>
      </c>
      <c r="B120" s="353" t="s">
        <v>397</v>
      </c>
      <c r="C120" s="353" t="s">
        <v>108</v>
      </c>
      <c r="D120" s="353" t="s">
        <v>129</v>
      </c>
      <c r="E120" s="353" t="s">
        <v>299</v>
      </c>
      <c r="F120" s="353" t="s">
        <v>105</v>
      </c>
      <c r="G120" s="353">
        <v>12</v>
      </c>
      <c r="H120" s="353">
        <v>202112</v>
      </c>
      <c r="I120" s="353">
        <v>20221027</v>
      </c>
      <c r="J120" s="353">
        <v>20230302</v>
      </c>
      <c r="K120" s="354">
        <v>21558.58</v>
      </c>
      <c r="L120" s="354">
        <v>389.68</v>
      </c>
      <c r="M120" s="354">
        <v>55</v>
      </c>
      <c r="N120" s="354">
        <v>0.79</v>
      </c>
      <c r="O120" s="354">
        <v>-3.5</v>
      </c>
      <c r="P120" s="354">
        <v>-3.06</v>
      </c>
      <c r="Q120" s="354">
        <v>-2.86</v>
      </c>
      <c r="R120" s="354">
        <v>-21.71</v>
      </c>
      <c r="S120" s="354">
        <v>19.96</v>
      </c>
      <c r="T120" s="354">
        <v>3.68</v>
      </c>
      <c r="U120" s="354">
        <v>-17.190000000000001</v>
      </c>
      <c r="V120" s="354">
        <v>-7.96</v>
      </c>
      <c r="W120" s="354">
        <v>-15.55</v>
      </c>
      <c r="X120" s="354">
        <v>-9.67</v>
      </c>
      <c r="Y120" s="374">
        <f t="shared" si="6"/>
        <v>0.95351758793969865</v>
      </c>
      <c r="Z120" s="374">
        <f t="shared" si="7"/>
        <v>-0.37813504823151134</v>
      </c>
      <c r="AA120" s="354"/>
      <c r="AB120" s="354">
        <v>26.67</v>
      </c>
      <c r="AC120" s="354"/>
      <c r="AD120" s="354"/>
      <c r="AE120" s="354"/>
      <c r="AF120" s="354"/>
      <c r="AG120" s="354">
        <v>4.7570944351420206</v>
      </c>
      <c r="AH120" s="354">
        <v>-16.462605601024062</v>
      </c>
      <c r="AI120" s="354">
        <v>-8.9394940129797568E-2</v>
      </c>
      <c r="AJ120" s="354">
        <v>-9.0185782666673084E-2</v>
      </c>
      <c r="AK120" s="354">
        <v>-4315.7923640848203</v>
      </c>
      <c r="AL120" s="354"/>
      <c r="AM120" s="354">
        <v>7.22</v>
      </c>
      <c r="AN120" s="354">
        <v>70</v>
      </c>
      <c r="AO120" s="354">
        <v>75.932409534897886</v>
      </c>
      <c r="AP120" s="354">
        <v>-21.519994102719064</v>
      </c>
      <c r="AQ120" s="354">
        <v>-4040.694499273844</v>
      </c>
      <c r="AR120" s="354">
        <v>-4005.2614964871918</v>
      </c>
      <c r="AS120" s="354">
        <v>47.05110558349805</v>
      </c>
      <c r="AT120" s="354">
        <v>53.94</v>
      </c>
      <c r="AU120" s="354"/>
      <c r="AV120" s="354">
        <v>1196.52</v>
      </c>
      <c r="AW120" s="354">
        <v>539.41999999999996</v>
      </c>
      <c r="AX120" s="354">
        <v>428.08</v>
      </c>
      <c r="AY120" s="374">
        <v>12.652079615648592</v>
      </c>
      <c r="AZ120" s="374">
        <v>0.2281201611576732</v>
      </c>
      <c r="BA120" s="374">
        <v>0.32128892320875957</v>
      </c>
      <c r="BB120" s="374">
        <v>0.44238714690509517</v>
      </c>
      <c r="BC120" s="374">
        <v>0.32128892320875957</v>
      </c>
      <c r="BD120" s="354">
        <v>-49.53</v>
      </c>
      <c r="BE120" s="374">
        <v>-0.28037067861029358</v>
      </c>
      <c r="BF120" s="374">
        <v>-0.29525584024665408</v>
      </c>
      <c r="BG120" s="354">
        <v>-49.53</v>
      </c>
      <c r="BH120" s="354"/>
      <c r="BI120" s="354">
        <v>-44.7</v>
      </c>
      <c r="BJ120" s="354"/>
      <c r="BK120" s="374">
        <v>8.8466140894242224E-3</v>
      </c>
      <c r="BL120" s="374">
        <v>-1.6624486809286809E-4</v>
      </c>
      <c r="BM120" s="354">
        <v>0</v>
      </c>
      <c r="BN120" s="354">
        <v>0</v>
      </c>
      <c r="BO120" s="374">
        <v>0</v>
      </c>
      <c r="BP120" s="374">
        <v>-4.2670240794754059E-2</v>
      </c>
      <c r="BQ120" s="374">
        <v>-2.3375698573565505E-4</v>
      </c>
      <c r="BR120" s="354">
        <v>-398.8</v>
      </c>
      <c r="BS120" s="354">
        <v>-392.93</v>
      </c>
      <c r="BT120" s="354">
        <v>-402.4</v>
      </c>
      <c r="BU120" s="354" t="s">
        <v>100</v>
      </c>
      <c r="BV120" s="354">
        <v>-408.27</v>
      </c>
      <c r="BW120" s="354">
        <v>32.9</v>
      </c>
      <c r="BX120" s="354">
        <v>-295.08</v>
      </c>
      <c r="BY120" s="354">
        <v>-295.08</v>
      </c>
      <c r="BZ120" s="354">
        <v>-131.80327610647345</v>
      </c>
      <c r="CA120" s="354">
        <v>0</v>
      </c>
      <c r="CB120" s="354">
        <v>8.5870478126137753E-2</v>
      </c>
      <c r="CC120" s="354">
        <v>1.4651205206101845</v>
      </c>
      <c r="CD120" s="354">
        <v>0</v>
      </c>
      <c r="CE120" s="354">
        <v>11.07</v>
      </c>
      <c r="CF120" s="354">
        <v>8.08</v>
      </c>
      <c r="CG120" s="354">
        <v>7.95</v>
      </c>
      <c r="CH120" s="353" t="s">
        <v>100</v>
      </c>
      <c r="CI120" s="355">
        <v>2534.2199999999998</v>
      </c>
    </row>
    <row r="121" spans="1:87" ht="13.5" thickBot="1">
      <c r="A121" s="353" t="s">
        <v>398</v>
      </c>
      <c r="B121" s="353" t="s">
        <v>399</v>
      </c>
      <c r="C121" s="353" t="s">
        <v>96</v>
      </c>
      <c r="D121" s="353" t="s">
        <v>143</v>
      </c>
      <c r="E121" s="353" t="s">
        <v>400</v>
      </c>
      <c r="F121" s="353" t="s">
        <v>105</v>
      </c>
      <c r="G121" s="353">
        <v>9</v>
      </c>
      <c r="H121" s="353">
        <v>202209</v>
      </c>
      <c r="I121" s="353">
        <v>20221115</v>
      </c>
      <c r="J121" s="353">
        <v>20230214</v>
      </c>
      <c r="K121" s="354">
        <v>10797.4</v>
      </c>
      <c r="L121" s="354">
        <v>41.73</v>
      </c>
      <c r="M121" s="354">
        <v>259</v>
      </c>
      <c r="N121" s="354">
        <v>1.69</v>
      </c>
      <c r="O121" s="354">
        <v>0.49</v>
      </c>
      <c r="P121" s="354">
        <v>0.42</v>
      </c>
      <c r="Q121" s="354">
        <v>0.39</v>
      </c>
      <c r="R121" s="354">
        <v>-2.04</v>
      </c>
      <c r="S121" s="354">
        <v>8.6999999999999993</v>
      </c>
      <c r="T121" s="354">
        <v>1.77</v>
      </c>
      <c r="U121" s="354">
        <v>1.17</v>
      </c>
      <c r="V121" s="354">
        <v>1.18</v>
      </c>
      <c r="W121" s="354">
        <v>1.88</v>
      </c>
      <c r="X121" s="354">
        <v>2.41</v>
      </c>
      <c r="Y121" s="374">
        <f t="shared" si="6"/>
        <v>0.59322033898305082</v>
      </c>
      <c r="Z121" s="374">
        <f t="shared" si="7"/>
        <v>0.28191489361702149</v>
      </c>
      <c r="AA121" s="354">
        <v>-24.04</v>
      </c>
      <c r="AB121" s="354">
        <v>27.51</v>
      </c>
      <c r="AC121" s="354">
        <v>35.67</v>
      </c>
      <c r="AD121" s="354">
        <v>22.16</v>
      </c>
      <c r="AE121" s="354">
        <v>17.329999999999998</v>
      </c>
      <c r="AF121" s="354">
        <v>0.81</v>
      </c>
      <c r="AG121" s="354">
        <v>47.955478417182576</v>
      </c>
      <c r="AH121" s="354">
        <v>0.8919503180666507</v>
      </c>
      <c r="AI121" s="354">
        <v>2.6905842973477658</v>
      </c>
      <c r="AJ121" s="354">
        <v>1.1858810949860918</v>
      </c>
      <c r="AK121" s="354">
        <v>15.427875662887924</v>
      </c>
      <c r="AL121" s="354">
        <v>12.81</v>
      </c>
      <c r="AM121" s="354">
        <v>3.56</v>
      </c>
      <c r="AN121" s="354">
        <v>0.66</v>
      </c>
      <c r="AO121" s="354">
        <v>1.4679306748452381</v>
      </c>
      <c r="AP121" s="354">
        <v>17.874805808290223</v>
      </c>
      <c r="AQ121" s="354">
        <v>26.163580105946881</v>
      </c>
      <c r="AR121" s="354">
        <v>59.36119404642897</v>
      </c>
      <c r="AS121" s="354">
        <v>1.2763421947761135</v>
      </c>
      <c r="AT121" s="354">
        <v>11.71</v>
      </c>
      <c r="AU121" s="354">
        <v>-3.94</v>
      </c>
      <c r="AV121" s="354">
        <v>34.979999999999997</v>
      </c>
      <c r="AW121" s="354">
        <v>16326.62</v>
      </c>
      <c r="AX121" s="354">
        <v>18163.62</v>
      </c>
      <c r="AY121" s="374">
        <v>-5.7179985687738757E-2</v>
      </c>
      <c r="AZ121" s="374">
        <v>0.80319113208487436</v>
      </c>
      <c r="BA121" s="374">
        <v>1.7226510744793693</v>
      </c>
      <c r="BB121" s="374">
        <v>0.80327868852459028</v>
      </c>
      <c r="BC121" s="374">
        <v>1.7226510744793693</v>
      </c>
      <c r="BD121" s="354">
        <v>10.55</v>
      </c>
      <c r="BE121" s="374">
        <v>5.3266844967384534E-2</v>
      </c>
      <c r="BF121" s="374">
        <v>1.8030275846022799E-2</v>
      </c>
      <c r="BG121" s="354">
        <v>2.87</v>
      </c>
      <c r="BH121" s="354">
        <v>2.6</v>
      </c>
      <c r="BI121" s="354">
        <v>2.0699999999999998</v>
      </c>
      <c r="BJ121" s="354">
        <v>1.94</v>
      </c>
      <c r="BK121" s="374">
        <v>-0.55924774549711376</v>
      </c>
      <c r="BL121" s="374">
        <v>-3.1377086665087567E-2</v>
      </c>
      <c r="BM121" s="354">
        <v>1.05</v>
      </c>
      <c r="BN121" s="354">
        <v>1.27</v>
      </c>
      <c r="BO121" s="374">
        <v>0.49330101810347821</v>
      </c>
      <c r="BP121" s="374">
        <v>2.1487601013410039E-2</v>
      </c>
      <c r="BQ121" s="374">
        <v>2.8568564080609295E-2</v>
      </c>
      <c r="BR121" s="354">
        <v>628.36</v>
      </c>
      <c r="BS121" s="354">
        <v>1160.69</v>
      </c>
      <c r="BT121" s="354">
        <v>843.1</v>
      </c>
      <c r="BU121" s="354">
        <v>7345.86</v>
      </c>
      <c r="BV121" s="354">
        <v>194.48</v>
      </c>
      <c r="BW121" s="354">
        <v>314.11</v>
      </c>
      <c r="BX121" s="354">
        <v>1.19</v>
      </c>
      <c r="BY121" s="354">
        <v>1.88</v>
      </c>
      <c r="BZ121" s="354">
        <v>3.1888606952550114</v>
      </c>
      <c r="CA121" s="354">
        <v>70.819999999999993</v>
      </c>
      <c r="CB121" s="354">
        <v>0.79854182706294929</v>
      </c>
      <c r="CC121" s="354">
        <v>7.3345708560450227</v>
      </c>
      <c r="CD121" s="354">
        <v>2.42</v>
      </c>
      <c r="CE121" s="354">
        <v>1</v>
      </c>
      <c r="CF121" s="354">
        <v>0.83</v>
      </c>
      <c r="CG121" s="354">
        <v>0.18</v>
      </c>
      <c r="CH121" s="353" t="s">
        <v>100</v>
      </c>
      <c r="CI121" s="355">
        <v>3029.64</v>
      </c>
    </row>
    <row r="122" spans="1:87" ht="13.5" thickBot="1">
      <c r="A122" s="353" t="s">
        <v>401</v>
      </c>
      <c r="B122" s="353" t="s">
        <v>402</v>
      </c>
      <c r="C122" s="353" t="s">
        <v>108</v>
      </c>
      <c r="D122" s="353" t="s">
        <v>116</v>
      </c>
      <c r="E122" s="353" t="s">
        <v>403</v>
      </c>
      <c r="F122" s="353" t="s">
        <v>105</v>
      </c>
      <c r="G122" s="353">
        <v>12</v>
      </c>
      <c r="H122" s="353">
        <v>202112</v>
      </c>
      <c r="I122" s="353">
        <v>20221108</v>
      </c>
      <c r="J122" s="353">
        <v>20230404</v>
      </c>
      <c r="K122" s="354">
        <v>3304.77</v>
      </c>
      <c r="L122" s="354">
        <v>21.96</v>
      </c>
      <c r="M122" s="354">
        <v>150</v>
      </c>
      <c r="N122" s="354">
        <v>1.98</v>
      </c>
      <c r="O122" s="354">
        <v>0.12</v>
      </c>
      <c r="P122" s="354">
        <v>0.11</v>
      </c>
      <c r="Q122" s="354">
        <v>0.17</v>
      </c>
      <c r="R122" s="354">
        <v>50</v>
      </c>
      <c r="S122" s="354">
        <v>125</v>
      </c>
      <c r="T122" s="354"/>
      <c r="U122" s="354">
        <v>0.1</v>
      </c>
      <c r="V122" s="354">
        <v>0.13</v>
      </c>
      <c r="W122" s="354">
        <v>0.34</v>
      </c>
      <c r="X122" s="354">
        <v>0.95</v>
      </c>
      <c r="Y122" s="374">
        <f t="shared" si="6"/>
        <v>1.6153846153846154</v>
      </c>
      <c r="Z122" s="374">
        <f t="shared" si="7"/>
        <v>1.7941176470588234</v>
      </c>
      <c r="AA122" s="354"/>
      <c r="AB122" s="354"/>
      <c r="AC122" s="354">
        <v>115.58</v>
      </c>
      <c r="AD122" s="354">
        <v>65.23</v>
      </c>
      <c r="AE122" s="354">
        <v>23.19</v>
      </c>
      <c r="AF122" s="354"/>
      <c r="AG122" s="354">
        <v>9.715244608240976</v>
      </c>
      <c r="AH122" s="354">
        <v>-3.9315602506619127E-2</v>
      </c>
      <c r="AI122" s="354">
        <v>-0.35475179947047003</v>
      </c>
      <c r="AJ122" s="354">
        <v>-0.40660714998469949</v>
      </c>
      <c r="AK122" s="354">
        <v>-61.366848688281735</v>
      </c>
      <c r="AL122" s="354">
        <v>57.85</v>
      </c>
      <c r="AM122" s="354">
        <v>53.4</v>
      </c>
      <c r="AN122" s="354">
        <v>2.2599999999999998</v>
      </c>
      <c r="AO122" s="354">
        <v>2.7269830424913466</v>
      </c>
      <c r="AP122" s="354">
        <v>48.874356507332635</v>
      </c>
      <c r="AQ122" s="354">
        <v>-74.681248523262141</v>
      </c>
      <c r="AR122" s="354">
        <v>-65.157012859526844</v>
      </c>
      <c r="AS122" s="354">
        <v>0.41762350155000599</v>
      </c>
      <c r="AT122" s="354">
        <v>0.41</v>
      </c>
      <c r="AU122" s="354"/>
      <c r="AV122" s="354">
        <v>-2.2200000000000002</v>
      </c>
      <c r="AW122" s="354">
        <v>853.32</v>
      </c>
      <c r="AX122" s="354">
        <v>1544.4</v>
      </c>
      <c r="AY122" s="374">
        <v>-2.2166657881287372E-2</v>
      </c>
      <c r="AZ122" s="374">
        <v>-1.8532324412167995</v>
      </c>
      <c r="BA122" s="374">
        <v>-1.2598516993656259</v>
      </c>
      <c r="BB122" s="374">
        <v>-1.7913532842974711</v>
      </c>
      <c r="BC122" s="374">
        <v>-1.2598516993656259</v>
      </c>
      <c r="BD122" s="354">
        <v>127</v>
      </c>
      <c r="BE122" s="374">
        <v>-4.0943643557307917E-2</v>
      </c>
      <c r="BF122" s="374">
        <v>-4.5540674140679841E-3</v>
      </c>
      <c r="BG122" s="354">
        <v>4.9000000000000004</v>
      </c>
      <c r="BH122" s="354"/>
      <c r="BI122" s="354">
        <v>3.32</v>
      </c>
      <c r="BJ122" s="354"/>
      <c r="BK122" s="374">
        <v>0.14617360811596378</v>
      </c>
      <c r="BL122" s="374">
        <v>-5.337523922994491E-3</v>
      </c>
      <c r="BM122" s="354">
        <v>0</v>
      </c>
      <c r="BN122" s="354"/>
      <c r="BO122" s="374">
        <v>0</v>
      </c>
      <c r="BP122" s="374">
        <v>-1.8059532616729044E-3</v>
      </c>
      <c r="BQ122" s="374">
        <v>-1.8677406981382615E-2</v>
      </c>
      <c r="BR122" s="354">
        <v>-25.65</v>
      </c>
      <c r="BS122" s="354">
        <v>15.34</v>
      </c>
      <c r="BT122" s="354">
        <v>51.26</v>
      </c>
      <c r="BU122" s="354">
        <v>711.06</v>
      </c>
      <c r="BV122" s="354">
        <v>-50.4</v>
      </c>
      <c r="BW122" s="354">
        <v>-185.32</v>
      </c>
      <c r="BX122" s="354">
        <v>-0.4</v>
      </c>
      <c r="BY122" s="354">
        <v>3.58</v>
      </c>
      <c r="BZ122" s="354">
        <v>-1.5732697682064771</v>
      </c>
      <c r="CA122" s="354">
        <v>94.25</v>
      </c>
      <c r="CB122" s="354">
        <v>0.79226257190849225</v>
      </c>
      <c r="CC122" s="354">
        <v>8.7134687365772834</v>
      </c>
      <c r="CD122" s="354">
        <v>11.73</v>
      </c>
      <c r="CE122" s="354">
        <v>1.7</v>
      </c>
      <c r="CF122" s="354">
        <v>2.64</v>
      </c>
      <c r="CG122" s="354">
        <v>1.64</v>
      </c>
      <c r="CH122" s="353" t="s">
        <v>100</v>
      </c>
      <c r="CI122" s="353">
        <v>-69.209999999999994</v>
      </c>
    </row>
    <row r="123" spans="1:87" ht="13.5" thickBot="1">
      <c r="A123" s="353" t="s">
        <v>404</v>
      </c>
      <c r="B123" s="353" t="s">
        <v>405</v>
      </c>
      <c r="C123" s="353" t="s">
        <v>96</v>
      </c>
      <c r="D123" s="353" t="s">
        <v>97</v>
      </c>
      <c r="E123" s="353" t="s">
        <v>406</v>
      </c>
      <c r="F123" s="353" t="s">
        <v>105</v>
      </c>
      <c r="G123" s="353">
        <v>12</v>
      </c>
      <c r="H123" s="353">
        <v>202112</v>
      </c>
      <c r="I123" s="353">
        <v>20221103</v>
      </c>
      <c r="J123" s="353">
        <v>20230202</v>
      </c>
      <c r="K123" s="354">
        <v>6531.56</v>
      </c>
      <c r="L123" s="354">
        <v>106.19</v>
      </c>
      <c r="M123" s="354">
        <v>62</v>
      </c>
      <c r="N123" s="354">
        <v>1.39</v>
      </c>
      <c r="O123" s="354">
        <v>5.36</v>
      </c>
      <c r="P123" s="354">
        <v>5.57</v>
      </c>
      <c r="Q123" s="354">
        <v>4.03</v>
      </c>
      <c r="R123" s="354">
        <v>1.68</v>
      </c>
      <c r="S123" s="354">
        <v>3.77</v>
      </c>
      <c r="T123" s="354">
        <v>11.7</v>
      </c>
      <c r="U123" s="354">
        <v>22.03</v>
      </c>
      <c r="V123" s="354">
        <v>14.6</v>
      </c>
      <c r="W123" s="354">
        <v>22.23</v>
      </c>
      <c r="X123" s="354">
        <v>15.36</v>
      </c>
      <c r="Y123" s="374">
        <f t="shared" si="6"/>
        <v>0.52260273972602755</v>
      </c>
      <c r="Z123" s="374">
        <f t="shared" si="7"/>
        <v>-0.30904183535762486</v>
      </c>
      <c r="AA123" s="354">
        <v>20.95</v>
      </c>
      <c r="AB123" s="354">
        <v>4.13</v>
      </c>
      <c r="AC123" s="354">
        <v>4.82</v>
      </c>
      <c r="AD123" s="354">
        <v>4.78</v>
      </c>
      <c r="AE123" s="354">
        <v>6.92</v>
      </c>
      <c r="AF123" s="354">
        <v>1.1599999999999999</v>
      </c>
      <c r="AG123" s="354">
        <v>573.23092732141743</v>
      </c>
      <c r="AH123" s="354">
        <v>22.555427539390919</v>
      </c>
      <c r="AI123" s="354">
        <v>-1.7729183533661332</v>
      </c>
      <c r="AJ123" s="354">
        <v>-2.9491343339353553</v>
      </c>
      <c r="AK123" s="354">
        <v>-59.292070500829887</v>
      </c>
      <c r="AL123" s="354">
        <v>5.4</v>
      </c>
      <c r="AM123" s="354">
        <v>1.23</v>
      </c>
      <c r="AN123" s="354">
        <v>0.18</v>
      </c>
      <c r="AO123" s="354">
        <v>0.2772924564410662</v>
      </c>
      <c r="AP123" s="354">
        <v>4.554758311405446</v>
      </c>
      <c r="AQ123" s="354">
        <v>-89.655912040818123</v>
      </c>
      <c r="AR123" s="354">
        <v>-53.898057513317177</v>
      </c>
      <c r="AS123" s="354">
        <v>5.1999906582798783</v>
      </c>
      <c r="AT123" s="354">
        <v>86.21</v>
      </c>
      <c r="AU123" s="354">
        <v>5.41</v>
      </c>
      <c r="AV123" s="354">
        <v>20.239999999999998</v>
      </c>
      <c r="AW123" s="354">
        <v>34477.019999999997</v>
      </c>
      <c r="AX123" s="354">
        <v>37014.99</v>
      </c>
      <c r="AY123" s="374">
        <v>0.20240580081241255</v>
      </c>
      <c r="AZ123" s="374">
        <v>0.89617547113637375</v>
      </c>
      <c r="BA123" s="374">
        <v>0.74041683109542533</v>
      </c>
      <c r="BB123" s="374">
        <v>1.0413885180240321</v>
      </c>
      <c r="BC123" s="374">
        <v>0.74041683109542533</v>
      </c>
      <c r="BD123" s="354">
        <v>27.82</v>
      </c>
      <c r="BE123" s="374">
        <v>0.22644218061807317</v>
      </c>
      <c r="BF123" s="374">
        <v>7.1226004815003588E-2</v>
      </c>
      <c r="BG123" s="354">
        <v>18.350000000000001</v>
      </c>
      <c r="BH123" s="354">
        <v>10.79</v>
      </c>
      <c r="BI123" s="354">
        <v>7.52</v>
      </c>
      <c r="BJ123" s="354">
        <v>4.93</v>
      </c>
      <c r="BK123" s="374">
        <v>0.66343493953684429</v>
      </c>
      <c r="BL123" s="374">
        <v>-2.0519060024646991E-3</v>
      </c>
      <c r="BM123" s="354">
        <v>0</v>
      </c>
      <c r="BN123" s="354">
        <v>0</v>
      </c>
      <c r="BO123" s="374">
        <v>0</v>
      </c>
      <c r="BP123" s="374">
        <v>0.21456837461368833</v>
      </c>
      <c r="BQ123" s="374">
        <v>-2.8054930878380471E-2</v>
      </c>
      <c r="BR123" s="354">
        <v>1568.1</v>
      </c>
      <c r="BS123" s="354">
        <v>1799.34</v>
      </c>
      <c r="BT123" s="354">
        <v>1368.59</v>
      </c>
      <c r="BU123" s="354">
        <v>2244.44</v>
      </c>
      <c r="BV123" s="354">
        <v>1108.2</v>
      </c>
      <c r="BW123" s="354">
        <v>89.62</v>
      </c>
      <c r="BX123" s="354">
        <v>3.93</v>
      </c>
      <c r="BY123" s="354">
        <v>4.0599999999999996</v>
      </c>
      <c r="BZ123" s="354">
        <v>12.6515794262668</v>
      </c>
      <c r="CA123" s="354">
        <v>37.54</v>
      </c>
      <c r="CB123" s="354">
        <v>0.74140465818113566</v>
      </c>
      <c r="CC123" s="354">
        <v>1.5425637470231164</v>
      </c>
      <c r="CD123" s="354">
        <v>0.6</v>
      </c>
      <c r="CE123" s="354">
        <v>1.5</v>
      </c>
      <c r="CF123" s="354">
        <v>1.03</v>
      </c>
      <c r="CG123" s="354">
        <v>0.05</v>
      </c>
      <c r="CH123" s="353" t="s">
        <v>100</v>
      </c>
      <c r="CI123" s="355">
        <v>5340.85</v>
      </c>
    </row>
    <row r="124" spans="1:87" ht="13.5" thickBot="1">
      <c r="A124" s="353" t="s">
        <v>407</v>
      </c>
      <c r="B124" s="353" t="s">
        <v>408</v>
      </c>
      <c r="C124" s="353" t="s">
        <v>108</v>
      </c>
      <c r="D124" s="353" t="s">
        <v>129</v>
      </c>
      <c r="E124" s="353" t="s">
        <v>409</v>
      </c>
      <c r="F124" s="353" t="s">
        <v>105</v>
      </c>
      <c r="G124" s="353">
        <v>9</v>
      </c>
      <c r="H124" s="353">
        <v>202209</v>
      </c>
      <c r="I124" s="353">
        <v>20221128</v>
      </c>
      <c r="J124" s="353">
        <v>20230201</v>
      </c>
      <c r="K124" s="354">
        <v>3332.82</v>
      </c>
      <c r="L124" s="354">
        <v>31.44</v>
      </c>
      <c r="M124" s="354">
        <v>106</v>
      </c>
      <c r="N124" s="354">
        <v>1.37</v>
      </c>
      <c r="O124" s="354">
        <v>-0.56999999999999995</v>
      </c>
      <c r="P124" s="354">
        <v>1.05</v>
      </c>
      <c r="Q124" s="354">
        <v>-0.61</v>
      </c>
      <c r="R124" s="354">
        <v>-42.11</v>
      </c>
      <c r="S124" s="354">
        <v>-51.11</v>
      </c>
      <c r="T124" s="354">
        <v>-65.209999999999994</v>
      </c>
      <c r="U124" s="354">
        <v>-1.68</v>
      </c>
      <c r="V124" s="354">
        <v>-1.29</v>
      </c>
      <c r="W124" s="354">
        <v>-0.69</v>
      </c>
      <c r="X124" s="354">
        <v>-2.94</v>
      </c>
      <c r="Y124" s="374">
        <f t="shared" si="6"/>
        <v>-0.46511627906976749</v>
      </c>
      <c r="Z124" s="374">
        <f t="shared" si="7"/>
        <v>3.2608695652173916</v>
      </c>
      <c r="AA124" s="354"/>
      <c r="AB124" s="354"/>
      <c r="AC124" s="354"/>
      <c r="AD124" s="354"/>
      <c r="AE124" s="354"/>
      <c r="AF124" s="354"/>
      <c r="AG124" s="354">
        <v>2.3071253770417166</v>
      </c>
      <c r="AH124" s="354">
        <v>-1.6700149868153966</v>
      </c>
      <c r="AI124" s="354">
        <v>-1.2912469409823004</v>
      </c>
      <c r="AJ124" s="354">
        <v>-1.791854001859124</v>
      </c>
      <c r="AK124" s="354">
        <v>-24.604124115741453</v>
      </c>
      <c r="AL124" s="354"/>
      <c r="AM124" s="354">
        <v>7.95</v>
      </c>
      <c r="AN124" s="354">
        <v>13.7</v>
      </c>
      <c r="AO124" s="354">
        <v>13.661724944599989</v>
      </c>
      <c r="AP124" s="354">
        <v>-21.034023420686164</v>
      </c>
      <c r="AQ124" s="354">
        <v>-24.409980239622129</v>
      </c>
      <c r="AR124" s="354">
        <v>-17.590335083744467</v>
      </c>
      <c r="AS124" s="354">
        <v>3.5702388405137251</v>
      </c>
      <c r="AT124" s="354">
        <v>3.95</v>
      </c>
      <c r="AU124" s="354">
        <v>60.7</v>
      </c>
      <c r="AV124" s="354">
        <v>75.89</v>
      </c>
      <c r="AW124" s="354">
        <v>243.23</v>
      </c>
      <c r="AX124" s="354">
        <v>308.14</v>
      </c>
      <c r="AY124" s="374">
        <v>0.57158487448175155</v>
      </c>
      <c r="AZ124" s="374">
        <v>-0.66579096579945984</v>
      </c>
      <c r="BA124" s="374">
        <v>-0.59980587127123131</v>
      </c>
      <c r="BB124" s="374">
        <v>-0.61904761904761918</v>
      </c>
      <c r="BC124" s="374">
        <v>-0.59980587127123131</v>
      </c>
      <c r="BD124" s="354">
        <v>-40.229999999999997</v>
      </c>
      <c r="BE124" s="374">
        <v>-0.32274552558449005</v>
      </c>
      <c r="BF124" s="374">
        <v>-0.25892493422571644</v>
      </c>
      <c r="BG124" s="354">
        <v>-38.47</v>
      </c>
      <c r="BH124" s="354">
        <v>-20.71</v>
      </c>
      <c r="BI124" s="354">
        <v>-24.8</v>
      </c>
      <c r="BJ124" s="354">
        <v>-16.100000000000001</v>
      </c>
      <c r="BK124" s="374">
        <v>0.38769273714289915</v>
      </c>
      <c r="BL124" s="374">
        <v>-0.21698303259041815</v>
      </c>
      <c r="BM124" s="354">
        <v>0</v>
      </c>
      <c r="BN124" s="354">
        <v>0</v>
      </c>
      <c r="BO124" s="374">
        <v>0</v>
      </c>
      <c r="BP124" s="374">
        <v>-5.2565784917072603E-2</v>
      </c>
      <c r="BQ124" s="374">
        <v>-5.6400818440639718E-2</v>
      </c>
      <c r="BR124" s="354">
        <v>-172.71</v>
      </c>
      <c r="BS124" s="354">
        <v>-159.38</v>
      </c>
      <c r="BT124" s="354">
        <v>-159.38</v>
      </c>
      <c r="BU124" s="354" t="s">
        <v>100</v>
      </c>
      <c r="BV124" s="354">
        <v>-176.06</v>
      </c>
      <c r="BW124" s="354">
        <v>-25</v>
      </c>
      <c r="BX124" s="354">
        <v>-71.010000000000005</v>
      </c>
      <c r="BY124" s="354">
        <v>-71.010000000000005</v>
      </c>
      <c r="BZ124" s="354">
        <v>-46.042558679391277</v>
      </c>
      <c r="CA124" s="354">
        <v>0</v>
      </c>
      <c r="CB124" s="354">
        <v>0.39541057810009261</v>
      </c>
      <c r="CC124" s="354">
        <v>0.16729332826940119</v>
      </c>
      <c r="CD124" s="354">
        <v>0</v>
      </c>
      <c r="CE124" s="354">
        <v>2.92</v>
      </c>
      <c r="CF124" s="354">
        <v>2.92</v>
      </c>
      <c r="CG124" s="354">
        <v>2.91</v>
      </c>
      <c r="CH124" s="353" t="s">
        <v>100</v>
      </c>
      <c r="CI124" s="353">
        <v>418.34</v>
      </c>
    </row>
    <row r="125" spans="1:87" ht="13.5" thickBot="1">
      <c r="A125" s="353" t="s">
        <v>410</v>
      </c>
      <c r="B125" s="353" t="s">
        <v>411</v>
      </c>
      <c r="C125" s="353" t="s">
        <v>96</v>
      </c>
      <c r="D125" s="353" t="s">
        <v>412</v>
      </c>
      <c r="E125" s="353" t="s">
        <v>413</v>
      </c>
      <c r="F125" s="353" t="s">
        <v>105</v>
      </c>
      <c r="G125" s="353">
        <v>12</v>
      </c>
      <c r="H125" s="353">
        <v>202112</v>
      </c>
      <c r="I125" s="353">
        <v>20221020</v>
      </c>
      <c r="J125" s="353">
        <v>20230220</v>
      </c>
      <c r="K125" s="354">
        <v>4835.12</v>
      </c>
      <c r="L125" s="354">
        <v>17.93</v>
      </c>
      <c r="M125" s="354">
        <v>269.67</v>
      </c>
      <c r="N125" s="354">
        <v>0.85</v>
      </c>
      <c r="O125" s="354">
        <v>0.03</v>
      </c>
      <c r="P125" s="354">
        <v>0.2</v>
      </c>
      <c r="Q125" s="354"/>
      <c r="R125" s="354">
        <v>566.66999999999996</v>
      </c>
      <c r="S125" s="354">
        <v>1100</v>
      </c>
      <c r="T125" s="354"/>
      <c r="U125" s="354"/>
      <c r="V125" s="354">
        <v>0.17</v>
      </c>
      <c r="W125" s="354">
        <v>0.79</v>
      </c>
      <c r="X125" s="354">
        <v>1.21</v>
      </c>
      <c r="Y125" s="374">
        <f t="shared" ref="Y125:Y188" si="8">(W125/V125)-1</f>
        <v>3.6470588235294112</v>
      </c>
      <c r="Z125" s="374">
        <f t="shared" ref="Z125:Z188" si="9">(X125/W125)-1</f>
        <v>0.53164556962025311</v>
      </c>
      <c r="AA125" s="354"/>
      <c r="AB125" s="354"/>
      <c r="AC125" s="354"/>
      <c r="AD125" s="354">
        <f>L125/W125</f>
        <v>22.696202531645568</v>
      </c>
      <c r="AE125" s="354">
        <f>L125/X125</f>
        <v>14.818181818181818</v>
      </c>
      <c r="AF125" s="354"/>
      <c r="AG125" s="354">
        <v>172.04057033504691</v>
      </c>
      <c r="AH125" s="354">
        <v>6.1371371510125412</v>
      </c>
      <c r="AI125" s="354">
        <v>26.622759706572879</v>
      </c>
      <c r="AJ125" s="354">
        <v>14.601256650016513</v>
      </c>
      <c r="AK125" s="354">
        <v>3.7054385453377554</v>
      </c>
      <c r="AL125" s="354">
        <v>11.34</v>
      </c>
      <c r="AM125" s="354">
        <v>7.05</v>
      </c>
      <c r="AN125" s="354"/>
      <c r="AO125" s="354">
        <v>0.43295564690073896</v>
      </c>
      <c r="AP125" s="354">
        <v>5.3420563182777929</v>
      </c>
      <c r="AQ125" s="354">
        <v>2.7978292725300196</v>
      </c>
      <c r="AR125" s="354">
        <v>5.1013373854022408</v>
      </c>
      <c r="AS125" s="354">
        <v>15.649513873872078</v>
      </c>
      <c r="AT125" s="354">
        <v>2.54</v>
      </c>
      <c r="AU125" s="354"/>
      <c r="AV125" s="354">
        <v>11.06</v>
      </c>
      <c r="AW125" s="354">
        <v>7765.67</v>
      </c>
      <c r="AX125" s="354">
        <v>10705</v>
      </c>
      <c r="AY125" s="374">
        <v>0.16244485753128207</v>
      </c>
      <c r="AZ125" s="374">
        <v>0.15164520743919885</v>
      </c>
      <c r="BA125" s="374">
        <v>0.24709864603481624</v>
      </c>
      <c r="BB125" s="374">
        <v>0.15172343895405074</v>
      </c>
      <c r="BC125" s="374">
        <v>0.24709864603481624</v>
      </c>
      <c r="BD125" s="354"/>
      <c r="BE125" s="374">
        <v>0.12333725849361073</v>
      </c>
      <c r="BF125" s="374">
        <v>5.1558303666229467E-2</v>
      </c>
      <c r="BG125" s="354"/>
      <c r="BH125" s="354"/>
      <c r="BI125" s="354"/>
      <c r="BJ125" s="354"/>
      <c r="BK125" s="374">
        <v>-0.45154984641161688</v>
      </c>
      <c r="BL125" s="374">
        <v>-6.9875977701914352E-2</v>
      </c>
      <c r="BM125" s="354">
        <v>0.67</v>
      </c>
      <c r="BN125" s="354"/>
      <c r="BO125" s="374">
        <v>0.11415746181986676</v>
      </c>
      <c r="BP125" s="374">
        <v>6.2211853652977121E-2</v>
      </c>
      <c r="BQ125" s="374">
        <v>0.83626899484630646</v>
      </c>
      <c r="BR125" s="354">
        <v>342.62</v>
      </c>
      <c r="BS125" s="354">
        <v>469.92</v>
      </c>
      <c r="BT125" s="354">
        <v>425.71</v>
      </c>
      <c r="BU125" s="354">
        <v>2080.36</v>
      </c>
      <c r="BV125" s="354">
        <v>298.33</v>
      </c>
      <c r="BW125" s="354">
        <v>10</v>
      </c>
      <c r="BX125" s="354"/>
      <c r="BY125" s="354"/>
      <c r="BZ125" s="354">
        <v>2.3685092127303182</v>
      </c>
      <c r="CA125" s="354">
        <v>83.61</v>
      </c>
      <c r="CB125" s="354">
        <v>0.90129592004832237</v>
      </c>
      <c r="CC125" s="354">
        <v>4.0898427086110374</v>
      </c>
      <c r="CD125" s="354">
        <v>5.0999999999999996</v>
      </c>
      <c r="CE125" s="354">
        <v>0.91</v>
      </c>
      <c r="CF125" s="354">
        <v>0.51</v>
      </c>
      <c r="CG125" s="354">
        <v>0.37</v>
      </c>
      <c r="CH125" s="353" t="s">
        <v>100</v>
      </c>
      <c r="CI125" s="353">
        <v>512.54</v>
      </c>
    </row>
    <row r="126" spans="1:87" ht="13.5" thickBot="1">
      <c r="A126" s="353" t="s">
        <v>414</v>
      </c>
      <c r="B126" s="353" t="s">
        <v>415</v>
      </c>
      <c r="C126" s="353" t="s">
        <v>96</v>
      </c>
      <c r="D126" s="353" t="s">
        <v>97</v>
      </c>
      <c r="E126" s="353" t="s">
        <v>173</v>
      </c>
      <c r="F126" s="353" t="s">
        <v>105</v>
      </c>
      <c r="G126" s="353">
        <v>1</v>
      </c>
      <c r="H126" s="353">
        <v>202201</v>
      </c>
      <c r="I126" s="353">
        <v>20221201</v>
      </c>
      <c r="J126" s="353">
        <v>20230308</v>
      </c>
      <c r="K126" s="354">
        <v>3070.33</v>
      </c>
      <c r="L126" s="354">
        <v>14.43</v>
      </c>
      <c r="M126" s="354">
        <v>213</v>
      </c>
      <c r="N126" s="354">
        <v>1.04</v>
      </c>
      <c r="O126" s="354">
        <v>-0.32</v>
      </c>
      <c r="P126" s="354">
        <v>-0.27</v>
      </c>
      <c r="Q126" s="354">
        <v>-0.22</v>
      </c>
      <c r="R126" s="354">
        <v>18.75</v>
      </c>
      <c r="S126" s="354">
        <v>12.82</v>
      </c>
      <c r="T126" s="354">
        <v>14.14</v>
      </c>
      <c r="U126" s="354">
        <v>-2.08</v>
      </c>
      <c r="V126" s="354">
        <v>-0.96</v>
      </c>
      <c r="W126" s="354">
        <v>-1.1599999999999999</v>
      </c>
      <c r="X126" s="354">
        <v>-0.74</v>
      </c>
      <c r="Y126" s="374">
        <f t="shared" si="8"/>
        <v>0.20833333333333326</v>
      </c>
      <c r="Z126" s="374">
        <f t="shared" si="9"/>
        <v>-0.36206896551724133</v>
      </c>
      <c r="AA126" s="354"/>
      <c r="AB126" s="354"/>
      <c r="AC126" s="354"/>
      <c r="AD126" s="354"/>
      <c r="AE126" s="354"/>
      <c r="AF126" s="354"/>
      <c r="AG126" s="354">
        <v>2.4867461166732632</v>
      </c>
      <c r="AH126" s="354">
        <v>-1.9681271591003484</v>
      </c>
      <c r="AI126" s="354">
        <v>-0.82227336470289314</v>
      </c>
      <c r="AJ126" s="354">
        <v>-0.85169332102004813</v>
      </c>
      <c r="AK126" s="354">
        <v>-17.025968006465263</v>
      </c>
      <c r="AL126" s="354"/>
      <c r="AM126" s="354">
        <v>7.77</v>
      </c>
      <c r="AN126" s="354">
        <v>6.03</v>
      </c>
      <c r="AO126" s="354">
        <v>5.1365158273239935</v>
      </c>
      <c r="AP126" s="354">
        <v>-6.8036004757604225</v>
      </c>
      <c r="AQ126" s="354">
        <v>-15.534019871170164</v>
      </c>
      <c r="AR126" s="354">
        <v>-14.997429792604915</v>
      </c>
      <c r="AS126" s="354">
        <v>2.6650102366398412</v>
      </c>
      <c r="AT126" s="354">
        <v>1.86</v>
      </c>
      <c r="AU126" s="354"/>
      <c r="AV126" s="354">
        <v>66.709999999999994</v>
      </c>
      <c r="AW126" s="354">
        <v>378.44</v>
      </c>
      <c r="AX126" s="354">
        <v>541.85</v>
      </c>
      <c r="AY126" s="374">
        <v>0.59182643086546149</v>
      </c>
      <c r="AZ126" s="374">
        <v>-0.78524146421674856</v>
      </c>
      <c r="BA126" s="374">
        <v>-0.46757111451045297</v>
      </c>
      <c r="BB126" s="374">
        <v>-1.4268292682926829</v>
      </c>
      <c r="BC126" s="374">
        <v>-0.46757111451045297</v>
      </c>
      <c r="BD126" s="354">
        <v>-190.24</v>
      </c>
      <c r="BE126" s="374">
        <v>-0.61570624739354785</v>
      </c>
      <c r="BF126" s="374">
        <v>-0.42265227574165171</v>
      </c>
      <c r="BG126" s="354">
        <v>-164.85</v>
      </c>
      <c r="BH126" s="354"/>
      <c r="BI126" s="354">
        <v>-53.87</v>
      </c>
      <c r="BJ126" s="354"/>
      <c r="BK126" s="374">
        <v>3.5778802500534813E-2</v>
      </c>
      <c r="BL126" s="374">
        <v>-1.1830703633112607E-2</v>
      </c>
      <c r="BM126" s="354">
        <v>0</v>
      </c>
      <c r="BN126" s="354"/>
      <c r="BO126" s="374">
        <v>0</v>
      </c>
      <c r="BP126" s="374">
        <v>-0.1405805113643106</v>
      </c>
      <c r="BQ126" s="374">
        <v>-6.0835237215717729E-2</v>
      </c>
      <c r="BR126" s="354">
        <v>-266.72000000000003</v>
      </c>
      <c r="BS126" s="354">
        <v>-238.96</v>
      </c>
      <c r="BT126" s="354">
        <v>-243.29</v>
      </c>
      <c r="BU126" s="354">
        <v>34.61</v>
      </c>
      <c r="BV126" s="354">
        <v>-288.33999999999997</v>
      </c>
      <c r="BW126" s="354">
        <v>-36.200000000000003</v>
      </c>
      <c r="BX126" s="354">
        <v>-79.150000000000006</v>
      </c>
      <c r="BY126" s="354">
        <v>-79.150000000000006</v>
      </c>
      <c r="BZ126" s="354">
        <v>-294.40104166666669</v>
      </c>
      <c r="CA126" s="354">
        <v>7.16</v>
      </c>
      <c r="CB126" s="354">
        <v>0.58555542031126706</v>
      </c>
      <c r="CC126" s="354">
        <v>0.65344444820379621</v>
      </c>
      <c r="CD126" s="354">
        <v>0.08</v>
      </c>
      <c r="CE126" s="354">
        <v>2.11</v>
      </c>
      <c r="CF126" s="354">
        <v>1.61</v>
      </c>
      <c r="CG126" s="354">
        <v>1.38</v>
      </c>
      <c r="CH126" s="353" t="s">
        <v>100</v>
      </c>
      <c r="CI126" s="353">
        <v>203.84</v>
      </c>
    </row>
    <row r="127" spans="1:87" ht="13.5" thickBot="1">
      <c r="A127" s="353" t="s">
        <v>416</v>
      </c>
      <c r="B127" s="353" t="s">
        <v>417</v>
      </c>
      <c r="C127" s="353" t="s">
        <v>96</v>
      </c>
      <c r="D127" s="353" t="s">
        <v>123</v>
      </c>
      <c r="E127" s="353" t="s">
        <v>418</v>
      </c>
      <c r="F127" s="353" t="s">
        <v>105</v>
      </c>
      <c r="G127" s="353">
        <v>12</v>
      </c>
      <c r="H127" s="353">
        <v>202112</v>
      </c>
      <c r="I127" s="353">
        <v>20221020</v>
      </c>
      <c r="J127" s="353">
        <v>20230119</v>
      </c>
      <c r="K127" s="354">
        <v>3322.94</v>
      </c>
      <c r="L127" s="354">
        <v>22.1</v>
      </c>
      <c r="M127" s="354">
        <v>150</v>
      </c>
      <c r="N127" s="354">
        <v>1.02</v>
      </c>
      <c r="O127" s="354">
        <v>0.57999999999999996</v>
      </c>
      <c r="P127" s="354">
        <v>0.64</v>
      </c>
      <c r="Q127" s="354">
        <v>0.56000000000000005</v>
      </c>
      <c r="R127" s="354">
        <v>6.9</v>
      </c>
      <c r="S127" s="354">
        <v>27.27</v>
      </c>
      <c r="T127" s="354">
        <v>19.47</v>
      </c>
      <c r="U127" s="354">
        <v>2.14</v>
      </c>
      <c r="V127" s="354">
        <v>2.11</v>
      </c>
      <c r="W127" s="354">
        <v>2.29</v>
      </c>
      <c r="X127" s="354">
        <v>2.35</v>
      </c>
      <c r="Y127" s="374">
        <f t="shared" si="8"/>
        <v>8.5308056872037907E-2</v>
      </c>
      <c r="Z127" s="374">
        <f t="shared" si="9"/>
        <v>2.6200873362445476E-2</v>
      </c>
      <c r="AA127" s="354">
        <v>2.16</v>
      </c>
      <c r="AB127" s="354">
        <v>8</v>
      </c>
      <c r="AC127" s="354">
        <v>10.33</v>
      </c>
      <c r="AD127" s="354">
        <v>9.66</v>
      </c>
      <c r="AE127" s="354">
        <v>9.42</v>
      </c>
      <c r="AF127" s="354">
        <v>1.21</v>
      </c>
      <c r="AG127" s="354">
        <v>5.859438993389241</v>
      </c>
      <c r="AH127" s="354">
        <v>2.6180622339388151</v>
      </c>
      <c r="AI127" s="354">
        <v>5.9701271713618969</v>
      </c>
      <c r="AJ127" s="354">
        <v>5.8494522418071648</v>
      </c>
      <c r="AK127" s="354">
        <v>3.6900386487034496</v>
      </c>
      <c r="AL127" s="354">
        <v>6.98</v>
      </c>
      <c r="AM127" s="354">
        <v>0.88</v>
      </c>
      <c r="AN127" s="354">
        <v>2.64</v>
      </c>
      <c r="AO127" s="354">
        <v>3.3164546340388461</v>
      </c>
      <c r="AP127" s="354">
        <v>4.8414624260895351</v>
      </c>
      <c r="AQ127" s="354">
        <v>3.2549664428774192</v>
      </c>
      <c r="AR127" s="354">
        <v>3.3221168066995022</v>
      </c>
      <c r="AS127" s="354">
        <v>19.324821617113997</v>
      </c>
      <c r="AT127" s="354">
        <v>25.01</v>
      </c>
      <c r="AU127" s="354">
        <v>-4.34</v>
      </c>
      <c r="AV127" s="354">
        <v>-20.77</v>
      </c>
      <c r="AW127" s="354">
        <v>1130.55</v>
      </c>
      <c r="AX127" s="354">
        <v>1247.3900000000001</v>
      </c>
      <c r="AY127" s="374">
        <v>-0.16541974882375499</v>
      </c>
      <c r="AZ127" s="374">
        <v>0.14415639027157065</v>
      </c>
      <c r="BA127" s="374">
        <v>0</v>
      </c>
      <c r="BB127" s="374">
        <v>0.22459893048128335</v>
      </c>
      <c r="BC127" s="374">
        <v>0</v>
      </c>
      <c r="BD127" s="354">
        <v>8.85</v>
      </c>
      <c r="BE127" s="374">
        <v>0</v>
      </c>
      <c r="BF127" s="374">
        <v>1.0245190538627146E-2</v>
      </c>
      <c r="BG127" s="354">
        <v>4.9400000000000004</v>
      </c>
      <c r="BH127" s="354">
        <v>4.3499999999999996</v>
      </c>
      <c r="BI127" s="354">
        <v>0.92</v>
      </c>
      <c r="BJ127" s="354">
        <v>0.9</v>
      </c>
      <c r="BK127" s="374">
        <v>-2.0213125464663077E-2</v>
      </c>
      <c r="BL127" s="374">
        <v>-2.0594963048660535E-2</v>
      </c>
      <c r="BM127" s="354">
        <v>3.8</v>
      </c>
      <c r="BN127" s="354">
        <v>3.53</v>
      </c>
      <c r="BO127" s="374">
        <v>0.30938913120540051</v>
      </c>
      <c r="BP127" s="374">
        <v>0.11884077321556127</v>
      </c>
      <c r="BQ127" s="374">
        <v>0.26552211719505969</v>
      </c>
      <c r="BR127" s="354">
        <v>490.02</v>
      </c>
      <c r="BS127" s="354">
        <v>613.96</v>
      </c>
      <c r="BT127" s="354">
        <v>474.94</v>
      </c>
      <c r="BU127" s="354">
        <v>1870.37</v>
      </c>
      <c r="BV127" s="354">
        <v>350.99</v>
      </c>
      <c r="BW127" s="354">
        <v>14.42</v>
      </c>
      <c r="BX127" s="354">
        <v>26.57</v>
      </c>
      <c r="BY127" s="354">
        <v>26.57</v>
      </c>
      <c r="BZ127" s="354">
        <v>0</v>
      </c>
      <c r="CA127" s="354">
        <v>50.46</v>
      </c>
      <c r="CB127" s="354">
        <v>0.89608431435310221</v>
      </c>
      <c r="CC127" s="354">
        <v>-0.64712978585442926</v>
      </c>
      <c r="CD127" s="354">
        <v>1.07</v>
      </c>
      <c r="CE127" s="354">
        <v>0.94</v>
      </c>
      <c r="CF127" s="354">
        <v>0.86</v>
      </c>
      <c r="CG127" s="354">
        <v>0.04</v>
      </c>
      <c r="CH127" s="353">
        <v>193.2</v>
      </c>
      <c r="CI127" s="355">
        <v>3831.66</v>
      </c>
    </row>
    <row r="128" spans="1:87" ht="13.5" thickBot="1">
      <c r="A128" s="353" t="s">
        <v>419</v>
      </c>
      <c r="B128" s="353" t="s">
        <v>419</v>
      </c>
      <c r="C128" s="353" t="s">
        <v>96</v>
      </c>
      <c r="D128" s="353" t="s">
        <v>97</v>
      </c>
      <c r="E128" s="353" t="s">
        <v>420</v>
      </c>
      <c r="F128" s="353" t="s">
        <v>105</v>
      </c>
      <c r="G128" s="353">
        <v>12</v>
      </c>
      <c r="H128" s="353">
        <v>202112</v>
      </c>
      <c r="I128" s="353">
        <v>20221026</v>
      </c>
      <c r="J128" s="353">
        <v>20230208</v>
      </c>
      <c r="K128" s="354">
        <v>4089.3</v>
      </c>
      <c r="L128" s="354">
        <v>81.95</v>
      </c>
      <c r="M128" s="354">
        <v>50</v>
      </c>
      <c r="N128" s="354">
        <v>1.66</v>
      </c>
      <c r="O128" s="354">
        <v>1.79</v>
      </c>
      <c r="P128" s="354">
        <v>1.5</v>
      </c>
      <c r="Q128" s="354">
        <v>1.54</v>
      </c>
      <c r="R128" s="354">
        <v>0</v>
      </c>
      <c r="S128" s="354">
        <v>2.4</v>
      </c>
      <c r="T128" s="354">
        <v>7.54</v>
      </c>
      <c r="U128" s="354">
        <v>6.62</v>
      </c>
      <c r="V128" s="354">
        <v>5.28</v>
      </c>
      <c r="W128" s="354">
        <v>6.56</v>
      </c>
      <c r="X128" s="354">
        <v>6.74</v>
      </c>
      <c r="Y128" s="374">
        <f t="shared" si="8"/>
        <v>0.24242424242424221</v>
      </c>
      <c r="Z128" s="374">
        <f t="shared" si="9"/>
        <v>2.7439024390244038E-2</v>
      </c>
      <c r="AA128" s="354">
        <v>13.5</v>
      </c>
      <c r="AB128" s="354">
        <v>14.1</v>
      </c>
      <c r="AC128" s="354">
        <v>12.38</v>
      </c>
      <c r="AD128" s="354">
        <v>12.49</v>
      </c>
      <c r="AE128" s="354">
        <v>12.17</v>
      </c>
      <c r="AF128" s="354">
        <v>0.89</v>
      </c>
      <c r="AG128" s="354">
        <v>89.510978043912175</v>
      </c>
      <c r="AH128" s="354">
        <v>5.9381237524950103</v>
      </c>
      <c r="AI128" s="354">
        <v>3</v>
      </c>
      <c r="AJ128" s="354">
        <v>2.972055888223553</v>
      </c>
      <c r="AK128" s="354">
        <v>27.093333333333337</v>
      </c>
      <c r="AL128" s="354">
        <v>11.17</v>
      </c>
      <c r="AM128" s="354">
        <v>2.2200000000000002</v>
      </c>
      <c r="AN128" s="354">
        <v>0.91</v>
      </c>
      <c r="AO128" s="354">
        <v>1.1154929200579775</v>
      </c>
      <c r="AP128" s="354">
        <v>9.6946279069767431</v>
      </c>
      <c r="AQ128" s="354">
        <v>33.282954091816364</v>
      </c>
      <c r="AR128" s="354">
        <v>33.595889858965748</v>
      </c>
      <c r="AS128" s="354">
        <v>4.2155688622754495</v>
      </c>
      <c r="AT128" s="354">
        <v>36.97</v>
      </c>
      <c r="AU128" s="354">
        <v>9.77</v>
      </c>
      <c r="AV128" s="354">
        <v>1.49</v>
      </c>
      <c r="AW128" s="354">
        <v>4009.5</v>
      </c>
      <c r="AX128" s="354">
        <v>4566.3900000000003</v>
      </c>
      <c r="AY128" s="374">
        <v>1.4909127727433809E-2</v>
      </c>
      <c r="AZ128" s="374">
        <v>1.0464303544682976</v>
      </c>
      <c r="BA128" s="374">
        <v>0.13047680412371135</v>
      </c>
      <c r="BB128" s="374">
        <v>1.0473684210526315</v>
      </c>
      <c r="BC128" s="374">
        <v>0.13047680412371135</v>
      </c>
      <c r="BD128" s="354">
        <v>18.34</v>
      </c>
      <c r="BE128" s="374">
        <v>0.13293148225335857</v>
      </c>
      <c r="BF128" s="374">
        <v>9.7038293430752154E-2</v>
      </c>
      <c r="BG128" s="354">
        <v>11.76</v>
      </c>
      <c r="BH128" s="354">
        <v>10.66</v>
      </c>
      <c r="BI128" s="354">
        <v>9.7100000000000009</v>
      </c>
      <c r="BJ128" s="354">
        <v>8.85</v>
      </c>
      <c r="BK128" s="374">
        <v>-0.17964071856287425</v>
      </c>
      <c r="BL128" s="374">
        <v>-6.020738097892742E-3</v>
      </c>
      <c r="BM128" s="354">
        <v>0</v>
      </c>
      <c r="BN128" s="354">
        <v>0</v>
      </c>
      <c r="BO128" s="374">
        <v>0</v>
      </c>
      <c r="BP128" s="374">
        <v>7.3057624907664986E-2</v>
      </c>
      <c r="BQ128" s="374">
        <v>3.6565648231096863E-2</v>
      </c>
      <c r="BR128" s="354">
        <v>350.9</v>
      </c>
      <c r="BS128" s="354">
        <v>440.5</v>
      </c>
      <c r="BT128" s="354">
        <v>382.3</v>
      </c>
      <c r="BU128" s="354">
        <v>1033.9000000000001</v>
      </c>
      <c r="BV128" s="354">
        <v>409.9</v>
      </c>
      <c r="BW128" s="354">
        <v>104.64</v>
      </c>
      <c r="BX128" s="354">
        <v>6.63</v>
      </c>
      <c r="BY128" s="354">
        <v>7.65</v>
      </c>
      <c r="BZ128" s="354">
        <v>10.161764705882351</v>
      </c>
      <c r="CA128" s="354">
        <v>36.39</v>
      </c>
      <c r="CB128" s="354">
        <v>0.47687749224634468</v>
      </c>
      <c r="CC128" s="354">
        <v>1.8029069767441861</v>
      </c>
      <c r="CD128" s="354">
        <v>0.56999999999999995</v>
      </c>
      <c r="CE128" s="354">
        <v>2.2799999999999998</v>
      </c>
      <c r="CF128" s="354">
        <v>2.9</v>
      </c>
      <c r="CG128" s="354">
        <v>1.33</v>
      </c>
      <c r="CH128" s="353" t="s">
        <v>100</v>
      </c>
      <c r="CI128" s="355">
        <v>1865.4</v>
      </c>
    </row>
    <row r="129" spans="1:87" ht="13.5" thickBot="1">
      <c r="A129" s="353" t="s">
        <v>421</v>
      </c>
      <c r="B129" s="353" t="s">
        <v>422</v>
      </c>
      <c r="C129" s="353" t="s">
        <v>96</v>
      </c>
      <c r="D129" s="353" t="s">
        <v>197</v>
      </c>
      <c r="E129" s="353" t="s">
        <v>423</v>
      </c>
      <c r="F129" s="353" t="s">
        <v>105</v>
      </c>
      <c r="G129" s="353">
        <v>9</v>
      </c>
      <c r="H129" s="353">
        <v>202209</v>
      </c>
      <c r="I129" s="353">
        <v>20221107</v>
      </c>
      <c r="J129" s="353">
        <v>20230207</v>
      </c>
      <c r="K129" s="354">
        <v>5756.42</v>
      </c>
      <c r="L129" s="354">
        <v>106.31</v>
      </c>
      <c r="M129" s="354">
        <v>54</v>
      </c>
      <c r="N129" s="354">
        <v>1</v>
      </c>
      <c r="O129" s="354">
        <v>1.39</v>
      </c>
      <c r="P129" s="354">
        <v>1.07</v>
      </c>
      <c r="Q129" s="354">
        <v>1.57</v>
      </c>
      <c r="R129" s="354">
        <v>5.04</v>
      </c>
      <c r="S129" s="354">
        <v>0.53</v>
      </c>
      <c r="T129" s="354">
        <v>4.25</v>
      </c>
      <c r="U129" s="354">
        <v>5.73</v>
      </c>
      <c r="V129" s="354">
        <v>5.66</v>
      </c>
      <c r="W129" s="354">
        <v>6.1</v>
      </c>
      <c r="X129" s="354">
        <v>6.53</v>
      </c>
      <c r="Y129" s="374">
        <f t="shared" si="8"/>
        <v>7.7738515901059957E-2</v>
      </c>
      <c r="Z129" s="374">
        <f t="shared" si="9"/>
        <v>7.0491803278688536E-2</v>
      </c>
      <c r="AA129" s="354">
        <v>10.56</v>
      </c>
      <c r="AB129" s="354"/>
      <c r="AC129" s="354">
        <v>18.55</v>
      </c>
      <c r="AD129" s="354">
        <v>17.420000000000002</v>
      </c>
      <c r="AE129" s="354">
        <v>16.28</v>
      </c>
      <c r="AF129" s="354"/>
      <c r="AG129" s="354">
        <v>44.296296296296298</v>
      </c>
      <c r="AH129" s="354">
        <v>17.166666666666668</v>
      </c>
      <c r="AI129" s="354">
        <v>-3.9444444444444446</v>
      </c>
      <c r="AJ129" s="354">
        <v>-6.0370370370370372</v>
      </c>
      <c r="AK129" s="354">
        <v>-26.926478873239432</v>
      </c>
      <c r="AL129" s="354">
        <v>10.1</v>
      </c>
      <c r="AM129" s="354">
        <v>1.79</v>
      </c>
      <c r="AN129" s="354">
        <v>2.41</v>
      </c>
      <c r="AO129" s="354">
        <v>2.7058277591973243</v>
      </c>
      <c r="AP129" s="354">
        <v>5.2238418079096043</v>
      </c>
      <c r="AQ129" s="354">
        <v>-30.386572769953052</v>
      </c>
      <c r="AR129" s="354">
        <v>-19.853803680981596</v>
      </c>
      <c r="AS129" s="354">
        <v>11.962962962962964</v>
      </c>
      <c r="AT129" s="354">
        <v>59.48</v>
      </c>
      <c r="AU129" s="354">
        <v>-10.76</v>
      </c>
      <c r="AV129" s="354">
        <v>13.26</v>
      </c>
      <c r="AW129" s="354">
        <v>2391</v>
      </c>
      <c r="AX129" s="354">
        <v>2548.46</v>
      </c>
      <c r="AY129" s="374">
        <v>-9.2433361994840924E-2</v>
      </c>
      <c r="AZ129" s="374">
        <v>1.4330708661417322</v>
      </c>
      <c r="BA129" s="374">
        <v>1.4664948453608246</v>
      </c>
      <c r="BB129" s="374">
        <v>1.4634617811591415</v>
      </c>
      <c r="BC129" s="374">
        <v>1.4664948453608246</v>
      </c>
      <c r="BD129" s="354">
        <v>10.17</v>
      </c>
      <c r="BE129" s="374">
        <v>5.8833922261484102E-2</v>
      </c>
      <c r="BF129" s="374">
        <v>0.17677345537757438</v>
      </c>
      <c r="BG129" s="354">
        <v>7.09</v>
      </c>
      <c r="BH129" s="354">
        <v>4.33</v>
      </c>
      <c r="BI129" s="354">
        <v>4.95</v>
      </c>
      <c r="BJ129" s="354">
        <v>2.98</v>
      </c>
      <c r="BK129" s="374">
        <v>0.53051643192488263</v>
      </c>
      <c r="BL129" s="374">
        <v>-4.7240802675585288E-2</v>
      </c>
      <c r="BM129" s="354">
        <v>1.26</v>
      </c>
      <c r="BN129" s="354">
        <v>1.37</v>
      </c>
      <c r="BO129" s="374">
        <v>7.6019417475728157E-2</v>
      </c>
      <c r="BP129" s="374">
        <v>0.16162947619495968</v>
      </c>
      <c r="BQ129" s="374">
        <v>-5.6840570916458312E-2</v>
      </c>
      <c r="BR129" s="354">
        <v>355</v>
      </c>
      <c r="BS129" s="354">
        <v>603</v>
      </c>
      <c r="BT129" s="354">
        <v>570</v>
      </c>
      <c r="BU129" s="354">
        <v>1270</v>
      </c>
      <c r="BV129" s="354">
        <v>927</v>
      </c>
      <c r="BW129" s="354">
        <v>321.36</v>
      </c>
      <c r="BX129" s="354">
        <v>38.770000000000003</v>
      </c>
      <c r="BY129" s="354">
        <v>13.43</v>
      </c>
      <c r="BZ129" s="354">
        <v>7.4</v>
      </c>
      <c r="CA129" s="354">
        <v>28.28</v>
      </c>
      <c r="CB129" s="354">
        <v>0.4817318525671978</v>
      </c>
      <c r="CC129" s="354">
        <v>0.59483454398708635</v>
      </c>
      <c r="CD129" s="354">
        <v>0.39</v>
      </c>
      <c r="CE129" s="354">
        <v>3.2</v>
      </c>
      <c r="CF129" s="354">
        <v>2.06</v>
      </c>
      <c r="CG129" s="354">
        <v>1.33</v>
      </c>
      <c r="CH129" s="353" t="s">
        <v>100</v>
      </c>
      <c r="CI129" s="355">
        <v>3220</v>
      </c>
    </row>
    <row r="130" spans="1:87" ht="13.5" thickBot="1">
      <c r="A130" s="353" t="s">
        <v>424</v>
      </c>
      <c r="B130" s="353" t="s">
        <v>425</v>
      </c>
      <c r="C130" s="353" t="s">
        <v>108</v>
      </c>
      <c r="D130" s="353" t="s">
        <v>97</v>
      </c>
      <c r="E130" s="353" t="s">
        <v>214</v>
      </c>
      <c r="F130" s="353" t="s">
        <v>105</v>
      </c>
      <c r="G130" s="353">
        <v>12</v>
      </c>
      <c r="H130" s="353">
        <v>202112</v>
      </c>
      <c r="I130" s="353">
        <v>20221019</v>
      </c>
      <c r="J130" s="353">
        <v>20230118</v>
      </c>
      <c r="K130" s="354">
        <v>240268.55</v>
      </c>
      <c r="L130" s="354">
        <v>586.34</v>
      </c>
      <c r="M130" s="354">
        <v>410</v>
      </c>
      <c r="N130" s="354">
        <v>1.43</v>
      </c>
      <c r="O130" s="354">
        <v>3.15</v>
      </c>
      <c r="P130" s="354">
        <v>4.4000000000000004</v>
      </c>
      <c r="Q130" s="354"/>
      <c r="R130" s="354">
        <v>7.41</v>
      </c>
      <c r="S130" s="354">
        <v>89.95</v>
      </c>
      <c r="T130" s="354">
        <v>30.16</v>
      </c>
      <c r="U130" s="354">
        <v>16.690000000000001</v>
      </c>
      <c r="V130" s="354">
        <v>15.73</v>
      </c>
      <c r="W130" s="354">
        <v>14.13</v>
      </c>
      <c r="X130" s="354">
        <v>19.920000000000002</v>
      </c>
      <c r="Y130" s="374">
        <f t="shared" si="8"/>
        <v>-0.10171646535282897</v>
      </c>
      <c r="Z130" s="374">
        <f t="shared" si="9"/>
        <v>0.40976645435244174</v>
      </c>
      <c r="AA130" s="354">
        <v>30.06</v>
      </c>
      <c r="AB130" s="354">
        <v>23.74</v>
      </c>
      <c r="AC130" s="354">
        <v>35.130000000000003</v>
      </c>
      <c r="AD130" s="354">
        <v>41.5</v>
      </c>
      <c r="AE130" s="354">
        <v>29.43</v>
      </c>
      <c r="AF130" s="354">
        <v>1.75</v>
      </c>
      <c r="AG130" s="354">
        <v>49.795053003533567</v>
      </c>
      <c r="AH130" s="354">
        <v>13.693589096415952</v>
      </c>
      <c r="AI130" s="354">
        <v>24.112317011610298</v>
      </c>
      <c r="AJ130" s="354">
        <v>21.224634023220595</v>
      </c>
      <c r="AK130" s="354">
        <v>20.245752399694343</v>
      </c>
      <c r="AL130" s="354">
        <v>32.979999999999997</v>
      </c>
      <c r="AM130" s="354">
        <v>29.99</v>
      </c>
      <c r="AN130" s="354">
        <v>10.82</v>
      </c>
      <c r="AO130" s="354">
        <v>11.430736892259031</v>
      </c>
      <c r="AP130" s="354">
        <v>32.678083493935745</v>
      </c>
      <c r="AQ130" s="354">
        <v>23.605949985868751</v>
      </c>
      <c r="AR130" s="354">
        <v>26.817619036293578</v>
      </c>
      <c r="AS130" s="354">
        <v>8.4876325088339222</v>
      </c>
      <c r="AT130" s="354">
        <v>19.55</v>
      </c>
      <c r="AU130" s="354">
        <v>19.149999999999999</v>
      </c>
      <c r="AV130" s="354">
        <v>33.31</v>
      </c>
      <c r="AW130" s="354">
        <v>21285.07</v>
      </c>
      <c r="AX130" s="354">
        <v>20705.53</v>
      </c>
      <c r="AY130" s="374">
        <v>0.33140179561469402</v>
      </c>
      <c r="AZ130" s="374">
        <v>0.6555139713538003</v>
      </c>
      <c r="BA130" s="374">
        <v>0.66607429347155378</v>
      </c>
      <c r="BB130" s="374">
        <v>0.69140164899882206</v>
      </c>
      <c r="BC130" s="374">
        <v>0.66607429347155378</v>
      </c>
      <c r="BD130" s="354">
        <v>70.86</v>
      </c>
      <c r="BE130" s="374">
        <v>0.37395607794618002</v>
      </c>
      <c r="BF130" s="374">
        <v>0.16989734885730928</v>
      </c>
      <c r="BG130" s="354">
        <v>48.58</v>
      </c>
      <c r="BH130" s="354">
        <v>24.21</v>
      </c>
      <c r="BI130" s="354">
        <v>19.72</v>
      </c>
      <c r="BJ130" s="354">
        <v>15.29</v>
      </c>
      <c r="BK130" s="374">
        <v>-0.1197596641998053</v>
      </c>
      <c r="BL130" s="374">
        <v>-5.799136288066177E-2</v>
      </c>
      <c r="BM130" s="354">
        <v>0.78</v>
      </c>
      <c r="BN130" s="354">
        <v>0.7</v>
      </c>
      <c r="BO130" s="374">
        <v>0.35002875916983078</v>
      </c>
      <c r="BP130" s="374">
        <v>2.8050746655719605E-2</v>
      </c>
      <c r="BQ130" s="374">
        <v>3.6956111615859787E-2</v>
      </c>
      <c r="BR130" s="354">
        <v>7986.04</v>
      </c>
      <c r="BS130" s="354">
        <v>8543.2800000000007</v>
      </c>
      <c r="BT130" s="354">
        <v>7285.75</v>
      </c>
      <c r="BU130" s="354">
        <v>4821.13</v>
      </c>
      <c r="BV130" s="354">
        <v>6960.41</v>
      </c>
      <c r="BW130" s="354">
        <v>71.459999999999994</v>
      </c>
      <c r="BX130" s="354">
        <v>30.35</v>
      </c>
      <c r="BY130" s="354">
        <v>30.35</v>
      </c>
      <c r="BZ130" s="354">
        <v>284.78666666666669</v>
      </c>
      <c r="CA130" s="354">
        <v>30.57</v>
      </c>
      <c r="CB130" s="354">
        <v>0.75749234075632177</v>
      </c>
      <c r="CC130" s="354">
        <v>5.0760023764327429E-2</v>
      </c>
      <c r="CD130" s="354">
        <v>0.44</v>
      </c>
      <c r="CE130" s="354">
        <v>1.26</v>
      </c>
      <c r="CF130" s="354">
        <v>1.06</v>
      </c>
      <c r="CG130" s="354">
        <v>0.72</v>
      </c>
      <c r="CH130" s="353" t="s">
        <v>100</v>
      </c>
      <c r="CI130" s="355">
        <v>11997.34</v>
      </c>
    </row>
    <row r="131" spans="1:87" ht="13.5" thickBot="1">
      <c r="A131" s="353" t="s">
        <v>426</v>
      </c>
      <c r="B131" s="353" t="s">
        <v>427</v>
      </c>
      <c r="C131" s="353" t="s">
        <v>108</v>
      </c>
      <c r="D131" s="353" t="s">
        <v>412</v>
      </c>
      <c r="E131" s="353" t="s">
        <v>428</v>
      </c>
      <c r="F131" s="353" t="s">
        <v>105</v>
      </c>
      <c r="G131" s="353">
        <v>12</v>
      </c>
      <c r="H131" s="353">
        <v>202112</v>
      </c>
      <c r="I131" s="353">
        <v>20221116</v>
      </c>
      <c r="J131" s="353">
        <v>20230329</v>
      </c>
      <c r="K131" s="354">
        <v>11391.08</v>
      </c>
      <c r="L131" s="354">
        <v>10.26</v>
      </c>
      <c r="M131" s="354">
        <v>1110.24</v>
      </c>
      <c r="N131" s="354">
        <v>1.83</v>
      </c>
      <c r="O131" s="354">
        <v>0.04</v>
      </c>
      <c r="P131" s="354">
        <v>0.03</v>
      </c>
      <c r="Q131" s="354">
        <v>0.05</v>
      </c>
      <c r="R131" s="354">
        <v>0</v>
      </c>
      <c r="S131" s="354">
        <v>100</v>
      </c>
      <c r="T131" s="354"/>
      <c r="U131" s="354"/>
      <c r="V131" s="354">
        <v>0.04</v>
      </c>
      <c r="W131" s="354">
        <v>0.16</v>
      </c>
      <c r="X131" s="354">
        <v>0.21</v>
      </c>
      <c r="Y131" s="374">
        <f t="shared" si="8"/>
        <v>3</v>
      </c>
      <c r="Z131" s="374">
        <f t="shared" si="9"/>
        <v>0.3125</v>
      </c>
      <c r="AA131" s="354"/>
      <c r="AB131" s="354"/>
      <c r="AC131" s="354"/>
      <c r="AD131" s="354">
        <f>L131/W131</f>
        <v>64.125</v>
      </c>
      <c r="AE131" s="354">
        <f>L131/X131</f>
        <v>48.857142857142861</v>
      </c>
      <c r="AF131" s="354"/>
      <c r="AG131" s="354">
        <v>8.0130538128218625</v>
      </c>
      <c r="AH131" s="354">
        <v>0.37786503090344248</v>
      </c>
      <c r="AI131" s="354">
        <v>2.1263431469811507</v>
      </c>
      <c r="AJ131" s="354">
        <v>0.16617218053634278</v>
      </c>
      <c r="AK131" s="354">
        <v>4.0214581602880877</v>
      </c>
      <c r="AL131" s="354">
        <v>67.83</v>
      </c>
      <c r="AM131" s="354">
        <v>14.21</v>
      </c>
      <c r="AN131" s="354"/>
      <c r="AO131" s="354">
        <v>0.82828366948046517</v>
      </c>
      <c r="AP131" s="354">
        <v>2.54023056573637</v>
      </c>
      <c r="AQ131" s="354">
        <v>3.1213596099253498</v>
      </c>
      <c r="AR131" s="354">
        <v>39.940991292323794</v>
      </c>
      <c r="AS131" s="354">
        <v>6.3653421890598239</v>
      </c>
      <c r="AT131" s="354">
        <v>0.72</v>
      </c>
      <c r="AU131" s="354"/>
      <c r="AV131" s="354">
        <v>43.55</v>
      </c>
      <c r="AW131" s="354">
        <v>664</v>
      </c>
      <c r="AX131" s="354">
        <v>728.56</v>
      </c>
      <c r="AY131" s="374">
        <v>0.38594402900297342</v>
      </c>
      <c r="AZ131" s="374">
        <v>-0.17553296162676288</v>
      </c>
      <c r="BA131" s="374">
        <v>3.991978204934161E-3</v>
      </c>
      <c r="BB131" s="374">
        <v>-0.17660097686346435</v>
      </c>
      <c r="BC131" s="374">
        <v>3.991978204934161E-3</v>
      </c>
      <c r="BD131" s="354"/>
      <c r="BE131" s="374">
        <v>2.5920772319181561E-2</v>
      </c>
      <c r="BF131" s="374">
        <v>1.8103098942542903E-2</v>
      </c>
      <c r="BG131" s="354"/>
      <c r="BH131" s="354"/>
      <c r="BI131" s="354"/>
      <c r="BJ131" s="354"/>
      <c r="BK131" s="374">
        <v>-0.92185072255516998</v>
      </c>
      <c r="BL131" s="374">
        <v>-0.24462221423102079</v>
      </c>
      <c r="BM131" s="354">
        <v>0</v>
      </c>
      <c r="BN131" s="354"/>
      <c r="BO131" s="374">
        <v>0</v>
      </c>
      <c r="BP131" s="374">
        <v>4.4189572085538822E-2</v>
      </c>
      <c r="BQ131" s="374">
        <v>1.6518109397250774E-2</v>
      </c>
      <c r="BR131" s="354">
        <v>66.680000000000007</v>
      </c>
      <c r="BS131" s="354">
        <v>219.75</v>
      </c>
      <c r="BT131" s="354">
        <v>167.93</v>
      </c>
      <c r="BU131" s="354">
        <v>507.86</v>
      </c>
      <c r="BV131" s="354">
        <v>14.87</v>
      </c>
      <c r="BW131" s="354">
        <v>-14.61</v>
      </c>
      <c r="BX131" s="354"/>
      <c r="BY131" s="354"/>
      <c r="BZ131" s="354">
        <v>1.2051770468383278</v>
      </c>
      <c r="CA131" s="354">
        <v>22.47</v>
      </c>
      <c r="CB131" s="354">
        <v>0.52635728613583366</v>
      </c>
      <c r="CC131" s="354">
        <v>-1.3100640321729582</v>
      </c>
      <c r="CD131" s="354">
        <v>0.28999999999999998</v>
      </c>
      <c r="CE131" s="354">
        <v>2.06</v>
      </c>
      <c r="CF131" s="354">
        <v>3.36</v>
      </c>
      <c r="CG131" s="354">
        <v>3.22</v>
      </c>
      <c r="CH131" s="353" t="s">
        <v>100</v>
      </c>
      <c r="CI131" s="353">
        <v>870.33</v>
      </c>
    </row>
    <row r="132" spans="1:87" ht="13.5" thickBot="1">
      <c r="A132" s="353" t="s">
        <v>429</v>
      </c>
      <c r="B132" s="353" t="s">
        <v>430</v>
      </c>
      <c r="C132" s="353" t="s">
        <v>108</v>
      </c>
      <c r="D132" s="353" t="s">
        <v>412</v>
      </c>
      <c r="E132" s="353" t="s">
        <v>428</v>
      </c>
      <c r="F132" s="353" t="s">
        <v>105</v>
      </c>
      <c r="G132" s="353">
        <v>1</v>
      </c>
      <c r="H132" s="353">
        <v>202201</v>
      </c>
      <c r="I132" s="353">
        <v>20221207</v>
      </c>
      <c r="J132" s="353">
        <v>20230404</v>
      </c>
      <c r="K132" s="354">
        <v>4181.53</v>
      </c>
      <c r="L132" s="354">
        <v>53.51</v>
      </c>
      <c r="M132" s="354">
        <v>78</v>
      </c>
      <c r="N132" s="354">
        <v>1.2</v>
      </c>
      <c r="O132" s="354">
        <v>1.64</v>
      </c>
      <c r="P132" s="354">
        <v>1.86</v>
      </c>
      <c r="Q132" s="354">
        <v>1.8</v>
      </c>
      <c r="R132" s="354">
        <v>3.05</v>
      </c>
      <c r="S132" s="354">
        <v>11.11</v>
      </c>
      <c r="T132" s="354">
        <v>14.03</v>
      </c>
      <c r="U132" s="354">
        <v>7.27</v>
      </c>
      <c r="V132" s="354">
        <v>7.34</v>
      </c>
      <c r="W132" s="354">
        <v>7.58</v>
      </c>
      <c r="X132" s="354">
        <v>8.0399999999999991</v>
      </c>
      <c r="Y132" s="374">
        <f t="shared" si="8"/>
        <v>3.2697547683923744E-2</v>
      </c>
      <c r="Z132" s="374">
        <f t="shared" si="9"/>
        <v>6.0686015831134421E-2</v>
      </c>
      <c r="AA132" s="354"/>
      <c r="AB132" s="354">
        <v>10.59</v>
      </c>
      <c r="AC132" s="354">
        <v>7.3</v>
      </c>
      <c r="AD132" s="354">
        <v>7.06</v>
      </c>
      <c r="AE132" s="354">
        <v>6.66</v>
      </c>
      <c r="AF132" s="354">
        <v>0.67</v>
      </c>
      <c r="AG132" s="354">
        <v>81.646835683125744</v>
      </c>
      <c r="AH132" s="354">
        <v>7.7400012644622871</v>
      </c>
      <c r="AI132" s="354">
        <v>5.909730037301637</v>
      </c>
      <c r="AJ132" s="354">
        <v>4.6821268255674271</v>
      </c>
      <c r="AK132" s="354">
        <v>8.8921151504907243</v>
      </c>
      <c r="AL132" s="354">
        <v>5.73</v>
      </c>
      <c r="AM132" s="354">
        <v>2.74</v>
      </c>
      <c r="AN132" s="354">
        <v>0.65</v>
      </c>
      <c r="AO132" s="354">
        <v>0.8836725109338025</v>
      </c>
      <c r="AP132" s="354">
        <v>5.993217608955729</v>
      </c>
      <c r="AQ132" s="354">
        <v>12.208521174826853</v>
      </c>
      <c r="AR132" s="354">
        <v>15.40946390087662</v>
      </c>
      <c r="AS132" s="354">
        <v>4.0231017259910224</v>
      </c>
      <c r="AT132" s="354">
        <v>19.95</v>
      </c>
      <c r="AU132" s="354"/>
      <c r="AV132" s="354">
        <v>19.05</v>
      </c>
      <c r="AW132" s="354">
        <v>6773.13</v>
      </c>
      <c r="AX132" s="354">
        <v>6495.17</v>
      </c>
      <c r="AY132" s="374">
        <v>0.17792015026407396</v>
      </c>
      <c r="AZ132" s="374">
        <v>1.5721116599885041</v>
      </c>
      <c r="BA132" s="374">
        <v>1.3430813561400281</v>
      </c>
      <c r="BB132" s="374">
        <v>2.6666666666666665</v>
      </c>
      <c r="BC132" s="374">
        <v>1.3430813561400281</v>
      </c>
      <c r="BD132" s="354">
        <v>41.27</v>
      </c>
      <c r="BE132" s="374">
        <v>0.23388800510573887</v>
      </c>
      <c r="BF132" s="374">
        <v>0.14557278865359952</v>
      </c>
      <c r="BG132" s="354">
        <v>28.47</v>
      </c>
      <c r="BH132" s="354"/>
      <c r="BI132" s="354">
        <v>13.38</v>
      </c>
      <c r="BJ132" s="354"/>
      <c r="BK132" s="374">
        <v>-0.20772576817988281</v>
      </c>
      <c r="BL132" s="374">
        <v>-1.5035527114591206E-2</v>
      </c>
      <c r="BM132" s="354">
        <v>0.56000000000000005</v>
      </c>
      <c r="BN132" s="354"/>
      <c r="BO132" s="374">
        <v>2.9069762692814128E-2</v>
      </c>
      <c r="BP132" s="374">
        <v>0.14728832092221289</v>
      </c>
      <c r="BQ132" s="374">
        <v>8.9098512379970074E-2</v>
      </c>
      <c r="BR132" s="354">
        <v>908.53</v>
      </c>
      <c r="BS132" s="354">
        <v>1019.33</v>
      </c>
      <c r="BT132" s="354">
        <v>827.33</v>
      </c>
      <c r="BU132" s="354">
        <v>683.59</v>
      </c>
      <c r="BV132" s="354">
        <v>671.38</v>
      </c>
      <c r="BW132" s="354">
        <v>117.44</v>
      </c>
      <c r="BX132" s="354">
        <v>9.48</v>
      </c>
      <c r="BY132" s="354">
        <v>9.7100000000000009</v>
      </c>
      <c r="BZ132" s="354">
        <v>18.62460364974833</v>
      </c>
      <c r="CA132" s="354">
        <v>30.46</v>
      </c>
      <c r="CB132" s="354">
        <v>0.67403434714824828</v>
      </c>
      <c r="CC132" s="354">
        <v>1.6280385395473609</v>
      </c>
      <c r="CD132" s="354">
        <v>0.44</v>
      </c>
      <c r="CE132" s="354">
        <v>1.57</v>
      </c>
      <c r="CF132" s="354">
        <v>0.48</v>
      </c>
      <c r="CG132" s="354">
        <v>0.47</v>
      </c>
      <c r="CH132" s="353" t="s">
        <v>100</v>
      </c>
      <c r="CI132" s="355">
        <v>1466.95</v>
      </c>
    </row>
    <row r="133" spans="1:87" ht="13.5" thickBot="1">
      <c r="A133" s="353" t="s">
        <v>431</v>
      </c>
      <c r="B133" s="353" t="s">
        <v>432</v>
      </c>
      <c r="C133" s="353" t="s">
        <v>96</v>
      </c>
      <c r="D133" s="353" t="s">
        <v>109</v>
      </c>
      <c r="E133" s="353" t="s">
        <v>433</v>
      </c>
      <c r="F133" s="353" t="s">
        <v>105</v>
      </c>
      <c r="G133" s="353">
        <v>12</v>
      </c>
      <c r="H133" s="353">
        <v>202112</v>
      </c>
      <c r="I133" s="353">
        <v>20221024</v>
      </c>
      <c r="J133" s="353">
        <v>20230223</v>
      </c>
      <c r="K133" s="354">
        <v>7156.8</v>
      </c>
      <c r="L133" s="354">
        <v>238.56</v>
      </c>
      <c r="M133" s="354">
        <v>30</v>
      </c>
      <c r="N133" s="354">
        <v>1.08</v>
      </c>
      <c r="O133" s="354">
        <v>4</v>
      </c>
      <c r="P133" s="354">
        <v>4.6900000000000004</v>
      </c>
      <c r="Q133" s="354"/>
      <c r="R133" s="354">
        <v>5.5</v>
      </c>
      <c r="S133" s="354">
        <v>24.29</v>
      </c>
      <c r="T133" s="354">
        <v>22.44</v>
      </c>
      <c r="U133" s="354">
        <v>15.57</v>
      </c>
      <c r="V133" s="354">
        <v>9.65</v>
      </c>
      <c r="W133" s="354">
        <v>15.87</v>
      </c>
      <c r="X133" s="354">
        <v>16.670000000000002</v>
      </c>
      <c r="Y133" s="374">
        <f t="shared" si="8"/>
        <v>0.64455958549222792</v>
      </c>
      <c r="Z133" s="374">
        <f t="shared" si="9"/>
        <v>5.0409577819785945E-2</v>
      </c>
      <c r="AA133" s="354">
        <v>-0.44</v>
      </c>
      <c r="AB133" s="354">
        <v>4.4000000000000004</v>
      </c>
      <c r="AC133" s="354">
        <v>15.32</v>
      </c>
      <c r="AD133" s="354">
        <v>15.03</v>
      </c>
      <c r="AE133" s="354">
        <v>14.31</v>
      </c>
      <c r="AF133" s="354">
        <v>3.42</v>
      </c>
      <c r="AG133" s="354">
        <v>827.65818121333666</v>
      </c>
      <c r="AH133" s="354">
        <v>313.82774061409327</v>
      </c>
      <c r="AI133" s="354">
        <v>439.21535098223626</v>
      </c>
      <c r="AJ133" s="354">
        <v>320.05233971213158</v>
      </c>
      <c r="AK133" s="354">
        <v>11.109932266910574</v>
      </c>
      <c r="AL133" s="354">
        <v>18.190000000000001</v>
      </c>
      <c r="AM133" s="354">
        <v>2.99</v>
      </c>
      <c r="AN133" s="354">
        <v>5.83</v>
      </c>
      <c r="AO133" s="354">
        <v>0.37292017470723388</v>
      </c>
      <c r="AP133" s="354">
        <v>0.60302212540272848</v>
      </c>
      <c r="AQ133" s="354">
        <v>0.70273143423994777</v>
      </c>
      <c r="AR133" s="354">
        <v>0.96437487010268996</v>
      </c>
      <c r="AS133" s="354">
        <v>463.90974849638326</v>
      </c>
      <c r="AT133" s="354">
        <v>79.89</v>
      </c>
      <c r="AU133" s="354">
        <v>6.72</v>
      </c>
      <c r="AV133" s="354">
        <v>56.5</v>
      </c>
      <c r="AW133" s="354">
        <v>926.52</v>
      </c>
      <c r="AX133" s="354">
        <v>1240.1400000000001</v>
      </c>
      <c r="AY133" s="374">
        <v>0.48792564372262665</v>
      </c>
      <c r="AZ133" s="374">
        <v>2.0338636904070793</v>
      </c>
      <c r="BA133" s="374">
        <v>1.6426156592319827</v>
      </c>
      <c r="BB133" s="374">
        <v>2.0338586030664394</v>
      </c>
      <c r="BC133" s="374">
        <v>1.6426156592319827</v>
      </c>
      <c r="BD133" s="354">
        <v>20.48</v>
      </c>
      <c r="BE133" s="374">
        <v>0.20540252816236837</v>
      </c>
      <c r="BF133" s="374">
        <v>0.13267786980554103</v>
      </c>
      <c r="BG133" s="354">
        <v>16.09</v>
      </c>
      <c r="BH133" s="354">
        <v>10.47</v>
      </c>
      <c r="BI133" s="354">
        <v>14.33</v>
      </c>
      <c r="BJ133" s="354">
        <v>9.3699999999999992</v>
      </c>
      <c r="BK133" s="374">
        <v>-0.27130884884514006</v>
      </c>
      <c r="BL133" s="374">
        <v>-0.14397611716398814</v>
      </c>
      <c r="BM133" s="354">
        <v>2.89</v>
      </c>
      <c r="BN133" s="354">
        <v>1.91</v>
      </c>
      <c r="BO133" s="374">
        <v>0.45389180612672447</v>
      </c>
      <c r="BP133" s="374">
        <v>6.4313538990744032E-2</v>
      </c>
      <c r="BQ133" s="374">
        <v>1.3563838774035073</v>
      </c>
      <c r="BR133" s="354">
        <v>442.14</v>
      </c>
      <c r="BS133" s="354">
        <v>540.41999999999996</v>
      </c>
      <c r="BT133" s="354">
        <v>393.41</v>
      </c>
      <c r="BU133" s="354">
        <v>650.83000000000004</v>
      </c>
      <c r="BV133" s="354">
        <v>295</v>
      </c>
      <c r="BW133" s="354">
        <v>218.91</v>
      </c>
      <c r="BX133" s="354">
        <v>38.74</v>
      </c>
      <c r="BY133" s="354">
        <v>38.74</v>
      </c>
      <c r="BZ133" s="354">
        <v>17.661622564396257</v>
      </c>
      <c r="CA133" s="354">
        <v>22.91</v>
      </c>
      <c r="CB133" s="354">
        <v>0.31625723448562276</v>
      </c>
      <c r="CC133" s="354">
        <v>0.14201807275993431</v>
      </c>
      <c r="CD133" s="354">
        <v>0.3</v>
      </c>
      <c r="CE133" s="354">
        <v>3.7</v>
      </c>
      <c r="CF133" s="354">
        <v>3.06</v>
      </c>
      <c r="CG133" s="354">
        <v>2.4300000000000002</v>
      </c>
      <c r="CH133" s="353" t="s">
        <v>100</v>
      </c>
      <c r="CI133" s="355">
        <v>2256.46</v>
      </c>
    </row>
    <row r="134" spans="1:87" ht="13.5" thickBot="1">
      <c r="A134" s="353" t="s">
        <v>434</v>
      </c>
      <c r="B134" s="353" t="s">
        <v>435</v>
      </c>
      <c r="C134" s="353" t="s">
        <v>96</v>
      </c>
      <c r="D134" s="353" t="s">
        <v>97</v>
      </c>
      <c r="E134" s="353" t="s">
        <v>290</v>
      </c>
      <c r="F134" s="353" t="s">
        <v>105</v>
      </c>
      <c r="G134" s="353">
        <v>12</v>
      </c>
      <c r="H134" s="353">
        <v>202112</v>
      </c>
      <c r="I134" s="353">
        <v>20221027</v>
      </c>
      <c r="J134" s="353">
        <v>20230209</v>
      </c>
      <c r="K134" s="354">
        <v>14096.42</v>
      </c>
      <c r="L134" s="354">
        <v>6.46</v>
      </c>
      <c r="M134" s="354">
        <v>2182</v>
      </c>
      <c r="N134" s="354">
        <v>1.18</v>
      </c>
      <c r="O134" s="354">
        <v>0.25</v>
      </c>
      <c r="P134" s="354">
        <v>0.2</v>
      </c>
      <c r="Q134" s="354"/>
      <c r="R134" s="354"/>
      <c r="S134" s="354"/>
      <c r="T134" s="354"/>
      <c r="U134" s="354">
        <v>1.22</v>
      </c>
      <c r="V134" s="354">
        <v>1.06</v>
      </c>
      <c r="W134" s="354">
        <v>0.86</v>
      </c>
      <c r="X134" s="354">
        <v>0.81</v>
      </c>
      <c r="Y134" s="374">
        <f t="shared" si="8"/>
        <v>-0.18867924528301894</v>
      </c>
      <c r="Z134" s="374">
        <f t="shared" si="9"/>
        <v>-5.8139534883720811E-2</v>
      </c>
      <c r="AA134" s="354">
        <v>31.43</v>
      </c>
      <c r="AB134" s="354">
        <v>23.05</v>
      </c>
      <c r="AC134" s="354">
        <v>5.3</v>
      </c>
      <c r="AD134" s="354">
        <v>7.51</v>
      </c>
      <c r="AE134" s="354">
        <v>7.98</v>
      </c>
      <c r="AF134" s="354">
        <v>0.33</v>
      </c>
      <c r="AG134" s="354">
        <v>307.53618782284502</v>
      </c>
      <c r="AH134" s="354">
        <v>35.66244260164914</v>
      </c>
      <c r="AI134" s="354">
        <v>43.261871173538943</v>
      </c>
      <c r="AJ134" s="354">
        <v>11.785182938018451</v>
      </c>
      <c r="AK134" s="354">
        <v>4.2273206183430032</v>
      </c>
      <c r="AL134" s="354">
        <v>3.33</v>
      </c>
      <c r="AM134" s="354">
        <v>1.4</v>
      </c>
      <c r="AN134" s="354">
        <v>0.61</v>
      </c>
      <c r="AO134" s="354">
        <v>0.26637222736633992</v>
      </c>
      <c r="AP134" s="354">
        <v>1.1557058026023972</v>
      </c>
      <c r="AQ134" s="354">
        <v>1.89356348035704</v>
      </c>
      <c r="AR134" s="354">
        <v>6.9510248400011738</v>
      </c>
      <c r="AS134" s="354">
        <v>28.624191241359384</v>
      </c>
      <c r="AT134" s="354">
        <v>4.6100000000000003</v>
      </c>
      <c r="AU134" s="354">
        <v>20.27</v>
      </c>
      <c r="AV134" s="354">
        <v>26.09</v>
      </c>
      <c r="AW134" s="354">
        <v>20414.11</v>
      </c>
      <c r="AX134" s="354"/>
      <c r="AY134" s="374">
        <v>0.19501588026853439</v>
      </c>
      <c r="AZ134" s="374">
        <v>1.2302140702943729</v>
      </c>
      <c r="BA134" s="374">
        <v>0.78961927634505558</v>
      </c>
      <c r="BB134" s="374">
        <v>1.1591962905718705</v>
      </c>
      <c r="BC134" s="374">
        <v>0.78961927634505558</v>
      </c>
      <c r="BD134" s="354">
        <v>27.84</v>
      </c>
      <c r="BE134" s="374">
        <v>0.17241996026564271</v>
      </c>
      <c r="BF134" s="374">
        <v>0.11633764352891052</v>
      </c>
      <c r="BG134" s="354">
        <v>18.239999999999998</v>
      </c>
      <c r="BH134" s="354">
        <v>9.2200000000000006</v>
      </c>
      <c r="BI134" s="354">
        <v>11.01</v>
      </c>
      <c r="BJ134" s="354">
        <v>6.04</v>
      </c>
      <c r="BK134" s="374">
        <v>-0.72758499301281165</v>
      </c>
      <c r="BL134" s="374">
        <v>-0.10235116868149678</v>
      </c>
      <c r="BM134" s="354">
        <v>5.4</v>
      </c>
      <c r="BN134" s="354">
        <v>2.06</v>
      </c>
      <c r="BO134" s="374">
        <v>0.28810645739461693</v>
      </c>
      <c r="BP134" s="374">
        <v>0.19500268808404744</v>
      </c>
      <c r="BQ134" s="374">
        <v>1.8443165787196329</v>
      </c>
      <c r="BR134" s="354">
        <v>2992.97</v>
      </c>
      <c r="BS134" s="354">
        <v>4958.5200000000004</v>
      </c>
      <c r="BT134" s="354">
        <v>4254.38</v>
      </c>
      <c r="BU134" s="354">
        <v>5750.88</v>
      </c>
      <c r="BV134" s="354">
        <v>2168.35</v>
      </c>
      <c r="BW134" s="354">
        <v>125.75</v>
      </c>
      <c r="BX134" s="354">
        <v>11.67</v>
      </c>
      <c r="BY134" s="354">
        <v>11.67</v>
      </c>
      <c r="BZ134" s="354">
        <v>30.160949868073882</v>
      </c>
      <c r="CA134" s="354">
        <v>29.81</v>
      </c>
      <c r="CB134" s="354">
        <v>0.58574412228307648</v>
      </c>
      <c r="CC134" s="354">
        <v>1.065556373011791</v>
      </c>
      <c r="CD134" s="354">
        <v>0.42</v>
      </c>
      <c r="CE134" s="354">
        <v>1.22</v>
      </c>
      <c r="CF134" s="354">
        <v>1.03</v>
      </c>
      <c r="CG134" s="354">
        <v>0.44</v>
      </c>
      <c r="CH134" s="353" t="s">
        <v>100</v>
      </c>
      <c r="CI134" s="355">
        <v>9667.31</v>
      </c>
    </row>
    <row r="135" spans="1:87" ht="13.5" thickBot="1">
      <c r="A135" s="353" t="s">
        <v>436</v>
      </c>
      <c r="B135" s="353" t="s">
        <v>437</v>
      </c>
      <c r="C135" s="353" t="s">
        <v>96</v>
      </c>
      <c r="D135" s="353" t="s">
        <v>123</v>
      </c>
      <c r="E135" s="353" t="s">
        <v>124</v>
      </c>
      <c r="F135" s="353" t="s">
        <v>105</v>
      </c>
      <c r="G135" s="353">
        <v>12</v>
      </c>
      <c r="H135" s="353">
        <v>202112</v>
      </c>
      <c r="I135" s="353">
        <v>20221101</v>
      </c>
      <c r="J135" s="353">
        <v>20230215</v>
      </c>
      <c r="K135" s="354">
        <v>3802.73</v>
      </c>
      <c r="L135" s="354">
        <v>15.35</v>
      </c>
      <c r="M135" s="354">
        <v>247.74</v>
      </c>
      <c r="N135" s="354">
        <v>1.06</v>
      </c>
      <c r="O135" s="354">
        <v>0.4</v>
      </c>
      <c r="P135" s="354">
        <v>0.47</v>
      </c>
      <c r="Q135" s="354">
        <v>0.51</v>
      </c>
      <c r="R135" s="354">
        <v>-2.5</v>
      </c>
      <c r="S135" s="354">
        <v>-2.78</v>
      </c>
      <c r="T135" s="354">
        <v>-5.07</v>
      </c>
      <c r="U135" s="354">
        <v>1.55</v>
      </c>
      <c r="V135" s="354">
        <v>1.72</v>
      </c>
      <c r="W135" s="354">
        <v>1.56</v>
      </c>
      <c r="X135" s="354">
        <v>1.7</v>
      </c>
      <c r="Y135" s="374">
        <f t="shared" si="8"/>
        <v>-9.3023255813953432E-2</v>
      </c>
      <c r="Z135" s="374">
        <f t="shared" si="9"/>
        <v>8.9743589743589647E-2</v>
      </c>
      <c r="AA135" s="354">
        <v>21.25</v>
      </c>
      <c r="AB135" s="354">
        <v>4</v>
      </c>
      <c r="AC135" s="354">
        <v>9.9</v>
      </c>
      <c r="AD135" s="354">
        <v>9.82</v>
      </c>
      <c r="AE135" s="354">
        <v>9.01</v>
      </c>
      <c r="AF135" s="354">
        <v>2.4500000000000002</v>
      </c>
      <c r="AG135" s="354">
        <v>6.1383267499791057</v>
      </c>
      <c r="AH135" s="354">
        <v>2.3162263026501786</v>
      </c>
      <c r="AI135" s="354">
        <v>3.3707742678668113</v>
      </c>
      <c r="AJ135" s="354">
        <v>-0.62248127650451146</v>
      </c>
      <c r="AK135" s="354">
        <v>4.5419831716257013</v>
      </c>
      <c r="AL135" s="354">
        <v>4.59</v>
      </c>
      <c r="AM135" s="354">
        <v>0.94</v>
      </c>
      <c r="AN135" s="354">
        <v>2.25</v>
      </c>
      <c r="AO135" s="354">
        <v>6.087700443997158</v>
      </c>
      <c r="AP135" s="354">
        <v>8.2823321440077322</v>
      </c>
      <c r="AQ135" s="354">
        <v>11.085967647692971</v>
      </c>
      <c r="AR135" s="354">
        <v>-60.031194337419734</v>
      </c>
      <c r="AS135" s="354">
        <v>2.1596066703247585</v>
      </c>
      <c r="AT135" s="354">
        <v>16.32</v>
      </c>
      <c r="AU135" s="354">
        <v>16.32</v>
      </c>
      <c r="AV135" s="354">
        <v>15.87</v>
      </c>
      <c r="AW135" s="354">
        <v>1646.6</v>
      </c>
      <c r="AX135" s="354">
        <v>1704.88</v>
      </c>
      <c r="AY135" s="374">
        <v>0.15867989585532333</v>
      </c>
      <c r="AZ135" s="374">
        <v>1.0794392523364489</v>
      </c>
      <c r="BA135" s="374">
        <v>0.53379851722634108</v>
      </c>
      <c r="BB135" s="374">
        <v>2.1923076923076921</v>
      </c>
      <c r="BC135" s="374">
        <v>0.53379851722634108</v>
      </c>
      <c r="BD135" s="354">
        <v>12.25</v>
      </c>
      <c r="BE135" s="374">
        <v>7.2844776000319147E-2</v>
      </c>
      <c r="BF135" s="374">
        <v>5.6370164670923463E-2</v>
      </c>
      <c r="BG135" s="354">
        <v>6.05</v>
      </c>
      <c r="BH135" s="354">
        <v>4.51</v>
      </c>
      <c r="BI135" s="354">
        <v>4.2699999999999996</v>
      </c>
      <c r="BJ135" s="354">
        <v>3.45</v>
      </c>
      <c r="BK135" s="374">
        <v>-1.1846701164294955</v>
      </c>
      <c r="BL135" s="374">
        <v>-0.65054463651432626</v>
      </c>
      <c r="BM135" s="354">
        <v>3.26</v>
      </c>
      <c r="BN135" s="354">
        <v>5.0599999999999996</v>
      </c>
      <c r="BO135" s="374">
        <v>0.21586837150925636</v>
      </c>
      <c r="BP135" s="374">
        <v>0.15128845869694177</v>
      </c>
      <c r="BQ135" s="374">
        <v>-4.0658476584226742E-2</v>
      </c>
      <c r="BR135" s="354">
        <v>630.6</v>
      </c>
      <c r="BS135" s="354">
        <v>1012.3</v>
      </c>
      <c r="BT135" s="354">
        <v>827.7</v>
      </c>
      <c r="BU135" s="354">
        <v>3731.8</v>
      </c>
      <c r="BV135" s="354">
        <v>400.5</v>
      </c>
      <c r="BW135" s="354">
        <v>107.94</v>
      </c>
      <c r="BX135" s="354">
        <v>37.729999999999997</v>
      </c>
      <c r="BY135" s="354">
        <v>27.39</v>
      </c>
      <c r="BZ135" s="354">
        <v>3.5698924731182795</v>
      </c>
      <c r="CA135" s="354">
        <v>49.22</v>
      </c>
      <c r="CB135" s="354">
        <v>0.64463027705064913</v>
      </c>
      <c r="CC135" s="354">
        <v>4.8890141752577323</v>
      </c>
      <c r="CD135" s="354">
        <v>0.9</v>
      </c>
      <c r="CE135" s="354">
        <v>0.66</v>
      </c>
      <c r="CF135" s="354">
        <v>0.43</v>
      </c>
      <c r="CG135" s="354">
        <v>0.38</v>
      </c>
      <c r="CH135" s="353" t="s">
        <v>100</v>
      </c>
      <c r="CI135" s="355">
        <v>3517.6</v>
      </c>
    </row>
    <row r="136" spans="1:87" ht="13.5" thickBot="1">
      <c r="A136" s="353" t="s">
        <v>438</v>
      </c>
      <c r="B136" s="353" t="s">
        <v>439</v>
      </c>
      <c r="C136" s="353" t="s">
        <v>96</v>
      </c>
      <c r="D136" s="353" t="s">
        <v>97</v>
      </c>
      <c r="E136" s="353" t="s">
        <v>277</v>
      </c>
      <c r="F136" s="353" t="s">
        <v>105</v>
      </c>
      <c r="G136" s="353">
        <v>12</v>
      </c>
      <c r="H136" s="353">
        <v>202112</v>
      </c>
      <c r="I136" s="353">
        <v>20221103</v>
      </c>
      <c r="J136" s="353">
        <v>20230223</v>
      </c>
      <c r="K136" s="354">
        <v>3891.9</v>
      </c>
      <c r="L136" s="354">
        <v>31</v>
      </c>
      <c r="M136" s="354">
        <v>126</v>
      </c>
      <c r="N136" s="354">
        <v>0.23</v>
      </c>
      <c r="O136" s="354">
        <v>0.55000000000000004</v>
      </c>
      <c r="P136" s="354">
        <v>0.63</v>
      </c>
      <c r="Q136" s="354">
        <v>0.51</v>
      </c>
      <c r="R136" s="354">
        <v>20</v>
      </c>
      <c r="S136" s="354">
        <v>16.670000000000002</v>
      </c>
      <c r="T136" s="354">
        <v>13.52</v>
      </c>
      <c r="U136" s="354">
        <v>2.21</v>
      </c>
      <c r="V136" s="354">
        <v>3.2</v>
      </c>
      <c r="W136" s="354">
        <v>2.33</v>
      </c>
      <c r="X136" s="354">
        <v>2.38</v>
      </c>
      <c r="Y136" s="374">
        <f t="shared" si="8"/>
        <v>-0.27187499999999998</v>
      </c>
      <c r="Z136" s="374">
        <f t="shared" si="9"/>
        <v>2.1459227467811148E-2</v>
      </c>
      <c r="AA136" s="354">
        <v>-0.75</v>
      </c>
      <c r="AB136" s="354"/>
      <c r="AC136" s="354">
        <v>13.19</v>
      </c>
      <c r="AD136" s="354">
        <v>13.32</v>
      </c>
      <c r="AE136" s="354">
        <v>13.04</v>
      </c>
      <c r="AF136" s="354"/>
      <c r="AG136" s="354">
        <v>54.101160266008449</v>
      </c>
      <c r="AH136" s="354">
        <v>12.954741872270926</v>
      </c>
      <c r="AI136" s="354">
        <v>3.90920283729958</v>
      </c>
      <c r="AJ136" s="354">
        <v>3.6860949767433731</v>
      </c>
      <c r="AK136" s="354">
        <v>52.946856076411407</v>
      </c>
      <c r="AL136" s="354">
        <v>8.35</v>
      </c>
      <c r="AM136" s="354">
        <v>1.19</v>
      </c>
      <c r="AN136" s="354">
        <v>3.83</v>
      </c>
      <c r="AO136" s="354">
        <v>-0.14283107558622077</v>
      </c>
      <c r="AP136" s="354">
        <v>-0.55048761160101711</v>
      </c>
      <c r="AQ136" s="354">
        <v>-1.976701448573188</v>
      </c>
      <c r="AR136" s="354">
        <v>-2.0963450372305679</v>
      </c>
      <c r="AS136" s="354">
        <v>171.23361368066583</v>
      </c>
      <c r="AT136" s="354">
        <v>26.02</v>
      </c>
      <c r="AU136" s="354">
        <v>2.94</v>
      </c>
      <c r="AV136" s="354">
        <v>-14.42</v>
      </c>
      <c r="AW136" s="354">
        <v>1135.6400000000001</v>
      </c>
      <c r="AX136" s="354">
        <v>966.93</v>
      </c>
      <c r="AY136" s="374">
        <v>-0.16417916653336889</v>
      </c>
      <c r="AZ136" s="374">
        <v>-0.24810989216877924</v>
      </c>
      <c r="BA136" s="374">
        <v>-0.43405440931732803</v>
      </c>
      <c r="BB136" s="374">
        <v>-0.24814723001185152</v>
      </c>
      <c r="BC136" s="374">
        <v>-0.43405440931732803</v>
      </c>
      <c r="BD136" s="354">
        <v>8.16</v>
      </c>
      <c r="BE136" s="374">
        <v>3.5847129308425492E-2</v>
      </c>
      <c r="BF136" s="374">
        <v>5.6095714240934763E-2</v>
      </c>
      <c r="BG136" s="354">
        <v>7.65</v>
      </c>
      <c r="BH136" s="354">
        <v>21.84</v>
      </c>
      <c r="BI136" s="354">
        <v>6.51</v>
      </c>
      <c r="BJ136" s="354">
        <v>16.420000000000002</v>
      </c>
      <c r="BK136" s="374">
        <v>-5.7072469718743579E-2</v>
      </c>
      <c r="BL136" s="374">
        <v>-4.1239015847204397E-3</v>
      </c>
      <c r="BM136" s="354">
        <v>1.65</v>
      </c>
      <c r="BN136" s="354">
        <v>0.72</v>
      </c>
      <c r="BO136" s="374">
        <v>0.25785924821475587</v>
      </c>
      <c r="BP136" s="374">
        <v>6.2589341348298994E-2</v>
      </c>
      <c r="BQ136" s="374">
        <v>0.11664857521339787</v>
      </c>
      <c r="BR136" s="354">
        <v>341.64</v>
      </c>
      <c r="BS136" s="354">
        <v>409.3</v>
      </c>
      <c r="BT136" s="354">
        <v>472.89</v>
      </c>
      <c r="BU136" s="354" t="s">
        <v>100</v>
      </c>
      <c r="BV136" s="354">
        <v>401.78</v>
      </c>
      <c r="BW136" s="354">
        <v>-23.01</v>
      </c>
      <c r="BX136" s="354">
        <v>21.83</v>
      </c>
      <c r="BY136" s="354">
        <v>27.48</v>
      </c>
      <c r="BZ136" s="354">
        <v>2.3182808174564404</v>
      </c>
      <c r="CA136" s="354">
        <v>6.32</v>
      </c>
      <c r="CB136" s="354">
        <v>0.13783798848939804</v>
      </c>
      <c r="CC136" s="354">
        <v>-2.801642341608884</v>
      </c>
      <c r="CD136" s="354">
        <v>0</v>
      </c>
      <c r="CE136" s="354">
        <v>6.94</v>
      </c>
      <c r="CF136" s="354">
        <v>5.85</v>
      </c>
      <c r="CG136" s="354">
        <v>5.31</v>
      </c>
      <c r="CH136" s="353" t="s">
        <v>100</v>
      </c>
      <c r="CI136" s="355">
        <v>3525.93</v>
      </c>
    </row>
    <row r="137" spans="1:87" ht="13.5" thickBot="1">
      <c r="A137" s="353" t="s">
        <v>440</v>
      </c>
      <c r="B137" s="353" t="s">
        <v>441</v>
      </c>
      <c r="C137" s="353" t="s">
        <v>96</v>
      </c>
      <c r="D137" s="353" t="s">
        <v>197</v>
      </c>
      <c r="E137" s="353" t="s">
        <v>442</v>
      </c>
      <c r="F137" s="353" t="s">
        <v>105</v>
      </c>
      <c r="G137" s="353">
        <v>12</v>
      </c>
      <c r="H137" s="353">
        <v>202112</v>
      </c>
      <c r="I137" s="353">
        <v>20221102</v>
      </c>
      <c r="J137" s="353">
        <v>20230201</v>
      </c>
      <c r="K137" s="354">
        <v>3768.64</v>
      </c>
      <c r="L137" s="354">
        <v>29.12</v>
      </c>
      <c r="M137" s="354">
        <v>129</v>
      </c>
      <c r="N137" s="354">
        <v>1.23</v>
      </c>
      <c r="O137" s="354">
        <v>0.52</v>
      </c>
      <c r="P137" s="354">
        <v>0.53</v>
      </c>
      <c r="Q137" s="354">
        <v>0.45</v>
      </c>
      <c r="R137" s="354">
        <v>1.92</v>
      </c>
      <c r="S137" s="354">
        <v>45.95</v>
      </c>
      <c r="T137" s="354">
        <v>64.239999999999995</v>
      </c>
      <c r="U137" s="354">
        <v>1.72</v>
      </c>
      <c r="V137" s="354">
        <v>-0.03</v>
      </c>
      <c r="W137" s="354">
        <v>2</v>
      </c>
      <c r="X137" s="354">
        <v>2.13</v>
      </c>
      <c r="Y137" s="374">
        <f t="shared" si="8"/>
        <v>-67.666666666666671</v>
      </c>
      <c r="Z137" s="374">
        <f t="shared" si="9"/>
        <v>6.4999999999999947E-2</v>
      </c>
      <c r="AA137" s="354">
        <v>-8.52</v>
      </c>
      <c r="AB137" s="354"/>
      <c r="AC137" s="354">
        <v>16.93</v>
      </c>
      <c r="AD137" s="354">
        <v>14.56</v>
      </c>
      <c r="AE137" s="354">
        <v>13.66</v>
      </c>
      <c r="AF137" s="354"/>
      <c r="AG137" s="354">
        <v>27.665639445300464</v>
      </c>
      <c r="AH137" s="354">
        <v>0.1864406779661017</v>
      </c>
      <c r="AI137" s="354">
        <v>1.2442218798150999</v>
      </c>
      <c r="AJ137" s="354">
        <v>9.7072419106317406E-2</v>
      </c>
      <c r="AK137" s="354">
        <v>23.58100309597523</v>
      </c>
      <c r="AL137" s="354">
        <v>23.06</v>
      </c>
      <c r="AM137" s="354">
        <v>4.0199999999999996</v>
      </c>
      <c r="AN137" s="354">
        <v>1.05</v>
      </c>
      <c r="AO137" s="354">
        <v>1.4504405458089669</v>
      </c>
      <c r="AP137" s="354">
        <v>19.558888471648515</v>
      </c>
      <c r="AQ137" s="354">
        <v>32.250972136222913</v>
      </c>
      <c r="AR137" s="354">
        <v>413.37555555555554</v>
      </c>
      <c r="AS137" s="354">
        <v>2.5354391371340523</v>
      </c>
      <c r="AT137" s="354">
        <v>7.25</v>
      </c>
      <c r="AU137" s="354">
        <v>-6.8</v>
      </c>
      <c r="AV137" s="354">
        <v>-6.11</v>
      </c>
      <c r="AW137" s="354">
        <v>2799.8</v>
      </c>
      <c r="AX137" s="354">
        <v>3721.03</v>
      </c>
      <c r="AY137" s="374">
        <v>-6.1131417457496395E-2</v>
      </c>
      <c r="AZ137" s="374">
        <v>0.97570901691466361</v>
      </c>
      <c r="BA137" s="374">
        <v>1.0902740462117142</v>
      </c>
      <c r="BB137" s="374">
        <v>0.97570555108608203</v>
      </c>
      <c r="BC137" s="374">
        <v>1.0902740462117142</v>
      </c>
      <c r="BD137" s="354">
        <v>28.25</v>
      </c>
      <c r="BE137" s="374">
        <v>7.0937950937950939E-2</v>
      </c>
      <c r="BF137" s="374">
        <v>5.643919958953309E-3</v>
      </c>
      <c r="BG137" s="354">
        <v>9.51</v>
      </c>
      <c r="BH137" s="354">
        <v>2.73</v>
      </c>
      <c r="BI137" s="354">
        <v>5.74</v>
      </c>
      <c r="BJ137" s="354">
        <v>1.76</v>
      </c>
      <c r="BK137" s="374">
        <v>-0.92198142414860684</v>
      </c>
      <c r="BL137" s="374">
        <v>-4.1464773043720413E-2</v>
      </c>
      <c r="BM137" s="354">
        <v>0</v>
      </c>
      <c r="BN137" s="354">
        <v>0</v>
      </c>
      <c r="BO137" s="374">
        <v>0</v>
      </c>
      <c r="BP137" s="374">
        <v>6.3544880015712919E-3</v>
      </c>
      <c r="BQ137" s="374">
        <v>3.3085350751982756E-3</v>
      </c>
      <c r="BR137" s="354">
        <v>107.5</v>
      </c>
      <c r="BS137" s="354">
        <v>251.4</v>
      </c>
      <c r="BT137" s="354">
        <v>160.69999999999999</v>
      </c>
      <c r="BU137" s="354">
        <v>1711.6</v>
      </c>
      <c r="BV137" s="354">
        <v>-38.200000000000003</v>
      </c>
      <c r="BW137" s="354">
        <v>97.57</v>
      </c>
      <c r="BX137" s="354">
        <v>0.67</v>
      </c>
      <c r="BY137" s="354">
        <v>6.81</v>
      </c>
      <c r="BZ137" s="354">
        <v>2.6572972972972972</v>
      </c>
      <c r="CA137" s="354">
        <v>64.44</v>
      </c>
      <c r="CB137" s="354">
        <v>0.78114650869909974</v>
      </c>
      <c r="CC137" s="354">
        <v>5.2579797221179119</v>
      </c>
      <c r="CD137" s="354">
        <v>1.81</v>
      </c>
      <c r="CE137" s="354">
        <v>2.88</v>
      </c>
      <c r="CF137" s="354">
        <v>1.47</v>
      </c>
      <c r="CG137" s="354">
        <v>0.92</v>
      </c>
      <c r="CH137" s="353" t="s">
        <v>100</v>
      </c>
      <c r="CI137" s="353">
        <v>832.7</v>
      </c>
    </row>
    <row r="138" spans="1:87" ht="13.5" thickBot="1">
      <c r="A138" s="353" t="s">
        <v>443</v>
      </c>
      <c r="B138" s="353" t="s">
        <v>444</v>
      </c>
      <c r="C138" s="353" t="s">
        <v>96</v>
      </c>
      <c r="D138" s="353" t="s">
        <v>103</v>
      </c>
      <c r="E138" s="353" t="s">
        <v>445</v>
      </c>
      <c r="F138" s="353" t="s">
        <v>105</v>
      </c>
      <c r="G138" s="353">
        <v>9</v>
      </c>
      <c r="H138" s="353">
        <v>202209</v>
      </c>
      <c r="I138" s="353">
        <v>20221118</v>
      </c>
      <c r="J138" s="353">
        <v>20230130</v>
      </c>
      <c r="K138" s="354">
        <v>4624.37</v>
      </c>
      <c r="L138" s="354">
        <v>116</v>
      </c>
      <c r="M138" s="354">
        <v>40</v>
      </c>
      <c r="N138" s="354">
        <v>2.25</v>
      </c>
      <c r="O138" s="354"/>
      <c r="P138" s="354"/>
      <c r="Q138" s="354"/>
      <c r="R138" s="354"/>
      <c r="S138" s="354"/>
      <c r="T138" s="354"/>
      <c r="U138" s="354">
        <v>20.32</v>
      </c>
      <c r="V138" s="354"/>
      <c r="W138" s="354"/>
      <c r="X138" s="354"/>
      <c r="Y138" s="374" t="e">
        <f t="shared" si="8"/>
        <v>#DIV/0!</v>
      </c>
      <c r="Z138" s="374" t="e">
        <f t="shared" si="9"/>
        <v>#DIV/0!</v>
      </c>
      <c r="AA138" s="354">
        <v>71.680000000000007</v>
      </c>
      <c r="AB138" s="354"/>
      <c r="AC138" s="354">
        <v>5.38</v>
      </c>
      <c r="AD138" s="354"/>
      <c r="AE138" s="354"/>
      <c r="AF138" s="354"/>
      <c r="AG138" s="354">
        <v>92.884566835096635</v>
      </c>
      <c r="AH138" s="354">
        <v>21.677361026988937</v>
      </c>
      <c r="AI138" s="354">
        <v>18.67290796910877</v>
      </c>
      <c r="AJ138" s="354">
        <v>15.450716845920669</v>
      </c>
      <c r="AK138" s="354">
        <v>6.2598712634033822</v>
      </c>
      <c r="AL138" s="354">
        <v>4.7300000000000004</v>
      </c>
      <c r="AM138" s="354">
        <v>3.84</v>
      </c>
      <c r="AN138" s="354">
        <v>1.18</v>
      </c>
      <c r="AO138" s="354">
        <v>1.371769134899526</v>
      </c>
      <c r="AP138" s="354">
        <v>4.0289111698472269</v>
      </c>
      <c r="AQ138" s="354">
        <v>6.8235853838987843</v>
      </c>
      <c r="AR138" s="354">
        <v>8.2466194393134877</v>
      </c>
      <c r="AS138" s="354">
        <v>9.2257101500301886</v>
      </c>
      <c r="AT138" s="354">
        <v>30.25</v>
      </c>
      <c r="AU138" s="354">
        <v>18.670000000000002</v>
      </c>
      <c r="AV138" s="354">
        <v>33.67</v>
      </c>
      <c r="AW138" s="354">
        <v>3913.95</v>
      </c>
      <c r="AX138" s="354">
        <v>3625.3</v>
      </c>
      <c r="AY138" s="374">
        <v>0.65853583932671023</v>
      </c>
      <c r="AZ138" s="374">
        <v>2.8598114272957682</v>
      </c>
      <c r="BA138" s="374">
        <v>2.3351283207266778</v>
      </c>
      <c r="BB138" s="374">
        <v>2.9301587301587304</v>
      </c>
      <c r="BC138" s="374">
        <v>2.3351283207266778</v>
      </c>
      <c r="BD138" s="354">
        <v>83.88</v>
      </c>
      <c r="BE138" s="374">
        <v>0.58834238955502516</v>
      </c>
      <c r="BF138" s="374">
        <v>0.4121464248812205</v>
      </c>
      <c r="BG138" s="354">
        <v>49.41</v>
      </c>
      <c r="BH138" s="354">
        <v>23.48</v>
      </c>
      <c r="BI138" s="354">
        <v>37.85</v>
      </c>
      <c r="BJ138" s="354">
        <v>17.739999999999998</v>
      </c>
      <c r="BK138" s="374">
        <v>-0.17255968532157315</v>
      </c>
      <c r="BL138" s="374">
        <v>-3.4690274530844799E-2</v>
      </c>
      <c r="BM138" s="354">
        <v>0</v>
      </c>
      <c r="BN138" s="354">
        <v>0</v>
      </c>
      <c r="BO138" s="374">
        <v>0</v>
      </c>
      <c r="BP138" s="374">
        <v>0.18545094556411101</v>
      </c>
      <c r="BQ138" s="374">
        <v>0.13218168231602931</v>
      </c>
      <c r="BR138" s="354">
        <v>1234.3</v>
      </c>
      <c r="BS138" s="354">
        <v>1334.78</v>
      </c>
      <c r="BT138" s="354">
        <v>1013.92</v>
      </c>
      <c r="BU138" s="354">
        <v>760.54</v>
      </c>
      <c r="BV138" s="354">
        <v>913.43</v>
      </c>
      <c r="BW138" s="354">
        <v>55.38</v>
      </c>
      <c r="BX138" s="354">
        <v>23.34</v>
      </c>
      <c r="BY138" s="354">
        <v>23.34</v>
      </c>
      <c r="BZ138" s="354">
        <v>40.221809290953544</v>
      </c>
      <c r="CA138" s="354">
        <v>37.83</v>
      </c>
      <c r="CB138" s="354">
        <v>0.51912700134975198</v>
      </c>
      <c r="CC138" s="354">
        <v>0.33283882136561843</v>
      </c>
      <c r="CD138" s="354">
        <v>0.61</v>
      </c>
      <c r="CE138" s="354">
        <v>2.89</v>
      </c>
      <c r="CF138" s="354">
        <v>1.99</v>
      </c>
      <c r="CG138" s="354">
        <v>0.94</v>
      </c>
      <c r="CH138" s="353" t="s">
        <v>100</v>
      </c>
      <c r="CI138" s="355">
        <v>1249.79</v>
      </c>
    </row>
    <row r="139" spans="1:87" ht="13.5" thickBot="1">
      <c r="A139" s="353" t="s">
        <v>446</v>
      </c>
      <c r="B139" s="353" t="s">
        <v>447</v>
      </c>
      <c r="C139" s="353" t="s">
        <v>108</v>
      </c>
      <c r="D139" s="353" t="s">
        <v>147</v>
      </c>
      <c r="E139" s="353" t="s">
        <v>448</v>
      </c>
      <c r="F139" s="353" t="s">
        <v>105</v>
      </c>
      <c r="G139" s="353">
        <v>12</v>
      </c>
      <c r="H139" s="353">
        <v>202112</v>
      </c>
      <c r="I139" s="353">
        <v>20221026</v>
      </c>
      <c r="J139" s="353">
        <v>20230215</v>
      </c>
      <c r="K139" s="354">
        <v>4654.9799999999996</v>
      </c>
      <c r="L139" s="354">
        <v>155.61000000000001</v>
      </c>
      <c r="M139" s="354">
        <v>29.91</v>
      </c>
      <c r="N139" s="354">
        <v>1.58</v>
      </c>
      <c r="O139" s="354">
        <v>0.36</v>
      </c>
      <c r="P139" s="354">
        <v>0.42</v>
      </c>
      <c r="Q139" s="354">
        <v>0.44</v>
      </c>
      <c r="R139" s="354">
        <v>25</v>
      </c>
      <c r="S139" s="354">
        <v>29</v>
      </c>
      <c r="T139" s="354">
        <v>5.75</v>
      </c>
      <c r="U139" s="354">
        <v>1.48</v>
      </c>
      <c r="V139" s="354">
        <v>1.42</v>
      </c>
      <c r="W139" s="354">
        <v>1.66</v>
      </c>
      <c r="X139" s="354">
        <v>1.93</v>
      </c>
      <c r="Y139" s="374">
        <f t="shared" si="8"/>
        <v>0.16901408450704225</v>
      </c>
      <c r="Z139" s="374">
        <f t="shared" si="9"/>
        <v>0.16265060240963858</v>
      </c>
      <c r="AA139" s="354">
        <v>16.86</v>
      </c>
      <c r="AB139" s="354">
        <v>12</v>
      </c>
      <c r="AC139" s="354">
        <v>105.14</v>
      </c>
      <c r="AD139" s="354">
        <v>93.74</v>
      </c>
      <c r="AE139" s="354">
        <v>80.72</v>
      </c>
      <c r="AF139" s="354">
        <v>7.81</v>
      </c>
      <c r="AG139" s="354">
        <v>10.853484873809126</v>
      </c>
      <c r="AH139" s="354">
        <v>1.4122346648838375</v>
      </c>
      <c r="AI139" s="354">
        <v>1.6042453618585997</v>
      </c>
      <c r="AJ139" s="354">
        <v>0.58672906568611061</v>
      </c>
      <c r="AK139" s="354">
        <v>96.169827676022578</v>
      </c>
      <c r="AL139" s="354">
        <v>93.45</v>
      </c>
      <c r="AM139" s="354"/>
      <c r="AN139" s="354">
        <v>14.34</v>
      </c>
      <c r="AO139" s="354">
        <v>15.884007120813596</v>
      </c>
      <c r="AP139" s="354">
        <v>59.709757791876989</v>
      </c>
      <c r="AQ139" s="354">
        <v>107.46288262382529</v>
      </c>
      <c r="AR139" s="354">
        <v>293.82698268003645</v>
      </c>
      <c r="AS139" s="354">
        <v>5.8001337121845227</v>
      </c>
      <c r="AT139" s="354">
        <v>-13.59</v>
      </c>
      <c r="AU139" s="354">
        <v>25.04</v>
      </c>
      <c r="AV139" s="354">
        <v>13.54</v>
      </c>
      <c r="AW139" s="354">
        <v>282.5</v>
      </c>
      <c r="AX139" s="354">
        <v>354.47</v>
      </c>
      <c r="AY139" s="374">
        <v>0.13540800045014087</v>
      </c>
      <c r="AZ139" s="374">
        <v>0.8303441173946623</v>
      </c>
      <c r="BA139" s="374">
        <v>0.28517163268862172</v>
      </c>
      <c r="BB139" s="374">
        <v>0.81012658227848089</v>
      </c>
      <c r="BC139" s="374">
        <v>0.28517163268862172</v>
      </c>
      <c r="BD139" s="354">
        <v>-11.46</v>
      </c>
      <c r="BE139" s="374">
        <v>0.22055990478935783</v>
      </c>
      <c r="BF139" s="374">
        <v>0.11449144572991107</v>
      </c>
      <c r="BG139" s="354">
        <v>17.100000000000001</v>
      </c>
      <c r="BH139" s="354">
        <v>27.23</v>
      </c>
      <c r="BI139" s="354">
        <v>11.41</v>
      </c>
      <c r="BJ139" s="354">
        <v>16.420000000000002</v>
      </c>
      <c r="BK139" s="374">
        <v>-0.63426475797545379</v>
      </c>
      <c r="BL139" s="374">
        <v>-9.3750192496042287E-2</v>
      </c>
      <c r="BM139" s="354">
        <v>0.49</v>
      </c>
      <c r="BN139" s="354">
        <v>0.46</v>
      </c>
      <c r="BO139" s="374">
        <v>3.2218441546145287</v>
      </c>
      <c r="BP139" s="374">
        <v>9.1537118543157728E-3</v>
      </c>
      <c r="BQ139" s="374">
        <v>3.8030144262776169E-3</v>
      </c>
      <c r="BR139" s="354">
        <v>73.89</v>
      </c>
      <c r="BS139" s="354">
        <v>83.24</v>
      </c>
      <c r="BT139" s="354">
        <v>49.67</v>
      </c>
      <c r="BU139" s="354">
        <v>469.39</v>
      </c>
      <c r="BV139" s="354">
        <v>42.66</v>
      </c>
      <c r="BW139" s="354">
        <v>83.03</v>
      </c>
      <c r="BX139" s="354">
        <v>13.01</v>
      </c>
      <c r="BY139" s="354">
        <v>13.73</v>
      </c>
      <c r="BZ139" s="354">
        <v>3.9280268374504423</v>
      </c>
      <c r="CA139" s="354"/>
      <c r="CB139" s="354">
        <v>1.989198026450238</v>
      </c>
      <c r="CC139" s="354">
        <v>6.2747765479553559</v>
      </c>
      <c r="CD139" s="354">
        <v>-1.74</v>
      </c>
      <c r="CE139" s="354">
        <v>3.68</v>
      </c>
      <c r="CF139" s="354">
        <v>1.77</v>
      </c>
      <c r="CG139" s="354">
        <v>1.59</v>
      </c>
      <c r="CH139" s="353" t="s">
        <v>100</v>
      </c>
      <c r="CI139" s="353">
        <v>-309.52999999999997</v>
      </c>
    </row>
    <row r="140" spans="1:87" ht="13.5" thickBot="1">
      <c r="A140" s="353" t="s">
        <v>449</v>
      </c>
      <c r="B140" s="353" t="s">
        <v>450</v>
      </c>
      <c r="C140" s="353" t="s">
        <v>96</v>
      </c>
      <c r="D140" s="353" t="s">
        <v>103</v>
      </c>
      <c r="E140" s="353" t="s">
        <v>323</v>
      </c>
      <c r="F140" s="353" t="s">
        <v>105</v>
      </c>
      <c r="G140" s="353">
        <v>12</v>
      </c>
      <c r="H140" s="353">
        <v>202112</v>
      </c>
      <c r="I140" s="353">
        <v>20221027</v>
      </c>
      <c r="J140" s="353">
        <v>20230216</v>
      </c>
      <c r="K140" s="354">
        <v>7027.82</v>
      </c>
      <c r="L140" s="354">
        <v>107.65</v>
      </c>
      <c r="M140" s="354">
        <v>65</v>
      </c>
      <c r="N140" s="354">
        <v>0.65</v>
      </c>
      <c r="O140" s="354">
        <v>0.93</v>
      </c>
      <c r="P140" s="354">
        <v>0.78</v>
      </c>
      <c r="Q140" s="354">
        <v>0.86</v>
      </c>
      <c r="R140" s="354">
        <v>2.15</v>
      </c>
      <c r="S140" s="354">
        <v>0</v>
      </c>
      <c r="T140" s="354">
        <v>0.81</v>
      </c>
      <c r="U140" s="354">
        <v>3.8</v>
      </c>
      <c r="V140" s="354">
        <v>3.85</v>
      </c>
      <c r="W140" s="354">
        <v>3.64</v>
      </c>
      <c r="X140" s="354">
        <v>3.71</v>
      </c>
      <c r="Y140" s="374">
        <f t="shared" si="8"/>
        <v>-5.4545454545454564E-2</v>
      </c>
      <c r="Z140" s="374">
        <f t="shared" si="9"/>
        <v>1.9230769230769162E-2</v>
      </c>
      <c r="AA140" s="354">
        <v>0.15</v>
      </c>
      <c r="AB140" s="354">
        <v>7</v>
      </c>
      <c r="AC140" s="354">
        <v>28.33</v>
      </c>
      <c r="AD140" s="354">
        <v>29.56</v>
      </c>
      <c r="AE140" s="354">
        <v>28.99</v>
      </c>
      <c r="AF140" s="354">
        <v>4.22</v>
      </c>
      <c r="AG140" s="354">
        <v>51.136339977343006</v>
      </c>
      <c r="AH140" s="354">
        <v>3.6419736076666358</v>
      </c>
      <c r="AI140" s="354">
        <v>7.6925997366890178</v>
      </c>
      <c r="AJ140" s="354">
        <v>1.6360797281161017</v>
      </c>
      <c r="AK140" s="354">
        <v>13.966669744634782</v>
      </c>
      <c r="AL140" s="354">
        <v>14.25</v>
      </c>
      <c r="AM140" s="354">
        <v>3.72</v>
      </c>
      <c r="AN140" s="354">
        <v>2.1</v>
      </c>
      <c r="AO140" s="354">
        <v>2.4332340057623085</v>
      </c>
      <c r="AP140" s="354">
        <v>7.7646693867880821</v>
      </c>
      <c r="AQ140" s="354">
        <v>16.174854486403873</v>
      </c>
      <c r="AR140" s="354">
        <v>76.051722434313945</v>
      </c>
      <c r="AS140" s="354">
        <v>1.9107192063929457</v>
      </c>
      <c r="AT140" s="354">
        <v>28.92</v>
      </c>
      <c r="AU140" s="354">
        <v>5.69</v>
      </c>
      <c r="AV140" s="354">
        <v>10.17</v>
      </c>
      <c r="AW140" s="354">
        <v>3227.22</v>
      </c>
      <c r="AX140" s="354">
        <v>3310</v>
      </c>
      <c r="AY140" s="374">
        <v>0.10168877631138756</v>
      </c>
      <c r="AZ140" s="374">
        <v>0.1404270229863577</v>
      </c>
      <c r="BA140" s="374">
        <v>2.3122374800440649E-2</v>
      </c>
      <c r="BB140" s="374">
        <v>0.14156626506024103</v>
      </c>
      <c r="BC140" s="374">
        <v>2.3122374800440649E-2</v>
      </c>
      <c r="BD140" s="354">
        <v>13.02</v>
      </c>
      <c r="BE140" s="374">
        <v>0.12189007674562756</v>
      </c>
      <c r="BF140" s="374">
        <v>6.4135875824408092E-2</v>
      </c>
      <c r="BG140" s="354">
        <v>8.27</v>
      </c>
      <c r="BH140" s="354">
        <v>9.26</v>
      </c>
      <c r="BI140" s="354">
        <v>6.05</v>
      </c>
      <c r="BJ140" s="354">
        <v>6.94</v>
      </c>
      <c r="BK140" s="374">
        <v>-0.78731770999172135</v>
      </c>
      <c r="BL140" s="374">
        <v>-0.11843866829844256</v>
      </c>
      <c r="BM140" s="354">
        <v>1.41</v>
      </c>
      <c r="BN140" s="354">
        <v>1.29</v>
      </c>
      <c r="BO140" s="374">
        <v>0.41735612712851144</v>
      </c>
      <c r="BP140" s="374">
        <v>3.3897743928393863E-2</v>
      </c>
      <c r="BQ140" s="374">
        <v>1.5227845570700872E-2</v>
      </c>
      <c r="BR140" s="354">
        <v>351.94</v>
      </c>
      <c r="BS140" s="354">
        <v>586.79</v>
      </c>
      <c r="BT140" s="354">
        <v>497.39</v>
      </c>
      <c r="BU140" s="354">
        <v>907.02</v>
      </c>
      <c r="BV140" s="354">
        <v>244.1</v>
      </c>
      <c r="BW140" s="354">
        <v>14.04</v>
      </c>
      <c r="BX140" s="354">
        <v>7.12</v>
      </c>
      <c r="BY140" s="354">
        <v>7.62</v>
      </c>
      <c r="BZ140" s="354">
        <v>9.9474329222184554</v>
      </c>
      <c r="CA140" s="354">
        <v>35.25</v>
      </c>
      <c r="CB140" s="354">
        <v>0.53107211474462013</v>
      </c>
      <c r="CC140" s="354">
        <v>1.0600295958890564</v>
      </c>
      <c r="CD140" s="354">
        <v>0.54</v>
      </c>
      <c r="CE140" s="354">
        <v>1.56</v>
      </c>
      <c r="CF140" s="354">
        <v>0.93</v>
      </c>
      <c r="CG140" s="354">
        <v>0.25</v>
      </c>
      <c r="CH140" s="353" t="s">
        <v>100</v>
      </c>
      <c r="CI140" s="355">
        <v>1984.6</v>
      </c>
    </row>
    <row r="141" spans="1:87" ht="13.5" thickBot="1">
      <c r="A141" s="353" t="s">
        <v>451</v>
      </c>
      <c r="B141" s="353" t="s">
        <v>452</v>
      </c>
      <c r="C141" s="353" t="s">
        <v>108</v>
      </c>
      <c r="D141" s="353" t="s">
        <v>412</v>
      </c>
      <c r="E141" s="353" t="s">
        <v>453</v>
      </c>
      <c r="F141" s="353" t="s">
        <v>99</v>
      </c>
      <c r="G141" s="353">
        <v>12</v>
      </c>
      <c r="H141" s="353">
        <v>202112</v>
      </c>
      <c r="I141" s="353">
        <v>20221107</v>
      </c>
      <c r="J141" s="353">
        <v>20230202</v>
      </c>
      <c r="K141" s="354">
        <v>59769.1</v>
      </c>
      <c r="L141" s="354">
        <v>76.37</v>
      </c>
      <c r="M141" s="354">
        <v>783</v>
      </c>
      <c r="N141" s="354">
        <v>0.49</v>
      </c>
      <c r="O141" s="354">
        <v>0.51</v>
      </c>
      <c r="P141" s="354">
        <v>1.5</v>
      </c>
      <c r="Q141" s="354">
        <v>0.72</v>
      </c>
      <c r="R141" s="354">
        <v>33.33</v>
      </c>
      <c r="S141" s="354">
        <v>6.52</v>
      </c>
      <c r="T141" s="354">
        <v>-2.99</v>
      </c>
      <c r="U141" s="354">
        <v>2.2400000000000002</v>
      </c>
      <c r="V141" s="354">
        <v>3.79</v>
      </c>
      <c r="W141" s="354">
        <v>3.04</v>
      </c>
      <c r="X141" s="354">
        <v>3.91</v>
      </c>
      <c r="Y141" s="374">
        <f t="shared" si="8"/>
        <v>-0.19788918205804751</v>
      </c>
      <c r="Z141" s="374">
        <f t="shared" si="9"/>
        <v>0.28618421052631593</v>
      </c>
      <c r="AA141" s="354">
        <v>7.45</v>
      </c>
      <c r="AB141" s="354">
        <v>9.5</v>
      </c>
      <c r="AC141" s="354">
        <v>27.27</v>
      </c>
      <c r="AD141" s="354">
        <v>25.13</v>
      </c>
      <c r="AE141" s="354">
        <v>19.510000000000002</v>
      </c>
      <c r="AF141" s="354">
        <v>2.65</v>
      </c>
      <c r="AG141" s="354">
        <v>9.4079283887468037</v>
      </c>
      <c r="AH141" s="354">
        <v>2.1406649616368285</v>
      </c>
      <c r="AI141" s="354">
        <v>2.2480818414322252</v>
      </c>
      <c r="AJ141" s="354">
        <v>2.1355498721227621</v>
      </c>
      <c r="AK141" s="354">
        <v>33.842184300341295</v>
      </c>
      <c r="AL141" s="354">
        <v>20.13</v>
      </c>
      <c r="AM141" s="354">
        <v>3.18</v>
      </c>
      <c r="AN141" s="354">
        <v>8.1199999999999992</v>
      </c>
      <c r="AO141" s="354">
        <v>7.5430882153051524</v>
      </c>
      <c r="AP141" s="354">
        <v>23.474830795262267</v>
      </c>
      <c r="AQ141" s="354">
        <v>31.566837315130829</v>
      </c>
      <c r="AR141" s="354">
        <v>33.230239520958087</v>
      </c>
      <c r="AS141" s="354">
        <v>13.667519181585678</v>
      </c>
      <c r="AT141" s="354">
        <v>24.04</v>
      </c>
      <c r="AU141" s="354">
        <v>3.98</v>
      </c>
      <c r="AV141" s="354">
        <v>8.8699999999999992</v>
      </c>
      <c r="AW141" s="354">
        <v>8803</v>
      </c>
      <c r="AX141" s="354">
        <v>8175.42</v>
      </c>
      <c r="AY141" s="374">
        <v>8.8671778382389321E-2</v>
      </c>
      <c r="AZ141" s="374">
        <v>0.22849340009103319</v>
      </c>
      <c r="BA141" s="374">
        <v>0.19202633504023409</v>
      </c>
      <c r="BB141" s="374">
        <v>0.22807017543859645</v>
      </c>
      <c r="BC141" s="374">
        <v>0.19202633504023409</v>
      </c>
      <c r="BD141" s="354">
        <v>9.64</v>
      </c>
      <c r="BE141" s="374">
        <v>8.4954159883471853E-2</v>
      </c>
      <c r="BF141" s="374">
        <v>6.6917173009274064E-2</v>
      </c>
      <c r="BG141" s="354">
        <v>8.0399999999999991</v>
      </c>
      <c r="BH141" s="354">
        <v>12.28</v>
      </c>
      <c r="BI141" s="354">
        <v>6.94</v>
      </c>
      <c r="BJ141" s="354">
        <v>9.99</v>
      </c>
      <c r="BK141" s="374">
        <v>-5.0056882821387941E-2</v>
      </c>
      <c r="BL141" s="374">
        <v>-1.1961397308685603E-2</v>
      </c>
      <c r="BM141" s="354">
        <v>0.62</v>
      </c>
      <c r="BN141" s="354">
        <v>0.57999999999999996</v>
      </c>
      <c r="BO141" s="374">
        <v>0.219557945041816</v>
      </c>
      <c r="BP141" s="374">
        <v>2.8137026309632343E-2</v>
      </c>
      <c r="BQ141" s="374">
        <v>2.8069793271855444E-2</v>
      </c>
      <c r="BR141" s="354">
        <v>3259</v>
      </c>
      <c r="BS141" s="354">
        <v>3699</v>
      </c>
      <c r="BT141" s="354">
        <v>2954.68</v>
      </c>
      <c r="BU141" s="354">
        <v>3608</v>
      </c>
      <c r="BV141" s="354">
        <v>2699</v>
      </c>
      <c r="BW141" s="354">
        <v>22.85</v>
      </c>
      <c r="BX141" s="354">
        <v>22.75</v>
      </c>
      <c r="BY141" s="354">
        <v>23.75</v>
      </c>
      <c r="BZ141" s="354">
        <v>15.738095238095235</v>
      </c>
      <c r="CA141" s="354">
        <v>16.100000000000001</v>
      </c>
      <c r="CB141" s="354">
        <v>0.26588602654176424</v>
      </c>
      <c r="CC141" s="354">
        <v>-1.7483079526226737</v>
      </c>
      <c r="CD141" s="354">
        <v>0.19</v>
      </c>
      <c r="CE141" s="354">
        <v>5.76</v>
      </c>
      <c r="CF141" s="354">
        <v>5.21</v>
      </c>
      <c r="CG141" s="354">
        <v>4.8</v>
      </c>
      <c r="CH141" s="353" t="s">
        <v>100</v>
      </c>
      <c r="CI141" s="355">
        <v>17599</v>
      </c>
    </row>
    <row r="142" spans="1:87" ht="13.5" thickBot="1">
      <c r="A142" s="353" t="s">
        <v>454</v>
      </c>
      <c r="B142" s="353" t="s">
        <v>455</v>
      </c>
      <c r="C142" s="353" t="s">
        <v>96</v>
      </c>
      <c r="D142" s="353" t="s">
        <v>197</v>
      </c>
      <c r="E142" s="353" t="s">
        <v>220</v>
      </c>
      <c r="F142" s="353" t="s">
        <v>105</v>
      </c>
      <c r="G142" s="353">
        <v>12</v>
      </c>
      <c r="H142" s="353">
        <v>202112</v>
      </c>
      <c r="I142" s="353">
        <v>20220222</v>
      </c>
      <c r="J142" s="353"/>
      <c r="K142" s="354">
        <v>7821.62</v>
      </c>
      <c r="L142" s="354">
        <v>18.71</v>
      </c>
      <c r="M142" s="354">
        <v>418.05</v>
      </c>
      <c r="N142" s="354">
        <v>0.67</v>
      </c>
      <c r="O142" s="354"/>
      <c r="P142" s="354"/>
      <c r="Q142" s="354"/>
      <c r="R142" s="354"/>
      <c r="S142" s="354"/>
      <c r="T142" s="354"/>
      <c r="U142" s="354"/>
      <c r="V142" s="354">
        <v>1.33</v>
      </c>
      <c r="W142" s="354">
        <v>1.38</v>
      </c>
      <c r="X142" s="354">
        <v>1.3</v>
      </c>
      <c r="Y142" s="374">
        <f t="shared" si="8"/>
        <v>3.7593984962405846E-2</v>
      </c>
      <c r="Z142" s="374">
        <f t="shared" si="9"/>
        <v>-5.7971014492753548E-2</v>
      </c>
      <c r="AA142" s="354"/>
      <c r="AB142" s="354">
        <v>3.98</v>
      </c>
      <c r="AC142" s="354"/>
      <c r="AD142" s="354">
        <v>13.61</v>
      </c>
      <c r="AE142" s="354">
        <v>14.34</v>
      </c>
      <c r="AF142" s="354">
        <v>3.42</v>
      </c>
      <c r="AG142" s="354">
        <v>10.159122709065899</v>
      </c>
      <c r="AH142" s="354">
        <v>2.1010641560465313</v>
      </c>
      <c r="AI142" s="354">
        <v>2.0342121147177781</v>
      </c>
      <c r="AJ142" s="354">
        <v>0.68284585071512272</v>
      </c>
      <c r="AK142" s="354">
        <v>9.2025801363380282</v>
      </c>
      <c r="AL142" s="354">
        <v>7.17</v>
      </c>
      <c r="AM142" s="354">
        <v>1.83</v>
      </c>
      <c r="AN142" s="354"/>
      <c r="AO142" s="354">
        <v>2.0666505936921267</v>
      </c>
      <c r="AP142" s="354">
        <v>4.5527301455656222</v>
      </c>
      <c r="AQ142" s="354">
        <v>10.321124737276994</v>
      </c>
      <c r="AR142" s="354">
        <v>30.746847119440559</v>
      </c>
      <c r="AS142" s="354">
        <v>3.0226672972214872</v>
      </c>
      <c r="AT142" s="354">
        <v>10.220000000000001</v>
      </c>
      <c r="AU142" s="354"/>
      <c r="AV142" s="354">
        <v>-8.99</v>
      </c>
      <c r="AW142" s="354">
        <v>4029</v>
      </c>
      <c r="AX142" s="354">
        <v>4353.83</v>
      </c>
      <c r="AY142" s="374">
        <v>-8.9902868759882543E-2</v>
      </c>
      <c r="AZ142" s="374">
        <v>-0.33470648815653964</v>
      </c>
      <c r="BA142" s="374">
        <v>-0.44482522275531183</v>
      </c>
      <c r="BB142" s="374">
        <v>-0.34801762114537449</v>
      </c>
      <c r="BC142" s="374">
        <v>-0.44482522275531183</v>
      </c>
      <c r="BD142" s="354"/>
      <c r="BE142" s="374">
        <v>0.16704759343909653</v>
      </c>
      <c r="BF142" s="374">
        <v>0.1070689864947074</v>
      </c>
      <c r="BG142" s="354"/>
      <c r="BH142" s="354"/>
      <c r="BI142" s="354"/>
      <c r="BJ142" s="354"/>
      <c r="BK142" s="374">
        <v>-0.90140845070422537</v>
      </c>
      <c r="BL142" s="374">
        <v>-0.18049353701527615</v>
      </c>
      <c r="BM142" s="354">
        <v>2.44</v>
      </c>
      <c r="BN142" s="354">
        <v>0.73</v>
      </c>
      <c r="BO142" s="374">
        <v>0.18086073140909092</v>
      </c>
      <c r="BP142" s="374">
        <v>0.11223633312214376</v>
      </c>
      <c r="BQ142" s="374">
        <v>3.6476808264696729E-2</v>
      </c>
      <c r="BR142" s="354">
        <v>958</v>
      </c>
      <c r="BS142" s="354">
        <v>1435</v>
      </c>
      <c r="BT142" s="354">
        <v>1089</v>
      </c>
      <c r="BU142" s="354">
        <v>1858</v>
      </c>
      <c r="BV142" s="354">
        <v>622</v>
      </c>
      <c r="BW142" s="354">
        <v>-34.729999999999997</v>
      </c>
      <c r="BX142" s="354"/>
      <c r="BY142" s="354"/>
      <c r="BZ142" s="354">
        <v>13.148148148148149</v>
      </c>
      <c r="CA142" s="354">
        <v>31.37</v>
      </c>
      <c r="CB142" s="354">
        <v>0.48010706898649469</v>
      </c>
      <c r="CC142" s="354">
        <v>0.49339891276210202</v>
      </c>
      <c r="CD142" s="354">
        <v>0.46</v>
      </c>
      <c r="CE142" s="354">
        <v>3.02</v>
      </c>
      <c r="CF142" s="354">
        <v>1.8</v>
      </c>
      <c r="CG142" s="354">
        <v>1.48</v>
      </c>
      <c r="CH142" s="353" t="s">
        <v>100</v>
      </c>
      <c r="CI142" s="355">
        <v>4061</v>
      </c>
    </row>
    <row r="143" spans="1:87" ht="13.5" thickBot="1">
      <c r="A143" s="353" t="s">
        <v>456</v>
      </c>
      <c r="B143" s="353" t="s">
        <v>457</v>
      </c>
      <c r="C143" s="353" t="s">
        <v>96</v>
      </c>
      <c r="D143" s="353" t="s">
        <v>197</v>
      </c>
      <c r="E143" s="353" t="s">
        <v>220</v>
      </c>
      <c r="F143" s="353" t="s">
        <v>105</v>
      </c>
      <c r="G143" s="353">
        <v>12</v>
      </c>
      <c r="H143" s="353">
        <v>202112</v>
      </c>
      <c r="I143" s="353">
        <v>20221027</v>
      </c>
      <c r="J143" s="353">
        <v>20230216</v>
      </c>
      <c r="K143" s="354">
        <v>5199.03</v>
      </c>
      <c r="L143" s="354">
        <v>5.41</v>
      </c>
      <c r="M143" s="354">
        <v>961</v>
      </c>
      <c r="N143" s="354">
        <v>1.24</v>
      </c>
      <c r="O143" s="354">
        <v>0.04</v>
      </c>
      <c r="P143" s="354">
        <v>0.05</v>
      </c>
      <c r="Q143" s="354">
        <v>0.06</v>
      </c>
      <c r="R143" s="354">
        <v>25</v>
      </c>
      <c r="S143" s="354">
        <v>14.29</v>
      </c>
      <c r="T143" s="354">
        <v>22.52</v>
      </c>
      <c r="U143" s="354">
        <v>0.33</v>
      </c>
      <c r="V143" s="354">
        <v>0.28999999999999998</v>
      </c>
      <c r="W143" s="354">
        <v>0.26</v>
      </c>
      <c r="X143" s="354">
        <v>0.24</v>
      </c>
      <c r="Y143" s="374">
        <f t="shared" si="8"/>
        <v>-0.10344827586206884</v>
      </c>
      <c r="Z143" s="374">
        <f t="shared" si="9"/>
        <v>-7.6923076923076983E-2</v>
      </c>
      <c r="AA143" s="354">
        <v>34.81</v>
      </c>
      <c r="AB143" s="354"/>
      <c r="AC143" s="354">
        <v>16.39</v>
      </c>
      <c r="AD143" s="354">
        <v>21.01</v>
      </c>
      <c r="AE143" s="354">
        <v>22.78</v>
      </c>
      <c r="AF143" s="354"/>
      <c r="AG143" s="354">
        <v>1.9288137956437548</v>
      </c>
      <c r="AH143" s="354">
        <v>0.2702233062138874</v>
      </c>
      <c r="AI143" s="354">
        <v>0.77248279758640748</v>
      </c>
      <c r="AJ143" s="354">
        <v>0.28583112135908695</v>
      </c>
      <c r="AK143" s="354">
        <v>7.0163374730603447</v>
      </c>
      <c r="AL143" s="354">
        <v>7.03</v>
      </c>
      <c r="AM143" s="354">
        <v>1</v>
      </c>
      <c r="AN143" s="354">
        <v>2.8</v>
      </c>
      <c r="AO143" s="354">
        <v>2.9366288719857581</v>
      </c>
      <c r="AP143" s="354">
        <v>6.2707394770187763</v>
      </c>
      <c r="AQ143" s="354">
        <v>7.3324743265086205</v>
      </c>
      <c r="AR143" s="354">
        <v>19.816632471787404</v>
      </c>
      <c r="AS143" s="354">
        <v>0.57624053516076568</v>
      </c>
      <c r="AT143" s="354">
        <v>5.42</v>
      </c>
      <c r="AU143" s="354">
        <v>-0.12</v>
      </c>
      <c r="AV143" s="354">
        <v>16.3</v>
      </c>
      <c r="AW143" s="354">
        <v>1815.4</v>
      </c>
      <c r="AX143" s="354">
        <v>1785.5</v>
      </c>
      <c r="AY143" s="374">
        <v>0.1629724535554132</v>
      </c>
      <c r="AZ143" s="374">
        <v>-0.27554027504911593</v>
      </c>
      <c r="BA143" s="374">
        <v>-0.1597814953909184</v>
      </c>
      <c r="BB143" s="374">
        <v>-0.2857142857142857</v>
      </c>
      <c r="BC143" s="374">
        <v>-0.1597814953909184</v>
      </c>
      <c r="BD143" s="354">
        <v>6.03</v>
      </c>
      <c r="BE143" s="374">
        <v>5.4180442243145735E-2</v>
      </c>
      <c r="BF143" s="374">
        <v>3.095351609058403E-2</v>
      </c>
      <c r="BG143" s="354">
        <v>5.26</v>
      </c>
      <c r="BH143" s="354">
        <v>3.63</v>
      </c>
      <c r="BI143" s="354">
        <v>3.76</v>
      </c>
      <c r="BJ143" s="354">
        <v>2.6</v>
      </c>
      <c r="BK143" s="374">
        <v>-0.62998383620689657</v>
      </c>
      <c r="BL143" s="374">
        <v>-0.25230619841398283</v>
      </c>
      <c r="BM143" s="354">
        <v>2.2200000000000002</v>
      </c>
      <c r="BN143" s="354">
        <v>1.49</v>
      </c>
      <c r="BO143" s="374">
        <v>0.44407716596072394</v>
      </c>
      <c r="BP143" s="374">
        <v>4.9856698563447863E-2</v>
      </c>
      <c r="BQ143" s="374">
        <v>5.2736369254444082E-2</v>
      </c>
      <c r="BR143" s="354">
        <v>518.9</v>
      </c>
      <c r="BS143" s="354">
        <v>948.8</v>
      </c>
      <c r="BT143" s="354">
        <v>738.9</v>
      </c>
      <c r="BU143" s="354">
        <v>772.8</v>
      </c>
      <c r="BV143" s="354">
        <v>147.5</v>
      </c>
      <c r="BW143" s="354">
        <v>-27.55</v>
      </c>
      <c r="BX143" s="354">
        <v>13.99</v>
      </c>
      <c r="BY143" s="354">
        <v>17.010000000000002</v>
      </c>
      <c r="BZ143" s="354">
        <v>-22.565445026178011</v>
      </c>
      <c r="CA143" s="354">
        <v>12.93</v>
      </c>
      <c r="CB143" s="354">
        <v>0.37866507747318234</v>
      </c>
      <c r="CC143" s="354">
        <v>0.27036055753945398</v>
      </c>
      <c r="CD143" s="354">
        <v>0.15</v>
      </c>
      <c r="CE143" s="354">
        <v>1.98</v>
      </c>
      <c r="CF143" s="354">
        <v>1.5</v>
      </c>
      <c r="CG143" s="354">
        <v>1.49</v>
      </c>
      <c r="CH143" s="353" t="s">
        <v>100</v>
      </c>
      <c r="CI143" s="355">
        <v>5203.2</v>
      </c>
    </row>
    <row r="144" spans="1:87" ht="13.5" thickBot="1">
      <c r="A144" s="353" t="s">
        <v>458</v>
      </c>
      <c r="B144" s="353" t="s">
        <v>459</v>
      </c>
      <c r="C144" s="353" t="s">
        <v>96</v>
      </c>
      <c r="D144" s="353" t="s">
        <v>208</v>
      </c>
      <c r="E144" s="353" t="s">
        <v>209</v>
      </c>
      <c r="F144" s="353" t="s">
        <v>105</v>
      </c>
      <c r="G144" s="353">
        <v>12</v>
      </c>
      <c r="H144" s="353">
        <v>202112</v>
      </c>
      <c r="I144" s="353">
        <v>20221101</v>
      </c>
      <c r="J144" s="353">
        <v>20230222</v>
      </c>
      <c r="K144" s="354">
        <v>3131.78</v>
      </c>
      <c r="L144" s="354">
        <v>42.45</v>
      </c>
      <c r="M144" s="354">
        <v>73.78</v>
      </c>
      <c r="N144" s="354">
        <v>0.57999999999999996</v>
      </c>
      <c r="O144" s="354">
        <v>0.16</v>
      </c>
      <c r="P144" s="354">
        <v>0.73</v>
      </c>
      <c r="Q144" s="354"/>
      <c r="R144" s="354">
        <v>-150</v>
      </c>
      <c r="S144" s="354">
        <v>-11.11</v>
      </c>
      <c r="T144" s="354">
        <v>-37.56</v>
      </c>
      <c r="U144" s="354">
        <v>1.78</v>
      </c>
      <c r="V144" s="354">
        <v>2.06</v>
      </c>
      <c r="W144" s="354">
        <v>1.9</v>
      </c>
      <c r="X144" s="354">
        <v>2.34</v>
      </c>
      <c r="Y144" s="374">
        <f t="shared" si="8"/>
        <v>-7.7669902912621436E-2</v>
      </c>
      <c r="Z144" s="374">
        <f t="shared" si="9"/>
        <v>0.23157894736842111</v>
      </c>
      <c r="AA144" s="354">
        <v>1.69</v>
      </c>
      <c r="AB144" s="354">
        <v>5.18</v>
      </c>
      <c r="AC144" s="354">
        <v>23.85</v>
      </c>
      <c r="AD144" s="354">
        <v>22.28</v>
      </c>
      <c r="AE144" s="354">
        <v>18.18</v>
      </c>
      <c r="AF144" s="354">
        <v>4.3</v>
      </c>
      <c r="AG144" s="354">
        <v>22.284368214778297</v>
      </c>
      <c r="AH144" s="354">
        <v>1.7492660011743979</v>
      </c>
      <c r="AI144" s="354">
        <v>3.398052684045938</v>
      </c>
      <c r="AJ144" s="354">
        <v>-2.7257507271709298</v>
      </c>
      <c r="AK144" s="354">
        <v>12.41887749361025</v>
      </c>
      <c r="AL144" s="354">
        <v>7.86</v>
      </c>
      <c r="AM144" s="354">
        <v>1.4</v>
      </c>
      <c r="AN144" s="354">
        <v>1.93</v>
      </c>
      <c r="AO144" s="354">
        <v>3.5546852613762683</v>
      </c>
      <c r="AP144" s="354">
        <v>12.060334984136489</v>
      </c>
      <c r="AQ144" s="354">
        <v>23.311561831889275</v>
      </c>
      <c r="AR144" s="354">
        <v>-29.061320414420553</v>
      </c>
      <c r="AS144" s="354">
        <v>0.19613814199292631</v>
      </c>
      <c r="AT144" s="354">
        <v>30.29</v>
      </c>
      <c r="AU144" s="354">
        <v>1.05</v>
      </c>
      <c r="AV144" s="354">
        <v>8.85</v>
      </c>
      <c r="AW144" s="354">
        <v>1438.94</v>
      </c>
      <c r="AX144" s="354">
        <v>1640.6</v>
      </c>
      <c r="AY144" s="374">
        <v>8.8543609117544483E-2</v>
      </c>
      <c r="AZ144" s="374">
        <v>0.13781972074632398</v>
      </c>
      <c r="BA144" s="374">
        <v>-1.9200687580575849E-2</v>
      </c>
      <c r="BB144" s="374">
        <v>0.13612565445026178</v>
      </c>
      <c r="BC144" s="374">
        <v>-1.9200687580575849E-2</v>
      </c>
      <c r="BD144" s="354">
        <v>5.78</v>
      </c>
      <c r="BE144" s="374">
        <v>3.0927233059246079E-2</v>
      </c>
      <c r="BF144" s="374">
        <v>1.8154853901025243E-2</v>
      </c>
      <c r="BG144" s="354">
        <v>2.87</v>
      </c>
      <c r="BH144" s="354">
        <v>3.47</v>
      </c>
      <c r="BI144" s="354">
        <v>1.84</v>
      </c>
      <c r="BJ144" s="354">
        <v>2.16</v>
      </c>
      <c r="BK144" s="374">
        <v>-1.8021508141908729</v>
      </c>
      <c r="BL144" s="374">
        <v>-0.27480264875338722</v>
      </c>
      <c r="BM144" s="354">
        <v>4.1500000000000004</v>
      </c>
      <c r="BN144" s="354">
        <v>3.67</v>
      </c>
      <c r="BO144" s="374">
        <v>1.0061362873447466</v>
      </c>
      <c r="BP144" s="374">
        <v>4.1451800975696639E-2</v>
      </c>
      <c r="BQ144" s="374">
        <v>-6.4591249459026764E-2</v>
      </c>
      <c r="BR144" s="354">
        <v>261.52999999999997</v>
      </c>
      <c r="BS144" s="354">
        <v>496.31</v>
      </c>
      <c r="BT144" s="354">
        <v>382.12</v>
      </c>
      <c r="BU144" s="354">
        <v>1949.92</v>
      </c>
      <c r="BV144" s="354">
        <v>147.33000000000001</v>
      </c>
      <c r="BW144" s="354">
        <v>13.78</v>
      </c>
      <c r="BX144" s="354">
        <v>7.91</v>
      </c>
      <c r="BY144" s="354">
        <v>7.91</v>
      </c>
      <c r="BZ144" s="354">
        <v>1.7950528425655976</v>
      </c>
      <c r="CA144" s="354">
        <v>51.07</v>
      </c>
      <c r="CB144" s="354">
        <v>0.68326067678515223</v>
      </c>
      <c r="CC144" s="354">
        <v>5.6353762542153696</v>
      </c>
      <c r="CD144" s="354">
        <v>1.04</v>
      </c>
      <c r="CE144" s="354">
        <v>0.68</v>
      </c>
      <c r="CF144" s="354">
        <v>0.38</v>
      </c>
      <c r="CG144" s="354">
        <v>0.16</v>
      </c>
      <c r="CH144" s="353" t="s">
        <v>100</v>
      </c>
      <c r="CI144" s="355">
        <v>2154.7399999999998</v>
      </c>
    </row>
    <row r="145" spans="1:87" ht="13.5" thickBot="1">
      <c r="A145" s="353" t="s">
        <v>460</v>
      </c>
      <c r="B145" s="353" t="s">
        <v>461</v>
      </c>
      <c r="C145" s="353" t="s">
        <v>108</v>
      </c>
      <c r="D145" s="353" t="s">
        <v>97</v>
      </c>
      <c r="E145" s="353" t="s">
        <v>173</v>
      </c>
      <c r="F145" s="353" t="s">
        <v>105</v>
      </c>
      <c r="G145" s="353">
        <v>12</v>
      </c>
      <c r="H145" s="353">
        <v>202112</v>
      </c>
      <c r="I145" s="353">
        <v>20221103</v>
      </c>
      <c r="J145" s="353">
        <v>20230209</v>
      </c>
      <c r="K145" s="354">
        <v>24866.52</v>
      </c>
      <c r="L145" s="354">
        <v>78.31</v>
      </c>
      <c r="M145" s="354">
        <v>318</v>
      </c>
      <c r="N145" s="354">
        <v>1.03</v>
      </c>
      <c r="O145" s="354">
        <v>0.15</v>
      </c>
      <c r="P145" s="354">
        <v>0.18</v>
      </c>
      <c r="Q145" s="354">
        <v>0.23</v>
      </c>
      <c r="R145" s="354">
        <v>53.33</v>
      </c>
      <c r="S145" s="354">
        <v>71.430000000000007</v>
      </c>
      <c r="T145" s="354">
        <v>81.19</v>
      </c>
      <c r="U145" s="354">
        <v>0.02</v>
      </c>
      <c r="V145" s="354">
        <v>0.4</v>
      </c>
      <c r="W145" s="354">
        <v>0.89</v>
      </c>
      <c r="X145" s="354">
        <v>1.05</v>
      </c>
      <c r="Y145" s="374">
        <f t="shared" si="8"/>
        <v>1.2250000000000001</v>
      </c>
      <c r="Z145" s="374">
        <f t="shared" si="9"/>
        <v>0.1797752808988764</v>
      </c>
      <c r="AA145" s="354"/>
      <c r="AB145" s="354">
        <v>42.9</v>
      </c>
      <c r="AC145" s="354">
        <v>86.05</v>
      </c>
      <c r="AD145" s="354">
        <v>87.79</v>
      </c>
      <c r="AE145" s="354">
        <v>74.83</v>
      </c>
      <c r="AF145" s="354">
        <v>2.0499999999999998</v>
      </c>
      <c r="AG145" s="354">
        <v>4.8479350612361154</v>
      </c>
      <c r="AH145" s="354">
        <v>-4.4169119275926455E-2</v>
      </c>
      <c r="AI145" s="354">
        <v>1.3283933035855564</v>
      </c>
      <c r="AJ145" s="354">
        <v>1.1514604892559892</v>
      </c>
      <c r="AK145" s="354">
        <v>58.589575685095497</v>
      </c>
      <c r="AL145" s="354">
        <v>386.61</v>
      </c>
      <c r="AM145" s="354">
        <v>19.28</v>
      </c>
      <c r="AN145" s="354">
        <v>16.23</v>
      </c>
      <c r="AO145" s="354">
        <v>16.407984273114611</v>
      </c>
      <c r="AP145" s="354">
        <v>542.951023890785</v>
      </c>
      <c r="AQ145" s="354">
        <v>59.880490233681705</v>
      </c>
      <c r="AR145" s="354">
        <v>69.081694929229073</v>
      </c>
      <c r="AS145" s="354">
        <v>5.5896167600240512</v>
      </c>
      <c r="AT145" s="354">
        <v>4.0599999999999996</v>
      </c>
      <c r="AU145" s="354">
        <v>68.31</v>
      </c>
      <c r="AV145" s="354">
        <v>70.48</v>
      </c>
      <c r="AW145" s="354">
        <v>1028.78</v>
      </c>
      <c r="AX145" s="354">
        <v>1652.87</v>
      </c>
      <c r="AY145" s="374">
        <v>0.70479198496684159</v>
      </c>
      <c r="AZ145" s="374">
        <v>0.15488654418055159</v>
      </c>
      <c r="BA145" s="374">
        <v>-0.39083714513904017</v>
      </c>
      <c r="BB145" s="374">
        <v>0.16417402908005491</v>
      </c>
      <c r="BC145" s="374">
        <v>-0.39083714513904017</v>
      </c>
      <c r="BD145" s="354">
        <v>0.6</v>
      </c>
      <c r="BE145" s="374">
        <v>-7.3530693129929183E-3</v>
      </c>
      <c r="BF145" s="374">
        <v>-5.0169177641735925E-3</v>
      </c>
      <c r="BG145" s="354">
        <v>0.37</v>
      </c>
      <c r="BH145" s="354">
        <v>-0.49</v>
      </c>
      <c r="BI145" s="354">
        <v>0.27</v>
      </c>
      <c r="BJ145" s="354">
        <v>-0.39</v>
      </c>
      <c r="BK145" s="374">
        <v>-0.13319309413258559</v>
      </c>
      <c r="BL145" s="374">
        <v>-3.6496531429291358E-2</v>
      </c>
      <c r="BM145" s="354">
        <v>0</v>
      </c>
      <c r="BN145" s="354">
        <v>0</v>
      </c>
      <c r="BO145" s="374">
        <v>0</v>
      </c>
      <c r="BP145" s="374">
        <v>-5.6750763556374733E-4</v>
      </c>
      <c r="BQ145" s="374">
        <v>1.4794558515430928E-2</v>
      </c>
      <c r="BR145" s="354">
        <v>2.63</v>
      </c>
      <c r="BS145" s="354">
        <v>63.02</v>
      </c>
      <c r="BT145" s="354">
        <v>63.47</v>
      </c>
      <c r="BU145" s="354">
        <v>735.48</v>
      </c>
      <c r="BV145" s="354">
        <v>-20.75</v>
      </c>
      <c r="BW145" s="354">
        <v>15.49</v>
      </c>
      <c r="BX145" s="354">
        <v>-0.91</v>
      </c>
      <c r="BY145" s="354">
        <v>0.46</v>
      </c>
      <c r="BZ145" s="354">
        <v>-0.85418832412321499</v>
      </c>
      <c r="CA145" s="354">
        <v>36.4</v>
      </c>
      <c r="CB145" s="354">
        <v>0.53909150083124735</v>
      </c>
      <c r="CC145" s="354">
        <v>11.705037369853544</v>
      </c>
      <c r="CD145" s="354">
        <v>0.56999999999999995</v>
      </c>
      <c r="CE145" s="354">
        <v>3.23</v>
      </c>
      <c r="CF145" s="354">
        <v>3.54</v>
      </c>
      <c r="CG145" s="354">
        <v>3.03</v>
      </c>
      <c r="CH145" s="353" t="s">
        <v>100</v>
      </c>
      <c r="CI145" s="355">
        <v>1041.2</v>
      </c>
    </row>
    <row r="146" spans="1:87" ht="13.5" thickBot="1">
      <c r="A146" s="353" t="s">
        <v>462</v>
      </c>
      <c r="B146" s="353" t="s">
        <v>463</v>
      </c>
      <c r="C146" s="353" t="s">
        <v>108</v>
      </c>
      <c r="D146" s="353" t="s">
        <v>97</v>
      </c>
      <c r="E146" s="353" t="s">
        <v>290</v>
      </c>
      <c r="F146" s="353" t="s">
        <v>99</v>
      </c>
      <c r="G146" s="353">
        <v>10</v>
      </c>
      <c r="H146" s="353">
        <v>202210</v>
      </c>
      <c r="I146" s="353">
        <v>20221208</v>
      </c>
      <c r="J146" s="353">
        <v>20230302</v>
      </c>
      <c r="K146" s="354">
        <v>225990.81</v>
      </c>
      <c r="L146" s="354">
        <v>558</v>
      </c>
      <c r="M146" s="354">
        <v>405</v>
      </c>
      <c r="N146" s="354">
        <v>1.1100000000000001</v>
      </c>
      <c r="O146" s="354">
        <v>10.27</v>
      </c>
      <c r="P146" s="354">
        <v>10.17</v>
      </c>
      <c r="Q146" s="354">
        <v>9.73</v>
      </c>
      <c r="R146" s="354">
        <v>1.75</v>
      </c>
      <c r="S146" s="354">
        <v>1.1399999999999999</v>
      </c>
      <c r="T146" s="354">
        <v>2.4300000000000002</v>
      </c>
      <c r="U146" s="354">
        <v>34.89</v>
      </c>
      <c r="V146" s="354">
        <v>37.42</v>
      </c>
      <c r="W146" s="354">
        <v>40.43</v>
      </c>
      <c r="X146" s="354">
        <v>43.44</v>
      </c>
      <c r="Y146" s="374">
        <f t="shared" si="8"/>
        <v>8.0438268305718763E-2</v>
      </c>
      <c r="Z146" s="374">
        <f t="shared" si="9"/>
        <v>7.4449666089537514E-2</v>
      </c>
      <c r="AA146" s="354">
        <v>14.83</v>
      </c>
      <c r="AB146" s="354">
        <v>12.79</v>
      </c>
      <c r="AC146" s="354">
        <v>14.82</v>
      </c>
      <c r="AD146" s="354">
        <v>13.8</v>
      </c>
      <c r="AE146" s="354">
        <v>12.85</v>
      </c>
      <c r="AF146" s="354">
        <v>1.08</v>
      </c>
      <c r="AG146" s="354">
        <v>80.785888077858885</v>
      </c>
      <c r="AH146" s="354">
        <v>27.968369829683699</v>
      </c>
      <c r="AI146" s="354">
        <v>40.720194647201943</v>
      </c>
      <c r="AJ146" s="354">
        <v>39.688564476885645</v>
      </c>
      <c r="AK146" s="354">
        <v>13.651948494263864</v>
      </c>
      <c r="AL146" s="354">
        <v>11.13</v>
      </c>
      <c r="AM146" s="354">
        <v>9.9499999999999993</v>
      </c>
      <c r="AN146" s="354">
        <v>6.81</v>
      </c>
      <c r="AO146" s="354">
        <v>7.6974372797638768</v>
      </c>
      <c r="AP146" s="354">
        <v>13.342626468285044</v>
      </c>
      <c r="AQ146" s="354">
        <v>15.271152605162523</v>
      </c>
      <c r="AR146" s="354">
        <v>15.668097719470328</v>
      </c>
      <c r="AS146" s="354">
        <v>30.209245742092456</v>
      </c>
      <c r="AT146" s="354">
        <v>56.07</v>
      </c>
      <c r="AU146" s="354">
        <v>11.09</v>
      </c>
      <c r="AV146" s="354">
        <v>20.96</v>
      </c>
      <c r="AW146" s="354">
        <v>33203</v>
      </c>
      <c r="AX146" s="354">
        <v>34887.870000000003</v>
      </c>
      <c r="AY146" s="374">
        <v>0.14911252511721365</v>
      </c>
      <c r="AZ146" s="374">
        <v>1.2756756756756755</v>
      </c>
      <c r="BA146" s="374">
        <v>1.1223218734429496</v>
      </c>
      <c r="BB146" s="374">
        <v>1.3716012084592142</v>
      </c>
      <c r="BC146" s="374">
        <v>1.1223218734429496</v>
      </c>
      <c r="BD146" s="354">
        <v>70</v>
      </c>
      <c r="BE146" s="374">
        <v>0.21488889224587215</v>
      </c>
      <c r="BF146" s="374">
        <v>0.17380325985061537</v>
      </c>
      <c r="BG146" s="354">
        <v>25.08</v>
      </c>
      <c r="BH146" s="354">
        <v>16.71</v>
      </c>
      <c r="BI146" s="354">
        <v>21.16</v>
      </c>
      <c r="BJ146" s="354">
        <v>13.96</v>
      </c>
      <c r="BK146" s="374">
        <v>-2.5334608030592735E-2</v>
      </c>
      <c r="BL146" s="374">
        <v>-1.2769930427973376E-2</v>
      </c>
      <c r="BM146" s="354">
        <v>2.94</v>
      </c>
      <c r="BN146" s="354">
        <v>3.33</v>
      </c>
      <c r="BO146" s="374">
        <v>0.58637668551544142</v>
      </c>
      <c r="BP146" s="374">
        <v>5.0310967296295625E-2</v>
      </c>
      <c r="BQ146" s="374">
        <v>7.1393866771394005E-2</v>
      </c>
      <c r="BR146" s="354">
        <v>14171</v>
      </c>
      <c r="BS146" s="354">
        <v>19155</v>
      </c>
      <c r="BT146" s="354">
        <v>20298.93</v>
      </c>
      <c r="BU146" s="354">
        <v>39075</v>
      </c>
      <c r="BV146" s="354">
        <v>11495</v>
      </c>
      <c r="BW146" s="354">
        <v>70.650000000000006</v>
      </c>
      <c r="BX146" s="354">
        <v>34.619999999999997</v>
      </c>
      <c r="BY146" s="354">
        <v>46.13</v>
      </c>
      <c r="BZ146" s="354">
        <v>8.1894070236039145</v>
      </c>
      <c r="CA146" s="354">
        <v>63.24</v>
      </c>
      <c r="CB146" s="354">
        <v>0.68997528976504796</v>
      </c>
      <c r="CC146" s="354">
        <v>1.4147220046985121</v>
      </c>
      <c r="CD146" s="354">
        <v>1.72</v>
      </c>
      <c r="CE146" s="354">
        <v>2.62</v>
      </c>
      <c r="CF146" s="354">
        <v>2.35</v>
      </c>
      <c r="CG146" s="354">
        <v>1.93</v>
      </c>
      <c r="CH146" s="353" t="s">
        <v>100</v>
      </c>
      <c r="CI146" s="355">
        <v>22709</v>
      </c>
    </row>
    <row r="147" spans="1:87" ht="13.5" thickBot="1">
      <c r="A147" s="353" t="s">
        <v>464</v>
      </c>
      <c r="B147" s="353" t="s">
        <v>465</v>
      </c>
      <c r="C147" s="353" t="s">
        <v>96</v>
      </c>
      <c r="D147" s="353" t="s">
        <v>197</v>
      </c>
      <c r="E147" s="353" t="s">
        <v>283</v>
      </c>
      <c r="F147" s="353" t="s">
        <v>105</v>
      </c>
      <c r="G147" s="353">
        <v>12</v>
      </c>
      <c r="H147" s="353">
        <v>202112</v>
      </c>
      <c r="I147" s="353">
        <v>20221102</v>
      </c>
      <c r="J147" s="353">
        <v>20230214</v>
      </c>
      <c r="K147" s="354">
        <v>3032.97</v>
      </c>
      <c r="L147" s="354">
        <v>33.35</v>
      </c>
      <c r="M147" s="354">
        <v>91</v>
      </c>
      <c r="N147" s="354">
        <v>1.52</v>
      </c>
      <c r="O147" s="354">
        <v>0.61</v>
      </c>
      <c r="P147" s="354">
        <v>0.34</v>
      </c>
      <c r="Q147" s="354">
        <v>0.62</v>
      </c>
      <c r="R147" s="354">
        <v>-3.28</v>
      </c>
      <c r="S147" s="354">
        <v>5.38</v>
      </c>
      <c r="T147" s="354">
        <v>2.94</v>
      </c>
      <c r="U147" s="354">
        <v>3.14</v>
      </c>
      <c r="V147" s="354">
        <v>3.01</v>
      </c>
      <c r="W147" s="354">
        <v>2.92</v>
      </c>
      <c r="X147" s="354">
        <v>2.5</v>
      </c>
      <c r="Y147" s="374">
        <f t="shared" si="8"/>
        <v>-2.9900332225913595E-2</v>
      </c>
      <c r="Z147" s="374">
        <f t="shared" si="9"/>
        <v>-0.14383561643835618</v>
      </c>
      <c r="AA147" s="354">
        <v>6.18</v>
      </c>
      <c r="AB147" s="354"/>
      <c r="AC147" s="354">
        <v>10.62</v>
      </c>
      <c r="AD147" s="354">
        <v>11.42</v>
      </c>
      <c r="AE147" s="354">
        <v>13.34</v>
      </c>
      <c r="AF147" s="354"/>
      <c r="AG147" s="354">
        <v>50.836083608360838</v>
      </c>
      <c r="AH147" s="354">
        <v>2.0726072607260728</v>
      </c>
      <c r="AI147" s="354">
        <v>3.8250825082508251</v>
      </c>
      <c r="AJ147" s="354">
        <v>2.8019801980198018</v>
      </c>
      <c r="AK147" s="354">
        <v>8.7501380500431409</v>
      </c>
      <c r="AL147" s="354">
        <v>7.15</v>
      </c>
      <c r="AM147" s="354">
        <v>1.75</v>
      </c>
      <c r="AN147" s="354">
        <v>0.66</v>
      </c>
      <c r="AO147" s="354">
        <v>1.2267091538628003</v>
      </c>
      <c r="AP147" s="354">
        <v>11.193963270142181</v>
      </c>
      <c r="AQ147" s="354">
        <v>16.303201035375324</v>
      </c>
      <c r="AR147" s="354">
        <v>22.256077738515906</v>
      </c>
      <c r="AS147" s="354">
        <v>5.9889988998899888</v>
      </c>
      <c r="AT147" s="354">
        <v>19.09</v>
      </c>
      <c r="AU147" s="354">
        <v>8.58</v>
      </c>
      <c r="AV147" s="354">
        <v>48.63</v>
      </c>
      <c r="AW147" s="354">
        <v>4818.8</v>
      </c>
      <c r="AX147" s="354">
        <v>3895.61</v>
      </c>
      <c r="AY147" s="374">
        <v>0.48632059467629007</v>
      </c>
      <c r="AZ147" s="374">
        <v>0.75379939209726443</v>
      </c>
      <c r="BA147" s="374">
        <v>1.0137348124669836</v>
      </c>
      <c r="BB147" s="374">
        <v>0.7534246575342467</v>
      </c>
      <c r="BC147" s="374">
        <v>1.0137348124669836</v>
      </c>
      <c r="BD147" s="354">
        <v>16.11</v>
      </c>
      <c r="BE147" s="374">
        <v>7.8438387877512367E-2</v>
      </c>
      <c r="BF147" s="374">
        <v>3.9402685405948046E-2</v>
      </c>
      <c r="BG147" s="354">
        <v>8.25</v>
      </c>
      <c r="BH147" s="354">
        <v>8.0500000000000007</v>
      </c>
      <c r="BI147" s="354">
        <v>5.41</v>
      </c>
      <c r="BJ147" s="354">
        <v>5.65</v>
      </c>
      <c r="BK147" s="374">
        <v>-0.26747195858498707</v>
      </c>
      <c r="BL147" s="374">
        <v>-2.0125513958017743E-2</v>
      </c>
      <c r="BM147" s="354">
        <v>2.97</v>
      </c>
      <c r="BN147" s="354">
        <v>2.21</v>
      </c>
      <c r="BO147" s="374">
        <v>0.46246098726114648</v>
      </c>
      <c r="BP147" s="374">
        <v>6.1924328076667846E-2</v>
      </c>
      <c r="BQ147" s="374">
        <v>8.3716169645049354E-2</v>
      </c>
      <c r="BR147" s="354">
        <v>379.9</v>
      </c>
      <c r="BS147" s="354">
        <v>525.79999999999995</v>
      </c>
      <c r="BT147" s="354">
        <v>426.7</v>
      </c>
      <c r="BU147" s="354">
        <v>1850.3</v>
      </c>
      <c r="BV147" s="354">
        <v>230.8</v>
      </c>
      <c r="BW147" s="354">
        <v>75.38</v>
      </c>
      <c r="BX147" s="354">
        <v>4.08</v>
      </c>
      <c r="BY147" s="354">
        <v>6.26</v>
      </c>
      <c r="BZ147" s="354">
        <v>4.2400455062571103</v>
      </c>
      <c r="CA147" s="354">
        <v>59.04</v>
      </c>
      <c r="CB147" s="354">
        <v>0.72473878644702006</v>
      </c>
      <c r="CC147" s="354">
        <v>5.1860189573459712</v>
      </c>
      <c r="CD147" s="354">
        <v>1.44</v>
      </c>
      <c r="CE147" s="354">
        <v>1.28</v>
      </c>
      <c r="CF147" s="354">
        <v>1.45</v>
      </c>
      <c r="CG147" s="354">
        <v>0.77</v>
      </c>
      <c r="CH147" s="353" t="s">
        <v>100</v>
      </c>
      <c r="CI147" s="355">
        <v>1790.5</v>
      </c>
    </row>
    <row r="148" spans="1:87" ht="13.5" thickBot="1">
      <c r="A148" s="353" t="s">
        <v>466</v>
      </c>
      <c r="B148" s="353" t="s">
        <v>467</v>
      </c>
      <c r="C148" s="353" t="s">
        <v>108</v>
      </c>
      <c r="D148" s="353" t="s">
        <v>97</v>
      </c>
      <c r="E148" s="353" t="s">
        <v>406</v>
      </c>
      <c r="F148" s="353" t="s">
        <v>105</v>
      </c>
      <c r="G148" s="353">
        <v>6</v>
      </c>
      <c r="H148" s="353">
        <v>202206</v>
      </c>
      <c r="I148" s="353">
        <v>20221026</v>
      </c>
      <c r="J148" s="353">
        <v>20230125</v>
      </c>
      <c r="K148" s="354">
        <v>3913.28</v>
      </c>
      <c r="L148" s="354">
        <v>42.76</v>
      </c>
      <c r="M148" s="354">
        <v>92</v>
      </c>
      <c r="N148" s="354">
        <v>1.34</v>
      </c>
      <c r="O148" s="354">
        <v>1.91</v>
      </c>
      <c r="P148" s="354">
        <v>1.85</v>
      </c>
      <c r="Q148" s="354">
        <v>1.67</v>
      </c>
      <c r="R148" s="354">
        <v>4.71</v>
      </c>
      <c r="S148" s="354">
        <v>5.61</v>
      </c>
      <c r="T148" s="354">
        <v>18.38</v>
      </c>
      <c r="U148" s="354">
        <v>7.73</v>
      </c>
      <c r="V148" s="354">
        <v>6.82</v>
      </c>
      <c r="W148" s="354">
        <v>6.97</v>
      </c>
      <c r="X148" s="354">
        <v>6.39</v>
      </c>
      <c r="Y148" s="374">
        <f t="shared" si="8"/>
        <v>2.1994134897360684E-2</v>
      </c>
      <c r="Z148" s="374">
        <f t="shared" si="9"/>
        <v>-8.3213773314203765E-2</v>
      </c>
      <c r="AA148" s="354">
        <v>5.99</v>
      </c>
      <c r="AB148" s="354">
        <v>24.73</v>
      </c>
      <c r="AC148" s="354">
        <v>5.53</v>
      </c>
      <c r="AD148" s="354">
        <v>6.13</v>
      </c>
      <c r="AE148" s="354">
        <v>6.7</v>
      </c>
      <c r="AF148" s="354">
        <v>0.25</v>
      </c>
      <c r="AG148" s="354">
        <v>270.87586522206038</v>
      </c>
      <c r="AH148" s="354">
        <v>8.1373084815685104</v>
      </c>
      <c r="AI148" s="354">
        <v>-8.8621173618568641</v>
      </c>
      <c r="AJ148" s="354">
        <v>-9.5541142571583499</v>
      </c>
      <c r="AK148" s="354">
        <v>-4.7776392786484809</v>
      </c>
      <c r="AL148" s="354">
        <v>4.78</v>
      </c>
      <c r="AM148" s="354">
        <v>0.97</v>
      </c>
      <c r="AN148" s="354">
        <v>0.15</v>
      </c>
      <c r="AO148" s="354">
        <v>0.254798050694167</v>
      </c>
      <c r="AP148" s="354">
        <v>5.3794257324819652</v>
      </c>
      <c r="AQ148" s="354">
        <v>-7.7880533083140673</v>
      </c>
      <c r="AR148" s="354">
        <v>-7.2239708026272735</v>
      </c>
      <c r="AS148" s="354">
        <v>0.85996959096660319</v>
      </c>
      <c r="AT148" s="354">
        <v>43.92</v>
      </c>
      <c r="AU148" s="354">
        <v>4.42</v>
      </c>
      <c r="AV148" s="354">
        <v>24.45</v>
      </c>
      <c r="AW148" s="354">
        <v>24310.71</v>
      </c>
      <c r="AX148" s="354">
        <v>25102.71</v>
      </c>
      <c r="AY148" s="374">
        <v>0.10776398517596328</v>
      </c>
      <c r="AZ148" s="374">
        <v>7.2132492519545703</v>
      </c>
      <c r="BA148" s="374">
        <v>61.805531547104579</v>
      </c>
      <c r="BB148" s="374">
        <v>7.290322580645161</v>
      </c>
      <c r="BC148" s="374">
        <v>61.805531547104579</v>
      </c>
      <c r="BD148" s="354">
        <v>18.23</v>
      </c>
      <c r="BE148" s="374">
        <v>0.16821506320516894</v>
      </c>
      <c r="BF148" s="374">
        <v>6.9775134144377957E-2</v>
      </c>
      <c r="BG148" s="354">
        <v>13.81</v>
      </c>
      <c r="BH148" s="354">
        <v>6.82</v>
      </c>
      <c r="BI148" s="354">
        <v>7.46</v>
      </c>
      <c r="BJ148" s="354">
        <v>4.2</v>
      </c>
      <c r="BK148" s="374">
        <v>7.8084826350854425E-2</v>
      </c>
      <c r="BL148" s="374">
        <v>-2.5546642730026746E-3</v>
      </c>
      <c r="BM148" s="354">
        <v>2.71</v>
      </c>
      <c r="BN148" s="354">
        <v>2.2400000000000002</v>
      </c>
      <c r="BO148" s="374">
        <v>0.13517983280240214</v>
      </c>
      <c r="BP148" s="374">
        <v>0.19218961930960107</v>
      </c>
      <c r="BQ148" s="374">
        <v>-0.22565220257813767</v>
      </c>
      <c r="BR148" s="354">
        <v>933.71</v>
      </c>
      <c r="BS148" s="354">
        <v>1088.92</v>
      </c>
      <c r="BT148" s="354">
        <v>846.7</v>
      </c>
      <c r="BU148" s="354">
        <v>1437.4</v>
      </c>
      <c r="BV148" s="354">
        <v>692.38</v>
      </c>
      <c r="BW148" s="354">
        <v>258.52999999999997</v>
      </c>
      <c r="BX148" s="354">
        <v>3</v>
      </c>
      <c r="BY148" s="354">
        <v>2.98</v>
      </c>
      <c r="BZ148" s="354">
        <v>8.6546004615547716</v>
      </c>
      <c r="CA148" s="354">
        <v>31.23</v>
      </c>
      <c r="CB148" s="354">
        <v>0.63355340785160574</v>
      </c>
      <c r="CC148" s="354">
        <v>2.0793769707918801</v>
      </c>
      <c r="CD148" s="354">
        <v>0.45</v>
      </c>
      <c r="CE148" s="354">
        <v>2.04</v>
      </c>
      <c r="CF148" s="354">
        <v>1.0900000000000001</v>
      </c>
      <c r="CG148" s="354">
        <v>0.08</v>
      </c>
      <c r="CH148" s="353" t="s">
        <v>100</v>
      </c>
      <c r="CI148" s="355">
        <v>4192.76</v>
      </c>
    </row>
    <row r="149" spans="1:87" ht="13.5" thickBot="1">
      <c r="A149" s="353" t="s">
        <v>468</v>
      </c>
      <c r="B149" s="353" t="s">
        <v>469</v>
      </c>
      <c r="C149" s="353" t="s">
        <v>96</v>
      </c>
      <c r="D149" s="353" t="s">
        <v>129</v>
      </c>
      <c r="E149" s="353" t="s">
        <v>245</v>
      </c>
      <c r="F149" s="353" t="s">
        <v>105</v>
      </c>
      <c r="G149" s="353">
        <v>12</v>
      </c>
      <c r="H149" s="353">
        <v>202112</v>
      </c>
      <c r="I149" s="353">
        <v>20221028</v>
      </c>
      <c r="J149" s="353">
        <v>20230202</v>
      </c>
      <c r="K149" s="354">
        <v>14387.52</v>
      </c>
      <c r="L149" s="354">
        <v>21.34</v>
      </c>
      <c r="M149" s="354">
        <v>674</v>
      </c>
      <c r="N149" s="354">
        <v>1.38</v>
      </c>
      <c r="O149" s="354">
        <v>0.33</v>
      </c>
      <c r="P149" s="354">
        <v>0.3</v>
      </c>
      <c r="Q149" s="354">
        <v>0.34</v>
      </c>
      <c r="R149" s="354">
        <v>3.03</v>
      </c>
      <c r="S149" s="354">
        <v>-2.63</v>
      </c>
      <c r="T149" s="354">
        <v>4.51</v>
      </c>
      <c r="U149" s="354">
        <v>1.45</v>
      </c>
      <c r="V149" s="354">
        <v>1.38</v>
      </c>
      <c r="W149" s="354">
        <v>1.39</v>
      </c>
      <c r="X149" s="354">
        <v>1.4</v>
      </c>
      <c r="Y149" s="374">
        <f t="shared" si="8"/>
        <v>7.2463768115942351E-3</v>
      </c>
      <c r="Z149" s="374">
        <f t="shared" si="9"/>
        <v>7.194244604316502E-3</v>
      </c>
      <c r="AA149" s="354">
        <v>43.33</v>
      </c>
      <c r="AB149" s="354"/>
      <c r="AC149" s="354">
        <v>14.72</v>
      </c>
      <c r="AD149" s="354">
        <v>15.33</v>
      </c>
      <c r="AE149" s="354">
        <v>15.22</v>
      </c>
      <c r="AF149" s="354"/>
      <c r="AG149" s="354">
        <v>11.310488058151609</v>
      </c>
      <c r="AH149" s="354">
        <v>0.92375018543242837</v>
      </c>
      <c r="AI149" s="354">
        <v>1.3929684023141966</v>
      </c>
      <c r="AJ149" s="354">
        <v>1.1855807743658211</v>
      </c>
      <c r="AK149" s="354">
        <v>14.860351437699681</v>
      </c>
      <c r="AL149" s="354">
        <v>10.17</v>
      </c>
      <c r="AM149" s="354">
        <v>3.13</v>
      </c>
      <c r="AN149" s="354">
        <v>1.89</v>
      </c>
      <c r="AO149" s="354">
        <v>2.6069421856146056</v>
      </c>
      <c r="AP149" s="354">
        <v>15.861758838081558</v>
      </c>
      <c r="AQ149" s="354">
        <v>21.167593184238552</v>
      </c>
      <c r="AR149" s="354">
        <v>24.870332832832833</v>
      </c>
      <c r="AS149" s="354">
        <v>0.39400682391336594</v>
      </c>
      <c r="AT149" s="354">
        <v>6.81</v>
      </c>
      <c r="AU149" s="354">
        <v>11.11</v>
      </c>
      <c r="AV149" s="354">
        <v>15.52</v>
      </c>
      <c r="AW149" s="354">
        <v>7386.1</v>
      </c>
      <c r="AX149" s="354">
        <v>7512.1</v>
      </c>
      <c r="AY149" s="374">
        <v>0.15521771771771772</v>
      </c>
      <c r="AZ149" s="374">
        <v>3.9056603773584904</v>
      </c>
      <c r="BA149" s="374">
        <v>0.37549518958687039</v>
      </c>
      <c r="BB149" s="374">
        <v>10</v>
      </c>
      <c r="BC149" s="374">
        <v>0.37549518958687039</v>
      </c>
      <c r="BD149" s="354">
        <v>24.67</v>
      </c>
      <c r="BE149" s="374">
        <v>9.4486826854879163E-2</v>
      </c>
      <c r="BF149" s="374">
        <v>6.9079129827052568E-2</v>
      </c>
      <c r="BG149" s="354">
        <v>8.83</v>
      </c>
      <c r="BH149" s="354">
        <v>11.03</v>
      </c>
      <c r="BI149" s="354">
        <v>7.09</v>
      </c>
      <c r="BJ149" s="354">
        <v>8.5399999999999991</v>
      </c>
      <c r="BK149" s="374">
        <v>-0.1488817891373802</v>
      </c>
      <c r="BL149" s="374">
        <v>-1.8335869051990975E-2</v>
      </c>
      <c r="BM149" s="354">
        <v>0</v>
      </c>
      <c r="BN149" s="354">
        <v>0</v>
      </c>
      <c r="BO149" s="374">
        <v>0</v>
      </c>
      <c r="BP149" s="374">
        <v>4.4625612822822631E-2</v>
      </c>
      <c r="BQ149" s="374">
        <v>5.7274433544242567E-2</v>
      </c>
      <c r="BR149" s="354">
        <v>970.4</v>
      </c>
      <c r="BS149" s="354">
        <v>1365.9</v>
      </c>
      <c r="BT149" s="354">
        <v>1279.8900000000001</v>
      </c>
      <c r="BU149" s="354">
        <v>6978</v>
      </c>
      <c r="BV149" s="354">
        <v>572.6</v>
      </c>
      <c r="BW149" s="354">
        <v>391.08</v>
      </c>
      <c r="BX149" s="354">
        <v>8.3800000000000008</v>
      </c>
      <c r="BY149" s="354">
        <v>12.62</v>
      </c>
      <c r="BZ149" s="354">
        <v>8.0323529411764714</v>
      </c>
      <c r="CA149" s="354">
        <v>56.27</v>
      </c>
      <c r="CB149" s="354">
        <v>0.64986692899575238</v>
      </c>
      <c r="CC149" s="354">
        <v>4.7262788285053068</v>
      </c>
      <c r="CD149" s="354">
        <v>1.29</v>
      </c>
      <c r="CE149" s="354">
        <v>1.65</v>
      </c>
      <c r="CF149" s="354">
        <v>1.1100000000000001</v>
      </c>
      <c r="CG149" s="354">
        <v>0.26</v>
      </c>
      <c r="CH149" s="355">
        <v>1003.7</v>
      </c>
      <c r="CI149" s="355">
        <v>3193.3</v>
      </c>
    </row>
    <row r="150" spans="1:87" ht="13.5" thickBot="1">
      <c r="A150" s="353" t="s">
        <v>470</v>
      </c>
      <c r="B150" s="353" t="s">
        <v>471</v>
      </c>
      <c r="C150" s="353" t="s">
        <v>96</v>
      </c>
      <c r="D150" s="353" t="s">
        <v>103</v>
      </c>
      <c r="E150" s="353" t="s">
        <v>472</v>
      </c>
      <c r="F150" s="353" t="s">
        <v>99</v>
      </c>
      <c r="G150" s="353">
        <v>12</v>
      </c>
      <c r="H150" s="353">
        <v>202112</v>
      </c>
      <c r="I150" s="353">
        <v>20221026</v>
      </c>
      <c r="J150" s="353">
        <v>20230201</v>
      </c>
      <c r="K150" s="354">
        <v>14681.3</v>
      </c>
      <c r="L150" s="354">
        <v>181.32</v>
      </c>
      <c r="M150" s="354">
        <v>81</v>
      </c>
      <c r="N150" s="354">
        <v>0.98</v>
      </c>
      <c r="O150" s="354">
        <v>2.5099999999999998</v>
      </c>
      <c r="P150" s="354">
        <v>2.16</v>
      </c>
      <c r="Q150" s="354">
        <v>2.46</v>
      </c>
      <c r="R150" s="354">
        <v>-1.99</v>
      </c>
      <c r="S150" s="354">
        <v>10.46</v>
      </c>
      <c r="T150" s="354">
        <v>4.41</v>
      </c>
      <c r="U150" s="354">
        <v>9.6300000000000008</v>
      </c>
      <c r="V150" s="354">
        <v>8.94</v>
      </c>
      <c r="W150" s="354">
        <v>9.66</v>
      </c>
      <c r="X150" s="354">
        <v>10.11</v>
      </c>
      <c r="Y150" s="374">
        <f t="shared" si="8"/>
        <v>8.0536912751677958E-2</v>
      </c>
      <c r="Z150" s="374">
        <f t="shared" si="9"/>
        <v>4.658385093167694E-2</v>
      </c>
      <c r="AA150" s="354">
        <v>14.11</v>
      </c>
      <c r="AB150" s="354">
        <v>7</v>
      </c>
      <c r="AC150" s="354">
        <v>18.829999999999998</v>
      </c>
      <c r="AD150" s="354">
        <v>18.77</v>
      </c>
      <c r="AE150" s="354">
        <v>17.93</v>
      </c>
      <c r="AF150" s="354">
        <v>2.68</v>
      </c>
      <c r="AG150" s="354">
        <v>113.1799982246323</v>
      </c>
      <c r="AH150" s="354">
        <v>10.053361084498851</v>
      </c>
      <c r="AI150" s="354">
        <v>11.066204293281144</v>
      </c>
      <c r="AJ150" s="354">
        <v>7.0197541468945337</v>
      </c>
      <c r="AK150" s="354">
        <v>16.201580528280694</v>
      </c>
      <c r="AL150" s="354">
        <v>15.09</v>
      </c>
      <c r="AM150" s="354">
        <v>7.31</v>
      </c>
      <c r="AN150" s="354">
        <v>1.6</v>
      </c>
      <c r="AO150" s="354">
        <v>1.9108215221962463</v>
      </c>
      <c r="AP150" s="354">
        <v>12.160446481925126</v>
      </c>
      <c r="AQ150" s="354">
        <v>19.542995119028024</v>
      </c>
      <c r="AR150" s="354">
        <v>30.808312081048385</v>
      </c>
      <c r="AS150" s="354">
        <v>1.5777217419913732</v>
      </c>
      <c r="AT150" s="354">
        <v>24.79</v>
      </c>
      <c r="AU150" s="354">
        <v>5.76</v>
      </c>
      <c r="AV150" s="354">
        <v>20.61</v>
      </c>
      <c r="AW150" s="354">
        <v>8408.2999999999993</v>
      </c>
      <c r="AX150" s="354">
        <v>9242.76</v>
      </c>
      <c r="AY150" s="374">
        <v>0.20609624901384208</v>
      </c>
      <c r="AZ150" s="374">
        <v>0.33135456017269294</v>
      </c>
      <c r="BA150" s="374">
        <v>0.23354195642095504</v>
      </c>
      <c r="BB150" s="374">
        <v>0.34135853081578604</v>
      </c>
      <c r="BC150" s="374">
        <v>0.23354195642095504</v>
      </c>
      <c r="BD150" s="354">
        <v>40.82</v>
      </c>
      <c r="BE150" s="374">
        <v>0.22306486380560456</v>
      </c>
      <c r="BF150" s="374">
        <v>0.1136603962600178</v>
      </c>
      <c r="BG150" s="354">
        <v>17.39</v>
      </c>
      <c r="BH150" s="354">
        <v>19.59</v>
      </c>
      <c r="BI150" s="354">
        <v>9.8800000000000008</v>
      </c>
      <c r="BJ150" s="354">
        <v>10.14</v>
      </c>
      <c r="BK150" s="374">
        <v>-0.36565836298932386</v>
      </c>
      <c r="BL150" s="374">
        <v>-3.5752343257290736E-2</v>
      </c>
      <c r="BM150" s="354">
        <v>1.65</v>
      </c>
      <c r="BN150" s="354">
        <v>1.73</v>
      </c>
      <c r="BO150" s="374">
        <v>0.29144481883951523</v>
      </c>
      <c r="BP150" s="374">
        <v>5.6073183582457761E-2</v>
      </c>
      <c r="BQ150" s="374">
        <v>3.9153071263843681E-2</v>
      </c>
      <c r="BR150" s="354">
        <v>1062.8</v>
      </c>
      <c r="BS150" s="354">
        <v>1306.9000000000001</v>
      </c>
      <c r="BT150" s="354">
        <v>991.1</v>
      </c>
      <c r="BU150" s="354">
        <v>2785.9</v>
      </c>
      <c r="BV150" s="354">
        <v>740.1</v>
      </c>
      <c r="BW150" s="354">
        <v>33.14</v>
      </c>
      <c r="BX150" s="354">
        <v>8.8800000000000008</v>
      </c>
      <c r="BY150" s="354">
        <v>8.66</v>
      </c>
      <c r="BZ150" s="354">
        <v>13.949754901960784</v>
      </c>
      <c r="CA150" s="354">
        <v>55.1</v>
      </c>
      <c r="CB150" s="354">
        <v>0.75040722181465502</v>
      </c>
      <c r="CC150" s="354">
        <v>2.0791640716905406</v>
      </c>
      <c r="CD150" s="354">
        <v>1.23</v>
      </c>
      <c r="CE150" s="354">
        <v>1.01</v>
      </c>
      <c r="CF150" s="354">
        <v>0.72</v>
      </c>
      <c r="CG150" s="354">
        <v>0.16</v>
      </c>
      <c r="CH150" s="353" t="s">
        <v>100</v>
      </c>
      <c r="CI150" s="355">
        <v>1924.4</v>
      </c>
    </row>
    <row r="151" spans="1:87" ht="13.5" thickBot="1">
      <c r="A151" s="353" t="s">
        <v>473</v>
      </c>
      <c r="B151" s="353" t="s">
        <v>474</v>
      </c>
      <c r="C151" s="353" t="s">
        <v>96</v>
      </c>
      <c r="D151" s="353" t="s">
        <v>116</v>
      </c>
      <c r="E151" s="353" t="s">
        <v>475</v>
      </c>
      <c r="F151" s="353" t="s">
        <v>99</v>
      </c>
      <c r="G151" s="353">
        <v>12</v>
      </c>
      <c r="H151" s="353">
        <v>202112</v>
      </c>
      <c r="I151" s="353">
        <v>20221103</v>
      </c>
      <c r="J151" s="353">
        <v>20230223</v>
      </c>
      <c r="K151" s="354">
        <v>16097.55</v>
      </c>
      <c r="L151" s="354">
        <v>71.11</v>
      </c>
      <c r="M151" s="354">
        <v>226.38</v>
      </c>
      <c r="N151" s="354">
        <v>2.35</v>
      </c>
      <c r="O151" s="354">
        <v>1.23</v>
      </c>
      <c r="P151" s="354">
        <v>1.3</v>
      </c>
      <c r="Q151" s="354">
        <v>1.27</v>
      </c>
      <c r="R151" s="354">
        <v>-32</v>
      </c>
      <c r="S151" s="354">
        <v>52</v>
      </c>
      <c r="T151" s="354">
        <v>-23.66</v>
      </c>
      <c r="U151" s="354">
        <v>3.02</v>
      </c>
      <c r="V151" s="354">
        <v>1.99</v>
      </c>
      <c r="W151" s="354">
        <v>4.38</v>
      </c>
      <c r="X151" s="354">
        <v>5.72</v>
      </c>
      <c r="Y151" s="374">
        <f t="shared" si="8"/>
        <v>1.2010050251256281</v>
      </c>
      <c r="Z151" s="374">
        <f t="shared" si="9"/>
        <v>0.30593607305936077</v>
      </c>
      <c r="AA151" s="354">
        <v>165.43</v>
      </c>
      <c r="AB151" s="354"/>
      <c r="AC151" s="354">
        <v>23.55</v>
      </c>
      <c r="AD151" s="354">
        <v>16.239999999999998</v>
      </c>
      <c r="AE151" s="354">
        <v>12.43</v>
      </c>
      <c r="AF151" s="354"/>
      <c r="AG151" s="354">
        <v>96.278022947925862</v>
      </c>
      <c r="AH151" s="354">
        <v>2.4885260370697262</v>
      </c>
      <c r="AI151" s="354">
        <v>10.359223300970871</v>
      </c>
      <c r="AJ151" s="354">
        <v>5.9510150044130627</v>
      </c>
      <c r="AK151" s="354">
        <v>6.7669165885660734</v>
      </c>
      <c r="AL151" s="354">
        <v>11.59</v>
      </c>
      <c r="AM151" s="354">
        <v>3.4</v>
      </c>
      <c r="AN151" s="354">
        <v>0.74</v>
      </c>
      <c r="AO151" s="354">
        <v>1.2352639733047313</v>
      </c>
      <c r="AP151" s="354">
        <v>14.454655653293283</v>
      </c>
      <c r="AQ151" s="354">
        <v>11.480472011587288</v>
      </c>
      <c r="AR151" s="354">
        <v>19.984619948090472</v>
      </c>
      <c r="AS151" s="354">
        <v>0.8512797881729921</v>
      </c>
      <c r="AT151" s="354">
        <v>20.9</v>
      </c>
      <c r="AU151" s="354">
        <v>16.45</v>
      </c>
      <c r="AV151" s="354">
        <v>105.2</v>
      </c>
      <c r="AW151" s="354">
        <v>16949.8</v>
      </c>
      <c r="AX151" s="354">
        <v>25059.62</v>
      </c>
      <c r="AY151" s="374">
        <v>1.0519593719356439</v>
      </c>
      <c r="AZ151" s="374">
        <v>1.0458201943497007</v>
      </c>
      <c r="BA151" s="374">
        <v>1.6633427935874818</v>
      </c>
      <c r="BB151" s="374">
        <v>0.99035812672176304</v>
      </c>
      <c r="BC151" s="374">
        <v>1.6633427935874818</v>
      </c>
      <c r="BD151" s="354">
        <v>21.02</v>
      </c>
      <c r="BE151" s="374">
        <v>6.7897375626711345E-2</v>
      </c>
      <c r="BF151" s="374">
        <v>2.908215101676646E-2</v>
      </c>
      <c r="BG151" s="354">
        <v>7.6</v>
      </c>
      <c r="BH151" s="354">
        <v>2.12</v>
      </c>
      <c r="BI151" s="354">
        <v>5.91</v>
      </c>
      <c r="BJ151" s="354">
        <v>1.74</v>
      </c>
      <c r="BK151" s="374">
        <v>-0.4255346340632189</v>
      </c>
      <c r="BL151" s="374">
        <v>-4.5786236168788901E-2</v>
      </c>
      <c r="BM151" s="354">
        <v>1.97</v>
      </c>
      <c r="BN151" s="354">
        <v>5.88</v>
      </c>
      <c r="BO151" s="374">
        <v>0.56258201808831354</v>
      </c>
      <c r="BP151" s="374">
        <v>3.5499658160766424E-2</v>
      </c>
      <c r="BQ151" s="374">
        <v>8.4893224028717018E-2</v>
      </c>
      <c r="BR151" s="354">
        <v>824.8</v>
      </c>
      <c r="BS151" s="354">
        <v>1705.7</v>
      </c>
      <c r="BT151" s="354">
        <v>1404.4</v>
      </c>
      <c r="BU151" s="354">
        <v>6434.4</v>
      </c>
      <c r="BV151" s="354">
        <v>71.2</v>
      </c>
      <c r="BW151" s="354">
        <v>104.58</v>
      </c>
      <c r="BX151" s="354">
        <v>2.34</v>
      </c>
      <c r="BY151" s="354">
        <v>4.41</v>
      </c>
      <c r="BZ151" s="354">
        <v>5.3954297069051167</v>
      </c>
      <c r="CA151" s="354">
        <v>68.8</v>
      </c>
      <c r="CB151" s="354">
        <v>0.75598636403488417</v>
      </c>
      <c r="CC151" s="354">
        <v>5.9346706715297151</v>
      </c>
      <c r="CD151" s="354">
        <v>2.2000000000000002</v>
      </c>
      <c r="CE151" s="354">
        <v>0.74</v>
      </c>
      <c r="CF151" s="354">
        <v>0.7</v>
      </c>
      <c r="CG151" s="354">
        <v>0.12</v>
      </c>
      <c r="CH151" s="353">
        <v>749.7</v>
      </c>
      <c r="CI151" s="355">
        <v>5178.7</v>
      </c>
    </row>
    <row r="152" spans="1:87" ht="13.5" thickBot="1">
      <c r="A152" s="353" t="s">
        <v>476</v>
      </c>
      <c r="B152" s="353" t="s">
        <v>477</v>
      </c>
      <c r="C152" s="353" t="s">
        <v>96</v>
      </c>
      <c r="D152" s="353" t="s">
        <v>208</v>
      </c>
      <c r="E152" s="353" t="s">
        <v>478</v>
      </c>
      <c r="F152" s="353" t="s">
        <v>99</v>
      </c>
      <c r="G152" s="353">
        <v>12</v>
      </c>
      <c r="H152" s="353">
        <v>202112</v>
      </c>
      <c r="I152" s="353">
        <v>20221031</v>
      </c>
      <c r="J152" s="353">
        <v>20230215</v>
      </c>
      <c r="K152" s="354">
        <v>28441.51</v>
      </c>
      <c r="L152" s="354">
        <v>156.41999999999999</v>
      </c>
      <c r="M152" s="354">
        <v>182</v>
      </c>
      <c r="N152" s="354">
        <v>0.53</v>
      </c>
      <c r="O152" s="354">
        <v>1.49</v>
      </c>
      <c r="P152" s="354">
        <v>0.75</v>
      </c>
      <c r="Q152" s="354">
        <v>0.81</v>
      </c>
      <c r="R152" s="354">
        <v>9.4</v>
      </c>
      <c r="S152" s="354">
        <v>5.26</v>
      </c>
      <c r="T152" s="354">
        <v>7.38</v>
      </c>
      <c r="U152" s="354">
        <v>4.55</v>
      </c>
      <c r="V152" s="354">
        <v>4.25</v>
      </c>
      <c r="W152" s="354">
        <v>4.46</v>
      </c>
      <c r="X152" s="354">
        <v>4.78</v>
      </c>
      <c r="Y152" s="374">
        <f t="shared" si="8"/>
        <v>4.9411764705882266E-2</v>
      </c>
      <c r="Z152" s="374">
        <f t="shared" si="9"/>
        <v>7.1748878923766801E-2</v>
      </c>
      <c r="AA152" s="354">
        <v>8.85</v>
      </c>
      <c r="AB152" s="354">
        <v>8.08</v>
      </c>
      <c r="AC152" s="354">
        <v>34.380000000000003</v>
      </c>
      <c r="AD152" s="354">
        <v>35.049999999999997</v>
      </c>
      <c r="AE152" s="354">
        <v>32.74</v>
      </c>
      <c r="AF152" s="354">
        <v>4.34</v>
      </c>
      <c r="AG152" s="354">
        <v>20.945054945054945</v>
      </c>
      <c r="AH152" s="354">
        <v>7.2417582417582418</v>
      </c>
      <c r="AI152" s="354">
        <v>6.4615384615384617</v>
      </c>
      <c r="AJ152" s="354">
        <v>-6.0659340659340657</v>
      </c>
      <c r="AK152" s="354">
        <v>23.585714285714285</v>
      </c>
      <c r="AL152" s="354">
        <v>20.170000000000002</v>
      </c>
      <c r="AM152" s="354">
        <v>3.67</v>
      </c>
      <c r="AN152" s="354">
        <v>7.46</v>
      </c>
      <c r="AO152" s="354">
        <v>10.382161594963272</v>
      </c>
      <c r="AP152" s="354">
        <v>14.190319110792398</v>
      </c>
      <c r="AQ152" s="354">
        <v>33.653741496598641</v>
      </c>
      <c r="AR152" s="354">
        <v>-35.848550724637683</v>
      </c>
      <c r="AS152" s="354">
        <v>0.42307692307692307</v>
      </c>
      <c r="AT152" s="354">
        <v>42.67</v>
      </c>
      <c r="AU152" s="354">
        <v>3.65</v>
      </c>
      <c r="AV152" s="354">
        <v>4.05</v>
      </c>
      <c r="AW152" s="354">
        <v>3930</v>
      </c>
      <c r="AX152" s="354">
        <v>3703.75</v>
      </c>
      <c r="AY152" s="374">
        <v>4.0508339952343132E-2</v>
      </c>
      <c r="AZ152" s="374">
        <v>0.78138222849083216</v>
      </c>
      <c r="BA152" s="374">
        <v>-4.1666666666666664E-2</v>
      </c>
      <c r="BB152" s="374">
        <v>0.78005115089514054</v>
      </c>
      <c r="BC152" s="374">
        <v>-4.1666666666666664E-2</v>
      </c>
      <c r="BD152" s="354">
        <v>10.99</v>
      </c>
      <c r="BE152" s="374">
        <v>4.9287886061769891E-2</v>
      </c>
      <c r="BF152" s="374">
        <v>4.8588070485880708E-2</v>
      </c>
      <c r="BG152" s="354">
        <v>4.54</v>
      </c>
      <c r="BH152" s="354">
        <v>4.59</v>
      </c>
      <c r="BI152" s="354">
        <v>3.13</v>
      </c>
      <c r="BJ152" s="354">
        <v>2.97</v>
      </c>
      <c r="BK152" s="374">
        <v>-1.9387755102040816</v>
      </c>
      <c r="BL152" s="374">
        <v>-0.59811122770199365</v>
      </c>
      <c r="BM152" s="354">
        <v>1.67</v>
      </c>
      <c r="BN152" s="354">
        <v>1.69</v>
      </c>
      <c r="BO152" s="374">
        <v>0.35454097116843702</v>
      </c>
      <c r="BP152" s="374">
        <v>4.751809869920106E-2</v>
      </c>
      <c r="BQ152" s="374">
        <v>-3.9802716968071299E-2</v>
      </c>
      <c r="BR152" s="354">
        <v>2043</v>
      </c>
      <c r="BS152" s="354">
        <v>2679</v>
      </c>
      <c r="BT152" s="354">
        <v>1407.6</v>
      </c>
      <c r="BU152" s="354">
        <v>10344</v>
      </c>
      <c r="BV152" s="354">
        <v>1263</v>
      </c>
      <c r="BW152" s="354">
        <v>78.14</v>
      </c>
      <c r="BX152" s="354">
        <v>34.58</v>
      </c>
      <c r="BY152" s="354">
        <v>21.68</v>
      </c>
      <c r="BZ152" s="354">
        <v>2.9333333333333331</v>
      </c>
      <c r="CA152" s="354">
        <v>58.52</v>
      </c>
      <c r="CB152" s="354">
        <v>0.7140013271400133</v>
      </c>
      <c r="CC152" s="354">
        <v>4.2452491932592329</v>
      </c>
      <c r="CD152" s="354">
        <v>1.41</v>
      </c>
      <c r="CE152" s="354">
        <v>0.48</v>
      </c>
      <c r="CF152" s="354">
        <v>0.7</v>
      </c>
      <c r="CG152" s="354">
        <v>0.56999999999999995</v>
      </c>
      <c r="CH152" s="353" t="s">
        <v>100</v>
      </c>
      <c r="CI152" s="355">
        <v>7298</v>
      </c>
    </row>
    <row r="153" spans="1:87" ht="13.5" thickBot="1">
      <c r="A153" s="353" t="s">
        <v>479</v>
      </c>
      <c r="B153" s="353" t="s">
        <v>480</v>
      </c>
      <c r="C153" s="353" t="s">
        <v>96</v>
      </c>
      <c r="D153" s="353" t="s">
        <v>208</v>
      </c>
      <c r="E153" s="353" t="s">
        <v>478</v>
      </c>
      <c r="F153" s="353" t="s">
        <v>105</v>
      </c>
      <c r="G153" s="353">
        <v>12</v>
      </c>
      <c r="H153" s="353">
        <v>202112</v>
      </c>
      <c r="I153" s="353">
        <v>20221107</v>
      </c>
      <c r="J153" s="353">
        <v>20230228</v>
      </c>
      <c r="K153" s="354">
        <v>3485.41</v>
      </c>
      <c r="L153" s="354">
        <v>94.3</v>
      </c>
      <c r="M153" s="354">
        <v>37</v>
      </c>
      <c r="N153" s="354">
        <v>0.38</v>
      </c>
      <c r="O153" s="354">
        <v>0.7</v>
      </c>
      <c r="P153" s="354">
        <v>0.84</v>
      </c>
      <c r="Q153" s="354">
        <v>0.54</v>
      </c>
      <c r="R153" s="354">
        <v>-1.43</v>
      </c>
      <c r="S153" s="354">
        <v>-7.79</v>
      </c>
      <c r="T153" s="354">
        <v>-7.21</v>
      </c>
      <c r="U153" s="354">
        <v>2.33</v>
      </c>
      <c r="V153" s="354">
        <v>2.48</v>
      </c>
      <c r="W153" s="354">
        <v>2.5099999999999998</v>
      </c>
      <c r="X153" s="354">
        <v>2.7</v>
      </c>
      <c r="Y153" s="374">
        <f t="shared" si="8"/>
        <v>1.2096774193548265E-2</v>
      </c>
      <c r="Z153" s="374">
        <f t="shared" si="9"/>
        <v>7.5697211155378641E-2</v>
      </c>
      <c r="AA153" s="354">
        <v>9.11</v>
      </c>
      <c r="AB153" s="354"/>
      <c r="AC153" s="354">
        <v>40.47</v>
      </c>
      <c r="AD153" s="354">
        <v>37.65</v>
      </c>
      <c r="AE153" s="354">
        <v>34.86</v>
      </c>
      <c r="AF153" s="354"/>
      <c r="AG153" s="354">
        <v>13.063071594783269</v>
      </c>
      <c r="AH153" s="354">
        <v>2.1677850533037502</v>
      </c>
      <c r="AI153" s="354">
        <v>3.3441744683153849</v>
      </c>
      <c r="AJ153" s="354">
        <v>-0.98100546566372637</v>
      </c>
      <c r="AK153" s="354">
        <v>27.797592763402751</v>
      </c>
      <c r="AL153" s="354">
        <v>26.51</v>
      </c>
      <c r="AM153" s="354">
        <v>4.9400000000000004</v>
      </c>
      <c r="AN153" s="354">
        <v>7.22</v>
      </c>
      <c r="AO153" s="354">
        <v>8.5580262021396685</v>
      </c>
      <c r="AP153" s="354">
        <v>24.053458849281892</v>
      </c>
      <c r="AQ153" s="354">
        <v>33.429508552195088</v>
      </c>
      <c r="AR153" s="354">
        <v>-113.95870145631068</v>
      </c>
      <c r="AS153" s="354">
        <v>6.1096379674224793E-2</v>
      </c>
      <c r="AT153" s="354">
        <v>19.09</v>
      </c>
      <c r="AU153" s="354">
        <v>3.32</v>
      </c>
      <c r="AV153" s="354">
        <v>2.17</v>
      </c>
      <c r="AW153" s="354">
        <v>498.85</v>
      </c>
      <c r="AX153" s="354">
        <v>514.5</v>
      </c>
      <c r="AY153" s="374">
        <v>2.1730982318230879E-2</v>
      </c>
      <c r="AZ153" s="374">
        <v>9.1663291871564939E-2</v>
      </c>
      <c r="BA153" s="374">
        <v>8.029180300232186E-2</v>
      </c>
      <c r="BB153" s="374">
        <v>9.4017094017094099E-2</v>
      </c>
      <c r="BC153" s="374">
        <v>8.029180300232186E-2</v>
      </c>
      <c r="BD153" s="354">
        <v>12.47</v>
      </c>
      <c r="BE153" s="374">
        <v>8.0178526602526667E-2</v>
      </c>
      <c r="BF153" s="374">
        <v>4.041057715344943E-2</v>
      </c>
      <c r="BG153" s="354">
        <v>7.11</v>
      </c>
      <c r="BH153" s="354">
        <v>7.48</v>
      </c>
      <c r="BI153" s="354">
        <v>4.46</v>
      </c>
      <c r="BJ153" s="354">
        <v>4.8</v>
      </c>
      <c r="BK153" s="374">
        <v>-1.2933475735068043</v>
      </c>
      <c r="BL153" s="374">
        <v>-0.33109976490570336</v>
      </c>
      <c r="BM153" s="354">
        <v>1.69</v>
      </c>
      <c r="BN153" s="354">
        <v>1.66</v>
      </c>
      <c r="BO153" s="374">
        <v>0.7039443314153051</v>
      </c>
      <c r="BP153" s="374">
        <v>2.3319546614713318E-2</v>
      </c>
      <c r="BQ153" s="374">
        <v>-1.0552984785539224E-2</v>
      </c>
      <c r="BR153" s="354">
        <v>147.6</v>
      </c>
      <c r="BS153" s="354">
        <v>187.58</v>
      </c>
      <c r="BT153" s="354">
        <v>131.36000000000001</v>
      </c>
      <c r="BU153" s="354">
        <v>586.67999999999995</v>
      </c>
      <c r="BV153" s="354">
        <v>94.35</v>
      </c>
      <c r="BW153" s="354">
        <v>9.17</v>
      </c>
      <c r="BX153" s="354">
        <v>16.59</v>
      </c>
      <c r="BY153" s="354">
        <v>17.899999999999999</v>
      </c>
      <c r="BZ153" s="354">
        <v>5.3240500061888847</v>
      </c>
      <c r="CA153" s="354">
        <v>38.93</v>
      </c>
      <c r="CB153" s="354">
        <v>0.64414763628109906</v>
      </c>
      <c r="CC153" s="354">
        <v>4.0523196581495133</v>
      </c>
      <c r="CD153" s="354">
        <v>0.64</v>
      </c>
      <c r="CE153" s="354">
        <v>0.37</v>
      </c>
      <c r="CF153" s="354">
        <v>0.81</v>
      </c>
      <c r="CG153" s="354">
        <v>0.37</v>
      </c>
      <c r="CH153" s="353" t="s">
        <v>100</v>
      </c>
      <c r="CI153" s="353">
        <v>685.95</v>
      </c>
    </row>
    <row r="154" spans="1:87" ht="13.5" thickBot="1">
      <c r="A154" s="353" t="s">
        <v>481</v>
      </c>
      <c r="B154" s="353" t="s">
        <v>482</v>
      </c>
      <c r="C154" s="353" t="s">
        <v>108</v>
      </c>
      <c r="D154" s="353" t="s">
        <v>103</v>
      </c>
      <c r="E154" s="353" t="s">
        <v>205</v>
      </c>
      <c r="F154" s="353" t="s">
        <v>105</v>
      </c>
      <c r="G154" s="353">
        <v>12</v>
      </c>
      <c r="H154" s="353">
        <v>202112</v>
      </c>
      <c r="I154" s="353">
        <v>20221108</v>
      </c>
      <c r="J154" s="353">
        <v>20230223</v>
      </c>
      <c r="K154" s="354">
        <v>12173.54</v>
      </c>
      <c r="L154" s="354">
        <v>171.06</v>
      </c>
      <c r="M154" s="354">
        <v>71</v>
      </c>
      <c r="N154" s="354">
        <v>0.75</v>
      </c>
      <c r="O154" s="354">
        <v>0.46</v>
      </c>
      <c r="P154" s="354">
        <v>0.5</v>
      </c>
      <c r="Q154" s="354">
        <v>0.47</v>
      </c>
      <c r="R154" s="354">
        <v>30.43</v>
      </c>
      <c r="S154" s="354">
        <v>15.79</v>
      </c>
      <c r="T154" s="354">
        <v>78.430000000000007</v>
      </c>
      <c r="U154" s="354">
        <v>1.58</v>
      </c>
      <c r="V154" s="354">
        <v>2.0499999999999998</v>
      </c>
      <c r="W154" s="354">
        <v>1.99</v>
      </c>
      <c r="X154" s="354">
        <v>2.5299999999999998</v>
      </c>
      <c r="Y154" s="374">
        <f t="shared" si="8"/>
        <v>-2.9268292682926744E-2</v>
      </c>
      <c r="Z154" s="374">
        <f t="shared" si="9"/>
        <v>0.27135678391959783</v>
      </c>
      <c r="AA154" s="354">
        <v>29.85</v>
      </c>
      <c r="AB154" s="354"/>
      <c r="AC154" s="354">
        <v>87.72</v>
      </c>
      <c r="AD154" s="354">
        <v>86.05</v>
      </c>
      <c r="AE154" s="354">
        <v>67.72</v>
      </c>
      <c r="AF154" s="354"/>
      <c r="AG154" s="354">
        <v>15.067025749926168</v>
      </c>
      <c r="AH154" s="354">
        <v>1.4689974264137144</v>
      </c>
      <c r="AI154" s="354">
        <v>1.6478124516573611</v>
      </c>
      <c r="AJ154" s="354">
        <v>0.83170433290674617</v>
      </c>
      <c r="AK154" s="354">
        <v>102.76654957284651</v>
      </c>
      <c r="AL154" s="354"/>
      <c r="AM154" s="354">
        <v>9.8699999999999992</v>
      </c>
      <c r="AN154" s="354">
        <v>11.36</v>
      </c>
      <c r="AO154" s="354">
        <v>11.116466079444002</v>
      </c>
      <c r="AP154" s="354">
        <v>52.020159163474517</v>
      </c>
      <c r="AQ154" s="354">
        <v>101.64511167439042</v>
      </c>
      <c r="AR154" s="354">
        <v>201.38416266486303</v>
      </c>
      <c r="AS154" s="354">
        <v>5.3105601417581951</v>
      </c>
      <c r="AT154" s="354">
        <v>17.32</v>
      </c>
      <c r="AU154" s="354">
        <v>28.51</v>
      </c>
      <c r="AV154" s="354">
        <v>26.78</v>
      </c>
      <c r="AW154" s="354">
        <v>863.38</v>
      </c>
      <c r="AX154" s="354">
        <v>1158.56</v>
      </c>
      <c r="AY154" s="374">
        <v>0.26780792448785101</v>
      </c>
      <c r="AZ154" s="374">
        <v>-33.81322505800464</v>
      </c>
      <c r="BA154" s="374">
        <v>-10.881484098939929</v>
      </c>
      <c r="BB154" s="374">
        <v>-29.333333333333336</v>
      </c>
      <c r="BC154" s="374">
        <v>-10.881484098939929</v>
      </c>
      <c r="BD154" s="354">
        <v>9.8800000000000008</v>
      </c>
      <c r="BE154" s="374">
        <v>2.7643173410466865E-2</v>
      </c>
      <c r="BF154" s="374">
        <v>5.2296220419537277E-2</v>
      </c>
      <c r="BG154" s="354">
        <v>9.76</v>
      </c>
      <c r="BH154" s="354">
        <v>2.79</v>
      </c>
      <c r="BI154" s="354">
        <v>6.14</v>
      </c>
      <c r="BJ154" s="354">
        <v>1.53</v>
      </c>
      <c r="BK154" s="374">
        <v>-0.49526760034479522</v>
      </c>
      <c r="BL154" s="374">
        <v>-5.4165177142185106E-2</v>
      </c>
      <c r="BM154" s="354">
        <v>0</v>
      </c>
      <c r="BN154" s="354">
        <v>0</v>
      </c>
      <c r="BO154" s="374" t="s">
        <v>369</v>
      </c>
      <c r="BP154" s="374">
        <v>8.6748401229107975E-3</v>
      </c>
      <c r="BQ154" s="374">
        <v>4.911446397228925E-3</v>
      </c>
      <c r="BR154" s="354">
        <v>-141.38</v>
      </c>
      <c r="BS154" s="354">
        <v>-117.46</v>
      </c>
      <c r="BT154" s="354">
        <v>-36.11</v>
      </c>
      <c r="BU154" s="354" t="s">
        <v>100</v>
      </c>
      <c r="BV154" s="354">
        <v>-60.02</v>
      </c>
      <c r="BW154" s="354">
        <v>-3381.32</v>
      </c>
      <c r="BX154" s="354">
        <v>9.75</v>
      </c>
      <c r="BY154" s="354">
        <v>10.6</v>
      </c>
      <c r="BZ154" s="354">
        <v>0.53931890075128508</v>
      </c>
      <c r="CA154" s="354">
        <v>1.31</v>
      </c>
      <c r="CB154" s="354">
        <v>0.3875374919793278</v>
      </c>
      <c r="CC154" s="354">
        <v>-0.57393195805142672</v>
      </c>
      <c r="CD154" s="354">
        <v>0.01</v>
      </c>
      <c r="CE154" s="354">
        <v>2.79</v>
      </c>
      <c r="CF154" s="354">
        <v>2.39</v>
      </c>
      <c r="CG154" s="354">
        <v>1.62</v>
      </c>
      <c r="CH154" s="353" t="s">
        <v>100</v>
      </c>
      <c r="CI154" s="355">
        <v>1047.8499999999999</v>
      </c>
    </row>
    <row r="155" spans="1:87" ht="13.5" thickBot="1">
      <c r="A155" s="353" t="s">
        <v>483</v>
      </c>
      <c r="B155" s="353" t="s">
        <v>484</v>
      </c>
      <c r="C155" s="353" t="s">
        <v>96</v>
      </c>
      <c r="D155" s="353" t="s">
        <v>123</v>
      </c>
      <c r="E155" s="353" t="s">
        <v>485</v>
      </c>
      <c r="F155" s="353" t="s">
        <v>99</v>
      </c>
      <c r="G155" s="353">
        <v>12</v>
      </c>
      <c r="H155" s="353">
        <v>202112</v>
      </c>
      <c r="I155" s="353">
        <v>20221021</v>
      </c>
      <c r="J155" s="353">
        <v>20230124</v>
      </c>
      <c r="K155" s="354">
        <v>112249.3</v>
      </c>
      <c r="L155" s="354">
        <v>150.22</v>
      </c>
      <c r="M155" s="354">
        <v>747</v>
      </c>
      <c r="N155" s="354">
        <v>1.1399999999999999</v>
      </c>
      <c r="O155" s="354">
        <v>2.42</v>
      </c>
      <c r="P155" s="354">
        <v>2.19</v>
      </c>
      <c r="Q155" s="354">
        <v>2.62</v>
      </c>
      <c r="R155" s="354">
        <v>2.0699999999999998</v>
      </c>
      <c r="S155" s="354">
        <v>8.44</v>
      </c>
      <c r="T155" s="354">
        <v>11.33</v>
      </c>
      <c r="U155" s="354">
        <v>9.9499999999999993</v>
      </c>
      <c r="V155" s="354">
        <v>9.57</v>
      </c>
      <c r="W155" s="354">
        <v>9.9600000000000009</v>
      </c>
      <c r="X155" s="354">
        <v>10.84</v>
      </c>
      <c r="Y155" s="374">
        <f t="shared" si="8"/>
        <v>4.0752351097178785E-2</v>
      </c>
      <c r="Z155" s="374">
        <f t="shared" si="9"/>
        <v>8.8353413654618462E-2</v>
      </c>
      <c r="AA155" s="354">
        <v>8.2799999999999994</v>
      </c>
      <c r="AB155" s="354">
        <v>11.83</v>
      </c>
      <c r="AC155" s="354">
        <v>15.1</v>
      </c>
      <c r="AD155" s="354">
        <v>15.08</v>
      </c>
      <c r="AE155" s="354">
        <v>13.86</v>
      </c>
      <c r="AF155" s="354">
        <v>1.27</v>
      </c>
      <c r="AG155" s="354">
        <v>67.856951871657756</v>
      </c>
      <c r="AH155" s="354">
        <v>10.241978609625669</v>
      </c>
      <c r="AI155" s="354">
        <v>23.602941176470587</v>
      </c>
      <c r="AJ155" s="354">
        <v>21.179144385026738</v>
      </c>
      <c r="AK155" s="354">
        <v>6.1983800623052971</v>
      </c>
      <c r="AL155" s="354">
        <v>11.93</v>
      </c>
      <c r="AM155" s="354">
        <v>4.6900000000000004</v>
      </c>
      <c r="AN155" s="354">
        <v>2.21</v>
      </c>
      <c r="AO155" s="354">
        <v>2.4303721654156081</v>
      </c>
      <c r="AP155" s="354">
        <v>9.1410448314190447</v>
      </c>
      <c r="AQ155" s="354">
        <v>6.9871651090342688</v>
      </c>
      <c r="AR155" s="354">
        <v>7.7867945966418404</v>
      </c>
      <c r="AS155" s="354">
        <v>43.195187165775401</v>
      </c>
      <c r="AT155" s="354">
        <v>32.04</v>
      </c>
      <c r="AU155" s="354">
        <v>4.22</v>
      </c>
      <c r="AV155" s="354">
        <v>17.440000000000001</v>
      </c>
      <c r="AW155" s="354">
        <v>42380</v>
      </c>
      <c r="AX155" s="354">
        <v>52847.38</v>
      </c>
      <c r="AY155" s="374">
        <v>0.19563831850805</v>
      </c>
      <c r="AZ155" s="374">
        <v>1.5709728867623605</v>
      </c>
      <c r="BA155" s="374">
        <v>0</v>
      </c>
      <c r="BB155" s="374">
        <v>1.6631299734748008</v>
      </c>
      <c r="BC155" s="374">
        <v>0</v>
      </c>
      <c r="BD155" s="354">
        <v>33.28</v>
      </c>
      <c r="BE155" s="374">
        <v>0</v>
      </c>
      <c r="BF155" s="374">
        <v>3.5646651001558755E-2</v>
      </c>
      <c r="BG155" s="354">
        <v>12.13</v>
      </c>
      <c r="BH155" s="354">
        <v>9.1199999999999992</v>
      </c>
      <c r="BI155" s="354">
        <v>3.79</v>
      </c>
      <c r="BJ155" s="354">
        <v>3.4</v>
      </c>
      <c r="BK155" s="374">
        <v>-0.102690455961484</v>
      </c>
      <c r="BL155" s="374">
        <v>-3.5719211143290582E-2</v>
      </c>
      <c r="BM155" s="354">
        <v>1.38</v>
      </c>
      <c r="BN155" s="354">
        <v>1.38</v>
      </c>
      <c r="BO155" s="374">
        <v>0.19429839446547448</v>
      </c>
      <c r="BP155" s="374">
        <v>7.0006689061009347E-2</v>
      </c>
      <c r="BQ155" s="374">
        <v>0.14476517009587653</v>
      </c>
      <c r="BR155" s="354">
        <v>11514</v>
      </c>
      <c r="BS155" s="354">
        <v>13209</v>
      </c>
      <c r="BT155" s="354">
        <v>9755</v>
      </c>
      <c r="BU155" s="354">
        <v>38675</v>
      </c>
      <c r="BV155" s="354">
        <v>8060</v>
      </c>
      <c r="BW155" s="354">
        <v>157.1</v>
      </c>
      <c r="BX155" s="354">
        <v>15.02</v>
      </c>
      <c r="BY155" s="354">
        <v>15.02</v>
      </c>
      <c r="BZ155" s="354">
        <v>0</v>
      </c>
      <c r="CA155" s="354">
        <v>63.91</v>
      </c>
      <c r="CB155" s="354">
        <v>0.88860712374659745</v>
      </c>
      <c r="CC155" s="354">
        <v>1.0319377547239721</v>
      </c>
      <c r="CD155" s="354">
        <v>1.77</v>
      </c>
      <c r="CE155" s="354">
        <v>1.61</v>
      </c>
      <c r="CF155" s="354">
        <v>1.68</v>
      </c>
      <c r="CG155" s="354">
        <v>0.23</v>
      </c>
      <c r="CH155" s="353" t="s">
        <v>100</v>
      </c>
      <c r="CI155" s="355">
        <v>22177</v>
      </c>
    </row>
    <row r="156" spans="1:87" ht="13.5" thickBot="1">
      <c r="A156" s="353" t="s">
        <v>486</v>
      </c>
      <c r="B156" s="353" t="s">
        <v>487</v>
      </c>
      <c r="C156" s="353" t="s">
        <v>96</v>
      </c>
      <c r="D156" s="353" t="s">
        <v>123</v>
      </c>
      <c r="E156" s="353" t="s">
        <v>231</v>
      </c>
      <c r="F156" s="353" t="s">
        <v>105</v>
      </c>
      <c r="G156" s="353">
        <v>12</v>
      </c>
      <c r="H156" s="353">
        <v>202112</v>
      </c>
      <c r="I156" s="353">
        <v>20221026</v>
      </c>
      <c r="J156" s="353">
        <v>20230125</v>
      </c>
      <c r="K156" s="354">
        <v>4728.6499999999996</v>
      </c>
      <c r="L156" s="354">
        <v>55.85</v>
      </c>
      <c r="M156" s="354">
        <v>85</v>
      </c>
      <c r="N156" s="354">
        <v>0.76</v>
      </c>
      <c r="O156" s="354">
        <v>0.04</v>
      </c>
      <c r="P156" s="354">
        <v>1.64</v>
      </c>
      <c r="Q156" s="354">
        <v>2.02</v>
      </c>
      <c r="R156" s="354">
        <v>-25</v>
      </c>
      <c r="S156" s="354">
        <v>12.99</v>
      </c>
      <c r="T156" s="354">
        <v>16.47</v>
      </c>
      <c r="U156" s="354">
        <v>5.99</v>
      </c>
      <c r="V156" s="354">
        <v>4.34</v>
      </c>
      <c r="W156" s="354">
        <v>5.5</v>
      </c>
      <c r="X156" s="354">
        <v>7.22</v>
      </c>
      <c r="Y156" s="374">
        <f t="shared" si="8"/>
        <v>0.26728110599078336</v>
      </c>
      <c r="Z156" s="374">
        <f t="shared" si="9"/>
        <v>0.31272727272727274</v>
      </c>
      <c r="AA156" s="354">
        <v>29.86</v>
      </c>
      <c r="AB156" s="354">
        <v>5</v>
      </c>
      <c r="AC156" s="354">
        <v>9.32</v>
      </c>
      <c r="AD156" s="354">
        <v>10.15</v>
      </c>
      <c r="AE156" s="354">
        <v>7.74</v>
      </c>
      <c r="AF156" s="354">
        <v>2.0299999999999998</v>
      </c>
      <c r="AG156" s="354">
        <v>45.056768249468462</v>
      </c>
      <c r="AH156" s="354">
        <v>4.2144814552326952</v>
      </c>
      <c r="AI156" s="354">
        <v>12.06789510985117</v>
      </c>
      <c r="AJ156" s="354">
        <v>12.06789510985117</v>
      </c>
      <c r="AK156" s="354">
        <v>4.5302017876648772</v>
      </c>
      <c r="AL156" s="354">
        <v>8.26</v>
      </c>
      <c r="AM156" s="354">
        <v>1.25</v>
      </c>
      <c r="AN156" s="354">
        <v>0.93</v>
      </c>
      <c r="AO156" s="354">
        <v>0.92315655028462396</v>
      </c>
      <c r="AP156" s="354">
        <v>7.3073268617010241</v>
      </c>
      <c r="AQ156" s="354">
        <v>3.4467030385604716</v>
      </c>
      <c r="AR156" s="354">
        <v>3.4467030385604716</v>
      </c>
      <c r="AS156" s="354">
        <v>22.017729742499409</v>
      </c>
      <c r="AT156" s="354">
        <v>44.8</v>
      </c>
      <c r="AU156" s="354">
        <v>1.23</v>
      </c>
      <c r="AV156" s="354">
        <v>9.91</v>
      </c>
      <c r="AW156" s="354">
        <v>5321.73</v>
      </c>
      <c r="AX156" s="354">
        <v>5502.29</v>
      </c>
      <c r="AY156" s="374">
        <v>0.11765732561988471</v>
      </c>
      <c r="AZ156" s="374">
        <v>6.1369245333156179</v>
      </c>
      <c r="BA156" s="374">
        <v>0</v>
      </c>
      <c r="BB156" s="374">
        <v>5.1005586592178762</v>
      </c>
      <c r="BC156" s="374">
        <v>0</v>
      </c>
      <c r="BD156" s="354">
        <v>12.52</v>
      </c>
      <c r="BE156" s="374">
        <v>9.8369849907508061E-4</v>
      </c>
      <c r="BF156" s="374">
        <v>1.3254393960241945E-2</v>
      </c>
      <c r="BG156" s="354">
        <v>8.59</v>
      </c>
      <c r="BH156" s="354">
        <v>2.25</v>
      </c>
      <c r="BI156" s="354">
        <v>1.98</v>
      </c>
      <c r="BJ156" s="354">
        <v>0.55000000000000004</v>
      </c>
      <c r="BK156" s="374">
        <v>0</v>
      </c>
      <c r="BL156" s="374">
        <v>0</v>
      </c>
      <c r="BM156" s="354">
        <v>3.08</v>
      </c>
      <c r="BN156" s="354">
        <v>3.13</v>
      </c>
      <c r="BO156" s="374">
        <v>0.40811663742509768</v>
      </c>
      <c r="BP156" s="374">
        <v>7.7089472383989305E-2</v>
      </c>
      <c r="BQ156" s="374">
        <v>0.22074071903879952</v>
      </c>
      <c r="BR156" s="354">
        <v>711.21</v>
      </c>
      <c r="BS156" s="354">
        <v>817.88</v>
      </c>
      <c r="BT156" s="354">
        <v>573.4</v>
      </c>
      <c r="BU156" s="354">
        <v>1342.52</v>
      </c>
      <c r="BV156" s="354">
        <v>618.61</v>
      </c>
      <c r="BW156" s="354">
        <v>613.69000000000005</v>
      </c>
      <c r="BX156" s="354">
        <v>7.47</v>
      </c>
      <c r="BY156" s="354">
        <v>10.7</v>
      </c>
      <c r="BZ156" s="354">
        <v>0.42683455663877423</v>
      </c>
      <c r="CA156" s="354">
        <v>25.31</v>
      </c>
      <c r="CB156" s="354">
        <v>0.83984282600213944</v>
      </c>
      <c r="CC156" s="354">
        <v>-2.2971168172517835</v>
      </c>
      <c r="CD156" s="354">
        <v>0.39</v>
      </c>
      <c r="CE156" s="354">
        <v>0.57999999999999996</v>
      </c>
      <c r="CF156" s="354">
        <v>0.55000000000000004</v>
      </c>
      <c r="CG156" s="354">
        <v>7.0000000000000007E-2</v>
      </c>
      <c r="CH156" s="353">
        <v>550</v>
      </c>
      <c r="CI156" s="355">
        <v>4860.66</v>
      </c>
    </row>
    <row r="157" spans="1:87" ht="13.5" thickBot="1">
      <c r="A157" s="353" t="s">
        <v>488</v>
      </c>
      <c r="B157" s="353" t="s">
        <v>489</v>
      </c>
      <c r="C157" s="353" t="s">
        <v>108</v>
      </c>
      <c r="D157" s="353" t="s">
        <v>129</v>
      </c>
      <c r="E157" s="353" t="s">
        <v>299</v>
      </c>
      <c r="F157" s="353" t="s">
        <v>105</v>
      </c>
      <c r="G157" s="353">
        <v>12</v>
      </c>
      <c r="H157" s="353">
        <v>202112</v>
      </c>
      <c r="I157" s="353">
        <v>20221107</v>
      </c>
      <c r="J157" s="353">
        <v>20230307</v>
      </c>
      <c r="K157" s="354">
        <v>3363.79</v>
      </c>
      <c r="L157" s="354">
        <v>77.459999999999994</v>
      </c>
      <c r="M157" s="354">
        <v>43</v>
      </c>
      <c r="N157" s="354">
        <v>1.86</v>
      </c>
      <c r="O157" s="354">
        <v>-1.1000000000000001</v>
      </c>
      <c r="P157" s="354">
        <v>-1.1299999999999999</v>
      </c>
      <c r="Q157" s="354">
        <v>-1.01</v>
      </c>
      <c r="R157" s="354">
        <v>6.36</v>
      </c>
      <c r="S157" s="354">
        <v>10.92</v>
      </c>
      <c r="T157" s="354">
        <v>6.35</v>
      </c>
      <c r="U157" s="354">
        <v>-4.0199999999999996</v>
      </c>
      <c r="V157" s="354">
        <v>-3.55</v>
      </c>
      <c r="W157" s="354">
        <v>-4.42</v>
      </c>
      <c r="X157" s="354">
        <v>-3.4</v>
      </c>
      <c r="Y157" s="374">
        <f t="shared" si="8"/>
        <v>0.24507042253521139</v>
      </c>
      <c r="Z157" s="374">
        <f t="shared" si="9"/>
        <v>-0.23076923076923073</v>
      </c>
      <c r="AA157" s="354"/>
      <c r="AB157" s="354"/>
      <c r="AC157" s="354"/>
      <c r="AD157" s="354"/>
      <c r="AE157" s="354"/>
      <c r="AF157" s="354"/>
      <c r="AG157" s="354">
        <v>0.403933574142676</v>
      </c>
      <c r="AH157" s="354">
        <v>-3129.7045186784057</v>
      </c>
      <c r="AI157" s="354">
        <v>-2.6622544183747494</v>
      </c>
      <c r="AJ157" s="354">
        <v>-2.6677914890533514</v>
      </c>
      <c r="AK157" s="354">
        <v>-29.448725658557297</v>
      </c>
      <c r="AL157" s="354"/>
      <c r="AM157" s="354">
        <v>19.16</v>
      </c>
      <c r="AN157" s="354"/>
      <c r="AO157" s="354">
        <v>186.18488212367816</v>
      </c>
      <c r="AP157" s="354">
        <v>-2.5127993600161748E-2</v>
      </c>
      <c r="AQ157" s="354">
        <v>-28.249112619920837</v>
      </c>
      <c r="AR157" s="354">
        <v>-28.190480851348926</v>
      </c>
      <c r="AS157" s="354">
        <v>5.4555496616876669</v>
      </c>
      <c r="AT157" s="354">
        <v>4.04</v>
      </c>
      <c r="AU157" s="354"/>
      <c r="AV157" s="354"/>
      <c r="AW157" s="354"/>
      <c r="AX157" s="354">
        <v>46.34</v>
      </c>
      <c r="AY157" s="374">
        <v>0</v>
      </c>
      <c r="AZ157" s="374">
        <v>-1266.2714444813732</v>
      </c>
      <c r="BA157" s="374">
        <v>-0.25787027988973477</v>
      </c>
      <c r="BB157" s="374">
        <v>-1264.2722207749205</v>
      </c>
      <c r="BC157" s="374">
        <v>-0.25787027988973477</v>
      </c>
      <c r="BD157" s="354">
        <v>-312</v>
      </c>
      <c r="BE157" s="374">
        <v>-0.52647882517993527</v>
      </c>
      <c r="BF157" s="374">
        <v>-470.02856578939941</v>
      </c>
      <c r="BG157" s="354">
        <v>-129.54</v>
      </c>
      <c r="BH157" s="354">
        <v>-132.94</v>
      </c>
      <c r="BI157" s="354">
        <v>-90.97</v>
      </c>
      <c r="BJ157" s="354">
        <v>-93.31</v>
      </c>
      <c r="BK157" s="374">
        <v>4.8498651984098164E-3</v>
      </c>
      <c r="BL157" s="374">
        <v>-3.1964599824098508E-2</v>
      </c>
      <c r="BM157" s="354">
        <v>0</v>
      </c>
      <c r="BN157" s="354">
        <v>0</v>
      </c>
      <c r="BO157" s="374">
        <v>0</v>
      </c>
      <c r="BP157" s="374">
        <v>-39.919700493347008</v>
      </c>
      <c r="BQ157" s="374">
        <v>-3.4027952666496823E-2</v>
      </c>
      <c r="BR157" s="354">
        <v>-124.71</v>
      </c>
      <c r="BS157" s="354">
        <v>-122.47</v>
      </c>
      <c r="BT157" s="354">
        <v>-128.16999999999999</v>
      </c>
      <c r="BU157" s="354">
        <v>49.09</v>
      </c>
      <c r="BV157" s="354">
        <v>-130.4</v>
      </c>
      <c r="BW157" s="354">
        <v>-26.73</v>
      </c>
      <c r="BX157" s="354"/>
      <c r="BY157" s="354"/>
      <c r="BZ157" s="354">
        <v>2.5768989179553548E-2</v>
      </c>
      <c r="CA157" s="354">
        <v>37.380000000000003</v>
      </c>
      <c r="CB157" s="354">
        <v>0.53574940481744793</v>
      </c>
      <c r="CC157" s="354">
        <v>1.0670731206002737E-3</v>
      </c>
      <c r="CD157" s="354">
        <v>0.6</v>
      </c>
      <c r="CE157" s="354">
        <v>4.1900000000000004</v>
      </c>
      <c r="CF157" s="354">
        <v>3.75</v>
      </c>
      <c r="CG157" s="354">
        <v>3.75</v>
      </c>
      <c r="CH157" s="353" t="s">
        <v>100</v>
      </c>
      <c r="CI157" s="353">
        <v>15.63</v>
      </c>
    </row>
    <row r="158" spans="1:87" ht="13.5" thickBot="1">
      <c r="A158" s="353" t="s">
        <v>490</v>
      </c>
      <c r="B158" s="353" t="s">
        <v>491</v>
      </c>
      <c r="C158" s="353" t="s">
        <v>96</v>
      </c>
      <c r="D158" s="353" t="s">
        <v>197</v>
      </c>
      <c r="E158" s="353" t="s">
        <v>423</v>
      </c>
      <c r="F158" s="353" t="s">
        <v>105</v>
      </c>
      <c r="G158" s="353">
        <v>12</v>
      </c>
      <c r="H158" s="353">
        <v>202112</v>
      </c>
      <c r="I158" s="353">
        <v>20221025</v>
      </c>
      <c r="J158" s="353">
        <v>20230130</v>
      </c>
      <c r="K158" s="354">
        <v>5652</v>
      </c>
      <c r="L158" s="354">
        <v>25.62</v>
      </c>
      <c r="M158" s="354">
        <v>220.61</v>
      </c>
      <c r="N158" s="354">
        <v>1.38</v>
      </c>
      <c r="O158" s="354">
        <v>0.39</v>
      </c>
      <c r="P158" s="354">
        <v>0.36</v>
      </c>
      <c r="Q158" s="354">
        <v>0.39</v>
      </c>
      <c r="R158" s="354">
        <v>0</v>
      </c>
      <c r="S158" s="354">
        <v>2.5</v>
      </c>
      <c r="T158" s="354">
        <v>4.63</v>
      </c>
      <c r="U158" s="354">
        <v>1.41</v>
      </c>
      <c r="V158" s="354">
        <v>1.68</v>
      </c>
      <c r="W158" s="354">
        <v>1.47</v>
      </c>
      <c r="X158" s="354">
        <v>1.74</v>
      </c>
      <c r="Y158" s="374">
        <f t="shared" si="8"/>
        <v>-0.125</v>
      </c>
      <c r="Z158" s="374">
        <f t="shared" si="9"/>
        <v>0.18367346938775508</v>
      </c>
      <c r="AA158" s="354">
        <v>5.17</v>
      </c>
      <c r="AB158" s="354">
        <v>12.06</v>
      </c>
      <c r="AC158" s="354">
        <v>18.170000000000002</v>
      </c>
      <c r="AD158" s="354">
        <v>17.45</v>
      </c>
      <c r="AE158" s="354">
        <v>14.74</v>
      </c>
      <c r="AF158" s="354">
        <v>1.45</v>
      </c>
      <c r="AG158" s="354">
        <v>21.690389845874886</v>
      </c>
      <c r="AH158" s="354">
        <v>0.91205802357207599</v>
      </c>
      <c r="AI158" s="354">
        <v>1.4360834088848595</v>
      </c>
      <c r="AJ158" s="354">
        <v>0.84496826835902084</v>
      </c>
      <c r="AK158" s="354">
        <v>17.749665404040403</v>
      </c>
      <c r="AL158" s="354">
        <v>8.2100000000000009</v>
      </c>
      <c r="AM158" s="354">
        <v>4.28</v>
      </c>
      <c r="AN158" s="354">
        <v>1.18</v>
      </c>
      <c r="AO158" s="354">
        <v>1.8465786118832159</v>
      </c>
      <c r="AP158" s="354">
        <v>12.481556717050433</v>
      </c>
      <c r="AQ158" s="354">
        <v>27.890448232323234</v>
      </c>
      <c r="AR158" s="354">
        <v>47.401791845493563</v>
      </c>
      <c r="AS158" s="354">
        <v>2.3454215775158658</v>
      </c>
      <c r="AT158" s="354">
        <v>5.98</v>
      </c>
      <c r="AU158" s="354">
        <v>-1.07</v>
      </c>
      <c r="AV158" s="354">
        <v>18.16</v>
      </c>
      <c r="AW158" s="354">
        <v>4416.2</v>
      </c>
      <c r="AX158" s="354">
        <v>4863.2</v>
      </c>
      <c r="AY158" s="374">
        <v>0.1815603595890411</v>
      </c>
      <c r="AZ158" s="374">
        <v>1.1702302631578947</v>
      </c>
      <c r="BA158" s="374">
        <v>0.51358428805237311</v>
      </c>
      <c r="BB158" s="374">
        <v>1.153846153846154</v>
      </c>
      <c r="BC158" s="374">
        <v>0.51358428805237311</v>
      </c>
      <c r="BD158" s="354">
        <v>22.19</v>
      </c>
      <c r="BE158" s="374">
        <v>7.4616495712431202E-2</v>
      </c>
      <c r="BF158" s="374">
        <v>3.5141035717404595E-2</v>
      </c>
      <c r="BG158" s="354">
        <v>6.12</v>
      </c>
      <c r="BH158" s="354">
        <v>6.71</v>
      </c>
      <c r="BI158" s="354">
        <v>4.47</v>
      </c>
      <c r="BJ158" s="354">
        <v>5.09</v>
      </c>
      <c r="BK158" s="374">
        <v>-0.4116161616161616</v>
      </c>
      <c r="BL158" s="374">
        <v>-2.7252398169240737E-2</v>
      </c>
      <c r="BM158" s="354">
        <v>0</v>
      </c>
      <c r="BN158" s="354">
        <v>0</v>
      </c>
      <c r="BO158" s="374">
        <v>0</v>
      </c>
      <c r="BP158" s="374">
        <v>3.5781013086389805E-2</v>
      </c>
      <c r="BQ158" s="374">
        <v>3.3149010135701096E-2</v>
      </c>
      <c r="BR158" s="354">
        <v>474.7</v>
      </c>
      <c r="BS158" s="354">
        <v>800.1</v>
      </c>
      <c r="BT158" s="354">
        <v>712.4</v>
      </c>
      <c r="BU158" s="354">
        <v>3749.9</v>
      </c>
      <c r="BV158" s="354">
        <v>263.89999999999998</v>
      </c>
      <c r="BW158" s="354">
        <v>117.02</v>
      </c>
      <c r="BX158" s="354">
        <v>4.2</v>
      </c>
      <c r="BY158" s="354">
        <v>6.55</v>
      </c>
      <c r="BZ158" s="354">
        <v>3.0319465081723624</v>
      </c>
      <c r="CA158" s="354">
        <v>73.52</v>
      </c>
      <c r="CB158" s="354">
        <v>0.80651121865376152</v>
      </c>
      <c r="CC158" s="354">
        <v>4.5382116118095777</v>
      </c>
      <c r="CD158" s="354">
        <v>2.78</v>
      </c>
      <c r="CE158" s="354">
        <v>1.98</v>
      </c>
      <c r="CF158" s="354">
        <v>1.43</v>
      </c>
      <c r="CG158" s="354">
        <v>0.73</v>
      </c>
      <c r="CH158" s="353" t="s">
        <v>100</v>
      </c>
      <c r="CI158" s="355">
        <v>1538.7</v>
      </c>
    </row>
    <row r="159" spans="1:87" ht="13.5" thickBot="1">
      <c r="A159" s="353" t="s">
        <v>492</v>
      </c>
      <c r="B159" s="353" t="s">
        <v>493</v>
      </c>
      <c r="C159" s="353" t="s">
        <v>108</v>
      </c>
      <c r="D159" s="353" t="s">
        <v>116</v>
      </c>
      <c r="E159" s="353" t="s">
        <v>159</v>
      </c>
      <c r="F159" s="353" t="s">
        <v>105</v>
      </c>
      <c r="G159" s="353">
        <v>12</v>
      </c>
      <c r="H159" s="353">
        <v>202112</v>
      </c>
      <c r="I159" s="353">
        <v>20221109</v>
      </c>
      <c r="J159" s="353">
        <v>20230227</v>
      </c>
      <c r="K159" s="354">
        <v>3021.39</v>
      </c>
      <c r="L159" s="354">
        <v>26.88</v>
      </c>
      <c r="M159" s="354">
        <v>112</v>
      </c>
      <c r="N159" s="354">
        <v>0.82</v>
      </c>
      <c r="O159" s="354">
        <v>0.45</v>
      </c>
      <c r="P159" s="354">
        <v>-0.05</v>
      </c>
      <c r="Q159" s="354">
        <v>-0.02</v>
      </c>
      <c r="R159" s="354">
        <v>-124.44</v>
      </c>
      <c r="S159" s="354">
        <v>-54.84</v>
      </c>
      <c r="T159" s="354">
        <v>-98.8</v>
      </c>
      <c r="U159" s="354">
        <v>-0.17</v>
      </c>
      <c r="V159" s="354">
        <v>-0.06</v>
      </c>
      <c r="W159" s="354">
        <v>0.1</v>
      </c>
      <c r="X159" s="354">
        <v>0.72</v>
      </c>
      <c r="Y159" s="374">
        <f t="shared" si="8"/>
        <v>-2.666666666666667</v>
      </c>
      <c r="Z159" s="374">
        <f t="shared" si="9"/>
        <v>6.1999999999999993</v>
      </c>
      <c r="AA159" s="354">
        <v>-18.5</v>
      </c>
      <c r="AB159" s="354"/>
      <c r="AC159" s="354"/>
      <c r="AD159" s="354">
        <v>262.24</v>
      </c>
      <c r="AE159" s="354">
        <v>37.54</v>
      </c>
      <c r="AF159" s="354"/>
      <c r="AG159" s="354">
        <v>10.210544522400902</v>
      </c>
      <c r="AH159" s="354">
        <v>-0.43316983173823181</v>
      </c>
      <c r="AI159" s="354">
        <v>5.7495587230909786</v>
      </c>
      <c r="AJ159" s="354">
        <v>5.4033847491152285</v>
      </c>
      <c r="AK159" s="354">
        <v>4.595135256883947</v>
      </c>
      <c r="AL159" s="354">
        <v>7</v>
      </c>
      <c r="AM159" s="354">
        <v>1.67</v>
      </c>
      <c r="AN159" s="354">
        <v>2.67</v>
      </c>
      <c r="AO159" s="354">
        <v>6.7537180047378831</v>
      </c>
      <c r="AP159" s="354">
        <v>10.35657062549538</v>
      </c>
      <c r="AQ159" s="354">
        <v>11.993814082143006</v>
      </c>
      <c r="AR159" s="354">
        <v>12.76221138803939</v>
      </c>
      <c r="AS159" s="354">
        <v>8.5680187332026509</v>
      </c>
      <c r="AT159" s="354">
        <v>16.059999999999999</v>
      </c>
      <c r="AU159" s="354">
        <v>3.18</v>
      </c>
      <c r="AV159" s="354">
        <v>19.59</v>
      </c>
      <c r="AW159" s="354">
        <v>1211.75</v>
      </c>
      <c r="AX159" s="354">
        <v>1179.8399999999999</v>
      </c>
      <c r="AY159" s="374">
        <v>0.19589147898861101</v>
      </c>
      <c r="AZ159" s="374">
        <v>-3.5133689839572191</v>
      </c>
      <c r="BA159" s="374">
        <v>-5.1362950374077537E-2</v>
      </c>
      <c r="BB159" s="374">
        <v>-3.2500000000000004</v>
      </c>
      <c r="BC159" s="374">
        <v>-5.1362950374077537E-2</v>
      </c>
      <c r="BD159" s="354">
        <v>-1.2</v>
      </c>
      <c r="BE159" s="374">
        <v>3.1402857393711153E-2</v>
      </c>
      <c r="BF159" s="374">
        <v>-2.7012810010382308E-2</v>
      </c>
      <c r="BG159" s="354">
        <v>-0.3</v>
      </c>
      <c r="BH159" s="354">
        <v>0.16</v>
      </c>
      <c r="BI159" s="354">
        <v>-0.22</v>
      </c>
      <c r="BJ159" s="354">
        <v>0.11</v>
      </c>
      <c r="BK159" s="374">
        <v>-6.9842998653216318E-2</v>
      </c>
      <c r="BL159" s="374">
        <v>-3.9328600083221345E-2</v>
      </c>
      <c r="BM159" s="354">
        <v>6.62</v>
      </c>
      <c r="BN159" s="354">
        <v>5.83</v>
      </c>
      <c r="BO159" s="374">
        <v>-4.0861571381767545</v>
      </c>
      <c r="BP159" s="374">
        <v>-1.6395527317874029E-2</v>
      </c>
      <c r="BQ159" s="374">
        <v>0.20451872631019033</v>
      </c>
      <c r="BR159" s="354">
        <v>386.57</v>
      </c>
      <c r="BS159" s="354">
        <v>826.01</v>
      </c>
      <c r="BT159" s="354">
        <v>409.36</v>
      </c>
      <c r="BU159" s="354">
        <v>5382.86</v>
      </c>
      <c r="BV159" s="354">
        <v>-30.08</v>
      </c>
      <c r="BW159" s="354">
        <v>-351.34</v>
      </c>
      <c r="BX159" s="354">
        <v>-1.89</v>
      </c>
      <c r="BY159" s="354">
        <v>-1.89</v>
      </c>
      <c r="BZ159" s="354">
        <v>0.94278013092029278</v>
      </c>
      <c r="CA159" s="354">
        <v>74.17</v>
      </c>
      <c r="CB159" s="354">
        <v>0.80261289443680806</v>
      </c>
      <c r="CC159" s="354">
        <v>6.3887049827823921</v>
      </c>
      <c r="CD159" s="354">
        <v>2.87</v>
      </c>
      <c r="CE159" s="354">
        <v>2.17</v>
      </c>
      <c r="CF159" s="354">
        <v>1.38</v>
      </c>
      <c r="CG159" s="354">
        <v>1.01</v>
      </c>
      <c r="CH159" s="353" t="s">
        <v>100</v>
      </c>
      <c r="CI159" s="355">
        <v>1748.6</v>
      </c>
    </row>
    <row r="160" spans="1:87" ht="13.5" thickBot="1">
      <c r="A160" s="353" t="s">
        <v>494</v>
      </c>
      <c r="B160" s="353" t="s">
        <v>495</v>
      </c>
      <c r="C160" s="353" t="s">
        <v>96</v>
      </c>
      <c r="D160" s="353" t="s">
        <v>112</v>
      </c>
      <c r="E160" s="353" t="s">
        <v>496</v>
      </c>
      <c r="F160" s="353" t="s">
        <v>105</v>
      </c>
      <c r="G160" s="353">
        <v>8</v>
      </c>
      <c r="H160" s="353">
        <v>202208</v>
      </c>
      <c r="I160" s="353">
        <v>20221004</v>
      </c>
      <c r="J160" s="353">
        <v>20230109</v>
      </c>
      <c r="K160" s="354">
        <v>5606.81</v>
      </c>
      <c r="L160" s="354">
        <v>174.35</v>
      </c>
      <c r="M160" s="354">
        <v>32</v>
      </c>
      <c r="N160" s="354">
        <v>1.53</v>
      </c>
      <c r="O160" s="354">
        <v>2.87</v>
      </c>
      <c r="P160" s="354">
        <v>2.69</v>
      </c>
      <c r="Q160" s="354">
        <v>3.57</v>
      </c>
      <c r="R160" s="354">
        <v>17.91</v>
      </c>
      <c r="S160" s="354">
        <v>18.12</v>
      </c>
      <c r="T160" s="354">
        <v>16.89</v>
      </c>
      <c r="U160" s="354">
        <v>12.05</v>
      </c>
      <c r="V160" s="354">
        <v>12.28</v>
      </c>
      <c r="W160" s="354">
        <v>13.35</v>
      </c>
      <c r="X160" s="354">
        <v>13.48</v>
      </c>
      <c r="Y160" s="374">
        <f t="shared" si="8"/>
        <v>8.7133550488599276E-2</v>
      </c>
      <c r="Z160" s="374">
        <f t="shared" si="9"/>
        <v>9.7378277153559178E-3</v>
      </c>
      <c r="AA160" s="354">
        <v>6.09</v>
      </c>
      <c r="AB160" s="354">
        <v>10</v>
      </c>
      <c r="AC160" s="354">
        <v>13.53</v>
      </c>
      <c r="AD160" s="354">
        <v>13.06</v>
      </c>
      <c r="AE160" s="354">
        <v>12.93</v>
      </c>
      <c r="AF160" s="354">
        <v>1.31</v>
      </c>
      <c r="AG160" s="354">
        <v>122.44704587828956</v>
      </c>
      <c r="AH160" s="354">
        <v>11.737017452700432</v>
      </c>
      <c r="AI160" s="354">
        <v>9.6677568236696523</v>
      </c>
      <c r="AJ160" s="354">
        <v>7.9408258703426355</v>
      </c>
      <c r="AK160" s="354">
        <v>17.185992886500159</v>
      </c>
      <c r="AL160" s="354">
        <v>11.18</v>
      </c>
      <c r="AM160" s="354">
        <v>2.98</v>
      </c>
      <c r="AN160" s="354">
        <v>1.4</v>
      </c>
      <c r="AO160" s="354">
        <v>1.4499961433813435</v>
      </c>
      <c r="AP160" s="354">
        <v>9.4345128309241506</v>
      </c>
      <c r="AQ160" s="354">
        <v>18.364936926968067</v>
      </c>
      <c r="AR160" s="354">
        <v>22.358851231716702</v>
      </c>
      <c r="AS160" s="354">
        <v>6.8221413943821254</v>
      </c>
      <c r="AT160" s="354">
        <v>58.44</v>
      </c>
      <c r="AU160" s="354">
        <v>0.18</v>
      </c>
      <c r="AV160" s="354">
        <v>15.75</v>
      </c>
      <c r="AW160" s="354">
        <v>4006.1</v>
      </c>
      <c r="AX160" s="354">
        <v>4131.05</v>
      </c>
      <c r="AY160" s="374">
        <v>4.0495445389772421E-2</v>
      </c>
      <c r="AZ160" s="374">
        <v>0.23358840112766815</v>
      </c>
      <c r="BA160" s="374">
        <v>0.2082509183385137</v>
      </c>
      <c r="BB160" s="374">
        <v>0.34181240063592994</v>
      </c>
      <c r="BC160" s="374">
        <v>0.2082509183385137</v>
      </c>
      <c r="BD160" s="354">
        <v>20.76</v>
      </c>
      <c r="BE160" s="374">
        <v>0.18557489259448048</v>
      </c>
      <c r="BF160" s="374">
        <v>0.13012538122670281</v>
      </c>
      <c r="BG160" s="354">
        <v>16.64</v>
      </c>
      <c r="BH160" s="354">
        <v>15.08</v>
      </c>
      <c r="BI160" s="354">
        <v>11.56</v>
      </c>
      <c r="BJ160" s="354">
        <v>10.68</v>
      </c>
      <c r="BK160" s="374">
        <v>-0.17862788491938034</v>
      </c>
      <c r="BL160" s="374">
        <v>-1.4103492174433989E-2</v>
      </c>
      <c r="BM160" s="354">
        <v>0.3</v>
      </c>
      <c r="BN160" s="354">
        <v>0.38</v>
      </c>
      <c r="BO160" s="374">
        <v>4.4304270833333333E-2</v>
      </c>
      <c r="BP160" s="374">
        <v>7.0641092101717914E-2</v>
      </c>
      <c r="BQ160" s="374">
        <v>4.7793113875068523E-2</v>
      </c>
      <c r="BR160" s="354">
        <v>518.79999999999995</v>
      </c>
      <c r="BS160" s="354">
        <v>613.6</v>
      </c>
      <c r="BT160" s="354">
        <v>510.4</v>
      </c>
      <c r="BU160" s="354">
        <v>495</v>
      </c>
      <c r="BV160" s="354">
        <v>384</v>
      </c>
      <c r="BW160" s="354">
        <v>25.37</v>
      </c>
      <c r="BX160" s="354">
        <v>9.59</v>
      </c>
      <c r="BY160" s="354">
        <v>10.37</v>
      </c>
      <c r="BZ160" s="354">
        <v>18.877777777777776</v>
      </c>
      <c r="CA160" s="354">
        <v>20.57</v>
      </c>
      <c r="CB160" s="354">
        <v>0.45066375495661171</v>
      </c>
      <c r="CC160" s="354">
        <v>0.60565210329706021</v>
      </c>
      <c r="CD160" s="354">
        <v>0.26</v>
      </c>
      <c r="CE160" s="354">
        <v>2</v>
      </c>
      <c r="CF160" s="354">
        <v>1.34</v>
      </c>
      <c r="CG160" s="354">
        <v>0.43</v>
      </c>
      <c r="CH160" s="353" t="s">
        <v>100</v>
      </c>
      <c r="CI160" s="355">
        <v>1911.8</v>
      </c>
    </row>
    <row r="161" spans="1:87" ht="13.5" thickBot="1">
      <c r="A161" s="353" t="s">
        <v>497</v>
      </c>
      <c r="B161" s="353" t="s">
        <v>498</v>
      </c>
      <c r="C161" s="353" t="s">
        <v>96</v>
      </c>
      <c r="D161" s="353" t="s">
        <v>97</v>
      </c>
      <c r="E161" s="353" t="s">
        <v>173</v>
      </c>
      <c r="F161" s="353" t="s">
        <v>105</v>
      </c>
      <c r="G161" s="353">
        <v>12</v>
      </c>
      <c r="H161" s="353">
        <v>202112</v>
      </c>
      <c r="I161" s="353">
        <v>20221101</v>
      </c>
      <c r="J161" s="353">
        <v>20230221</v>
      </c>
      <c r="K161" s="354">
        <v>3433.22</v>
      </c>
      <c r="L161" s="354">
        <v>49.69</v>
      </c>
      <c r="M161" s="354">
        <v>69</v>
      </c>
      <c r="N161" s="354">
        <v>0.56000000000000005</v>
      </c>
      <c r="O161" s="354">
        <v>-0.11</v>
      </c>
      <c r="P161" s="354">
        <v>0.52</v>
      </c>
      <c r="Q161" s="354">
        <v>-0.31</v>
      </c>
      <c r="R161" s="354">
        <v>54.55</v>
      </c>
      <c r="S161" s="354">
        <v>23.33</v>
      </c>
      <c r="T161" s="354">
        <v>108.77</v>
      </c>
      <c r="U161" s="354">
        <v>-3.65</v>
      </c>
      <c r="V161" s="354">
        <v>-0.28999999999999998</v>
      </c>
      <c r="W161" s="354">
        <v>-0.35</v>
      </c>
      <c r="X161" s="354">
        <v>0.06</v>
      </c>
      <c r="Y161" s="374">
        <f t="shared" si="8"/>
        <v>0.2068965517241379</v>
      </c>
      <c r="Z161" s="374">
        <f t="shared" si="9"/>
        <v>-1.1714285714285715</v>
      </c>
      <c r="AA161" s="354"/>
      <c r="AB161" s="354"/>
      <c r="AC161" s="354"/>
      <c r="AD161" s="354"/>
      <c r="AE161" s="354">
        <v>801.45</v>
      </c>
      <c r="AF161" s="354"/>
      <c r="AG161" s="354">
        <v>10.602143491619705</v>
      </c>
      <c r="AH161" s="354">
        <v>-4.723719656924847</v>
      </c>
      <c r="AI161" s="354">
        <v>-1.0762308330785024</v>
      </c>
      <c r="AJ161" s="354">
        <v>-1.6474888238463443</v>
      </c>
      <c r="AK161" s="354">
        <v>-47.14601964604644</v>
      </c>
      <c r="AL161" s="354"/>
      <c r="AM161" s="354">
        <v>21.99</v>
      </c>
      <c r="AN161" s="354">
        <v>4.72</v>
      </c>
      <c r="AO161" s="354">
        <v>5.9595045331494712</v>
      </c>
      <c r="AP161" s="354">
        <v>-16.034211796355628</v>
      </c>
      <c r="AQ161" s="354">
        <v>-58.708150944417383</v>
      </c>
      <c r="AR161" s="354">
        <v>-38.35141172727112</v>
      </c>
      <c r="AS161" s="354">
        <v>5.5321159698862727</v>
      </c>
      <c r="AT161" s="354">
        <v>2.2599999999999998</v>
      </c>
      <c r="AU161" s="354">
        <v>41.34</v>
      </c>
      <c r="AV161" s="354">
        <v>8.24</v>
      </c>
      <c r="AW161" s="354">
        <v>536.14</v>
      </c>
      <c r="AX161" s="354">
        <v>824.31</v>
      </c>
      <c r="AY161" s="374">
        <v>8.2427499656779216E-2</v>
      </c>
      <c r="AZ161" s="374">
        <v>-6.3718306392057107</v>
      </c>
      <c r="BA161" s="374">
        <v>-33.877143588431018</v>
      </c>
      <c r="BB161" s="374">
        <v>-6.3514864864864862</v>
      </c>
      <c r="BC161" s="374">
        <v>-33.877143588431018</v>
      </c>
      <c r="BD161" s="354">
        <v>-103.88</v>
      </c>
      <c r="BE161" s="374">
        <v>-0.27729198235838048</v>
      </c>
      <c r="BF161" s="374">
        <v>-0.23852984343703215</v>
      </c>
      <c r="BG161" s="354">
        <v>-24.83</v>
      </c>
      <c r="BH161" s="354">
        <v>-5.54</v>
      </c>
      <c r="BI161" s="354">
        <v>-16.760000000000002</v>
      </c>
      <c r="BJ161" s="354">
        <v>-3.71</v>
      </c>
      <c r="BK161" s="374">
        <v>0.53079504248525189</v>
      </c>
      <c r="BL161" s="374">
        <v>-5.3881367595089005E-2</v>
      </c>
      <c r="BM161" s="354">
        <v>0</v>
      </c>
      <c r="BN161" s="354">
        <v>0</v>
      </c>
      <c r="BO161" s="374">
        <v>0</v>
      </c>
      <c r="BP161" s="374">
        <v>-9.3096563991423881E-2</v>
      </c>
      <c r="BQ161" s="374">
        <v>-3.2469231845611832E-2</v>
      </c>
      <c r="BR161" s="354">
        <v>-138.32</v>
      </c>
      <c r="BS161" s="354">
        <v>-84.71</v>
      </c>
      <c r="BT161" s="354">
        <v>-81.14</v>
      </c>
      <c r="BU161" s="354">
        <v>686.02</v>
      </c>
      <c r="BV161" s="354">
        <v>-179.68</v>
      </c>
      <c r="BW161" s="354">
        <v>-637.17999999999995</v>
      </c>
      <c r="BX161" s="354">
        <v>-44.55</v>
      </c>
      <c r="BY161" s="354">
        <v>-34.28</v>
      </c>
      <c r="BZ161" s="354">
        <v>-16.560631469380674</v>
      </c>
      <c r="CA161" s="354">
        <v>83.53</v>
      </c>
      <c r="CB161" s="354">
        <v>0.89034695946989806</v>
      </c>
      <c r="CC161" s="354">
        <v>-3.157818106567039</v>
      </c>
      <c r="CD161" s="354">
        <v>5.07</v>
      </c>
      <c r="CE161" s="354">
        <v>1.6</v>
      </c>
      <c r="CF161" s="354">
        <v>2.2799999999999998</v>
      </c>
      <c r="CG161" s="354">
        <v>1.81</v>
      </c>
      <c r="CH161" s="353" t="s">
        <v>100</v>
      </c>
      <c r="CI161" s="353">
        <v>402.75</v>
      </c>
    </row>
    <row r="162" spans="1:87" ht="13.5" thickBot="1">
      <c r="A162" s="353" t="s">
        <v>499</v>
      </c>
      <c r="B162" s="353" t="s">
        <v>499</v>
      </c>
      <c r="C162" s="353" t="s">
        <v>96</v>
      </c>
      <c r="D162" s="353" t="s">
        <v>112</v>
      </c>
      <c r="E162" s="353" t="s">
        <v>113</v>
      </c>
      <c r="F162" s="353" t="s">
        <v>105</v>
      </c>
      <c r="G162" s="353">
        <v>9</v>
      </c>
      <c r="H162" s="353">
        <v>202209</v>
      </c>
      <c r="I162" s="353">
        <v>20221128</v>
      </c>
      <c r="J162" s="353">
        <v>20230202</v>
      </c>
      <c r="K162" s="354">
        <v>3208.11</v>
      </c>
      <c r="L162" s="354">
        <v>21.24</v>
      </c>
      <c r="M162" s="354">
        <v>151.04</v>
      </c>
      <c r="N162" s="354">
        <v>1.71</v>
      </c>
      <c r="O162" s="354">
        <v>0.17</v>
      </c>
      <c r="P162" s="354">
        <v>-0.11</v>
      </c>
      <c r="Q162" s="354">
        <v>0.19</v>
      </c>
      <c r="R162" s="354">
        <v>-5.88</v>
      </c>
      <c r="S162" s="354">
        <v>7.41</v>
      </c>
      <c r="T162" s="354">
        <v>3.46</v>
      </c>
      <c r="U162" s="354">
        <v>0.92</v>
      </c>
      <c r="V162" s="354">
        <v>0.98</v>
      </c>
      <c r="W162" s="354">
        <v>0.59</v>
      </c>
      <c r="X162" s="354">
        <v>0.92</v>
      </c>
      <c r="Y162" s="374">
        <f t="shared" si="8"/>
        <v>-0.39795918367346939</v>
      </c>
      <c r="Z162" s="374">
        <f t="shared" si="9"/>
        <v>0.55932203389830515</v>
      </c>
      <c r="AA162" s="354"/>
      <c r="AB162" s="354">
        <v>9.4600000000000009</v>
      </c>
      <c r="AC162" s="354">
        <v>22.13</v>
      </c>
      <c r="AD162" s="354">
        <v>36.25</v>
      </c>
      <c r="AE162" s="354">
        <v>23.06</v>
      </c>
      <c r="AF162" s="354">
        <v>3.83</v>
      </c>
      <c r="AG162" s="354">
        <v>8.9501737834553996</v>
      </c>
      <c r="AH162" s="354">
        <v>0.49666846873634907</v>
      </c>
      <c r="AI162" s="354">
        <v>0.69876912447605855</v>
      </c>
      <c r="AJ162" s="354">
        <v>-0.43974224025585984</v>
      </c>
      <c r="AK162" s="354">
        <v>30.983051828790096</v>
      </c>
      <c r="AL162" s="354">
        <v>12.54</v>
      </c>
      <c r="AM162" s="354">
        <v>2.2799999999999998</v>
      </c>
      <c r="AN162" s="354">
        <v>2.37</v>
      </c>
      <c r="AO162" s="354">
        <v>2.7713050225511329</v>
      </c>
      <c r="AP162" s="354">
        <v>15.577089659619109</v>
      </c>
      <c r="AQ162" s="354">
        <v>35.496218550574007</v>
      </c>
      <c r="AR162" s="354">
        <v>-56.405001130579699</v>
      </c>
      <c r="AS162" s="354">
        <v>0.79768686457054816</v>
      </c>
      <c r="AT162" s="354">
        <v>9.31</v>
      </c>
      <c r="AU162" s="354"/>
      <c r="AV162" s="354">
        <v>14.98</v>
      </c>
      <c r="AW162" s="354">
        <v>1355.59</v>
      </c>
      <c r="AX162" s="354">
        <v>1267.08</v>
      </c>
      <c r="AY162" s="374">
        <v>0.31105054272462107</v>
      </c>
      <c r="AZ162" s="374">
        <v>1.7620691629919909</v>
      </c>
      <c r="BA162" s="374">
        <v>7.5361692343067368</v>
      </c>
      <c r="BB162" s="374">
        <v>1.6039603960396041</v>
      </c>
      <c r="BC162" s="374">
        <v>7.5361692343067368</v>
      </c>
      <c r="BD162" s="354">
        <v>9.85</v>
      </c>
      <c r="BE162" s="374">
        <v>5.8590838862128514E-2</v>
      </c>
      <c r="BF162" s="374">
        <v>3.5197000265761329E-2</v>
      </c>
      <c r="BG162" s="354">
        <v>7.21</v>
      </c>
      <c r="BH162" s="354">
        <v>6.95</v>
      </c>
      <c r="BI162" s="354">
        <v>6.18</v>
      </c>
      <c r="BJ162" s="354">
        <v>6.19</v>
      </c>
      <c r="BK162" s="374">
        <v>-1.6293097746492182</v>
      </c>
      <c r="BL162" s="374">
        <v>-0.12720550374524375</v>
      </c>
      <c r="BM162" s="354">
        <v>0</v>
      </c>
      <c r="BN162" s="354"/>
      <c r="BO162" s="374">
        <v>0</v>
      </c>
      <c r="BP162" s="374">
        <v>2.2940806870039219E-2</v>
      </c>
      <c r="BQ162" s="374">
        <v>-2.0311419873249879E-2</v>
      </c>
      <c r="BR162" s="354">
        <v>128.93</v>
      </c>
      <c r="BS162" s="354">
        <v>247.47</v>
      </c>
      <c r="BT162" s="354">
        <v>262.83</v>
      </c>
      <c r="BU162" s="354">
        <v>584.88</v>
      </c>
      <c r="BV162" s="354">
        <v>75.22</v>
      </c>
      <c r="BW162" s="354">
        <v>-19.239999999999998</v>
      </c>
      <c r="BX162" s="354">
        <v>5.55</v>
      </c>
      <c r="BY162" s="354">
        <v>10.64</v>
      </c>
      <c r="BZ162" s="354">
        <v>6.9100702074066138</v>
      </c>
      <c r="CA162" s="354">
        <v>28.82</v>
      </c>
      <c r="CB162" s="354">
        <v>0.39387837056998665</v>
      </c>
      <c r="CC162" s="354">
        <v>1.9805490709911224</v>
      </c>
      <c r="CD162" s="354">
        <v>0.4</v>
      </c>
      <c r="CE162" s="354">
        <v>2.91</v>
      </c>
      <c r="CF162" s="354">
        <v>1.26</v>
      </c>
      <c r="CG162" s="354">
        <v>0.77</v>
      </c>
      <c r="CH162" s="353" t="s">
        <v>100</v>
      </c>
      <c r="CI162" s="355">
        <v>1444.44</v>
      </c>
    </row>
    <row r="163" spans="1:87" ht="13.5" thickBot="1">
      <c r="A163" s="353" t="s">
        <v>500</v>
      </c>
      <c r="B163" s="353" t="s">
        <v>501</v>
      </c>
      <c r="C163" s="353" t="s">
        <v>108</v>
      </c>
      <c r="D163" s="353" t="s">
        <v>112</v>
      </c>
      <c r="E163" s="353" t="s">
        <v>502</v>
      </c>
      <c r="F163" s="353" t="s">
        <v>105</v>
      </c>
      <c r="G163" s="353">
        <v>12</v>
      </c>
      <c r="H163" s="353">
        <v>202112</v>
      </c>
      <c r="I163" s="353">
        <v>20221025</v>
      </c>
      <c r="J163" s="353">
        <v>20230208</v>
      </c>
      <c r="K163" s="354">
        <v>5566.13</v>
      </c>
      <c r="L163" s="354">
        <v>27.92</v>
      </c>
      <c r="M163" s="354">
        <v>199</v>
      </c>
      <c r="N163" s="354">
        <v>2.63</v>
      </c>
      <c r="O163" s="354">
        <v>0.31</v>
      </c>
      <c r="P163" s="354">
        <v>0.4</v>
      </c>
      <c r="Q163" s="354">
        <v>0.35</v>
      </c>
      <c r="R163" s="354">
        <v>6.45</v>
      </c>
      <c r="S163" s="354">
        <v>7.69</v>
      </c>
      <c r="T163" s="354">
        <v>9.56</v>
      </c>
      <c r="U163" s="354">
        <v>1.0900000000000001</v>
      </c>
      <c r="V163" s="354">
        <v>0.56000000000000005</v>
      </c>
      <c r="W163" s="354">
        <v>1.23</v>
      </c>
      <c r="X163" s="354">
        <v>1.8</v>
      </c>
      <c r="Y163" s="374">
        <f t="shared" si="8"/>
        <v>1.1964285714285712</v>
      </c>
      <c r="Z163" s="374">
        <f t="shared" si="9"/>
        <v>0.46341463414634143</v>
      </c>
      <c r="AA163" s="354">
        <v>-6.74</v>
      </c>
      <c r="AB163" s="354">
        <v>57.84</v>
      </c>
      <c r="AC163" s="354">
        <v>25.61</v>
      </c>
      <c r="AD163" s="354">
        <v>22.76</v>
      </c>
      <c r="AE163" s="354">
        <v>15.54</v>
      </c>
      <c r="AF163" s="354">
        <v>0.39</v>
      </c>
      <c r="AG163" s="354">
        <v>18.082712328903146</v>
      </c>
      <c r="AH163" s="354">
        <v>0.64819954225229748</v>
      </c>
      <c r="AI163" s="354">
        <v>1.5226118428565043</v>
      </c>
      <c r="AJ163" s="354">
        <v>1.064918752265156</v>
      </c>
      <c r="AK163" s="354">
        <v>18.23182981942443</v>
      </c>
      <c r="AL163" s="354">
        <v>15.4</v>
      </c>
      <c r="AM163" s="354">
        <v>3.28</v>
      </c>
      <c r="AN163" s="354">
        <v>1.53</v>
      </c>
      <c r="AO163" s="354">
        <v>1.6849618174320291</v>
      </c>
      <c r="AP163" s="354">
        <v>14.048502126607548</v>
      </c>
      <c r="AQ163" s="354">
        <v>20.010799188746795</v>
      </c>
      <c r="AR163" s="354">
        <v>28.611271766038687</v>
      </c>
      <c r="AS163" s="354">
        <v>0.93074704226470917</v>
      </c>
      <c r="AT163" s="354">
        <v>8.5</v>
      </c>
      <c r="AU163" s="354">
        <v>34.06</v>
      </c>
      <c r="AV163" s="354">
        <v>61.84</v>
      </c>
      <c r="AW163" s="354">
        <v>3074.99</v>
      </c>
      <c r="AX163" s="354">
        <v>3825.05</v>
      </c>
      <c r="AY163" s="374">
        <v>0.61841919667199297</v>
      </c>
      <c r="AZ163" s="374">
        <v>1.152297931256973</v>
      </c>
      <c r="BA163" s="374">
        <v>4.1672863815367709</v>
      </c>
      <c r="BB163" s="374">
        <v>1.1117764471057885</v>
      </c>
      <c r="BC163" s="374">
        <v>4.1672863815367709</v>
      </c>
      <c r="BD163" s="354">
        <v>12.89</v>
      </c>
      <c r="BE163" s="374">
        <v>9.0733105534888281E-2</v>
      </c>
      <c r="BF163" s="374">
        <v>4.2436449822922787E-2</v>
      </c>
      <c r="BG163" s="354">
        <v>9.2899999999999991</v>
      </c>
      <c r="BH163" s="354">
        <v>6.29</v>
      </c>
      <c r="BI163" s="354">
        <v>6.48</v>
      </c>
      <c r="BJ163" s="354">
        <v>5.1100000000000003</v>
      </c>
      <c r="BK163" s="374">
        <v>-0.30059735364509627</v>
      </c>
      <c r="BL163" s="374">
        <v>-2.5311086205788855E-2</v>
      </c>
      <c r="BM163" s="354">
        <v>1.07</v>
      </c>
      <c r="BN163" s="354">
        <v>0.16</v>
      </c>
      <c r="BO163" s="374">
        <v>0.34711533306270625</v>
      </c>
      <c r="BP163" s="374">
        <v>2.3350127602748467E-2</v>
      </c>
      <c r="BQ163" s="374">
        <v>3.836162652252003E-2</v>
      </c>
      <c r="BR163" s="354">
        <v>204.61</v>
      </c>
      <c r="BS163" s="354">
        <v>445.43</v>
      </c>
      <c r="BT163" s="354">
        <v>366.23</v>
      </c>
      <c r="BU163" s="354">
        <v>697.66</v>
      </c>
      <c r="BV163" s="354">
        <v>113.3</v>
      </c>
      <c r="BW163" s="354">
        <v>115.23</v>
      </c>
      <c r="BX163" s="354">
        <v>3.58</v>
      </c>
      <c r="BY163" s="354">
        <v>6.21</v>
      </c>
      <c r="BZ163" s="354">
        <v>5.2995360720769176</v>
      </c>
      <c r="CA163" s="354">
        <v>27.54</v>
      </c>
      <c r="CB163" s="354">
        <v>0.50196016198520033</v>
      </c>
      <c r="CC163" s="354">
        <v>1.248918383137307</v>
      </c>
      <c r="CD163" s="354">
        <v>0.38</v>
      </c>
      <c r="CE163" s="354">
        <v>1.85</v>
      </c>
      <c r="CF163" s="354">
        <v>1.1399999999999999</v>
      </c>
      <c r="CG163" s="354">
        <v>0.42</v>
      </c>
      <c r="CH163" s="353" t="s">
        <v>100</v>
      </c>
      <c r="CI163" s="355">
        <v>1754.31</v>
      </c>
    </row>
    <row r="164" spans="1:87" ht="13.5" thickBot="1">
      <c r="A164" s="353" t="s">
        <v>503</v>
      </c>
      <c r="B164" s="353" t="s">
        <v>504</v>
      </c>
      <c r="C164" s="353" t="s">
        <v>96</v>
      </c>
      <c r="D164" s="353" t="s">
        <v>147</v>
      </c>
      <c r="E164" s="353" t="s">
        <v>505</v>
      </c>
      <c r="F164" s="353" t="s">
        <v>99</v>
      </c>
      <c r="G164" s="353">
        <v>8</v>
      </c>
      <c r="H164" s="353">
        <v>202208</v>
      </c>
      <c r="I164" s="353">
        <v>20221206</v>
      </c>
      <c r="J164" s="353">
        <v>20230307</v>
      </c>
      <c r="K164" s="354">
        <v>44767.7</v>
      </c>
      <c r="L164" s="354">
        <v>2358.5</v>
      </c>
      <c r="M164" s="354">
        <v>19</v>
      </c>
      <c r="N164" s="354">
        <v>0.75</v>
      </c>
      <c r="O164" s="354">
        <v>25.15</v>
      </c>
      <c r="P164" s="354">
        <v>21.23</v>
      </c>
      <c r="Q164" s="354">
        <v>31.41</v>
      </c>
      <c r="R164" s="354">
        <v>9.15</v>
      </c>
      <c r="S164" s="354">
        <v>5.55</v>
      </c>
      <c r="T164" s="354">
        <v>13.05</v>
      </c>
      <c r="U164" s="354">
        <v>119.29</v>
      </c>
      <c r="V164" s="354">
        <v>115.12</v>
      </c>
      <c r="W164" s="354">
        <v>125.13</v>
      </c>
      <c r="X164" s="354">
        <v>142.29</v>
      </c>
      <c r="Y164" s="374">
        <f t="shared" si="8"/>
        <v>8.6952744961778849E-2</v>
      </c>
      <c r="Z164" s="374">
        <f t="shared" si="9"/>
        <v>0.13713737712778706</v>
      </c>
      <c r="AA164" s="354">
        <v>22.65</v>
      </c>
      <c r="AB164" s="354">
        <v>11.31</v>
      </c>
      <c r="AC164" s="354">
        <v>19.77</v>
      </c>
      <c r="AD164" s="354">
        <v>18.850000000000001</v>
      </c>
      <c r="AE164" s="354">
        <v>16.579999999999998</v>
      </c>
      <c r="AF164" s="354">
        <v>1.67</v>
      </c>
      <c r="AG164" s="354">
        <v>838.91142311464409</v>
      </c>
      <c r="AH164" s="354">
        <v>125.41186186961237</v>
      </c>
      <c r="AI164" s="354">
        <v>165.75310999845146</v>
      </c>
      <c r="AJ164" s="354">
        <v>131.04547566200381</v>
      </c>
      <c r="AK164" s="354">
        <v>14.361419825077425</v>
      </c>
      <c r="AL164" s="354">
        <v>15.94</v>
      </c>
      <c r="AM164" s="354"/>
      <c r="AN164" s="354">
        <v>2.7</v>
      </c>
      <c r="AO164" s="354">
        <v>3.3706231544456879</v>
      </c>
      <c r="AP164" s="354">
        <v>14.72980535627857</v>
      </c>
      <c r="AQ164" s="354">
        <v>17.059434162687026</v>
      </c>
      <c r="AR164" s="354">
        <v>21.577656557730908</v>
      </c>
      <c r="AS164" s="354">
        <v>13.646828059670677</v>
      </c>
      <c r="AT164" s="354">
        <v>-202.19</v>
      </c>
      <c r="AU164" s="354">
        <v>9.7100000000000009</v>
      </c>
      <c r="AV164" s="354">
        <v>11.09</v>
      </c>
      <c r="AW164" s="354">
        <v>16252.23</v>
      </c>
      <c r="AX164" s="354">
        <v>17089.04</v>
      </c>
      <c r="AY164" s="374">
        <v>0.15813990014381765</v>
      </c>
      <c r="AZ164" s="374">
        <v>0.2523653007665444</v>
      </c>
      <c r="BA164" s="374">
        <v>0.21791478521342164</v>
      </c>
      <c r="BB164" s="374">
        <v>0.32572670469980969</v>
      </c>
      <c r="BC164" s="374">
        <v>0.21791478521342164</v>
      </c>
      <c r="BD164" s="354">
        <v>-69.45</v>
      </c>
      <c r="BE164" s="374">
        <v>0.48914314342757587</v>
      </c>
      <c r="BF164" s="374">
        <v>0.15905709725334324</v>
      </c>
      <c r="BG164" s="354">
        <v>92.41</v>
      </c>
      <c r="BH164" s="354">
        <v>54.03</v>
      </c>
      <c r="BI164" s="354">
        <v>16.309999999999999</v>
      </c>
      <c r="BJ164" s="354">
        <v>15.18</v>
      </c>
      <c r="BK164" s="374">
        <v>-0.20939356333508247</v>
      </c>
      <c r="BL164" s="374">
        <v>-4.1372227603705611E-2</v>
      </c>
      <c r="BM164" s="354">
        <v>0</v>
      </c>
      <c r="BN164" s="354">
        <v>0</v>
      </c>
      <c r="BO164" s="374">
        <v>0</v>
      </c>
      <c r="BP164" s="374">
        <v>5.2684098329984816E-2</v>
      </c>
      <c r="BQ164" s="374">
        <v>5.5050715479007674E-2</v>
      </c>
      <c r="BR164" s="354">
        <v>3270.73</v>
      </c>
      <c r="BS164" s="354">
        <v>3724.23</v>
      </c>
      <c r="BT164" s="354">
        <v>2883.1</v>
      </c>
      <c r="BU164" s="354">
        <v>6122.09</v>
      </c>
      <c r="BV164" s="354">
        <v>2429.6</v>
      </c>
      <c r="BW164" s="354">
        <v>11.95</v>
      </c>
      <c r="BX164" s="354">
        <v>14.57</v>
      </c>
      <c r="BY164" s="354">
        <v>14.57</v>
      </c>
      <c r="BZ164" s="354">
        <v>16.544987783718707</v>
      </c>
      <c r="CA164" s="354"/>
      <c r="CB164" s="354">
        <v>1.2316794132756288</v>
      </c>
      <c r="CC164" s="354">
        <v>2.4286015057811241</v>
      </c>
      <c r="CD164" s="354">
        <v>-1.65</v>
      </c>
      <c r="CE164" s="354">
        <v>0.76</v>
      </c>
      <c r="CF164" s="354">
        <v>0.12</v>
      </c>
      <c r="CG164" s="354">
        <v>0.06</v>
      </c>
      <c r="CH164" s="353" t="s">
        <v>100</v>
      </c>
      <c r="CI164" s="355">
        <v>-3538.91</v>
      </c>
    </row>
    <row r="165" spans="1:87" ht="13.5" thickBot="1">
      <c r="A165" s="353" t="s">
        <v>506</v>
      </c>
      <c r="B165" s="353" t="s">
        <v>507</v>
      </c>
      <c r="C165" s="353" t="s">
        <v>96</v>
      </c>
      <c r="D165" s="353" t="s">
        <v>97</v>
      </c>
      <c r="E165" s="353" t="s">
        <v>173</v>
      </c>
      <c r="F165" s="353" t="s">
        <v>105</v>
      </c>
      <c r="G165" s="353">
        <v>12</v>
      </c>
      <c r="H165" s="353">
        <v>202112</v>
      </c>
      <c r="I165" s="353">
        <v>20221108</v>
      </c>
      <c r="J165" s="353">
        <v>20230314</v>
      </c>
      <c r="K165" s="354">
        <v>4060.87</v>
      </c>
      <c r="L165" s="354">
        <v>24.63</v>
      </c>
      <c r="M165" s="354">
        <v>164.88</v>
      </c>
      <c r="N165" s="354">
        <v>0.44</v>
      </c>
      <c r="O165" s="354">
        <v>0.05</v>
      </c>
      <c r="P165" s="354">
        <v>0.14000000000000001</v>
      </c>
      <c r="Q165" s="354">
        <v>0.06</v>
      </c>
      <c r="R165" s="354">
        <v>20</v>
      </c>
      <c r="S165" s="354">
        <v>50</v>
      </c>
      <c r="T165" s="354">
        <v>40.42</v>
      </c>
      <c r="U165" s="354">
        <v>0.32</v>
      </c>
      <c r="V165" s="354">
        <v>0.14000000000000001</v>
      </c>
      <c r="W165" s="354">
        <v>0.28999999999999998</v>
      </c>
      <c r="X165" s="354">
        <v>0.41</v>
      </c>
      <c r="Y165" s="374">
        <f t="shared" si="8"/>
        <v>1.0714285714285712</v>
      </c>
      <c r="Z165" s="374">
        <f t="shared" si="9"/>
        <v>0.4137931034482758</v>
      </c>
      <c r="AA165" s="354"/>
      <c r="AB165" s="354"/>
      <c r="AC165" s="354">
        <v>76.97</v>
      </c>
      <c r="AD165" s="354">
        <v>85.67</v>
      </c>
      <c r="AE165" s="354">
        <v>60.07</v>
      </c>
      <c r="AF165" s="354"/>
      <c r="AG165" s="354">
        <v>1.611064109508999</v>
      </c>
      <c r="AH165" s="354">
        <v>0.325678496868476</v>
      </c>
      <c r="AI165" s="354">
        <v>0.50321064900758994</v>
      </c>
      <c r="AJ165" s="354">
        <v>0.36796776569261758</v>
      </c>
      <c r="AK165" s="354">
        <v>46.779614156466202</v>
      </c>
      <c r="AL165" s="354">
        <v>52.22</v>
      </c>
      <c r="AM165" s="354">
        <v>4.82</v>
      </c>
      <c r="AN165" s="354">
        <v>9.57</v>
      </c>
      <c r="AO165" s="354">
        <v>14.013590763639383</v>
      </c>
      <c r="AP165" s="354">
        <v>51.415216511421605</v>
      </c>
      <c r="AQ165" s="354">
        <v>44.865491557404809</v>
      </c>
      <c r="AR165" s="354">
        <v>61.355355630541219</v>
      </c>
      <c r="AS165" s="354">
        <v>1.4771237454122716</v>
      </c>
      <c r="AT165" s="354">
        <v>5.1100000000000003</v>
      </c>
      <c r="AU165" s="354"/>
      <c r="AV165" s="354">
        <v>36.42</v>
      </c>
      <c r="AW165" s="354">
        <v>332.74</v>
      </c>
      <c r="AX165" s="354">
        <v>452.28</v>
      </c>
      <c r="AY165" s="374">
        <v>0.36415665984740708</v>
      </c>
      <c r="AZ165" s="374">
        <v>0.43294382242213858</v>
      </c>
      <c r="BA165" s="374">
        <v>0.24954343245141652</v>
      </c>
      <c r="BB165" s="374">
        <v>0.40485496554970452</v>
      </c>
      <c r="BC165" s="374">
        <v>0.24954343245141652</v>
      </c>
      <c r="BD165" s="354">
        <v>6.54</v>
      </c>
      <c r="BE165" s="374">
        <v>4.9224632028759409E-2</v>
      </c>
      <c r="BF165" s="374">
        <v>6.2177105048490888E-2</v>
      </c>
      <c r="BG165" s="354">
        <v>6.52</v>
      </c>
      <c r="BH165" s="354"/>
      <c r="BI165" s="354">
        <v>5.58</v>
      </c>
      <c r="BJ165" s="354"/>
      <c r="BK165" s="374">
        <v>-0.3352726305094586</v>
      </c>
      <c r="BL165" s="374">
        <v>-0.10472131865973032</v>
      </c>
      <c r="BM165" s="354">
        <v>0</v>
      </c>
      <c r="BN165" s="354"/>
      <c r="BO165" s="374">
        <v>0</v>
      </c>
      <c r="BP165" s="374">
        <v>1.383511031726746E-2</v>
      </c>
      <c r="BQ165" s="374">
        <v>1.5631595823815531E-2</v>
      </c>
      <c r="BR165" s="354">
        <v>26.99</v>
      </c>
      <c r="BS165" s="354">
        <v>57.57</v>
      </c>
      <c r="BT165" s="354">
        <v>74.819999999999993</v>
      </c>
      <c r="BU165" s="354">
        <v>2.58</v>
      </c>
      <c r="BV165" s="354">
        <v>29.31</v>
      </c>
      <c r="BW165" s="354">
        <v>43.29</v>
      </c>
      <c r="BX165" s="354">
        <v>12.61</v>
      </c>
      <c r="BY165" s="354">
        <v>12.61</v>
      </c>
      <c r="BZ165" s="354">
        <v>50.649945474372963</v>
      </c>
      <c r="CA165" s="354">
        <v>0.13</v>
      </c>
      <c r="CB165" s="354">
        <v>0.16117194170249097</v>
      </c>
      <c r="CC165" s="354">
        <v>-2.1935573297848747</v>
      </c>
      <c r="CD165" s="354">
        <v>0</v>
      </c>
      <c r="CE165" s="354">
        <v>7.01</v>
      </c>
      <c r="CF165" s="354">
        <v>6.45</v>
      </c>
      <c r="CG165" s="354">
        <v>4.29</v>
      </c>
      <c r="CH165" s="353" t="s">
        <v>100</v>
      </c>
      <c r="CI165" s="353">
        <v>799.07</v>
      </c>
    </row>
    <row r="166" spans="1:87" ht="13.5" thickBot="1">
      <c r="A166" s="353" t="s">
        <v>508</v>
      </c>
      <c r="B166" s="353" t="s">
        <v>509</v>
      </c>
      <c r="C166" s="353" t="s">
        <v>108</v>
      </c>
      <c r="D166" s="353" t="s">
        <v>129</v>
      </c>
      <c r="E166" s="353" t="s">
        <v>510</v>
      </c>
      <c r="F166" s="353" t="s">
        <v>105</v>
      </c>
      <c r="G166" s="353">
        <v>9</v>
      </c>
      <c r="H166" s="353">
        <v>202209</v>
      </c>
      <c r="I166" s="353">
        <v>20221114</v>
      </c>
      <c r="J166" s="353">
        <v>20230214</v>
      </c>
      <c r="K166" s="354">
        <v>4526.72</v>
      </c>
      <c r="L166" s="354">
        <v>60.34</v>
      </c>
      <c r="M166" s="354">
        <v>75.02</v>
      </c>
      <c r="N166" s="354">
        <v>1.63</v>
      </c>
      <c r="O166" s="354">
        <v>0.06</v>
      </c>
      <c r="P166" s="354">
        <v>0.05</v>
      </c>
      <c r="Q166" s="354">
        <v>0.04</v>
      </c>
      <c r="R166" s="354">
        <v>166.67</v>
      </c>
      <c r="S166" s="354">
        <v>50</v>
      </c>
      <c r="T166" s="354">
        <v>68.94</v>
      </c>
      <c r="U166" s="354">
        <v>0.52</v>
      </c>
      <c r="V166" s="354">
        <v>0.4</v>
      </c>
      <c r="W166" s="354">
        <v>0.33</v>
      </c>
      <c r="X166" s="354">
        <v>0.95</v>
      </c>
      <c r="Y166" s="374">
        <f t="shared" si="8"/>
        <v>-0.17500000000000004</v>
      </c>
      <c r="Z166" s="374">
        <f t="shared" si="9"/>
        <v>1.8787878787878785</v>
      </c>
      <c r="AA166" s="354">
        <v>-3.72</v>
      </c>
      <c r="AB166" s="354"/>
      <c r="AC166" s="354">
        <v>116.04</v>
      </c>
      <c r="AD166" s="354">
        <v>181.02</v>
      </c>
      <c r="AE166" s="354">
        <v>63.52</v>
      </c>
      <c r="AF166" s="354"/>
      <c r="AG166" s="354">
        <v>7.4056525796560457</v>
      </c>
      <c r="AH166" s="354">
        <v>28.434328756165844</v>
      </c>
      <c r="AI166" s="354">
        <v>-6.2131182508998801</v>
      </c>
      <c r="AJ166" s="354">
        <v>-7.2454472736968407</v>
      </c>
      <c r="AK166" s="354">
        <v>-9.4670659119486036</v>
      </c>
      <c r="AL166" s="354">
        <v>50.29</v>
      </c>
      <c r="AM166" s="354">
        <v>1.35</v>
      </c>
      <c r="AN166" s="354">
        <v>8.15</v>
      </c>
      <c r="AO166" s="354">
        <v>6.8461834246027893</v>
      </c>
      <c r="AP166" s="354">
        <v>1.7345683922462942</v>
      </c>
      <c r="AQ166" s="354">
        <v>-8.1602271020457202</v>
      </c>
      <c r="AR166" s="354">
        <v>-6.9975605402948773</v>
      </c>
      <c r="AS166" s="354">
        <v>20.93104919344087</v>
      </c>
      <c r="AT166" s="354">
        <v>44.83</v>
      </c>
      <c r="AU166" s="354">
        <v>-0.2</v>
      </c>
      <c r="AV166" s="354">
        <v>8.14</v>
      </c>
      <c r="AW166" s="354">
        <v>555.5</v>
      </c>
      <c r="AX166" s="354">
        <v>708.05</v>
      </c>
      <c r="AY166" s="374">
        <v>-0.42748416591160104</v>
      </c>
      <c r="AZ166" s="374">
        <v>0.7076619431637704</v>
      </c>
      <c r="BA166" s="374">
        <v>-1.3962502230492748</v>
      </c>
      <c r="BB166" s="374">
        <v>0.69318181818181812</v>
      </c>
      <c r="BC166" s="374">
        <v>-1.3962502230492748</v>
      </c>
      <c r="BD166" s="354">
        <v>1.31</v>
      </c>
      <c r="BE166" s="374">
        <v>-7.0963880862158794E-3</v>
      </c>
      <c r="BF166" s="374">
        <v>0.60289067453312462</v>
      </c>
      <c r="BG166" s="354">
        <v>1.31</v>
      </c>
      <c r="BH166" s="354">
        <v>7.9</v>
      </c>
      <c r="BI166" s="354">
        <v>1.1399999999999999</v>
      </c>
      <c r="BJ166" s="354">
        <v>6.4</v>
      </c>
      <c r="BK166" s="374">
        <v>0.16615312651540834</v>
      </c>
      <c r="BL166" s="374">
        <v>-0.13939744157494716</v>
      </c>
      <c r="BM166" s="354">
        <v>0</v>
      </c>
      <c r="BN166" s="354">
        <v>0.88</v>
      </c>
      <c r="BO166" s="374">
        <v>0</v>
      </c>
      <c r="BP166" s="374">
        <v>0.48341259361043598</v>
      </c>
      <c r="BQ166" s="374">
        <v>-0.12317999445251344</v>
      </c>
      <c r="BR166" s="354">
        <v>-5.35</v>
      </c>
      <c r="BS166" s="354">
        <v>46.46</v>
      </c>
      <c r="BT166" s="354">
        <v>90.01</v>
      </c>
      <c r="BU166" s="354" t="s">
        <v>100</v>
      </c>
      <c r="BV166" s="354">
        <v>2132.86</v>
      </c>
      <c r="BW166" s="354">
        <v>1825.88</v>
      </c>
      <c r="BX166" s="354">
        <v>383.23</v>
      </c>
      <c r="BY166" s="354">
        <v>6.88</v>
      </c>
      <c r="BZ166" s="354">
        <v>-5.3900631945957729</v>
      </c>
      <c r="CA166" s="354">
        <v>0</v>
      </c>
      <c r="CB166" s="354">
        <v>9.4920457401559993E-2</v>
      </c>
      <c r="CC166" s="354">
        <v>-0.27778654503990879</v>
      </c>
      <c r="CD166" s="354">
        <v>0</v>
      </c>
      <c r="CE166" s="354">
        <v>10.67</v>
      </c>
      <c r="CF166" s="354">
        <v>10.3</v>
      </c>
      <c r="CG166" s="354">
        <v>9.59</v>
      </c>
      <c r="CH166" s="353" t="s">
        <v>100</v>
      </c>
      <c r="CI166" s="355">
        <v>3363.39</v>
      </c>
    </row>
    <row r="167" spans="1:87" ht="13.5" thickBot="1">
      <c r="A167" s="353" t="s">
        <v>511</v>
      </c>
      <c r="B167" s="353" t="s">
        <v>512</v>
      </c>
      <c r="C167" s="353" t="s">
        <v>96</v>
      </c>
      <c r="D167" s="353" t="s">
        <v>273</v>
      </c>
      <c r="E167" s="353" t="s">
        <v>513</v>
      </c>
      <c r="F167" s="353" t="s">
        <v>99</v>
      </c>
      <c r="G167" s="353">
        <v>12</v>
      </c>
      <c r="H167" s="353">
        <v>202112</v>
      </c>
      <c r="I167" s="353">
        <v>20221026</v>
      </c>
      <c r="J167" s="353">
        <v>20230125</v>
      </c>
      <c r="K167" s="354">
        <v>109095</v>
      </c>
      <c r="L167" s="354">
        <v>183.72</v>
      </c>
      <c r="M167" s="354">
        <v>594</v>
      </c>
      <c r="N167" s="354">
        <v>1.5</v>
      </c>
      <c r="O167" s="354">
        <v>-0.01</v>
      </c>
      <c r="P167" s="354">
        <v>0.4</v>
      </c>
      <c r="Q167" s="354">
        <v>0.28000000000000003</v>
      </c>
      <c r="R167" s="354">
        <v>-61700</v>
      </c>
      <c r="S167" s="354">
        <v>-362.5</v>
      </c>
      <c r="T167" s="354">
        <v>-17866.16</v>
      </c>
      <c r="U167" s="354">
        <v>-16.989999999999998</v>
      </c>
      <c r="V167" s="354">
        <v>-1.7</v>
      </c>
      <c r="W167" s="354">
        <v>-8.7799999999999994</v>
      </c>
      <c r="X167" s="354">
        <v>2.93</v>
      </c>
      <c r="Y167" s="374">
        <f t="shared" si="8"/>
        <v>4.1647058823529406</v>
      </c>
      <c r="Z167" s="374">
        <f t="shared" si="9"/>
        <v>-1.3337129840546698</v>
      </c>
      <c r="AA167" s="354">
        <v>-52.04</v>
      </c>
      <c r="AB167" s="354">
        <v>4</v>
      </c>
      <c r="AC167" s="354"/>
      <c r="AD167" s="354"/>
      <c r="AE167" s="354">
        <v>62.74</v>
      </c>
      <c r="AF167" s="354"/>
      <c r="AG167" s="354">
        <v>103.05536912751678</v>
      </c>
      <c r="AH167" s="354">
        <v>-14.167785234899329</v>
      </c>
      <c r="AI167" s="354">
        <v>1.2936241610738255</v>
      </c>
      <c r="AJ167" s="354">
        <v>-0.58221476510067116</v>
      </c>
      <c r="AK167" s="354">
        <v>142.77717250324253</v>
      </c>
      <c r="AL167" s="354"/>
      <c r="AM167" s="354"/>
      <c r="AN167" s="354">
        <v>1.78</v>
      </c>
      <c r="AO167" s="354">
        <v>2.5041305091092623</v>
      </c>
      <c r="AP167" s="354">
        <v>-35.035580865603642</v>
      </c>
      <c r="AQ167" s="354">
        <v>199.48923476005189</v>
      </c>
      <c r="AR167" s="354">
        <v>-443.24553314121039</v>
      </c>
      <c r="AS167" s="354">
        <v>23.921140939597315</v>
      </c>
      <c r="AT167" s="354">
        <v>-29.7</v>
      </c>
      <c r="AU167" s="354">
        <v>-12.52</v>
      </c>
      <c r="AV167" s="354">
        <v>7.1</v>
      </c>
      <c r="AW167" s="354">
        <v>62286</v>
      </c>
      <c r="AX167" s="354">
        <v>66044.19</v>
      </c>
      <c r="AY167" s="374">
        <v>7.0979057051480443E-2</v>
      </c>
      <c r="AZ167" s="374">
        <v>0.64608776214941466</v>
      </c>
      <c r="BA167" s="374">
        <v>0.77269522988955897</v>
      </c>
      <c r="BB167" s="374">
        <v>0.64608764367816096</v>
      </c>
      <c r="BC167" s="374">
        <v>0.77269522988955897</v>
      </c>
      <c r="BD167" s="354"/>
      <c r="BE167" s="374">
        <v>-0.15362953692115144</v>
      </c>
      <c r="BF167" s="374">
        <v>-6.2461627227470097E-2</v>
      </c>
      <c r="BG167" s="354">
        <v>-26.33</v>
      </c>
      <c r="BH167" s="354">
        <v>22.45</v>
      </c>
      <c r="BI167" s="354">
        <v>-7.36</v>
      </c>
      <c r="BJ167" s="354">
        <v>0.31</v>
      </c>
      <c r="BK167" s="374">
        <v>-1.4500648508430609</v>
      </c>
      <c r="BL167" s="374">
        <v>-1.8202243532342361E-2</v>
      </c>
      <c r="BM167" s="354">
        <v>0</v>
      </c>
      <c r="BN167" s="354">
        <v>1.03</v>
      </c>
      <c r="BO167" s="374">
        <v>0</v>
      </c>
      <c r="BP167" s="374">
        <v>-7.670701264157731E-2</v>
      </c>
      <c r="BQ167" s="374">
        <v>-3.1522185441292426E-3</v>
      </c>
      <c r="BR167" s="354">
        <v>-2319</v>
      </c>
      <c r="BS167" s="354">
        <v>-175</v>
      </c>
      <c r="BT167" s="354">
        <v>-3404.52</v>
      </c>
      <c r="BU167" s="354">
        <v>56806</v>
      </c>
      <c r="BV167" s="354">
        <v>-4202</v>
      </c>
      <c r="BW167" s="354">
        <v>64.61</v>
      </c>
      <c r="BX167" s="354">
        <v>-13.75</v>
      </c>
      <c r="BY167" s="354">
        <v>-16.399999999999999</v>
      </c>
      <c r="BZ167" s="354">
        <v>-2.8747072599531616</v>
      </c>
      <c r="CA167" s="354"/>
      <c r="CB167" s="354">
        <v>1.1282004681661553</v>
      </c>
      <c r="CC167" s="354">
        <v>-9.9601366742596795</v>
      </c>
      <c r="CD167" s="354">
        <v>-2.94</v>
      </c>
      <c r="CE167" s="354">
        <v>1.22</v>
      </c>
      <c r="CF167" s="354">
        <v>0.36</v>
      </c>
      <c r="CG167" s="354">
        <v>0.23</v>
      </c>
      <c r="CH167" s="353" t="s">
        <v>100</v>
      </c>
      <c r="CI167" s="355">
        <v>-14846</v>
      </c>
    </row>
    <row r="168" spans="1:87" ht="13.5" thickBot="1">
      <c r="A168" s="353" t="s">
        <v>514</v>
      </c>
      <c r="B168" s="353" t="s">
        <v>515</v>
      </c>
      <c r="C168" s="353" t="s">
        <v>96</v>
      </c>
      <c r="D168" s="353" t="s">
        <v>147</v>
      </c>
      <c r="E168" s="353" t="s">
        <v>201</v>
      </c>
      <c r="F168" s="353" t="s">
        <v>105</v>
      </c>
      <c r="G168" s="353">
        <v>3</v>
      </c>
      <c r="H168" s="353">
        <v>202203</v>
      </c>
      <c r="I168" s="353">
        <v>20221117</v>
      </c>
      <c r="J168" s="353">
        <v>20230223</v>
      </c>
      <c r="K168" s="354">
        <v>228296.02</v>
      </c>
      <c r="L168" s="354">
        <v>86.21</v>
      </c>
      <c r="M168" s="354">
        <v>2648</v>
      </c>
      <c r="N168" s="354">
        <v>0.61</v>
      </c>
      <c r="O168" s="354">
        <v>1.67</v>
      </c>
      <c r="P168" s="354">
        <v>2.2200000000000002</v>
      </c>
      <c r="Q168" s="354">
        <v>1.46</v>
      </c>
      <c r="R168" s="354">
        <v>8.98</v>
      </c>
      <c r="S168" s="354">
        <v>16.670000000000002</v>
      </c>
      <c r="T168" s="354">
        <v>13.38</v>
      </c>
      <c r="U168" s="354">
        <v>6.55</v>
      </c>
      <c r="V168" s="354">
        <v>7.93</v>
      </c>
      <c r="W168" s="354">
        <v>7.13</v>
      </c>
      <c r="X168" s="354">
        <v>8.31</v>
      </c>
      <c r="Y168" s="374">
        <f t="shared" si="8"/>
        <v>-0.10088272383354346</v>
      </c>
      <c r="Z168" s="374">
        <f t="shared" si="9"/>
        <v>0.16549789621318389</v>
      </c>
      <c r="AA168" s="354">
        <v>18.510000000000002</v>
      </c>
      <c r="AB168" s="354">
        <v>12.7</v>
      </c>
      <c r="AC168" s="354">
        <v>11.54</v>
      </c>
      <c r="AD168" s="354">
        <v>12.1</v>
      </c>
      <c r="AE168" s="354">
        <v>10.37</v>
      </c>
      <c r="AF168" s="354">
        <v>0.95</v>
      </c>
      <c r="AG168" s="354">
        <v>324.83953883953882</v>
      </c>
      <c r="AH168" s="354">
        <v>2.5159705159705159</v>
      </c>
      <c r="AI168" s="354">
        <v>58.328104328104331</v>
      </c>
      <c r="AJ168" s="354">
        <v>58.328104328104331</v>
      </c>
      <c r="AK168" s="354">
        <v>9.7461507886874887</v>
      </c>
      <c r="AL168" s="354">
        <v>8.9499999999999993</v>
      </c>
      <c r="AM168" s="354">
        <v>1.51</v>
      </c>
      <c r="AN168" s="354">
        <v>1.76</v>
      </c>
      <c r="AO168" s="354">
        <v>0.21449834935876927</v>
      </c>
      <c r="AP168" s="354">
        <v>1.5162118956355799</v>
      </c>
      <c r="AQ168" s="354">
        <v>1.1945792802659636</v>
      </c>
      <c r="AR168" s="354">
        <v>1.1945792802659636</v>
      </c>
      <c r="AS168" s="354">
        <v>184.12776412776412</v>
      </c>
      <c r="AT168" s="354">
        <v>56.95</v>
      </c>
      <c r="AU168" s="354">
        <v>34.92</v>
      </c>
      <c r="AV168" s="354">
        <v>22.91</v>
      </c>
      <c r="AW168" s="354">
        <v>134567</v>
      </c>
      <c r="AX168" s="354">
        <v>126895.08</v>
      </c>
      <c r="AY168" s="374">
        <v>0.40724645926809505</v>
      </c>
      <c r="AZ168" s="374">
        <v>7.662296815295149E-3</v>
      </c>
      <c r="BA168" s="374">
        <v>-1.9162200590615772E-2</v>
      </c>
      <c r="BB168" s="374">
        <v>-2.1126760563380208E-2</v>
      </c>
      <c r="BC168" s="374">
        <v>-1.9162200590615772E-2</v>
      </c>
      <c r="BD168" s="354">
        <v>10.61</v>
      </c>
      <c r="BE168" s="374">
        <v>5.5550834296595505E-2</v>
      </c>
      <c r="BF168" s="374">
        <v>4.0142016858923371E-3</v>
      </c>
      <c r="BG168" s="354">
        <v>9.34</v>
      </c>
      <c r="BH168" s="354">
        <v>11.3</v>
      </c>
      <c r="BI168" s="354">
        <v>6.7</v>
      </c>
      <c r="BJ168" s="354">
        <v>8.4499999999999993</v>
      </c>
      <c r="BK168" s="374">
        <v>0</v>
      </c>
      <c r="BL168" s="374">
        <v>0</v>
      </c>
      <c r="BM168" s="354">
        <v>0</v>
      </c>
      <c r="BN168" s="354">
        <v>0</v>
      </c>
      <c r="BO168" s="374">
        <v>0</v>
      </c>
      <c r="BP168" s="374">
        <v>4.4258282754468595E-3</v>
      </c>
      <c r="BQ168" s="374">
        <v>0.6720601950467141</v>
      </c>
      <c r="BR168" s="354">
        <v>10168</v>
      </c>
      <c r="BS168" s="354">
        <v>17749</v>
      </c>
      <c r="BT168" s="354">
        <v>26108.22</v>
      </c>
      <c r="BU168" s="354">
        <v>20902</v>
      </c>
      <c r="BV168" s="354">
        <v>9820</v>
      </c>
      <c r="BW168" s="354">
        <v>-57.27</v>
      </c>
      <c r="BX168" s="354">
        <v>0.88</v>
      </c>
      <c r="BY168" s="354">
        <v>13.39</v>
      </c>
      <c r="BZ168" s="354">
        <v>0.87760048475055541</v>
      </c>
      <c r="CA168" s="354">
        <v>12.95</v>
      </c>
      <c r="CB168" s="354">
        <v>0.36791580245529459</v>
      </c>
      <c r="CC168" s="354">
        <v>-0.37237402734137232</v>
      </c>
      <c r="CD168" s="354">
        <v>0.14000000000000001</v>
      </c>
      <c r="CE168" s="354">
        <v>1.77</v>
      </c>
      <c r="CF168" s="354">
        <v>1.66</v>
      </c>
      <c r="CG168" s="354">
        <v>1.66</v>
      </c>
      <c r="CH168" s="353" t="s">
        <v>100</v>
      </c>
      <c r="CI168" s="355">
        <v>169189</v>
      </c>
    </row>
    <row r="169" spans="1:87" ht="13.5" thickBot="1">
      <c r="A169" s="353" t="s">
        <v>516</v>
      </c>
      <c r="B169" s="353" t="s">
        <v>517</v>
      </c>
      <c r="C169" s="353" t="s">
        <v>96</v>
      </c>
      <c r="D169" s="353" t="s">
        <v>123</v>
      </c>
      <c r="E169" s="353" t="s">
        <v>518</v>
      </c>
      <c r="F169" s="353" t="s">
        <v>99</v>
      </c>
      <c r="G169" s="353">
        <v>12</v>
      </c>
      <c r="H169" s="353">
        <v>202112</v>
      </c>
      <c r="I169" s="353">
        <v>20221017</v>
      </c>
      <c r="J169" s="353">
        <v>20230113</v>
      </c>
      <c r="K169" s="354">
        <v>254872.67</v>
      </c>
      <c r="L169" s="354">
        <v>31.77</v>
      </c>
      <c r="M169" s="354">
        <v>8022</v>
      </c>
      <c r="N169" s="354">
        <v>1.38</v>
      </c>
      <c r="O169" s="354">
        <v>0.79</v>
      </c>
      <c r="P169" s="354">
        <v>0.84</v>
      </c>
      <c r="Q169" s="354">
        <v>0.9</v>
      </c>
      <c r="R169" s="354">
        <v>2.5299999999999998</v>
      </c>
      <c r="S169" s="354">
        <v>-5.19</v>
      </c>
      <c r="T169" s="354">
        <v>2.62</v>
      </c>
      <c r="U169" s="354">
        <v>3.16</v>
      </c>
      <c r="V169" s="354">
        <v>3.49</v>
      </c>
      <c r="W169" s="354">
        <v>3.18</v>
      </c>
      <c r="X169" s="354">
        <v>3.68</v>
      </c>
      <c r="Y169" s="374">
        <f t="shared" si="8"/>
        <v>-8.8825214899713512E-2</v>
      </c>
      <c r="Z169" s="374">
        <f t="shared" si="9"/>
        <v>0.15723270440251569</v>
      </c>
      <c r="AA169" s="354">
        <v>9.2200000000000006</v>
      </c>
      <c r="AB169" s="354">
        <v>7</v>
      </c>
      <c r="AC169" s="354">
        <v>10.050000000000001</v>
      </c>
      <c r="AD169" s="354">
        <v>9.99</v>
      </c>
      <c r="AE169" s="354">
        <v>8.6199999999999992</v>
      </c>
      <c r="AF169" s="354">
        <v>1.43</v>
      </c>
      <c r="AG169" s="354">
        <v>11.386672576832151</v>
      </c>
      <c r="AH169" s="354">
        <v>3.3748276201733649</v>
      </c>
      <c r="AI169" s="354">
        <v>0.90203900709219842</v>
      </c>
      <c r="AJ169" s="354">
        <v>0.90203900709219842</v>
      </c>
      <c r="AK169" s="354">
        <v>35.142604422604421</v>
      </c>
      <c r="AL169" s="354">
        <v>6.55</v>
      </c>
      <c r="AM169" s="354">
        <v>1.06</v>
      </c>
      <c r="AN169" s="354">
        <v>2.4700000000000002</v>
      </c>
      <c r="AO169" s="354">
        <v>3.7401838275049202</v>
      </c>
      <c r="AP169" s="354">
        <v>7.9124472708971956</v>
      </c>
      <c r="AQ169" s="354">
        <v>47.213311493311494</v>
      </c>
      <c r="AR169" s="354">
        <v>47.213311493311494</v>
      </c>
      <c r="AS169" s="354">
        <v>26.15556048069346</v>
      </c>
      <c r="AT169" s="354">
        <v>29.97</v>
      </c>
      <c r="AU169" s="354">
        <v>-3.11</v>
      </c>
      <c r="AV169" s="354">
        <v>0.1</v>
      </c>
      <c r="AW169" s="354">
        <v>93851</v>
      </c>
      <c r="AX169" s="354">
        <v>94938.93</v>
      </c>
      <c r="AY169" s="374">
        <v>4.1916097652230845E-2</v>
      </c>
      <c r="AZ169" s="374">
        <v>0.78707946797809325</v>
      </c>
      <c r="BA169" s="374">
        <v>0</v>
      </c>
      <c r="BB169" s="374">
        <v>0.91489361702127681</v>
      </c>
      <c r="BC169" s="374">
        <v>0</v>
      </c>
      <c r="BD169" s="354">
        <v>11.36</v>
      </c>
      <c r="BE169" s="374">
        <v>0</v>
      </c>
      <c r="BF169" s="374">
        <v>8.9194335220877125E-3</v>
      </c>
      <c r="BG169" s="354">
        <v>5.03</v>
      </c>
      <c r="BH169" s="354">
        <v>5.05</v>
      </c>
      <c r="BI169" s="354">
        <v>0.87</v>
      </c>
      <c r="BJ169" s="354">
        <v>1.01</v>
      </c>
      <c r="BK169" s="374">
        <v>0</v>
      </c>
      <c r="BL169" s="374">
        <v>0</v>
      </c>
      <c r="BM169" s="354">
        <v>2.77</v>
      </c>
      <c r="BN169" s="354">
        <v>2.16</v>
      </c>
      <c r="BO169" s="374">
        <v>0.25482783027472727</v>
      </c>
      <c r="BP169" s="374">
        <v>0.10646143912218815</v>
      </c>
      <c r="BQ169" s="374">
        <v>2.8455489182719201E-2</v>
      </c>
      <c r="BR169" s="354">
        <v>38177</v>
      </c>
      <c r="BS169" s="354">
        <v>45912</v>
      </c>
      <c r="BT169" s="354">
        <v>39713</v>
      </c>
      <c r="BU169" s="354">
        <v>280117</v>
      </c>
      <c r="BV169" s="354">
        <v>31978</v>
      </c>
      <c r="BW169" s="354">
        <v>78.709999999999994</v>
      </c>
      <c r="BX169" s="354">
        <v>26.52</v>
      </c>
      <c r="BY169" s="354">
        <v>26.52</v>
      </c>
      <c r="BZ169" s="354" t="s">
        <v>369</v>
      </c>
      <c r="CA169" s="354">
        <v>49.96</v>
      </c>
      <c r="CB169" s="354">
        <v>0.91229153195639501</v>
      </c>
      <c r="CC169" s="354">
        <v>2.0229217184426043</v>
      </c>
      <c r="CD169" s="354">
        <v>1.1200000000000001</v>
      </c>
      <c r="CE169" s="354">
        <v>0.76</v>
      </c>
      <c r="CF169" s="354">
        <v>0.73</v>
      </c>
      <c r="CG169" s="354">
        <v>0.33</v>
      </c>
      <c r="CH169" s="355">
        <v>24708</v>
      </c>
      <c r="CI169" s="355">
        <v>245358</v>
      </c>
    </row>
    <row r="170" spans="1:87" ht="13.5" thickBot="1">
      <c r="A170" s="353" t="s">
        <v>519</v>
      </c>
      <c r="B170" s="353" t="s">
        <v>520</v>
      </c>
      <c r="C170" s="353" t="s">
        <v>96</v>
      </c>
      <c r="D170" s="353" t="s">
        <v>176</v>
      </c>
      <c r="E170" s="353" t="s">
        <v>521</v>
      </c>
      <c r="F170" s="353" t="s">
        <v>105</v>
      </c>
      <c r="G170" s="353">
        <v>3</v>
      </c>
      <c r="H170" s="353">
        <v>202203</v>
      </c>
      <c r="I170" s="353">
        <v>20221028</v>
      </c>
      <c r="J170" s="353">
        <v>20230127</v>
      </c>
      <c r="K170" s="354">
        <v>13781.94</v>
      </c>
      <c r="L170" s="354">
        <v>104.23</v>
      </c>
      <c r="M170" s="354">
        <v>132</v>
      </c>
      <c r="N170" s="354">
        <v>0.65</v>
      </c>
      <c r="O170" s="354">
        <v>1.1200000000000001</v>
      </c>
      <c r="P170" s="354">
        <v>1.03</v>
      </c>
      <c r="Q170" s="354">
        <v>0.97</v>
      </c>
      <c r="R170" s="354">
        <v>19.64</v>
      </c>
      <c r="S170" s="354">
        <v>6.6</v>
      </c>
      <c r="T170" s="354">
        <v>8.75</v>
      </c>
      <c r="U170" s="354">
        <v>4.3499999999999996</v>
      </c>
      <c r="V170" s="354">
        <v>4.18</v>
      </c>
      <c r="W170" s="354">
        <v>4.46</v>
      </c>
      <c r="X170" s="354">
        <v>4.9000000000000004</v>
      </c>
      <c r="Y170" s="374">
        <f t="shared" si="8"/>
        <v>6.6985645933014482E-2</v>
      </c>
      <c r="Z170" s="374">
        <f t="shared" si="9"/>
        <v>9.8654708520179435E-2</v>
      </c>
      <c r="AA170" s="354">
        <v>18.91</v>
      </c>
      <c r="AB170" s="354">
        <v>8.91</v>
      </c>
      <c r="AC170" s="354">
        <v>23.96</v>
      </c>
      <c r="AD170" s="354">
        <v>23.35</v>
      </c>
      <c r="AE170" s="354">
        <v>21.25</v>
      </c>
      <c r="AF170" s="354">
        <v>2.62</v>
      </c>
      <c r="AG170" s="354">
        <v>66.662234701181376</v>
      </c>
      <c r="AH170" s="354">
        <v>3.9949080632913399</v>
      </c>
      <c r="AI170" s="354">
        <v>3.8095245871753058</v>
      </c>
      <c r="AJ170" s="354">
        <v>3.2045106430793262</v>
      </c>
      <c r="AK170" s="354">
        <v>27.278994431442907</v>
      </c>
      <c r="AL170" s="354">
        <v>19.329999999999998</v>
      </c>
      <c r="AM170" s="354">
        <v>11.31</v>
      </c>
      <c r="AN170" s="354">
        <v>1.56</v>
      </c>
      <c r="AO170" s="354">
        <v>1.8245050093340585</v>
      </c>
      <c r="AP170" s="354">
        <v>17.322781730837981</v>
      </c>
      <c r="AQ170" s="354">
        <v>31.926708533437065</v>
      </c>
      <c r="AR170" s="354">
        <v>37.954494365115877</v>
      </c>
      <c r="AS170" s="354">
        <v>5.719669957230928</v>
      </c>
      <c r="AT170" s="354">
        <v>9.2200000000000006</v>
      </c>
      <c r="AU170" s="354">
        <v>7.87</v>
      </c>
      <c r="AV170" s="354">
        <v>6.42</v>
      </c>
      <c r="AW170" s="354">
        <v>8363.7000000000007</v>
      </c>
      <c r="AX170" s="354">
        <v>9121.0400000000009</v>
      </c>
      <c r="AY170" s="374">
        <v>5.2934809302609742E-2</v>
      </c>
      <c r="AZ170" s="374">
        <v>0.261819756611542</v>
      </c>
      <c r="BA170" s="374">
        <v>0.12726949411388488</v>
      </c>
      <c r="BB170" s="374">
        <v>0.28279883381924203</v>
      </c>
      <c r="BC170" s="374">
        <v>0.12726949411388488</v>
      </c>
      <c r="BD170" s="354">
        <v>52.33</v>
      </c>
      <c r="BE170" s="374">
        <v>0.16080686400124791</v>
      </c>
      <c r="BF170" s="374">
        <v>9.4382309872317605E-2</v>
      </c>
      <c r="BG170" s="354">
        <v>15.06</v>
      </c>
      <c r="BH170" s="354">
        <v>15.42</v>
      </c>
      <c r="BI170" s="354">
        <v>9.6199999999999992</v>
      </c>
      <c r="BJ170" s="354">
        <v>9.7799999999999994</v>
      </c>
      <c r="BK170" s="374">
        <v>-0.15881612790549982</v>
      </c>
      <c r="BL170" s="374">
        <v>-9.0758125167570737E-3</v>
      </c>
      <c r="BM170" s="354">
        <v>1.65</v>
      </c>
      <c r="BN170" s="354">
        <v>1.67</v>
      </c>
      <c r="BO170" s="374">
        <v>0.43054808089448743</v>
      </c>
      <c r="BP170" s="374">
        <v>3.8442148415043689E-2</v>
      </c>
      <c r="BQ170" s="374">
        <v>3.0836322585443859E-2</v>
      </c>
      <c r="BR170" s="354">
        <v>696.4</v>
      </c>
      <c r="BS170" s="354">
        <v>846.76</v>
      </c>
      <c r="BT170" s="354">
        <v>718.58</v>
      </c>
      <c r="BU170" s="354">
        <v>2731.69</v>
      </c>
      <c r="BV170" s="354">
        <v>466.74</v>
      </c>
      <c r="BW170" s="354">
        <v>-23.35</v>
      </c>
      <c r="BX170" s="354">
        <v>6</v>
      </c>
      <c r="BY170" s="354">
        <v>6.59</v>
      </c>
      <c r="BZ170" s="354">
        <v>9.0101571802810199</v>
      </c>
      <c r="CA170" s="354">
        <v>69.599999999999994</v>
      </c>
      <c r="CB170" s="354">
        <v>0.80364125829062094</v>
      </c>
      <c r="CC170" s="354">
        <v>2.5217550018305945</v>
      </c>
      <c r="CD170" s="354">
        <v>2.29</v>
      </c>
      <c r="CE170" s="354">
        <v>1.81</v>
      </c>
      <c r="CF170" s="354">
        <v>1.59</v>
      </c>
      <c r="CG170" s="354">
        <v>0.54</v>
      </c>
      <c r="CH170" s="353" t="s">
        <v>100</v>
      </c>
      <c r="CI170" s="355">
        <v>1046.72</v>
      </c>
    </row>
    <row r="171" spans="1:87" ht="13.5" thickBot="1">
      <c r="A171" s="353" t="s">
        <v>522</v>
      </c>
      <c r="B171" s="353" t="s">
        <v>523</v>
      </c>
      <c r="C171" s="353" t="s">
        <v>96</v>
      </c>
      <c r="D171" s="353" t="s">
        <v>116</v>
      </c>
      <c r="E171" s="353" t="s">
        <v>524</v>
      </c>
      <c r="F171" s="353" t="s">
        <v>105</v>
      </c>
      <c r="G171" s="353">
        <v>12</v>
      </c>
      <c r="H171" s="353">
        <v>202112</v>
      </c>
      <c r="I171" s="353">
        <v>20221110</v>
      </c>
      <c r="J171" s="353">
        <v>20230316</v>
      </c>
      <c r="K171" s="354">
        <v>4096.63</v>
      </c>
      <c r="L171" s="354">
        <v>9.07</v>
      </c>
      <c r="M171" s="354">
        <v>452</v>
      </c>
      <c r="N171" s="354">
        <v>1.71</v>
      </c>
      <c r="O171" s="354">
        <v>0.23</v>
      </c>
      <c r="P171" s="354">
        <v>-0.13</v>
      </c>
      <c r="Q171" s="354"/>
      <c r="R171" s="354">
        <v>-330.43</v>
      </c>
      <c r="S171" s="354">
        <v>-175.79</v>
      </c>
      <c r="T171" s="354">
        <v>-143.07</v>
      </c>
      <c r="U171" s="354">
        <v>0.01</v>
      </c>
      <c r="V171" s="354">
        <v>9.01</v>
      </c>
      <c r="W171" s="354">
        <v>1.17</v>
      </c>
      <c r="X171" s="354">
        <v>1.08</v>
      </c>
      <c r="Y171" s="374">
        <f t="shared" si="8"/>
        <v>-0.87014428412874589</v>
      </c>
      <c r="Z171" s="374">
        <f t="shared" si="9"/>
        <v>-7.6923076923076761E-2</v>
      </c>
      <c r="AA171" s="354">
        <v>-14.2</v>
      </c>
      <c r="AB171" s="354"/>
      <c r="AC171" s="354">
        <v>907</v>
      </c>
      <c r="AD171" s="354">
        <v>7.75</v>
      </c>
      <c r="AE171" s="354">
        <v>8.4</v>
      </c>
      <c r="AF171" s="354"/>
      <c r="AG171" s="354">
        <v>265.57980069471796</v>
      </c>
      <c r="AH171" s="354">
        <v>4.7846107027873543</v>
      </c>
      <c r="AI171" s="354">
        <v>27.311210909243936</v>
      </c>
      <c r="AJ171" s="354">
        <v>15.519217602374312</v>
      </c>
      <c r="AK171" s="354">
        <v>1.7853291149202228</v>
      </c>
      <c r="AL171" s="354"/>
      <c r="AM171" s="354">
        <v>2.52</v>
      </c>
      <c r="AN171" s="354">
        <v>0.2</v>
      </c>
      <c r="AO171" s="354">
        <v>0.44680916176743174</v>
      </c>
      <c r="AP171" s="354">
        <v>3.3108652820217235</v>
      </c>
      <c r="AQ171" s="354">
        <v>4.3448636724710319</v>
      </c>
      <c r="AR171" s="354">
        <v>7.646228770747693</v>
      </c>
      <c r="AS171" s="354">
        <v>35.737651280819563</v>
      </c>
      <c r="AT171" s="354">
        <v>3.59</v>
      </c>
      <c r="AU171" s="354">
        <v>3.1</v>
      </c>
      <c r="AV171" s="354">
        <v>72.25</v>
      </c>
      <c r="AW171" s="354">
        <v>19577.310000000001</v>
      </c>
      <c r="AX171" s="354">
        <v>19666.59</v>
      </c>
      <c r="AY171" s="374">
        <v>0.80421757881413769</v>
      </c>
      <c r="AZ171" s="374">
        <v>3.0898881005182526</v>
      </c>
      <c r="BA171" s="374">
        <v>363.26562065320201</v>
      </c>
      <c r="BB171" s="374">
        <v>3.0889896833369908</v>
      </c>
      <c r="BC171" s="374">
        <v>363.26562065320201</v>
      </c>
      <c r="BD171" s="354">
        <v>7.0000000000000007E-2</v>
      </c>
      <c r="BE171" s="374">
        <v>0.14708643115753087</v>
      </c>
      <c r="BF171" s="374">
        <v>2.0659588543417672E-2</v>
      </c>
      <c r="BG171" s="354">
        <v>0.01</v>
      </c>
      <c r="BH171" s="354">
        <v>4.29</v>
      </c>
      <c r="BI171" s="354">
        <v>0.01</v>
      </c>
      <c r="BJ171" s="354">
        <v>0.34</v>
      </c>
      <c r="BK171" s="374">
        <v>-0.43176384035313592</v>
      </c>
      <c r="BL171" s="374">
        <v>-4.4400941924135386E-2</v>
      </c>
      <c r="BM171" s="354">
        <v>6.99</v>
      </c>
      <c r="BN171" s="354">
        <v>6.05</v>
      </c>
      <c r="BO171" s="374">
        <v>0</v>
      </c>
      <c r="BP171" s="374">
        <v>9.8126738436353E-2</v>
      </c>
      <c r="BQ171" s="374">
        <v>1.7982870918162586</v>
      </c>
      <c r="BR171" s="354">
        <v>4422.7700000000004</v>
      </c>
      <c r="BS171" s="354">
        <v>5197.04</v>
      </c>
      <c r="BT171" s="354">
        <v>3366.33</v>
      </c>
      <c r="BU171" s="354">
        <v>9184.01</v>
      </c>
      <c r="BV171" s="354">
        <v>2591.41</v>
      </c>
      <c r="BW171" s="354">
        <v>299.62</v>
      </c>
      <c r="BX171" s="354">
        <v>1.69</v>
      </c>
      <c r="BY171" s="354">
        <v>0.01</v>
      </c>
      <c r="BZ171" s="354">
        <v>1.7301086575534526</v>
      </c>
      <c r="CA171" s="354">
        <v>85.52</v>
      </c>
      <c r="CB171" s="354">
        <v>0.92593998416640455</v>
      </c>
      <c r="CC171" s="354">
        <v>3.0700770847932728</v>
      </c>
      <c r="CD171" s="354">
        <v>5.91</v>
      </c>
      <c r="CE171" s="354">
        <v>1.55</v>
      </c>
      <c r="CF171" s="354">
        <v>0.91</v>
      </c>
      <c r="CG171" s="354">
        <v>0.5</v>
      </c>
      <c r="CH171" s="353" t="s">
        <v>100</v>
      </c>
      <c r="CI171" s="355">
        <v>1149.57</v>
      </c>
    </row>
    <row r="172" spans="1:87" ht="13.5" thickBot="1">
      <c r="A172" s="353" t="s">
        <v>525</v>
      </c>
      <c r="B172" s="353" t="s">
        <v>526</v>
      </c>
      <c r="C172" s="353" t="s">
        <v>108</v>
      </c>
      <c r="D172" s="353" t="s">
        <v>97</v>
      </c>
      <c r="E172" s="353" t="s">
        <v>173</v>
      </c>
      <c r="F172" s="353" t="s">
        <v>105</v>
      </c>
      <c r="G172" s="353">
        <v>6</v>
      </c>
      <c r="H172" s="353">
        <v>202206</v>
      </c>
      <c r="I172" s="353">
        <v>20221102</v>
      </c>
      <c r="J172" s="353">
        <v>20230202</v>
      </c>
      <c r="K172" s="354">
        <v>4535.33</v>
      </c>
      <c r="L172" s="354">
        <v>25.79</v>
      </c>
      <c r="M172" s="354">
        <v>176</v>
      </c>
      <c r="N172" s="354">
        <v>0.3</v>
      </c>
      <c r="O172" s="354">
        <v>0.03</v>
      </c>
      <c r="P172" s="354">
        <v>7.0000000000000007E-2</v>
      </c>
      <c r="Q172" s="354">
        <v>0.14000000000000001</v>
      </c>
      <c r="R172" s="354">
        <v>66.67</v>
      </c>
      <c r="S172" s="354">
        <v>100</v>
      </c>
      <c r="T172" s="354">
        <v>53.47</v>
      </c>
      <c r="U172" s="354">
        <v>-0.04</v>
      </c>
      <c r="V172" s="354">
        <v>0.19</v>
      </c>
      <c r="W172" s="354">
        <v>0.31</v>
      </c>
      <c r="X172" s="354">
        <v>0.41</v>
      </c>
      <c r="Y172" s="374">
        <f t="shared" si="8"/>
        <v>0.63157894736842102</v>
      </c>
      <c r="Z172" s="374">
        <f t="shared" si="9"/>
        <v>0.32258064516129026</v>
      </c>
      <c r="AA172" s="354"/>
      <c r="AB172" s="354"/>
      <c r="AC172" s="354">
        <v>103.16</v>
      </c>
      <c r="AD172" s="354">
        <v>82.81</v>
      </c>
      <c r="AE172" s="354">
        <v>63.34</v>
      </c>
      <c r="AF172" s="354"/>
      <c r="AG172" s="354">
        <v>2.5879171040830879</v>
      </c>
      <c r="AH172" s="354">
        <v>-0.5414597724241722</v>
      </c>
      <c r="AI172" s="354">
        <v>9.9679466275513676E-2</v>
      </c>
      <c r="AJ172" s="354">
        <v>6.7698852145507499E-2</v>
      </c>
      <c r="AK172" s="354">
        <v>252.00776989082595</v>
      </c>
      <c r="AL172" s="354">
        <v>31.4</v>
      </c>
      <c r="AM172" s="354">
        <v>3.56</v>
      </c>
      <c r="AN172" s="354">
        <v>9.9700000000000006</v>
      </c>
      <c r="AO172" s="354">
        <v>9.5415685500162919</v>
      </c>
      <c r="AP172" s="354">
        <v>1170.0580276025917</v>
      </c>
      <c r="AQ172" s="354">
        <v>247.72191678993997</v>
      </c>
      <c r="AR172" s="354">
        <v>364.74456608651741</v>
      </c>
      <c r="AS172" s="354">
        <v>0.55928185704891109</v>
      </c>
      <c r="AT172" s="354">
        <v>7.25</v>
      </c>
      <c r="AU172" s="354"/>
      <c r="AV172" s="354">
        <v>21.72</v>
      </c>
      <c r="AW172" s="354">
        <v>429.39</v>
      </c>
      <c r="AX172" s="354">
        <v>531.84</v>
      </c>
      <c r="AY172" s="374">
        <v>0.10495560732951326</v>
      </c>
      <c r="AZ172" s="374">
        <v>-0.44005467809755883</v>
      </c>
      <c r="BA172" s="374">
        <v>5.6763348784170456E-2</v>
      </c>
      <c r="BB172" s="374">
        <v>-0.27541585777751365</v>
      </c>
      <c r="BC172" s="374">
        <v>5.6763348784170456E-2</v>
      </c>
      <c r="BD172" s="354">
        <v>-0.78</v>
      </c>
      <c r="BE172" s="374">
        <v>-8.6068913012950152E-2</v>
      </c>
      <c r="BF172" s="374">
        <v>-4.6405301844678254E-2</v>
      </c>
      <c r="BG172" s="354">
        <v>-0.78</v>
      </c>
      <c r="BH172" s="354"/>
      <c r="BI172" s="354">
        <v>-0.35</v>
      </c>
      <c r="BJ172" s="354"/>
      <c r="BK172" s="374">
        <v>-0.32083452414975705</v>
      </c>
      <c r="BL172" s="374">
        <v>-1.2357665583472037E-2</v>
      </c>
      <c r="BM172" s="354">
        <v>0</v>
      </c>
      <c r="BN172" s="354"/>
      <c r="BO172" s="374">
        <v>0</v>
      </c>
      <c r="BP172" s="374">
        <v>-2.1554927246185199E-2</v>
      </c>
      <c r="BQ172" s="374">
        <v>2.6950179994230695E-3</v>
      </c>
      <c r="BR172" s="354">
        <v>-138.05000000000001</v>
      </c>
      <c r="BS172" s="354">
        <v>23.98</v>
      </c>
      <c r="BT172" s="354">
        <v>143.65</v>
      </c>
      <c r="BU172" s="354" t="s">
        <v>100</v>
      </c>
      <c r="BV172" s="354">
        <v>-119.64</v>
      </c>
      <c r="BW172" s="354">
        <v>-23.44</v>
      </c>
      <c r="BX172" s="354">
        <v>-20.89</v>
      </c>
      <c r="BY172" s="354">
        <v>-2.19</v>
      </c>
      <c r="BZ172" s="354">
        <v>-86.676956209619533</v>
      </c>
      <c r="CA172" s="354">
        <v>0</v>
      </c>
      <c r="CB172" s="354">
        <v>0.4721357084606867</v>
      </c>
      <c r="CC172" s="354">
        <v>-20.243250539956804</v>
      </c>
      <c r="CD172" s="354">
        <v>0</v>
      </c>
      <c r="CE172" s="354">
        <v>1.1000000000000001</v>
      </c>
      <c r="CF172" s="354">
        <v>1.06</v>
      </c>
      <c r="CG172" s="354">
        <v>1.05</v>
      </c>
      <c r="CH172" s="353" t="s">
        <v>100</v>
      </c>
      <c r="CI172" s="355">
        <v>1284.73</v>
      </c>
    </row>
    <row r="173" spans="1:87" ht="13.5" thickBot="1">
      <c r="A173" s="353" t="s">
        <v>527</v>
      </c>
      <c r="B173" s="353" t="s">
        <v>528</v>
      </c>
      <c r="C173" s="353" t="s">
        <v>108</v>
      </c>
      <c r="D173" s="353" t="s">
        <v>116</v>
      </c>
      <c r="E173" s="353" t="s">
        <v>403</v>
      </c>
      <c r="F173" s="353" t="s">
        <v>99</v>
      </c>
      <c r="G173" s="353">
        <v>12</v>
      </c>
      <c r="H173" s="353">
        <v>202112</v>
      </c>
      <c r="I173" s="353">
        <v>20221025</v>
      </c>
      <c r="J173" s="353">
        <v>20230214</v>
      </c>
      <c r="K173" s="354">
        <v>42688.160000000003</v>
      </c>
      <c r="L173" s="354">
        <v>314.06</v>
      </c>
      <c r="M173" s="354">
        <v>136</v>
      </c>
      <c r="N173" s="354">
        <v>1.3</v>
      </c>
      <c r="O173" s="354">
        <v>1.07</v>
      </c>
      <c r="P173" s="354">
        <v>1.3</v>
      </c>
      <c r="Q173" s="354">
        <v>1.1200000000000001</v>
      </c>
      <c r="R173" s="354">
        <v>16.82</v>
      </c>
      <c r="S173" s="354">
        <v>28.92</v>
      </c>
      <c r="T173" s="354">
        <v>21.76</v>
      </c>
      <c r="U173" s="354">
        <v>2.48</v>
      </c>
      <c r="V173" s="354">
        <v>2.27</v>
      </c>
      <c r="W173" s="354">
        <v>4.41</v>
      </c>
      <c r="X173" s="354">
        <v>5.55</v>
      </c>
      <c r="Y173" s="374">
        <f t="shared" si="8"/>
        <v>0.94273127753303965</v>
      </c>
      <c r="Z173" s="374">
        <f t="shared" si="9"/>
        <v>0.25850340136054406</v>
      </c>
      <c r="AA173" s="354">
        <v>103.57</v>
      </c>
      <c r="AB173" s="354">
        <v>47.35</v>
      </c>
      <c r="AC173" s="354">
        <v>82.21</v>
      </c>
      <c r="AD173" s="354">
        <v>71.2</v>
      </c>
      <c r="AE173" s="354">
        <v>56.62</v>
      </c>
      <c r="AF173" s="354">
        <v>1.5</v>
      </c>
      <c r="AG173" s="354">
        <v>14.885168063819275</v>
      </c>
      <c r="AH173" s="354">
        <v>2.1838343176070718</v>
      </c>
      <c r="AI173" s="354">
        <v>4.3372630554511069</v>
      </c>
      <c r="AJ173" s="354">
        <v>4.0185942948987341</v>
      </c>
      <c r="AK173" s="354">
        <v>69.949642463741512</v>
      </c>
      <c r="AL173" s="354">
        <v>154.49</v>
      </c>
      <c r="AM173" s="354">
        <v>69.97</v>
      </c>
      <c r="AN173" s="354">
        <v>21.14</v>
      </c>
      <c r="AO173" s="354">
        <v>20.855005086878133</v>
      </c>
      <c r="AP173" s="354">
        <v>108.87643707705078</v>
      </c>
      <c r="AQ173" s="354">
        <v>71.5728448381372</v>
      </c>
      <c r="AR173" s="354">
        <v>77.24846872053044</v>
      </c>
      <c r="AS173" s="354">
        <v>10.449492380172966</v>
      </c>
      <c r="AT173" s="354">
        <v>4.49</v>
      </c>
      <c r="AU173" s="354">
        <v>54.1</v>
      </c>
      <c r="AV173" s="354">
        <v>78.459999999999994</v>
      </c>
      <c r="AW173" s="354">
        <v>1382.05</v>
      </c>
      <c r="AX173" s="354">
        <v>2305.67</v>
      </c>
      <c r="AY173" s="374">
        <v>0.7846131000419666</v>
      </c>
      <c r="AZ173" s="374">
        <v>8.5480801522444874E-2</v>
      </c>
      <c r="BA173" s="374">
        <v>0.1576547825294064</v>
      </c>
      <c r="BB173" s="374">
        <v>8.2610403388102757E-2</v>
      </c>
      <c r="BC173" s="374">
        <v>0.1576547825294064</v>
      </c>
      <c r="BD173" s="354">
        <v>76.66</v>
      </c>
      <c r="BE173" s="374">
        <v>0.16250519766492719</v>
      </c>
      <c r="BF173" s="374">
        <v>0.11362106339648724</v>
      </c>
      <c r="BG173" s="354">
        <v>21.94</v>
      </c>
      <c r="BH173" s="354">
        <v>-4.47</v>
      </c>
      <c r="BI173" s="354">
        <v>14.74</v>
      </c>
      <c r="BJ173" s="354">
        <v>5.82</v>
      </c>
      <c r="BK173" s="374">
        <v>-7.3472315715752468E-2</v>
      </c>
      <c r="BL173" s="374">
        <v>-2.1408475818754581E-2</v>
      </c>
      <c r="BM173" s="354">
        <v>0</v>
      </c>
      <c r="BN173" s="354">
        <v>0</v>
      </c>
      <c r="BO173" s="374">
        <v>0</v>
      </c>
      <c r="BP173" s="374">
        <v>7.1981090926104083E-3</v>
      </c>
      <c r="BQ173" s="374">
        <v>1.3245638600147448E-2</v>
      </c>
      <c r="BR173" s="354">
        <v>166.08</v>
      </c>
      <c r="BS173" s="354">
        <v>198.52</v>
      </c>
      <c r="BT173" s="354">
        <v>274.26</v>
      </c>
      <c r="BU173" s="354">
        <v>951.59</v>
      </c>
      <c r="BV173" s="354">
        <v>145.44999999999999</v>
      </c>
      <c r="BW173" s="354">
        <v>8.5500000000000007</v>
      </c>
      <c r="BX173" s="354">
        <v>14.67</v>
      </c>
      <c r="BY173" s="354">
        <v>17.3</v>
      </c>
      <c r="BZ173" s="354">
        <v>-63.109584086799273</v>
      </c>
      <c r="CA173" s="354">
        <v>66.27</v>
      </c>
      <c r="CB173" s="354">
        <v>0.77387312419032295</v>
      </c>
      <c r="CC173" s="354">
        <v>2.4692114946511552</v>
      </c>
      <c r="CD173" s="354">
        <v>1.96</v>
      </c>
      <c r="CE173" s="354">
        <v>3.6</v>
      </c>
      <c r="CF173" s="354">
        <v>3.16</v>
      </c>
      <c r="CG173" s="354">
        <v>2.4</v>
      </c>
      <c r="CH173" s="353" t="s">
        <v>100</v>
      </c>
      <c r="CI173" s="353">
        <v>430.17</v>
      </c>
    </row>
    <row r="174" spans="1:87" ht="13.5" thickBot="1">
      <c r="A174" s="353" t="s">
        <v>529</v>
      </c>
      <c r="B174" s="353" t="s">
        <v>530</v>
      </c>
      <c r="C174" s="353" t="s">
        <v>96</v>
      </c>
      <c r="D174" s="353" t="s">
        <v>129</v>
      </c>
      <c r="E174" s="353" t="s">
        <v>156</v>
      </c>
      <c r="F174" s="353" t="s">
        <v>99</v>
      </c>
      <c r="G174" s="353">
        <v>12</v>
      </c>
      <c r="H174" s="353">
        <v>202112</v>
      </c>
      <c r="I174" s="353">
        <v>20221027</v>
      </c>
      <c r="J174" s="353">
        <v>20230216</v>
      </c>
      <c r="K174" s="354">
        <v>25589.17</v>
      </c>
      <c r="L174" s="354">
        <v>50.76</v>
      </c>
      <c r="M174" s="354">
        <v>504</v>
      </c>
      <c r="N174" s="354">
        <v>0.59</v>
      </c>
      <c r="O174" s="354">
        <v>0.82</v>
      </c>
      <c r="P174" s="354">
        <v>0.94</v>
      </c>
      <c r="Q174" s="354">
        <v>0.8</v>
      </c>
      <c r="R174" s="354">
        <v>0</v>
      </c>
      <c r="S174" s="354">
        <v>-1.1399999999999999</v>
      </c>
      <c r="T174" s="354">
        <v>4.0199999999999996</v>
      </c>
      <c r="U174" s="354">
        <v>3.66</v>
      </c>
      <c r="V174" s="354">
        <v>3.61</v>
      </c>
      <c r="W174" s="354">
        <v>3.57</v>
      </c>
      <c r="X174" s="354">
        <v>3.63</v>
      </c>
      <c r="Y174" s="374">
        <f t="shared" si="8"/>
        <v>-1.1080332409972304E-2</v>
      </c>
      <c r="Z174" s="374">
        <f t="shared" si="9"/>
        <v>1.6806722689075571E-2</v>
      </c>
      <c r="AA174" s="354">
        <v>6.92</v>
      </c>
      <c r="AB174" s="354">
        <v>6.99</v>
      </c>
      <c r="AC174" s="354">
        <v>13.87</v>
      </c>
      <c r="AD174" s="354">
        <v>14.22</v>
      </c>
      <c r="AE174" s="354">
        <v>14</v>
      </c>
      <c r="AF174" s="354">
        <v>2.0299999999999998</v>
      </c>
      <c r="AG174" s="354">
        <v>29.246031746031747</v>
      </c>
      <c r="AH174" s="354">
        <v>-4.7142857142857144</v>
      </c>
      <c r="AI174" s="354">
        <v>2.9067460317460316</v>
      </c>
      <c r="AJ174" s="354">
        <v>1.4900793650793651</v>
      </c>
      <c r="AK174" s="354">
        <v>17.101597269624573</v>
      </c>
      <c r="AL174" s="354">
        <v>9.32</v>
      </c>
      <c r="AM174" s="354">
        <v>4.59</v>
      </c>
      <c r="AN174" s="354">
        <v>1.74</v>
      </c>
      <c r="AO174" s="354">
        <v>2.7366919945725914</v>
      </c>
      <c r="AP174" s="354">
        <v>-64.233821656050949</v>
      </c>
      <c r="AQ174" s="354">
        <v>27.535044368600683</v>
      </c>
      <c r="AR174" s="354">
        <v>53.713501997336877</v>
      </c>
      <c r="AS174" s="354">
        <v>3.1765873015873014</v>
      </c>
      <c r="AT174" s="354">
        <v>11.07</v>
      </c>
      <c r="AU174" s="354">
        <v>5.83</v>
      </c>
      <c r="AV174" s="354">
        <v>9.52</v>
      </c>
      <c r="AW174" s="354">
        <v>12784</v>
      </c>
      <c r="AX174" s="354">
        <v>15000.73</v>
      </c>
      <c r="AY174" s="374">
        <v>9.5176903966418244E-2</v>
      </c>
      <c r="AZ174" s="374">
        <v>0.16515426497277677</v>
      </c>
      <c r="BA174" s="374">
        <v>5.8168316831683171E-2</v>
      </c>
      <c r="BB174" s="374">
        <v>0.16129032258064521</v>
      </c>
      <c r="BC174" s="374">
        <v>5.8168316831683171E-2</v>
      </c>
      <c r="BD174" s="354">
        <v>22.65</v>
      </c>
      <c r="BE174" s="374">
        <v>-7.8863833120336402E-2</v>
      </c>
      <c r="BF174" s="374">
        <v>-0.11293849225211522</v>
      </c>
      <c r="BG174" s="354">
        <v>7.48</v>
      </c>
      <c r="BH174" s="354">
        <v>11.81</v>
      </c>
      <c r="BI174" s="354">
        <v>5.88</v>
      </c>
      <c r="BJ174" s="354">
        <v>8.6999999999999993</v>
      </c>
      <c r="BK174" s="374">
        <v>-0.4873720136518771</v>
      </c>
      <c r="BL174" s="374">
        <v>-4.8439620081411117E-2</v>
      </c>
      <c r="BM174" s="354">
        <v>2.29</v>
      </c>
      <c r="BN174" s="354">
        <v>1.2</v>
      </c>
      <c r="BO174" s="374">
        <v>-0.2439393939393939</v>
      </c>
      <c r="BP174" s="374">
        <v>-9.4835761703595159E-2</v>
      </c>
      <c r="BQ174" s="374">
        <v>2.9975444881902336E-2</v>
      </c>
      <c r="BR174" s="354">
        <v>1669</v>
      </c>
      <c r="BS174" s="354">
        <v>2559</v>
      </c>
      <c r="BT174" s="354">
        <v>2726</v>
      </c>
      <c r="BU174" s="354">
        <v>17149</v>
      </c>
      <c r="BV174" s="354">
        <v>1284</v>
      </c>
      <c r="BW174" s="354">
        <v>16.52</v>
      </c>
      <c r="BX174" s="354">
        <v>-16.12</v>
      </c>
      <c r="BY174" s="354">
        <v>12.57</v>
      </c>
      <c r="BZ174" s="354">
        <v>-5.2554945054945055</v>
      </c>
      <c r="CA174" s="354">
        <v>74.33</v>
      </c>
      <c r="CB174" s="354">
        <v>0.8005006257822278</v>
      </c>
      <c r="CC174" s="354">
        <v>-24.339171974522294</v>
      </c>
      <c r="CD174" s="354">
        <v>2.9</v>
      </c>
      <c r="CE174" s="354">
        <v>2.11</v>
      </c>
      <c r="CF174" s="354">
        <v>1.52</v>
      </c>
      <c r="CG174" s="354">
        <v>0.89</v>
      </c>
      <c r="CH174" s="353" t="s">
        <v>100</v>
      </c>
      <c r="CI174" s="355">
        <v>9121</v>
      </c>
    </row>
    <row r="175" spans="1:87" ht="13.5" thickBot="1">
      <c r="A175" s="353" t="s">
        <v>531</v>
      </c>
      <c r="B175" s="353" t="s">
        <v>532</v>
      </c>
      <c r="C175" s="353" t="s">
        <v>96</v>
      </c>
      <c r="D175" s="353" t="s">
        <v>123</v>
      </c>
      <c r="E175" s="353" t="s">
        <v>533</v>
      </c>
      <c r="F175" s="353" t="s">
        <v>105</v>
      </c>
      <c r="G175" s="353">
        <v>12</v>
      </c>
      <c r="H175" s="353">
        <v>202112</v>
      </c>
      <c r="I175" s="353">
        <v>20221108</v>
      </c>
      <c r="J175" s="353">
        <v>20230214</v>
      </c>
      <c r="K175" s="354">
        <v>27498.9</v>
      </c>
      <c r="L175" s="354">
        <v>2.58</v>
      </c>
      <c r="M175" s="354">
        <v>10658</v>
      </c>
      <c r="N175" s="354">
        <v>0.78</v>
      </c>
      <c r="O175" s="354">
        <v>0.12</v>
      </c>
      <c r="P175" s="354">
        <v>0.09</v>
      </c>
      <c r="Q175" s="354">
        <v>0.1</v>
      </c>
      <c r="R175" s="354">
        <v>-25</v>
      </c>
      <c r="S175" s="354">
        <v>0</v>
      </c>
      <c r="T175" s="354">
        <v>-6.25</v>
      </c>
      <c r="U175" s="354">
        <v>0.45</v>
      </c>
      <c r="V175" s="354">
        <v>0.44</v>
      </c>
      <c r="W175" s="354">
        <v>0.44</v>
      </c>
      <c r="X175" s="354">
        <v>0.48</v>
      </c>
      <c r="Y175" s="374">
        <f t="shared" si="8"/>
        <v>0</v>
      </c>
      <c r="Z175" s="374">
        <f t="shared" si="9"/>
        <v>9.0909090909090828E-2</v>
      </c>
      <c r="AA175" s="354">
        <v>-7.71</v>
      </c>
      <c r="AB175" s="354">
        <v>13.24</v>
      </c>
      <c r="AC175" s="354">
        <v>5.74</v>
      </c>
      <c r="AD175" s="354">
        <v>5.82</v>
      </c>
      <c r="AE175" s="354">
        <v>5.38</v>
      </c>
      <c r="AF175" s="354">
        <v>0.44</v>
      </c>
      <c r="AG175" s="354">
        <v>5.7075277636625197</v>
      </c>
      <c r="AH175" s="354">
        <v>2.3536480337145465</v>
      </c>
      <c r="AI175" s="354">
        <v>6.4147121493100769</v>
      </c>
      <c r="AJ175" s="354">
        <v>5.5910426638791373</v>
      </c>
      <c r="AK175" s="354">
        <v>2.2724324429067022</v>
      </c>
      <c r="AL175" s="354">
        <v>4.6500000000000004</v>
      </c>
      <c r="AM175" s="354">
        <v>0.91</v>
      </c>
      <c r="AN175" s="354">
        <v>0.84</v>
      </c>
      <c r="AO175" s="354">
        <v>2.5076960115613685</v>
      </c>
      <c r="AP175" s="354">
        <v>1.1204140487202352</v>
      </c>
      <c r="AQ175" s="354">
        <v>2.2312372364754758</v>
      </c>
      <c r="AR175" s="354">
        <v>2.5599419409334132</v>
      </c>
      <c r="AS175" s="354">
        <v>32.414280456249351</v>
      </c>
      <c r="AT175" s="354">
        <v>2.82</v>
      </c>
      <c r="AU175" s="354">
        <v>-14.39</v>
      </c>
      <c r="AV175" s="354">
        <v>14.35</v>
      </c>
      <c r="AW175" s="354">
        <v>22158.34</v>
      </c>
      <c r="AX175" s="354">
        <v>22318.45</v>
      </c>
      <c r="AY175" s="374">
        <v>0.24353925150910985</v>
      </c>
      <c r="AZ175" s="374">
        <v>0.46318898276691428</v>
      </c>
      <c r="BA175" s="374">
        <v>0</v>
      </c>
      <c r="BB175" s="374">
        <v>0.46666661949317279</v>
      </c>
      <c r="BC175" s="374">
        <v>0</v>
      </c>
      <c r="BD175" s="354">
        <v>16.73</v>
      </c>
      <c r="BE175" s="374">
        <v>0</v>
      </c>
      <c r="BF175" s="374">
        <v>1.4278298357288891E-2</v>
      </c>
      <c r="BG175" s="354">
        <v>6.5</v>
      </c>
      <c r="BH175" s="354">
        <v>8.98</v>
      </c>
      <c r="BI175" s="354">
        <v>1.48</v>
      </c>
      <c r="BJ175" s="354">
        <v>1.59</v>
      </c>
      <c r="BK175" s="374">
        <v>-0.12840318727622532</v>
      </c>
      <c r="BL175" s="374">
        <v>-0.14431283027213715</v>
      </c>
      <c r="BM175" s="354">
        <v>1.24</v>
      </c>
      <c r="BN175" s="354">
        <v>1.51</v>
      </c>
      <c r="BO175" s="374">
        <v>0.25805685102433773</v>
      </c>
      <c r="BP175" s="374">
        <v>0.16146312915651689</v>
      </c>
      <c r="BQ175" s="374">
        <v>2.1670707999531538</v>
      </c>
      <c r="BR175" s="354">
        <v>14183.26</v>
      </c>
      <c r="BS175" s="354">
        <v>15236.83</v>
      </c>
      <c r="BT175" s="354">
        <v>5912.26</v>
      </c>
      <c r="BU175" s="354">
        <v>40891.93</v>
      </c>
      <c r="BV175" s="354">
        <v>4066.54</v>
      </c>
      <c r="BW175" s="354">
        <v>26.68</v>
      </c>
      <c r="BX175" s="354">
        <v>13.6</v>
      </c>
      <c r="BY175" s="354">
        <v>14.95</v>
      </c>
      <c r="BZ175" s="354">
        <v>6.6872827090669093E-2</v>
      </c>
      <c r="CA175" s="354">
        <v>62.86</v>
      </c>
      <c r="CB175" s="354">
        <v>0.91305187087793682</v>
      </c>
      <c r="CC175" s="354">
        <v>0.91844941337570196</v>
      </c>
      <c r="CD175" s="354">
        <v>1.69</v>
      </c>
      <c r="CE175" s="354">
        <v>1.52</v>
      </c>
      <c r="CF175" s="354">
        <v>1.44</v>
      </c>
      <c r="CG175" s="354">
        <v>0.88</v>
      </c>
      <c r="CH175" s="353" t="s">
        <v>100</v>
      </c>
      <c r="CI175" s="355">
        <v>27393.82</v>
      </c>
    </row>
    <row r="176" spans="1:87" ht="13.5" thickBot="1">
      <c r="A176" s="353" t="s">
        <v>531</v>
      </c>
      <c r="B176" s="353" t="s">
        <v>534</v>
      </c>
      <c r="C176" s="353" t="s">
        <v>96</v>
      </c>
      <c r="D176" s="353" t="s">
        <v>123</v>
      </c>
      <c r="E176" s="353" t="s">
        <v>533</v>
      </c>
      <c r="F176" s="353" t="s">
        <v>105</v>
      </c>
      <c r="G176" s="353">
        <v>12</v>
      </c>
      <c r="H176" s="353">
        <v>202112</v>
      </c>
      <c r="I176" s="353">
        <v>20221108</v>
      </c>
      <c r="J176" s="353">
        <v>20230214</v>
      </c>
      <c r="K176" s="354">
        <v>25207.32</v>
      </c>
      <c r="L176" s="354">
        <v>2.37</v>
      </c>
      <c r="M176" s="354">
        <v>10658</v>
      </c>
      <c r="N176" s="354">
        <v>0.97</v>
      </c>
      <c r="O176" s="354"/>
      <c r="P176" s="354"/>
      <c r="Q176" s="354"/>
      <c r="R176" s="354"/>
      <c r="S176" s="354"/>
      <c r="T176" s="354"/>
      <c r="U176" s="354">
        <v>0.45</v>
      </c>
      <c r="V176" s="354"/>
      <c r="W176" s="354"/>
      <c r="X176" s="354"/>
      <c r="Y176" s="374" t="e">
        <f t="shared" si="8"/>
        <v>#DIV/0!</v>
      </c>
      <c r="Z176" s="374" t="e">
        <f t="shared" si="9"/>
        <v>#DIV/0!</v>
      </c>
      <c r="AA176" s="354">
        <v>-7.71</v>
      </c>
      <c r="AB176" s="354"/>
      <c r="AC176" s="354">
        <v>5.27</v>
      </c>
      <c r="AD176" s="354"/>
      <c r="AE176" s="354"/>
      <c r="AF176" s="354"/>
      <c r="AG176" s="354">
        <v>9.5592492484738045</v>
      </c>
      <c r="AH176" s="354">
        <v>2.2860478323889852</v>
      </c>
      <c r="AI176" s="354">
        <v>6.6172959269400513</v>
      </c>
      <c r="AJ176" s="354">
        <v>6.0063317513958934</v>
      </c>
      <c r="AK176" s="354">
        <v>2.0150224725049988</v>
      </c>
      <c r="AL176" s="354">
        <v>4.26</v>
      </c>
      <c r="AM176" s="354">
        <v>0.84</v>
      </c>
      <c r="AN176" s="354">
        <v>0.77</v>
      </c>
      <c r="AO176" s="354">
        <v>1.4742522391140995</v>
      </c>
      <c r="AP176" s="354">
        <v>1.1332417044979728</v>
      </c>
      <c r="AQ176" s="354">
        <v>2.129683297287416</v>
      </c>
      <c r="AR176" s="354">
        <v>2.3463147212168347</v>
      </c>
      <c r="AS176" s="354">
        <v>32.414280456249351</v>
      </c>
      <c r="AT176" s="354">
        <v>2.82</v>
      </c>
      <c r="AU176" s="354">
        <v>-14.39</v>
      </c>
      <c r="AV176" s="354">
        <v>14.35</v>
      </c>
      <c r="AW176" s="354">
        <v>22158.34</v>
      </c>
      <c r="AX176" s="354"/>
      <c r="AY176" s="374">
        <v>0.24353925150910985</v>
      </c>
      <c r="AZ176" s="374">
        <v>0.46318898276691428</v>
      </c>
      <c r="BA176" s="374">
        <v>0</v>
      </c>
      <c r="BB176" s="374">
        <v>0.46666661949317279</v>
      </c>
      <c r="BC176" s="374">
        <v>0</v>
      </c>
      <c r="BD176" s="354">
        <v>16.73</v>
      </c>
      <c r="BE176" s="374">
        <v>0</v>
      </c>
      <c r="BF176" s="374">
        <v>1.3868204821758923E-2</v>
      </c>
      <c r="BG176" s="354">
        <v>6.5</v>
      </c>
      <c r="BH176" s="354">
        <v>8.91</v>
      </c>
      <c r="BI176" s="354">
        <v>1.48</v>
      </c>
      <c r="BJ176" s="354">
        <v>1.59</v>
      </c>
      <c r="BK176" s="374">
        <v>-9.609244189974768E-2</v>
      </c>
      <c r="BL176" s="374">
        <v>-6.6519044316628209E-2</v>
      </c>
      <c r="BM176" s="354">
        <v>1.23</v>
      </c>
      <c r="BN176" s="354">
        <v>1.87</v>
      </c>
      <c r="BO176" s="374">
        <v>0.23528816518152207</v>
      </c>
      <c r="BP176" s="374">
        <v>0.17144501517841498</v>
      </c>
      <c r="BQ176" s="374">
        <v>2.5450558268626668</v>
      </c>
      <c r="BR176" s="354">
        <v>14183.26</v>
      </c>
      <c r="BS176" s="354">
        <v>15236.83</v>
      </c>
      <c r="BT176" s="354">
        <v>5912.26</v>
      </c>
      <c r="BU176" s="354">
        <v>40891.93</v>
      </c>
      <c r="BV176" s="354">
        <v>4066.54</v>
      </c>
      <c r="BW176" s="354">
        <v>26.68</v>
      </c>
      <c r="BX176" s="354">
        <v>13.6</v>
      </c>
      <c r="BY176" s="354">
        <v>14.95</v>
      </c>
      <c r="BZ176" s="354">
        <v>7.037606210868394E-2</v>
      </c>
      <c r="CA176" s="354">
        <v>62.86</v>
      </c>
      <c r="CB176" s="354">
        <v>0.91305187087793682</v>
      </c>
      <c r="CC176" s="354">
        <v>0.9434667176623448</v>
      </c>
      <c r="CD176" s="354">
        <v>1.69</v>
      </c>
      <c r="CE176" s="354">
        <v>1.52</v>
      </c>
      <c r="CF176" s="354">
        <v>1.44</v>
      </c>
      <c r="CG176" s="354">
        <v>0.88</v>
      </c>
      <c r="CH176" s="353" t="s">
        <v>100</v>
      </c>
      <c r="CI176" s="355">
        <v>27393.82</v>
      </c>
    </row>
    <row r="177" spans="1:87" ht="13.5" thickBot="1">
      <c r="A177" s="353" t="s">
        <v>535</v>
      </c>
      <c r="B177" s="353" t="s">
        <v>536</v>
      </c>
      <c r="C177" s="353" t="s">
        <v>96</v>
      </c>
      <c r="D177" s="353" t="s">
        <v>123</v>
      </c>
      <c r="E177" s="353" t="s">
        <v>533</v>
      </c>
      <c r="F177" s="353" t="s">
        <v>105</v>
      </c>
      <c r="G177" s="353">
        <v>12</v>
      </c>
      <c r="H177" s="353">
        <v>202112</v>
      </c>
      <c r="I177" s="353">
        <v>20221028</v>
      </c>
      <c r="J177" s="353">
        <v>20230202</v>
      </c>
      <c r="K177" s="354">
        <v>35893.07</v>
      </c>
      <c r="L177" s="354">
        <v>5.62</v>
      </c>
      <c r="M177" s="354">
        <v>6387</v>
      </c>
      <c r="N177" s="354">
        <v>1.34</v>
      </c>
      <c r="O177" s="354">
        <v>0.23</v>
      </c>
      <c r="P177" s="354">
        <v>0.28999999999999998</v>
      </c>
      <c r="Q177" s="354"/>
      <c r="R177" s="354">
        <v>26.09</v>
      </c>
      <c r="S177" s="354">
        <v>150</v>
      </c>
      <c r="T177" s="354">
        <v>63.88</v>
      </c>
      <c r="U177" s="354">
        <v>1.08</v>
      </c>
      <c r="V177" s="354">
        <v>0.74</v>
      </c>
      <c r="W177" s="354">
        <v>1.05</v>
      </c>
      <c r="X177" s="354">
        <v>1.03</v>
      </c>
      <c r="Y177" s="374">
        <f t="shared" si="8"/>
        <v>0.41891891891891908</v>
      </c>
      <c r="Z177" s="374">
        <f t="shared" si="9"/>
        <v>-1.9047619047619091E-2</v>
      </c>
      <c r="AA177" s="354">
        <v>-0.92</v>
      </c>
      <c r="AB177" s="354"/>
      <c r="AC177" s="354">
        <v>5.2</v>
      </c>
      <c r="AD177" s="354">
        <v>5.33</v>
      </c>
      <c r="AE177" s="354">
        <v>5.46</v>
      </c>
      <c r="AF177" s="354"/>
      <c r="AG177" s="354">
        <v>3.8272243346007606</v>
      </c>
      <c r="AH177" s="354">
        <v>0.98996197718631163</v>
      </c>
      <c r="AI177" s="354">
        <v>1.7172623574144488</v>
      </c>
      <c r="AJ177" s="354">
        <v>1.5752091254752851</v>
      </c>
      <c r="AK177" s="354">
        <v>2.8213510760782921</v>
      </c>
      <c r="AL177" s="354">
        <v>5.03</v>
      </c>
      <c r="AM177" s="354">
        <v>0.71</v>
      </c>
      <c r="AN177" s="354">
        <v>1.36</v>
      </c>
      <c r="AO177" s="354">
        <v>-0.73853520902877123</v>
      </c>
      <c r="AP177" s="354">
        <v>-1.2365759531572291</v>
      </c>
      <c r="AQ177" s="354">
        <v>-1.6459569568683019</v>
      </c>
      <c r="AR177" s="354">
        <v>-1.7943902674519649</v>
      </c>
      <c r="AS177" s="354">
        <v>26.372167300380227</v>
      </c>
      <c r="AT177" s="354">
        <v>7.87</v>
      </c>
      <c r="AU177" s="354">
        <v>-2.6</v>
      </c>
      <c r="AV177" s="354">
        <v>-5.0199999999999996</v>
      </c>
      <c r="AW177" s="354">
        <v>24924.87</v>
      </c>
      <c r="AX177" s="354">
        <v>25561.37</v>
      </c>
      <c r="AY177" s="374">
        <v>2.8948911033954097E-2</v>
      </c>
      <c r="AZ177" s="374">
        <v>2.5655172413793101</v>
      </c>
      <c r="BA177" s="374">
        <v>0</v>
      </c>
      <c r="BB177" s="374">
        <v>3.7857142857142856</v>
      </c>
      <c r="BC177" s="374">
        <v>0</v>
      </c>
      <c r="BD177" s="354">
        <v>13.66</v>
      </c>
      <c r="BE177" s="374">
        <v>0</v>
      </c>
      <c r="BF177" s="374">
        <v>8.8116640493853902E-3</v>
      </c>
      <c r="BG177" s="354">
        <v>6.44</v>
      </c>
      <c r="BH177" s="354">
        <v>4.63</v>
      </c>
      <c r="BI177" s="354">
        <v>0.96</v>
      </c>
      <c r="BJ177" s="354">
        <v>0.67</v>
      </c>
      <c r="BK177" s="374">
        <v>-8.2720751040651852E-2</v>
      </c>
      <c r="BL177" s="374">
        <v>-3.7116515657288192E-2</v>
      </c>
      <c r="BM177" s="354">
        <v>3.35</v>
      </c>
      <c r="BN177" s="354">
        <v>4.4000000000000004</v>
      </c>
      <c r="BO177" s="374">
        <v>0.25500979413120295</v>
      </c>
      <c r="BP177" s="374">
        <v>0.20432651747911493</v>
      </c>
      <c r="BQ177" s="374">
        <v>0.27635247815355879</v>
      </c>
      <c r="BR177" s="354">
        <v>9748.74</v>
      </c>
      <c r="BS177" s="354">
        <v>11208.69</v>
      </c>
      <c r="BT177" s="354">
        <v>7457.48</v>
      </c>
      <c r="BU177" s="354">
        <v>65973.2</v>
      </c>
      <c r="BV177" s="354">
        <v>5503.78</v>
      </c>
      <c r="BW177" s="354">
        <v>269.49</v>
      </c>
      <c r="BX177" s="354">
        <v>26.64</v>
      </c>
      <c r="BY177" s="354">
        <v>27.7</v>
      </c>
      <c r="BZ177" s="354">
        <v>0</v>
      </c>
      <c r="CA177" s="354">
        <v>52.35</v>
      </c>
      <c r="CB177" s="354">
        <v>0.93245248280716964</v>
      </c>
      <c r="CC177" s="354">
        <v>-3.7302548406414262</v>
      </c>
      <c r="CD177" s="354">
        <v>1.1000000000000001</v>
      </c>
      <c r="CE177" s="354">
        <v>1.1000000000000001</v>
      </c>
      <c r="CF177" s="354">
        <v>1.01</v>
      </c>
      <c r="CG177" s="354">
        <v>0.38</v>
      </c>
      <c r="CH177" s="353" t="s">
        <v>100</v>
      </c>
      <c r="CI177" s="355">
        <v>57687.96</v>
      </c>
    </row>
    <row r="178" spans="1:87" ht="13.5" thickBot="1">
      <c r="A178" s="353" t="s">
        <v>537</v>
      </c>
      <c r="B178" s="353" t="s">
        <v>538</v>
      </c>
      <c r="C178" s="353" t="s">
        <v>96</v>
      </c>
      <c r="D178" s="353" t="s">
        <v>147</v>
      </c>
      <c r="E178" s="353" t="s">
        <v>539</v>
      </c>
      <c r="F178" s="353" t="s">
        <v>99</v>
      </c>
      <c r="G178" s="353">
        <v>1</v>
      </c>
      <c r="H178" s="353">
        <v>202201</v>
      </c>
      <c r="I178" s="353">
        <v>20221116</v>
      </c>
      <c r="J178" s="353">
        <v>20230222</v>
      </c>
      <c r="K178" s="354">
        <v>9536.31</v>
      </c>
      <c r="L178" s="354">
        <v>41.75</v>
      </c>
      <c r="M178" s="354">
        <v>228</v>
      </c>
      <c r="N178" s="354">
        <v>1.71</v>
      </c>
      <c r="O178" s="354">
        <v>0.19</v>
      </c>
      <c r="P178" s="354">
        <v>1.59</v>
      </c>
      <c r="Q178" s="354">
        <v>0.53</v>
      </c>
      <c r="R178" s="354">
        <v>110.53</v>
      </c>
      <c r="S178" s="354">
        <v>26.83</v>
      </c>
      <c r="T178" s="354">
        <v>41.04</v>
      </c>
      <c r="U178" s="354">
        <v>3.86</v>
      </c>
      <c r="V178" s="354">
        <v>4.51</v>
      </c>
      <c r="W178" s="354">
        <v>3.14</v>
      </c>
      <c r="X178" s="354">
        <v>3.76</v>
      </c>
      <c r="Y178" s="374">
        <f t="shared" si="8"/>
        <v>-0.30376940133037689</v>
      </c>
      <c r="Z178" s="374">
        <f t="shared" si="9"/>
        <v>0.19745222929936301</v>
      </c>
      <c r="AA178" s="354">
        <v>15.03</v>
      </c>
      <c r="AB178" s="354">
        <v>14.47</v>
      </c>
      <c r="AC178" s="354">
        <v>10.82</v>
      </c>
      <c r="AD178" s="354">
        <v>13.31</v>
      </c>
      <c r="AE178" s="354">
        <v>11.12</v>
      </c>
      <c r="AF178" s="354">
        <v>0.92</v>
      </c>
      <c r="AG178" s="354">
        <v>33.771929824561404</v>
      </c>
      <c r="AH178" s="354">
        <v>4.2105263157894735</v>
      </c>
      <c r="AI178" s="354">
        <v>4.8771929824561404</v>
      </c>
      <c r="AJ178" s="354">
        <v>4.0307017543859649</v>
      </c>
      <c r="AK178" s="354">
        <v>8.2650000000000006</v>
      </c>
      <c r="AL178" s="354">
        <v>6.75</v>
      </c>
      <c r="AM178" s="354"/>
      <c r="AN178" s="354">
        <v>1.24</v>
      </c>
      <c r="AO178" s="354">
        <v>1.9441142857142857</v>
      </c>
      <c r="AP178" s="354">
        <v>8.4526708074534156</v>
      </c>
      <c r="AQ178" s="354">
        <v>13.461942446043166</v>
      </c>
      <c r="AR178" s="354">
        <v>16.289096844396084</v>
      </c>
      <c r="AS178" s="354">
        <v>1.2938596491228069</v>
      </c>
      <c r="AT178" s="354">
        <v>-11.42</v>
      </c>
      <c r="AU178" s="354">
        <v>-9.43</v>
      </c>
      <c r="AV178" s="354">
        <v>-33.47</v>
      </c>
      <c r="AW178" s="354">
        <v>7881.51</v>
      </c>
      <c r="AX178" s="354">
        <v>7480.4</v>
      </c>
      <c r="AY178" s="374">
        <v>-8.2623509369676315E-2</v>
      </c>
      <c r="AZ178" s="374">
        <v>3.3060109289617485</v>
      </c>
      <c r="BA178" s="374">
        <v>5.1240310077519382</v>
      </c>
      <c r="BB178" s="374">
        <v>3.255639097744361</v>
      </c>
      <c r="BC178" s="374">
        <v>5.1240310077519382</v>
      </c>
      <c r="BD178" s="354">
        <v>-40.9</v>
      </c>
      <c r="BE178" s="374">
        <v>0.43547948926922031</v>
      </c>
      <c r="BF178" s="374">
        <v>0.19323671497584541</v>
      </c>
      <c r="BG178" s="354">
        <v>38.69</v>
      </c>
      <c r="BH178" s="354">
        <v>23.24</v>
      </c>
      <c r="BI178" s="354">
        <v>18.46</v>
      </c>
      <c r="BJ178" s="354">
        <v>11.35</v>
      </c>
      <c r="BK178" s="374">
        <v>-0.17356115107913669</v>
      </c>
      <c r="BL178" s="374">
        <v>-2.5064935064935064E-2</v>
      </c>
      <c r="BM178" s="354">
        <v>1.92</v>
      </c>
      <c r="BN178" s="354">
        <v>3.56</v>
      </c>
      <c r="BO178" s="374">
        <v>0.19000000000000003</v>
      </c>
      <c r="BP178" s="374">
        <v>0.10445364216793532</v>
      </c>
      <c r="BQ178" s="374">
        <v>9.9992601200346434E-2</v>
      </c>
      <c r="BR178" s="354">
        <v>1811</v>
      </c>
      <c r="BS178" s="354">
        <v>2174</v>
      </c>
      <c r="BT178" s="354">
        <v>1593.21</v>
      </c>
      <c r="BU178" s="354">
        <v>4854</v>
      </c>
      <c r="BV178" s="354">
        <v>1333</v>
      </c>
      <c r="BW178" s="354">
        <v>57.94</v>
      </c>
      <c r="BX178" s="354">
        <v>12.48</v>
      </c>
      <c r="BY178" s="354">
        <v>12.54</v>
      </c>
      <c r="BZ178" s="354">
        <v>4.6063218390804597</v>
      </c>
      <c r="CA178" s="354"/>
      <c r="CB178" s="354">
        <v>1.5080849405805572</v>
      </c>
      <c r="CC178" s="354">
        <v>3.2631281761716542</v>
      </c>
      <c r="CD178" s="354">
        <v>-1.86</v>
      </c>
      <c r="CE178" s="354">
        <v>1.34</v>
      </c>
      <c r="CF178" s="354">
        <v>1.78</v>
      </c>
      <c r="CG178" s="354">
        <v>1.6</v>
      </c>
      <c r="CH178" s="353" t="s">
        <v>100</v>
      </c>
      <c r="CI178" s="355">
        <v>-1517</v>
      </c>
    </row>
    <row r="179" spans="1:87" ht="13.5" thickBot="1">
      <c r="A179" s="353" t="s">
        <v>540</v>
      </c>
      <c r="B179" s="353" t="s">
        <v>541</v>
      </c>
      <c r="C179" s="353" t="s">
        <v>96</v>
      </c>
      <c r="D179" s="353" t="s">
        <v>147</v>
      </c>
      <c r="E179" s="353" t="s">
        <v>542</v>
      </c>
      <c r="F179" s="353" t="s">
        <v>99</v>
      </c>
      <c r="G179" s="353">
        <v>1</v>
      </c>
      <c r="H179" s="353">
        <v>202201</v>
      </c>
      <c r="I179" s="353">
        <v>20221122</v>
      </c>
      <c r="J179" s="353">
        <v>20230302</v>
      </c>
      <c r="K179" s="354">
        <v>17873.740000000002</v>
      </c>
      <c r="L179" s="354">
        <v>80.78</v>
      </c>
      <c r="M179" s="354">
        <v>221</v>
      </c>
      <c r="N179" s="354">
        <v>1.5</v>
      </c>
      <c r="O179" s="354">
        <v>1.03</v>
      </c>
      <c r="P179" s="354">
        <v>2.09</v>
      </c>
      <c r="Q179" s="354">
        <v>1.45</v>
      </c>
      <c r="R179" s="354">
        <v>33.979999999999997</v>
      </c>
      <c r="S179" s="354">
        <v>22.22</v>
      </c>
      <c r="T179" s="354">
        <v>13.83</v>
      </c>
      <c r="U179" s="354">
        <v>7.22</v>
      </c>
      <c r="V179" s="354">
        <v>10</v>
      </c>
      <c r="W179" s="354">
        <v>6.55</v>
      </c>
      <c r="X179" s="354">
        <v>6.91</v>
      </c>
      <c r="Y179" s="374">
        <f t="shared" si="8"/>
        <v>-0.34499999999999997</v>
      </c>
      <c r="Z179" s="374">
        <f t="shared" si="9"/>
        <v>5.4961832061068749E-2</v>
      </c>
      <c r="AA179" s="354">
        <v>18.14</v>
      </c>
      <c r="AB179" s="354">
        <v>17.73</v>
      </c>
      <c r="AC179" s="354">
        <v>11.19</v>
      </c>
      <c r="AD179" s="354">
        <v>12.34</v>
      </c>
      <c r="AE179" s="354">
        <v>11.69</v>
      </c>
      <c r="AF179" s="354">
        <v>0.7</v>
      </c>
      <c r="AG179" s="354">
        <v>212.54101995565409</v>
      </c>
      <c r="AH179" s="354">
        <v>6.8736141906873618</v>
      </c>
      <c r="AI179" s="354">
        <v>9.2372505543237242</v>
      </c>
      <c r="AJ179" s="354">
        <v>5.3126385809312637</v>
      </c>
      <c r="AK179" s="354">
        <v>8.7450264042246761</v>
      </c>
      <c r="AL179" s="354">
        <v>5.77</v>
      </c>
      <c r="AM179" s="354">
        <v>6.08</v>
      </c>
      <c r="AN179" s="354">
        <v>0.37</v>
      </c>
      <c r="AO179" s="354">
        <v>0.4386844318561175</v>
      </c>
      <c r="AP179" s="354">
        <v>7.2326341417268658</v>
      </c>
      <c r="AQ179" s="354">
        <v>10.09374337493999</v>
      </c>
      <c r="AR179" s="354">
        <v>17.550306719532554</v>
      </c>
      <c r="AS179" s="354">
        <v>4.1330376940133036</v>
      </c>
      <c r="AT179" s="354">
        <v>13.53</v>
      </c>
      <c r="AU179" s="354">
        <v>4.68</v>
      </c>
      <c r="AV179" s="354">
        <v>9.52</v>
      </c>
      <c r="AW179" s="354">
        <v>51761</v>
      </c>
      <c r="AX179" s="354">
        <v>46281.89</v>
      </c>
      <c r="AY179" s="374">
        <v>8.3046885741784676E-2</v>
      </c>
      <c r="AZ179" s="374">
        <v>0.16677482154445167</v>
      </c>
      <c r="BA179" s="374">
        <v>0.19014435042309608</v>
      </c>
      <c r="BB179" s="374">
        <v>0.19072164948453599</v>
      </c>
      <c r="BC179" s="374">
        <v>0.19014435042309608</v>
      </c>
      <c r="BD179" s="354">
        <v>57.26</v>
      </c>
      <c r="BE179" s="374">
        <v>0.29207414975915924</v>
      </c>
      <c r="BF179" s="374">
        <v>9.2201534709416458E-2</v>
      </c>
      <c r="BG179" s="354">
        <v>40.799999999999997</v>
      </c>
      <c r="BH179" s="354">
        <v>39.119999999999997</v>
      </c>
      <c r="BI179" s="354">
        <v>10.25</v>
      </c>
      <c r="BJ179" s="354">
        <v>11.52</v>
      </c>
      <c r="BK179" s="374">
        <v>-0.42486797887662026</v>
      </c>
      <c r="BL179" s="374">
        <v>-1.8465197796695039E-2</v>
      </c>
      <c r="BM179" s="354">
        <v>4.3600000000000003</v>
      </c>
      <c r="BN179" s="354">
        <v>2.77</v>
      </c>
      <c r="BO179" s="374">
        <v>0.51210322580645162</v>
      </c>
      <c r="BP179" s="374">
        <v>8.6373747525284178E-2</v>
      </c>
      <c r="BQ179" s="374">
        <v>6.6758548087284153E-2</v>
      </c>
      <c r="BR179" s="354">
        <v>3049</v>
      </c>
      <c r="BS179" s="354">
        <v>3918</v>
      </c>
      <c r="BT179" s="354">
        <v>3365</v>
      </c>
      <c r="BU179" s="354">
        <v>1216</v>
      </c>
      <c r="BV179" s="354">
        <v>2454</v>
      </c>
      <c r="BW179" s="354">
        <v>36.479999999999997</v>
      </c>
      <c r="BX179" s="354">
        <v>3.23</v>
      </c>
      <c r="BY179" s="354">
        <v>3.49</v>
      </c>
      <c r="BZ179" s="354">
        <v>69</v>
      </c>
      <c r="CA179" s="354">
        <v>27.62</v>
      </c>
      <c r="CB179" s="354">
        <v>0.82415839257387935</v>
      </c>
      <c r="CC179" s="354">
        <v>1.0595115239078088</v>
      </c>
      <c r="CD179" s="354">
        <v>0.38</v>
      </c>
      <c r="CE179" s="354">
        <v>0.98</v>
      </c>
      <c r="CF179" s="354">
        <v>0.43</v>
      </c>
      <c r="CG179" s="354">
        <v>0.33</v>
      </c>
      <c r="CH179" s="353" t="s">
        <v>100</v>
      </c>
      <c r="CI179" s="355">
        <v>3020</v>
      </c>
    </row>
    <row r="180" spans="1:87" ht="13.5" thickBot="1">
      <c r="A180" s="353" t="s">
        <v>543</v>
      </c>
      <c r="B180" s="353" t="s">
        <v>544</v>
      </c>
      <c r="C180" s="353" t="s">
        <v>96</v>
      </c>
      <c r="D180" s="353" t="s">
        <v>412</v>
      </c>
      <c r="E180" s="353" t="s">
        <v>428</v>
      </c>
      <c r="F180" s="353" t="s">
        <v>105</v>
      </c>
      <c r="G180" s="353">
        <v>12</v>
      </c>
      <c r="H180" s="353">
        <v>202112</v>
      </c>
      <c r="I180" s="353">
        <v>20221027</v>
      </c>
      <c r="J180" s="353">
        <v>20230126</v>
      </c>
      <c r="K180" s="354">
        <v>5265.42</v>
      </c>
      <c r="L180" s="354">
        <v>72.62</v>
      </c>
      <c r="M180" s="354">
        <v>73</v>
      </c>
      <c r="N180" s="354">
        <v>1.57</v>
      </c>
      <c r="O180" s="354">
        <v>2.62</v>
      </c>
      <c r="P180" s="354">
        <v>1.97</v>
      </c>
      <c r="Q180" s="354">
        <v>2.76</v>
      </c>
      <c r="R180" s="354">
        <v>1.91</v>
      </c>
      <c r="S180" s="354">
        <v>4.0599999999999996</v>
      </c>
      <c r="T180" s="354">
        <v>5.7</v>
      </c>
      <c r="U180" s="354">
        <v>9.4600000000000009</v>
      </c>
      <c r="V180" s="354">
        <v>8.16</v>
      </c>
      <c r="W180" s="354">
        <v>10.01</v>
      </c>
      <c r="X180" s="354">
        <v>10.57</v>
      </c>
      <c r="Y180" s="374">
        <f t="shared" si="8"/>
        <v>0.22671568627450966</v>
      </c>
      <c r="Z180" s="374">
        <f t="shared" si="9"/>
        <v>5.5944055944056048E-2</v>
      </c>
      <c r="AA180" s="354">
        <v>20.88</v>
      </c>
      <c r="AB180" s="354"/>
      <c r="AC180" s="354">
        <v>7.68</v>
      </c>
      <c r="AD180" s="354">
        <v>7.25</v>
      </c>
      <c r="AE180" s="354">
        <v>6.87</v>
      </c>
      <c r="AF180" s="354"/>
      <c r="AG180" s="354">
        <v>87.985468956406862</v>
      </c>
      <c r="AH180" s="354">
        <v>8.4121532364597087</v>
      </c>
      <c r="AI180" s="354">
        <v>5.558784676354029</v>
      </c>
      <c r="AJ180" s="354">
        <v>0.4570673712021136</v>
      </c>
      <c r="AK180" s="354">
        <v>12.997445342205324</v>
      </c>
      <c r="AL180" s="354">
        <v>6.76</v>
      </c>
      <c r="AM180" s="354">
        <v>2.63</v>
      </c>
      <c r="AN180" s="354">
        <v>0.79</v>
      </c>
      <c r="AO180" s="354">
        <v>1.1284325501088508</v>
      </c>
      <c r="AP180" s="354">
        <v>6.8801949835225189</v>
      </c>
      <c r="AQ180" s="354">
        <v>17.861038498098861</v>
      </c>
      <c r="AR180" s="354">
        <v>217.22326589595377</v>
      </c>
      <c r="AS180" s="354">
        <v>6.4980184940554819</v>
      </c>
      <c r="AT180" s="354">
        <v>27.6</v>
      </c>
      <c r="AU180" s="354">
        <v>5.5</v>
      </c>
      <c r="AV180" s="354">
        <v>34.47</v>
      </c>
      <c r="AW180" s="354">
        <v>5846.2</v>
      </c>
      <c r="AX180" s="354">
        <v>6905.69</v>
      </c>
      <c r="AY180" s="374">
        <v>0.34472685451408858</v>
      </c>
      <c r="AZ180" s="374">
        <v>0.59189696807083447</v>
      </c>
      <c r="BA180" s="374">
        <v>0.50732430928982009</v>
      </c>
      <c r="BB180" s="374">
        <v>0.62340425531914889</v>
      </c>
      <c r="BC180" s="374">
        <v>0.50732430928982009</v>
      </c>
      <c r="BD180" s="354">
        <v>36.520000000000003</v>
      </c>
      <c r="BE180" s="374">
        <v>0.16234006360476297</v>
      </c>
      <c r="BF180" s="374">
        <v>0.12438714718234202</v>
      </c>
      <c r="BG180" s="354">
        <v>16.88</v>
      </c>
      <c r="BH180" s="354">
        <v>17.690000000000001</v>
      </c>
      <c r="BI180" s="354">
        <v>12.12</v>
      </c>
      <c r="BJ180" s="354">
        <v>11.32</v>
      </c>
      <c r="BK180" s="374">
        <v>-0.9177756653992396</v>
      </c>
      <c r="BL180" s="374">
        <v>-5.7983634862247578E-2</v>
      </c>
      <c r="BM180" s="354">
        <v>2.0099999999999998</v>
      </c>
      <c r="BN180" s="354">
        <v>1.5</v>
      </c>
      <c r="BO180" s="374">
        <v>0.17355841708542716</v>
      </c>
      <c r="BP180" s="374">
        <v>0.1164311866638022</v>
      </c>
      <c r="BQ180" s="374">
        <v>6.3261919889565895E-3</v>
      </c>
      <c r="BR180" s="354">
        <v>802.3</v>
      </c>
      <c r="BS180" s="354">
        <v>980.4</v>
      </c>
      <c r="BT180" s="354">
        <v>827.6</v>
      </c>
      <c r="BU180" s="354">
        <v>1779</v>
      </c>
      <c r="BV180" s="354">
        <v>593.29999999999995</v>
      </c>
      <c r="BW180" s="354">
        <v>59.19</v>
      </c>
      <c r="BX180" s="354">
        <v>9.56</v>
      </c>
      <c r="BY180" s="354">
        <v>10.83</v>
      </c>
      <c r="BZ180" s="354">
        <v>9.8430493273542599</v>
      </c>
      <c r="CA180" s="354">
        <v>54.73</v>
      </c>
      <c r="CB180" s="354">
        <v>0.67330078858430342</v>
      </c>
      <c r="CC180" s="354">
        <v>1.8734895642621749</v>
      </c>
      <c r="CD180" s="354">
        <v>1.21</v>
      </c>
      <c r="CE180" s="354">
        <v>1.88</v>
      </c>
      <c r="CF180" s="354">
        <v>0.64</v>
      </c>
      <c r="CG180" s="354">
        <v>0.3</v>
      </c>
      <c r="CH180" s="353" t="s">
        <v>100</v>
      </c>
      <c r="CI180" s="355">
        <v>1914.2</v>
      </c>
    </row>
    <row r="181" spans="1:87" ht="13.5" thickBot="1">
      <c r="A181" s="353" t="s">
        <v>545</v>
      </c>
      <c r="B181" s="353" t="s">
        <v>545</v>
      </c>
      <c r="C181" s="353" t="s">
        <v>96</v>
      </c>
      <c r="D181" s="353" t="s">
        <v>208</v>
      </c>
      <c r="E181" s="353" t="s">
        <v>546</v>
      </c>
      <c r="F181" s="353" t="s">
        <v>105</v>
      </c>
      <c r="G181" s="353">
        <v>12</v>
      </c>
      <c r="H181" s="353">
        <v>202112</v>
      </c>
      <c r="I181" s="353">
        <v>20221103</v>
      </c>
      <c r="J181" s="353">
        <v>20230202</v>
      </c>
      <c r="K181" s="354">
        <v>40517.61</v>
      </c>
      <c r="L181" s="354">
        <v>44.43</v>
      </c>
      <c r="M181" s="354">
        <v>912</v>
      </c>
      <c r="N181" s="354">
        <v>0.56000000000000005</v>
      </c>
      <c r="O181" s="354">
        <v>0.64</v>
      </c>
      <c r="P181" s="354">
        <v>0.53</v>
      </c>
      <c r="Q181" s="354">
        <v>0.66</v>
      </c>
      <c r="R181" s="354">
        <v>4.6900000000000004</v>
      </c>
      <c r="S181" s="354">
        <v>4.62</v>
      </c>
      <c r="T181" s="354">
        <v>6.91</v>
      </c>
      <c r="U181" s="354">
        <v>2.66</v>
      </c>
      <c r="V181" s="354">
        <v>2.4900000000000002</v>
      </c>
      <c r="W181" s="354">
        <v>2.5</v>
      </c>
      <c r="X181" s="354">
        <v>2.59</v>
      </c>
      <c r="Y181" s="374">
        <f t="shared" si="8"/>
        <v>4.0160642570279403E-3</v>
      </c>
      <c r="Z181" s="374">
        <f t="shared" si="9"/>
        <v>3.6000000000000032E-2</v>
      </c>
      <c r="AA181" s="354">
        <v>-0.78</v>
      </c>
      <c r="AB181" s="354">
        <v>4.8</v>
      </c>
      <c r="AC181" s="354">
        <v>16.7</v>
      </c>
      <c r="AD181" s="354">
        <v>17.79</v>
      </c>
      <c r="AE181" s="354">
        <v>17.190000000000001</v>
      </c>
      <c r="AF181" s="354">
        <v>3.7</v>
      </c>
      <c r="AG181" s="354">
        <v>26.257265050992434</v>
      </c>
      <c r="AH181" s="354">
        <v>3.2393902840223707</v>
      </c>
      <c r="AI181" s="354">
        <v>8.829915560916767</v>
      </c>
      <c r="AJ181" s="354">
        <v>1.5769272946595021</v>
      </c>
      <c r="AK181" s="354">
        <v>6.2972063114754109</v>
      </c>
      <c r="AL181" s="354">
        <v>6.63</v>
      </c>
      <c r="AM181" s="354">
        <v>2.77</v>
      </c>
      <c r="AN181" s="354">
        <v>2.16</v>
      </c>
      <c r="AO181" s="354">
        <v>2.9636713581690612</v>
      </c>
      <c r="AP181" s="354">
        <v>7.2692221880762142</v>
      </c>
      <c r="AQ181" s="354">
        <v>8.8129839791356179</v>
      </c>
      <c r="AR181" s="354">
        <v>49.347807371349099</v>
      </c>
      <c r="AS181" s="354">
        <v>0.80381620791753483</v>
      </c>
      <c r="AT181" s="354">
        <v>16.04</v>
      </c>
      <c r="AU181" s="354">
        <v>0.84</v>
      </c>
      <c r="AV181" s="354">
        <v>9.51</v>
      </c>
      <c r="AW181" s="354">
        <v>18707.57</v>
      </c>
      <c r="AX181" s="354">
        <v>17878.89</v>
      </c>
      <c r="AY181" s="374">
        <v>2.4734519075296071E-2</v>
      </c>
      <c r="AZ181" s="374">
        <v>7.8208048595292332E-2</v>
      </c>
      <c r="BA181" s="374">
        <v>1.5567941572169902E-2</v>
      </c>
      <c r="BB181" s="374">
        <v>0.13768115942028999</v>
      </c>
      <c r="BC181" s="374">
        <v>1.5567941572169902E-2</v>
      </c>
      <c r="BD181" s="354">
        <v>16.100000000000001</v>
      </c>
      <c r="BE181" s="374">
        <v>9.5980541410747716E-2</v>
      </c>
      <c r="BF181" s="374">
        <v>5.6377273508025266E-2</v>
      </c>
      <c r="BG181" s="354">
        <v>6.23</v>
      </c>
      <c r="BH181" s="354">
        <v>6.95</v>
      </c>
      <c r="BI181" s="354">
        <v>4.63</v>
      </c>
      <c r="BJ181" s="354">
        <v>5.0199999999999996</v>
      </c>
      <c r="BK181" s="374">
        <v>-0.82141082960755096</v>
      </c>
      <c r="BL181" s="374">
        <v>-0.27622786501837621</v>
      </c>
      <c r="BM181" s="354">
        <v>6.03</v>
      </c>
      <c r="BN181" s="354">
        <v>5.32</v>
      </c>
      <c r="BO181" s="374">
        <v>1.0984289289099525</v>
      </c>
      <c r="BP181" s="374">
        <v>5.8258433488761023E-2</v>
      </c>
      <c r="BQ181" s="374">
        <v>3.5733679915239118E-2</v>
      </c>
      <c r="BR181" s="354">
        <v>4003.86</v>
      </c>
      <c r="BS181" s="354">
        <v>7681.38</v>
      </c>
      <c r="BT181" s="354">
        <v>6091.66</v>
      </c>
      <c r="BU181" s="354">
        <v>21581.599999999999</v>
      </c>
      <c r="BV181" s="354">
        <v>2266.04</v>
      </c>
      <c r="BW181" s="354">
        <v>15.24</v>
      </c>
      <c r="BX181" s="354">
        <v>12.14</v>
      </c>
      <c r="BY181" s="354">
        <v>13.08</v>
      </c>
      <c r="BZ181" s="354">
        <v>4.9548328816621501</v>
      </c>
      <c r="CA181" s="354">
        <v>53.81</v>
      </c>
      <c r="CB181" s="354">
        <v>0.66480455075845979</v>
      </c>
      <c r="CC181" s="354">
        <v>3.146896127842655</v>
      </c>
      <c r="CD181" s="354">
        <v>1.4</v>
      </c>
      <c r="CE181" s="354">
        <v>0.6</v>
      </c>
      <c r="CF181" s="354">
        <v>0.63</v>
      </c>
      <c r="CG181" s="354">
        <v>0.19</v>
      </c>
      <c r="CH181" s="355">
        <v>3193.99</v>
      </c>
      <c r="CI181" s="355">
        <v>15110.63</v>
      </c>
    </row>
    <row r="182" spans="1:87" ht="13.5" thickBot="1">
      <c r="A182" s="353" t="s">
        <v>547</v>
      </c>
      <c r="B182" s="353" t="s">
        <v>548</v>
      </c>
      <c r="C182" s="353" t="s">
        <v>96</v>
      </c>
      <c r="D182" s="353" t="s">
        <v>123</v>
      </c>
      <c r="E182" s="353" t="s">
        <v>533</v>
      </c>
      <c r="F182" s="353" t="s">
        <v>105</v>
      </c>
      <c r="G182" s="353">
        <v>12</v>
      </c>
      <c r="H182" s="353">
        <v>202112</v>
      </c>
      <c r="I182" s="353">
        <v>20221028</v>
      </c>
      <c r="J182" s="353">
        <v>20230505</v>
      </c>
      <c r="K182" s="354">
        <v>9621.8799999999992</v>
      </c>
      <c r="L182" s="354">
        <v>19.05</v>
      </c>
      <c r="M182" s="354">
        <v>505</v>
      </c>
      <c r="N182" s="354">
        <v>0.4</v>
      </c>
      <c r="O182" s="354">
        <v>0.69</v>
      </c>
      <c r="P182" s="354">
        <v>0.65</v>
      </c>
      <c r="Q182" s="354">
        <v>0.6</v>
      </c>
      <c r="R182" s="354">
        <v>7.25</v>
      </c>
      <c r="S182" s="354">
        <v>63.49</v>
      </c>
      <c r="T182" s="354"/>
      <c r="U182" s="354">
        <v>3.67</v>
      </c>
      <c r="V182" s="354">
        <v>1.89</v>
      </c>
      <c r="W182" s="354">
        <v>2.99</v>
      </c>
      <c r="X182" s="354">
        <v>2.27</v>
      </c>
      <c r="Y182" s="374">
        <f t="shared" si="8"/>
        <v>0.58201058201058231</v>
      </c>
      <c r="Z182" s="374">
        <f t="shared" si="9"/>
        <v>-0.24080267558528434</v>
      </c>
      <c r="AA182" s="354">
        <v>8.68</v>
      </c>
      <c r="AB182" s="354">
        <v>6.65</v>
      </c>
      <c r="AC182" s="354">
        <v>5.19</v>
      </c>
      <c r="AD182" s="354">
        <v>6.38</v>
      </c>
      <c r="AE182" s="354">
        <v>8.4</v>
      </c>
      <c r="AF182" s="354">
        <v>0.96</v>
      </c>
      <c r="AG182" s="354">
        <v>5328.9009917255107</v>
      </c>
      <c r="AH182" s="354">
        <v>3186.1789206937569</v>
      </c>
      <c r="AI182" s="354">
        <v>-301.02799412517794</v>
      </c>
      <c r="AJ182" s="354">
        <v>-421.7578027409931</v>
      </c>
      <c r="AK182" s="354">
        <v>-45.868850304527598</v>
      </c>
      <c r="AL182" s="354">
        <v>7.23</v>
      </c>
      <c r="AM182" s="354">
        <v>1.87</v>
      </c>
      <c r="AN182" s="354">
        <v>2.74</v>
      </c>
      <c r="AO182" s="354">
        <v>2.4340488471913466</v>
      </c>
      <c r="AP182" s="354">
        <v>2.1335409881044636</v>
      </c>
      <c r="AQ182" s="354">
        <v>-43.088369084745622</v>
      </c>
      <c r="AR182" s="354">
        <v>-30.754156132760016</v>
      </c>
      <c r="AS182" s="354">
        <v>13869.050243983571</v>
      </c>
      <c r="AT182" s="354">
        <v>10.199999999999999</v>
      </c>
      <c r="AU182" s="354">
        <v>-2.2200000000000002</v>
      </c>
      <c r="AV182" s="354">
        <v>-2.5</v>
      </c>
      <c r="AW182" s="354">
        <v>3334.97</v>
      </c>
      <c r="AX182" s="354">
        <v>3376.9</v>
      </c>
      <c r="AY182" s="374">
        <v>0.15522544510153635</v>
      </c>
      <c r="AZ182" s="374">
        <v>1.6300790032592267</v>
      </c>
      <c r="BA182" s="374">
        <v>0</v>
      </c>
      <c r="BB182" s="374">
        <v>0.71397379912663761</v>
      </c>
      <c r="BC182" s="374">
        <v>0</v>
      </c>
      <c r="BD182" s="354">
        <v>35.03</v>
      </c>
      <c r="BE182" s="374">
        <v>0</v>
      </c>
      <c r="BF182" s="374">
        <v>2.9419638614457237E-2</v>
      </c>
      <c r="BG182" s="354">
        <v>8.61</v>
      </c>
      <c r="BH182" s="354">
        <v>4.83</v>
      </c>
      <c r="BI182" s="354">
        <v>3.02</v>
      </c>
      <c r="BJ182" s="354">
        <v>1.68</v>
      </c>
      <c r="BK182" s="374">
        <v>0.40105840975577689</v>
      </c>
      <c r="BL182" s="374">
        <v>-2.2655667426225271E-2</v>
      </c>
      <c r="BM182" s="354">
        <v>5.41</v>
      </c>
      <c r="BN182" s="354">
        <v>3.05</v>
      </c>
      <c r="BO182" s="374">
        <v>0.23489151696385041</v>
      </c>
      <c r="BP182" s="374">
        <v>0.23075197168831987</v>
      </c>
      <c r="BQ182" s="374">
        <v>-22.151145101942916</v>
      </c>
      <c r="BR182" s="354">
        <v>1562.56</v>
      </c>
      <c r="BS182" s="354">
        <v>1654.61</v>
      </c>
      <c r="BT182" s="354">
        <v>1330.94</v>
      </c>
      <c r="BU182" s="354">
        <v>16819.45</v>
      </c>
      <c r="BV182" s="354">
        <v>1238.8900000000001</v>
      </c>
      <c r="BW182" s="354">
        <v>119.6</v>
      </c>
      <c r="BX182" s="354">
        <v>52.75</v>
      </c>
      <c r="BY182" s="354">
        <v>52.75</v>
      </c>
      <c r="BZ182" s="354">
        <v>0</v>
      </c>
      <c r="CA182" s="354">
        <v>75.11</v>
      </c>
      <c r="CB182" s="354">
        <v>0.91451600706432401</v>
      </c>
      <c r="CC182" s="354">
        <v>2.1304091378126149</v>
      </c>
      <c r="CD182" s="354">
        <v>3.02</v>
      </c>
      <c r="CE182" s="354">
        <v>1.52</v>
      </c>
      <c r="CF182" s="354">
        <v>1.39</v>
      </c>
      <c r="CG182" s="354">
        <v>0.19</v>
      </c>
      <c r="CH182" s="353" t="s">
        <v>100</v>
      </c>
      <c r="CI182" s="355">
        <v>5651.89</v>
      </c>
    </row>
    <row r="183" spans="1:87" ht="13.5" thickBot="1">
      <c r="A183" s="353" t="s">
        <v>549</v>
      </c>
      <c r="B183" s="353" t="s">
        <v>550</v>
      </c>
      <c r="C183" s="353" t="s">
        <v>96</v>
      </c>
      <c r="D183" s="353" t="s">
        <v>103</v>
      </c>
      <c r="E183" s="353" t="s">
        <v>323</v>
      </c>
      <c r="F183" s="353" t="s">
        <v>105</v>
      </c>
      <c r="G183" s="353">
        <v>12</v>
      </c>
      <c r="H183" s="353">
        <v>202112</v>
      </c>
      <c r="I183" s="353">
        <v>20221025</v>
      </c>
      <c r="J183" s="353">
        <v>20230215</v>
      </c>
      <c r="K183" s="354">
        <v>6679.82</v>
      </c>
      <c r="L183" s="354">
        <v>21.75</v>
      </c>
      <c r="M183" s="354">
        <v>307</v>
      </c>
      <c r="N183" s="354">
        <v>0.97</v>
      </c>
      <c r="O183" s="354">
        <v>0.59</v>
      </c>
      <c r="P183" s="354">
        <v>0.57999999999999996</v>
      </c>
      <c r="Q183" s="354">
        <v>0.61</v>
      </c>
      <c r="R183" s="354">
        <v>13.56</v>
      </c>
      <c r="S183" s="354">
        <v>15.38</v>
      </c>
      <c r="T183" s="354">
        <v>14.65</v>
      </c>
      <c r="U183" s="354">
        <v>2.06</v>
      </c>
      <c r="V183" s="354">
        <v>1.1299999999999999</v>
      </c>
      <c r="W183" s="354">
        <v>2.33</v>
      </c>
      <c r="X183" s="354">
        <v>2.52</v>
      </c>
      <c r="Y183" s="374">
        <f t="shared" si="8"/>
        <v>1.0619469026548676</v>
      </c>
      <c r="Z183" s="374">
        <f t="shared" si="9"/>
        <v>8.1545064377682275E-2</v>
      </c>
      <c r="AA183" s="354">
        <v>20.07</v>
      </c>
      <c r="AB183" s="354">
        <v>25</v>
      </c>
      <c r="AC183" s="354">
        <v>10.56</v>
      </c>
      <c r="AD183" s="354">
        <v>9.33</v>
      </c>
      <c r="AE183" s="354">
        <v>8.64</v>
      </c>
      <c r="AF183" s="354">
        <v>0.37</v>
      </c>
      <c r="AG183" s="354">
        <v>29.281088082901555</v>
      </c>
      <c r="AH183" s="354">
        <v>1.3115284974093264</v>
      </c>
      <c r="AI183" s="354">
        <v>2.4935233160621761</v>
      </c>
      <c r="AJ183" s="354">
        <v>0.3594559585492228</v>
      </c>
      <c r="AK183" s="354">
        <v>8.5541610389610376</v>
      </c>
      <c r="AL183" s="354">
        <v>7.96</v>
      </c>
      <c r="AM183" s="354">
        <v>3.41</v>
      </c>
      <c r="AN183" s="354">
        <v>0.74</v>
      </c>
      <c r="AO183" s="354">
        <v>1.3271072771510728</v>
      </c>
      <c r="AP183" s="354">
        <v>9.4115325490196078</v>
      </c>
      <c r="AQ183" s="354">
        <v>15.584031168831167</v>
      </c>
      <c r="AR183" s="354">
        <v>108.10544144144144</v>
      </c>
      <c r="AS183" s="354">
        <v>0.2655440414507772</v>
      </c>
      <c r="AT183" s="354">
        <v>6.38</v>
      </c>
      <c r="AU183" s="354">
        <v>11.25</v>
      </c>
      <c r="AV183" s="354">
        <v>9.09</v>
      </c>
      <c r="AW183" s="354">
        <v>7156</v>
      </c>
      <c r="AX183" s="354">
        <v>9379.23</v>
      </c>
      <c r="AY183" s="374">
        <v>9.0870287656824034E-2</v>
      </c>
      <c r="AZ183" s="374">
        <v>0.21936640765092649</v>
      </c>
      <c r="BA183" s="374">
        <v>-0.22372687392714097</v>
      </c>
      <c r="BB183" s="374">
        <v>0.16769380473564671</v>
      </c>
      <c r="BC183" s="374">
        <v>-0.22372687392714097</v>
      </c>
      <c r="BD183" s="354">
        <v>33.119999999999997</v>
      </c>
      <c r="BE183" s="374">
        <v>8.8466257668711662E-2</v>
      </c>
      <c r="BF183" s="374">
        <v>4.2884371029224905E-2</v>
      </c>
      <c r="BG183" s="354">
        <v>8.6199999999999992</v>
      </c>
      <c r="BH183" s="354">
        <v>5.65</v>
      </c>
      <c r="BI183" s="354">
        <v>6.13</v>
      </c>
      <c r="BJ183" s="354">
        <v>4.03</v>
      </c>
      <c r="BK183" s="374">
        <v>-0.85584415584415585</v>
      </c>
      <c r="BL183" s="374">
        <v>-7.2882105728821062E-2</v>
      </c>
      <c r="BM183" s="354">
        <v>1.84</v>
      </c>
      <c r="BN183" s="354">
        <v>1.93</v>
      </c>
      <c r="BO183" s="374">
        <v>0.24780246913580248</v>
      </c>
      <c r="BP183" s="374">
        <v>6.1487505738833874E-2</v>
      </c>
      <c r="BQ183" s="374">
        <v>1.6852131202495211E-2</v>
      </c>
      <c r="BR183" s="354">
        <v>412</v>
      </c>
      <c r="BS183" s="354">
        <v>910</v>
      </c>
      <c r="BT183" s="354">
        <v>839</v>
      </c>
      <c r="BU183" s="354">
        <v>5515</v>
      </c>
      <c r="BV183" s="354">
        <v>204</v>
      </c>
      <c r="BW183" s="354">
        <v>22.16</v>
      </c>
      <c r="BX183" s="354">
        <v>4.4800000000000004</v>
      </c>
      <c r="BY183" s="354">
        <v>7.04</v>
      </c>
      <c r="BZ183" s="354">
        <v>4.0505617977528088</v>
      </c>
      <c r="CA183" s="354">
        <v>72.63</v>
      </c>
      <c r="CB183" s="354">
        <v>0.80769986250245529</v>
      </c>
      <c r="CC183" s="354">
        <v>4.245490196078431</v>
      </c>
      <c r="CD183" s="354">
        <v>2.65</v>
      </c>
      <c r="CE183" s="354">
        <v>1.3</v>
      </c>
      <c r="CF183" s="354">
        <v>0.54</v>
      </c>
      <c r="CG183" s="354">
        <v>0.12</v>
      </c>
      <c r="CH183" s="353" t="s">
        <v>100</v>
      </c>
      <c r="CI183" s="355">
        <v>1893</v>
      </c>
    </row>
    <row r="184" spans="1:87" ht="13.5" thickBot="1">
      <c r="A184" s="353" t="s">
        <v>551</v>
      </c>
      <c r="B184" s="353" t="s">
        <v>552</v>
      </c>
      <c r="C184" s="353" t="s">
        <v>96</v>
      </c>
      <c r="D184" s="353" t="s">
        <v>123</v>
      </c>
      <c r="E184" s="353" t="s">
        <v>533</v>
      </c>
      <c r="F184" s="353" t="s">
        <v>105</v>
      </c>
      <c r="G184" s="353">
        <v>12</v>
      </c>
      <c r="H184" s="353">
        <v>202112</v>
      </c>
      <c r="I184" s="353">
        <v>20221026</v>
      </c>
      <c r="J184" s="353">
        <v>20230222</v>
      </c>
      <c r="K184" s="354">
        <v>32022.43</v>
      </c>
      <c r="L184" s="354">
        <v>7.66</v>
      </c>
      <c r="M184" s="354">
        <v>4180</v>
      </c>
      <c r="N184" s="354">
        <v>1.34</v>
      </c>
      <c r="O184" s="354">
        <v>0.34</v>
      </c>
      <c r="P184" s="354">
        <v>0.32</v>
      </c>
      <c r="Q184" s="354"/>
      <c r="R184" s="354">
        <v>29.41</v>
      </c>
      <c r="S184" s="354">
        <v>-17.95</v>
      </c>
      <c r="T184" s="354">
        <v>8.26</v>
      </c>
      <c r="U184" s="354">
        <v>1.5</v>
      </c>
      <c r="V184" s="354">
        <v>1.89</v>
      </c>
      <c r="W184" s="354">
        <v>1.75</v>
      </c>
      <c r="X184" s="354">
        <v>1.66</v>
      </c>
      <c r="Y184" s="374">
        <f t="shared" si="8"/>
        <v>-7.407407407407407E-2</v>
      </c>
      <c r="Z184" s="374">
        <f t="shared" si="9"/>
        <v>-5.142857142857149E-2</v>
      </c>
      <c r="AA184" s="354">
        <v>11.88</v>
      </c>
      <c r="AB184" s="354"/>
      <c r="AC184" s="354">
        <v>5.1100000000000003</v>
      </c>
      <c r="AD184" s="354">
        <v>4.38</v>
      </c>
      <c r="AE184" s="354">
        <v>4.6100000000000003</v>
      </c>
      <c r="AF184" s="354"/>
      <c r="AG184" s="354">
        <v>5.8335930943531951</v>
      </c>
      <c r="AH184" s="354">
        <v>1.4247692123246614</v>
      </c>
      <c r="AI184" s="354">
        <v>0</v>
      </c>
      <c r="AJ184" s="354">
        <v>0</v>
      </c>
      <c r="AK184" s="354">
        <v>0</v>
      </c>
      <c r="AL184" s="354">
        <v>2.76</v>
      </c>
      <c r="AM184" s="354">
        <v>0.4</v>
      </c>
      <c r="AN184" s="354">
        <v>1.08</v>
      </c>
      <c r="AO184" s="354">
        <v>-3.8344977187718361</v>
      </c>
      <c r="AP184" s="354">
        <v>-13.091425063149032</v>
      </c>
      <c r="AQ184" s="354">
        <v>0</v>
      </c>
      <c r="AR184" s="354">
        <v>0</v>
      </c>
      <c r="AS184" s="354">
        <v>61.640091116173117</v>
      </c>
      <c r="AT184" s="354">
        <v>19.16</v>
      </c>
      <c r="AU184" s="354">
        <v>1.83</v>
      </c>
      <c r="AV184" s="354">
        <v>7.94</v>
      </c>
      <c r="AW184" s="354">
        <v>30169.32</v>
      </c>
      <c r="AX184" s="354">
        <v>30306.21</v>
      </c>
      <c r="AY184" s="374">
        <v>1.568355308813324E-2</v>
      </c>
      <c r="AZ184" s="374">
        <v>2.0125891733109524</v>
      </c>
      <c r="BA184" s="374">
        <v>0</v>
      </c>
      <c r="BB184" s="374">
        <v>3.2613636363636371</v>
      </c>
      <c r="BC184" s="374">
        <v>0</v>
      </c>
      <c r="BD184" s="354">
        <v>6.93</v>
      </c>
      <c r="BE184" s="374">
        <v>0</v>
      </c>
      <c r="BF184" s="374">
        <v>3.4408497543863305E-3</v>
      </c>
      <c r="BG184" s="354">
        <v>1.08</v>
      </c>
      <c r="BH184" s="354">
        <v>0.95</v>
      </c>
      <c r="BI184" s="354">
        <v>0.31</v>
      </c>
      <c r="BJ184" s="354">
        <v>0.28999999999999998</v>
      </c>
      <c r="BK184" s="374">
        <v>0</v>
      </c>
      <c r="BL184" s="374">
        <v>0</v>
      </c>
      <c r="BM184" s="354">
        <v>2.64</v>
      </c>
      <c r="BN184" s="354">
        <v>2.27</v>
      </c>
      <c r="BO184" s="374">
        <v>0.1624192872770111</v>
      </c>
      <c r="BP184" s="374">
        <v>0.25647025585020816</v>
      </c>
      <c r="BQ184" s="374">
        <v>0</v>
      </c>
      <c r="BR184" s="354">
        <v>11570.09</v>
      </c>
      <c r="BS184" s="354">
        <v>14424.8</v>
      </c>
      <c r="BT184" s="354">
        <v>11620.86</v>
      </c>
      <c r="BU184" s="354">
        <v>498592</v>
      </c>
      <c r="BV184" s="354">
        <v>9871.84</v>
      </c>
      <c r="BW184" s="354">
        <v>222.63</v>
      </c>
      <c r="BX184" s="354">
        <v>20.91</v>
      </c>
      <c r="BY184" s="354">
        <v>20.91</v>
      </c>
      <c r="BZ184" s="354">
        <v>0</v>
      </c>
      <c r="CA184" s="354">
        <v>85.86</v>
      </c>
      <c r="CB184" s="354">
        <v>0.96062132180283843</v>
      </c>
      <c r="CC184" s="354">
        <v>-17.545186640471513</v>
      </c>
      <c r="CD184" s="354">
        <v>6.07</v>
      </c>
      <c r="CE184" s="354">
        <v>1.4</v>
      </c>
      <c r="CF184" s="354">
        <v>1.4</v>
      </c>
      <c r="CG184" s="354">
        <v>0.8</v>
      </c>
      <c r="CH184" s="353" t="s">
        <v>100</v>
      </c>
      <c r="CI184" s="355">
        <v>96547.15</v>
      </c>
    </row>
    <row r="185" spans="1:87" ht="13.5" thickBot="1">
      <c r="A185" s="353" t="s">
        <v>553</v>
      </c>
      <c r="B185" s="353" t="s">
        <v>554</v>
      </c>
      <c r="C185" s="353" t="s">
        <v>96</v>
      </c>
      <c r="D185" s="353" t="s">
        <v>103</v>
      </c>
      <c r="E185" s="353" t="s">
        <v>445</v>
      </c>
      <c r="F185" s="353" t="s">
        <v>105</v>
      </c>
      <c r="G185" s="353">
        <v>12</v>
      </c>
      <c r="H185" s="353">
        <v>202112</v>
      </c>
      <c r="I185" s="353">
        <v>20221102</v>
      </c>
      <c r="J185" s="353">
        <v>20230208</v>
      </c>
      <c r="K185" s="354">
        <v>3191.16</v>
      </c>
      <c r="L185" s="354">
        <v>74.55</v>
      </c>
      <c r="M185" s="354">
        <v>43</v>
      </c>
      <c r="N185" s="354">
        <v>1.35</v>
      </c>
      <c r="O185" s="354">
        <v>1.57</v>
      </c>
      <c r="P185" s="354">
        <v>1.66</v>
      </c>
      <c r="Q185" s="354">
        <v>1.41</v>
      </c>
      <c r="R185" s="354">
        <v>12.74</v>
      </c>
      <c r="S185" s="354">
        <v>11.89</v>
      </c>
      <c r="T185" s="354">
        <v>11.99</v>
      </c>
      <c r="U185" s="354">
        <v>6</v>
      </c>
      <c r="V185" s="354">
        <v>4.74</v>
      </c>
      <c r="W185" s="354">
        <v>6.33</v>
      </c>
      <c r="X185" s="354">
        <v>6.43</v>
      </c>
      <c r="Y185" s="374">
        <f t="shared" si="8"/>
        <v>0.33544303797468356</v>
      </c>
      <c r="Z185" s="374">
        <f t="shared" si="9"/>
        <v>1.5797788309636518E-2</v>
      </c>
      <c r="AA185" s="354">
        <v>-5.69</v>
      </c>
      <c r="AB185" s="354"/>
      <c r="AC185" s="354">
        <v>12.43</v>
      </c>
      <c r="AD185" s="354">
        <v>11.78</v>
      </c>
      <c r="AE185" s="354">
        <v>11.6</v>
      </c>
      <c r="AF185" s="354"/>
      <c r="AG185" s="354">
        <v>59.502208622831638</v>
      </c>
      <c r="AH185" s="354">
        <v>3.2882482860166569</v>
      </c>
      <c r="AI185" s="354">
        <v>5.7271430543413242</v>
      </c>
      <c r="AJ185" s="354">
        <v>3.7563382873970461</v>
      </c>
      <c r="AK185" s="354">
        <v>12.83536997461195</v>
      </c>
      <c r="AL185" s="354">
        <v>7.52</v>
      </c>
      <c r="AM185" s="354">
        <v>2.86</v>
      </c>
      <c r="AN185" s="354">
        <v>1.23</v>
      </c>
      <c r="AO185" s="354">
        <v>1.4497031731922114</v>
      </c>
      <c r="AP185" s="354">
        <v>11.638535172619306</v>
      </c>
      <c r="AQ185" s="354">
        <v>15.061705257576245</v>
      </c>
      <c r="AR185" s="354">
        <v>22.963996864147777</v>
      </c>
      <c r="AS185" s="354">
        <v>12.595269866102241</v>
      </c>
      <c r="AT185" s="354">
        <v>26.07</v>
      </c>
      <c r="AU185" s="354">
        <v>-1.76</v>
      </c>
      <c r="AV185" s="354">
        <v>29.28</v>
      </c>
      <c r="AW185" s="354">
        <v>2408.1</v>
      </c>
      <c r="AX185" s="354">
        <v>2591.5</v>
      </c>
      <c r="AY185" s="374">
        <v>0.29278966841966247</v>
      </c>
      <c r="AZ185" s="374">
        <v>2.1588593597041443</v>
      </c>
      <c r="BA185" s="374">
        <v>-6.7777689179491273E-3</v>
      </c>
      <c r="BB185" s="374">
        <v>2.1626016260162602</v>
      </c>
      <c r="BC185" s="374">
        <v>-6.7777689179491273E-3</v>
      </c>
      <c r="BD185" s="354">
        <v>26.35</v>
      </c>
      <c r="BE185" s="374">
        <v>9.1550538013759036E-2</v>
      </c>
      <c r="BF185" s="374">
        <v>5.2612844090731727E-2</v>
      </c>
      <c r="BG185" s="354">
        <v>12.04</v>
      </c>
      <c r="BH185" s="354">
        <v>8.61</v>
      </c>
      <c r="BI185" s="354">
        <v>8.68</v>
      </c>
      <c r="BJ185" s="354">
        <v>6.5</v>
      </c>
      <c r="BK185" s="374">
        <v>-0.34411656007969921</v>
      </c>
      <c r="BL185" s="374">
        <v>-3.3121539730343041E-2</v>
      </c>
      <c r="BM185" s="354">
        <v>0.27</v>
      </c>
      <c r="BN185" s="354">
        <v>0.4</v>
      </c>
      <c r="BO185" s="374">
        <v>6.0822657720374734E-2</v>
      </c>
      <c r="BP185" s="374">
        <v>4.4731985934113136E-2</v>
      </c>
      <c r="BQ185" s="374">
        <v>5.1099691027030963E-2</v>
      </c>
      <c r="BR185" s="354">
        <v>150.36000000000001</v>
      </c>
      <c r="BS185" s="354">
        <v>378.81</v>
      </c>
      <c r="BT185" s="354">
        <v>445.39</v>
      </c>
      <c r="BU185" s="354">
        <v>1459.99</v>
      </c>
      <c r="BV185" s="354">
        <v>63.92</v>
      </c>
      <c r="BW185" s="354">
        <v>215.89</v>
      </c>
      <c r="BX185" s="354">
        <v>5.53</v>
      </c>
      <c r="BY185" s="354">
        <v>10.41</v>
      </c>
      <c r="BZ185" s="354">
        <v>4.2826924939467315</v>
      </c>
      <c r="CA185" s="354">
        <v>47.95</v>
      </c>
      <c r="CB185" s="354">
        <v>0.61672841307672766</v>
      </c>
      <c r="CC185" s="354">
        <v>1.72034182409655</v>
      </c>
      <c r="CD185" s="354">
        <v>0.92</v>
      </c>
      <c r="CE185" s="354">
        <v>2.54</v>
      </c>
      <c r="CF185" s="354">
        <v>1.56</v>
      </c>
      <c r="CG185" s="354">
        <v>0.99</v>
      </c>
      <c r="CH185" s="353" t="s">
        <v>100</v>
      </c>
      <c r="CI185" s="353">
        <v>956.08</v>
      </c>
    </row>
    <row r="186" spans="1:87" ht="13.5" thickBot="1">
      <c r="A186" s="353" t="s">
        <v>555</v>
      </c>
      <c r="B186" s="353" t="s">
        <v>556</v>
      </c>
      <c r="C186" s="353" t="s">
        <v>96</v>
      </c>
      <c r="D186" s="353" t="s">
        <v>129</v>
      </c>
      <c r="E186" s="353" t="s">
        <v>133</v>
      </c>
      <c r="F186" s="353" t="s">
        <v>99</v>
      </c>
      <c r="G186" s="353">
        <v>9</v>
      </c>
      <c r="H186" s="353">
        <v>202209</v>
      </c>
      <c r="I186" s="353">
        <v>20221110</v>
      </c>
      <c r="J186" s="353">
        <v>20230202</v>
      </c>
      <c r="K186" s="354">
        <v>70988.47</v>
      </c>
      <c r="L186" s="354">
        <v>250.51</v>
      </c>
      <c r="M186" s="354">
        <v>283</v>
      </c>
      <c r="N186" s="354">
        <v>0.61</v>
      </c>
      <c r="O186" s="354">
        <v>2.73</v>
      </c>
      <c r="P186" s="354">
        <v>2.67</v>
      </c>
      <c r="Q186" s="354">
        <v>2.85</v>
      </c>
      <c r="R186" s="354">
        <v>0.73</v>
      </c>
      <c r="S186" s="354">
        <v>6.83</v>
      </c>
      <c r="T186" s="354">
        <v>10.39</v>
      </c>
      <c r="U186" s="354">
        <v>12.23</v>
      </c>
      <c r="V186" s="354">
        <v>11.31</v>
      </c>
      <c r="W186" s="354">
        <v>11.94</v>
      </c>
      <c r="X186" s="354">
        <v>13.29</v>
      </c>
      <c r="Y186" s="374">
        <f t="shared" si="8"/>
        <v>5.5702917771883298E-2</v>
      </c>
      <c r="Z186" s="374">
        <f t="shared" si="9"/>
        <v>0.11306532663316582</v>
      </c>
      <c r="AA186" s="354">
        <v>4.67</v>
      </c>
      <c r="AB186" s="354">
        <v>7.3</v>
      </c>
      <c r="AC186" s="354">
        <v>20.48</v>
      </c>
      <c r="AD186" s="354">
        <v>20.98</v>
      </c>
      <c r="AE186" s="354">
        <v>18.850000000000001</v>
      </c>
      <c r="AF186" s="354">
        <v>2.88</v>
      </c>
      <c r="AG186" s="354">
        <v>67.993035338301084</v>
      </c>
      <c r="AH186" s="354">
        <v>6.2289579983253986</v>
      </c>
      <c r="AI186" s="354">
        <v>8.6567802102711245E-3</v>
      </c>
      <c r="AJ186" s="354">
        <v>5.2480197308725799E-3</v>
      </c>
      <c r="AK186" s="354">
        <v>28822.494500202345</v>
      </c>
      <c r="AL186" s="354">
        <v>12.81</v>
      </c>
      <c r="AM186" s="354">
        <v>2.83</v>
      </c>
      <c r="AN186" s="354">
        <v>3.66</v>
      </c>
      <c r="AO186" s="354">
        <v>4.3785842389736187</v>
      </c>
      <c r="AP186" s="354">
        <v>35.959089411140432</v>
      </c>
      <c r="AQ186" s="354">
        <v>34390.757956292997</v>
      </c>
      <c r="AR186" s="354">
        <v>56728.680180240321</v>
      </c>
      <c r="AS186" s="354">
        <v>3.5523978685612789</v>
      </c>
      <c r="AT186" s="354">
        <v>88.64</v>
      </c>
      <c r="AU186" s="354">
        <v>8.41</v>
      </c>
      <c r="AV186" s="354">
        <v>-6.81</v>
      </c>
      <c r="AW186" s="354">
        <v>18870</v>
      </c>
      <c r="AX186" s="354">
        <v>18816.47</v>
      </c>
      <c r="AY186" s="374">
        <v>0.18291756733072384</v>
      </c>
      <c r="AZ186" s="374">
        <v>1.3935926773455378</v>
      </c>
      <c r="BA186" s="374">
        <v>0.88611859838274931</v>
      </c>
      <c r="BB186" s="374">
        <v>1.5163636363636364</v>
      </c>
      <c r="BC186" s="374">
        <v>0.88611859838274931</v>
      </c>
      <c r="BD186" s="354">
        <v>14.47</v>
      </c>
      <c r="BE186" s="374">
        <v>4.7122229034854558E-2</v>
      </c>
      <c r="BF186" s="374">
        <v>3.3589326951688668E-2</v>
      </c>
      <c r="BG186" s="354">
        <v>8.89</v>
      </c>
      <c r="BH186" s="354">
        <v>8.2100000000000009</v>
      </c>
      <c r="BI186" s="354">
        <v>6.72</v>
      </c>
      <c r="BJ186" s="354">
        <v>6.22</v>
      </c>
      <c r="BK186" s="374">
        <v>-0.39376770538243627</v>
      </c>
      <c r="BL186" s="374">
        <v>-5.0133965375103048E-5</v>
      </c>
      <c r="BM186" s="354">
        <v>1.45</v>
      </c>
      <c r="BN186" s="354">
        <v>1.3</v>
      </c>
      <c r="BO186" s="374">
        <v>0.56510254218222722</v>
      </c>
      <c r="BP186" s="374">
        <v>2.4964762928641734E-2</v>
      </c>
      <c r="BQ186" s="374">
        <v>2.1033304199721772E-5</v>
      </c>
      <c r="BR186" s="354">
        <v>2181</v>
      </c>
      <c r="BS186" s="354">
        <v>4410</v>
      </c>
      <c r="BT186" s="354">
        <v>5579.56</v>
      </c>
      <c r="BU186" s="354">
        <v>13886</v>
      </c>
      <c r="BV186" s="354">
        <v>1779</v>
      </c>
      <c r="BW186" s="354">
        <v>-14.96</v>
      </c>
      <c r="BX186" s="354">
        <v>9.16</v>
      </c>
      <c r="BY186" s="354">
        <v>18.54</v>
      </c>
      <c r="BZ186" s="354">
        <v>6.2039800995024876</v>
      </c>
      <c r="CA186" s="354">
        <v>35.450000000000003</v>
      </c>
      <c r="CB186" s="354">
        <v>0.52202743038500776</v>
      </c>
      <c r="CC186" s="354">
        <v>5.8221945482219457</v>
      </c>
      <c r="CD186" s="354">
        <v>0.55000000000000004</v>
      </c>
      <c r="CE186" s="354">
        <v>1.04</v>
      </c>
      <c r="CF186" s="354">
        <v>0.63</v>
      </c>
      <c r="CG186" s="354">
        <v>0.35</v>
      </c>
      <c r="CH186" s="353">
        <v>2</v>
      </c>
      <c r="CI186" s="355">
        <v>25280</v>
      </c>
    </row>
    <row r="187" spans="1:87" ht="13.5" thickBot="1">
      <c r="A187" s="353" t="s">
        <v>557</v>
      </c>
      <c r="B187" s="353" t="s">
        <v>558</v>
      </c>
      <c r="C187" s="353" t="s">
        <v>96</v>
      </c>
      <c r="D187" s="353" t="s">
        <v>116</v>
      </c>
      <c r="E187" s="353" t="s">
        <v>159</v>
      </c>
      <c r="F187" s="353" t="s">
        <v>105</v>
      </c>
      <c r="G187" s="353">
        <v>12</v>
      </c>
      <c r="H187" s="353">
        <v>202112</v>
      </c>
      <c r="I187" s="353">
        <v>20221103</v>
      </c>
      <c r="J187" s="353">
        <v>20230209</v>
      </c>
      <c r="K187" s="354">
        <v>4385.68</v>
      </c>
      <c r="L187" s="354">
        <v>22.47</v>
      </c>
      <c r="M187" s="354">
        <v>195</v>
      </c>
      <c r="N187" s="354">
        <v>2.86</v>
      </c>
      <c r="O187" s="354">
        <v>-0.06</v>
      </c>
      <c r="P187" s="354">
        <v>0.13</v>
      </c>
      <c r="Q187" s="354">
        <v>-0.09</v>
      </c>
      <c r="R187" s="354">
        <v>-233.33</v>
      </c>
      <c r="S187" s="354">
        <v>0</v>
      </c>
      <c r="T187" s="354">
        <v>-106.06</v>
      </c>
      <c r="U187" s="354">
        <v>-1.35</v>
      </c>
      <c r="V187" s="354">
        <v>-0.55000000000000004</v>
      </c>
      <c r="W187" s="354">
        <v>-0.57999999999999996</v>
      </c>
      <c r="X187" s="354">
        <v>0.06</v>
      </c>
      <c r="Y187" s="374">
        <f t="shared" si="8"/>
        <v>5.4545454545454453E-2</v>
      </c>
      <c r="Z187" s="374">
        <f t="shared" si="9"/>
        <v>-1.103448275862069</v>
      </c>
      <c r="AA187" s="354"/>
      <c r="AB187" s="354">
        <v>25</v>
      </c>
      <c r="AC187" s="354"/>
      <c r="AD187" s="354"/>
      <c r="AE187" s="354">
        <v>385.2</v>
      </c>
      <c r="AF187" s="354"/>
      <c r="AG187" s="354">
        <v>5.5929474976808038</v>
      </c>
      <c r="AH187" s="354">
        <v>-1.1857609377597369</v>
      </c>
      <c r="AI187" s="354">
        <v>-1.0068315753913142</v>
      </c>
      <c r="AJ187" s="354">
        <v>-1.3823966281831981</v>
      </c>
      <c r="AK187" s="354">
        <v>-21.890453715095251</v>
      </c>
      <c r="AL187" s="354"/>
      <c r="AM187" s="354">
        <v>21.65</v>
      </c>
      <c r="AN187" s="354">
        <v>4.0599999999999996</v>
      </c>
      <c r="AO187" s="354">
        <v>4.5032228584139009</v>
      </c>
      <c r="AP187" s="354">
        <v>-48.835653475846868</v>
      </c>
      <c r="AQ187" s="354">
        <v>-25.015394464239112</v>
      </c>
      <c r="AR187" s="354">
        <v>-18.219292859941273</v>
      </c>
      <c r="AS187" s="354">
        <v>2.638897081297892</v>
      </c>
      <c r="AT187" s="354">
        <v>1.04</v>
      </c>
      <c r="AU187" s="354">
        <v>16.09</v>
      </c>
      <c r="AV187" s="354">
        <v>22.4</v>
      </c>
      <c r="AW187" s="354">
        <v>972.18</v>
      </c>
      <c r="AX187" s="354">
        <v>1135.18</v>
      </c>
      <c r="AY187" s="374">
        <v>0.22402225000535095</v>
      </c>
      <c r="AZ187" s="374">
        <v>-4.3744009952206557E-2</v>
      </c>
      <c r="BA187" s="374">
        <v>-0.41736708547378842</v>
      </c>
      <c r="BB187" s="374">
        <v>-3.9850877192982533E-2</v>
      </c>
      <c r="BC187" s="374">
        <v>-0.41736708547378842</v>
      </c>
      <c r="BD187" s="354">
        <v>-80741.48</v>
      </c>
      <c r="BE187" s="374">
        <v>-0.11637190245815726</v>
      </c>
      <c r="BF187" s="374">
        <v>-0.11625708636227182</v>
      </c>
      <c r="BG187" s="354">
        <v>-20.74</v>
      </c>
      <c r="BH187" s="354">
        <v>-46.77</v>
      </c>
      <c r="BI187" s="354">
        <v>-13.76</v>
      </c>
      <c r="BJ187" s="354">
        <v>-21.36</v>
      </c>
      <c r="BK187" s="374">
        <v>0.37301676066914857</v>
      </c>
      <c r="BL187" s="374">
        <v>-6.7149754748746904E-2</v>
      </c>
      <c r="BM187" s="354">
        <v>0</v>
      </c>
      <c r="BN187" s="354">
        <v>0</v>
      </c>
      <c r="BO187" s="374">
        <v>0</v>
      </c>
      <c r="BP187" s="374">
        <v>-5.3800405524488962E-2</v>
      </c>
      <c r="BQ187" s="374">
        <v>-6.2722170062758514E-2</v>
      </c>
      <c r="BR187" s="354">
        <v>-123.3</v>
      </c>
      <c r="BS187" s="354">
        <v>-66.05</v>
      </c>
      <c r="BT187" s="354">
        <v>-114.92</v>
      </c>
      <c r="BU187" s="354">
        <v>962.8</v>
      </c>
      <c r="BV187" s="354">
        <v>-164.45</v>
      </c>
      <c r="BW187" s="354">
        <v>-4.37</v>
      </c>
      <c r="BX187" s="354">
        <v>-26.65</v>
      </c>
      <c r="BY187" s="354">
        <v>-21.87</v>
      </c>
      <c r="BZ187" s="354">
        <v>-2.6244266140720485</v>
      </c>
      <c r="CA187" s="354">
        <v>84.54</v>
      </c>
      <c r="CB187" s="354">
        <v>0.89360375464822783</v>
      </c>
      <c r="CC187" s="354">
        <v>-6.1005843332154965</v>
      </c>
      <c r="CD187" s="354">
        <v>4.4400000000000004</v>
      </c>
      <c r="CE187" s="354">
        <v>2.46</v>
      </c>
      <c r="CF187" s="354">
        <v>1.94</v>
      </c>
      <c r="CG187" s="354">
        <v>1.66</v>
      </c>
      <c r="CH187" s="353" t="s">
        <v>100</v>
      </c>
      <c r="CI187" s="353">
        <v>-1.53</v>
      </c>
    </row>
    <row r="188" spans="1:87" ht="13.5" thickBot="1">
      <c r="A188" s="353" t="s">
        <v>559</v>
      </c>
      <c r="B188" s="353" t="s">
        <v>560</v>
      </c>
      <c r="C188" s="353" t="s">
        <v>108</v>
      </c>
      <c r="D188" s="353" t="s">
        <v>147</v>
      </c>
      <c r="E188" s="353" t="s">
        <v>561</v>
      </c>
      <c r="F188" s="353" t="s">
        <v>105</v>
      </c>
      <c r="G188" s="353">
        <v>12</v>
      </c>
      <c r="H188" s="353">
        <v>202112</v>
      </c>
      <c r="I188" s="353">
        <v>20221103</v>
      </c>
      <c r="J188" s="353">
        <v>20230202</v>
      </c>
      <c r="K188" s="354">
        <v>3709.18</v>
      </c>
      <c r="L188" s="354">
        <v>57.01</v>
      </c>
      <c r="M188" s="354">
        <v>65</v>
      </c>
      <c r="N188" s="354">
        <v>1.61</v>
      </c>
      <c r="O188" s="354">
        <v>2.1</v>
      </c>
      <c r="P188" s="354">
        <v>1.29</v>
      </c>
      <c r="Q188" s="354">
        <v>0.88</v>
      </c>
      <c r="R188" s="354">
        <v>7.14</v>
      </c>
      <c r="S188" s="354">
        <v>2.12</v>
      </c>
      <c r="T188" s="354">
        <v>23.22</v>
      </c>
      <c r="U188" s="354">
        <v>6.83</v>
      </c>
      <c r="V188" s="354">
        <v>4.49</v>
      </c>
      <c r="W188" s="354">
        <v>7.11</v>
      </c>
      <c r="X188" s="354">
        <v>6.38</v>
      </c>
      <c r="Y188" s="374">
        <f t="shared" si="8"/>
        <v>0.58351893095768381</v>
      </c>
      <c r="Z188" s="374">
        <f t="shared" si="9"/>
        <v>-0.10267229254571031</v>
      </c>
      <c r="AA188" s="354">
        <v>24.61</v>
      </c>
      <c r="AB188" s="354"/>
      <c r="AC188" s="354">
        <v>8.35</v>
      </c>
      <c r="AD188" s="354">
        <v>8.02</v>
      </c>
      <c r="AE188" s="354">
        <v>8.94</v>
      </c>
      <c r="AF188" s="354"/>
      <c r="AG188" s="354">
        <v>126.3876923076923</v>
      </c>
      <c r="AH188" s="354">
        <v>6.9707692307692311</v>
      </c>
      <c r="AI188" s="354">
        <v>2.0123076923076924</v>
      </c>
      <c r="AJ188" s="354">
        <v>0.81538461538461537</v>
      </c>
      <c r="AK188" s="354">
        <v>27.699541284403669</v>
      </c>
      <c r="AL188" s="354">
        <v>9.24</v>
      </c>
      <c r="AM188" s="354">
        <v>2.02</v>
      </c>
      <c r="AN188" s="354">
        <v>0.45</v>
      </c>
      <c r="AO188" s="354">
        <v>0.72012854221443179</v>
      </c>
      <c r="AP188" s="354">
        <v>7.0236257865368632</v>
      </c>
      <c r="AQ188" s="354">
        <v>45.22935779816514</v>
      </c>
      <c r="AR188" s="354">
        <v>111.62264150943396</v>
      </c>
      <c r="AS188" s="354">
        <v>1.3061538461538462</v>
      </c>
      <c r="AT188" s="354">
        <v>28.19</v>
      </c>
      <c r="AU188" s="354">
        <v>6.57</v>
      </c>
      <c r="AV188" s="354">
        <v>-1.78</v>
      </c>
      <c r="AW188" s="354">
        <v>6820.4</v>
      </c>
      <c r="AX188" s="354">
        <v>8486.41</v>
      </c>
      <c r="AY188" s="374">
        <v>-4.347700859747404E-2</v>
      </c>
      <c r="AZ188" s="374">
        <v>0.43757725587144625</v>
      </c>
      <c r="BA188" s="374">
        <v>12.014245014245017</v>
      </c>
      <c r="BB188" s="374">
        <v>0.57052782602129415</v>
      </c>
      <c r="BC188" s="374">
        <v>12.014245014245017</v>
      </c>
      <c r="BD188" s="354">
        <v>31.4</v>
      </c>
      <c r="BE188" s="374">
        <v>0.156994461374202</v>
      </c>
      <c r="BF188" s="374">
        <v>7.7812124334535465E-2</v>
      </c>
      <c r="BG188" s="354">
        <v>13.6</v>
      </c>
      <c r="BH188" s="354">
        <v>6.09</v>
      </c>
      <c r="BI188" s="354">
        <v>9.01</v>
      </c>
      <c r="BJ188" s="354">
        <v>4.4000000000000004</v>
      </c>
      <c r="BK188" s="374">
        <v>-0.59480122324159024</v>
      </c>
      <c r="BL188" s="374">
        <v>-9.4702502677962794E-3</v>
      </c>
      <c r="BM188" s="354">
        <v>0</v>
      </c>
      <c r="BN188" s="354">
        <v>0</v>
      </c>
      <c r="BO188" s="374">
        <v>0</v>
      </c>
      <c r="BP188" s="374">
        <v>0.12505865143109493</v>
      </c>
      <c r="BQ188" s="374">
        <v>1.462835693190914E-2</v>
      </c>
      <c r="BR188" s="354">
        <v>158.1</v>
      </c>
      <c r="BS188" s="354">
        <v>147.4</v>
      </c>
      <c r="BT188" s="354">
        <v>434.7</v>
      </c>
      <c r="BU188" s="354">
        <v>2645.8</v>
      </c>
      <c r="BV188" s="354">
        <v>104.8</v>
      </c>
      <c r="BW188" s="354">
        <v>147.53</v>
      </c>
      <c r="BX188" s="354">
        <v>5.52</v>
      </c>
      <c r="BY188" s="354">
        <v>6.69</v>
      </c>
      <c r="BZ188" s="354">
        <v>9.3236459709379123</v>
      </c>
      <c r="CA188" s="354">
        <v>45.38</v>
      </c>
      <c r="CB188" s="354">
        <v>0.63918892697755647</v>
      </c>
      <c r="CC188" s="354">
        <v>2.7221892437373856</v>
      </c>
      <c r="CD188" s="354">
        <v>1.01</v>
      </c>
      <c r="CE188" s="354">
        <v>1.92</v>
      </c>
      <c r="CF188" s="354"/>
      <c r="CG188" s="354"/>
      <c r="CH188" s="353">
        <v>399.2</v>
      </c>
      <c r="CI188" s="355">
        <v>1544.8</v>
      </c>
    </row>
    <row r="189" spans="1:87" ht="13.5" thickBot="1">
      <c r="A189" s="353" t="s">
        <v>562</v>
      </c>
      <c r="B189" s="353" t="s">
        <v>563</v>
      </c>
      <c r="C189" s="353" t="s">
        <v>96</v>
      </c>
      <c r="D189" s="353" t="s">
        <v>123</v>
      </c>
      <c r="E189" s="353" t="s">
        <v>564</v>
      </c>
      <c r="F189" s="353" t="s">
        <v>105</v>
      </c>
      <c r="G189" s="353">
        <v>12</v>
      </c>
      <c r="H189" s="353">
        <v>202112</v>
      </c>
      <c r="I189" s="353">
        <v>20221130</v>
      </c>
      <c r="J189" s="353">
        <v>20230308</v>
      </c>
      <c r="K189" s="354">
        <v>17022.59</v>
      </c>
      <c r="L189" s="354">
        <v>14.29</v>
      </c>
      <c r="M189" s="354">
        <v>1191</v>
      </c>
      <c r="N189" s="354">
        <v>-1.61</v>
      </c>
      <c r="O189" s="354">
        <v>0.13</v>
      </c>
      <c r="P189" s="354">
        <v>7.0000000000000007E-2</v>
      </c>
      <c r="Q189" s="354">
        <v>0.11</v>
      </c>
      <c r="R189" s="354">
        <v>69.23</v>
      </c>
      <c r="S189" s="354">
        <v>55.56</v>
      </c>
      <c r="T189" s="354">
        <v>84.77</v>
      </c>
      <c r="U189" s="354">
        <v>-0.3</v>
      </c>
      <c r="V189" s="354">
        <v>0.23</v>
      </c>
      <c r="W189" s="354">
        <v>0.23</v>
      </c>
      <c r="X189" s="354">
        <v>0.64</v>
      </c>
      <c r="Y189" s="374">
        <f t="shared" ref="Y189:Y252" si="10">(W189/V189)-1</f>
        <v>0</v>
      </c>
      <c r="Z189" s="374">
        <f t="shared" ref="Z189:Z252" si="11">(X189/W189)-1</f>
        <v>1.7826086956521738</v>
      </c>
      <c r="AA189" s="354"/>
      <c r="AB189" s="354">
        <v>55.4</v>
      </c>
      <c r="AC189" s="354">
        <v>95.27</v>
      </c>
      <c r="AD189" s="354">
        <v>63.04</v>
      </c>
      <c r="AE189" s="354">
        <v>22.33</v>
      </c>
      <c r="AF189" s="354">
        <v>1.1399999999999999</v>
      </c>
      <c r="AG189" s="354">
        <v>51.747760845009751</v>
      </c>
      <c r="AH189" s="354">
        <v>-2.2654622756646772</v>
      </c>
      <c r="AI189" s="354">
        <v>5.947971526360516</v>
      </c>
      <c r="AJ189" s="354">
        <v>5.947971526360516</v>
      </c>
      <c r="AK189" s="354">
        <v>15.923579926407889</v>
      </c>
      <c r="AL189" s="354">
        <v>128.13</v>
      </c>
      <c r="AM189" s="354">
        <v>1.75</v>
      </c>
      <c r="AN189" s="354">
        <v>1.83</v>
      </c>
      <c r="AO189" s="354">
        <v>0.1528959835747308</v>
      </c>
      <c r="AP189" s="354">
        <v>-10.660209209885554</v>
      </c>
      <c r="AQ189" s="354">
        <v>1.3302055595126512</v>
      </c>
      <c r="AR189" s="354">
        <v>1.3302055595126512</v>
      </c>
      <c r="AS189" s="354">
        <v>43.327932612828214</v>
      </c>
      <c r="AT189" s="354">
        <v>8.17</v>
      </c>
      <c r="AU189" s="354"/>
      <c r="AV189" s="354">
        <v>17.309999999999999</v>
      </c>
      <c r="AW189" s="354">
        <v>12671.82</v>
      </c>
      <c r="AX189" s="354">
        <v>8616.35</v>
      </c>
      <c r="AY189" s="374">
        <v>0.14573380352355497</v>
      </c>
      <c r="AZ189" s="374">
        <v>-1.1886990601931458</v>
      </c>
      <c r="BA189" s="374">
        <v>-1.4767611053381842</v>
      </c>
      <c r="BB189" s="374">
        <v>-1.46875</v>
      </c>
      <c r="BC189" s="374">
        <v>-1.4767611053381842</v>
      </c>
      <c r="BD189" s="354">
        <v>-3.54</v>
      </c>
      <c r="BE189" s="374">
        <v>-3.1764050680056187E-2</v>
      </c>
      <c r="BF189" s="374">
        <v>-2.5453991496004896E-2</v>
      </c>
      <c r="BG189" s="354">
        <v>-3.54</v>
      </c>
      <c r="BH189" s="354"/>
      <c r="BI189" s="354">
        <v>-2.3199999999999998</v>
      </c>
      <c r="BJ189" s="354"/>
      <c r="BK189" s="374">
        <v>0</v>
      </c>
      <c r="BL189" s="374">
        <v>0</v>
      </c>
      <c r="BM189" s="354">
        <v>0</v>
      </c>
      <c r="BN189" s="354"/>
      <c r="BO189" s="374">
        <v>0</v>
      </c>
      <c r="BP189" s="374">
        <v>-2.3919232583327284E-2</v>
      </c>
      <c r="BQ189" s="374">
        <v>0.41133966295715874</v>
      </c>
      <c r="BR189" s="354">
        <v>179.01</v>
      </c>
      <c r="BS189" s="354">
        <v>394.11</v>
      </c>
      <c r="BT189" s="354">
        <v>132.86000000000001</v>
      </c>
      <c r="BU189" s="354" t="s">
        <v>100</v>
      </c>
      <c r="BV189" s="354">
        <v>-82.25</v>
      </c>
      <c r="BW189" s="354">
        <v>-119.32</v>
      </c>
      <c r="BX189" s="354">
        <v>-4.5199999999999996</v>
      </c>
      <c r="BY189" s="354">
        <v>-3.87</v>
      </c>
      <c r="BZ189" s="354">
        <v>-4.9252678370239877</v>
      </c>
      <c r="CA189" s="354">
        <v>0</v>
      </c>
      <c r="CB189" s="354">
        <v>0.35879481333646279</v>
      </c>
      <c r="CC189" s="354">
        <v>8.8223668972000429</v>
      </c>
      <c r="CD189" s="354">
        <v>0</v>
      </c>
      <c r="CE189" s="354">
        <v>3.26</v>
      </c>
      <c r="CF189" s="354">
        <v>3.38</v>
      </c>
      <c r="CG189" s="354">
        <v>2.84</v>
      </c>
      <c r="CH189" s="353" t="s">
        <v>100</v>
      </c>
      <c r="CI189" s="355">
        <v>10522.47</v>
      </c>
    </row>
    <row r="190" spans="1:87" ht="13.5" thickBot="1">
      <c r="A190" s="353" t="s">
        <v>565</v>
      </c>
      <c r="B190" s="353" t="s">
        <v>566</v>
      </c>
      <c r="C190" s="353" t="s">
        <v>96</v>
      </c>
      <c r="D190" s="353" t="s">
        <v>123</v>
      </c>
      <c r="E190" s="353" t="s">
        <v>124</v>
      </c>
      <c r="F190" s="353" t="s">
        <v>99</v>
      </c>
      <c r="G190" s="353">
        <v>9</v>
      </c>
      <c r="H190" s="353">
        <v>202209</v>
      </c>
      <c r="I190" s="353">
        <v>20221101</v>
      </c>
      <c r="J190" s="353">
        <v>20230207</v>
      </c>
      <c r="K190" s="354">
        <v>13028.49</v>
      </c>
      <c r="L190" s="354">
        <v>26.08</v>
      </c>
      <c r="M190" s="354">
        <v>500</v>
      </c>
      <c r="N190" s="354">
        <v>1.25</v>
      </c>
      <c r="O190" s="354">
        <v>0.69</v>
      </c>
      <c r="P190" s="354">
        <v>0.56000000000000005</v>
      </c>
      <c r="Q190" s="354">
        <v>0.6</v>
      </c>
      <c r="R190" s="354">
        <v>13.04</v>
      </c>
      <c r="S190" s="354">
        <v>12.33</v>
      </c>
      <c r="T190" s="354">
        <v>17.41</v>
      </c>
      <c r="U190" s="354">
        <v>3.64</v>
      </c>
      <c r="V190" s="354">
        <v>3.53</v>
      </c>
      <c r="W190" s="354">
        <v>2.4900000000000002</v>
      </c>
      <c r="X190" s="354">
        <v>2.78</v>
      </c>
      <c r="Y190" s="374">
        <f t="shared" si="10"/>
        <v>-0.29461756373937664</v>
      </c>
      <c r="Z190" s="374">
        <f t="shared" si="11"/>
        <v>0.11646586345381515</v>
      </c>
      <c r="AA190" s="354">
        <v>5.97</v>
      </c>
      <c r="AB190" s="354">
        <v>1.58</v>
      </c>
      <c r="AC190" s="354">
        <v>7.16</v>
      </c>
      <c r="AD190" s="354">
        <v>10.47</v>
      </c>
      <c r="AE190" s="354">
        <v>9.39</v>
      </c>
      <c r="AF190" s="354">
        <v>6.63</v>
      </c>
      <c r="AG190" s="354">
        <v>16.968013122821407</v>
      </c>
      <c r="AH190" s="354">
        <v>2.6489645273733853</v>
      </c>
      <c r="AI190" s="354">
        <v>4.0120976009842115</v>
      </c>
      <c r="AJ190" s="354">
        <v>3.8269427927004305</v>
      </c>
      <c r="AK190" s="354">
        <v>6.3744710481933868</v>
      </c>
      <c r="AL190" s="354">
        <v>5.66</v>
      </c>
      <c r="AM190" s="354">
        <v>1.06</v>
      </c>
      <c r="AN190" s="354">
        <v>1.57</v>
      </c>
      <c r="AO190" s="354">
        <v>2.0607020289294646</v>
      </c>
      <c r="AP190" s="354">
        <v>7.8799165935030731</v>
      </c>
      <c r="AQ190" s="354">
        <v>8.7151466755251192</v>
      </c>
      <c r="AR190" s="354">
        <v>9.1368021324474924</v>
      </c>
      <c r="AS190" s="354">
        <v>9.8062333401681361</v>
      </c>
      <c r="AT190" s="354">
        <v>24.68</v>
      </c>
      <c r="AU190" s="354">
        <v>8.0299999999999994</v>
      </c>
      <c r="AV190" s="354">
        <v>-1.78</v>
      </c>
      <c r="AW190" s="354">
        <v>8275.2999999999993</v>
      </c>
      <c r="AX190" s="354">
        <v>7179.16</v>
      </c>
      <c r="AY190" s="374">
        <v>0.51360819186203177</v>
      </c>
      <c r="AZ190" s="374">
        <v>1.2921517085993242</v>
      </c>
      <c r="BA190" s="374">
        <v>0.7875869959004671</v>
      </c>
      <c r="BB190" s="374">
        <v>1.2515723270440251</v>
      </c>
      <c r="BC190" s="374">
        <v>0.7875869959004671</v>
      </c>
      <c r="BD190" s="354">
        <v>15.16</v>
      </c>
      <c r="BE190" s="374">
        <v>6.7131136373957401E-2</v>
      </c>
      <c r="BF190" s="374">
        <v>5.6222120678025109E-2</v>
      </c>
      <c r="BG190" s="354">
        <v>8.4499999999999993</v>
      </c>
      <c r="BH190" s="354">
        <v>10.66</v>
      </c>
      <c r="BI190" s="354">
        <v>6.97</v>
      </c>
      <c r="BJ190" s="354">
        <v>8.8800000000000008</v>
      </c>
      <c r="BK190" s="374">
        <v>-4.6149128634946593E-2</v>
      </c>
      <c r="BL190" s="374">
        <v>-1.091199110606262E-2</v>
      </c>
      <c r="BM190" s="354">
        <v>4.45</v>
      </c>
      <c r="BN190" s="354">
        <v>3.8</v>
      </c>
      <c r="BO190" s="374">
        <v>0.43790695874293672</v>
      </c>
      <c r="BP190" s="374">
        <v>0.10317291245855444</v>
      </c>
      <c r="BQ190" s="374">
        <v>0.14905327332815699</v>
      </c>
      <c r="BR190" s="354">
        <v>1827.6</v>
      </c>
      <c r="BS190" s="354">
        <v>2270.1999999999998</v>
      </c>
      <c r="BT190" s="354">
        <v>2298.1999999999998</v>
      </c>
      <c r="BU190" s="354">
        <v>8834.1</v>
      </c>
      <c r="BV190" s="354">
        <v>1291.9000000000001</v>
      </c>
      <c r="BW190" s="354">
        <v>-29.45</v>
      </c>
      <c r="BX190" s="354">
        <v>15.61</v>
      </c>
      <c r="BY190" s="354">
        <v>22.42</v>
      </c>
      <c r="BZ190" s="354">
        <v>18.064154786150713</v>
      </c>
      <c r="CA190" s="354">
        <v>45.72</v>
      </c>
      <c r="CB190" s="354">
        <v>0.50732699942267812</v>
      </c>
      <c r="CC190" s="354">
        <v>2.1163532184279839</v>
      </c>
      <c r="CD190" s="354">
        <v>0.72</v>
      </c>
      <c r="CE190" s="354">
        <v>1.34</v>
      </c>
      <c r="CF190" s="354">
        <v>1.34</v>
      </c>
      <c r="CG190" s="354">
        <v>1.06</v>
      </c>
      <c r="CH190" s="353" t="s">
        <v>100</v>
      </c>
      <c r="CI190" s="355">
        <v>12298.9</v>
      </c>
    </row>
    <row r="191" spans="1:87" ht="13.5" thickBot="1">
      <c r="A191" s="353" t="s">
        <v>567</v>
      </c>
      <c r="B191" s="353" t="s">
        <v>568</v>
      </c>
      <c r="C191" s="353" t="s">
        <v>96</v>
      </c>
      <c r="D191" s="353" t="s">
        <v>208</v>
      </c>
      <c r="E191" s="353" t="s">
        <v>209</v>
      </c>
      <c r="F191" s="353" t="s">
        <v>105</v>
      </c>
      <c r="G191" s="353">
        <v>12</v>
      </c>
      <c r="H191" s="353">
        <v>202112</v>
      </c>
      <c r="I191" s="353">
        <v>20221104</v>
      </c>
      <c r="J191" s="353">
        <v>20230203</v>
      </c>
      <c r="K191" s="354">
        <v>7446.51</v>
      </c>
      <c r="L191" s="354">
        <v>27.05</v>
      </c>
      <c r="M191" s="354">
        <v>275</v>
      </c>
      <c r="N191" s="354">
        <v>0.7</v>
      </c>
      <c r="O191" s="354">
        <v>-0.04</v>
      </c>
      <c r="P191" s="354">
        <v>-0.03</v>
      </c>
      <c r="Q191" s="354">
        <v>0</v>
      </c>
      <c r="R191" s="354">
        <v>-525</v>
      </c>
      <c r="S191" s="354">
        <v>-133.33000000000001</v>
      </c>
      <c r="T191" s="354">
        <v>-231.73</v>
      </c>
      <c r="U191" s="354">
        <v>-0.56000000000000005</v>
      </c>
      <c r="V191" s="354">
        <v>-0.38</v>
      </c>
      <c r="W191" s="354">
        <v>-0.28999999999999998</v>
      </c>
      <c r="X191" s="354">
        <v>0.19</v>
      </c>
      <c r="Y191" s="374">
        <f t="shared" si="10"/>
        <v>-0.23684210526315796</v>
      </c>
      <c r="Z191" s="374">
        <f t="shared" si="11"/>
        <v>-1.6551724137931036</v>
      </c>
      <c r="AA191" s="354"/>
      <c r="AB191" s="354"/>
      <c r="AC191" s="354"/>
      <c r="AD191" s="354"/>
      <c r="AE191" s="354">
        <v>146.22</v>
      </c>
      <c r="AF191" s="354"/>
      <c r="AG191" s="354">
        <v>15.801470588235292</v>
      </c>
      <c r="AH191" s="354">
        <v>-0.56985294117647056</v>
      </c>
      <c r="AI191" s="354">
        <v>4.3639705882352944</v>
      </c>
      <c r="AJ191" s="354">
        <v>-4.6911764705882355</v>
      </c>
      <c r="AK191" s="354">
        <v>6.104532434709351</v>
      </c>
      <c r="AL191" s="354">
        <v>5.19</v>
      </c>
      <c r="AM191" s="354">
        <v>0.35</v>
      </c>
      <c r="AN191" s="354">
        <v>1.62</v>
      </c>
      <c r="AO191" s="354">
        <v>7.2626989297347606</v>
      </c>
      <c r="AP191" s="354">
        <v>12.471066719936076</v>
      </c>
      <c r="AQ191" s="354">
        <v>26.297455770850885</v>
      </c>
      <c r="AR191" s="354">
        <v>-24.463228840125392</v>
      </c>
      <c r="AS191" s="354">
        <v>3.1102941176470589</v>
      </c>
      <c r="AT191" s="354">
        <v>77.05</v>
      </c>
      <c r="AU191" s="354">
        <v>11.58</v>
      </c>
      <c r="AV191" s="354">
        <v>7.51</v>
      </c>
      <c r="AW191" s="354">
        <v>4096</v>
      </c>
      <c r="AX191" s="354">
        <v>2687.77</v>
      </c>
      <c r="AY191" s="374">
        <v>7.5065616797900261E-2</v>
      </c>
      <c r="AZ191" s="374">
        <v>-4.6153846153846163E-2</v>
      </c>
      <c r="BA191" s="374">
        <v>0.25746799431009959</v>
      </c>
      <c r="BB191" s="374">
        <v>-0.13114754098360648</v>
      </c>
      <c r="BC191" s="374">
        <v>0.25746799431009959</v>
      </c>
      <c r="BD191" s="354">
        <v>0.49</v>
      </c>
      <c r="BE191" s="374">
        <v>2.024138322424426E-2</v>
      </c>
      <c r="BF191" s="374">
        <v>-2.7109276619560656E-3</v>
      </c>
      <c r="BG191" s="354">
        <v>0.25</v>
      </c>
      <c r="BH191" s="354">
        <v>0.1</v>
      </c>
      <c r="BI191" s="354">
        <v>0.19</v>
      </c>
      <c r="BJ191" s="354">
        <v>0.08</v>
      </c>
      <c r="BK191" s="374">
        <v>-2.0749789385004211</v>
      </c>
      <c r="BL191" s="374">
        <v>-0.5730572359236854</v>
      </c>
      <c r="BM191" s="354">
        <v>4.7300000000000004</v>
      </c>
      <c r="BN191" s="354">
        <v>4.68</v>
      </c>
      <c r="BO191" s="374">
        <v>-2.2461935483870969</v>
      </c>
      <c r="BP191" s="374">
        <v>-2.1390876170287933E-2</v>
      </c>
      <c r="BQ191" s="374">
        <v>-0.17609521285991875</v>
      </c>
      <c r="BR191" s="354">
        <v>929</v>
      </c>
      <c r="BS191" s="354">
        <v>2430</v>
      </c>
      <c r="BT191" s="354">
        <v>1435</v>
      </c>
      <c r="BU191" s="354">
        <v>19711</v>
      </c>
      <c r="BV191" s="354">
        <v>-124</v>
      </c>
      <c r="BW191" s="354">
        <v>4.62</v>
      </c>
      <c r="BX191" s="354">
        <v>2.41</v>
      </c>
      <c r="BY191" s="354">
        <v>2.41</v>
      </c>
      <c r="BZ191" s="354">
        <v>0.98982423681776122</v>
      </c>
      <c r="CA191" s="354">
        <v>49.97</v>
      </c>
      <c r="CB191" s="354">
        <v>0.61714992681396807</v>
      </c>
      <c r="CC191" s="354">
        <v>9.5761086695964845</v>
      </c>
      <c r="CD191" s="354">
        <v>1.03</v>
      </c>
      <c r="CE191" s="354">
        <v>0.79</v>
      </c>
      <c r="CF191" s="354">
        <v>0.89</v>
      </c>
      <c r="CG191" s="354">
        <v>0.35</v>
      </c>
      <c r="CH191" s="353">
        <v>881</v>
      </c>
      <c r="CI191" s="355">
        <v>23115</v>
      </c>
    </row>
    <row r="192" spans="1:87" ht="13.5" thickBot="1">
      <c r="A192" s="353" t="s">
        <v>569</v>
      </c>
      <c r="B192" s="353" t="s">
        <v>570</v>
      </c>
      <c r="C192" s="353" t="s">
        <v>96</v>
      </c>
      <c r="D192" s="353" t="s">
        <v>116</v>
      </c>
      <c r="E192" s="353" t="s">
        <v>159</v>
      </c>
      <c r="F192" s="353" t="s">
        <v>105</v>
      </c>
      <c r="G192" s="353">
        <v>12</v>
      </c>
      <c r="H192" s="353">
        <v>202112</v>
      </c>
      <c r="I192" s="353">
        <v>20221104</v>
      </c>
      <c r="J192" s="353">
        <v>20230227</v>
      </c>
      <c r="K192" s="354">
        <v>5340.49</v>
      </c>
      <c r="L192" s="354">
        <v>31.01</v>
      </c>
      <c r="M192" s="354">
        <v>172</v>
      </c>
      <c r="N192" s="354">
        <v>0.87</v>
      </c>
      <c r="O192" s="354">
        <v>-0.11</v>
      </c>
      <c r="P192" s="354">
        <v>-0.15</v>
      </c>
      <c r="Q192" s="354">
        <v>-0.08</v>
      </c>
      <c r="R192" s="354">
        <v>-127.27</v>
      </c>
      <c r="S192" s="354">
        <v>62.5</v>
      </c>
      <c r="T192" s="354">
        <v>-96.19</v>
      </c>
      <c r="U192" s="354">
        <v>-0.56000000000000005</v>
      </c>
      <c r="V192" s="354">
        <v>-0.54</v>
      </c>
      <c r="W192" s="354">
        <v>-0.48</v>
      </c>
      <c r="X192" s="354">
        <v>-0.27</v>
      </c>
      <c r="Y192" s="374">
        <f t="shared" si="10"/>
        <v>-0.11111111111111116</v>
      </c>
      <c r="Z192" s="374">
        <f t="shared" si="11"/>
        <v>-0.43749999999999989</v>
      </c>
      <c r="AA192" s="354"/>
      <c r="AB192" s="354"/>
      <c r="AC192" s="354"/>
      <c r="AD192" s="354"/>
      <c r="AE192" s="354"/>
      <c r="AF192" s="354"/>
      <c r="AG192" s="354">
        <v>20.532058091231185</v>
      </c>
      <c r="AH192" s="354">
        <v>-0.88259978220224533</v>
      </c>
      <c r="AI192" s="354">
        <v>4.9762369299166069</v>
      </c>
      <c r="AJ192" s="354">
        <v>-2.7290914318095743</v>
      </c>
      <c r="AK192" s="354">
        <v>6.1190816331388556</v>
      </c>
      <c r="AL192" s="354">
        <v>5.09</v>
      </c>
      <c r="AM192" s="354">
        <v>0.39</v>
      </c>
      <c r="AN192" s="354">
        <v>1.1599999999999999</v>
      </c>
      <c r="AO192" s="354">
        <v>5.1730919003393661</v>
      </c>
      <c r="AP192" s="354">
        <v>8.8710247136760412</v>
      </c>
      <c r="AQ192" s="354">
        <v>21.34428583383897</v>
      </c>
      <c r="AR192" s="354">
        <v>-38.919261616170211</v>
      </c>
      <c r="AS192" s="354">
        <v>3.2865228732004663</v>
      </c>
      <c r="AT192" s="354">
        <v>79.709999999999994</v>
      </c>
      <c r="AU192" s="354"/>
      <c r="AV192" s="354">
        <v>28.56</v>
      </c>
      <c r="AW192" s="354">
        <v>4096</v>
      </c>
      <c r="AX192" s="354">
        <v>4729.16</v>
      </c>
      <c r="AY192" s="374">
        <v>9.0702947845805001E-2</v>
      </c>
      <c r="AZ192" s="374">
        <v>1.3455076698319941</v>
      </c>
      <c r="BA192" s="374">
        <v>0.10259579728059331</v>
      </c>
      <c r="BB192" s="374">
        <v>1.3452412207955955</v>
      </c>
      <c r="BC192" s="374">
        <v>0.10259579728059331</v>
      </c>
      <c r="BD192" s="354">
        <v>0</v>
      </c>
      <c r="BE192" s="374">
        <v>3.2605010940244691E-2</v>
      </c>
      <c r="BF192" s="374">
        <v>-3.7443957235059368E-3</v>
      </c>
      <c r="BG192" s="354">
        <v>0</v>
      </c>
      <c r="BH192" s="354"/>
      <c r="BI192" s="354">
        <v>0</v>
      </c>
      <c r="BJ192" s="354"/>
      <c r="BK192" s="374">
        <v>-1.5484247374562428</v>
      </c>
      <c r="BL192" s="374">
        <v>-0.37528280542986425</v>
      </c>
      <c r="BM192" s="354">
        <v>4.13</v>
      </c>
      <c r="BN192" s="354"/>
      <c r="BO192" s="374">
        <v>-1.4502609515789473</v>
      </c>
      <c r="BP192" s="374">
        <v>-2.8985214522241228E-2</v>
      </c>
      <c r="BQ192" s="374">
        <v>-8.9625334377982743E-2</v>
      </c>
      <c r="BR192" s="354">
        <v>1917</v>
      </c>
      <c r="BS192" s="354">
        <v>3032</v>
      </c>
      <c r="BT192" s="354">
        <v>1049</v>
      </c>
      <c r="BU192" s="354">
        <v>12060</v>
      </c>
      <c r="BV192" s="354">
        <v>946</v>
      </c>
      <c r="BW192" s="354">
        <v>134.55000000000001</v>
      </c>
      <c r="BX192" s="354">
        <v>0</v>
      </c>
      <c r="BY192" s="354">
        <v>0</v>
      </c>
      <c r="BZ192" s="354">
        <v>1.1113445378151261</v>
      </c>
      <c r="CA192" s="354">
        <v>47.11</v>
      </c>
      <c r="CB192" s="354">
        <v>0.66357064085283668</v>
      </c>
      <c r="CC192" s="354">
        <v>6.3278370514064015</v>
      </c>
      <c r="CD192" s="354">
        <v>0.89</v>
      </c>
      <c r="CE192" s="354">
        <v>0.33</v>
      </c>
      <c r="CF192" s="354">
        <v>0.26</v>
      </c>
      <c r="CG192" s="354">
        <v>7.0000000000000007E-2</v>
      </c>
      <c r="CH192" s="353" t="s">
        <v>100</v>
      </c>
      <c r="CI192" s="355">
        <v>14225</v>
      </c>
    </row>
    <row r="193" spans="1:87" ht="13.5" thickBot="1">
      <c r="A193" s="353" t="s">
        <v>571</v>
      </c>
      <c r="B193" s="353" t="s">
        <v>572</v>
      </c>
      <c r="C193" s="353" t="s">
        <v>96</v>
      </c>
      <c r="D193" s="353" t="s">
        <v>176</v>
      </c>
      <c r="E193" s="353" t="s">
        <v>573</v>
      </c>
      <c r="F193" s="353" t="s">
        <v>105</v>
      </c>
      <c r="G193" s="353">
        <v>12</v>
      </c>
      <c r="H193" s="353">
        <v>202112</v>
      </c>
      <c r="I193" s="353">
        <v>20221107</v>
      </c>
      <c r="J193" s="353">
        <v>20230307</v>
      </c>
      <c r="K193" s="354">
        <v>4398.8</v>
      </c>
      <c r="L193" s="354">
        <v>52.24</v>
      </c>
      <c r="M193" s="354">
        <v>84</v>
      </c>
      <c r="N193" s="354">
        <v>1.41</v>
      </c>
      <c r="O193" s="354">
        <v>0.42</v>
      </c>
      <c r="P193" s="354">
        <v>0.46</v>
      </c>
      <c r="Q193" s="354">
        <v>0.38</v>
      </c>
      <c r="R193" s="354">
        <v>4.76</v>
      </c>
      <c r="S193" s="354">
        <v>26.92</v>
      </c>
      <c r="T193" s="354">
        <v>5.42</v>
      </c>
      <c r="U193" s="354">
        <v>0.47</v>
      </c>
      <c r="V193" s="354">
        <v>0.55000000000000004</v>
      </c>
      <c r="W193" s="354">
        <v>1.38</v>
      </c>
      <c r="X193" s="354">
        <v>2.27</v>
      </c>
      <c r="Y193" s="374">
        <f t="shared" si="10"/>
        <v>1.5090909090909088</v>
      </c>
      <c r="Z193" s="374">
        <f t="shared" si="11"/>
        <v>0.64492753623188426</v>
      </c>
      <c r="AA193" s="354"/>
      <c r="AB193" s="354"/>
      <c r="AC193" s="354">
        <v>52.24</v>
      </c>
      <c r="AD193" s="354">
        <v>37.85</v>
      </c>
      <c r="AE193" s="354">
        <v>23.01</v>
      </c>
      <c r="AF193" s="354"/>
      <c r="AG193" s="354">
        <v>33.640122132881295</v>
      </c>
      <c r="AH193" s="354">
        <v>0.66181450862403235</v>
      </c>
      <c r="AI193" s="354">
        <v>2.529400656248014</v>
      </c>
      <c r="AJ193" s="354">
        <v>-4.355283423876509</v>
      </c>
      <c r="AK193" s="354">
        <v>20.53055528064516</v>
      </c>
      <c r="AL193" s="354">
        <v>41.86</v>
      </c>
      <c r="AM193" s="354">
        <v>10.45</v>
      </c>
      <c r="AN193" s="354">
        <v>2.37</v>
      </c>
      <c r="AO193" s="354">
        <v>2.1299048464668786</v>
      </c>
      <c r="AP193" s="354">
        <v>20.254292473859561</v>
      </c>
      <c r="AQ193" s="354">
        <v>28.326971051254478</v>
      </c>
      <c r="AR193" s="354">
        <v>-16.4513424714821</v>
      </c>
      <c r="AS193" s="354">
        <v>12.197332053462643</v>
      </c>
      <c r="AT193" s="354">
        <v>5</v>
      </c>
      <c r="AU193" s="354"/>
      <c r="AV193" s="354">
        <v>78.319999999999993</v>
      </c>
      <c r="AW193" s="354">
        <v>1367.5</v>
      </c>
      <c r="AX193" s="354">
        <v>722.05</v>
      </c>
      <c r="AY193" s="374">
        <v>0.78315295344895031</v>
      </c>
      <c r="AZ193" s="374">
        <v>-1.6195652173913044</v>
      </c>
      <c r="BA193" s="374">
        <v>0.14583333333333334</v>
      </c>
      <c r="BB193" s="374">
        <v>-1.0084541518928396</v>
      </c>
      <c r="BC193" s="374">
        <v>0.14583333333333334</v>
      </c>
      <c r="BD193" s="354">
        <v>8.5299999999999994</v>
      </c>
      <c r="BE193" s="374">
        <v>2.7172181511993083E-2</v>
      </c>
      <c r="BF193" s="374">
        <v>1.8970893970893972E-2</v>
      </c>
      <c r="BG193" s="354">
        <v>1.52</v>
      </c>
      <c r="BH193" s="354"/>
      <c r="BI193" s="354">
        <v>1.34</v>
      </c>
      <c r="BJ193" s="354"/>
      <c r="BK193" s="374">
        <v>-2.7218637992831543</v>
      </c>
      <c r="BL193" s="374">
        <v>-0.20465692879857705</v>
      </c>
      <c r="BM193" s="354">
        <v>0</v>
      </c>
      <c r="BN193" s="354"/>
      <c r="BO193" s="374">
        <v>0</v>
      </c>
      <c r="BP193" s="374">
        <v>1.2744357955402123E-2</v>
      </c>
      <c r="BQ193" s="374">
        <v>-8.386835016130384E-2</v>
      </c>
      <c r="BR193" s="354">
        <v>-49.1</v>
      </c>
      <c r="BS193" s="354">
        <v>61.2</v>
      </c>
      <c r="BT193" s="354">
        <v>103.7</v>
      </c>
      <c r="BU193" s="354">
        <v>1738.5</v>
      </c>
      <c r="BV193" s="354">
        <v>-48.2</v>
      </c>
      <c r="BW193" s="354">
        <v>-161.96</v>
      </c>
      <c r="BX193" s="354">
        <v>1.97</v>
      </c>
      <c r="BY193" s="354">
        <v>1.73</v>
      </c>
      <c r="BZ193" s="354">
        <v>1.8425925925925928</v>
      </c>
      <c r="CA193" s="354">
        <v>80.52</v>
      </c>
      <c r="CB193" s="354">
        <v>0.83071167075672847</v>
      </c>
      <c r="CC193" s="354">
        <v>5.574577139928242</v>
      </c>
      <c r="CD193" s="354">
        <v>4.13</v>
      </c>
      <c r="CE193" s="354">
        <v>3.33</v>
      </c>
      <c r="CF193" s="354">
        <v>7.89</v>
      </c>
      <c r="CG193" s="354">
        <v>6.77</v>
      </c>
      <c r="CH193" s="353" t="s">
        <v>100</v>
      </c>
      <c r="CI193" s="353">
        <v>399.7</v>
      </c>
    </row>
    <row r="194" spans="1:87" ht="13.5" thickBot="1">
      <c r="A194" s="353" t="s">
        <v>574</v>
      </c>
      <c r="B194" s="353" t="s">
        <v>575</v>
      </c>
      <c r="C194" s="353" t="s">
        <v>96</v>
      </c>
      <c r="D194" s="353" t="s">
        <v>143</v>
      </c>
      <c r="E194" s="353" t="s">
        <v>144</v>
      </c>
      <c r="F194" s="353" t="s">
        <v>105</v>
      </c>
      <c r="G194" s="353">
        <v>4</v>
      </c>
      <c r="H194" s="353">
        <v>202204</v>
      </c>
      <c r="I194" s="353">
        <v>20221207</v>
      </c>
      <c r="J194" s="353">
        <v>20230302</v>
      </c>
      <c r="K194" s="354">
        <v>32055.15</v>
      </c>
      <c r="L194" s="354">
        <v>66.900000000000006</v>
      </c>
      <c r="M194" s="354">
        <v>479</v>
      </c>
      <c r="N194" s="354">
        <v>0.69</v>
      </c>
      <c r="O194" s="354"/>
      <c r="P194" s="354"/>
      <c r="Q194" s="354"/>
      <c r="R194" s="354"/>
      <c r="S194" s="354"/>
      <c r="T194" s="354"/>
      <c r="U194" s="354">
        <v>1.84</v>
      </c>
      <c r="V194" s="354"/>
      <c r="W194" s="354"/>
      <c r="X194" s="354"/>
      <c r="Y194" s="374" t="e">
        <f t="shared" si="10"/>
        <v>#DIV/0!</v>
      </c>
      <c r="Z194" s="374" t="e">
        <f t="shared" si="11"/>
        <v>#DIV/0!</v>
      </c>
      <c r="AA194" s="354">
        <v>1.76</v>
      </c>
      <c r="AB194" s="354"/>
      <c r="AC194" s="354">
        <v>36.36</v>
      </c>
      <c r="AD194" s="354"/>
      <c r="AE194" s="354"/>
      <c r="AF194" s="354"/>
      <c r="AG194" s="354">
        <v>0</v>
      </c>
      <c r="AH194" s="354">
        <v>0</v>
      </c>
      <c r="AI194" s="354">
        <v>0</v>
      </c>
      <c r="AJ194" s="354">
        <v>0</v>
      </c>
      <c r="AK194" s="354">
        <v>0</v>
      </c>
      <c r="AL194" s="354">
        <v>34.520000000000003</v>
      </c>
      <c r="AM194" s="354">
        <v>10.54</v>
      </c>
      <c r="AN194" s="354">
        <v>7.75</v>
      </c>
      <c r="AO194" s="354">
        <v>0</v>
      </c>
      <c r="AP194" s="354">
        <v>0</v>
      </c>
      <c r="AQ194" s="354">
        <v>0</v>
      </c>
      <c r="AR194" s="354">
        <v>0</v>
      </c>
      <c r="AS194" s="354">
        <v>0</v>
      </c>
      <c r="AT194" s="354">
        <v>6.34</v>
      </c>
      <c r="AU194" s="354">
        <v>0.96</v>
      </c>
      <c r="AV194" s="354">
        <v>13.64</v>
      </c>
      <c r="AW194" s="354">
        <v>3933</v>
      </c>
      <c r="AX194" s="354"/>
      <c r="AY194" s="374" t="s">
        <v>160</v>
      </c>
      <c r="AZ194" s="374" t="s">
        <v>160</v>
      </c>
      <c r="BA194" s="374" t="s">
        <v>160</v>
      </c>
      <c r="BB194" s="374" t="s">
        <v>160</v>
      </c>
      <c r="BC194" s="374" t="s">
        <v>160</v>
      </c>
      <c r="BD194" s="354">
        <v>31.92</v>
      </c>
      <c r="BE194" s="374">
        <v>0</v>
      </c>
      <c r="BF194" s="374">
        <v>0</v>
      </c>
      <c r="BG194" s="354">
        <v>18.5</v>
      </c>
      <c r="BH194" s="354">
        <v>19.510000000000002</v>
      </c>
      <c r="BI194" s="354">
        <v>13.65</v>
      </c>
      <c r="BJ194" s="354">
        <v>14.26</v>
      </c>
      <c r="BK194" s="374">
        <v>0</v>
      </c>
      <c r="BL194" s="374">
        <v>0</v>
      </c>
      <c r="BM194" s="354">
        <v>1.23</v>
      </c>
      <c r="BN194" s="354">
        <v>1.1599999999999999</v>
      </c>
      <c r="BO194" s="374">
        <v>0</v>
      </c>
      <c r="BP194" s="374">
        <v>0</v>
      </c>
      <c r="BQ194" s="374">
        <v>0</v>
      </c>
      <c r="BR194" s="354">
        <v>1196</v>
      </c>
      <c r="BS194" s="354">
        <v>1275</v>
      </c>
      <c r="BT194" s="354">
        <v>917</v>
      </c>
      <c r="BU194" s="354">
        <v>2019</v>
      </c>
      <c r="BV194" s="354">
        <v>838</v>
      </c>
      <c r="BW194" s="354">
        <v>-7.2</v>
      </c>
      <c r="BX194" s="354">
        <v>21.43</v>
      </c>
      <c r="BY194" s="354">
        <v>21.43</v>
      </c>
      <c r="BZ194" s="354">
        <v>0</v>
      </c>
      <c r="CA194" s="354">
        <v>39.369999999999997</v>
      </c>
      <c r="CB194" s="354">
        <v>0</v>
      </c>
      <c r="CC194" s="354">
        <v>0</v>
      </c>
      <c r="CD194" s="354">
        <v>0.65</v>
      </c>
      <c r="CE194" s="354">
        <v>3.43</v>
      </c>
      <c r="CF194" s="354">
        <v>1.89</v>
      </c>
      <c r="CG194" s="354">
        <v>1.1100000000000001</v>
      </c>
      <c r="CH194" s="353" t="s">
        <v>100</v>
      </c>
      <c r="CI194" s="355">
        <v>2737</v>
      </c>
    </row>
    <row r="195" spans="1:87" ht="13.5" thickBot="1">
      <c r="A195" s="353" t="s">
        <v>576</v>
      </c>
      <c r="B195" s="353" t="s">
        <v>577</v>
      </c>
      <c r="C195" s="353" t="s">
        <v>108</v>
      </c>
      <c r="D195" s="353" t="s">
        <v>129</v>
      </c>
      <c r="E195" s="353" t="s">
        <v>245</v>
      </c>
      <c r="F195" s="353" t="s">
        <v>105</v>
      </c>
      <c r="G195" s="353">
        <v>12</v>
      </c>
      <c r="H195" s="353">
        <v>202112</v>
      </c>
      <c r="I195" s="353">
        <v>20221027</v>
      </c>
      <c r="J195" s="353">
        <v>20230223</v>
      </c>
      <c r="K195" s="354">
        <v>7828.23</v>
      </c>
      <c r="L195" s="354">
        <v>74.59</v>
      </c>
      <c r="M195" s="354">
        <v>104.95</v>
      </c>
      <c r="N195" s="354">
        <v>0.77</v>
      </c>
      <c r="O195" s="354">
        <v>-0.3</v>
      </c>
      <c r="P195" s="354">
        <v>-0.31</v>
      </c>
      <c r="Q195" s="354">
        <v>-0.28000000000000003</v>
      </c>
      <c r="R195" s="354">
        <v>16.670000000000002</v>
      </c>
      <c r="S195" s="354">
        <v>-64.290000000000006</v>
      </c>
      <c r="T195" s="354">
        <v>-30.29</v>
      </c>
      <c r="U195" s="354">
        <v>-0.77</v>
      </c>
      <c r="V195" s="354">
        <v>-0.41</v>
      </c>
      <c r="W195" s="354">
        <v>-0.84</v>
      </c>
      <c r="X195" s="354">
        <v>-1.0900000000000001</v>
      </c>
      <c r="Y195" s="374">
        <f t="shared" si="10"/>
        <v>1.0487804878048781</v>
      </c>
      <c r="Z195" s="374">
        <f t="shared" si="11"/>
        <v>0.29761904761904767</v>
      </c>
      <c r="AA195" s="354"/>
      <c r="AB195" s="354"/>
      <c r="AC195" s="354"/>
      <c r="AD195" s="354"/>
      <c r="AE195" s="354"/>
      <c r="AF195" s="354"/>
      <c r="AG195" s="354">
        <v>5.1735344173509272</v>
      </c>
      <c r="AH195" s="354">
        <v>-0.77884659178174931</v>
      </c>
      <c r="AI195" s="354">
        <v>0.46621723232669954</v>
      </c>
      <c r="AJ195" s="354">
        <v>0.18780643862597041</v>
      </c>
      <c r="AK195" s="354">
        <v>160.39733157610584</v>
      </c>
      <c r="AL195" s="354"/>
      <c r="AM195" s="354">
        <v>17.579999999999998</v>
      </c>
      <c r="AN195" s="354">
        <v>14.43</v>
      </c>
      <c r="AO195" s="354">
        <v>15.072993669170549</v>
      </c>
      <c r="AP195" s="354">
        <v>-122.04864829349091</v>
      </c>
      <c r="AQ195" s="354">
        <v>167.26248219268288</v>
      </c>
      <c r="AR195" s="354">
        <v>415.21820066707278</v>
      </c>
      <c r="AS195" s="354">
        <v>9.2513119873871261</v>
      </c>
      <c r="AT195" s="354">
        <v>4.24</v>
      </c>
      <c r="AU195" s="354">
        <v>29.26</v>
      </c>
      <c r="AV195" s="354">
        <v>8.23</v>
      </c>
      <c r="AW195" s="354">
        <v>535.03</v>
      </c>
      <c r="AX195" s="354">
        <v>539.25</v>
      </c>
      <c r="AY195" s="374">
        <v>8.2256870415845756E-2</v>
      </c>
      <c r="AZ195" s="374">
        <v>-3.9458299676898223</v>
      </c>
      <c r="BA195" s="374">
        <v>-2.4582743988684581</v>
      </c>
      <c r="BB195" s="374">
        <v>-3.8126074803742398</v>
      </c>
      <c r="BC195" s="374">
        <v>-2.4582743988684581</v>
      </c>
      <c r="BD195" s="354">
        <v>-18.850000000000001</v>
      </c>
      <c r="BE195" s="374">
        <v>-6.7699506068399321E-2</v>
      </c>
      <c r="BF195" s="374">
        <v>-6.956903122511636E-2</v>
      </c>
      <c r="BG195" s="354">
        <v>-8.1999999999999993</v>
      </c>
      <c r="BH195" s="354">
        <v>-9.56</v>
      </c>
      <c r="BI195" s="354">
        <v>-7.06</v>
      </c>
      <c r="BJ195" s="354">
        <v>-7.88</v>
      </c>
      <c r="BK195" s="374">
        <v>-0.59716967627149842</v>
      </c>
      <c r="BL195" s="374">
        <v>-5.3814427669988799E-2</v>
      </c>
      <c r="BM195" s="354">
        <v>0</v>
      </c>
      <c r="BN195" s="354">
        <v>0</v>
      </c>
      <c r="BO195" s="374">
        <v>0</v>
      </c>
      <c r="BP195" s="374">
        <v>-1.0415172396118604E-2</v>
      </c>
      <c r="BQ195" s="374">
        <v>2.5114527764906447E-3</v>
      </c>
      <c r="BR195" s="354">
        <v>-44.33</v>
      </c>
      <c r="BS195" s="354">
        <v>-30.98</v>
      </c>
      <c r="BT195" s="354">
        <v>-45</v>
      </c>
      <c r="BU195" s="354">
        <v>562.22</v>
      </c>
      <c r="BV195" s="354">
        <v>-58.35</v>
      </c>
      <c r="BW195" s="354">
        <v>-394.58</v>
      </c>
      <c r="BX195" s="354">
        <v>-15.05</v>
      </c>
      <c r="BY195" s="354">
        <v>-15.05</v>
      </c>
      <c r="BZ195" s="354">
        <v>25.498724024790377</v>
      </c>
      <c r="CA195" s="354">
        <v>55.9</v>
      </c>
      <c r="CB195" s="354">
        <v>0.62068190237733289</v>
      </c>
      <c r="CC195" s="354">
        <v>-5.0093860984271945</v>
      </c>
      <c r="CD195" s="354">
        <v>1.27</v>
      </c>
      <c r="CE195" s="354">
        <v>7.81</v>
      </c>
      <c r="CF195" s="354">
        <v>7.36</v>
      </c>
      <c r="CG195" s="354">
        <v>6.58</v>
      </c>
      <c r="CH195" s="353" t="s">
        <v>100</v>
      </c>
      <c r="CI195" s="353">
        <v>410.49</v>
      </c>
    </row>
    <row r="196" spans="1:87" ht="13.5" thickBot="1">
      <c r="A196" s="353" t="s">
        <v>578</v>
      </c>
      <c r="B196" s="353" t="s">
        <v>579</v>
      </c>
      <c r="C196" s="353" t="s">
        <v>96</v>
      </c>
      <c r="D196" s="353" t="s">
        <v>412</v>
      </c>
      <c r="E196" s="353" t="s">
        <v>580</v>
      </c>
      <c r="F196" s="353" t="s">
        <v>105</v>
      </c>
      <c r="G196" s="353">
        <v>12</v>
      </c>
      <c r="H196" s="353">
        <v>202112</v>
      </c>
      <c r="I196" s="353">
        <v>20221101</v>
      </c>
      <c r="J196" s="353">
        <v>20230215</v>
      </c>
      <c r="K196" s="354">
        <v>3742.78</v>
      </c>
      <c r="L196" s="354">
        <v>64.81</v>
      </c>
      <c r="M196" s="354">
        <v>58</v>
      </c>
      <c r="N196" s="354">
        <v>1.1399999999999999</v>
      </c>
      <c r="O196" s="354">
        <v>0.65</v>
      </c>
      <c r="P196" s="354">
        <v>0.74</v>
      </c>
      <c r="Q196" s="354">
        <v>0.52</v>
      </c>
      <c r="R196" s="354">
        <v>1.54</v>
      </c>
      <c r="S196" s="354">
        <v>4.41</v>
      </c>
      <c r="T196" s="354">
        <v>6.36</v>
      </c>
      <c r="U196" s="354">
        <v>2.12</v>
      </c>
      <c r="V196" s="354">
        <v>1.97</v>
      </c>
      <c r="W196" s="354">
        <v>2.57</v>
      </c>
      <c r="X196" s="354">
        <v>3.15</v>
      </c>
      <c r="Y196" s="374">
        <f t="shared" si="10"/>
        <v>0.30456852791878175</v>
      </c>
      <c r="Z196" s="374">
        <f t="shared" si="11"/>
        <v>0.22568093385214016</v>
      </c>
      <c r="AA196" s="354">
        <v>-15.64</v>
      </c>
      <c r="AB196" s="354"/>
      <c r="AC196" s="354">
        <v>26.03</v>
      </c>
      <c r="AD196" s="354">
        <v>25.19</v>
      </c>
      <c r="AE196" s="354">
        <v>20.56</v>
      </c>
      <c r="AF196" s="354"/>
      <c r="AG196" s="354">
        <v>33.878861654044456</v>
      </c>
      <c r="AH196" s="354">
        <v>1.392389598559054</v>
      </c>
      <c r="AI196" s="354">
        <v>2.9998147052899342</v>
      </c>
      <c r="AJ196" s="354">
        <v>1.9846390078400389</v>
      </c>
      <c r="AK196" s="354">
        <v>21.054633770753359</v>
      </c>
      <c r="AL196" s="354">
        <v>18.190000000000001</v>
      </c>
      <c r="AM196" s="354">
        <v>3.77</v>
      </c>
      <c r="AN196" s="354">
        <v>1.92</v>
      </c>
      <c r="AO196" s="354">
        <v>2.8659912890985506</v>
      </c>
      <c r="AP196" s="354">
        <v>22.50562038788512</v>
      </c>
      <c r="AQ196" s="354">
        <v>32.367506637608102</v>
      </c>
      <c r="AR196" s="354">
        <v>48.924021951347385</v>
      </c>
      <c r="AS196" s="354">
        <v>0.5654046539059856</v>
      </c>
      <c r="AT196" s="354">
        <v>17.21</v>
      </c>
      <c r="AU196" s="354">
        <v>-1.75</v>
      </c>
      <c r="AV196" s="354">
        <v>15.85</v>
      </c>
      <c r="AW196" s="354">
        <v>1755.31</v>
      </c>
      <c r="AX196" s="354">
        <v>2019.3</v>
      </c>
      <c r="AY196" s="374">
        <v>0.1585473630991629</v>
      </c>
      <c r="AZ196" s="374">
        <v>1.6103660343805573</v>
      </c>
      <c r="BA196" s="374">
        <v>1.4190572617842276</v>
      </c>
      <c r="BB196" s="374">
        <v>1.6222222222222222</v>
      </c>
      <c r="BC196" s="374">
        <v>1.4190572617842276</v>
      </c>
      <c r="BD196" s="354">
        <v>11.23</v>
      </c>
      <c r="BE196" s="374">
        <v>5.0673239673059242E-2</v>
      </c>
      <c r="BF196" s="374">
        <v>2.3196387821000804E-2</v>
      </c>
      <c r="BG196" s="354">
        <v>6.01</v>
      </c>
      <c r="BH196" s="354">
        <v>7.21</v>
      </c>
      <c r="BI196" s="354">
        <v>3.46</v>
      </c>
      <c r="BJ196" s="354">
        <v>4.6900000000000004</v>
      </c>
      <c r="BK196" s="374">
        <v>-0.33841280118392453</v>
      </c>
      <c r="BL196" s="374">
        <v>-2.9964870361242023E-2</v>
      </c>
      <c r="BM196" s="354">
        <v>0</v>
      </c>
      <c r="BN196" s="354">
        <v>0</v>
      </c>
      <c r="BO196" s="374">
        <v>0</v>
      </c>
      <c r="BP196" s="374">
        <v>2.204543379605849E-2</v>
      </c>
      <c r="BQ196" s="374">
        <v>3.1422403544015813E-2</v>
      </c>
      <c r="BR196" s="354">
        <v>126.45</v>
      </c>
      <c r="BS196" s="354">
        <v>237.89</v>
      </c>
      <c r="BT196" s="354">
        <v>215.04</v>
      </c>
      <c r="BU196" s="354">
        <v>976.4</v>
      </c>
      <c r="BV196" s="354">
        <v>70.459999999999994</v>
      </c>
      <c r="BW196" s="354">
        <v>161.04</v>
      </c>
      <c r="BX196" s="354">
        <v>4.1100000000000003</v>
      </c>
      <c r="BY196" s="354">
        <v>6.42</v>
      </c>
      <c r="BZ196" s="354">
        <v>4.3756027964046229</v>
      </c>
      <c r="CA196" s="354">
        <v>49.27</v>
      </c>
      <c r="CB196" s="354">
        <v>0.73258309047315351</v>
      </c>
      <c r="CC196" s="354">
        <v>7.866012822316458</v>
      </c>
      <c r="CD196" s="354">
        <v>0.97</v>
      </c>
      <c r="CE196" s="354">
        <v>0.44</v>
      </c>
      <c r="CF196" s="354">
        <v>0.87</v>
      </c>
      <c r="CG196" s="354">
        <v>0.53</v>
      </c>
      <c r="CH196" s="353" t="s">
        <v>100</v>
      </c>
      <c r="CI196" s="355">
        <v>1179.28</v>
      </c>
    </row>
    <row r="197" spans="1:87" ht="13.5" thickBot="1">
      <c r="A197" s="353" t="s">
        <v>581</v>
      </c>
      <c r="B197" s="353" t="s">
        <v>582</v>
      </c>
      <c r="C197" s="353" t="s">
        <v>96</v>
      </c>
      <c r="D197" s="353" t="s">
        <v>197</v>
      </c>
      <c r="E197" s="353" t="s">
        <v>583</v>
      </c>
      <c r="F197" s="353" t="s">
        <v>105</v>
      </c>
      <c r="G197" s="353">
        <v>12</v>
      </c>
      <c r="H197" s="353">
        <v>202112</v>
      </c>
      <c r="I197" s="353">
        <v>20221026</v>
      </c>
      <c r="J197" s="353">
        <v>20230208</v>
      </c>
      <c r="K197" s="354">
        <v>14493.17</v>
      </c>
      <c r="L197" s="354">
        <v>96.75</v>
      </c>
      <c r="M197" s="354">
        <v>150</v>
      </c>
      <c r="N197" s="354">
        <v>0.71</v>
      </c>
      <c r="O197" s="354">
        <v>2.44</v>
      </c>
      <c r="P197" s="354">
        <v>3.14</v>
      </c>
      <c r="Q197" s="354"/>
      <c r="R197" s="354">
        <v>41.39</v>
      </c>
      <c r="S197" s="354">
        <v>-12.65</v>
      </c>
      <c r="T197" s="354">
        <v>18.66</v>
      </c>
      <c r="U197" s="354">
        <v>14.17</v>
      </c>
      <c r="V197" s="354">
        <v>12.46</v>
      </c>
      <c r="W197" s="354">
        <v>13.89</v>
      </c>
      <c r="X197" s="354">
        <v>11.75</v>
      </c>
      <c r="Y197" s="374">
        <f t="shared" si="10"/>
        <v>0.1147672552166934</v>
      </c>
      <c r="Z197" s="374">
        <f t="shared" si="11"/>
        <v>-0.1540676745860331</v>
      </c>
      <c r="AA197" s="354">
        <v>66.72</v>
      </c>
      <c r="AB197" s="354"/>
      <c r="AC197" s="354">
        <v>6.83</v>
      </c>
      <c r="AD197" s="354">
        <v>6.97</v>
      </c>
      <c r="AE197" s="354">
        <v>8.23</v>
      </c>
      <c r="AF197" s="354"/>
      <c r="AG197" s="354">
        <v>446.69660801423862</v>
      </c>
      <c r="AH197" s="354">
        <v>9.9959615651093472</v>
      </c>
      <c r="AI197" s="354">
        <v>-41.730648846233905</v>
      </c>
      <c r="AJ197" s="354">
        <v>-45.137910163776162</v>
      </c>
      <c r="AK197" s="354">
        <v>-2.302384522081808</v>
      </c>
      <c r="AL197" s="354">
        <v>5.76</v>
      </c>
      <c r="AM197" s="354">
        <v>1.55</v>
      </c>
      <c r="AN197" s="354">
        <v>0.22</v>
      </c>
      <c r="AO197" s="354">
        <v>0.2920954866142294</v>
      </c>
      <c r="AP197" s="354">
        <v>7.262433254062846</v>
      </c>
      <c r="AQ197" s="354">
        <v>-3.1266722827057136</v>
      </c>
      <c r="AR197" s="354">
        <v>-2.8906536127486753</v>
      </c>
      <c r="AS197" s="354">
        <v>6.9473593336241706</v>
      </c>
      <c r="AT197" s="354">
        <v>62.56</v>
      </c>
      <c r="AU197" s="354">
        <v>7.66</v>
      </c>
      <c r="AV197" s="354">
        <v>42.87</v>
      </c>
      <c r="AW197" s="354">
        <v>59152</v>
      </c>
      <c r="AX197" s="354">
        <v>69371.66</v>
      </c>
      <c r="AY197" s="374">
        <v>0.42865423630567095</v>
      </c>
      <c r="AZ197" s="374">
        <v>0.81484716157205239</v>
      </c>
      <c r="BA197" s="374">
        <v>0.49194113524877359</v>
      </c>
      <c r="BB197" s="374">
        <v>0.85430939258211414</v>
      </c>
      <c r="BC197" s="374">
        <v>0.49194113524877359</v>
      </c>
      <c r="BD197" s="354">
        <v>25.11</v>
      </c>
      <c r="BE197" s="374">
        <v>0.15718804920913884</v>
      </c>
      <c r="BF197" s="374">
        <v>6.1574339252107028E-2</v>
      </c>
      <c r="BG197" s="354">
        <v>16.920000000000002</v>
      </c>
      <c r="BH197" s="354">
        <v>9.08</v>
      </c>
      <c r="BI197" s="354">
        <v>8.26</v>
      </c>
      <c r="BJ197" s="354">
        <v>4.6500000000000004</v>
      </c>
      <c r="BK197" s="374">
        <v>8.1648893840522041E-2</v>
      </c>
      <c r="BL197" s="374">
        <v>-7.6276856739275886E-3</v>
      </c>
      <c r="BM197" s="354">
        <v>2.58</v>
      </c>
      <c r="BN197" s="354">
        <v>3.13</v>
      </c>
      <c r="BO197" s="374">
        <v>0.23009292152823921</v>
      </c>
      <c r="BP197" s="374">
        <v>0.1040379013854012</v>
      </c>
      <c r="BQ197" s="374">
        <v>-0.46979506831573858</v>
      </c>
      <c r="BR197" s="354">
        <v>2808</v>
      </c>
      <c r="BS197" s="354">
        <v>3232</v>
      </c>
      <c r="BT197" s="354">
        <v>2360</v>
      </c>
      <c r="BU197" s="354">
        <v>4787</v>
      </c>
      <c r="BV197" s="354">
        <v>2078</v>
      </c>
      <c r="BW197" s="354">
        <v>81.48</v>
      </c>
      <c r="BX197" s="354">
        <v>2.2200000000000002</v>
      </c>
      <c r="BY197" s="354">
        <v>3.21</v>
      </c>
      <c r="BZ197" s="354">
        <v>6.1260273972602741</v>
      </c>
      <c r="CA197" s="354">
        <v>24.24</v>
      </c>
      <c r="CB197" s="354">
        <v>0.6219344949983866</v>
      </c>
      <c r="CC197" s="354">
        <v>1.9146025878003696</v>
      </c>
      <c r="CD197" s="354">
        <v>0.32</v>
      </c>
      <c r="CE197" s="354">
        <v>1.63</v>
      </c>
      <c r="CF197" s="354">
        <v>0.86</v>
      </c>
      <c r="CG197" s="354">
        <v>0.63</v>
      </c>
      <c r="CH197" s="353">
        <v>690</v>
      </c>
      <c r="CI197" s="355">
        <v>7135</v>
      </c>
    </row>
    <row r="198" spans="1:87" ht="13.5" thickBot="1">
      <c r="A198" s="353" t="s">
        <v>584</v>
      </c>
      <c r="B198" s="353" t="s">
        <v>585</v>
      </c>
      <c r="C198" s="353" t="s">
        <v>108</v>
      </c>
      <c r="D198" s="353" t="s">
        <v>129</v>
      </c>
      <c r="E198" s="353" t="s">
        <v>299</v>
      </c>
      <c r="F198" s="353" t="s">
        <v>105</v>
      </c>
      <c r="G198" s="353">
        <v>12</v>
      </c>
      <c r="H198" s="353">
        <v>202112</v>
      </c>
      <c r="I198" s="353">
        <v>20221109</v>
      </c>
      <c r="J198" s="353">
        <v>20230224</v>
      </c>
      <c r="K198" s="354">
        <v>21594.45</v>
      </c>
      <c r="L198" s="354">
        <v>207.92</v>
      </c>
      <c r="M198" s="354">
        <v>103.86</v>
      </c>
      <c r="N198" s="354">
        <v>0.86</v>
      </c>
      <c r="O198" s="354">
        <v>-4.0199999999999996</v>
      </c>
      <c r="P198" s="354">
        <v>-4.13</v>
      </c>
      <c r="Q198" s="354">
        <v>-2.37</v>
      </c>
      <c r="R198" s="354">
        <v>-34.08</v>
      </c>
      <c r="S198" s="354">
        <v>-31.44</v>
      </c>
      <c r="T198" s="354">
        <v>-21.98</v>
      </c>
      <c r="U198" s="354">
        <v>-21.35</v>
      </c>
      <c r="V198" s="354">
        <v>-12.69</v>
      </c>
      <c r="W198" s="354">
        <v>-17.68</v>
      </c>
      <c r="X198" s="354">
        <v>-12.49</v>
      </c>
      <c r="Y198" s="374">
        <f t="shared" si="10"/>
        <v>0.39322301024428685</v>
      </c>
      <c r="Z198" s="374">
        <f t="shared" si="11"/>
        <v>-0.29355203619909498</v>
      </c>
      <c r="AA198" s="354"/>
      <c r="AB198" s="354"/>
      <c r="AC198" s="354"/>
      <c r="AD198" s="354"/>
      <c r="AE198" s="354"/>
      <c r="AF198" s="354"/>
      <c r="AG198" s="354">
        <v>12.077172144837666</v>
      </c>
      <c r="AH198" s="354">
        <v>-20.765656795700369</v>
      </c>
      <c r="AI198" s="354">
        <v>-16.29481146351549</v>
      </c>
      <c r="AJ198" s="354">
        <v>-17.672915848672961</v>
      </c>
      <c r="AK198" s="354">
        <v>-12.580691740987636</v>
      </c>
      <c r="AL198" s="354"/>
      <c r="AM198" s="354">
        <v>4.63</v>
      </c>
      <c r="AN198" s="354">
        <v>17.28</v>
      </c>
      <c r="AO198" s="354">
        <v>14.184493036913761</v>
      </c>
      <c r="AP198" s="354">
        <v>-8.715046028691857</v>
      </c>
      <c r="AQ198" s="354">
        <v>-10.513074335203145</v>
      </c>
      <c r="AR198" s="354">
        <v>-9.6932824023446038</v>
      </c>
      <c r="AS198" s="354">
        <v>48.984246050032574</v>
      </c>
      <c r="AT198" s="354">
        <v>44.89</v>
      </c>
      <c r="AU198" s="354">
        <v>54.12</v>
      </c>
      <c r="AV198" s="354">
        <v>280.83</v>
      </c>
      <c r="AW198" s="354">
        <v>1176.28</v>
      </c>
      <c r="AX198" s="354">
        <v>1449.6</v>
      </c>
      <c r="AY198" s="374">
        <v>2.8082939969048866</v>
      </c>
      <c r="AZ198" s="374">
        <v>0.11494226961386582</v>
      </c>
      <c r="BA198" s="374">
        <v>0.13208021803940684</v>
      </c>
      <c r="BB198" s="374">
        <v>0.11396441653584506</v>
      </c>
      <c r="BC198" s="374">
        <v>0.13208021803940684</v>
      </c>
      <c r="BD198" s="354">
        <v>-38.92</v>
      </c>
      <c r="BE198" s="374">
        <v>-0.35614075822125119</v>
      </c>
      <c r="BF198" s="374">
        <v>-0.32144791062717382</v>
      </c>
      <c r="BG198" s="354">
        <v>-37.56</v>
      </c>
      <c r="BH198" s="354">
        <v>-38.18</v>
      </c>
      <c r="BI198" s="354">
        <v>-27.93</v>
      </c>
      <c r="BJ198" s="354">
        <v>-30.16</v>
      </c>
      <c r="BK198" s="374">
        <v>0.17735981312567939</v>
      </c>
      <c r="BL198" s="374">
        <v>-0.2392981305083593</v>
      </c>
      <c r="BM198" s="354">
        <v>0</v>
      </c>
      <c r="BN198" s="354">
        <v>0</v>
      </c>
      <c r="BO198" s="374">
        <v>0</v>
      </c>
      <c r="BP198" s="374">
        <v>-0.10129588680829447</v>
      </c>
      <c r="BQ198" s="374">
        <v>-8.6209345603282736E-2</v>
      </c>
      <c r="BR198" s="354">
        <v>-1422.83</v>
      </c>
      <c r="BS198" s="354">
        <v>-1376.37</v>
      </c>
      <c r="BT198" s="354">
        <v>-1366.9</v>
      </c>
      <c r="BU198" s="354">
        <v>202.11</v>
      </c>
      <c r="BV198" s="354">
        <v>-1413.35</v>
      </c>
      <c r="BW198" s="354">
        <v>11.49</v>
      </c>
      <c r="BX198" s="354">
        <v>-171.94</v>
      </c>
      <c r="BY198" s="354">
        <v>-171.94</v>
      </c>
      <c r="BZ198" s="354">
        <v>-55.2459647996264</v>
      </c>
      <c r="CA198" s="354">
        <v>4.28</v>
      </c>
      <c r="CB198" s="354">
        <v>0.30788551850851315</v>
      </c>
      <c r="CC198" s="354">
        <v>1.7139972843907527</v>
      </c>
      <c r="CD198" s="354">
        <v>0.04</v>
      </c>
      <c r="CE198" s="354">
        <v>4.07</v>
      </c>
      <c r="CF198" s="354">
        <v>4.6100000000000003</v>
      </c>
      <c r="CG198" s="354">
        <v>4.3099999999999996</v>
      </c>
      <c r="CH198" s="353" t="s">
        <v>100</v>
      </c>
      <c r="CI198" s="355">
        <v>6242.99</v>
      </c>
    </row>
    <row r="199" spans="1:87" ht="13.5" thickBot="1">
      <c r="A199" s="353" t="s">
        <v>586</v>
      </c>
      <c r="B199" s="353" t="s">
        <v>587</v>
      </c>
      <c r="C199" s="353" t="s">
        <v>108</v>
      </c>
      <c r="D199" s="353" t="s">
        <v>123</v>
      </c>
      <c r="E199" s="353" t="s">
        <v>217</v>
      </c>
      <c r="F199" s="353" t="s">
        <v>105</v>
      </c>
      <c r="G199" s="353">
        <v>12</v>
      </c>
      <c r="H199" s="353">
        <v>202112</v>
      </c>
      <c r="I199" s="353">
        <v>20221107</v>
      </c>
      <c r="J199" s="353">
        <v>20230209</v>
      </c>
      <c r="K199" s="354">
        <v>3504.18</v>
      </c>
      <c r="L199" s="354">
        <v>50.69</v>
      </c>
      <c r="M199" s="354">
        <v>69</v>
      </c>
      <c r="N199" s="354">
        <v>1.35</v>
      </c>
      <c r="O199" s="354">
        <v>0.78</v>
      </c>
      <c r="P199" s="354">
        <v>2.73</v>
      </c>
      <c r="Q199" s="354">
        <v>3.23</v>
      </c>
      <c r="R199" s="354">
        <v>-105.13</v>
      </c>
      <c r="S199" s="354">
        <v>16.25</v>
      </c>
      <c r="T199" s="354">
        <v>-5.97</v>
      </c>
      <c r="U199" s="354">
        <v>12.5</v>
      </c>
      <c r="V199" s="354">
        <v>19.899999999999999</v>
      </c>
      <c r="W199" s="354">
        <v>10.199999999999999</v>
      </c>
      <c r="X199" s="354">
        <v>13.88</v>
      </c>
      <c r="Y199" s="374">
        <f t="shared" si="10"/>
        <v>-0.48743718592964824</v>
      </c>
      <c r="Z199" s="374">
        <f t="shared" si="11"/>
        <v>0.36078431372549047</v>
      </c>
      <c r="AA199" s="354">
        <v>32.31</v>
      </c>
      <c r="AB199" s="354"/>
      <c r="AC199" s="354">
        <v>4.0599999999999996</v>
      </c>
      <c r="AD199" s="354">
        <v>4.97</v>
      </c>
      <c r="AE199" s="354">
        <v>3.65</v>
      </c>
      <c r="AF199" s="354"/>
      <c r="AG199" s="354">
        <v>114.29492975863816</v>
      </c>
      <c r="AH199" s="354">
        <v>13.195613150592507</v>
      </c>
      <c r="AI199" s="354">
        <v>-11.224317283583259</v>
      </c>
      <c r="AJ199" s="354">
        <v>-11.224317283583259</v>
      </c>
      <c r="AK199" s="354">
        <v>-4.4350136175149348</v>
      </c>
      <c r="AL199" s="354">
        <v>2.4500000000000002</v>
      </c>
      <c r="AM199" s="354">
        <v>0.62</v>
      </c>
      <c r="AN199" s="354">
        <v>0.35</v>
      </c>
      <c r="AO199" s="354">
        <v>0.24347135959873287</v>
      </c>
      <c r="AP199" s="354">
        <v>1.2120948585630842</v>
      </c>
      <c r="AQ199" s="354">
        <v>-2.4792191133333334</v>
      </c>
      <c r="AR199" s="354">
        <v>-2.4792191133333334</v>
      </c>
      <c r="AS199" s="354">
        <v>1073.6723285457708</v>
      </c>
      <c r="AT199" s="354">
        <v>81.86</v>
      </c>
      <c r="AU199" s="354">
        <v>0.14000000000000001</v>
      </c>
      <c r="AV199" s="354">
        <v>-16.010000000000002</v>
      </c>
      <c r="AW199" s="354">
        <v>7142</v>
      </c>
      <c r="AX199" s="354">
        <v>8210.19</v>
      </c>
      <c r="AY199" s="374">
        <v>-0.30425840793612385</v>
      </c>
      <c r="AZ199" s="374">
        <v>0.89820923656927432</v>
      </c>
      <c r="BA199" s="374">
        <v>0</v>
      </c>
      <c r="BB199" s="374">
        <v>0.79804289958364916</v>
      </c>
      <c r="BC199" s="374">
        <v>0</v>
      </c>
      <c r="BD199" s="354">
        <v>9.5</v>
      </c>
      <c r="BE199" s="374">
        <v>0</v>
      </c>
      <c r="BF199" s="374">
        <v>4.4396118046751282E-3</v>
      </c>
      <c r="BG199" s="354">
        <v>7.43</v>
      </c>
      <c r="BH199" s="354">
        <v>5.76</v>
      </c>
      <c r="BI199" s="354">
        <v>0.45</v>
      </c>
      <c r="BJ199" s="354">
        <v>0.47</v>
      </c>
      <c r="BK199" s="374">
        <v>0</v>
      </c>
      <c r="BL199" s="374">
        <v>0</v>
      </c>
      <c r="BM199" s="354">
        <v>0</v>
      </c>
      <c r="BN199" s="354">
        <v>0</v>
      </c>
      <c r="BO199" s="374">
        <v>0</v>
      </c>
      <c r="BP199" s="374">
        <v>0.2650786088909704</v>
      </c>
      <c r="BQ199" s="374">
        <v>-0.22547845085542911</v>
      </c>
      <c r="BR199" s="354">
        <v>-208</v>
      </c>
      <c r="BS199" s="354">
        <v>-462</v>
      </c>
      <c r="BT199" s="354">
        <v>1651</v>
      </c>
      <c r="BU199" s="354">
        <v>3157</v>
      </c>
      <c r="BV199" s="354">
        <v>-108</v>
      </c>
      <c r="BW199" s="354">
        <v>89.82</v>
      </c>
      <c r="BX199" s="354">
        <v>10.06</v>
      </c>
      <c r="BY199" s="354">
        <v>10.7</v>
      </c>
      <c r="BZ199" s="354">
        <v>0</v>
      </c>
      <c r="CA199" s="354">
        <v>34.93</v>
      </c>
      <c r="CB199" s="354">
        <v>0.97347512418731197</v>
      </c>
      <c r="CC199" s="354">
        <v>-0.95619158878504684</v>
      </c>
      <c r="CD199" s="354">
        <v>0.54</v>
      </c>
      <c r="CE199" s="354">
        <v>0.59</v>
      </c>
      <c r="CF199" s="354">
        <v>0.53</v>
      </c>
      <c r="CG199" s="354">
        <v>0.14000000000000001</v>
      </c>
      <c r="CH199" s="353" t="s">
        <v>100</v>
      </c>
      <c r="CI199" s="355">
        <v>16207</v>
      </c>
    </row>
    <row r="200" spans="1:87" ht="13.5" thickBot="1">
      <c r="A200" s="353" t="s">
        <v>588</v>
      </c>
      <c r="B200" s="353" t="s">
        <v>589</v>
      </c>
      <c r="C200" s="353" t="s">
        <v>96</v>
      </c>
      <c r="D200" s="353" t="s">
        <v>197</v>
      </c>
      <c r="E200" s="353" t="s">
        <v>590</v>
      </c>
      <c r="F200" s="353" t="s">
        <v>105</v>
      </c>
      <c r="G200" s="353">
        <v>6</v>
      </c>
      <c r="H200" s="353">
        <v>202206</v>
      </c>
      <c r="I200" s="353">
        <v>20220816</v>
      </c>
      <c r="J200" s="353">
        <v>20221220</v>
      </c>
      <c r="K200" s="354">
        <v>90971</v>
      </c>
      <c r="L200" s="354">
        <v>61.67</v>
      </c>
      <c r="M200" s="354">
        <v>1475</v>
      </c>
      <c r="N200" s="354">
        <v>0.87</v>
      </c>
      <c r="O200" s="354"/>
      <c r="P200" s="354"/>
      <c r="Q200" s="354"/>
      <c r="R200" s="354"/>
      <c r="S200" s="354"/>
      <c r="T200" s="354"/>
      <c r="U200" s="354"/>
      <c r="V200" s="354">
        <v>7.53</v>
      </c>
      <c r="W200" s="354">
        <v>5.83</v>
      </c>
      <c r="X200" s="354">
        <v>5.88</v>
      </c>
      <c r="Y200" s="374">
        <f t="shared" si="10"/>
        <v>-0.22576361221779551</v>
      </c>
      <c r="Z200" s="374">
        <f t="shared" si="11"/>
        <v>8.5763293310463506E-3</v>
      </c>
      <c r="AA200" s="354"/>
      <c r="AB200" s="354">
        <v>3</v>
      </c>
      <c r="AC200" s="354"/>
      <c r="AD200" s="354">
        <v>10.58</v>
      </c>
      <c r="AE200" s="354">
        <v>10.48</v>
      </c>
      <c r="AF200" s="354">
        <v>3.53</v>
      </c>
      <c r="AG200" s="354">
        <v>8.9462483032945403</v>
      </c>
      <c r="AH200" s="354">
        <v>1.3512410953682343</v>
      </c>
      <c r="AI200" s="354">
        <v>0</v>
      </c>
      <c r="AJ200" s="354">
        <v>0</v>
      </c>
      <c r="AK200" s="354">
        <v>0</v>
      </c>
      <c r="AL200" s="354">
        <v>3.37</v>
      </c>
      <c r="AM200" s="354">
        <v>1.87</v>
      </c>
      <c r="AN200" s="354"/>
      <c r="AO200" s="354">
        <v>6.8035719223310993</v>
      </c>
      <c r="AP200" s="354">
        <v>16.659176347473181</v>
      </c>
      <c r="AQ200" s="354">
        <v>0</v>
      </c>
      <c r="AR200" s="354">
        <v>0</v>
      </c>
      <c r="AS200" s="354">
        <v>6.8062658161009368</v>
      </c>
      <c r="AT200" s="354">
        <v>33.06</v>
      </c>
      <c r="AU200" s="354"/>
      <c r="AV200" s="354">
        <v>7.04</v>
      </c>
      <c r="AW200" s="354">
        <v>65098</v>
      </c>
      <c r="AX200" s="354">
        <v>50946.86</v>
      </c>
      <c r="AY200" s="374">
        <v>0.41662202138314969</v>
      </c>
      <c r="AZ200" s="374">
        <v>0.42081447963800905</v>
      </c>
      <c r="BA200" s="374">
        <v>0.79640801608764999</v>
      </c>
      <c r="BB200" s="374">
        <v>0.42085187539732993</v>
      </c>
      <c r="BC200" s="374">
        <v>0.79640801608764999</v>
      </c>
      <c r="BD200" s="354"/>
      <c r="BE200" s="374">
        <v>0.11020869809705164</v>
      </c>
      <c r="BF200" s="374">
        <v>3.6654946628208097E-2</v>
      </c>
      <c r="BG200" s="354"/>
      <c r="BH200" s="354"/>
      <c r="BI200" s="354"/>
      <c r="BJ200" s="354"/>
      <c r="BK200" s="374">
        <v>0</v>
      </c>
      <c r="BL200" s="374">
        <v>-0.16177586917387815</v>
      </c>
      <c r="BM200" s="354">
        <v>11.3</v>
      </c>
      <c r="BN200" s="354">
        <v>6.33</v>
      </c>
      <c r="BO200" s="374">
        <v>4.8103924771682944</v>
      </c>
      <c r="BP200" s="374">
        <v>2.2279325562543022E-2</v>
      </c>
      <c r="BQ200" s="374">
        <v>0</v>
      </c>
      <c r="BR200" s="354">
        <v>34187</v>
      </c>
      <c r="BS200" s="354">
        <v>39870</v>
      </c>
      <c r="BT200" s="354">
        <v>27002</v>
      </c>
      <c r="BU200" s="354">
        <v>13806</v>
      </c>
      <c r="BV200" s="354">
        <v>30900</v>
      </c>
      <c r="BW200" s="354">
        <v>173.35</v>
      </c>
      <c r="BX200" s="354"/>
      <c r="BY200" s="354"/>
      <c r="BZ200" s="354">
        <v>-26.57473035439137</v>
      </c>
      <c r="CA200" s="354">
        <v>22.06</v>
      </c>
      <c r="CB200" s="354">
        <v>0.48756908980097935</v>
      </c>
      <c r="CC200" s="354">
        <v>-8.5820499203398834E-2</v>
      </c>
      <c r="CD200" s="354">
        <v>0.28000000000000003</v>
      </c>
      <c r="CE200" s="354">
        <v>1.69</v>
      </c>
      <c r="CF200" s="354">
        <v>1.4</v>
      </c>
      <c r="CG200" s="354">
        <v>1.08</v>
      </c>
      <c r="CH200" s="353" t="s">
        <v>100</v>
      </c>
      <c r="CI200" s="355">
        <v>48766</v>
      </c>
    </row>
    <row r="201" spans="1:87" ht="13.5" thickBot="1">
      <c r="A201" s="353" t="s">
        <v>591</v>
      </c>
      <c r="B201" s="353" t="s">
        <v>592</v>
      </c>
      <c r="C201" s="353" t="s">
        <v>108</v>
      </c>
      <c r="D201" s="353" t="s">
        <v>97</v>
      </c>
      <c r="E201" s="353" t="s">
        <v>277</v>
      </c>
      <c r="F201" s="353" t="s">
        <v>105</v>
      </c>
      <c r="G201" s="353">
        <v>12</v>
      </c>
      <c r="H201" s="353">
        <v>202112</v>
      </c>
      <c r="I201" s="353">
        <v>20221122</v>
      </c>
      <c r="J201" s="353">
        <v>20230307</v>
      </c>
      <c r="K201" s="354">
        <v>39288.080000000002</v>
      </c>
      <c r="L201" s="354">
        <v>113.7</v>
      </c>
      <c r="M201" s="354">
        <v>346</v>
      </c>
      <c r="N201" s="354">
        <v>0.68</v>
      </c>
      <c r="O201" s="354">
        <v>2.35</v>
      </c>
      <c r="P201" s="354">
        <v>2.52</v>
      </c>
      <c r="Q201" s="354">
        <v>2.2799999999999998</v>
      </c>
      <c r="R201" s="354">
        <v>0.85</v>
      </c>
      <c r="S201" s="354">
        <v>44.79</v>
      </c>
      <c r="T201" s="354">
        <v>50.17</v>
      </c>
      <c r="U201" s="354">
        <v>5.79</v>
      </c>
      <c r="V201" s="354">
        <v>8.11</v>
      </c>
      <c r="W201" s="354">
        <v>8.66</v>
      </c>
      <c r="X201" s="354">
        <v>10.91</v>
      </c>
      <c r="Y201" s="374">
        <f t="shared" si="10"/>
        <v>6.7817509247842356E-2</v>
      </c>
      <c r="Z201" s="374">
        <f t="shared" si="11"/>
        <v>0.25981524249422638</v>
      </c>
      <c r="AA201" s="354">
        <v>-5.87</v>
      </c>
      <c r="AB201" s="354">
        <v>20.89</v>
      </c>
      <c r="AC201" s="354">
        <v>13.67</v>
      </c>
      <c r="AD201" s="354">
        <v>13.12</v>
      </c>
      <c r="AE201" s="354">
        <v>10.42</v>
      </c>
      <c r="AF201" s="354">
        <v>0.63</v>
      </c>
      <c r="AG201" s="354">
        <v>354.65519713261648</v>
      </c>
      <c r="AH201" s="354">
        <v>12.389964157706093</v>
      </c>
      <c r="AI201" s="354">
        <v>66.038709677419348</v>
      </c>
      <c r="AJ201" s="354">
        <v>66.038709677419348</v>
      </c>
      <c r="AK201" s="354">
        <v>11.167154894490038</v>
      </c>
      <c r="AL201" s="354">
        <v>6.92</v>
      </c>
      <c r="AM201" s="354">
        <v>1.25</v>
      </c>
      <c r="AN201" s="354">
        <v>2.1</v>
      </c>
      <c r="AO201" s="354">
        <v>0.64349047183998187</v>
      </c>
      <c r="AP201" s="354">
        <v>7.9686386163396072</v>
      </c>
      <c r="AQ201" s="354">
        <v>3.455810103773175</v>
      </c>
      <c r="AR201" s="354">
        <v>3.455810103773175</v>
      </c>
      <c r="AS201" s="354">
        <v>496.95197132616488</v>
      </c>
      <c r="AT201" s="354">
        <v>90.6</v>
      </c>
      <c r="AU201" s="354">
        <v>7.81</v>
      </c>
      <c r="AV201" s="354">
        <v>19.05</v>
      </c>
      <c r="AW201" s="354">
        <v>19536</v>
      </c>
      <c r="AX201" s="354">
        <v>17437.79</v>
      </c>
      <c r="AY201" s="374">
        <v>0.16268188355716606</v>
      </c>
      <c r="AZ201" s="374">
        <v>-0.54494482022071911</v>
      </c>
      <c r="BA201" s="374">
        <v>-0.26652719665271968</v>
      </c>
      <c r="BB201" s="374">
        <v>-0.57318965800390698</v>
      </c>
      <c r="BC201" s="374">
        <v>-0.26652719665271968</v>
      </c>
      <c r="BD201" s="354">
        <v>6.09</v>
      </c>
      <c r="BE201" s="374">
        <v>4.3663153047968292E-2</v>
      </c>
      <c r="BF201" s="374">
        <v>1.1750756687814948E-2</v>
      </c>
      <c r="BG201" s="354">
        <v>4.57</v>
      </c>
      <c r="BH201" s="354">
        <v>7.44</v>
      </c>
      <c r="BI201" s="354">
        <v>3.51</v>
      </c>
      <c r="BJ201" s="354">
        <v>5.42</v>
      </c>
      <c r="BK201" s="374">
        <v>0</v>
      </c>
      <c r="BL201" s="374">
        <v>0</v>
      </c>
      <c r="BM201" s="354">
        <v>0</v>
      </c>
      <c r="BN201" s="354">
        <v>0</v>
      </c>
      <c r="BO201" s="374">
        <v>0</v>
      </c>
      <c r="BP201" s="374">
        <v>1.6800760114834126E-2</v>
      </c>
      <c r="BQ201" s="374">
        <v>0.58654151947259392</v>
      </c>
      <c r="BR201" s="354">
        <v>2228</v>
      </c>
      <c r="BS201" s="354">
        <v>5768</v>
      </c>
      <c r="BT201" s="354">
        <v>5681</v>
      </c>
      <c r="BU201" s="354">
        <v>10733</v>
      </c>
      <c r="BV201" s="354">
        <v>1605</v>
      </c>
      <c r="BW201" s="354">
        <v>-53.4</v>
      </c>
      <c r="BX201" s="354">
        <v>3.49</v>
      </c>
      <c r="BY201" s="354">
        <v>10.85</v>
      </c>
      <c r="BZ201" s="354">
        <v>4.3556430446194225</v>
      </c>
      <c r="CA201" s="354">
        <v>23.83</v>
      </c>
      <c r="CB201" s="354">
        <v>0.40675469690231936</v>
      </c>
      <c r="CC201" s="354">
        <v>4.0373448137765315</v>
      </c>
      <c r="CD201" s="354">
        <v>0.28000000000000003</v>
      </c>
      <c r="CE201" s="354">
        <v>2.46</v>
      </c>
      <c r="CF201" s="354">
        <v>2.86</v>
      </c>
      <c r="CG201" s="354">
        <v>2.71</v>
      </c>
      <c r="CH201" s="353" t="s">
        <v>100</v>
      </c>
      <c r="CI201" s="355">
        <v>34022</v>
      </c>
    </row>
    <row r="202" spans="1:87" ht="13.5" thickBot="1">
      <c r="A202" s="353" t="s">
        <v>593</v>
      </c>
      <c r="B202" s="353" t="s">
        <v>594</v>
      </c>
      <c r="C202" s="353" t="s">
        <v>108</v>
      </c>
      <c r="D202" s="353" t="s">
        <v>129</v>
      </c>
      <c r="E202" s="353" t="s">
        <v>299</v>
      </c>
      <c r="F202" s="353" t="s">
        <v>99</v>
      </c>
      <c r="G202" s="353">
        <v>12</v>
      </c>
      <c r="H202" s="353">
        <v>202112</v>
      </c>
      <c r="I202" s="353">
        <v>20221025</v>
      </c>
      <c r="J202" s="353">
        <v>20230202</v>
      </c>
      <c r="K202" s="354">
        <v>40815.760000000002</v>
      </c>
      <c r="L202" s="354">
        <v>283.44</v>
      </c>
      <c r="M202" s="354">
        <v>144</v>
      </c>
      <c r="N202" s="354">
        <v>0.2</v>
      </c>
      <c r="O202" s="354">
        <v>4.13</v>
      </c>
      <c r="P202" s="354">
        <v>3.41</v>
      </c>
      <c r="Q202" s="354">
        <v>4.0199999999999996</v>
      </c>
      <c r="R202" s="354">
        <v>15.5</v>
      </c>
      <c r="S202" s="354">
        <v>28.36</v>
      </c>
      <c r="T202" s="354">
        <v>7.02</v>
      </c>
      <c r="U202" s="354">
        <v>17.03</v>
      </c>
      <c r="V202" s="354">
        <v>19.18</v>
      </c>
      <c r="W202" s="354">
        <v>16.98</v>
      </c>
      <c r="X202" s="354">
        <v>15.85</v>
      </c>
      <c r="Y202" s="374">
        <f t="shared" si="10"/>
        <v>-0.11470281543274241</v>
      </c>
      <c r="Z202" s="374">
        <f t="shared" si="11"/>
        <v>-6.6548881036513574E-2</v>
      </c>
      <c r="AA202" s="354">
        <v>-6.09</v>
      </c>
      <c r="AB202" s="354">
        <v>10</v>
      </c>
      <c r="AC202" s="354">
        <v>16.64</v>
      </c>
      <c r="AD202" s="354">
        <v>16.7</v>
      </c>
      <c r="AE202" s="354">
        <v>17.88</v>
      </c>
      <c r="AF202" s="354">
        <v>1.67</v>
      </c>
      <c r="AG202" s="354">
        <v>71.767313019390585</v>
      </c>
      <c r="AH202" s="354">
        <v>19.838642659279778</v>
      </c>
      <c r="AI202" s="354">
        <v>16.603878116343491</v>
      </c>
      <c r="AJ202" s="354">
        <v>15.050554016620501</v>
      </c>
      <c r="AK202" s="354">
        <v>17.16346012679346</v>
      </c>
      <c r="AL202" s="354">
        <v>10.43</v>
      </c>
      <c r="AM202" s="354">
        <v>3.2</v>
      </c>
      <c r="AN202" s="354">
        <v>3.94</v>
      </c>
      <c r="AO202" s="354">
        <v>4.2563601976223557</v>
      </c>
      <c r="AP202" s="354">
        <v>9.4295420924366162</v>
      </c>
      <c r="AQ202" s="354">
        <v>18.397360694027359</v>
      </c>
      <c r="AR202" s="354">
        <v>20.29609901992362</v>
      </c>
      <c r="AS202" s="354">
        <v>34.010387811634352</v>
      </c>
      <c r="AT202" s="354">
        <v>88.66</v>
      </c>
      <c r="AU202" s="354">
        <v>-4.6399999999999997</v>
      </c>
      <c r="AV202" s="354">
        <v>-18.32</v>
      </c>
      <c r="AW202" s="354">
        <v>10981.7</v>
      </c>
      <c r="AX202" s="354">
        <v>10069.08</v>
      </c>
      <c r="AY202" s="374">
        <v>-0.18318878955119527</v>
      </c>
      <c r="AZ202" s="374">
        <v>-0.61103334499825024</v>
      </c>
      <c r="BA202" s="374">
        <v>-0.37568405089998019</v>
      </c>
      <c r="BB202" s="374">
        <v>-0.58004827031375705</v>
      </c>
      <c r="BC202" s="374">
        <v>-0.37568405089998019</v>
      </c>
      <c r="BD202" s="354">
        <v>21.31</v>
      </c>
      <c r="BE202" s="374">
        <v>0.139981268934145</v>
      </c>
      <c r="BF202" s="374">
        <v>0.12539559559296662</v>
      </c>
      <c r="BG202" s="354">
        <v>13.87</v>
      </c>
      <c r="BH202" s="354">
        <v>25.71</v>
      </c>
      <c r="BI202" s="354">
        <v>10.24</v>
      </c>
      <c r="BJ202" s="354">
        <v>18.91</v>
      </c>
      <c r="BK202" s="374">
        <v>-9.3551885218551886E-2</v>
      </c>
      <c r="BL202" s="374">
        <v>-2.1643893777983633E-2</v>
      </c>
      <c r="BM202" s="354">
        <v>0</v>
      </c>
      <c r="BN202" s="354">
        <v>0</v>
      </c>
      <c r="BO202" s="374">
        <v>0</v>
      </c>
      <c r="BP202" s="374">
        <v>6.961415769274959E-2</v>
      </c>
      <c r="BQ202" s="374">
        <v>5.2812667613939566E-2</v>
      </c>
      <c r="BR202" s="354">
        <v>1745.2</v>
      </c>
      <c r="BS202" s="354">
        <v>2862.2</v>
      </c>
      <c r="BT202" s="354">
        <v>3992</v>
      </c>
      <c r="BU202" s="354">
        <v>6274</v>
      </c>
      <c r="BV202" s="354">
        <v>1556.1</v>
      </c>
      <c r="BW202" s="354">
        <v>-61.1</v>
      </c>
      <c r="BX202" s="354">
        <v>27.64</v>
      </c>
      <c r="BY202" s="354">
        <v>24.06</v>
      </c>
      <c r="BZ202" s="354">
        <v>11.350251840371948</v>
      </c>
      <c r="CA202" s="354">
        <v>32.97</v>
      </c>
      <c r="CB202" s="354">
        <v>0.486332289914783</v>
      </c>
      <c r="CC202" s="354">
        <v>0.63243405019453591</v>
      </c>
      <c r="CD202" s="354">
        <v>0.49</v>
      </c>
      <c r="CE202" s="354">
        <v>2.4900000000000002</v>
      </c>
      <c r="CF202" s="354">
        <v>1.51</v>
      </c>
      <c r="CG202" s="354">
        <v>1.1499999999999999</v>
      </c>
      <c r="CH202" s="353" t="s">
        <v>100</v>
      </c>
      <c r="CI202" s="355">
        <v>10959.7</v>
      </c>
    </row>
    <row r="203" spans="1:87" ht="13.5" thickBot="1">
      <c r="A203" s="353" t="s">
        <v>595</v>
      </c>
      <c r="B203" s="353" t="s">
        <v>596</v>
      </c>
      <c r="C203" s="353" t="s">
        <v>108</v>
      </c>
      <c r="D203" s="353" t="s">
        <v>97</v>
      </c>
      <c r="E203" s="353" t="s">
        <v>277</v>
      </c>
      <c r="F203" s="353" t="s">
        <v>105</v>
      </c>
      <c r="G203" s="353">
        <v>12</v>
      </c>
      <c r="H203" s="353">
        <v>202112</v>
      </c>
      <c r="I203" s="353">
        <v>20221129</v>
      </c>
      <c r="J203" s="353">
        <v>20230302</v>
      </c>
      <c r="K203" s="354">
        <v>8788.6</v>
      </c>
      <c r="L203" s="354">
        <v>22.5</v>
      </c>
      <c r="M203" s="354">
        <v>391</v>
      </c>
      <c r="N203" s="354">
        <v>1.21</v>
      </c>
      <c r="O203" s="354">
        <v>-0.67</v>
      </c>
      <c r="P203" s="354">
        <v>-0.56999999999999995</v>
      </c>
      <c r="Q203" s="354">
        <v>-0.44</v>
      </c>
      <c r="R203" s="354">
        <v>5.97</v>
      </c>
      <c r="S203" s="354">
        <v>-11.94</v>
      </c>
      <c r="T203" s="354">
        <v>-1.26</v>
      </c>
      <c r="U203" s="354">
        <v>-3.17</v>
      </c>
      <c r="V203" s="354">
        <v>-2.17</v>
      </c>
      <c r="W203" s="354">
        <v>-2.5299999999999998</v>
      </c>
      <c r="X203" s="354">
        <v>-1.52</v>
      </c>
      <c r="Y203" s="374">
        <f t="shared" si="10"/>
        <v>0.16589861751152069</v>
      </c>
      <c r="Z203" s="374">
        <f t="shared" si="11"/>
        <v>-0.39920948616600782</v>
      </c>
      <c r="AA203" s="354"/>
      <c r="AB203" s="354"/>
      <c r="AC203" s="354"/>
      <c r="AD203" s="354"/>
      <c r="AE203" s="354"/>
      <c r="AF203" s="354"/>
      <c r="AG203" s="354">
        <v>54.516599686251666</v>
      </c>
      <c r="AH203" s="354">
        <v>-20.478716814266477</v>
      </c>
      <c r="AI203" s="354">
        <v>-0.84560038610802379</v>
      </c>
      <c r="AJ203" s="354">
        <v>-4.2667173239681109</v>
      </c>
      <c r="AK203" s="354">
        <v>-178.23489969498004</v>
      </c>
      <c r="AL203" s="354"/>
      <c r="AM203" s="354">
        <v>3.24</v>
      </c>
      <c r="AN203" s="354">
        <v>2.7</v>
      </c>
      <c r="AO203" s="354">
        <v>1.0623306465408371</v>
      </c>
      <c r="AP203" s="354">
        <v>-3.2826893333789582</v>
      </c>
      <c r="AQ203" s="354">
        <v>-68.489389956954483</v>
      </c>
      <c r="AR203" s="354">
        <v>-13.573586013437192</v>
      </c>
      <c r="AS203" s="354">
        <v>60.600983848892142</v>
      </c>
      <c r="AT203" s="354">
        <v>6.95</v>
      </c>
      <c r="AU203" s="354">
        <v>64.84</v>
      </c>
      <c r="AV203" s="354">
        <v>66.91</v>
      </c>
      <c r="AW203" s="354">
        <v>3004.43</v>
      </c>
      <c r="AX203" s="354">
        <v>3050.74</v>
      </c>
      <c r="AY203" s="374">
        <v>0.61544485129397708</v>
      </c>
      <c r="AZ203" s="374">
        <v>-1.2542812972323971</v>
      </c>
      <c r="BA203" s="374">
        <v>-1.0468480526513684</v>
      </c>
      <c r="BB203" s="374">
        <v>-1.2540172215843857</v>
      </c>
      <c r="BC203" s="374">
        <v>-1.0468480526513684</v>
      </c>
      <c r="BD203" s="354">
        <v>-40.81</v>
      </c>
      <c r="BE203" s="374">
        <v>-0.27064444076407895</v>
      </c>
      <c r="BF203" s="374">
        <v>-0.1880780561873677</v>
      </c>
      <c r="BG203" s="354">
        <v>-21.89</v>
      </c>
      <c r="BH203" s="354">
        <v>-16.82</v>
      </c>
      <c r="BI203" s="354">
        <v>-16.27</v>
      </c>
      <c r="BJ203" s="354">
        <v>-12.12</v>
      </c>
      <c r="BK203" s="374">
        <v>4.0457845030158799</v>
      </c>
      <c r="BL203" s="374">
        <v>-6.2753674248741634E-2</v>
      </c>
      <c r="BM203" s="354">
        <v>0</v>
      </c>
      <c r="BN203" s="354">
        <v>0</v>
      </c>
      <c r="BO203" s="374">
        <v>0</v>
      </c>
      <c r="BP203" s="374">
        <v>-0.13587664715484787</v>
      </c>
      <c r="BQ203" s="374">
        <v>-0.18542882763877055</v>
      </c>
      <c r="BR203" s="354">
        <v>-1029.0899999999999</v>
      </c>
      <c r="BS203" s="354">
        <v>-616.55999999999995</v>
      </c>
      <c r="BT203" s="354">
        <v>-639.78</v>
      </c>
      <c r="BU203" s="354">
        <v>2790.71</v>
      </c>
      <c r="BV203" s="354">
        <v>-1065.3800000000001</v>
      </c>
      <c r="BW203" s="354">
        <v>-131.15</v>
      </c>
      <c r="BX203" s="354">
        <v>-37.78</v>
      </c>
      <c r="BY203" s="354">
        <v>-38.369999999999997</v>
      </c>
      <c r="BZ203" s="354">
        <v>-33.817124424118383</v>
      </c>
      <c r="CA203" s="354">
        <v>48.54</v>
      </c>
      <c r="CB203" s="354">
        <v>0.65245036638621901</v>
      </c>
      <c r="CC203" s="354">
        <v>-1.9784480822948272</v>
      </c>
      <c r="CD203" s="354">
        <v>0.94</v>
      </c>
      <c r="CE203" s="354">
        <v>2.34</v>
      </c>
      <c r="CF203" s="354">
        <v>3.02</v>
      </c>
      <c r="CG203" s="354">
        <v>2.74</v>
      </c>
      <c r="CH203" s="353" t="s">
        <v>100</v>
      </c>
      <c r="CI203" s="355">
        <v>3407.73</v>
      </c>
    </row>
    <row r="204" spans="1:87" ht="13.5" thickBot="1">
      <c r="A204" s="356" t="s">
        <v>597</v>
      </c>
      <c r="B204" s="353" t="s">
        <v>598</v>
      </c>
      <c r="C204" s="353" t="s">
        <v>96</v>
      </c>
      <c r="D204" s="353" t="s">
        <v>97</v>
      </c>
      <c r="E204" s="353" t="s">
        <v>173</v>
      </c>
      <c r="F204" s="353" t="s">
        <v>105</v>
      </c>
      <c r="G204" s="353">
        <v>6</v>
      </c>
      <c r="H204" s="353">
        <v>202206</v>
      </c>
      <c r="I204" s="353">
        <v>20221103</v>
      </c>
      <c r="J204" s="353">
        <v>20230202</v>
      </c>
      <c r="K204" s="354">
        <v>11915.53</v>
      </c>
      <c r="L204" s="354">
        <v>112.76</v>
      </c>
      <c r="M204" s="354">
        <v>106</v>
      </c>
      <c r="N204" s="354">
        <v>1.96</v>
      </c>
      <c r="O204" s="354">
        <v>0.06</v>
      </c>
      <c r="P204" s="354">
        <v>0.13</v>
      </c>
      <c r="Q204" s="354">
        <v>0.13</v>
      </c>
      <c r="R204" s="354">
        <v>133.33000000000001</v>
      </c>
      <c r="S204" s="354">
        <v>76.92</v>
      </c>
      <c r="T204" s="354">
        <v>90.06</v>
      </c>
      <c r="U204" s="354">
        <v>-2.13</v>
      </c>
      <c r="V204" s="354">
        <v>-0.36</v>
      </c>
      <c r="W204" s="354">
        <v>0.54</v>
      </c>
      <c r="X204" s="354">
        <v>0.77</v>
      </c>
      <c r="Y204" s="374">
        <f t="shared" si="10"/>
        <v>-2.5</v>
      </c>
      <c r="Z204" s="374">
        <f t="shared" si="11"/>
        <v>0.42592592592592582</v>
      </c>
      <c r="AA204" s="354"/>
      <c r="AB204" s="354">
        <v>30</v>
      </c>
      <c r="AC204" s="354">
        <v>3758.67</v>
      </c>
      <c r="AD204" s="354">
        <v>207.11</v>
      </c>
      <c r="AE204" s="354">
        <v>145.81</v>
      </c>
      <c r="AF204" s="354">
        <v>6.9</v>
      </c>
      <c r="AG204" s="354">
        <v>6.7892868698018765</v>
      </c>
      <c r="AH204" s="354">
        <v>-3.1306453761680908</v>
      </c>
      <c r="AI204" s="354">
        <v>0.12360352473212416</v>
      </c>
      <c r="AJ204" s="354">
        <v>-1.8518166073501704E-2</v>
      </c>
      <c r="AK204" s="354">
        <v>899.73162368157671</v>
      </c>
      <c r="AL204" s="354"/>
      <c r="AM204" s="354">
        <v>2.94</v>
      </c>
      <c r="AN204" s="354">
        <v>15.81</v>
      </c>
      <c r="AO204" s="354">
        <v>16.725363419621871</v>
      </c>
      <c r="AP204" s="354">
        <v>-49.488278113011923</v>
      </c>
      <c r="AQ204" s="354">
        <v>918.68974208946042</v>
      </c>
      <c r="AR204" s="354">
        <v>-6131.9943782117161</v>
      </c>
      <c r="AS204" s="354">
        <v>25.155615400719412</v>
      </c>
      <c r="AT204" s="354">
        <v>38.299999999999997</v>
      </c>
      <c r="AU204" s="354">
        <v>80.790000000000006</v>
      </c>
      <c r="AV204" s="354">
        <v>169.43</v>
      </c>
      <c r="AW204" s="354">
        <v>641.96</v>
      </c>
      <c r="AX204" s="354">
        <v>996.63</v>
      </c>
      <c r="AY204" s="374">
        <v>0.51183375634517769</v>
      </c>
      <c r="AZ204" s="374">
        <v>-2.175195394165514</v>
      </c>
      <c r="BA204" s="374">
        <v>-2.3325633077957777</v>
      </c>
      <c r="BB204" s="374">
        <v>-0.70000000000000007</v>
      </c>
      <c r="BC204" s="374">
        <v>-2.3325633077957777</v>
      </c>
      <c r="BD204" s="354">
        <v>-5.45</v>
      </c>
      <c r="BE204" s="374">
        <v>-5.5741266232062631E-2</v>
      </c>
      <c r="BF204" s="374">
        <v>-3.7214524192376149E-2</v>
      </c>
      <c r="BG204" s="354">
        <v>-4.2300000000000004</v>
      </c>
      <c r="BH204" s="354">
        <v>-6.92</v>
      </c>
      <c r="BI204" s="354">
        <v>-2.38</v>
      </c>
      <c r="BJ204" s="354">
        <v>-1.82</v>
      </c>
      <c r="BK204" s="374">
        <v>-1.1498190776811148</v>
      </c>
      <c r="BL204" s="374">
        <v>-2.0933228118224033E-2</v>
      </c>
      <c r="BM204" s="354">
        <v>0</v>
      </c>
      <c r="BN204" s="354">
        <v>0</v>
      </c>
      <c r="BO204" s="374">
        <v>0</v>
      </c>
      <c r="BP204" s="374">
        <v>-2.8150754214262125E-2</v>
      </c>
      <c r="BQ204" s="374">
        <v>-1.6651529604803258E-4</v>
      </c>
      <c r="BR204" s="354">
        <v>-330.68</v>
      </c>
      <c r="BS204" s="354">
        <v>-238.4</v>
      </c>
      <c r="BT204" s="354">
        <v>-94.8</v>
      </c>
      <c r="BU204" s="354">
        <v>1697.98</v>
      </c>
      <c r="BV204" s="354">
        <v>-326.36</v>
      </c>
      <c r="BW204" s="354">
        <v>-230.59</v>
      </c>
      <c r="BX204" s="354">
        <v>-44.29</v>
      </c>
      <c r="BY204" s="354">
        <v>-29.4</v>
      </c>
      <c r="BZ204" s="354">
        <v>-46.278610449642805</v>
      </c>
      <c r="CA204" s="354">
        <v>30.48</v>
      </c>
      <c r="CB204" s="354">
        <v>0.56257563006728883</v>
      </c>
      <c r="CC204" s="354">
        <v>-1.0212420943494038</v>
      </c>
      <c r="CD204" s="354">
        <v>0.44</v>
      </c>
      <c r="CE204" s="354">
        <v>1.89</v>
      </c>
      <c r="CF204" s="354">
        <v>1.84</v>
      </c>
      <c r="CG204" s="354">
        <v>1.76</v>
      </c>
      <c r="CH204" s="353" t="s">
        <v>100</v>
      </c>
      <c r="CI204" s="355">
        <v>4043.69</v>
      </c>
    </row>
    <row r="205" spans="1:87" ht="13.5" thickBot="1">
      <c r="A205" s="353" t="s">
        <v>599</v>
      </c>
      <c r="B205" s="353" t="s">
        <v>600</v>
      </c>
      <c r="C205" s="353" t="s">
        <v>96</v>
      </c>
      <c r="D205" s="353" t="s">
        <v>129</v>
      </c>
      <c r="E205" s="353" t="s">
        <v>156</v>
      </c>
      <c r="F205" s="353" t="s">
        <v>99</v>
      </c>
      <c r="G205" s="353">
        <v>12</v>
      </c>
      <c r="H205" s="353">
        <v>202112</v>
      </c>
      <c r="I205" s="353">
        <v>20221027</v>
      </c>
      <c r="J205" s="353">
        <v>20230209</v>
      </c>
      <c r="K205" s="354">
        <v>12540.45</v>
      </c>
      <c r="L205" s="354">
        <v>420.48</v>
      </c>
      <c r="M205" s="354">
        <v>30</v>
      </c>
      <c r="N205" s="354">
        <v>0.93</v>
      </c>
      <c r="O205" s="354">
        <v>2.59</v>
      </c>
      <c r="P205" s="354">
        <v>3.45</v>
      </c>
      <c r="Q205" s="354">
        <v>3.26</v>
      </c>
      <c r="R205" s="354">
        <v>0.39</v>
      </c>
      <c r="S205" s="354">
        <v>37.4</v>
      </c>
      <c r="T205" s="354">
        <v>31.52</v>
      </c>
      <c r="U205" s="354">
        <v>14.13</v>
      </c>
      <c r="V205" s="354">
        <v>15.33</v>
      </c>
      <c r="W205" s="354">
        <v>14.38</v>
      </c>
      <c r="X205" s="354">
        <v>15.05</v>
      </c>
      <c r="Y205" s="374">
        <f t="shared" si="10"/>
        <v>-6.1969993476842733E-2</v>
      </c>
      <c r="Z205" s="374">
        <f t="shared" si="11"/>
        <v>4.6592489568845652E-2</v>
      </c>
      <c r="AA205" s="354">
        <v>38.17</v>
      </c>
      <c r="AB205" s="354"/>
      <c r="AC205" s="354">
        <v>29.76</v>
      </c>
      <c r="AD205" s="354">
        <v>29.24</v>
      </c>
      <c r="AE205" s="354">
        <v>27.95</v>
      </c>
      <c r="AF205" s="354"/>
      <c r="AG205" s="354">
        <v>94.330541822217739</v>
      </c>
      <c r="AH205" s="354">
        <v>-202.96263411024788</v>
      </c>
      <c r="AI205" s="354">
        <v>13.60899243265059</v>
      </c>
      <c r="AJ205" s="354">
        <v>8.4435924393771238</v>
      </c>
      <c r="AK205" s="354">
        <v>29.978707242218576</v>
      </c>
      <c r="AL205" s="354">
        <v>26.6</v>
      </c>
      <c r="AM205" s="354">
        <v>1.48</v>
      </c>
      <c r="AN205" s="354">
        <v>4.47</v>
      </c>
      <c r="AO205" s="354">
        <v>4.5673723816552751</v>
      </c>
      <c r="AP205" s="354">
        <v>-2.5294002751286939</v>
      </c>
      <c r="AQ205" s="354">
        <v>31.658678156929579</v>
      </c>
      <c r="AR205" s="354">
        <v>51.025995695400717</v>
      </c>
      <c r="AS205" s="354">
        <v>62.411562909898095</v>
      </c>
      <c r="AT205" s="354">
        <v>283.45</v>
      </c>
      <c r="AU205" s="354">
        <v>7.1</v>
      </c>
      <c r="AV205" s="354">
        <v>14.81</v>
      </c>
      <c r="AW205" s="354">
        <v>2922.54</v>
      </c>
      <c r="AX205" s="354">
        <v>2825.01</v>
      </c>
      <c r="AY205" s="374">
        <v>0.14806534816976258</v>
      </c>
      <c r="AZ205" s="374">
        <v>0.11550293240069601</v>
      </c>
      <c r="BA205" s="374">
        <v>0.19095185141024487</v>
      </c>
      <c r="BB205" s="374">
        <v>0.11551697168778348</v>
      </c>
      <c r="BC205" s="374">
        <v>0.19095185141024487</v>
      </c>
      <c r="BD205" s="354">
        <v>4.13</v>
      </c>
      <c r="BE205" s="374">
        <v>4.0340065556589019E-2</v>
      </c>
      <c r="BF205" s="374">
        <v>-0.51431769141490791</v>
      </c>
      <c r="BG205" s="354">
        <v>3.8</v>
      </c>
      <c r="BH205" s="354">
        <v>3.76</v>
      </c>
      <c r="BI205" s="354">
        <v>2.99</v>
      </c>
      <c r="BJ205" s="354">
        <v>2.91</v>
      </c>
      <c r="BK205" s="374">
        <v>-71.727852936489327</v>
      </c>
      <c r="BL205" s="374">
        <v>-10.348120438687502</v>
      </c>
      <c r="BM205" s="354">
        <v>0</v>
      </c>
      <c r="BN205" s="354">
        <v>0</v>
      </c>
      <c r="BO205" s="374">
        <v>0</v>
      </c>
      <c r="BP205" s="374">
        <v>-0.49748182290859322</v>
      </c>
      <c r="BQ205" s="374">
        <v>2.069609402269014E-2</v>
      </c>
      <c r="BR205" s="354">
        <v>5439.7</v>
      </c>
      <c r="BS205" s="354">
        <v>5439.7</v>
      </c>
      <c r="BT205" s="354">
        <v>473.2</v>
      </c>
      <c r="BU205" s="354">
        <v>10.51</v>
      </c>
      <c r="BV205" s="354">
        <v>4245.8999999999996</v>
      </c>
      <c r="BW205" s="354">
        <v>11.55</v>
      </c>
      <c r="BX205" s="354">
        <v>-215.16</v>
      </c>
      <c r="BY205" s="354">
        <v>15.17</v>
      </c>
      <c r="BZ205" s="354">
        <v>17.294943086396717</v>
      </c>
      <c r="CA205" s="354">
        <v>12.41</v>
      </c>
      <c r="CB205" s="354">
        <v>0.29894832359217949</v>
      </c>
      <c r="CC205" s="354">
        <v>-0.13422287793617543</v>
      </c>
      <c r="CD205" s="354">
        <v>0.14000000000000001</v>
      </c>
      <c r="CE205" s="354">
        <v>5.5</v>
      </c>
      <c r="CF205" s="354">
        <v>2.08</v>
      </c>
      <c r="CG205" s="354">
        <v>1.46</v>
      </c>
      <c r="CH205" s="353" t="s">
        <v>100</v>
      </c>
      <c r="CI205" s="355">
        <v>13667.13</v>
      </c>
    </row>
    <row r="206" spans="1:87" ht="13.5" thickBot="1">
      <c r="A206" s="353" t="s">
        <v>599</v>
      </c>
      <c r="B206" s="353" t="s">
        <v>601</v>
      </c>
      <c r="C206" s="353" t="s">
        <v>96</v>
      </c>
      <c r="D206" s="353" t="s">
        <v>129</v>
      </c>
      <c r="E206" s="353" t="s">
        <v>299</v>
      </c>
      <c r="F206" s="353" t="s">
        <v>105</v>
      </c>
      <c r="G206" s="353">
        <v>12</v>
      </c>
      <c r="H206" s="353">
        <v>202112</v>
      </c>
      <c r="I206" s="353">
        <v>20221027</v>
      </c>
      <c r="J206" s="353">
        <v>20230209</v>
      </c>
      <c r="K206" s="354">
        <v>12068.63</v>
      </c>
      <c r="L206" s="354">
        <v>404.66</v>
      </c>
      <c r="M206" s="354">
        <v>30</v>
      </c>
      <c r="N206" s="354">
        <v>0.72</v>
      </c>
      <c r="O206" s="354"/>
      <c r="P206" s="354"/>
      <c r="Q206" s="354"/>
      <c r="R206" s="354"/>
      <c r="S206" s="354"/>
      <c r="T206" s="354"/>
      <c r="U206" s="354">
        <v>14.13</v>
      </c>
      <c r="V206" s="354"/>
      <c r="W206" s="354"/>
      <c r="X206" s="354"/>
      <c r="Y206" s="374" t="e">
        <f t="shared" si="10"/>
        <v>#DIV/0!</v>
      </c>
      <c r="Z206" s="374" t="e">
        <f t="shared" si="11"/>
        <v>#DIV/0!</v>
      </c>
      <c r="AA206" s="354">
        <v>38.17</v>
      </c>
      <c r="AB206" s="354"/>
      <c r="AC206" s="354">
        <v>28.64</v>
      </c>
      <c r="AD206" s="354"/>
      <c r="AE206" s="354"/>
      <c r="AF206" s="354"/>
      <c r="AG206" s="354">
        <v>0</v>
      </c>
      <c r="AH206" s="354">
        <v>0</v>
      </c>
      <c r="AI206" s="354">
        <v>0</v>
      </c>
      <c r="AJ206" s="354">
        <v>0</v>
      </c>
      <c r="AK206" s="354">
        <v>0</v>
      </c>
      <c r="AL206" s="354">
        <v>25.6</v>
      </c>
      <c r="AM206" s="354">
        <v>1.43</v>
      </c>
      <c r="AN206" s="354">
        <v>4.3</v>
      </c>
      <c r="AO206" s="354">
        <v>0</v>
      </c>
      <c r="AP206" s="354">
        <v>0</v>
      </c>
      <c r="AQ206" s="354">
        <v>0</v>
      </c>
      <c r="AR206" s="354">
        <v>0</v>
      </c>
      <c r="AS206" s="354">
        <v>0</v>
      </c>
      <c r="AT206" s="354">
        <v>283.45</v>
      </c>
      <c r="AU206" s="354">
        <v>7.1</v>
      </c>
      <c r="AV206" s="354">
        <v>14.81</v>
      </c>
      <c r="AW206" s="354">
        <v>2922.54</v>
      </c>
      <c r="AX206" s="354"/>
      <c r="AY206" s="374" t="s">
        <v>160</v>
      </c>
      <c r="AZ206" s="374" t="s">
        <v>160</v>
      </c>
      <c r="BA206" s="374" t="s">
        <v>160</v>
      </c>
      <c r="BB206" s="374" t="s">
        <v>160</v>
      </c>
      <c r="BC206" s="374" t="s">
        <v>160</v>
      </c>
      <c r="BD206" s="354">
        <v>4.13</v>
      </c>
      <c r="BE206" s="374">
        <v>0</v>
      </c>
      <c r="BF206" s="374">
        <v>0</v>
      </c>
      <c r="BG206" s="354">
        <v>3.8</v>
      </c>
      <c r="BH206" s="354">
        <v>3.76</v>
      </c>
      <c r="BI206" s="354">
        <v>2.99</v>
      </c>
      <c r="BJ206" s="354">
        <v>2.91</v>
      </c>
      <c r="BK206" s="374">
        <v>0</v>
      </c>
      <c r="BL206" s="374">
        <v>0</v>
      </c>
      <c r="BM206" s="354">
        <v>0</v>
      </c>
      <c r="BN206" s="354">
        <v>0</v>
      </c>
      <c r="BO206" s="374">
        <v>0</v>
      </c>
      <c r="BP206" s="374">
        <v>0</v>
      </c>
      <c r="BQ206" s="374">
        <v>0</v>
      </c>
      <c r="BR206" s="354">
        <v>5439.7</v>
      </c>
      <c r="BS206" s="354">
        <v>5439.7</v>
      </c>
      <c r="BT206" s="354">
        <v>473.2</v>
      </c>
      <c r="BU206" s="354">
        <v>10.51</v>
      </c>
      <c r="BV206" s="354">
        <v>4245.8999999999996</v>
      </c>
      <c r="BW206" s="354">
        <v>11.55</v>
      </c>
      <c r="BX206" s="354">
        <v>-215.16</v>
      </c>
      <c r="BY206" s="354">
        <v>15.17</v>
      </c>
      <c r="BZ206" s="354">
        <v>0</v>
      </c>
      <c r="CA206" s="354">
        <v>12.41</v>
      </c>
      <c r="CB206" s="354">
        <v>0</v>
      </c>
      <c r="CC206" s="354">
        <v>0</v>
      </c>
      <c r="CD206" s="354">
        <v>0.14000000000000001</v>
      </c>
      <c r="CE206" s="354">
        <v>5.5</v>
      </c>
      <c r="CF206" s="354">
        <v>2.08</v>
      </c>
      <c r="CG206" s="354">
        <v>1.46</v>
      </c>
      <c r="CH206" s="353" t="s">
        <v>100</v>
      </c>
      <c r="CI206" s="355">
        <v>13667.13</v>
      </c>
    </row>
    <row r="207" spans="1:87" ht="13.5" thickBot="1">
      <c r="A207" s="353" t="s">
        <v>602</v>
      </c>
      <c r="B207" s="353" t="s">
        <v>603</v>
      </c>
      <c r="C207" s="353" t="s">
        <v>108</v>
      </c>
      <c r="D207" s="353" t="s">
        <v>116</v>
      </c>
      <c r="E207" s="353" t="s">
        <v>403</v>
      </c>
      <c r="F207" s="353" t="s">
        <v>105</v>
      </c>
      <c r="G207" s="353">
        <v>12</v>
      </c>
      <c r="H207" s="353">
        <v>202112</v>
      </c>
      <c r="I207" s="353">
        <v>20221108</v>
      </c>
      <c r="J207" s="353">
        <v>20230215</v>
      </c>
      <c r="K207" s="354">
        <v>3797.18</v>
      </c>
      <c r="L207" s="354">
        <v>21.8</v>
      </c>
      <c r="M207" s="354">
        <v>174.18</v>
      </c>
      <c r="N207" s="354">
        <v>1.8</v>
      </c>
      <c r="O207" s="354">
        <v>0.1</v>
      </c>
      <c r="P207" s="354">
        <v>0.17</v>
      </c>
      <c r="Q207" s="354">
        <v>0.08</v>
      </c>
      <c r="R207" s="354">
        <v>30</v>
      </c>
      <c r="S207" s="354">
        <v>-40</v>
      </c>
      <c r="T207" s="354">
        <v>-79.58</v>
      </c>
      <c r="U207" s="354">
        <v>-0.02</v>
      </c>
      <c r="V207" s="354">
        <v>0.2</v>
      </c>
      <c r="W207" s="354">
        <v>0.33</v>
      </c>
      <c r="X207" s="354">
        <v>0.49</v>
      </c>
      <c r="Y207" s="374">
        <f t="shared" si="10"/>
        <v>0.64999999999999991</v>
      </c>
      <c r="Z207" s="374">
        <f t="shared" si="11"/>
        <v>0.48484848484848486</v>
      </c>
      <c r="AA207" s="354"/>
      <c r="AB207" s="354"/>
      <c r="AC207" s="354">
        <v>198.18</v>
      </c>
      <c r="AD207" s="354">
        <v>66.349999999999994</v>
      </c>
      <c r="AE207" s="354">
        <v>44.36</v>
      </c>
      <c r="AF207" s="354"/>
      <c r="AG207" s="354">
        <v>9.3516580709633672</v>
      </c>
      <c r="AH207" s="354">
        <v>0.3941005524988801</v>
      </c>
      <c r="AI207" s="354">
        <v>-0.98942671062153242</v>
      </c>
      <c r="AJ207" s="354">
        <v>-1.2669626345352003</v>
      </c>
      <c r="AK207" s="354">
        <v>-21.376014790134491</v>
      </c>
      <c r="AL207" s="354"/>
      <c r="AM207" s="354">
        <v>6.7</v>
      </c>
      <c r="AN207" s="354">
        <v>2.33</v>
      </c>
      <c r="AO207" s="354">
        <v>2.3556878618822665</v>
      </c>
      <c r="AP207" s="354">
        <v>30.800559682017099</v>
      </c>
      <c r="AQ207" s="354">
        <v>-22.265001712358583</v>
      </c>
      <c r="AR207" s="354">
        <v>-17.387716737458124</v>
      </c>
      <c r="AS207" s="354">
        <v>3.0740359985756784</v>
      </c>
      <c r="AT207" s="354">
        <v>3.25</v>
      </c>
      <c r="AU207" s="354">
        <v>-7.61</v>
      </c>
      <c r="AV207" s="354">
        <v>17.66</v>
      </c>
      <c r="AW207" s="354">
        <v>1323.49</v>
      </c>
      <c r="AX207" s="354">
        <v>1716.95</v>
      </c>
      <c r="AY207" s="374">
        <v>-0.39662379809304132</v>
      </c>
      <c r="AZ207" s="374">
        <v>20.438151541134527</v>
      </c>
      <c r="BA207" s="374">
        <v>0.93872496560159002</v>
      </c>
      <c r="BB207" s="374">
        <v>17.666666666666668</v>
      </c>
      <c r="BC207" s="374">
        <v>0.93872496560159002</v>
      </c>
      <c r="BD207" s="354">
        <v>-0.82</v>
      </c>
      <c r="BE207" s="374">
        <v>-5.8373813921853569E-2</v>
      </c>
      <c r="BF207" s="374">
        <v>4.0527243970228832E-2</v>
      </c>
      <c r="BG207" s="354">
        <v>-0.63</v>
      </c>
      <c r="BH207" s="354">
        <v>-5.22</v>
      </c>
      <c r="BI207" s="354">
        <v>-0.22</v>
      </c>
      <c r="BJ207" s="354">
        <v>-2.0499999999999998</v>
      </c>
      <c r="BK207" s="374">
        <v>0.28050175008852024</v>
      </c>
      <c r="BL207" s="374">
        <v>-2.967772365153179E-2</v>
      </c>
      <c r="BM207" s="354">
        <v>0</v>
      </c>
      <c r="BN207" s="354">
        <v>0</v>
      </c>
      <c r="BO207" s="374">
        <v>0</v>
      </c>
      <c r="BP207" s="374">
        <v>1.8633595862831212E-2</v>
      </c>
      <c r="BQ207" s="374">
        <v>-5.9903670663602859E-2</v>
      </c>
      <c r="BR207" s="354">
        <v>-3.74</v>
      </c>
      <c r="BS207" s="354">
        <v>7.76</v>
      </c>
      <c r="BT207" s="354">
        <v>-1.71</v>
      </c>
      <c r="BU207" s="354">
        <v>424.06</v>
      </c>
      <c r="BV207" s="354">
        <v>-37.36</v>
      </c>
      <c r="BW207" s="354">
        <v>-107.86</v>
      </c>
      <c r="BX207" s="354">
        <v>4.21</v>
      </c>
      <c r="BY207" s="354">
        <v>-0.22</v>
      </c>
      <c r="BZ207" s="354">
        <v>-2.1508193728032134</v>
      </c>
      <c r="CA207" s="354">
        <v>11.35</v>
      </c>
      <c r="CB207" s="354">
        <v>0.67008676595085626</v>
      </c>
      <c r="CC207" s="354">
        <v>1.2297908218573093</v>
      </c>
      <c r="CD207" s="354">
        <v>0.13</v>
      </c>
      <c r="CE207" s="354">
        <v>1.31</v>
      </c>
      <c r="CF207" s="354">
        <v>1.63</v>
      </c>
      <c r="CG207" s="354">
        <v>1.38</v>
      </c>
      <c r="CH207" s="353" t="s">
        <v>100</v>
      </c>
      <c r="CI207" s="353">
        <v>390.02</v>
      </c>
    </row>
    <row r="208" spans="1:87" ht="13.5" thickBot="1">
      <c r="A208" s="353" t="s">
        <v>604</v>
      </c>
      <c r="B208" s="353" t="s">
        <v>605</v>
      </c>
      <c r="C208" s="353" t="s">
        <v>96</v>
      </c>
      <c r="D208" s="353" t="s">
        <v>208</v>
      </c>
      <c r="E208" s="353" t="s">
        <v>606</v>
      </c>
      <c r="F208" s="353" t="s">
        <v>105</v>
      </c>
      <c r="G208" s="353">
        <v>12</v>
      </c>
      <c r="H208" s="353">
        <v>202112</v>
      </c>
      <c r="I208" s="353"/>
      <c r="J208" s="353"/>
      <c r="K208" s="354">
        <v>4587.05</v>
      </c>
      <c r="L208" s="354">
        <v>41.5</v>
      </c>
      <c r="M208" s="354">
        <v>110.53</v>
      </c>
      <c r="N208" s="354">
        <v>1.1399999999999999</v>
      </c>
      <c r="O208" s="354"/>
      <c r="P208" s="354"/>
      <c r="Q208" s="354"/>
      <c r="R208" s="354"/>
      <c r="S208" s="354"/>
      <c r="T208" s="354"/>
      <c r="U208" s="354"/>
      <c r="V208" s="354"/>
      <c r="W208" s="354"/>
      <c r="X208" s="354"/>
      <c r="Y208" s="374" t="e">
        <f t="shared" si="10"/>
        <v>#DIV/0!</v>
      </c>
      <c r="Z208" s="374" t="e">
        <f t="shared" si="11"/>
        <v>#DIV/0!</v>
      </c>
      <c r="AA208" s="354"/>
      <c r="AB208" s="354"/>
      <c r="AC208" s="354"/>
      <c r="AD208" s="354"/>
      <c r="AE208" s="354"/>
      <c r="AF208" s="354"/>
      <c r="AG208" s="354">
        <v>15.771888007650858</v>
      </c>
      <c r="AH208" s="354">
        <v>-2.6331723523960986</v>
      </c>
      <c r="AI208" s="354">
        <v>7.3927897316412796</v>
      </c>
      <c r="AJ208" s="354">
        <v>3.28467891381369</v>
      </c>
      <c r="AK208" s="354">
        <v>5.5527076367809052</v>
      </c>
      <c r="AL208" s="354">
        <v>17.38</v>
      </c>
      <c r="AM208" s="354"/>
      <c r="AN208" s="354">
        <v>2.54</v>
      </c>
      <c r="AO208" s="354">
        <v>4.912542822289157</v>
      </c>
      <c r="AP208" s="354">
        <v>12.81820679528443</v>
      </c>
      <c r="AQ208" s="354">
        <v>10.480492214504284</v>
      </c>
      <c r="AR208" s="354">
        <v>23.588325452479339</v>
      </c>
      <c r="AS208" s="354">
        <v>3.094656166733559</v>
      </c>
      <c r="AT208" s="354">
        <v>-11.11</v>
      </c>
      <c r="AU208" s="354"/>
      <c r="AV208" s="354">
        <v>14.9</v>
      </c>
      <c r="AW208" s="354">
        <v>1643</v>
      </c>
      <c r="AX208" s="354"/>
      <c r="AY208" s="374">
        <v>0.14895104895104896</v>
      </c>
      <c r="AZ208" s="374">
        <v>0.33333333333333331</v>
      </c>
      <c r="BA208" s="374">
        <v>0.22758620689655171</v>
      </c>
      <c r="BB208" s="374">
        <v>0.33333333333333287</v>
      </c>
      <c r="BC208" s="374">
        <v>0.22758620689655171</v>
      </c>
      <c r="BD208" s="354">
        <v>-59.85</v>
      </c>
      <c r="BE208" s="374">
        <v>0.328881469115192</v>
      </c>
      <c r="BF208" s="374">
        <v>-4.4810594394825994E-2</v>
      </c>
      <c r="BG208" s="354">
        <v>35.119999999999997</v>
      </c>
      <c r="BH208" s="354"/>
      <c r="BI208" s="354">
        <v>7.78</v>
      </c>
      <c r="BJ208" s="354"/>
      <c r="BK208" s="374">
        <v>-0.55569155446756424</v>
      </c>
      <c r="BL208" s="374">
        <v>-0.26047045324153756</v>
      </c>
      <c r="BM208" s="354">
        <v>3.47</v>
      </c>
      <c r="BN208" s="354">
        <v>3.04</v>
      </c>
      <c r="BO208" s="374">
        <v>-0.68358609278350513</v>
      </c>
      <c r="BP208" s="374">
        <v>-6.4145489705142486E-2</v>
      </c>
      <c r="BQ208" s="374">
        <v>8.0016538704352991E-2</v>
      </c>
      <c r="BR208" s="354">
        <v>726</v>
      </c>
      <c r="BS208" s="354">
        <v>962</v>
      </c>
      <c r="BT208" s="354">
        <v>263</v>
      </c>
      <c r="BU208" s="354">
        <v>3556</v>
      </c>
      <c r="BV208" s="354">
        <v>-368</v>
      </c>
      <c r="BW208" s="354">
        <v>33.33</v>
      </c>
      <c r="BX208" s="354">
        <v>14.38</v>
      </c>
      <c r="BY208" s="354">
        <v>43.81</v>
      </c>
      <c r="BZ208" s="354">
        <v>2.8689320388349513</v>
      </c>
      <c r="CA208" s="354"/>
      <c r="CB208" s="354">
        <v>1.1329148176209547</v>
      </c>
      <c r="CC208" s="354">
        <v>6.0269461077844309</v>
      </c>
      <c r="CD208" s="354">
        <v>-2.66</v>
      </c>
      <c r="CE208" s="354">
        <v>0.24</v>
      </c>
      <c r="CF208" s="354">
        <v>0.32</v>
      </c>
      <c r="CG208" s="354">
        <v>0.08</v>
      </c>
      <c r="CH208" s="353" t="s">
        <v>100</v>
      </c>
      <c r="CI208" s="355">
        <v>-1424</v>
      </c>
    </row>
    <row r="209" spans="1:87" ht="13.5" thickBot="1">
      <c r="A209" s="353" t="s">
        <v>607</v>
      </c>
      <c r="B209" s="353" t="s">
        <v>608</v>
      </c>
      <c r="C209" s="353" t="s">
        <v>96</v>
      </c>
      <c r="D209" s="353" t="s">
        <v>412</v>
      </c>
      <c r="E209" s="353" t="s">
        <v>609</v>
      </c>
      <c r="F209" s="353" t="s">
        <v>105</v>
      </c>
      <c r="G209" s="353">
        <v>1</v>
      </c>
      <c r="H209" s="353">
        <v>202201</v>
      </c>
      <c r="I209" s="353">
        <v>20221117</v>
      </c>
      <c r="J209" s="353">
        <v>20230302</v>
      </c>
      <c r="K209" s="354">
        <v>9273.83</v>
      </c>
      <c r="L209" s="354">
        <v>68.66</v>
      </c>
      <c r="M209" s="354">
        <v>135</v>
      </c>
      <c r="N209" s="354">
        <v>0.41</v>
      </c>
      <c r="O209" s="354">
        <v>0.83</v>
      </c>
      <c r="P209" s="354">
        <v>0.86</v>
      </c>
      <c r="Q209" s="354">
        <v>0.8</v>
      </c>
      <c r="R209" s="354">
        <v>19.28</v>
      </c>
      <c r="S209" s="354">
        <v>27.71</v>
      </c>
      <c r="T209" s="354">
        <v>18.21</v>
      </c>
      <c r="U209" s="354">
        <v>3.72</v>
      </c>
      <c r="V209" s="354">
        <v>3.18</v>
      </c>
      <c r="W209" s="354">
        <v>3.78</v>
      </c>
      <c r="X209" s="354">
        <v>3.78</v>
      </c>
      <c r="Y209" s="374">
        <f t="shared" si="10"/>
        <v>0.18867924528301883</v>
      </c>
      <c r="Z209" s="374">
        <f t="shared" si="11"/>
        <v>0</v>
      </c>
      <c r="AA209" s="354">
        <v>38.53</v>
      </c>
      <c r="AB209" s="354">
        <v>9.3000000000000007</v>
      </c>
      <c r="AC209" s="354">
        <v>18.46</v>
      </c>
      <c r="AD209" s="354">
        <v>18.170000000000002</v>
      </c>
      <c r="AE209" s="354">
        <v>18.170000000000002</v>
      </c>
      <c r="AF209" s="354">
        <v>1.95</v>
      </c>
      <c r="AG209" s="354">
        <v>139.78125302965896</v>
      </c>
      <c r="AH209" s="354">
        <v>3.6614985345772646</v>
      </c>
      <c r="AI209" s="354">
        <v>5.3048825051644029</v>
      </c>
      <c r="AJ209" s="354">
        <v>4.769350664847007</v>
      </c>
      <c r="AK209" s="354">
        <v>12.890012160199737</v>
      </c>
      <c r="AL209" s="354">
        <v>14.75</v>
      </c>
      <c r="AM209" s="354">
        <v>9.84</v>
      </c>
      <c r="AN209" s="354">
        <v>0.49</v>
      </c>
      <c r="AO209" s="354">
        <v>0.65579885899085166</v>
      </c>
      <c r="AP209" s="354">
        <v>14.459075139069093</v>
      </c>
      <c r="AQ209" s="354">
        <v>17.280003120883631</v>
      </c>
      <c r="AR209" s="354">
        <v>19.220307477244901</v>
      </c>
      <c r="AS209" s="354">
        <v>0.25836185873772288</v>
      </c>
      <c r="AT209" s="354">
        <v>6.98</v>
      </c>
      <c r="AU209" s="354">
        <v>10.71</v>
      </c>
      <c r="AV209" s="354">
        <v>8.02</v>
      </c>
      <c r="AW209" s="354">
        <v>16667.3</v>
      </c>
      <c r="AX209" s="354">
        <v>19369.439999999999</v>
      </c>
      <c r="AY209" s="374">
        <v>0.16976421354821997</v>
      </c>
      <c r="AZ209" s="374">
        <v>1.2493802624268069</v>
      </c>
      <c r="BA209" s="374">
        <v>0.82394612136888523</v>
      </c>
      <c r="BB209" s="374">
        <v>1.2554744525547443</v>
      </c>
      <c r="BC209" s="374">
        <v>0.82394612136888523</v>
      </c>
      <c r="BD209" s="354">
        <v>64.349999999999994</v>
      </c>
      <c r="BE209" s="374">
        <v>0.18106089862740785</v>
      </c>
      <c r="BF209" s="374">
        <v>7.7183953879595146E-2</v>
      </c>
      <c r="BG209" s="354">
        <v>34.17</v>
      </c>
      <c r="BH209" s="354">
        <v>26.72</v>
      </c>
      <c r="BI209" s="354">
        <v>8.3000000000000007</v>
      </c>
      <c r="BJ209" s="354">
        <v>6.57</v>
      </c>
      <c r="BK209" s="374">
        <v>-0.41373919815783522</v>
      </c>
      <c r="BL209" s="374">
        <v>-1.5701947052531747E-2</v>
      </c>
      <c r="BM209" s="354">
        <v>0</v>
      </c>
      <c r="BN209" s="354">
        <v>0</v>
      </c>
      <c r="BO209" s="374">
        <v>0</v>
      </c>
      <c r="BP209" s="374">
        <v>5.3546337153806155E-2</v>
      </c>
      <c r="BQ209" s="374">
        <v>6.974774297816623E-2</v>
      </c>
      <c r="BR209" s="354">
        <v>617.32000000000005</v>
      </c>
      <c r="BS209" s="354">
        <v>801.26</v>
      </c>
      <c r="BT209" s="354">
        <v>632.9</v>
      </c>
      <c r="BU209" s="354">
        <v>748.57</v>
      </c>
      <c r="BV209" s="354">
        <v>426.65</v>
      </c>
      <c r="BW209" s="354">
        <v>1.34</v>
      </c>
      <c r="BX209" s="354">
        <v>2.62</v>
      </c>
      <c r="BY209" s="354">
        <v>2.72</v>
      </c>
      <c r="BZ209" s="354">
        <v>16.317178569769062</v>
      </c>
      <c r="CA209" s="354">
        <v>38.89</v>
      </c>
      <c r="CB209" s="354">
        <v>0.85446996196732683</v>
      </c>
      <c r="CC209" s="354">
        <v>3.6733332000183503</v>
      </c>
      <c r="CD209" s="354">
        <v>0.64</v>
      </c>
      <c r="CE209" s="354">
        <v>0.72</v>
      </c>
      <c r="CF209" s="354">
        <v>0.14000000000000001</v>
      </c>
      <c r="CG209" s="354">
        <v>0.05</v>
      </c>
      <c r="CH209" s="353" t="s">
        <v>100</v>
      </c>
      <c r="CI209" s="353">
        <v>648.11</v>
      </c>
    </row>
    <row r="210" spans="1:87" ht="13.5" thickBot="1">
      <c r="A210" s="353" t="s">
        <v>610</v>
      </c>
      <c r="B210" s="353" t="s">
        <v>611</v>
      </c>
      <c r="C210" s="353" t="s">
        <v>96</v>
      </c>
      <c r="D210" s="353" t="s">
        <v>123</v>
      </c>
      <c r="E210" s="353" t="s">
        <v>518</v>
      </c>
      <c r="F210" s="353" t="s">
        <v>99</v>
      </c>
      <c r="G210" s="353">
        <v>12</v>
      </c>
      <c r="H210" s="353">
        <v>202112</v>
      </c>
      <c r="I210" s="353">
        <v>20221017</v>
      </c>
      <c r="J210" s="353">
        <v>20230113</v>
      </c>
      <c r="K210" s="354">
        <v>35758.300000000003</v>
      </c>
      <c r="L210" s="354">
        <v>44.24</v>
      </c>
      <c r="M210" s="354">
        <v>808</v>
      </c>
      <c r="N210" s="354">
        <v>1.1100000000000001</v>
      </c>
      <c r="O210" s="354">
        <v>1.1000000000000001</v>
      </c>
      <c r="P210" s="354">
        <v>1.1299999999999999</v>
      </c>
      <c r="Q210" s="354">
        <v>1</v>
      </c>
      <c r="R210" s="354">
        <v>10</v>
      </c>
      <c r="S210" s="354">
        <v>2.68</v>
      </c>
      <c r="T210" s="354">
        <v>3.66</v>
      </c>
      <c r="U210" s="354">
        <v>4.26</v>
      </c>
      <c r="V210" s="354">
        <v>4.17</v>
      </c>
      <c r="W210" s="354">
        <v>4.33</v>
      </c>
      <c r="X210" s="354">
        <v>4.46</v>
      </c>
      <c r="Y210" s="374">
        <f t="shared" si="10"/>
        <v>3.83693045563549E-2</v>
      </c>
      <c r="Z210" s="374">
        <f t="shared" si="11"/>
        <v>3.0023094688221619E-2</v>
      </c>
      <c r="AA210" s="354">
        <v>1.22</v>
      </c>
      <c r="AB210" s="354">
        <v>6</v>
      </c>
      <c r="AC210" s="354">
        <v>10.39</v>
      </c>
      <c r="AD210" s="354">
        <v>10.210000000000001</v>
      </c>
      <c r="AE210" s="354">
        <v>9.92</v>
      </c>
      <c r="AF210" s="354">
        <v>1.7</v>
      </c>
      <c r="AG210" s="354">
        <v>19.89636437143167</v>
      </c>
      <c r="AH210" s="354">
        <v>3.5658643369193297</v>
      </c>
      <c r="AI210" s="354">
        <v>18.825249228402669</v>
      </c>
      <c r="AJ210" s="354">
        <v>17.145237790026918</v>
      </c>
      <c r="AK210" s="354">
        <v>2.3420672664178621</v>
      </c>
      <c r="AL210" s="354">
        <v>6.45</v>
      </c>
      <c r="AM210" s="354">
        <v>1.02</v>
      </c>
      <c r="AN210" s="354">
        <v>1.99</v>
      </c>
      <c r="AO210" s="354">
        <v>-3.5425354132077809</v>
      </c>
      <c r="AP210" s="354">
        <v>-8.2207600115008628</v>
      </c>
      <c r="AQ210" s="354">
        <v>-3.7440978615858049</v>
      </c>
      <c r="AR210" s="354">
        <v>-4.1109710021567221</v>
      </c>
      <c r="AS210" s="354">
        <v>200.67570232613176</v>
      </c>
      <c r="AT210" s="354">
        <v>43.19</v>
      </c>
      <c r="AU210" s="354">
        <v>-2.5299999999999998</v>
      </c>
      <c r="AV210" s="354">
        <v>-4.62</v>
      </c>
      <c r="AW210" s="354">
        <v>16158</v>
      </c>
      <c r="AX210" s="354">
        <v>16760.54</v>
      </c>
      <c r="AY210" s="374">
        <v>1.0405894519131334E-2</v>
      </c>
      <c r="AZ210" s="374">
        <v>3.9259054465026262E-2</v>
      </c>
      <c r="BA210" s="374">
        <v>0</v>
      </c>
      <c r="BB210" s="374">
        <v>8.5937500000000028E-2</v>
      </c>
      <c r="BC210" s="374">
        <v>0</v>
      </c>
      <c r="BD210" s="354">
        <v>10.07</v>
      </c>
      <c r="BE210" s="374">
        <v>0</v>
      </c>
      <c r="BF210" s="374">
        <v>6.8414916485559085E-3</v>
      </c>
      <c r="BG210" s="354">
        <v>5.36</v>
      </c>
      <c r="BH210" s="354">
        <v>5.53</v>
      </c>
      <c r="BI210" s="354">
        <v>0.82</v>
      </c>
      <c r="BJ210" s="354">
        <v>0.99</v>
      </c>
      <c r="BK210" s="374">
        <v>-8.9242454003797544E-2</v>
      </c>
      <c r="BL210" s="374">
        <v>-8.4438111758146445E-2</v>
      </c>
      <c r="BM210" s="354">
        <v>3.35</v>
      </c>
      <c r="BN210" s="354">
        <v>2.62</v>
      </c>
      <c r="BO210" s="374">
        <v>0.3982204217075701</v>
      </c>
      <c r="BP210" s="374">
        <v>8.0876941186648427E-2</v>
      </c>
      <c r="BQ210" s="374">
        <v>0.38886908119816105</v>
      </c>
      <c r="BR210" s="354">
        <v>5050</v>
      </c>
      <c r="BS210" s="354">
        <v>6917</v>
      </c>
      <c r="BT210" s="354">
        <v>5660.32</v>
      </c>
      <c r="BU210" s="354">
        <v>26680</v>
      </c>
      <c r="BV210" s="354">
        <v>3759</v>
      </c>
      <c r="BW210" s="354">
        <v>3.93</v>
      </c>
      <c r="BX210" s="354">
        <v>16.07</v>
      </c>
      <c r="BY210" s="354">
        <v>20.5</v>
      </c>
      <c r="BZ210" s="354">
        <v>0</v>
      </c>
      <c r="CA210" s="354">
        <v>41.62</v>
      </c>
      <c r="CB210" s="354">
        <v>0.90677480938327337</v>
      </c>
      <c r="CC210" s="354">
        <v>-13.363139735480161</v>
      </c>
      <c r="CD210" s="354">
        <v>0.81</v>
      </c>
      <c r="CE210" s="354">
        <v>0.66</v>
      </c>
      <c r="CF210" s="354">
        <v>0.65</v>
      </c>
      <c r="CG210" s="354">
        <v>0.47</v>
      </c>
      <c r="CH210" s="355">
        <v>4838</v>
      </c>
      <c r="CI210" s="355">
        <v>38392</v>
      </c>
    </row>
    <row r="211" spans="1:87" ht="13.5" thickBot="1">
      <c r="A211" s="353" t="s">
        <v>612</v>
      </c>
      <c r="B211" s="353" t="s">
        <v>613</v>
      </c>
      <c r="C211" s="353" t="s">
        <v>96</v>
      </c>
      <c r="D211" s="353" t="s">
        <v>208</v>
      </c>
      <c r="E211" s="353" t="s">
        <v>209</v>
      </c>
      <c r="F211" s="353" t="s">
        <v>105</v>
      </c>
      <c r="G211" s="353">
        <v>12</v>
      </c>
      <c r="H211" s="353">
        <v>202112</v>
      </c>
      <c r="I211" s="353">
        <v>20221102</v>
      </c>
      <c r="J211" s="353">
        <v>20230208</v>
      </c>
      <c r="K211" s="354">
        <v>4493.6499999999996</v>
      </c>
      <c r="L211" s="354">
        <v>69.05</v>
      </c>
      <c r="M211" s="354">
        <v>65</v>
      </c>
      <c r="N211" s="354">
        <v>0.53</v>
      </c>
      <c r="O211" s="354">
        <v>0.67</v>
      </c>
      <c r="P211" s="354"/>
      <c r="Q211" s="354"/>
      <c r="R211" s="354">
        <v>-19.399999999999999</v>
      </c>
      <c r="S211" s="354">
        <v>23.81</v>
      </c>
      <c r="T211" s="354">
        <v>4.0199999999999996</v>
      </c>
      <c r="U211" s="354">
        <v>3.99</v>
      </c>
      <c r="V211" s="354">
        <v>3.74</v>
      </c>
      <c r="W211" s="354">
        <v>4.08</v>
      </c>
      <c r="X211" s="354">
        <v>4.1500000000000004</v>
      </c>
      <c r="Y211" s="374">
        <f t="shared" si="10"/>
        <v>9.0909090909090828E-2</v>
      </c>
      <c r="Z211" s="374">
        <f t="shared" si="11"/>
        <v>1.71568627450982E-2</v>
      </c>
      <c r="AA211" s="354">
        <v>3.48</v>
      </c>
      <c r="AB211" s="354">
        <v>5.37</v>
      </c>
      <c r="AC211" s="354">
        <v>17.309999999999999</v>
      </c>
      <c r="AD211" s="354">
        <v>16.920000000000002</v>
      </c>
      <c r="AE211" s="354">
        <v>16.64</v>
      </c>
      <c r="AF211" s="354">
        <v>3.15</v>
      </c>
      <c r="AG211" s="354">
        <v>35.804997225476292</v>
      </c>
      <c r="AH211" s="354">
        <v>3.9624668598557249</v>
      </c>
      <c r="AI211" s="354">
        <v>8.8550773783833776</v>
      </c>
      <c r="AJ211" s="354">
        <v>-1.1015321536469571</v>
      </c>
      <c r="AK211" s="354">
        <v>7.7639073112821633</v>
      </c>
      <c r="AL211" s="354">
        <v>9.14</v>
      </c>
      <c r="AM211" s="354">
        <v>1.5</v>
      </c>
      <c r="AN211" s="354">
        <v>1.93</v>
      </c>
      <c r="AO211" s="354">
        <v>3.9093261181677095</v>
      </c>
      <c r="AP211" s="354">
        <v>12.24754129756908</v>
      </c>
      <c r="AQ211" s="354">
        <v>15.807135819747179</v>
      </c>
      <c r="AR211" s="354">
        <v>-127.07156150735344</v>
      </c>
      <c r="AS211" s="354">
        <v>0.1802361427954868</v>
      </c>
      <c r="AT211" s="354">
        <v>46.02</v>
      </c>
      <c r="AU211" s="354">
        <v>5.01</v>
      </c>
      <c r="AV211" s="354">
        <v>14.86</v>
      </c>
      <c r="AW211" s="354">
        <v>1949.1</v>
      </c>
      <c r="AX211" s="354"/>
      <c r="AY211" s="374">
        <v>0.14859738788797017</v>
      </c>
      <c r="AZ211" s="374">
        <v>4.0139186671821731E-2</v>
      </c>
      <c r="BA211" s="374">
        <v>-4.4066933922947069E-2</v>
      </c>
      <c r="BB211" s="374">
        <v>4.1095890410958881E-2</v>
      </c>
      <c r="BC211" s="374">
        <v>-4.4066933922947069E-2</v>
      </c>
      <c r="BD211" s="354">
        <v>8.6999999999999993</v>
      </c>
      <c r="BE211" s="374">
        <v>5.2581339895365529E-2</v>
      </c>
      <c r="BF211" s="374">
        <v>2.7604988654388218E-2</v>
      </c>
      <c r="BG211" s="354">
        <v>3.63</v>
      </c>
      <c r="BH211" s="354">
        <v>3.83</v>
      </c>
      <c r="BI211" s="354">
        <v>2.8</v>
      </c>
      <c r="BJ211" s="354">
        <v>2.89</v>
      </c>
      <c r="BK211" s="374">
        <v>-1.1243955424190837</v>
      </c>
      <c r="BL211" s="374">
        <v>-0.2780787684280539</v>
      </c>
      <c r="BM211" s="354">
        <v>3.62</v>
      </c>
      <c r="BN211" s="354">
        <v>3.24</v>
      </c>
      <c r="BO211" s="374">
        <v>0.6082069794490973</v>
      </c>
      <c r="BP211" s="374">
        <v>5.763588159790145E-2</v>
      </c>
      <c r="BQ211" s="374">
        <v>-1.6022285871228469E-2</v>
      </c>
      <c r="BR211" s="354">
        <v>412.54</v>
      </c>
      <c r="BS211" s="354">
        <v>655.46</v>
      </c>
      <c r="BT211" s="354">
        <v>479.62</v>
      </c>
      <c r="BU211" s="354">
        <v>4126.92</v>
      </c>
      <c r="BV211" s="354">
        <v>236.74</v>
      </c>
      <c r="BW211" s="354">
        <v>4.01</v>
      </c>
      <c r="BX211" s="354">
        <v>11.07</v>
      </c>
      <c r="BY211" s="354">
        <v>11.07</v>
      </c>
      <c r="BZ211" s="354">
        <v>2.7891127086138137</v>
      </c>
      <c r="CA211" s="354">
        <v>58.06</v>
      </c>
      <c r="CB211" s="354">
        <v>0.67993317953713972</v>
      </c>
      <c r="CC211" s="354">
        <v>6.2319812043460905</v>
      </c>
      <c r="CD211" s="354">
        <v>1.38</v>
      </c>
      <c r="CE211" s="354">
        <v>0.88</v>
      </c>
      <c r="CF211" s="354">
        <v>0.73</v>
      </c>
      <c r="CG211" s="354">
        <v>0.35</v>
      </c>
      <c r="CH211" s="353" t="s">
        <v>100</v>
      </c>
      <c r="CI211" s="355">
        <v>2887.12</v>
      </c>
    </row>
    <row r="212" spans="1:87" ht="13.5" thickBot="1">
      <c r="A212" s="353" t="s">
        <v>614</v>
      </c>
      <c r="B212" s="353" t="s">
        <v>615</v>
      </c>
      <c r="C212" s="353" t="s">
        <v>96</v>
      </c>
      <c r="D212" s="353" t="s">
        <v>176</v>
      </c>
      <c r="E212" s="353" t="s">
        <v>616</v>
      </c>
      <c r="F212" s="353" t="s">
        <v>105</v>
      </c>
      <c r="G212" s="353">
        <v>12</v>
      </c>
      <c r="H212" s="353">
        <v>202112</v>
      </c>
      <c r="I212" s="353">
        <v>20221103</v>
      </c>
      <c r="J212" s="353">
        <v>20230221</v>
      </c>
      <c r="K212" s="354">
        <v>9310.1200000000008</v>
      </c>
      <c r="L212" s="354">
        <v>59.67</v>
      </c>
      <c r="M212" s="354">
        <v>156</v>
      </c>
      <c r="N212" s="354">
        <v>0.55000000000000004</v>
      </c>
      <c r="O212" s="354">
        <v>0.67</v>
      </c>
      <c r="P212" s="354">
        <v>0.59</v>
      </c>
      <c r="Q212" s="354">
        <v>0.6</v>
      </c>
      <c r="R212" s="354">
        <v>-16.420000000000002</v>
      </c>
      <c r="S212" s="354">
        <v>1.56</v>
      </c>
      <c r="T212" s="354">
        <v>-0.85</v>
      </c>
      <c r="U212" s="354">
        <v>2.2400000000000002</v>
      </c>
      <c r="V212" s="354">
        <v>2.34</v>
      </c>
      <c r="W212" s="354">
        <v>2.44</v>
      </c>
      <c r="X212" s="354">
        <v>2.61</v>
      </c>
      <c r="Y212" s="374">
        <f t="shared" si="10"/>
        <v>4.2735042735042805E-2</v>
      </c>
      <c r="Z212" s="374">
        <f t="shared" si="11"/>
        <v>6.9672131147541005E-2</v>
      </c>
      <c r="AA212" s="354">
        <v>11.03</v>
      </c>
      <c r="AB212" s="354">
        <v>8.35</v>
      </c>
      <c r="AC212" s="354">
        <v>23.87</v>
      </c>
      <c r="AD212" s="354">
        <v>24.42</v>
      </c>
      <c r="AE212" s="354">
        <v>22.91</v>
      </c>
      <c r="AF212" s="354">
        <v>2.92</v>
      </c>
      <c r="AG212" s="354">
        <v>10.062135922330096</v>
      </c>
      <c r="AH212" s="354">
        <v>3.2077669902912622</v>
      </c>
      <c r="AI212" s="354">
        <v>2.007766990291262</v>
      </c>
      <c r="AJ212" s="354">
        <v>1.2265372168284789</v>
      </c>
      <c r="AK212" s="354">
        <v>29.201595744680855</v>
      </c>
      <c r="AL212" s="354">
        <v>13.12</v>
      </c>
      <c r="AM212" s="354">
        <v>3.65</v>
      </c>
      <c r="AN212" s="354">
        <v>5.99</v>
      </c>
      <c r="AO212" s="354">
        <v>7.5597806509713106</v>
      </c>
      <c r="AP212" s="354">
        <v>12.404934557736963</v>
      </c>
      <c r="AQ212" s="354">
        <v>37.886637653127018</v>
      </c>
      <c r="AR212" s="354">
        <v>62.018126649076514</v>
      </c>
      <c r="AS212" s="354">
        <v>0.10420711974110032</v>
      </c>
      <c r="AT212" s="354">
        <v>16.34</v>
      </c>
      <c r="AU212" s="354">
        <v>8.91</v>
      </c>
      <c r="AV212" s="354">
        <v>19.11</v>
      </c>
      <c r="AW212" s="354">
        <v>1475.2</v>
      </c>
      <c r="AX212" s="354">
        <v>1569.61</v>
      </c>
      <c r="AY212" s="374">
        <v>0.19111828825191765</v>
      </c>
      <c r="AZ212" s="374">
        <v>-0.21279818250662627</v>
      </c>
      <c r="BA212" s="374">
        <v>0.13568215892053972</v>
      </c>
      <c r="BB212" s="374">
        <v>-0.21264367816091947</v>
      </c>
      <c r="BC212" s="374">
        <v>0.13568215892053972</v>
      </c>
      <c r="BD212" s="354">
        <v>14.53</v>
      </c>
      <c r="BE212" s="374">
        <v>5.5278634440220902E-2</v>
      </c>
      <c r="BF212" s="374">
        <v>0.10166153846153846</v>
      </c>
      <c r="BG212" s="354">
        <v>6.53</v>
      </c>
      <c r="BH212" s="354">
        <v>6.91</v>
      </c>
      <c r="BI212" s="354">
        <v>5.79</v>
      </c>
      <c r="BJ212" s="354">
        <v>5.96</v>
      </c>
      <c r="BK212" s="374">
        <v>-0.389103803997421</v>
      </c>
      <c r="BL212" s="374">
        <v>-7.764055062395471E-2</v>
      </c>
      <c r="BM212" s="354">
        <v>0</v>
      </c>
      <c r="BN212" s="354">
        <v>0</v>
      </c>
      <c r="BO212" s="374">
        <v>0</v>
      </c>
      <c r="BP212" s="374">
        <v>5.471204145132632E-2</v>
      </c>
      <c r="BQ212" s="374">
        <v>2.0919959352353384E-2</v>
      </c>
      <c r="BR212" s="354">
        <v>296.60000000000002</v>
      </c>
      <c r="BS212" s="354">
        <v>665.5</v>
      </c>
      <c r="BT212" s="354">
        <v>706.51</v>
      </c>
      <c r="BU212" s="354">
        <v>2362.6</v>
      </c>
      <c r="BV212" s="354">
        <v>207.9</v>
      </c>
      <c r="BW212" s="354">
        <v>-21.28</v>
      </c>
      <c r="BX212" s="354">
        <v>31.88</v>
      </c>
      <c r="BY212" s="354">
        <v>22.41</v>
      </c>
      <c r="BZ212" s="354">
        <v>3.3841931942919867</v>
      </c>
      <c r="CA212" s="354">
        <v>51.36</v>
      </c>
      <c r="CB212" s="354">
        <v>0.55602946214457005</v>
      </c>
      <c r="CC212" s="354">
        <v>2.8436774329744563</v>
      </c>
      <c r="CD212" s="354">
        <v>1.04</v>
      </c>
      <c r="CE212" s="354">
        <v>1.1499999999999999</v>
      </c>
      <c r="CF212" s="354">
        <v>1.33</v>
      </c>
      <c r="CG212" s="354">
        <v>0.6</v>
      </c>
      <c r="CH212" s="353" t="s">
        <v>100</v>
      </c>
      <c r="CI212" s="355">
        <v>2090.4</v>
      </c>
    </row>
    <row r="213" spans="1:87" ht="13.5" thickBot="1">
      <c r="A213" s="353" t="s">
        <v>617</v>
      </c>
      <c r="B213" s="353" t="s">
        <v>618</v>
      </c>
      <c r="C213" s="353" t="s">
        <v>108</v>
      </c>
      <c r="D213" s="353" t="s">
        <v>112</v>
      </c>
      <c r="E213" s="353" t="s">
        <v>502</v>
      </c>
      <c r="F213" s="353" t="s">
        <v>105</v>
      </c>
      <c r="G213" s="353">
        <v>12</v>
      </c>
      <c r="H213" s="353">
        <v>202112</v>
      </c>
      <c r="I213" s="353">
        <v>20221103</v>
      </c>
      <c r="J213" s="353">
        <v>20230223</v>
      </c>
      <c r="K213" s="354">
        <v>3679.34</v>
      </c>
      <c r="L213" s="354">
        <v>45.91</v>
      </c>
      <c r="M213" s="354">
        <v>80.14</v>
      </c>
      <c r="N213" s="354">
        <v>1.48</v>
      </c>
      <c r="O213" s="354">
        <v>0.01</v>
      </c>
      <c r="P213" s="354">
        <v>0.18</v>
      </c>
      <c r="Q213" s="354">
        <v>0.33</v>
      </c>
      <c r="R213" s="354">
        <v>400</v>
      </c>
      <c r="S213" s="354">
        <v>44.44</v>
      </c>
      <c r="T213" s="354">
        <v>145.55000000000001</v>
      </c>
      <c r="U213" s="354">
        <v>-0.05</v>
      </c>
      <c r="V213" s="354">
        <v>0.56999999999999995</v>
      </c>
      <c r="W213" s="354">
        <v>0.73</v>
      </c>
      <c r="X213" s="354">
        <v>0.88</v>
      </c>
      <c r="Y213" s="374">
        <f t="shared" si="10"/>
        <v>0.2807017543859649</v>
      </c>
      <c r="Z213" s="374">
        <f t="shared" si="11"/>
        <v>0.20547945205479445</v>
      </c>
      <c r="AA213" s="354">
        <v>-15.59</v>
      </c>
      <c r="AB213" s="354">
        <v>12</v>
      </c>
      <c r="AC213" s="354">
        <v>61.21</v>
      </c>
      <c r="AD213" s="354">
        <v>63.18</v>
      </c>
      <c r="AE213" s="354">
        <v>51.97</v>
      </c>
      <c r="AF213" s="354">
        <v>5.26</v>
      </c>
      <c r="AG213" s="354">
        <v>6.976466726425695</v>
      </c>
      <c r="AH213" s="354">
        <v>-0.71825722474023757</v>
      </c>
      <c r="AI213" s="354">
        <v>0.41111265418460491</v>
      </c>
      <c r="AJ213" s="354">
        <v>0.31315414041688233</v>
      </c>
      <c r="AK213" s="354">
        <v>109.38607591438137</v>
      </c>
      <c r="AL213" s="354">
        <v>64.03</v>
      </c>
      <c r="AM213" s="354">
        <v>6.87</v>
      </c>
      <c r="AN213" s="354">
        <v>6.66</v>
      </c>
      <c r="AO213" s="354">
        <v>6.4943959571830581</v>
      </c>
      <c r="AP213" s="354">
        <v>-2389.2848135818908</v>
      </c>
      <c r="AQ213" s="354">
        <v>110.2080824862574</v>
      </c>
      <c r="AR213" s="354">
        <v>144.68254273504274</v>
      </c>
      <c r="AS213" s="354">
        <v>3.9371898948325272</v>
      </c>
      <c r="AT213" s="354">
        <v>6.68</v>
      </c>
      <c r="AU213" s="354">
        <v>10.98</v>
      </c>
      <c r="AV213" s="354">
        <v>13.25</v>
      </c>
      <c r="AW213" s="354">
        <v>532.17999999999995</v>
      </c>
      <c r="AX213" s="354">
        <v>557.79999999999995</v>
      </c>
      <c r="AY213" s="374">
        <v>0.13248609872723288</v>
      </c>
      <c r="AZ213" s="374">
        <v>0.16247619047619047</v>
      </c>
      <c r="BA213" s="374">
        <v>5.344489029283702E-2</v>
      </c>
      <c r="BB213" s="374">
        <v>0.14235714285714296</v>
      </c>
      <c r="BC213" s="374">
        <v>5.344489029283702E-2</v>
      </c>
      <c r="BD213" s="354">
        <v>-0.13</v>
      </c>
      <c r="BE213" s="374">
        <v>-7.4542447962765478E-3</v>
      </c>
      <c r="BF213" s="374">
        <v>-5.476354577378019E-2</v>
      </c>
      <c r="BG213" s="354">
        <v>-0.1</v>
      </c>
      <c r="BH213" s="354">
        <v>-7.09</v>
      </c>
      <c r="BI213" s="354">
        <v>-7.0000000000000007E-2</v>
      </c>
      <c r="BJ213" s="354">
        <v>0.5</v>
      </c>
      <c r="BK213" s="374">
        <v>-0.23827657156895865</v>
      </c>
      <c r="BL213" s="374">
        <v>-1.404127871730141E-2</v>
      </c>
      <c r="BM213" s="354">
        <v>0</v>
      </c>
      <c r="BN213" s="354">
        <v>0</v>
      </c>
      <c r="BO213" s="374">
        <v>0</v>
      </c>
      <c r="BP213" s="374">
        <v>-1.5971919607299035E-2</v>
      </c>
      <c r="BQ213" s="374">
        <v>6.9636233136954042E-3</v>
      </c>
      <c r="BR213" s="354">
        <v>11.78</v>
      </c>
      <c r="BS213" s="354">
        <v>48.85</v>
      </c>
      <c r="BT213" s="354">
        <v>56.84</v>
      </c>
      <c r="BU213" s="354" t="s">
        <v>100</v>
      </c>
      <c r="BV213" s="354">
        <v>-8.7899999999999991</v>
      </c>
      <c r="BW213" s="354">
        <v>16.25</v>
      </c>
      <c r="BX213" s="354">
        <v>-10.3</v>
      </c>
      <c r="BY213" s="354">
        <v>-0.14000000000000001</v>
      </c>
      <c r="BZ213" s="354">
        <v>-1.1669482933423454</v>
      </c>
      <c r="CA213" s="354">
        <v>36.299999999999997</v>
      </c>
      <c r="CB213" s="354">
        <v>0.52394375462251808</v>
      </c>
      <c r="CC213" s="354">
        <v>-17.820905459387482</v>
      </c>
      <c r="CD213" s="354">
        <v>0.56999999999999995</v>
      </c>
      <c r="CE213" s="354">
        <v>2.35</v>
      </c>
      <c r="CF213" s="354">
        <v>1.24</v>
      </c>
      <c r="CG213" s="354">
        <v>0.93</v>
      </c>
      <c r="CH213" s="353" t="s">
        <v>100</v>
      </c>
      <c r="CI213" s="353">
        <v>613.20000000000005</v>
      </c>
    </row>
    <row r="214" spans="1:87" ht="13.5" thickBot="1">
      <c r="A214" s="353" t="s">
        <v>619</v>
      </c>
      <c r="B214" s="353" t="s">
        <v>620</v>
      </c>
      <c r="C214" s="353" t="s">
        <v>108</v>
      </c>
      <c r="D214" s="353" t="s">
        <v>97</v>
      </c>
      <c r="E214" s="353" t="s">
        <v>420</v>
      </c>
      <c r="F214" s="353" t="s">
        <v>99</v>
      </c>
      <c r="G214" s="353">
        <v>12</v>
      </c>
      <c r="H214" s="353">
        <v>202112</v>
      </c>
      <c r="I214" s="353">
        <v>20221025</v>
      </c>
      <c r="J214" s="353">
        <v>20230228</v>
      </c>
      <c r="K214" s="354">
        <v>31673.02</v>
      </c>
      <c r="L214" s="354">
        <v>77.88</v>
      </c>
      <c r="M214" s="354">
        <v>407</v>
      </c>
      <c r="N214" s="354">
        <v>0.9</v>
      </c>
      <c r="O214" s="354">
        <v>0.24</v>
      </c>
      <c r="P214" s="354">
        <v>0.36</v>
      </c>
      <c r="Q214" s="354">
        <v>0.32</v>
      </c>
      <c r="R214" s="354">
        <v>25</v>
      </c>
      <c r="S214" s="354">
        <v>33.33</v>
      </c>
      <c r="T214" s="354">
        <v>22.43</v>
      </c>
      <c r="U214" s="354">
        <v>1.1000000000000001</v>
      </c>
      <c r="V214" s="354">
        <v>1.08</v>
      </c>
      <c r="W214" s="354">
        <v>1.24</v>
      </c>
      <c r="X214" s="354">
        <v>1.41</v>
      </c>
      <c r="Y214" s="374">
        <f t="shared" si="10"/>
        <v>0.14814814814814814</v>
      </c>
      <c r="Z214" s="374">
        <f t="shared" si="11"/>
        <v>0.13709677419354827</v>
      </c>
      <c r="AA214" s="354">
        <v>18.12</v>
      </c>
      <c r="AB214" s="354"/>
      <c r="AC214" s="354">
        <v>62.81</v>
      </c>
      <c r="AD214" s="354">
        <v>62.71</v>
      </c>
      <c r="AE214" s="354">
        <v>55.08</v>
      </c>
      <c r="AF214" s="354"/>
      <c r="AG214" s="354">
        <v>5.3604653519528158</v>
      </c>
      <c r="AH214" s="354">
        <v>0.85627242141105409</v>
      </c>
      <c r="AI214" s="354">
        <v>1.1251292081314983</v>
      </c>
      <c r="AJ214" s="354">
        <v>0.90383874825189003</v>
      </c>
      <c r="AK214" s="354">
        <v>69.307595462303709</v>
      </c>
      <c r="AL214" s="354">
        <v>50.82</v>
      </c>
      <c r="AM214" s="354">
        <v>4.72</v>
      </c>
      <c r="AN214" s="354">
        <v>14.97</v>
      </c>
      <c r="AO214" s="354">
        <v>12.816219922111312</v>
      </c>
      <c r="AP214" s="354">
        <v>42.560615814420693</v>
      </c>
      <c r="AQ214" s="354">
        <v>61.060456291572656</v>
      </c>
      <c r="AR214" s="354">
        <v>76.01013230331094</v>
      </c>
      <c r="AS214" s="354">
        <v>12.096072579501003</v>
      </c>
      <c r="AT214" s="354">
        <v>16.489999999999998</v>
      </c>
      <c r="AU214" s="354">
        <v>18.079999999999998</v>
      </c>
      <c r="AV214" s="354">
        <v>17.190000000000001</v>
      </c>
      <c r="AW214" s="354">
        <v>1944.14</v>
      </c>
      <c r="AX214" s="354">
        <v>2178.0300000000002</v>
      </c>
      <c r="AY214" s="374">
        <v>0.17185818848367621</v>
      </c>
      <c r="AZ214" s="374">
        <v>0.28810186326652815</v>
      </c>
      <c r="BA214" s="374">
        <v>0.49493087876294078</v>
      </c>
      <c r="BB214" s="374">
        <v>0.24881045877948241</v>
      </c>
      <c r="BC214" s="374">
        <v>0.49493087876294078</v>
      </c>
      <c r="BD214" s="354">
        <v>7.26</v>
      </c>
      <c r="BE214" s="374">
        <v>5.8905397580215221E-2</v>
      </c>
      <c r="BF214" s="374">
        <v>4.2985738488808642E-2</v>
      </c>
      <c r="BG214" s="354">
        <v>6.24</v>
      </c>
      <c r="BH214" s="354">
        <v>7.49</v>
      </c>
      <c r="BI214" s="354">
        <v>5.79</v>
      </c>
      <c r="BJ214" s="354">
        <v>6.8</v>
      </c>
      <c r="BK214" s="374">
        <v>-0.19668004197233968</v>
      </c>
      <c r="BL214" s="374">
        <v>-4.1281949485783426E-2</v>
      </c>
      <c r="BM214" s="354">
        <v>0</v>
      </c>
      <c r="BN214" s="354">
        <v>0</v>
      </c>
      <c r="BO214" s="374">
        <v>0</v>
      </c>
      <c r="BP214" s="374">
        <v>1.0980667112221777E-2</v>
      </c>
      <c r="BQ214" s="374">
        <v>1.1590648220721851E-2</v>
      </c>
      <c r="BR214" s="354">
        <v>403.97</v>
      </c>
      <c r="BS214" s="354">
        <v>609.24</v>
      </c>
      <c r="BT214" s="354">
        <v>605.19000000000005</v>
      </c>
      <c r="BU214" s="354">
        <v>987.94</v>
      </c>
      <c r="BV214" s="354">
        <v>292.56</v>
      </c>
      <c r="BW214" s="354">
        <v>28.81</v>
      </c>
      <c r="BX214" s="354">
        <v>15.97</v>
      </c>
      <c r="BY214" s="354">
        <v>20.68</v>
      </c>
      <c r="BZ214" s="354">
        <v>15.630792025862069</v>
      </c>
      <c r="CA214" s="354">
        <v>12.85</v>
      </c>
      <c r="CB214" s="354">
        <v>0.18266829460837941</v>
      </c>
      <c r="CC214" s="354">
        <v>-5.7484555984555987</v>
      </c>
      <c r="CD214" s="354">
        <v>0.15</v>
      </c>
      <c r="CE214" s="354">
        <v>15.36</v>
      </c>
      <c r="CF214" s="354">
        <v>11.78</v>
      </c>
      <c r="CG214" s="354">
        <v>11.41</v>
      </c>
      <c r="CH214" s="353" t="s">
        <v>100</v>
      </c>
      <c r="CI214" s="355">
        <v>5711.67</v>
      </c>
    </row>
    <row r="215" spans="1:87" ht="13.5" thickBot="1">
      <c r="A215" s="353" t="s">
        <v>621</v>
      </c>
      <c r="B215" s="353" t="s">
        <v>622</v>
      </c>
      <c r="C215" s="353" t="s">
        <v>108</v>
      </c>
      <c r="D215" s="353" t="s">
        <v>97</v>
      </c>
      <c r="E215" s="353" t="s">
        <v>173</v>
      </c>
      <c r="F215" s="353" t="s">
        <v>105</v>
      </c>
      <c r="G215" s="353">
        <v>12</v>
      </c>
      <c r="H215" s="353">
        <v>202112</v>
      </c>
      <c r="I215" s="353">
        <v>20221103</v>
      </c>
      <c r="J215" s="353">
        <v>20230209</v>
      </c>
      <c r="K215" s="354">
        <v>4078.58</v>
      </c>
      <c r="L215" s="354">
        <v>68.23</v>
      </c>
      <c r="M215" s="354">
        <v>60</v>
      </c>
      <c r="N215" s="354">
        <v>0.81</v>
      </c>
      <c r="O215" s="354">
        <v>0.09</v>
      </c>
      <c r="P215" s="354">
        <v>0.17</v>
      </c>
      <c r="Q215" s="354">
        <v>0.12</v>
      </c>
      <c r="R215" s="354">
        <v>133.33000000000001</v>
      </c>
      <c r="S215" s="354">
        <v>600</v>
      </c>
      <c r="T215" s="354">
        <v>206.46</v>
      </c>
      <c r="U215" s="354">
        <v>-0.8</v>
      </c>
      <c r="V215" s="354">
        <v>0.61</v>
      </c>
      <c r="W215" s="354">
        <v>0.45</v>
      </c>
      <c r="X215" s="354">
        <v>0.55000000000000004</v>
      </c>
      <c r="Y215" s="374">
        <f t="shared" si="10"/>
        <v>-0.26229508196721307</v>
      </c>
      <c r="Z215" s="374">
        <f t="shared" si="11"/>
        <v>0.22222222222222232</v>
      </c>
      <c r="AA215" s="354"/>
      <c r="AB215" s="354">
        <v>17.04</v>
      </c>
      <c r="AC215" s="354">
        <v>184.4</v>
      </c>
      <c r="AD215" s="354">
        <v>150.66999999999999</v>
      </c>
      <c r="AE215" s="354">
        <v>125.03</v>
      </c>
      <c r="AF215" s="354">
        <v>8.84</v>
      </c>
      <c r="AG215" s="354">
        <v>8.3475500460675107</v>
      </c>
      <c r="AH215" s="354">
        <v>-1.3017003099087026</v>
      </c>
      <c r="AI215" s="354">
        <v>0.87754418292989367</v>
      </c>
      <c r="AJ215" s="354">
        <v>0.34949325739174136</v>
      </c>
      <c r="AK215" s="354">
        <v>78.206888422258274</v>
      </c>
      <c r="AL215" s="354">
        <v>74.83</v>
      </c>
      <c r="AM215" s="354">
        <v>52.34</v>
      </c>
      <c r="AN215" s="354">
        <v>8.18</v>
      </c>
      <c r="AO215" s="354">
        <v>10.649067442359833</v>
      </c>
      <c r="AP215" s="354">
        <v>-167.63030231235786</v>
      </c>
      <c r="AQ215" s="354">
        <v>101.29817409563806</v>
      </c>
      <c r="AR215" s="354">
        <v>254.35003834539617</v>
      </c>
      <c r="AS215" s="354">
        <v>17.521065415863976</v>
      </c>
      <c r="AT215" s="354">
        <v>1.3</v>
      </c>
      <c r="AU215" s="354">
        <v>23.78</v>
      </c>
      <c r="AV215" s="354">
        <v>21.03</v>
      </c>
      <c r="AW215" s="354">
        <v>425.71</v>
      </c>
      <c r="AX215" s="354">
        <v>522.16</v>
      </c>
      <c r="AY215" s="374">
        <v>0.21029632935972048</v>
      </c>
      <c r="AZ215" s="374">
        <v>-1.4548826501247043</v>
      </c>
      <c r="BA215" s="374">
        <v>-0.94127997586848322</v>
      </c>
      <c r="BB215" s="374">
        <v>-1.4413734939759033</v>
      </c>
      <c r="BC215" s="374">
        <v>-0.94127997586848322</v>
      </c>
      <c r="BD215" s="354">
        <v>-35.49</v>
      </c>
      <c r="BE215" s="374">
        <v>-4.8407084231934829E-2</v>
      </c>
      <c r="BF215" s="374">
        <v>-4.4373418549179658E-2</v>
      </c>
      <c r="BG215" s="354">
        <v>-3.29</v>
      </c>
      <c r="BH215" s="354">
        <v>-2.83</v>
      </c>
      <c r="BI215" s="354">
        <v>-2.62</v>
      </c>
      <c r="BJ215" s="354">
        <v>-2.0299999999999998</v>
      </c>
      <c r="BK215" s="374">
        <v>-0.60173713849384369</v>
      </c>
      <c r="BL215" s="374">
        <v>-6.3258192238920985E-2</v>
      </c>
      <c r="BM215" s="354">
        <v>0</v>
      </c>
      <c r="BN215" s="354">
        <v>0</v>
      </c>
      <c r="BO215" s="374">
        <v>0</v>
      </c>
      <c r="BP215" s="374">
        <v>-1.8966928601321618E-2</v>
      </c>
      <c r="BQ215" s="374">
        <v>5.0924268889952122E-3</v>
      </c>
      <c r="BR215" s="354">
        <v>-37.909999999999997</v>
      </c>
      <c r="BS215" s="354">
        <v>44.76</v>
      </c>
      <c r="BT215" s="354">
        <v>53.48</v>
      </c>
      <c r="BU215" s="354">
        <v>1115.06</v>
      </c>
      <c r="BV215" s="354">
        <v>-100.08</v>
      </c>
      <c r="BW215" s="354">
        <v>-163.01</v>
      </c>
      <c r="BX215" s="354">
        <v>-15.59</v>
      </c>
      <c r="BY215" s="354">
        <v>-9.76</v>
      </c>
      <c r="BZ215" s="354">
        <v>-3.6466335727022989</v>
      </c>
      <c r="CA215" s="354">
        <v>94.76</v>
      </c>
      <c r="CB215" s="354">
        <v>0.94539687206083323</v>
      </c>
      <c r="CC215" s="354">
        <v>-38.211934546373513</v>
      </c>
      <c r="CD215" s="354">
        <v>17.760000000000002</v>
      </c>
      <c r="CE215" s="354">
        <v>3.74</v>
      </c>
      <c r="CF215" s="354">
        <v>4.18</v>
      </c>
      <c r="CG215" s="354">
        <v>3.79</v>
      </c>
      <c r="CH215" s="353" t="s">
        <v>100</v>
      </c>
      <c r="CI215" s="353">
        <v>325.04000000000002</v>
      </c>
    </row>
    <row r="216" spans="1:87" ht="13.5" thickBot="1">
      <c r="A216" s="353" t="s">
        <v>623</v>
      </c>
      <c r="B216" s="353" t="s">
        <v>624</v>
      </c>
      <c r="C216" s="353" t="s">
        <v>96</v>
      </c>
      <c r="D216" s="353" t="s">
        <v>129</v>
      </c>
      <c r="E216" s="353" t="s">
        <v>245</v>
      </c>
      <c r="F216" s="353" t="s">
        <v>105</v>
      </c>
      <c r="G216" s="353">
        <v>12</v>
      </c>
      <c r="H216" s="353">
        <v>202112</v>
      </c>
      <c r="I216" s="353">
        <v>20221102</v>
      </c>
      <c r="J216" s="353">
        <v>20230201</v>
      </c>
      <c r="K216" s="354">
        <v>5341.01</v>
      </c>
      <c r="L216" s="354">
        <v>15.26</v>
      </c>
      <c r="M216" s="354">
        <v>350</v>
      </c>
      <c r="N216" s="354"/>
      <c r="O216" s="354">
        <v>0.23</v>
      </c>
      <c r="P216" s="354">
        <v>0.22</v>
      </c>
      <c r="Q216" s="354">
        <v>0.22</v>
      </c>
      <c r="R216" s="354">
        <v>34.78</v>
      </c>
      <c r="S216" s="354">
        <v>45</v>
      </c>
      <c r="T216" s="354"/>
      <c r="U216" s="354"/>
      <c r="V216" s="354"/>
      <c r="W216" s="354">
        <v>1.05</v>
      </c>
      <c r="X216" s="354">
        <v>1.01</v>
      </c>
      <c r="Y216" s="374" t="e">
        <f t="shared" si="10"/>
        <v>#DIV/0!</v>
      </c>
      <c r="Z216" s="374">
        <f t="shared" si="11"/>
        <v>-3.8095238095238182E-2</v>
      </c>
      <c r="AA216" s="354"/>
      <c r="AB216" s="354">
        <v>9.9499999999999993</v>
      </c>
      <c r="AC216" s="354"/>
      <c r="AD216" s="354">
        <v>14.49</v>
      </c>
      <c r="AE216" s="354">
        <v>15.15</v>
      </c>
      <c r="AF216" s="354">
        <v>1.46</v>
      </c>
      <c r="AG216" s="354">
        <v>10.78</v>
      </c>
      <c r="AH216" s="354">
        <v>0.1657142857142857</v>
      </c>
      <c r="AI216" s="354">
        <v>0.99428571428571444</v>
      </c>
      <c r="AJ216" s="354">
        <v>0.4</v>
      </c>
      <c r="AK216" s="354">
        <v>14.955459770114942</v>
      </c>
      <c r="AL216" s="354"/>
      <c r="AM216" s="354">
        <v>0.79</v>
      </c>
      <c r="AN216" s="354">
        <v>1.42</v>
      </c>
      <c r="AO216" s="354">
        <v>1.9333421680360456</v>
      </c>
      <c r="AP216" s="354">
        <v>11.487401574803149</v>
      </c>
      <c r="AQ216" s="354">
        <v>20.961206896551719</v>
      </c>
      <c r="AR216" s="354">
        <v>52.103571428571428</v>
      </c>
      <c r="AS216" s="354">
        <v>0.54285714285714282</v>
      </c>
      <c r="AT216" s="354">
        <v>19.41</v>
      </c>
      <c r="AU216" s="354"/>
      <c r="AV216" s="354">
        <v>10.35</v>
      </c>
      <c r="AW216" s="354">
        <v>3765</v>
      </c>
      <c r="AX216" s="354">
        <v>3730.78</v>
      </c>
      <c r="AY216" s="374">
        <v>0.10345838218053928</v>
      </c>
      <c r="AZ216" s="374">
        <v>11.111111111111111</v>
      </c>
      <c r="BA216" s="374">
        <v>0.26538461538461539</v>
      </c>
      <c r="BB216" s="374">
        <v>11.111026852554003</v>
      </c>
      <c r="BC216" s="374">
        <v>0.26538461538461539</v>
      </c>
      <c r="BD216" s="354">
        <v>4.59</v>
      </c>
      <c r="BE216" s="374">
        <v>2.5267447784004075E-2</v>
      </c>
      <c r="BF216" s="374">
        <v>6.6582481919412236E-3</v>
      </c>
      <c r="BG216" s="354">
        <v>3.73</v>
      </c>
      <c r="BH216" s="354"/>
      <c r="BI216" s="354">
        <v>3.21</v>
      </c>
      <c r="BJ216" s="354"/>
      <c r="BK216" s="374">
        <v>-0.5977011494252874</v>
      </c>
      <c r="BL216" s="374">
        <v>-5.5128544924463292E-2</v>
      </c>
      <c r="BM216" s="354">
        <v>0</v>
      </c>
      <c r="BN216" s="354"/>
      <c r="BO216" s="374">
        <v>0</v>
      </c>
      <c r="BP216" s="374">
        <v>1.1144202132769718E-2</v>
      </c>
      <c r="BQ216" s="374">
        <v>2.6899798251513115E-2</v>
      </c>
      <c r="BR216" s="354">
        <v>318</v>
      </c>
      <c r="BS216" s="354">
        <v>733</v>
      </c>
      <c r="BT216" s="354">
        <v>608</v>
      </c>
      <c r="BU216" s="354" t="s">
        <v>100</v>
      </c>
      <c r="BV216" s="354">
        <v>182</v>
      </c>
      <c r="BW216" s="354">
        <v>1111.1099999999999</v>
      </c>
      <c r="BX216" s="354">
        <v>1.54</v>
      </c>
      <c r="BY216" s="354">
        <v>9.25</v>
      </c>
      <c r="BZ216" s="354">
        <v>2.5050505050505052</v>
      </c>
      <c r="CA216" s="354">
        <v>26.2</v>
      </c>
      <c r="CB216" s="354">
        <v>0.33840652791785092</v>
      </c>
      <c r="CC216" s="354">
        <v>3.2913385826771653</v>
      </c>
      <c r="CD216" s="354">
        <v>0.36</v>
      </c>
      <c r="CE216" s="354">
        <v>1.55</v>
      </c>
      <c r="CF216" s="354">
        <v>0.97</v>
      </c>
      <c r="CG216" s="354">
        <v>0.31</v>
      </c>
      <c r="CH216" s="353" t="s">
        <v>100</v>
      </c>
      <c r="CI216" s="355">
        <v>9402</v>
      </c>
    </row>
    <row r="217" spans="1:87" ht="13.5" thickBot="1">
      <c r="A217" s="353" t="s">
        <v>625</v>
      </c>
      <c r="B217" s="353" t="s">
        <v>626</v>
      </c>
      <c r="C217" s="353" t="s">
        <v>96</v>
      </c>
      <c r="D217" s="353" t="s">
        <v>112</v>
      </c>
      <c r="E217" s="353" t="s">
        <v>627</v>
      </c>
      <c r="F217" s="353" t="s">
        <v>105</v>
      </c>
      <c r="G217" s="353">
        <v>12</v>
      </c>
      <c r="H217" s="353">
        <v>202112</v>
      </c>
      <c r="I217" s="353">
        <v>20221101</v>
      </c>
      <c r="J217" s="353">
        <v>20230228</v>
      </c>
      <c r="K217" s="354">
        <v>5227.4799999999996</v>
      </c>
      <c r="L217" s="354">
        <v>163.5</v>
      </c>
      <c r="M217" s="354">
        <v>32</v>
      </c>
      <c r="N217" s="354">
        <v>1.46</v>
      </c>
      <c r="O217" s="354">
        <v>4.09</v>
      </c>
      <c r="P217" s="354">
        <v>4.0199999999999996</v>
      </c>
      <c r="Q217" s="354">
        <v>3.77</v>
      </c>
      <c r="R217" s="354">
        <v>17.36</v>
      </c>
      <c r="S217" s="354">
        <v>17.510000000000002</v>
      </c>
      <c r="T217" s="354">
        <v>15.51</v>
      </c>
      <c r="U217" s="354">
        <v>15.85</v>
      </c>
      <c r="V217" s="354">
        <v>10.69</v>
      </c>
      <c r="W217" s="354">
        <v>16.75</v>
      </c>
      <c r="X217" s="354">
        <v>14.95</v>
      </c>
      <c r="Y217" s="374">
        <f t="shared" si="10"/>
        <v>0.56688493919550997</v>
      </c>
      <c r="Z217" s="374">
        <f t="shared" si="11"/>
        <v>-0.10746268656716418</v>
      </c>
      <c r="AA217" s="354">
        <v>40.369999999999997</v>
      </c>
      <c r="AB217" s="354"/>
      <c r="AC217" s="354">
        <v>10.31</v>
      </c>
      <c r="AD217" s="354">
        <v>9.76</v>
      </c>
      <c r="AE217" s="354">
        <v>10.93</v>
      </c>
      <c r="AF217" s="354"/>
      <c r="AG217" s="354">
        <v>149.8801373039303</v>
      </c>
      <c r="AH217" s="354">
        <v>15.292045197877496</v>
      </c>
      <c r="AI217" s="354">
        <v>13.379043115497945</v>
      </c>
      <c r="AJ217" s="354">
        <v>11.21950375487685</v>
      </c>
      <c r="AK217" s="354">
        <v>12.050189135966445</v>
      </c>
      <c r="AL217" s="354">
        <v>12.2</v>
      </c>
      <c r="AM217" s="354">
        <v>2.85</v>
      </c>
      <c r="AN217" s="354">
        <v>1.0900000000000001</v>
      </c>
      <c r="AO217" s="354">
        <v>1.3900799666902266</v>
      </c>
      <c r="AP217" s="354">
        <v>8.0145849935479845</v>
      </c>
      <c r="AQ217" s="354">
        <v>15.572516993358963</v>
      </c>
      <c r="AR217" s="354">
        <v>18.569927941813937</v>
      </c>
      <c r="AS217" s="354">
        <v>4.9689045972749026</v>
      </c>
      <c r="AT217" s="354">
        <v>57.38</v>
      </c>
      <c r="AU217" s="354">
        <v>16.86</v>
      </c>
      <c r="AV217" s="354">
        <v>28.26</v>
      </c>
      <c r="AW217" s="354">
        <v>3486.21</v>
      </c>
      <c r="AX217" s="354">
        <v>4968</v>
      </c>
      <c r="AY217" s="374">
        <v>0.28261893321579756</v>
      </c>
      <c r="AZ217" s="374">
        <v>0.31168352744481281</v>
      </c>
      <c r="BA217" s="374">
        <v>0.34185147839998198</v>
      </c>
      <c r="BB217" s="374">
        <v>0.312</v>
      </c>
      <c r="BC217" s="374">
        <v>0.34185147839998198</v>
      </c>
      <c r="BD217" s="354">
        <v>29.99</v>
      </c>
      <c r="BE217" s="374">
        <v>0.19165678556979676</v>
      </c>
      <c r="BF217" s="374">
        <v>0.12658008336275184</v>
      </c>
      <c r="BG217" s="354">
        <v>16.309999999999999</v>
      </c>
      <c r="BH217" s="354">
        <v>11.72</v>
      </c>
      <c r="BI217" s="354">
        <v>11.81</v>
      </c>
      <c r="BJ217" s="354">
        <v>8.42</v>
      </c>
      <c r="BK217" s="374">
        <v>-0.16141209367354073</v>
      </c>
      <c r="BL217" s="374">
        <v>-1.4408442636010748E-2</v>
      </c>
      <c r="BM217" s="354">
        <v>0</v>
      </c>
      <c r="BN217" s="354">
        <v>0</v>
      </c>
      <c r="BO217" s="374">
        <v>0</v>
      </c>
      <c r="BP217" s="374">
        <v>9.4852035714411961E-2</v>
      </c>
      <c r="BQ217" s="374">
        <v>6.9591265071807781E-2</v>
      </c>
      <c r="BR217" s="354">
        <v>462.59</v>
      </c>
      <c r="BS217" s="354">
        <v>544.01</v>
      </c>
      <c r="BT217" s="354">
        <v>441.14</v>
      </c>
      <c r="BU217" s="354">
        <v>1462.25</v>
      </c>
      <c r="BV217" s="354">
        <v>324.02</v>
      </c>
      <c r="BW217" s="354">
        <v>31.17</v>
      </c>
      <c r="BX217" s="354">
        <v>10.199999999999999</v>
      </c>
      <c r="BY217" s="354">
        <v>10.78</v>
      </c>
      <c r="BZ217" s="354">
        <v>14.006113622960488</v>
      </c>
      <c r="CA217" s="354">
        <v>43.89</v>
      </c>
      <c r="CB217" s="354">
        <v>0.59290027311763094</v>
      </c>
      <c r="CC217" s="354">
        <v>1.812808809279389</v>
      </c>
      <c r="CD217" s="354">
        <v>0.78</v>
      </c>
      <c r="CE217" s="354">
        <v>1.84</v>
      </c>
      <c r="CF217" s="354">
        <v>1.1399999999999999</v>
      </c>
      <c r="CG217" s="354">
        <v>0.23</v>
      </c>
      <c r="CH217" s="353" t="s">
        <v>100</v>
      </c>
      <c r="CI217" s="355">
        <v>1636.43</v>
      </c>
    </row>
    <row r="218" spans="1:87" ht="13.5" thickBot="1">
      <c r="A218" s="353" t="s">
        <v>628</v>
      </c>
      <c r="B218" s="353" t="s">
        <v>629</v>
      </c>
      <c r="C218" s="353" t="s">
        <v>96</v>
      </c>
      <c r="D218" s="353" t="s">
        <v>147</v>
      </c>
      <c r="E218" s="353" t="s">
        <v>561</v>
      </c>
      <c r="F218" s="353" t="s">
        <v>105</v>
      </c>
      <c r="G218" s="353">
        <v>12</v>
      </c>
      <c r="H218" s="353">
        <v>202112</v>
      </c>
      <c r="I218" s="353">
        <v>20221108</v>
      </c>
      <c r="J218" s="353">
        <v>20230307</v>
      </c>
      <c r="K218" s="354">
        <v>10047.68</v>
      </c>
      <c r="L218" s="354">
        <v>68.27</v>
      </c>
      <c r="M218" s="354">
        <v>147.18</v>
      </c>
      <c r="N218" s="354">
        <v>1.99</v>
      </c>
      <c r="O218" s="354">
        <v>3.53</v>
      </c>
      <c r="P218" s="354">
        <v>2.5</v>
      </c>
      <c r="Q218" s="354">
        <v>1.7</v>
      </c>
      <c r="R218" s="354">
        <v>47.31</v>
      </c>
      <c r="S218" s="354">
        <v>108.67</v>
      </c>
      <c r="T218" s="354">
        <v>71.12</v>
      </c>
      <c r="U218" s="354">
        <v>18.14</v>
      </c>
      <c r="V218" s="354">
        <v>9.26</v>
      </c>
      <c r="W218" s="354">
        <v>18.05</v>
      </c>
      <c r="X218" s="354">
        <v>7.77</v>
      </c>
      <c r="Y218" s="374">
        <f t="shared" si="10"/>
        <v>0.94924406047516219</v>
      </c>
      <c r="Z218" s="374">
        <f t="shared" si="11"/>
        <v>-0.56952908587257622</v>
      </c>
      <c r="AA218" s="354">
        <v>70.92</v>
      </c>
      <c r="AB218" s="354"/>
      <c r="AC218" s="354">
        <v>3.76</v>
      </c>
      <c r="AD218" s="354">
        <v>3.78</v>
      </c>
      <c r="AE218" s="354">
        <v>8.7799999999999994</v>
      </c>
      <c r="AF218" s="354"/>
      <c r="AG218" s="354">
        <v>148.11544726963666</v>
      </c>
      <c r="AH218" s="354">
        <v>18.075655628456818</v>
      </c>
      <c r="AI218" s="354">
        <v>22.330953132143019</v>
      </c>
      <c r="AJ218" s="354">
        <v>20.573469663702681</v>
      </c>
      <c r="AK218" s="354">
        <v>3.0356966672606354</v>
      </c>
      <c r="AL218" s="354">
        <v>4.93</v>
      </c>
      <c r="AM218" s="354">
        <v>2.04</v>
      </c>
      <c r="AN218" s="354">
        <v>0.44</v>
      </c>
      <c r="AO218" s="354">
        <v>0.61436149209634539</v>
      </c>
      <c r="AP218" s="354">
        <v>3.2359846061023769</v>
      </c>
      <c r="AQ218" s="354">
        <v>4.0749011763457572</v>
      </c>
      <c r="AR218" s="354">
        <v>4.4229985838331656</v>
      </c>
      <c r="AS218" s="354">
        <v>0.54718013766104989</v>
      </c>
      <c r="AT218" s="354">
        <v>33.47</v>
      </c>
      <c r="AU218" s="354">
        <v>30.65</v>
      </c>
      <c r="AV218" s="354">
        <v>132.44</v>
      </c>
      <c r="AW218" s="354">
        <v>19893.86</v>
      </c>
      <c r="AX218" s="354">
        <v>22695.46</v>
      </c>
      <c r="AY218" s="374">
        <v>1.3243543484808866</v>
      </c>
      <c r="AZ218" s="374">
        <v>4.5030698131321021</v>
      </c>
      <c r="BA218" s="374">
        <v>3.3898252104425084</v>
      </c>
      <c r="BB218" s="374">
        <v>2.1784386617100377</v>
      </c>
      <c r="BC218" s="374">
        <v>3.3898252104425084</v>
      </c>
      <c r="BD218" s="354">
        <v>61.49</v>
      </c>
      <c r="BE218" s="374">
        <v>0.41821756039693331</v>
      </c>
      <c r="BF218" s="374">
        <v>0.28355713036117952</v>
      </c>
      <c r="BG218" s="354">
        <v>37.44</v>
      </c>
      <c r="BH218" s="354">
        <v>16.440000000000001</v>
      </c>
      <c r="BI218" s="354">
        <v>26.91</v>
      </c>
      <c r="BJ218" s="354">
        <v>11.56</v>
      </c>
      <c r="BK218" s="374">
        <v>-7.8701677355214439E-2</v>
      </c>
      <c r="BL218" s="374">
        <v>-1.1865632524073777E-2</v>
      </c>
      <c r="BM218" s="354">
        <v>0</v>
      </c>
      <c r="BN218" s="354">
        <v>0</v>
      </c>
      <c r="BO218" s="374">
        <v>0</v>
      </c>
      <c r="BP218" s="374">
        <v>0.26664191810675347</v>
      </c>
      <c r="BQ218" s="374">
        <v>0.30348826764570996</v>
      </c>
      <c r="BR218" s="354">
        <v>2387.42</v>
      </c>
      <c r="BS218" s="354">
        <v>2938.65</v>
      </c>
      <c r="BT218" s="354">
        <v>2650.64</v>
      </c>
      <c r="BU218" s="354">
        <v>2926.12</v>
      </c>
      <c r="BV218" s="354">
        <v>1725.42</v>
      </c>
      <c r="BW218" s="354">
        <v>450.31</v>
      </c>
      <c r="BX218" s="354">
        <v>12.2</v>
      </c>
      <c r="BY218" s="354">
        <v>13.56</v>
      </c>
      <c r="BZ218" s="354">
        <v>19.681866777990468</v>
      </c>
      <c r="CA218" s="354">
        <v>37.76</v>
      </c>
      <c r="CB218" s="354">
        <v>0.54717110813612901</v>
      </c>
      <c r="CC218" s="354">
        <v>0.82525922677892483</v>
      </c>
      <c r="CD218" s="354">
        <v>0.61</v>
      </c>
      <c r="CE218" s="354">
        <v>1.93</v>
      </c>
      <c r="CF218" s="354">
        <v>1.1000000000000001</v>
      </c>
      <c r="CG218" s="354">
        <v>0.18</v>
      </c>
      <c r="CH218" s="353" t="s">
        <v>100</v>
      </c>
      <c r="CI218" s="355">
        <v>4802.4799999999996</v>
      </c>
    </row>
    <row r="219" spans="1:87" ht="13.5" thickBot="1">
      <c r="A219" s="353" t="s">
        <v>630</v>
      </c>
      <c r="B219" s="353" t="s">
        <v>631</v>
      </c>
      <c r="C219" s="353" t="s">
        <v>96</v>
      </c>
      <c r="D219" s="353" t="s">
        <v>123</v>
      </c>
      <c r="E219" s="353" t="s">
        <v>124</v>
      </c>
      <c r="F219" s="353" t="s">
        <v>99</v>
      </c>
      <c r="G219" s="353">
        <v>12</v>
      </c>
      <c r="H219" s="353">
        <v>202112</v>
      </c>
      <c r="I219" s="353">
        <v>20221013</v>
      </c>
      <c r="J219" s="353">
        <v>20230113</v>
      </c>
      <c r="K219" s="354">
        <v>104863.55</v>
      </c>
      <c r="L219" s="354">
        <v>698.18</v>
      </c>
      <c r="M219" s="354">
        <v>150</v>
      </c>
      <c r="N219" s="354">
        <v>1.3</v>
      </c>
      <c r="O219" s="354">
        <v>7.7</v>
      </c>
      <c r="P219" s="354">
        <v>7.77</v>
      </c>
      <c r="Q219" s="354">
        <v>7.75</v>
      </c>
      <c r="R219" s="354">
        <v>24.03</v>
      </c>
      <c r="S219" s="354">
        <v>-7.3</v>
      </c>
      <c r="T219" s="354">
        <v>6.33</v>
      </c>
      <c r="U219" s="354">
        <v>36.85</v>
      </c>
      <c r="V219" s="354">
        <v>38.979999999999997</v>
      </c>
      <c r="W219" s="354">
        <v>34.119999999999997</v>
      </c>
      <c r="X219" s="354">
        <v>33.880000000000003</v>
      </c>
      <c r="Y219" s="374">
        <f t="shared" si="10"/>
        <v>-0.12467932272960491</v>
      </c>
      <c r="Z219" s="374">
        <f t="shared" si="11"/>
        <v>-7.0339976553339678E-3</v>
      </c>
      <c r="AA219" s="354">
        <v>12.62</v>
      </c>
      <c r="AB219" s="354">
        <v>5.63</v>
      </c>
      <c r="AC219" s="354">
        <v>18.95</v>
      </c>
      <c r="AD219" s="354">
        <v>20.46</v>
      </c>
      <c r="AE219" s="354">
        <v>20.6</v>
      </c>
      <c r="AF219" s="354">
        <v>3.64</v>
      </c>
      <c r="AG219" s="354">
        <v>123.78486055776892</v>
      </c>
      <c r="AH219" s="354">
        <v>36.932270916334659</v>
      </c>
      <c r="AI219" s="354">
        <v>32.536520584329352</v>
      </c>
      <c r="AJ219" s="354">
        <v>29.050464807436921</v>
      </c>
      <c r="AK219" s="354">
        <v>21.521047346938776</v>
      </c>
      <c r="AL219" s="354">
        <v>16.38</v>
      </c>
      <c r="AM219" s="354">
        <v>2.82</v>
      </c>
      <c r="AN219" s="354">
        <v>5.63</v>
      </c>
      <c r="AO219" s="354">
        <v>5.7408074240961273</v>
      </c>
      <c r="AP219" s="354">
        <v>14.050168307732704</v>
      </c>
      <c r="AQ219" s="354">
        <v>21.840843265306123</v>
      </c>
      <c r="AR219" s="354">
        <v>24.461744457142856</v>
      </c>
      <c r="AS219" s="354">
        <v>45.132802124834001</v>
      </c>
      <c r="AT219" s="354">
        <v>247.83</v>
      </c>
      <c r="AU219" s="354">
        <v>9.7799999999999994</v>
      </c>
      <c r="AV219" s="354">
        <v>19.559999999999999</v>
      </c>
      <c r="AW219" s="354">
        <v>19374</v>
      </c>
      <c r="AX219" s="354">
        <v>17713.57</v>
      </c>
      <c r="AY219" s="374">
        <v>0.19555692687442147</v>
      </c>
      <c r="AZ219" s="374">
        <v>0.1964720194647202</v>
      </c>
      <c r="BA219" s="374">
        <v>0.30816505706760317</v>
      </c>
      <c r="BB219" s="374">
        <v>0.19670090258325551</v>
      </c>
      <c r="BC219" s="374">
        <v>0.30816505706760317</v>
      </c>
      <c r="BD219" s="354">
        <v>15.07</v>
      </c>
      <c r="BE219" s="374">
        <v>6.1469397078073251E-2</v>
      </c>
      <c r="BF219" s="374">
        <v>5.7286463214922083E-2</v>
      </c>
      <c r="BG219" s="354">
        <v>10.78</v>
      </c>
      <c r="BH219" s="354">
        <v>8.57</v>
      </c>
      <c r="BI219" s="354">
        <v>4.2</v>
      </c>
      <c r="BJ219" s="354">
        <v>2.9</v>
      </c>
      <c r="BK219" s="374">
        <v>-0.10714285714285714</v>
      </c>
      <c r="BL219" s="374">
        <v>-2.8162214354682975E-2</v>
      </c>
      <c r="BM219" s="354">
        <v>2.8</v>
      </c>
      <c r="BN219" s="354">
        <v>2.4900000000000002</v>
      </c>
      <c r="BO219" s="374">
        <v>0.52853505933117584</v>
      </c>
      <c r="BP219" s="374">
        <v>5.2743810397210385E-2</v>
      </c>
      <c r="BQ219" s="374">
        <v>4.1487625042753593E-2</v>
      </c>
      <c r="BR219" s="354">
        <v>8378</v>
      </c>
      <c r="BS219" s="354">
        <v>8793</v>
      </c>
      <c r="BT219" s="354">
        <v>6464</v>
      </c>
      <c r="BU219" s="354">
        <v>14527</v>
      </c>
      <c r="BV219" s="354">
        <v>5901</v>
      </c>
      <c r="BW219" s="354">
        <v>19.649999999999999</v>
      </c>
      <c r="BX219" s="354">
        <v>29.84</v>
      </c>
      <c r="BY219" s="354">
        <v>30.29</v>
      </c>
      <c r="BZ219" s="354">
        <v>33.63942307692308</v>
      </c>
      <c r="CA219" s="354">
        <v>26.27</v>
      </c>
      <c r="CB219" s="354">
        <v>0.66978255219613614</v>
      </c>
      <c r="CC219" s="354">
        <v>0.20572403833530264</v>
      </c>
      <c r="CD219" s="354">
        <v>0.33</v>
      </c>
      <c r="CE219" s="354">
        <v>3.03</v>
      </c>
      <c r="CF219" s="354">
        <v>3.02</v>
      </c>
      <c r="CG219" s="354">
        <v>2.14</v>
      </c>
      <c r="CH219" s="353" t="s">
        <v>100</v>
      </c>
      <c r="CI219" s="355">
        <v>37806</v>
      </c>
    </row>
    <row r="220" spans="1:87" ht="13.5" thickBot="1">
      <c r="A220" s="353" t="s">
        <v>632</v>
      </c>
      <c r="B220" s="353" t="s">
        <v>633</v>
      </c>
      <c r="C220" s="353" t="s">
        <v>108</v>
      </c>
      <c r="D220" s="353" t="s">
        <v>97</v>
      </c>
      <c r="E220" s="353" t="s">
        <v>185</v>
      </c>
      <c r="F220" s="353" t="s">
        <v>105</v>
      </c>
      <c r="G220" s="353">
        <v>12</v>
      </c>
      <c r="H220" s="353">
        <v>202112</v>
      </c>
      <c r="I220" s="353">
        <v>20221101</v>
      </c>
      <c r="J220" s="353">
        <v>20230228</v>
      </c>
      <c r="K220" s="354">
        <v>3070.62</v>
      </c>
      <c r="L220" s="354">
        <v>57.83</v>
      </c>
      <c r="M220" s="354">
        <v>53.1</v>
      </c>
      <c r="N220" s="354">
        <v>1.1200000000000001</v>
      </c>
      <c r="O220" s="354">
        <v>0.62</v>
      </c>
      <c r="P220" s="354">
        <v>0.57999999999999996</v>
      </c>
      <c r="Q220" s="354">
        <v>0.73</v>
      </c>
      <c r="R220" s="354">
        <v>11.29</v>
      </c>
      <c r="S220" s="354">
        <v>8.6999999999999993</v>
      </c>
      <c r="T220" s="354">
        <v>4.9000000000000004</v>
      </c>
      <c r="U220" s="354">
        <v>0.97</v>
      </c>
      <c r="V220" s="354">
        <v>2.97</v>
      </c>
      <c r="W220" s="354">
        <v>2.59</v>
      </c>
      <c r="X220" s="354">
        <v>3.36</v>
      </c>
      <c r="Y220" s="374">
        <f t="shared" si="10"/>
        <v>-0.12794612794612803</v>
      </c>
      <c r="Z220" s="374">
        <f t="shared" si="11"/>
        <v>0.29729729729729737</v>
      </c>
      <c r="AA220" s="354">
        <v>-12.46</v>
      </c>
      <c r="AB220" s="354">
        <v>4.0199999999999996</v>
      </c>
      <c r="AC220" s="354">
        <v>20.95</v>
      </c>
      <c r="AD220" s="354">
        <v>22.3</v>
      </c>
      <c r="AE220" s="354">
        <v>17.23</v>
      </c>
      <c r="AF220" s="354">
        <v>5.55</v>
      </c>
      <c r="AG220" s="354">
        <v>19.949624074462985</v>
      </c>
      <c r="AH220" s="354">
        <v>-0.60366997295837088</v>
      </c>
      <c r="AI220" s="354">
        <v>4.5205895084422103</v>
      </c>
      <c r="AJ220" s="354">
        <v>3.2161555200874594</v>
      </c>
      <c r="AK220" s="354">
        <v>12.799215653610291</v>
      </c>
      <c r="AL220" s="354">
        <v>22.23</v>
      </c>
      <c r="AM220" s="354">
        <v>4.18</v>
      </c>
      <c r="AN220" s="354">
        <v>2.98</v>
      </c>
      <c r="AO220" s="354">
        <v>3.7430400854893966</v>
      </c>
      <c r="AP220" s="354">
        <v>44.105361412297043</v>
      </c>
      <c r="AQ220" s="354">
        <v>16.51825330782826</v>
      </c>
      <c r="AR220" s="354">
        <v>23.217858133654133</v>
      </c>
      <c r="AS220" s="354">
        <v>0.60769379460154804</v>
      </c>
      <c r="AT220" s="354">
        <v>13.82</v>
      </c>
      <c r="AU220" s="354">
        <v>4.33</v>
      </c>
      <c r="AV220" s="354">
        <v>1.59</v>
      </c>
      <c r="AW220" s="354">
        <v>927.74</v>
      </c>
      <c r="AX220" s="354">
        <v>1060.22</v>
      </c>
      <c r="AY220" s="374">
        <v>1.5900895623065223E-2</v>
      </c>
      <c r="AZ220" s="374">
        <v>-0.26163016716340548</v>
      </c>
      <c r="BA220" s="374">
        <v>-0.33125688048760843</v>
      </c>
      <c r="BB220" s="374">
        <v>-0.25000000000000006</v>
      </c>
      <c r="BC220" s="374">
        <v>-0.33125688048760843</v>
      </c>
      <c r="BD220" s="354">
        <v>6.95</v>
      </c>
      <c r="BE220" s="374">
        <v>-1.114401607235522E-2</v>
      </c>
      <c r="BF220" s="374">
        <v>-1.6895010544154154E-2</v>
      </c>
      <c r="BG220" s="354">
        <v>3.06</v>
      </c>
      <c r="BH220" s="354">
        <v>7.78</v>
      </c>
      <c r="BI220" s="354">
        <v>1.81</v>
      </c>
      <c r="BJ220" s="354">
        <v>3.99</v>
      </c>
      <c r="BK220" s="374">
        <v>-0.28855395649587684</v>
      </c>
      <c r="BL220" s="374">
        <v>-6.5386394424570837E-2</v>
      </c>
      <c r="BM220" s="354">
        <v>0</v>
      </c>
      <c r="BN220" s="354">
        <v>0.3</v>
      </c>
      <c r="BO220" s="374">
        <v>0</v>
      </c>
      <c r="BP220" s="374">
        <v>-1.0433286777711217E-2</v>
      </c>
      <c r="BQ220" s="374">
        <v>5.5585128242092281E-2</v>
      </c>
      <c r="BR220" s="354">
        <v>25.09</v>
      </c>
      <c r="BS220" s="354">
        <v>109.07</v>
      </c>
      <c r="BT220" s="354">
        <v>135.26</v>
      </c>
      <c r="BU220" s="354">
        <v>937.48</v>
      </c>
      <c r="BV220" s="354">
        <v>5.7</v>
      </c>
      <c r="BW220" s="354">
        <v>-26.16</v>
      </c>
      <c r="BX220" s="354">
        <v>-3.03</v>
      </c>
      <c r="BY220" s="354">
        <v>4.84</v>
      </c>
      <c r="BZ220" s="354">
        <v>-0.65774610005379242</v>
      </c>
      <c r="CA220" s="354">
        <v>53.28</v>
      </c>
      <c r="CB220" s="354">
        <v>0.72100177302601898</v>
      </c>
      <c r="CC220" s="354">
        <v>9.9301964189814544</v>
      </c>
      <c r="CD220" s="354">
        <v>1.1399999999999999</v>
      </c>
      <c r="CE220" s="354">
        <v>0.63</v>
      </c>
      <c r="CF220" s="354">
        <v>0.77</v>
      </c>
      <c r="CG220" s="354">
        <v>0.67</v>
      </c>
      <c r="CH220" s="353" t="s">
        <v>100</v>
      </c>
      <c r="CI220" s="353">
        <v>717.06</v>
      </c>
    </row>
    <row r="221" spans="1:87" ht="13.5" thickBot="1">
      <c r="A221" s="353" t="s">
        <v>634</v>
      </c>
      <c r="B221" s="353" t="s">
        <v>635</v>
      </c>
      <c r="C221" s="353" t="s">
        <v>108</v>
      </c>
      <c r="D221" s="353" t="s">
        <v>412</v>
      </c>
      <c r="E221" s="353" t="s">
        <v>636</v>
      </c>
      <c r="F221" s="353" t="s">
        <v>105</v>
      </c>
      <c r="G221" s="353">
        <v>12</v>
      </c>
      <c r="H221" s="353">
        <v>202112</v>
      </c>
      <c r="I221" s="353">
        <v>20221104</v>
      </c>
      <c r="J221" s="353">
        <v>20230224</v>
      </c>
      <c r="K221" s="354">
        <v>10810.86</v>
      </c>
      <c r="L221" s="354">
        <v>72.91</v>
      </c>
      <c r="M221" s="354">
        <v>148</v>
      </c>
      <c r="N221" s="354">
        <v>1.0900000000000001</v>
      </c>
      <c r="O221" s="354">
        <v>1.73</v>
      </c>
      <c r="P221" s="354">
        <v>1.8</v>
      </c>
      <c r="Q221" s="354"/>
      <c r="R221" s="354">
        <v>18.5</v>
      </c>
      <c r="S221" s="354">
        <v>61.24</v>
      </c>
      <c r="T221" s="354">
        <v>27.68</v>
      </c>
      <c r="U221" s="354">
        <v>8.8000000000000007</v>
      </c>
      <c r="V221" s="354">
        <v>3.68</v>
      </c>
      <c r="W221" s="354">
        <v>8.4700000000000006</v>
      </c>
      <c r="X221" s="354">
        <v>9.1</v>
      </c>
      <c r="Y221" s="374">
        <f t="shared" si="10"/>
        <v>1.3016304347826089</v>
      </c>
      <c r="Z221" s="374">
        <f t="shared" si="11"/>
        <v>7.4380165289256173E-2</v>
      </c>
      <c r="AA221" s="354">
        <v>171.36</v>
      </c>
      <c r="AB221" s="354"/>
      <c r="AC221" s="354">
        <v>8.2899999999999991</v>
      </c>
      <c r="AD221" s="354">
        <f>L221/W221</f>
        <v>8.6080283353010607</v>
      </c>
      <c r="AE221" s="354">
        <v>8.01</v>
      </c>
      <c r="AF221" s="354"/>
      <c r="AG221" s="354">
        <v>5.3798463314534439</v>
      </c>
      <c r="AH221" s="354">
        <v>8.0957970382072375</v>
      </c>
      <c r="AI221" s="354">
        <v>-1.065891879650241</v>
      </c>
      <c r="AJ221" s="354">
        <v>-2.0313247421826235</v>
      </c>
      <c r="AK221" s="354">
        <v>-65.316193254840186</v>
      </c>
      <c r="AL221" s="354">
        <v>12.45</v>
      </c>
      <c r="AM221" s="354">
        <v>1.27</v>
      </c>
      <c r="AN221" s="354">
        <v>11.1</v>
      </c>
      <c r="AO221" s="354">
        <v>16.698736891172345</v>
      </c>
      <c r="AP221" s="354">
        <v>7.8264503605022542</v>
      </c>
      <c r="AQ221" s="354">
        <v>-84.283068591683602</v>
      </c>
      <c r="AR221" s="354">
        <v>-44.225640803917891</v>
      </c>
      <c r="AS221" s="354">
        <v>1.121305354094974</v>
      </c>
      <c r="AT221" s="354">
        <v>57.38</v>
      </c>
      <c r="AU221" s="354">
        <v>188.61</v>
      </c>
      <c r="AV221" s="354">
        <v>1848.49</v>
      </c>
      <c r="AW221" s="354">
        <v>988</v>
      </c>
      <c r="AX221" s="354">
        <v>969.87</v>
      </c>
      <c r="AY221" s="374">
        <v>18.484873584980079</v>
      </c>
      <c r="AZ221" s="374">
        <v>0.84095830430638374</v>
      </c>
      <c r="BA221" s="374">
        <v>-0.64277931439108205</v>
      </c>
      <c r="BB221" s="374">
        <v>0.72696927226222463</v>
      </c>
      <c r="BC221" s="374">
        <v>-0.64277931439108205</v>
      </c>
      <c r="BD221" s="354">
        <v>15.7</v>
      </c>
      <c r="BE221" s="374">
        <v>-1.7657815126050421E-3</v>
      </c>
      <c r="BF221" s="374">
        <v>0.10047679440597793</v>
      </c>
      <c r="BG221" s="354">
        <v>10.9</v>
      </c>
      <c r="BH221" s="354">
        <v>6.96</v>
      </c>
      <c r="BI221" s="354">
        <v>9.1</v>
      </c>
      <c r="BJ221" s="354">
        <v>6.21</v>
      </c>
      <c r="BK221" s="374">
        <v>0.90575121263629199</v>
      </c>
      <c r="BL221" s="374">
        <v>-0.17945361317998032</v>
      </c>
      <c r="BM221" s="354">
        <v>0</v>
      </c>
      <c r="BN221" s="354">
        <v>0</v>
      </c>
      <c r="BO221" s="374">
        <v>0</v>
      </c>
      <c r="BP221" s="374">
        <v>0.11628550758700426</v>
      </c>
      <c r="BQ221" s="374">
        <v>-2.9177316032499623E-2</v>
      </c>
      <c r="BR221" s="354">
        <v>1067</v>
      </c>
      <c r="BS221" s="354">
        <v>1334</v>
      </c>
      <c r="BT221" s="354">
        <v>999</v>
      </c>
      <c r="BU221" s="354">
        <v>3822</v>
      </c>
      <c r="BV221" s="354">
        <v>732</v>
      </c>
      <c r="BW221" s="354">
        <v>83.92</v>
      </c>
      <c r="BX221" s="354">
        <v>150.47999999999999</v>
      </c>
      <c r="BY221" s="354">
        <v>150.47999999999999</v>
      </c>
      <c r="BZ221" s="354">
        <v>-0.222653600976536</v>
      </c>
      <c r="CA221" s="354">
        <v>32.15</v>
      </c>
      <c r="CB221" s="354">
        <v>0.43276671737548777</v>
      </c>
      <c r="CC221" s="354">
        <v>1.7612470784231351</v>
      </c>
      <c r="CD221" s="354">
        <v>0.45</v>
      </c>
      <c r="CE221" s="354">
        <v>2.02</v>
      </c>
      <c r="CF221" s="354">
        <v>0.79</v>
      </c>
      <c r="CG221" s="354">
        <v>0.43</v>
      </c>
      <c r="CH221" s="353" t="s">
        <v>100</v>
      </c>
      <c r="CI221" s="355">
        <v>10139</v>
      </c>
    </row>
    <row r="222" spans="1:87" ht="13.5" thickBot="1">
      <c r="A222" s="353" t="s">
        <v>637</v>
      </c>
      <c r="B222" s="353" t="s">
        <v>638</v>
      </c>
      <c r="C222" s="353" t="s">
        <v>96</v>
      </c>
      <c r="D222" s="353" t="s">
        <v>123</v>
      </c>
      <c r="E222" s="353" t="s">
        <v>533</v>
      </c>
      <c r="F222" s="353" t="s">
        <v>105</v>
      </c>
      <c r="G222" s="353">
        <v>10</v>
      </c>
      <c r="H222" s="353">
        <v>202210</v>
      </c>
      <c r="I222" s="353">
        <v>20221201</v>
      </c>
      <c r="J222" s="353">
        <v>20230307</v>
      </c>
      <c r="K222" s="354">
        <v>59940.55</v>
      </c>
      <c r="L222" s="354">
        <v>88.35</v>
      </c>
      <c r="M222" s="354">
        <v>678.44</v>
      </c>
      <c r="N222" s="354">
        <v>1.1299999999999999</v>
      </c>
      <c r="O222" s="354">
        <v>2.29</v>
      </c>
      <c r="P222" s="354">
        <v>2.35</v>
      </c>
      <c r="Q222" s="354">
        <v>2.5499999999999998</v>
      </c>
      <c r="R222" s="354">
        <v>-0.44</v>
      </c>
      <c r="S222" s="354">
        <v>0.84</v>
      </c>
      <c r="T222" s="354">
        <v>5.86</v>
      </c>
      <c r="U222" s="354">
        <v>10.3</v>
      </c>
      <c r="V222" s="354">
        <v>10.06</v>
      </c>
      <c r="W222" s="354">
        <v>10.25</v>
      </c>
      <c r="X222" s="354">
        <v>10.87</v>
      </c>
      <c r="Y222" s="374">
        <f t="shared" si="10"/>
        <v>1.888667992047699E-2</v>
      </c>
      <c r="Z222" s="374">
        <f t="shared" si="11"/>
        <v>6.0487804878048612E-2</v>
      </c>
      <c r="AA222" s="354">
        <v>11.95</v>
      </c>
      <c r="AB222" s="354">
        <v>6.62</v>
      </c>
      <c r="AC222" s="354">
        <v>8.58</v>
      </c>
      <c r="AD222" s="354">
        <v>8.6199999999999992</v>
      </c>
      <c r="AE222" s="354">
        <v>8.1300000000000008</v>
      </c>
      <c r="AF222" s="354">
        <v>1.3</v>
      </c>
      <c r="AG222" s="354">
        <v>38.185001953064081</v>
      </c>
      <c r="AH222" s="354">
        <v>20.105420903875089</v>
      </c>
      <c r="AI222" s="354">
        <v>7.3622347211722543</v>
      </c>
      <c r="AJ222" s="354">
        <v>5.2116364003617992</v>
      </c>
      <c r="AK222" s="354">
        <v>15.06749026637079</v>
      </c>
      <c r="AL222" s="354">
        <v>7.91</v>
      </c>
      <c r="AM222" s="354">
        <v>1.19</v>
      </c>
      <c r="AN222" s="354">
        <v>1.73</v>
      </c>
      <c r="AO222" s="354">
        <v>7.3402730470633992</v>
      </c>
      <c r="AP222" s="354">
        <v>6.2320328921471502</v>
      </c>
      <c r="AQ222" s="354">
        <v>38.071095428686704</v>
      </c>
      <c r="AR222" s="354">
        <v>53.781253929894554</v>
      </c>
      <c r="AS222" s="354">
        <v>175.56338101384077</v>
      </c>
      <c r="AT222" s="354">
        <v>74.11</v>
      </c>
      <c r="AU222" s="354">
        <v>3.78</v>
      </c>
      <c r="AV222" s="354">
        <v>33.33</v>
      </c>
      <c r="AW222" s="354">
        <v>34740.5</v>
      </c>
      <c r="AX222" s="354">
        <v>23659.3</v>
      </c>
      <c r="AY222" s="374">
        <v>7.5284715284715281E-2</v>
      </c>
      <c r="AZ222" s="374">
        <v>0.52128703158720813</v>
      </c>
      <c r="BA222" s="374">
        <v>0</v>
      </c>
      <c r="BB222" s="374">
        <v>0.53439153439153442</v>
      </c>
      <c r="BC222" s="374">
        <v>0</v>
      </c>
      <c r="BD222" s="354">
        <v>14.95</v>
      </c>
      <c r="BE222" s="374">
        <v>0</v>
      </c>
      <c r="BF222" s="374">
        <v>1.1905829872489679E-2</v>
      </c>
      <c r="BG222" s="354">
        <v>12.14</v>
      </c>
      <c r="BH222" s="354">
        <v>12.15</v>
      </c>
      <c r="BI222" s="354">
        <v>0.84</v>
      </c>
      <c r="BJ222" s="354">
        <v>0.82</v>
      </c>
      <c r="BK222" s="374">
        <v>-0.292112164615695</v>
      </c>
      <c r="BL222" s="374">
        <v>-5.6320497860754569E-2</v>
      </c>
      <c r="BM222" s="354">
        <v>4.62</v>
      </c>
      <c r="BN222" s="354">
        <v>4.1399999999999997</v>
      </c>
      <c r="BO222" s="374">
        <v>0.349947411379183</v>
      </c>
      <c r="BP222" s="374">
        <v>0.1812435626651944</v>
      </c>
      <c r="BQ222" s="374">
        <v>5.9196233534323024E-2</v>
      </c>
      <c r="BR222" s="354">
        <v>17234.86</v>
      </c>
      <c r="BS222" s="354">
        <v>17778.62</v>
      </c>
      <c r="BT222" s="354">
        <v>7565.35</v>
      </c>
      <c r="BU222" s="354">
        <v>6330.92</v>
      </c>
      <c r="BV222" s="354">
        <v>10515.54</v>
      </c>
      <c r="BW222" s="354">
        <v>70.52</v>
      </c>
      <c r="BX222" s="354">
        <v>30.35</v>
      </c>
      <c r="BY222" s="354">
        <v>20.32</v>
      </c>
      <c r="BZ222" s="354">
        <v>0</v>
      </c>
      <c r="CA222" s="354">
        <v>10.29</v>
      </c>
      <c r="CB222" s="354">
        <v>0.93764215031789877</v>
      </c>
      <c r="CC222" s="354">
        <v>4.2745195165444816</v>
      </c>
      <c r="CD222" s="354">
        <v>0.13</v>
      </c>
      <c r="CE222" s="354">
        <v>1</v>
      </c>
      <c r="CF222" s="354">
        <v>1</v>
      </c>
      <c r="CG222" s="354">
        <v>0.39</v>
      </c>
      <c r="CH222" s="355">
        <v>4900.05</v>
      </c>
      <c r="CI222" s="355">
        <v>50282.27</v>
      </c>
    </row>
    <row r="223" spans="1:87" ht="13.5" thickBot="1">
      <c r="A223" s="353" t="s">
        <v>639</v>
      </c>
      <c r="B223" s="353" t="s">
        <v>640</v>
      </c>
      <c r="C223" s="353" t="s">
        <v>108</v>
      </c>
      <c r="D223" s="353" t="s">
        <v>129</v>
      </c>
      <c r="E223" s="353" t="s">
        <v>299</v>
      </c>
      <c r="F223" s="353" t="s">
        <v>105</v>
      </c>
      <c r="G223" s="353">
        <v>12</v>
      </c>
      <c r="H223" s="353">
        <v>202112</v>
      </c>
      <c r="I223" s="353">
        <v>20221026</v>
      </c>
      <c r="J223" s="353">
        <v>20230222</v>
      </c>
      <c r="K223" s="354">
        <v>20144.32</v>
      </c>
      <c r="L223" s="354">
        <v>108.61</v>
      </c>
      <c r="M223" s="354">
        <v>185</v>
      </c>
      <c r="N223" s="354">
        <v>0.37</v>
      </c>
      <c r="O223" s="354">
        <v>0.37</v>
      </c>
      <c r="P223" s="354">
        <v>0.34</v>
      </c>
      <c r="Q223" s="354">
        <v>0.73</v>
      </c>
      <c r="R223" s="354">
        <v>21.62</v>
      </c>
      <c r="S223" s="354">
        <v>37.21</v>
      </c>
      <c r="T223" s="354">
        <v>88.39</v>
      </c>
      <c r="U223" s="354">
        <v>0.59</v>
      </c>
      <c r="V223" s="354">
        <v>1.25</v>
      </c>
      <c r="W223" s="354">
        <v>1.95</v>
      </c>
      <c r="X223" s="354">
        <v>3.53</v>
      </c>
      <c r="Y223" s="374">
        <f t="shared" si="10"/>
        <v>0.56000000000000005</v>
      </c>
      <c r="Z223" s="374">
        <f t="shared" si="11"/>
        <v>0.81025641025641026</v>
      </c>
      <c r="AA223" s="354">
        <v>-0.3</v>
      </c>
      <c r="AB223" s="354">
        <v>50.24</v>
      </c>
      <c r="AC223" s="354">
        <v>67.040000000000006</v>
      </c>
      <c r="AD223" s="354">
        <v>55.62</v>
      </c>
      <c r="AE223" s="354">
        <v>30.74</v>
      </c>
      <c r="AF223" s="354">
        <v>1.1100000000000001</v>
      </c>
      <c r="AG223" s="354">
        <v>10.820816069225256</v>
      </c>
      <c r="AH223" s="354">
        <v>0.45211937692958398</v>
      </c>
      <c r="AI223" s="354">
        <v>0.97143811591782203</v>
      </c>
      <c r="AJ223" s="354">
        <v>0.21959406671444043</v>
      </c>
      <c r="AK223" s="354">
        <v>111.82390130674004</v>
      </c>
      <c r="AL223" s="354">
        <v>125.64</v>
      </c>
      <c r="AM223" s="354">
        <v>4.41</v>
      </c>
      <c r="AN223" s="354">
        <v>10.029999999999999</v>
      </c>
      <c r="AO223" s="354">
        <v>10.203173766413668</v>
      </c>
      <c r="AP223" s="354">
        <v>93.328654757946595</v>
      </c>
      <c r="AQ223" s="354">
        <v>113.6528048875183</v>
      </c>
      <c r="AR223" s="354">
        <v>502.77618289331633</v>
      </c>
      <c r="AS223" s="354">
        <v>6.8630850714181806</v>
      </c>
      <c r="AT223" s="354">
        <v>24.63</v>
      </c>
      <c r="AU223" s="354">
        <v>8.49</v>
      </c>
      <c r="AV223" s="354">
        <v>-0.76</v>
      </c>
      <c r="AW223" s="354">
        <v>1846.28</v>
      </c>
      <c r="AX223" s="354">
        <v>2090.42</v>
      </c>
      <c r="AY223" s="374">
        <v>-7.6249918702945129E-3</v>
      </c>
      <c r="AZ223" s="374">
        <v>-1.0745896868816205</v>
      </c>
      <c r="BA223" s="374">
        <v>-1.239657282741738</v>
      </c>
      <c r="BB223" s="374">
        <v>-1.0746147368421053</v>
      </c>
      <c r="BC223" s="374">
        <v>-1.239657282741738</v>
      </c>
      <c r="BD223" s="354">
        <v>2.5</v>
      </c>
      <c r="BE223" s="374">
        <v>1.8837127504344405E-2</v>
      </c>
      <c r="BF223" s="374">
        <v>1.4198269513991163E-2</v>
      </c>
      <c r="BG223" s="354">
        <v>2.0099999999999998</v>
      </c>
      <c r="BH223" s="354">
        <v>0.4</v>
      </c>
      <c r="BI223" s="354">
        <v>1.81</v>
      </c>
      <c r="BJ223" s="354">
        <v>0.37</v>
      </c>
      <c r="BK223" s="374">
        <v>-0.7739495052580202</v>
      </c>
      <c r="BL223" s="374">
        <v>-6.9481270580104379E-2</v>
      </c>
      <c r="BM223" s="354">
        <v>0</v>
      </c>
      <c r="BN223" s="354">
        <v>0</v>
      </c>
      <c r="BO223" s="374">
        <v>0</v>
      </c>
      <c r="BP223" s="374">
        <v>4.1620121230745094E-3</v>
      </c>
      <c r="BQ223" s="374">
        <v>2.0214863915533504E-3</v>
      </c>
      <c r="BR223" s="354">
        <v>-60.01</v>
      </c>
      <c r="BS223" s="354">
        <v>53.18</v>
      </c>
      <c r="BT223" s="354">
        <v>158.71</v>
      </c>
      <c r="BU223" s="354">
        <v>1079.08</v>
      </c>
      <c r="BV223" s="354">
        <v>-64.08</v>
      </c>
      <c r="BW223" s="354">
        <v>-107.46</v>
      </c>
      <c r="BX223" s="354">
        <v>4.18</v>
      </c>
      <c r="BY223" s="354">
        <v>5.53</v>
      </c>
      <c r="BZ223" s="354">
        <v>6.936077450791819</v>
      </c>
      <c r="CA223" s="354">
        <v>19.149999999999999</v>
      </c>
      <c r="CB223" s="354">
        <v>0.27067611317935392</v>
      </c>
      <c r="CC223" s="354">
        <v>1.5018468839810712</v>
      </c>
      <c r="CD223" s="354">
        <v>0.24</v>
      </c>
      <c r="CE223" s="354">
        <v>5.15</v>
      </c>
      <c r="CF223" s="354">
        <v>2.77</v>
      </c>
      <c r="CG223" s="354">
        <v>2.08</v>
      </c>
      <c r="CH223" s="353" t="s">
        <v>100</v>
      </c>
      <c r="CI223" s="355">
        <v>4270.74</v>
      </c>
    </row>
    <row r="224" spans="1:87" ht="13.5" thickBot="1">
      <c r="A224" s="353" t="s">
        <v>641</v>
      </c>
      <c r="B224" s="353" t="s">
        <v>642</v>
      </c>
      <c r="C224" s="353" t="s">
        <v>96</v>
      </c>
      <c r="D224" s="353" t="s">
        <v>129</v>
      </c>
      <c r="E224" s="353" t="s">
        <v>299</v>
      </c>
      <c r="F224" s="353" t="s">
        <v>99</v>
      </c>
      <c r="G224" s="353">
        <v>12</v>
      </c>
      <c r="H224" s="353">
        <v>202112</v>
      </c>
      <c r="I224" s="353">
        <v>20221025</v>
      </c>
      <c r="J224" s="353">
        <v>20230202</v>
      </c>
      <c r="K224" s="354">
        <v>159462.03</v>
      </c>
      <c r="L224" s="354">
        <v>75</v>
      </c>
      <c r="M224" s="354">
        <v>2126</v>
      </c>
      <c r="N224" s="354">
        <v>0.4</v>
      </c>
      <c r="O224" s="354">
        <v>1.83</v>
      </c>
      <c r="P224" s="354">
        <v>1.74</v>
      </c>
      <c r="Q224" s="354">
        <v>2.0099999999999998</v>
      </c>
      <c r="R224" s="354">
        <v>8.74</v>
      </c>
      <c r="S224" s="354">
        <v>7.82</v>
      </c>
      <c r="T224" s="354">
        <v>4.66</v>
      </c>
      <c r="U224" s="354">
        <v>7.71</v>
      </c>
      <c r="V224" s="354">
        <v>7.5</v>
      </c>
      <c r="W224" s="354">
        <v>7.6</v>
      </c>
      <c r="X224" s="354">
        <v>7.89</v>
      </c>
      <c r="Y224" s="374">
        <f t="shared" si="10"/>
        <v>1.3333333333333197E-2</v>
      </c>
      <c r="Z224" s="374">
        <f t="shared" si="11"/>
        <v>3.8157894736842168E-2</v>
      </c>
      <c r="AA224" s="354">
        <v>23.93</v>
      </c>
      <c r="AB224" s="354">
        <v>5.57</v>
      </c>
      <c r="AC224" s="354">
        <v>9.73</v>
      </c>
      <c r="AD224" s="354">
        <v>9.86</v>
      </c>
      <c r="AE224" s="354">
        <v>9.5</v>
      </c>
      <c r="AF224" s="354">
        <v>1.77</v>
      </c>
      <c r="AG224" s="354">
        <v>21.911861228316926</v>
      </c>
      <c r="AH224" s="354">
        <v>3.1303328645100796</v>
      </c>
      <c r="AI224" s="354">
        <v>6.4777308954524147</v>
      </c>
      <c r="AJ224" s="354">
        <v>5.9657759024847632</v>
      </c>
      <c r="AK224" s="354">
        <v>11.487818991097924</v>
      </c>
      <c r="AL224" s="354">
        <v>6.04</v>
      </c>
      <c r="AM224" s="354">
        <v>4.87</v>
      </c>
      <c r="AN224" s="354">
        <v>3.41</v>
      </c>
      <c r="AO224" s="354">
        <v>4.0667094227395264</v>
      </c>
      <c r="AP224" s="354">
        <v>10.007364028852734</v>
      </c>
      <c r="AQ224" s="354">
        <v>13.756232539625101</v>
      </c>
      <c r="AR224" s="354">
        <v>14.936728094302554</v>
      </c>
      <c r="AS224" s="354">
        <v>4.2320675105485233</v>
      </c>
      <c r="AT224" s="354">
        <v>15.4</v>
      </c>
      <c r="AU224" s="354">
        <v>24.26</v>
      </c>
      <c r="AV224" s="354">
        <v>9.09</v>
      </c>
      <c r="AW224" s="354">
        <v>46385</v>
      </c>
      <c r="AX224" s="354">
        <v>45879.839999999997</v>
      </c>
      <c r="AY224" s="374">
        <v>9.0949715414647914E-2</v>
      </c>
      <c r="AZ224" s="374">
        <v>1.7758180809761508</v>
      </c>
      <c r="BA224" s="374">
        <v>2.3890675241157555</v>
      </c>
      <c r="BB224" s="374">
        <v>1.8141578947368424</v>
      </c>
      <c r="BC224" s="374">
        <v>2.3890675241157555</v>
      </c>
      <c r="BD224" s="354">
        <v>50.3</v>
      </c>
      <c r="BE224" s="374">
        <v>0.12326848838089471</v>
      </c>
      <c r="BF224" s="374">
        <v>0.1112518119866038</v>
      </c>
      <c r="BG224" s="354">
        <v>23.55</v>
      </c>
      <c r="BH224" s="354">
        <v>22.68</v>
      </c>
      <c r="BI224" s="354">
        <v>16.29</v>
      </c>
      <c r="BJ224" s="354">
        <v>14.84</v>
      </c>
      <c r="BK224" s="374">
        <v>-7.9033075197220817E-2</v>
      </c>
      <c r="BL224" s="374">
        <v>-2.3364286019940943E-2</v>
      </c>
      <c r="BM224" s="354">
        <v>2.88</v>
      </c>
      <c r="BN224" s="354">
        <v>3.03</v>
      </c>
      <c r="BO224" s="374">
        <v>0.6900224651789727</v>
      </c>
      <c r="BP224" s="374">
        <v>4.2071539070090445E-2</v>
      </c>
      <c r="BQ224" s="374">
        <v>8.0179771554126242E-2</v>
      </c>
      <c r="BR224" s="354">
        <v>8098</v>
      </c>
      <c r="BS224" s="354">
        <v>18784</v>
      </c>
      <c r="BT224" s="354">
        <v>27540</v>
      </c>
      <c r="BU224" s="354">
        <v>39605</v>
      </c>
      <c r="BV224" s="354">
        <v>6994</v>
      </c>
      <c r="BW224" s="354">
        <v>177.58</v>
      </c>
      <c r="BX224" s="354">
        <v>14.29</v>
      </c>
      <c r="BY224" s="354">
        <v>35.799999999999997</v>
      </c>
      <c r="BZ224" s="354">
        <v>10.156964656964655</v>
      </c>
      <c r="CA224" s="354">
        <v>53.04</v>
      </c>
      <c r="CB224" s="354">
        <v>0.66664629923825813</v>
      </c>
      <c r="CC224" s="354">
        <v>1.6513452324540621</v>
      </c>
      <c r="CD224" s="354">
        <v>1.1299999999999999</v>
      </c>
      <c r="CE224" s="354">
        <v>1.42</v>
      </c>
      <c r="CF224" s="354">
        <v>1.43</v>
      </c>
      <c r="CG224" s="354">
        <v>1</v>
      </c>
      <c r="CH224" s="353" t="s">
        <v>100</v>
      </c>
      <c r="CI224" s="355">
        <v>36006</v>
      </c>
    </row>
    <row r="225" spans="1:87" ht="13.5" thickBot="1">
      <c r="A225" s="353" t="s">
        <v>643</v>
      </c>
      <c r="B225" s="353" t="s">
        <v>644</v>
      </c>
      <c r="C225" s="353" t="s">
        <v>96</v>
      </c>
      <c r="D225" s="353" t="s">
        <v>123</v>
      </c>
      <c r="E225" s="353" t="s">
        <v>564</v>
      </c>
      <c r="F225" s="353" t="s">
        <v>105</v>
      </c>
      <c r="G225" s="353">
        <v>12</v>
      </c>
      <c r="H225" s="353">
        <v>202112</v>
      </c>
      <c r="I225" s="353">
        <v>20221110</v>
      </c>
      <c r="J225" s="353">
        <v>20230209</v>
      </c>
      <c r="K225" s="354">
        <v>52116.27</v>
      </c>
      <c r="L225" s="354">
        <v>33.11</v>
      </c>
      <c r="M225" s="354">
        <v>1574</v>
      </c>
      <c r="N225" s="354">
        <v>1.31</v>
      </c>
      <c r="O225" s="354">
        <v>0.72</v>
      </c>
      <c r="P225" s="354">
        <v>0.81</v>
      </c>
      <c r="Q225" s="354"/>
      <c r="R225" s="354">
        <v>15.07</v>
      </c>
      <c r="S225" s="354">
        <v>35.21</v>
      </c>
      <c r="T225" s="354"/>
      <c r="U225" s="354">
        <v>2.0499999999999998</v>
      </c>
      <c r="V225" s="354"/>
      <c r="W225" s="354">
        <v>2.98</v>
      </c>
      <c r="X225" s="354">
        <v>3.38</v>
      </c>
      <c r="Y225" s="374" t="e">
        <f t="shared" si="10"/>
        <v>#DIV/0!</v>
      </c>
      <c r="Z225" s="374">
        <f t="shared" si="11"/>
        <v>0.13422818791946312</v>
      </c>
      <c r="AA225" s="354">
        <v>6.43</v>
      </c>
      <c r="AB225" s="354"/>
      <c r="AC225" s="354">
        <v>8.8800000000000008</v>
      </c>
      <c r="AD225" s="354">
        <v>11.11</v>
      </c>
      <c r="AE225" s="354">
        <v>9.8000000000000007</v>
      </c>
      <c r="AF225" s="354"/>
      <c r="AG225" s="354">
        <v>55.254399999999997</v>
      </c>
      <c r="AH225" s="354">
        <v>2.3660800000000002</v>
      </c>
      <c r="AI225" s="354">
        <v>4.5670400000000004</v>
      </c>
      <c r="AJ225" s="354">
        <v>-0.21759999999999999</v>
      </c>
      <c r="AK225" s="354">
        <v>7.0943105381165905</v>
      </c>
      <c r="AL225" s="354">
        <v>5.22</v>
      </c>
      <c r="AM225" s="354">
        <v>0.41</v>
      </c>
      <c r="AN225" s="354">
        <v>0.57999999999999996</v>
      </c>
      <c r="AO225" s="354">
        <v>2.8238257948688248</v>
      </c>
      <c r="AP225" s="354">
        <v>10.941342787900547</v>
      </c>
      <c r="AQ225" s="354">
        <v>34.164097533632287</v>
      </c>
      <c r="AR225" s="354">
        <v>-717.04411764705878</v>
      </c>
      <c r="AS225" s="354">
        <v>12.15616</v>
      </c>
      <c r="AT225" s="354">
        <v>80.150000000000006</v>
      </c>
      <c r="AU225" s="354">
        <v>12.7</v>
      </c>
      <c r="AV225" s="354">
        <v>20.68</v>
      </c>
      <c r="AW225" s="354">
        <v>75731</v>
      </c>
      <c r="AX225" s="354">
        <v>3999.9</v>
      </c>
      <c r="AY225" s="374">
        <v>0.20683006119326872</v>
      </c>
      <c r="AZ225" s="374">
        <v>30.597014925373134</v>
      </c>
      <c r="BA225" s="374">
        <v>0.22598691154739289</v>
      </c>
      <c r="BB225" s="374">
        <v>21.583333333333336</v>
      </c>
      <c r="BC225" s="374">
        <v>0.22598691154739289</v>
      </c>
      <c r="BD225" s="354">
        <v>2.67</v>
      </c>
      <c r="BE225" s="374">
        <v>3.8043732460243215E-2</v>
      </c>
      <c r="BF225" s="374">
        <v>9.6667241911276361E-3</v>
      </c>
      <c r="BG225" s="354">
        <v>1.1100000000000001</v>
      </c>
      <c r="BH225" s="354">
        <v>1.18</v>
      </c>
      <c r="BI225" s="354">
        <v>0.86</v>
      </c>
      <c r="BJ225" s="354">
        <v>0.93</v>
      </c>
      <c r="BK225" s="374">
        <v>-1.0476457399103138</v>
      </c>
      <c r="BL225" s="374">
        <v>-8.6592922916546008E-2</v>
      </c>
      <c r="BM225" s="354">
        <v>1.69</v>
      </c>
      <c r="BN225" s="354">
        <v>1.27</v>
      </c>
      <c r="BO225" s="374">
        <v>0.23667838788206655</v>
      </c>
      <c r="BP225" s="374">
        <v>7.3027160493827167E-2</v>
      </c>
      <c r="BQ225" s="374">
        <v>-6.7160493827160498E-3</v>
      </c>
      <c r="BR225" s="354">
        <v>22316</v>
      </c>
      <c r="BS225" s="354">
        <v>28753</v>
      </c>
      <c r="BT225" s="354">
        <v>10403</v>
      </c>
      <c r="BU225" s="354">
        <v>165057</v>
      </c>
      <c r="BV225" s="354">
        <v>3966</v>
      </c>
      <c r="BW225" s="354">
        <v>3059.7</v>
      </c>
      <c r="BX225" s="354">
        <v>3.86</v>
      </c>
      <c r="BY225" s="354">
        <v>3.86</v>
      </c>
      <c r="BZ225" s="354">
        <v>1.4532663316582914</v>
      </c>
      <c r="CA225" s="354">
        <v>59.58</v>
      </c>
      <c r="CB225" s="354">
        <v>0.68036263867350588</v>
      </c>
      <c r="CC225" s="354">
        <v>8.6693295036352218</v>
      </c>
      <c r="CD225" s="354"/>
      <c r="CE225" s="354">
        <v>1.29</v>
      </c>
      <c r="CF225" s="354">
        <v>0.95</v>
      </c>
      <c r="CG225" s="354">
        <v>0.62</v>
      </c>
      <c r="CH225" s="355">
        <v>4145</v>
      </c>
      <c r="CI225" s="355">
        <v>130596</v>
      </c>
    </row>
    <row r="226" spans="1:87" ht="13.5" thickBot="1">
      <c r="A226" s="353" t="s">
        <v>645</v>
      </c>
      <c r="B226" s="353" t="s">
        <v>646</v>
      </c>
      <c r="C226" s="353" t="s">
        <v>96</v>
      </c>
      <c r="D226" s="353" t="s">
        <v>123</v>
      </c>
      <c r="E226" s="353" t="s">
        <v>533</v>
      </c>
      <c r="F226" s="353" t="s">
        <v>105</v>
      </c>
      <c r="G226" s="353">
        <v>10</v>
      </c>
      <c r="H226" s="353">
        <v>202210</v>
      </c>
      <c r="I226" s="353">
        <v>20221129</v>
      </c>
      <c r="J226" s="353">
        <v>20230307</v>
      </c>
      <c r="K226" s="354">
        <v>57138.35</v>
      </c>
      <c r="L226" s="354">
        <v>47.96</v>
      </c>
      <c r="M226" s="354">
        <v>1191</v>
      </c>
      <c r="N226" s="354">
        <v>0.98</v>
      </c>
      <c r="O226" s="354">
        <v>1.49</v>
      </c>
      <c r="P226" s="354">
        <v>1.52</v>
      </c>
      <c r="Q226" s="354">
        <v>1.48</v>
      </c>
      <c r="R226" s="354">
        <v>4.03</v>
      </c>
      <c r="S226" s="354">
        <v>0</v>
      </c>
      <c r="T226" s="354">
        <v>5.18</v>
      </c>
      <c r="U226" s="354">
        <v>6.6</v>
      </c>
      <c r="V226" s="354">
        <v>6.25</v>
      </c>
      <c r="W226" s="354">
        <v>6.1</v>
      </c>
      <c r="X226" s="354">
        <v>6.37</v>
      </c>
      <c r="Y226" s="374">
        <f t="shared" si="10"/>
        <v>-2.4000000000000021E-2</v>
      </c>
      <c r="Z226" s="374">
        <f t="shared" si="11"/>
        <v>4.4262295081967329E-2</v>
      </c>
      <c r="AA226" s="354">
        <v>4.0599999999999996</v>
      </c>
      <c r="AB226" s="354">
        <v>4.4800000000000004</v>
      </c>
      <c r="AC226" s="354">
        <v>7.27</v>
      </c>
      <c r="AD226" s="354">
        <v>7.86</v>
      </c>
      <c r="AE226" s="354">
        <v>7.53</v>
      </c>
      <c r="AF226" s="354">
        <v>1.75</v>
      </c>
      <c r="AG226" s="354">
        <v>26.065271966527195</v>
      </c>
      <c r="AH226" s="354">
        <v>8.2979079497907957</v>
      </c>
      <c r="AI226" s="354">
        <v>14.178242677824269</v>
      </c>
      <c r="AJ226" s="354">
        <v>13.70041841004184</v>
      </c>
      <c r="AK226" s="354">
        <v>4.2336981644336902</v>
      </c>
      <c r="AL226" s="354">
        <v>6.1</v>
      </c>
      <c r="AM226" s="354">
        <v>1.1000000000000001</v>
      </c>
      <c r="AN226" s="354">
        <v>1.57</v>
      </c>
      <c r="AO226" s="354">
        <v>9.6921086426094778</v>
      </c>
      <c r="AP226" s="354">
        <v>10.182467620075553</v>
      </c>
      <c r="AQ226" s="354">
        <v>17.817966121702177</v>
      </c>
      <c r="AR226" s="354">
        <v>18.439396530662105</v>
      </c>
      <c r="AS226" s="354">
        <v>99.838493723849354</v>
      </c>
      <c r="AT226" s="354">
        <v>43.47</v>
      </c>
      <c r="AU226" s="354">
        <v>1.21</v>
      </c>
      <c r="AV226" s="354">
        <v>16.690000000000001</v>
      </c>
      <c r="AW226" s="354">
        <v>36400.54</v>
      </c>
      <c r="AX226" s="354">
        <v>24593.34</v>
      </c>
      <c r="AY226" s="374">
        <v>-5.8210587251559783E-3</v>
      </c>
      <c r="AZ226" s="374">
        <v>0.41988787252876952</v>
      </c>
      <c r="BA226" s="374">
        <v>0</v>
      </c>
      <c r="BB226" s="374">
        <v>0.42541436464088411</v>
      </c>
      <c r="BC226" s="374">
        <v>0</v>
      </c>
      <c r="BD226" s="354">
        <v>15.54</v>
      </c>
      <c r="BE226" s="374">
        <v>0</v>
      </c>
      <c r="BF226" s="374">
        <v>7.3919515989679897E-3</v>
      </c>
      <c r="BG226" s="354">
        <v>9.99</v>
      </c>
      <c r="BH226" s="354">
        <v>9.8699999999999992</v>
      </c>
      <c r="BI226" s="354">
        <v>0.8</v>
      </c>
      <c r="BJ226" s="354">
        <v>0.81</v>
      </c>
      <c r="BK226" s="374">
        <v>-3.3701233547777841E-2</v>
      </c>
      <c r="BL226" s="374">
        <v>-1.8331835109798383E-2</v>
      </c>
      <c r="BM226" s="354">
        <v>6.21</v>
      </c>
      <c r="BN226" s="354">
        <v>4.91</v>
      </c>
      <c r="BO226" s="374">
        <v>0.62712192416296886</v>
      </c>
      <c r="BP226" s="374">
        <v>0.13823764126768881</v>
      </c>
      <c r="BQ226" s="374">
        <v>0.28758225042069357</v>
      </c>
      <c r="BR226" s="354">
        <v>12103.32</v>
      </c>
      <c r="BS226" s="354">
        <v>13292.6</v>
      </c>
      <c r="BT226" s="354">
        <v>9366.76</v>
      </c>
      <c r="BU226" s="354">
        <v>23995.35</v>
      </c>
      <c r="BV226" s="354">
        <v>7702.75</v>
      </c>
      <c r="BW226" s="354">
        <v>0.64</v>
      </c>
      <c r="BX226" s="354">
        <v>21.26</v>
      </c>
      <c r="BY226" s="354">
        <v>22.46</v>
      </c>
      <c r="BZ226" s="354">
        <v>0</v>
      </c>
      <c r="CA226" s="354">
        <v>29.24</v>
      </c>
      <c r="CB226" s="354">
        <v>0.94460648961255878</v>
      </c>
      <c r="CC226" s="354">
        <v>8.2622773880194273</v>
      </c>
      <c r="CD226" s="354">
        <v>0.46</v>
      </c>
      <c r="CE226" s="354">
        <v>1.05</v>
      </c>
      <c r="CF226" s="354">
        <v>1.05</v>
      </c>
      <c r="CG226" s="354">
        <v>0.37</v>
      </c>
      <c r="CH226" s="355">
        <v>6272.66</v>
      </c>
      <c r="CI226" s="355">
        <v>51792.36</v>
      </c>
    </row>
    <row r="227" spans="1:87" ht="13.5" thickBot="1">
      <c r="A227" s="353" t="s">
        <v>647</v>
      </c>
      <c r="B227" s="353" t="s">
        <v>648</v>
      </c>
      <c r="C227" s="353" t="s">
        <v>108</v>
      </c>
      <c r="D227" s="353" t="s">
        <v>129</v>
      </c>
      <c r="E227" s="353" t="s">
        <v>299</v>
      </c>
      <c r="F227" s="353" t="s">
        <v>105</v>
      </c>
      <c r="G227" s="353">
        <v>12</v>
      </c>
      <c r="H227" s="353">
        <v>202112</v>
      </c>
      <c r="I227" s="353">
        <v>20221107</v>
      </c>
      <c r="J227" s="353">
        <v>20230329</v>
      </c>
      <c r="K227" s="354">
        <v>44178.45</v>
      </c>
      <c r="L227" s="354">
        <v>182.04</v>
      </c>
      <c r="M227" s="354">
        <v>243</v>
      </c>
      <c r="N227" s="354">
        <v>0.16</v>
      </c>
      <c r="O227" s="354">
        <v>3.66</v>
      </c>
      <c r="P227" s="354">
        <v>8.19</v>
      </c>
      <c r="Q227" s="354">
        <v>6.36</v>
      </c>
      <c r="R227" s="354">
        <v>92.35</v>
      </c>
      <c r="S227" s="354">
        <v>-4.9400000000000004</v>
      </c>
      <c r="T227" s="354">
        <v>58.99</v>
      </c>
      <c r="U227" s="354">
        <v>44.26</v>
      </c>
      <c r="V227" s="354">
        <v>38.85</v>
      </c>
      <c r="W227" s="354">
        <v>35.380000000000003</v>
      </c>
      <c r="X227" s="354">
        <v>17.53</v>
      </c>
      <c r="Y227" s="374">
        <f t="shared" si="10"/>
        <v>-8.931788931788931E-2</v>
      </c>
      <c r="Z227" s="374">
        <f t="shared" si="11"/>
        <v>-0.50452232899943472</v>
      </c>
      <c r="AA227" s="354"/>
      <c r="AB227" s="354"/>
      <c r="AC227" s="354">
        <v>4.1100000000000003</v>
      </c>
      <c r="AD227" s="354">
        <v>5.15</v>
      </c>
      <c r="AE227" s="354">
        <v>10.38</v>
      </c>
      <c r="AF227" s="354"/>
      <c r="AG227" s="354">
        <v>76.168976209577394</v>
      </c>
      <c r="AH227" s="354">
        <v>42.349422322763346</v>
      </c>
      <c r="AI227" s="354">
        <v>51.485695065991763</v>
      </c>
      <c r="AJ227" s="354">
        <v>50.368893628634673</v>
      </c>
      <c r="AK227" s="354">
        <v>2.8932793819539082</v>
      </c>
      <c r="AL227" s="354">
        <v>3.6</v>
      </c>
      <c r="AM227" s="354">
        <v>2.39</v>
      </c>
      <c r="AN227" s="354">
        <v>2.17</v>
      </c>
      <c r="AO227" s="354">
        <v>1.5924919252833318</v>
      </c>
      <c r="AP227" s="354">
        <v>2.0203574129035342</v>
      </c>
      <c r="AQ227" s="354">
        <v>2.3559646891311452</v>
      </c>
      <c r="AR227" s="354">
        <v>2.4082021825846129</v>
      </c>
      <c r="AS227" s="354">
        <v>55.095400813922588</v>
      </c>
      <c r="AT227" s="354">
        <v>76.22</v>
      </c>
      <c r="AU227" s="354"/>
      <c r="AV227" s="354">
        <v>3975.57</v>
      </c>
      <c r="AW227" s="354">
        <v>22452.85</v>
      </c>
      <c r="AX227" s="354">
        <v>16874.689999999999</v>
      </c>
      <c r="AY227" s="374">
        <v>38.344218110195406</v>
      </c>
      <c r="AZ227" s="374">
        <v>676.22726674562443</v>
      </c>
      <c r="BA227" s="374">
        <v>186.44475047623669</v>
      </c>
      <c r="BB227" s="374">
        <v>676.16666666666674</v>
      </c>
      <c r="BC227" s="374">
        <v>186.44475047623669</v>
      </c>
      <c r="BD227" s="354">
        <v>66.45</v>
      </c>
      <c r="BE227" s="374">
        <v>0.75119366515353236</v>
      </c>
      <c r="BF227" s="374">
        <v>0.455499854372788</v>
      </c>
      <c r="BG227" s="354">
        <v>65.64</v>
      </c>
      <c r="BH227" s="354">
        <v>69.3</v>
      </c>
      <c r="BI227" s="354">
        <v>52.28</v>
      </c>
      <c r="BJ227" s="354">
        <v>48.3</v>
      </c>
      <c r="BK227" s="374">
        <v>-2.1691489955134795E-2</v>
      </c>
      <c r="BL227" s="374">
        <v>-1.4662156338877876E-2</v>
      </c>
      <c r="BM227" s="354">
        <v>0</v>
      </c>
      <c r="BN227" s="354">
        <v>0</v>
      </c>
      <c r="BO227" s="374">
        <v>6.189930951173718E-2</v>
      </c>
      <c r="BP227" s="374">
        <v>0.28429586186297451</v>
      </c>
      <c r="BQ227" s="374">
        <v>0.28741166121902806</v>
      </c>
      <c r="BR227" s="354">
        <v>18162.37</v>
      </c>
      <c r="BS227" s="354">
        <v>18251.330000000002</v>
      </c>
      <c r="BT227" s="354">
        <v>12266.85</v>
      </c>
      <c r="BU227" s="354">
        <v>203.02</v>
      </c>
      <c r="BV227" s="354">
        <v>12177.06</v>
      </c>
      <c r="BW227" s="354">
        <v>70040.31</v>
      </c>
      <c r="BX227" s="354">
        <v>55.72</v>
      </c>
      <c r="BY227" s="354">
        <v>55.72</v>
      </c>
      <c r="BZ227" s="354">
        <v>802.82857142857142</v>
      </c>
      <c r="CA227" s="354">
        <v>1.27</v>
      </c>
      <c r="CB227" s="354">
        <v>0.18950513225598617</v>
      </c>
      <c r="CC227" s="354">
        <v>-0.89862094415438865</v>
      </c>
      <c r="CD227" s="354">
        <v>0.01</v>
      </c>
      <c r="CE227" s="354">
        <v>5.37</v>
      </c>
      <c r="CF227" s="354">
        <v>4.18</v>
      </c>
      <c r="CG227" s="354">
        <v>0.63</v>
      </c>
      <c r="CH227" s="353" t="s">
        <v>100</v>
      </c>
      <c r="CI227" s="355">
        <v>14071.44</v>
      </c>
    </row>
    <row r="228" spans="1:87" ht="13.5" thickBot="1">
      <c r="A228" s="353" t="s">
        <v>649</v>
      </c>
      <c r="B228" s="353" t="s">
        <v>650</v>
      </c>
      <c r="C228" s="353" t="s">
        <v>108</v>
      </c>
      <c r="D228" s="353" t="s">
        <v>123</v>
      </c>
      <c r="E228" s="353" t="s">
        <v>651</v>
      </c>
      <c r="F228" s="353" t="s">
        <v>105</v>
      </c>
      <c r="G228" s="353">
        <v>12</v>
      </c>
      <c r="H228" s="353">
        <v>202112</v>
      </c>
      <c r="I228" s="353">
        <v>20221026</v>
      </c>
      <c r="J228" s="353">
        <v>20230118</v>
      </c>
      <c r="K228" s="354">
        <v>6658.86</v>
      </c>
      <c r="L228" s="354">
        <v>99.01</v>
      </c>
      <c r="M228" s="354">
        <v>67</v>
      </c>
      <c r="N228" s="354">
        <v>1.3</v>
      </c>
      <c r="O228" s="354">
        <v>2.0499999999999998</v>
      </c>
      <c r="P228" s="354">
        <v>2.2999999999999998</v>
      </c>
      <c r="Q228" s="354">
        <v>2.19</v>
      </c>
      <c r="R228" s="354">
        <v>13.17</v>
      </c>
      <c r="S228" s="354">
        <v>36.11</v>
      </c>
      <c r="T228" s="354">
        <v>2.79</v>
      </c>
      <c r="U228" s="354">
        <v>6.9</v>
      </c>
      <c r="V228" s="354">
        <v>9.08</v>
      </c>
      <c r="W228" s="354">
        <v>7.51</v>
      </c>
      <c r="X228" s="354">
        <v>9.09</v>
      </c>
      <c r="Y228" s="374">
        <f t="shared" si="10"/>
        <v>-0.17290748898678421</v>
      </c>
      <c r="Z228" s="374">
        <f t="shared" si="11"/>
        <v>0.21038615179760312</v>
      </c>
      <c r="AA228" s="354">
        <v>7.01</v>
      </c>
      <c r="AB228" s="354"/>
      <c r="AC228" s="354">
        <v>14.35</v>
      </c>
      <c r="AD228" s="354">
        <v>13.18</v>
      </c>
      <c r="AE228" s="354">
        <v>10.89</v>
      </c>
      <c r="AF228" s="354"/>
      <c r="AG228" s="354">
        <v>24.618242481228396</v>
      </c>
      <c r="AH228" s="354">
        <v>7.0020835870836553</v>
      </c>
      <c r="AI228" s="354">
        <v>55.738637195516588</v>
      </c>
      <c r="AJ228" s="354">
        <v>55.738637195516588</v>
      </c>
      <c r="AK228" s="354">
        <v>1.7840407480934712</v>
      </c>
      <c r="AL228" s="354">
        <v>9.26</v>
      </c>
      <c r="AM228" s="354">
        <v>1.48</v>
      </c>
      <c r="AN228" s="354">
        <v>3.65</v>
      </c>
      <c r="AO228" s="354">
        <v>3.2814324505168528</v>
      </c>
      <c r="AP228" s="354">
        <v>6.7702744627284588</v>
      </c>
      <c r="AQ228" s="354">
        <v>1.4493196069582639</v>
      </c>
      <c r="AR228" s="354">
        <v>1.4493196069582639</v>
      </c>
      <c r="AS228" s="354">
        <v>173.86935510347797</v>
      </c>
      <c r="AT228" s="354">
        <v>67.12</v>
      </c>
      <c r="AU228" s="354">
        <v>1.59</v>
      </c>
      <c r="AV228" s="354">
        <v>-12.53</v>
      </c>
      <c r="AW228" s="354">
        <v>1848.24</v>
      </c>
      <c r="AX228" s="354">
        <v>1815</v>
      </c>
      <c r="AY228" s="374">
        <v>-6.3897538515482202E-2</v>
      </c>
      <c r="AZ228" s="374">
        <v>0.42086982506953541</v>
      </c>
      <c r="BA228" s="374">
        <v>0</v>
      </c>
      <c r="BB228" s="374">
        <v>0.42972536348949902</v>
      </c>
      <c r="BC228" s="374">
        <v>0</v>
      </c>
      <c r="BD228" s="354">
        <v>9.6300000000000008</v>
      </c>
      <c r="BE228" s="374">
        <v>0</v>
      </c>
      <c r="BF228" s="374">
        <v>1.0839704543758998E-2</v>
      </c>
      <c r="BG228" s="354">
        <v>9.2200000000000006</v>
      </c>
      <c r="BH228" s="354">
        <v>5.86</v>
      </c>
      <c r="BI228" s="354">
        <v>1.01</v>
      </c>
      <c r="BJ228" s="354">
        <v>1.1499999999999999</v>
      </c>
      <c r="BK228" s="374">
        <v>0</v>
      </c>
      <c r="BL228" s="374">
        <v>0</v>
      </c>
      <c r="BM228" s="354">
        <v>2.1800000000000002</v>
      </c>
      <c r="BN228" s="354">
        <v>2.5299999999999998</v>
      </c>
      <c r="BO228" s="374">
        <v>0.30419516898214261</v>
      </c>
      <c r="BP228" s="374">
        <v>7.0415160771155019E-2</v>
      </c>
      <c r="BQ228" s="374">
        <v>0.56052531371195291</v>
      </c>
      <c r="BR228" s="354">
        <v>824.51</v>
      </c>
      <c r="BS228" s="354">
        <v>945.27</v>
      </c>
      <c r="BT228" s="354">
        <v>738.88</v>
      </c>
      <c r="BU228" s="354">
        <v>167.98</v>
      </c>
      <c r="BV228" s="354">
        <v>618.12</v>
      </c>
      <c r="BW228" s="354">
        <v>42.09</v>
      </c>
      <c r="BX228" s="354">
        <v>25.7</v>
      </c>
      <c r="BY228" s="354">
        <v>25.7</v>
      </c>
      <c r="BZ228" s="354">
        <v>0</v>
      </c>
      <c r="CA228" s="354">
        <v>7.5</v>
      </c>
      <c r="CB228" s="354">
        <v>0.8965686362787999</v>
      </c>
      <c r="CC228" s="354">
        <v>-1.5635985210460748</v>
      </c>
      <c r="CD228" s="354">
        <v>0.08</v>
      </c>
      <c r="CE228" s="354">
        <v>0.67</v>
      </c>
      <c r="CF228" s="354">
        <v>0.73</v>
      </c>
      <c r="CG228" s="354">
        <v>0.27</v>
      </c>
      <c r="CH228" s="353" t="s">
        <v>100</v>
      </c>
      <c r="CI228" s="355">
        <v>5368.37</v>
      </c>
    </row>
    <row r="229" spans="1:87" ht="13.5" thickBot="1">
      <c r="A229" s="353" t="s">
        <v>652</v>
      </c>
      <c r="B229" s="353" t="s">
        <v>653</v>
      </c>
      <c r="C229" s="353" t="s">
        <v>108</v>
      </c>
      <c r="D229" s="353" t="s">
        <v>129</v>
      </c>
      <c r="E229" s="353" t="s">
        <v>409</v>
      </c>
      <c r="F229" s="353" t="s">
        <v>105</v>
      </c>
      <c r="G229" s="353">
        <v>12</v>
      </c>
      <c r="H229" s="353">
        <v>202112</v>
      </c>
      <c r="I229" s="353">
        <v>20221101</v>
      </c>
      <c r="J229" s="353">
        <v>20230210</v>
      </c>
      <c r="K229" s="354">
        <v>11217.92</v>
      </c>
      <c r="L229" s="354">
        <v>116.69</v>
      </c>
      <c r="M229" s="354">
        <v>96</v>
      </c>
      <c r="N229" s="354">
        <v>0.53</v>
      </c>
      <c r="O229" s="354">
        <v>0.84</v>
      </c>
      <c r="P229" s="354">
        <v>1.26</v>
      </c>
      <c r="Q229" s="354">
        <v>0.81</v>
      </c>
      <c r="R229" s="354">
        <v>-17.86</v>
      </c>
      <c r="S229" s="354">
        <v>-132.13999999999999</v>
      </c>
      <c r="T229" s="354">
        <v>-80.17</v>
      </c>
      <c r="U229" s="354">
        <v>0.56999999999999995</v>
      </c>
      <c r="V229" s="354">
        <v>1.63</v>
      </c>
      <c r="W229" s="354">
        <v>1.93</v>
      </c>
      <c r="X229" s="354">
        <v>3.81</v>
      </c>
      <c r="Y229" s="374">
        <f t="shared" si="10"/>
        <v>0.18404907975460127</v>
      </c>
      <c r="Z229" s="374">
        <f t="shared" si="11"/>
        <v>0.97409326424870479</v>
      </c>
      <c r="AA229" s="354">
        <v>53.15</v>
      </c>
      <c r="AB229" s="354"/>
      <c r="AC229" s="354">
        <v>204.72</v>
      </c>
      <c r="AD229" s="354">
        <v>60.52</v>
      </c>
      <c r="AE229" s="354">
        <v>30.67</v>
      </c>
      <c r="AF229" s="354"/>
      <c r="AG229" s="354">
        <v>14.495824634655532</v>
      </c>
      <c r="AH229" s="354">
        <v>0.60751565762004178</v>
      </c>
      <c r="AI229" s="354">
        <v>2.0939457202505221</v>
      </c>
      <c r="AJ229" s="354">
        <v>1.8475991649269312</v>
      </c>
      <c r="AK229" s="354">
        <v>55.966111665004981</v>
      </c>
      <c r="AL229" s="354">
        <v>93.97</v>
      </c>
      <c r="AM229" s="354">
        <v>7.26</v>
      </c>
      <c r="AN229" s="354">
        <v>8.08</v>
      </c>
      <c r="AO229" s="354">
        <v>8.1229941672067394</v>
      </c>
      <c r="AP229" s="354">
        <v>103.48992660550461</v>
      </c>
      <c r="AQ229" s="354">
        <v>56.233310069790626</v>
      </c>
      <c r="AR229" s="354">
        <v>63.731084745762715</v>
      </c>
      <c r="AS229" s="354">
        <v>8.3444676409185803</v>
      </c>
      <c r="AT229" s="354">
        <v>16.07</v>
      </c>
      <c r="AU229" s="354">
        <v>40.049999999999997</v>
      </c>
      <c r="AV229" s="354">
        <v>8.3800000000000008</v>
      </c>
      <c r="AW229" s="354">
        <v>1133.5</v>
      </c>
      <c r="AX229" s="354">
        <v>1485.5</v>
      </c>
      <c r="AY229" s="374">
        <v>8.3755617171813748E-2</v>
      </c>
      <c r="AZ229" s="374">
        <v>-0.78001473115639575</v>
      </c>
      <c r="BA229" s="374">
        <v>-0.37116564417177922</v>
      </c>
      <c r="BB229" s="374">
        <v>-0.78543152372548741</v>
      </c>
      <c r="BC229" s="374">
        <v>-0.37116564417177922</v>
      </c>
      <c r="BD229" s="354">
        <v>4.0599999999999996</v>
      </c>
      <c r="BE229" s="374">
        <v>6.5910872580353372E-2</v>
      </c>
      <c r="BF229" s="374">
        <v>2.7153121209293647E-2</v>
      </c>
      <c r="BG229" s="354">
        <v>3.52</v>
      </c>
      <c r="BH229" s="354">
        <v>9</v>
      </c>
      <c r="BI229" s="354">
        <v>2.78</v>
      </c>
      <c r="BJ229" s="354">
        <v>6.09</v>
      </c>
      <c r="BK229" s="374">
        <v>-0.12612163509471586</v>
      </c>
      <c r="BL229" s="374">
        <v>-1.8218477712968965E-2</v>
      </c>
      <c r="BM229" s="354">
        <v>0</v>
      </c>
      <c r="BN229" s="354">
        <v>0</v>
      </c>
      <c r="BO229" s="374">
        <v>0</v>
      </c>
      <c r="BP229" s="374">
        <v>5.1840230191999475E-3</v>
      </c>
      <c r="BQ229" s="374">
        <v>1.5765843202721487E-2</v>
      </c>
      <c r="BR229" s="354">
        <v>127.2</v>
      </c>
      <c r="BS229" s="354">
        <v>155.4</v>
      </c>
      <c r="BT229" s="354">
        <v>117.8</v>
      </c>
      <c r="BU229" s="354">
        <v>335.1</v>
      </c>
      <c r="BV229" s="354">
        <v>89.6</v>
      </c>
      <c r="BW229" s="354">
        <v>-78</v>
      </c>
      <c r="BX229" s="354">
        <v>4.1900000000000004</v>
      </c>
      <c r="BY229" s="354">
        <v>4.1900000000000004</v>
      </c>
      <c r="BZ229" s="354">
        <v>8.674603174603174</v>
      </c>
      <c r="CA229" s="354">
        <v>0</v>
      </c>
      <c r="CB229" s="354">
        <v>0.27936922646262946</v>
      </c>
      <c r="CC229" s="354">
        <v>0.49174311926605507</v>
      </c>
      <c r="CD229" s="354">
        <v>0</v>
      </c>
      <c r="CE229" s="354">
        <v>2.4900000000000002</v>
      </c>
      <c r="CF229" s="354">
        <v>3.83</v>
      </c>
      <c r="CG229" s="354">
        <v>3.08</v>
      </c>
      <c r="CH229" s="353" t="s">
        <v>100</v>
      </c>
      <c r="CI229" s="355">
        <v>1374</v>
      </c>
    </row>
    <row r="230" spans="1:87" ht="13.5" thickBot="1">
      <c r="A230" s="353" t="s">
        <v>654</v>
      </c>
      <c r="B230" s="353" t="s">
        <v>654</v>
      </c>
      <c r="C230" s="353" t="s">
        <v>96</v>
      </c>
      <c r="D230" s="353" t="s">
        <v>116</v>
      </c>
      <c r="E230" s="353" t="s">
        <v>524</v>
      </c>
      <c r="F230" s="353" t="s">
        <v>105</v>
      </c>
      <c r="G230" s="353">
        <v>12</v>
      </c>
      <c r="H230" s="353">
        <v>202112</v>
      </c>
      <c r="I230" s="353">
        <v>20221101</v>
      </c>
      <c r="J230" s="353">
        <v>20230214</v>
      </c>
      <c r="K230" s="354">
        <v>106263.28</v>
      </c>
      <c r="L230" s="354">
        <v>34.28</v>
      </c>
      <c r="M230" s="354">
        <v>3100</v>
      </c>
      <c r="N230" s="354">
        <v>0.77</v>
      </c>
      <c r="O230" s="354">
        <v>1.94</v>
      </c>
      <c r="P230" s="354">
        <v>2.04</v>
      </c>
      <c r="Q230" s="354">
        <v>1.76</v>
      </c>
      <c r="R230" s="354">
        <v>33.51</v>
      </c>
      <c r="S230" s="354">
        <v>18.64</v>
      </c>
      <c r="T230" s="354">
        <v>23.14</v>
      </c>
      <c r="U230" s="354">
        <v>8.35</v>
      </c>
      <c r="V230" s="354">
        <v>3.77</v>
      </c>
      <c r="W230" s="354">
        <v>9.1</v>
      </c>
      <c r="X230" s="354">
        <v>6.65</v>
      </c>
      <c r="Y230" s="374">
        <f t="shared" si="10"/>
        <v>1.4137931034482758</v>
      </c>
      <c r="Z230" s="374">
        <f t="shared" si="11"/>
        <v>-0.26923076923076916</v>
      </c>
      <c r="AA230" s="354">
        <v>15.4</v>
      </c>
      <c r="AB230" s="354">
        <v>5.93</v>
      </c>
      <c r="AC230" s="354">
        <v>4.1100000000000003</v>
      </c>
      <c r="AD230" s="354">
        <v>3.77</v>
      </c>
      <c r="AE230" s="354">
        <v>5.15</v>
      </c>
      <c r="AF230" s="354">
        <v>0.63</v>
      </c>
      <c r="AG230" s="354">
        <v>60.679799166903024</v>
      </c>
      <c r="AH230" s="354">
        <v>-7.232446729710662</v>
      </c>
      <c r="AI230" s="354">
        <v>9.0830508237394163</v>
      </c>
      <c r="AJ230" s="354">
        <v>5.5422812738766751</v>
      </c>
      <c r="AK230" s="354">
        <v>3.7080052345379504</v>
      </c>
      <c r="AL230" s="354">
        <v>4.08</v>
      </c>
      <c r="AM230" s="354">
        <v>1.45</v>
      </c>
      <c r="AN230" s="354">
        <v>0.46</v>
      </c>
      <c r="AO230" s="354">
        <v>0.68672738134860756</v>
      </c>
      <c r="AP230" s="354">
        <v>27.83592310174873</v>
      </c>
      <c r="AQ230" s="354">
        <v>4.5877184209667714</v>
      </c>
      <c r="AR230" s="354">
        <v>7.5186511697013474</v>
      </c>
      <c r="AS230" s="354">
        <v>9.4051989012235637</v>
      </c>
      <c r="AT230" s="354">
        <v>23.66</v>
      </c>
      <c r="AU230" s="354">
        <v>-11.01</v>
      </c>
      <c r="AV230" s="354">
        <v>-10.52</v>
      </c>
      <c r="AW230" s="354">
        <v>164195</v>
      </c>
      <c r="AX230" s="354">
        <v>239044</v>
      </c>
      <c r="AY230" s="374">
        <v>-0.1254504729272701</v>
      </c>
      <c r="AZ230" s="374">
        <v>1.3725683329229257</v>
      </c>
      <c r="BA230" s="374">
        <v>19.62478184991274</v>
      </c>
      <c r="BB230" s="374">
        <v>1.3741286596295557</v>
      </c>
      <c r="BC230" s="374">
        <v>19.62478184991274</v>
      </c>
      <c r="BD230" s="354">
        <v>33.24</v>
      </c>
      <c r="BE230" s="374">
        <v>5.9239433478309358E-2</v>
      </c>
      <c r="BF230" s="374">
        <v>-8.2133412225665739E-2</v>
      </c>
      <c r="BG230" s="354">
        <v>20.55</v>
      </c>
      <c r="BH230" s="354">
        <v>6.02</v>
      </c>
      <c r="BI230" s="354">
        <v>9.24</v>
      </c>
      <c r="BJ230" s="354">
        <v>3.15</v>
      </c>
      <c r="BK230" s="374">
        <v>-0.38982161594963272</v>
      </c>
      <c r="BL230" s="374">
        <v>-5.8351701859191508E-2</v>
      </c>
      <c r="BM230" s="354">
        <v>4.1500000000000004</v>
      </c>
      <c r="BN230" s="354">
        <v>5.99</v>
      </c>
      <c r="BO230" s="374">
        <v>-0.18812444126421257</v>
      </c>
      <c r="BP230" s="374">
        <v>-0.21474010480138545</v>
      </c>
      <c r="BQ230" s="374">
        <v>0.16455704494883239</v>
      </c>
      <c r="BR230" s="354">
        <v>18084</v>
      </c>
      <c r="BS230" s="354">
        <v>32889</v>
      </c>
      <c r="BT230" s="354">
        <v>27622</v>
      </c>
      <c r="BU230" s="354">
        <v>55619</v>
      </c>
      <c r="BV230" s="354">
        <v>7565</v>
      </c>
      <c r="BW230" s="354">
        <v>137.26</v>
      </c>
      <c r="BX230" s="354">
        <v>-4.75</v>
      </c>
      <c r="BY230" s="354">
        <v>11.66</v>
      </c>
      <c r="BZ230" s="354">
        <v>4.0549618320610685</v>
      </c>
      <c r="CA230" s="354">
        <v>36.79</v>
      </c>
      <c r="CB230" s="354">
        <v>0.74131338144926306</v>
      </c>
      <c r="CC230" s="354">
        <v>5.3376485568760614</v>
      </c>
      <c r="CD230" s="354">
        <v>0.57999999999999996</v>
      </c>
      <c r="CE230" s="354">
        <v>1.04</v>
      </c>
      <c r="CF230" s="354">
        <v>0.86</v>
      </c>
      <c r="CG230" s="354">
        <v>0.51</v>
      </c>
      <c r="CH230" s="353" t="s">
        <v>100</v>
      </c>
      <c r="CI230" s="355">
        <v>90439</v>
      </c>
    </row>
    <row r="231" spans="1:87" ht="13.5" thickBot="1">
      <c r="A231" s="353" t="s">
        <v>655</v>
      </c>
      <c r="B231" s="353" t="s">
        <v>656</v>
      </c>
      <c r="C231" s="353" t="s">
        <v>108</v>
      </c>
      <c r="D231" s="353" t="s">
        <v>123</v>
      </c>
      <c r="E231" s="353" t="s">
        <v>136</v>
      </c>
      <c r="F231" s="353" t="s">
        <v>105</v>
      </c>
      <c r="G231" s="353">
        <v>12</v>
      </c>
      <c r="H231" s="353">
        <v>202112</v>
      </c>
      <c r="I231" s="353">
        <v>20221026</v>
      </c>
      <c r="J231" s="353">
        <v>20230126</v>
      </c>
      <c r="K231" s="354">
        <v>4603.74</v>
      </c>
      <c r="L231" s="354">
        <v>63.33</v>
      </c>
      <c r="M231" s="354">
        <v>73</v>
      </c>
      <c r="N231" s="354">
        <v>0.86</v>
      </c>
      <c r="O231" s="354">
        <v>2.5299999999999998</v>
      </c>
      <c r="P231" s="354">
        <v>2.75</v>
      </c>
      <c r="Q231" s="354">
        <v>2.65</v>
      </c>
      <c r="R231" s="354">
        <v>125.3</v>
      </c>
      <c r="S231" s="354">
        <v>9.92</v>
      </c>
      <c r="T231" s="354">
        <v>42.65</v>
      </c>
      <c r="U231" s="354">
        <v>13.74</v>
      </c>
      <c r="V231" s="354">
        <v>11.03</v>
      </c>
      <c r="W231" s="354">
        <v>13.91</v>
      </c>
      <c r="X231" s="354">
        <v>10.07</v>
      </c>
      <c r="Y231" s="374">
        <f t="shared" si="10"/>
        <v>0.26110607434270183</v>
      </c>
      <c r="Z231" s="374">
        <f t="shared" si="11"/>
        <v>-0.27606038820992096</v>
      </c>
      <c r="AA231" s="354">
        <v>36.86</v>
      </c>
      <c r="AB231" s="354"/>
      <c r="AC231" s="354">
        <v>4.6100000000000003</v>
      </c>
      <c r="AD231" s="354">
        <v>4.55</v>
      </c>
      <c r="AE231" s="354">
        <v>6.29</v>
      </c>
      <c r="AF231" s="354"/>
      <c r="AG231" s="354">
        <v>34.459360962321689</v>
      </c>
      <c r="AH231" s="354">
        <v>13.805190646447246</v>
      </c>
      <c r="AI231" s="354">
        <v>14.711379216220012</v>
      </c>
      <c r="AJ231" s="354">
        <v>14.42660185036496</v>
      </c>
      <c r="AK231" s="354">
        <v>4.3055106573668205</v>
      </c>
      <c r="AL231" s="354">
        <v>5.18</v>
      </c>
      <c r="AM231" s="354">
        <v>1.3</v>
      </c>
      <c r="AN231" s="354">
        <v>1.44</v>
      </c>
      <c r="AO231" s="354">
        <v>2.2718623784007428</v>
      </c>
      <c r="AP231" s="354">
        <v>3.8372224911988311</v>
      </c>
      <c r="AQ231" s="354">
        <v>5.3215218371717814</v>
      </c>
      <c r="AR231" s="354">
        <v>5.4265672932568938</v>
      </c>
      <c r="AS231" s="354">
        <v>52.185307882509363</v>
      </c>
      <c r="AT231" s="354">
        <v>48.7</v>
      </c>
      <c r="AU231" s="354">
        <v>4.42</v>
      </c>
      <c r="AV231" s="354">
        <v>6.18</v>
      </c>
      <c r="AW231" s="354">
        <v>2764.76</v>
      </c>
      <c r="AX231" s="354">
        <v>3062.35</v>
      </c>
      <c r="AY231" s="374">
        <v>9.9324946843921E-2</v>
      </c>
      <c r="AZ231" s="374">
        <v>0.84533833903778355</v>
      </c>
      <c r="BA231" s="374">
        <v>0</v>
      </c>
      <c r="BB231" s="374">
        <v>0.85204081632653073</v>
      </c>
      <c r="BC231" s="374">
        <v>0</v>
      </c>
      <c r="BD231" s="354">
        <v>22.68</v>
      </c>
      <c r="BE231" s="374">
        <v>0</v>
      </c>
      <c r="BF231" s="374">
        <v>1.4870283059390137E-2</v>
      </c>
      <c r="BG231" s="354">
        <v>22.57</v>
      </c>
      <c r="BH231" s="354">
        <v>11.26</v>
      </c>
      <c r="BI231" s="354">
        <v>1.46</v>
      </c>
      <c r="BJ231" s="354">
        <v>1.06</v>
      </c>
      <c r="BK231" s="374">
        <v>-3.2926346074217912E-2</v>
      </c>
      <c r="BL231" s="374">
        <v>-1.4056904996931231E-2</v>
      </c>
      <c r="BM231" s="354">
        <v>3.47</v>
      </c>
      <c r="BN231" s="354">
        <v>2.6</v>
      </c>
      <c r="BO231" s="374">
        <v>0.16899440650610614</v>
      </c>
      <c r="BP231" s="374">
        <v>0.21795375191738625</v>
      </c>
      <c r="BQ231" s="374">
        <v>0.22776447506101924</v>
      </c>
      <c r="BR231" s="354">
        <v>1297.33</v>
      </c>
      <c r="BS231" s="354">
        <v>1339.61</v>
      </c>
      <c r="BT231" s="354">
        <v>975.75</v>
      </c>
      <c r="BU231" s="354" t="s">
        <v>100</v>
      </c>
      <c r="BV231" s="354">
        <v>934.89</v>
      </c>
      <c r="BW231" s="354">
        <v>84.53</v>
      </c>
      <c r="BX231" s="354">
        <v>32.869999999999997</v>
      </c>
      <c r="BY231" s="354">
        <v>32.869999999999997</v>
      </c>
      <c r="BZ231" s="354">
        <v>0</v>
      </c>
      <c r="CA231" s="354">
        <v>0</v>
      </c>
      <c r="CB231" s="354">
        <v>0.94804390095105062</v>
      </c>
      <c r="CC231" s="354">
        <v>0.73262143231738908</v>
      </c>
      <c r="CD231" s="354">
        <v>0</v>
      </c>
      <c r="CE231" s="354">
        <v>0.56000000000000005</v>
      </c>
      <c r="CF231" s="354">
        <v>0.68</v>
      </c>
      <c r="CG231" s="354">
        <v>0.26</v>
      </c>
      <c r="CH231" s="353">
        <v>22.14</v>
      </c>
      <c r="CI231" s="355">
        <v>5947.25</v>
      </c>
    </row>
    <row r="232" spans="1:87" ht="13.5" thickBot="1">
      <c r="A232" s="353" t="s">
        <v>657</v>
      </c>
      <c r="B232" s="353" t="s">
        <v>658</v>
      </c>
      <c r="C232" s="353" t="s">
        <v>96</v>
      </c>
      <c r="D232" s="353" t="s">
        <v>176</v>
      </c>
      <c r="E232" s="353" t="s">
        <v>659</v>
      </c>
      <c r="F232" s="353" t="s">
        <v>99</v>
      </c>
      <c r="G232" s="353">
        <v>6</v>
      </c>
      <c r="H232" s="353">
        <v>202206</v>
      </c>
      <c r="I232" s="353">
        <v>20221102</v>
      </c>
      <c r="J232" s="353">
        <v>20230207</v>
      </c>
      <c r="K232" s="354">
        <v>15878.76</v>
      </c>
      <c r="L232" s="354">
        <v>134.96</v>
      </c>
      <c r="M232" s="354">
        <v>118</v>
      </c>
      <c r="N232" s="354">
        <v>0.91</v>
      </c>
      <c r="O232" s="354">
        <v>0.87</v>
      </c>
      <c r="P232" s="354">
        <v>0.94</v>
      </c>
      <c r="Q232" s="354">
        <v>2.1800000000000002</v>
      </c>
      <c r="R232" s="354">
        <v>-3.45</v>
      </c>
      <c r="S232" s="354">
        <v>0</v>
      </c>
      <c r="T232" s="354">
        <v>2.0099999999999998</v>
      </c>
      <c r="U232" s="354">
        <v>6.25</v>
      </c>
      <c r="V232" s="354">
        <v>6.47</v>
      </c>
      <c r="W232" s="354">
        <v>6.95</v>
      </c>
      <c r="X232" s="354">
        <v>7.57</v>
      </c>
      <c r="Y232" s="374">
        <f t="shared" si="10"/>
        <v>7.4188562596599672E-2</v>
      </c>
      <c r="Z232" s="374">
        <f t="shared" si="11"/>
        <v>8.9208633093525114E-2</v>
      </c>
      <c r="AA232" s="354">
        <v>10.98</v>
      </c>
      <c r="AB232" s="354"/>
      <c r="AC232" s="354">
        <v>21.59</v>
      </c>
      <c r="AD232" s="354">
        <v>19.43</v>
      </c>
      <c r="AE232" s="354">
        <v>17.82</v>
      </c>
      <c r="AF232" s="354"/>
      <c r="AG232" s="354">
        <v>49.357446808510637</v>
      </c>
      <c r="AH232" s="354">
        <v>4.4451063829787234</v>
      </c>
      <c r="AI232" s="354">
        <v>3.1863829787234041</v>
      </c>
      <c r="AJ232" s="354">
        <v>2.5838297872340426</v>
      </c>
      <c r="AK232" s="354">
        <v>41.849959935897438</v>
      </c>
      <c r="AL232" s="354">
        <v>12.87</v>
      </c>
      <c r="AM232" s="354">
        <v>8.34</v>
      </c>
      <c r="AN232" s="354">
        <v>2.74</v>
      </c>
      <c r="AO232" s="354">
        <v>3.408849900853522</v>
      </c>
      <c r="AP232" s="354">
        <v>18.610208980513978</v>
      </c>
      <c r="AQ232" s="354">
        <v>52.80348557692308</v>
      </c>
      <c r="AR232" s="354">
        <v>65.117341897233203</v>
      </c>
      <c r="AS232" s="354">
        <v>1.9319148936170212</v>
      </c>
      <c r="AT232" s="354">
        <v>16.18</v>
      </c>
      <c r="AU232" s="354">
        <v>6.48</v>
      </c>
      <c r="AV232" s="354">
        <v>14.33</v>
      </c>
      <c r="AW232" s="354">
        <v>5709.1</v>
      </c>
      <c r="AX232" s="354">
        <v>6105.4</v>
      </c>
      <c r="AY232" s="374">
        <v>0.10260543166261868</v>
      </c>
      <c r="AZ232" s="374">
        <v>0.18378378378378379</v>
      </c>
      <c r="BA232" s="374">
        <v>8.6093775004000644E-2</v>
      </c>
      <c r="BB232" s="374">
        <v>0.17369727047146405</v>
      </c>
      <c r="BC232" s="374">
        <v>8.6093775004000644E-2</v>
      </c>
      <c r="BD232" s="354">
        <v>39.99</v>
      </c>
      <c r="BE232" s="374">
        <v>0.10481905647353816</v>
      </c>
      <c r="BF232" s="374">
        <v>7.3695201275520997E-2</v>
      </c>
      <c r="BG232" s="354">
        <v>12.54</v>
      </c>
      <c r="BH232" s="354">
        <v>19.48</v>
      </c>
      <c r="BI232" s="354">
        <v>9.0299999999999994</v>
      </c>
      <c r="BJ232" s="354">
        <v>12.92</v>
      </c>
      <c r="BK232" s="374">
        <v>-0.1891025641025641</v>
      </c>
      <c r="BL232" s="374">
        <v>-1.2207948961117338E-2</v>
      </c>
      <c r="BM232" s="354">
        <v>2.15</v>
      </c>
      <c r="BN232" s="354">
        <v>1.62</v>
      </c>
      <c r="BO232" s="374">
        <v>0.61415852958070072</v>
      </c>
      <c r="BP232" s="374">
        <v>3.3334131105952181E-2</v>
      </c>
      <c r="BQ232" s="374">
        <v>1.9376301366584497E-2</v>
      </c>
      <c r="BR232" s="354">
        <v>756.9</v>
      </c>
      <c r="BS232" s="354">
        <v>1220.9000000000001</v>
      </c>
      <c r="BT232" s="354">
        <v>1229.7</v>
      </c>
      <c r="BU232" s="354">
        <v>3793</v>
      </c>
      <c r="BV232" s="354">
        <v>539.1</v>
      </c>
      <c r="BW232" s="354">
        <v>-1.53</v>
      </c>
      <c r="BX232" s="354">
        <v>9.01</v>
      </c>
      <c r="BY232" s="354">
        <v>12.74</v>
      </c>
      <c r="BZ232" s="354">
        <v>8.0269687162891046</v>
      </c>
      <c r="CA232" s="354">
        <v>68.099999999999994</v>
      </c>
      <c r="CB232" s="354">
        <v>0.76471460707487704</v>
      </c>
      <c r="CC232" s="354">
        <v>3.8604913866139503</v>
      </c>
      <c r="CD232" s="354">
        <v>2.13</v>
      </c>
      <c r="CE232" s="354">
        <v>1.23</v>
      </c>
      <c r="CF232" s="354">
        <v>1.01</v>
      </c>
      <c r="CG232" s="354">
        <v>0.28999999999999998</v>
      </c>
      <c r="CH232" s="353" t="s">
        <v>100</v>
      </c>
      <c r="CI232" s="355">
        <v>1919.1</v>
      </c>
    </row>
    <row r="233" spans="1:87" ht="13.5" thickBot="1">
      <c r="A233" s="353" t="s">
        <v>660</v>
      </c>
      <c r="B233" s="353" t="s">
        <v>661</v>
      </c>
      <c r="C233" s="353" t="s">
        <v>108</v>
      </c>
      <c r="D233" s="353" t="s">
        <v>129</v>
      </c>
      <c r="E233" s="353" t="s">
        <v>299</v>
      </c>
      <c r="F233" s="353" t="s">
        <v>105</v>
      </c>
      <c r="G233" s="353">
        <v>12</v>
      </c>
      <c r="H233" s="353">
        <v>202112</v>
      </c>
      <c r="I233" s="353">
        <v>20220601</v>
      </c>
      <c r="J233" s="353">
        <v>20221220</v>
      </c>
      <c r="K233" s="354">
        <v>8506.52</v>
      </c>
      <c r="L233" s="354">
        <v>51.84</v>
      </c>
      <c r="M233" s="354">
        <v>164</v>
      </c>
      <c r="N233" s="354">
        <v>-0.17</v>
      </c>
      <c r="O233" s="354">
        <v>-0.7</v>
      </c>
      <c r="P233" s="354">
        <v>-0.76</v>
      </c>
      <c r="Q233" s="354">
        <v>-0.86</v>
      </c>
      <c r="R233" s="354">
        <v>35.14</v>
      </c>
      <c r="S233" s="354">
        <v>-8.57</v>
      </c>
      <c r="T233" s="354">
        <v>0.12</v>
      </c>
      <c r="U233" s="354">
        <v>-1.37</v>
      </c>
      <c r="V233" s="354">
        <v>-1.43</v>
      </c>
      <c r="W233" s="354">
        <v>-2.5299999999999998</v>
      </c>
      <c r="X233" s="354">
        <v>-3.05</v>
      </c>
      <c r="Y233" s="374">
        <f t="shared" si="10"/>
        <v>0.76923076923076916</v>
      </c>
      <c r="Z233" s="374">
        <f t="shared" si="11"/>
        <v>0.20553359683794459</v>
      </c>
      <c r="AA233" s="354"/>
      <c r="AB233" s="354"/>
      <c r="AC233" s="354"/>
      <c r="AD233" s="354"/>
      <c r="AE233" s="354"/>
      <c r="AF233" s="354"/>
      <c r="AG233" s="354">
        <v>0.75761170020376545</v>
      </c>
      <c r="AH233" s="354">
        <v>-2.2400847551728975</v>
      </c>
      <c r="AI233" s="354">
        <v>-1.6220653285231854</v>
      </c>
      <c r="AJ233" s="354">
        <v>-1.7032382420736698</v>
      </c>
      <c r="AK233" s="354">
        <v>-31.410572129291239</v>
      </c>
      <c r="AL233" s="354"/>
      <c r="AM233" s="354">
        <v>18.23</v>
      </c>
      <c r="AN233" s="354">
        <v>72.739999999999995</v>
      </c>
      <c r="AO233" s="354">
        <v>65.125228893763307</v>
      </c>
      <c r="AP233" s="354">
        <v>-22.400517957802411</v>
      </c>
      <c r="AQ233" s="354">
        <v>-30.417785597627468</v>
      </c>
      <c r="AR233" s="354">
        <v>-28.968135032180271</v>
      </c>
      <c r="AS233" s="354">
        <v>5.1264170784544794</v>
      </c>
      <c r="AT233" s="354">
        <v>2.84</v>
      </c>
      <c r="AU233" s="354"/>
      <c r="AV233" s="354">
        <v>18.649999999999999</v>
      </c>
      <c r="AW233" s="354">
        <v>89.79</v>
      </c>
      <c r="AX233" s="354">
        <v>181.84</v>
      </c>
      <c r="AY233" s="374">
        <v>0.18653205771975265</v>
      </c>
      <c r="AZ233" s="374">
        <v>-0.27261374008573963</v>
      </c>
      <c r="BA233" s="374">
        <v>-0.64197143236191567</v>
      </c>
      <c r="BB233" s="374">
        <v>-7.0312500000000056E-2</v>
      </c>
      <c r="BC233" s="374">
        <v>-0.64197143236191567</v>
      </c>
      <c r="BD233" s="354">
        <v>-109.44</v>
      </c>
      <c r="BE233" s="374">
        <v>-0.45037460766197213</v>
      </c>
      <c r="BF233" s="374">
        <v>-0.33229282394504267</v>
      </c>
      <c r="BG233" s="354">
        <v>-89.19</v>
      </c>
      <c r="BH233" s="354"/>
      <c r="BI233" s="354">
        <v>-41.97</v>
      </c>
      <c r="BJ233" s="354">
        <v>-63.11</v>
      </c>
      <c r="BK233" s="374">
        <v>5.0042937311525176E-2</v>
      </c>
      <c r="BL233" s="374">
        <v>-0.10714316255761649</v>
      </c>
      <c r="BM233" s="354">
        <v>0</v>
      </c>
      <c r="BN233" s="354"/>
      <c r="BO233" s="374">
        <v>0</v>
      </c>
      <c r="BP233" s="374">
        <v>-4.3966334743334591E-2</v>
      </c>
      <c r="BQ233" s="374">
        <v>-3.3429602395950338E-2</v>
      </c>
      <c r="BR233" s="354">
        <v>-386.21</v>
      </c>
      <c r="BS233" s="354">
        <v>-372.29</v>
      </c>
      <c r="BT233" s="354">
        <v>-367.39</v>
      </c>
      <c r="BU233" s="354">
        <v>120.46</v>
      </c>
      <c r="BV233" s="354">
        <v>-386.21</v>
      </c>
      <c r="BW233" s="354">
        <v>-27.26</v>
      </c>
      <c r="BX233" s="354">
        <v>-295.68</v>
      </c>
      <c r="BY233" s="354">
        <v>-345.23</v>
      </c>
      <c r="BZ233" s="354">
        <v>-197.76346982758625</v>
      </c>
      <c r="CA233" s="354">
        <v>22.42</v>
      </c>
      <c r="CB233" s="354">
        <v>0.57851392962722337</v>
      </c>
      <c r="CC233" s="354">
        <v>0.73111609191345173</v>
      </c>
      <c r="CD233" s="354">
        <v>0.28999999999999998</v>
      </c>
      <c r="CE233" s="354">
        <v>3.83</v>
      </c>
      <c r="CF233" s="354">
        <v>3.38</v>
      </c>
      <c r="CG233" s="354">
        <v>3.2</v>
      </c>
      <c r="CH233" s="353" t="s">
        <v>100</v>
      </c>
      <c r="CI233" s="353">
        <v>471.21</v>
      </c>
    </row>
    <row r="234" spans="1:87" ht="13.5" thickBot="1">
      <c r="A234" s="353" t="s">
        <v>662</v>
      </c>
      <c r="B234" s="353" t="s">
        <v>663</v>
      </c>
      <c r="C234" s="353" t="s">
        <v>96</v>
      </c>
      <c r="D234" s="353" t="s">
        <v>123</v>
      </c>
      <c r="E234" s="353" t="s">
        <v>231</v>
      </c>
      <c r="F234" s="353" t="s">
        <v>105</v>
      </c>
      <c r="G234" s="353">
        <v>12</v>
      </c>
      <c r="H234" s="353">
        <v>202112</v>
      </c>
      <c r="I234" s="353">
        <v>20221105</v>
      </c>
      <c r="J234" s="353">
        <v>20230224</v>
      </c>
      <c r="K234" s="354">
        <v>670093.81000000006</v>
      </c>
      <c r="L234" s="354">
        <v>457460</v>
      </c>
      <c r="M234" s="354">
        <v>1</v>
      </c>
      <c r="N234" s="354">
        <v>0.92</v>
      </c>
      <c r="O234" s="354"/>
      <c r="P234" s="354"/>
      <c r="Q234" s="354"/>
      <c r="R234" s="354"/>
      <c r="S234" s="354"/>
      <c r="T234" s="354"/>
      <c r="U234" s="354">
        <v>21280.33</v>
      </c>
      <c r="V234" s="354"/>
      <c r="W234" s="354"/>
      <c r="X234" s="354"/>
      <c r="Y234" s="374" t="e">
        <f t="shared" si="10"/>
        <v>#DIV/0!</v>
      </c>
      <c r="Z234" s="374" t="e">
        <f t="shared" si="11"/>
        <v>#DIV/0!</v>
      </c>
      <c r="AA234" s="354">
        <v>12.81</v>
      </c>
      <c r="AB234" s="354">
        <v>7</v>
      </c>
      <c r="AC234" s="354">
        <v>21.5</v>
      </c>
      <c r="AD234" s="354"/>
      <c r="AE234" s="354"/>
      <c r="AF234" s="354"/>
      <c r="AG234" s="354">
        <v>0</v>
      </c>
      <c r="AH234" s="354">
        <v>0</v>
      </c>
      <c r="AI234" s="354">
        <v>0</v>
      </c>
      <c r="AJ234" s="354">
        <v>0</v>
      </c>
      <c r="AK234" s="354">
        <v>0</v>
      </c>
      <c r="AL234" s="354">
        <v>17.84</v>
      </c>
      <c r="AM234" s="354">
        <v>1.45</v>
      </c>
      <c r="AN234" s="354">
        <v>2.27</v>
      </c>
      <c r="AO234" s="354">
        <v>0</v>
      </c>
      <c r="AP234" s="354">
        <v>0</v>
      </c>
      <c r="AQ234" s="354">
        <v>0</v>
      </c>
      <c r="AR234" s="354">
        <v>0</v>
      </c>
      <c r="AS234" s="354">
        <v>0</v>
      </c>
      <c r="AT234" s="354">
        <v>316591.06</v>
      </c>
      <c r="AU234" s="354">
        <v>3.78</v>
      </c>
      <c r="AV234" s="354">
        <v>12.46</v>
      </c>
      <c r="AW234" s="354">
        <v>276094</v>
      </c>
      <c r="AX234" s="354"/>
      <c r="AY234" s="374" t="s">
        <v>160</v>
      </c>
      <c r="AZ234" s="374" t="s">
        <v>160</v>
      </c>
      <c r="BA234" s="374" t="s">
        <v>160</v>
      </c>
      <c r="BB234" s="374" t="s">
        <v>160</v>
      </c>
      <c r="BC234" s="374" t="s">
        <v>160</v>
      </c>
      <c r="BD234" s="354">
        <v>6.38</v>
      </c>
      <c r="BE234" s="374">
        <v>0</v>
      </c>
      <c r="BF234" s="374">
        <v>0</v>
      </c>
      <c r="BG234" s="354">
        <v>6.38</v>
      </c>
      <c r="BH234" s="354">
        <v>5.82</v>
      </c>
      <c r="BI234" s="354">
        <v>3.35</v>
      </c>
      <c r="BJ234" s="354">
        <v>2.96</v>
      </c>
      <c r="BK234" s="374">
        <v>0</v>
      </c>
      <c r="BL234" s="374">
        <v>0</v>
      </c>
      <c r="BM234" s="354">
        <v>0</v>
      </c>
      <c r="BN234" s="354">
        <v>0</v>
      </c>
      <c r="BO234" s="374">
        <v>0</v>
      </c>
      <c r="BP234" s="374">
        <v>0</v>
      </c>
      <c r="BQ234" s="374">
        <v>0</v>
      </c>
      <c r="BR234" s="354">
        <v>114863</v>
      </c>
      <c r="BS234" s="354">
        <v>125581</v>
      </c>
      <c r="BT234" s="354">
        <v>38173</v>
      </c>
      <c r="BU234" s="354" t="s">
        <v>100</v>
      </c>
      <c r="BV234" s="354">
        <v>89795</v>
      </c>
      <c r="BW234" s="354">
        <v>111.18</v>
      </c>
      <c r="BX234" s="354">
        <v>-0.45</v>
      </c>
      <c r="BY234" s="354">
        <v>10.61</v>
      </c>
      <c r="BZ234" s="354">
        <v>0</v>
      </c>
      <c r="CA234" s="354">
        <v>0</v>
      </c>
      <c r="CB234" s="354">
        <v>0</v>
      </c>
      <c r="CC234" s="354">
        <v>0</v>
      </c>
      <c r="CD234" s="354">
        <v>0</v>
      </c>
      <c r="CE234" s="354">
        <v>0.28999999999999998</v>
      </c>
      <c r="CF234" s="354">
        <v>0.45</v>
      </c>
      <c r="CG234" s="354">
        <v>0.27</v>
      </c>
      <c r="CH234" s="353" t="s">
        <v>100</v>
      </c>
      <c r="CI234" s="355">
        <v>514930</v>
      </c>
    </row>
    <row r="235" spans="1:87" ht="13.5" thickBot="1">
      <c r="A235" s="353" t="s">
        <v>664</v>
      </c>
      <c r="B235" s="353" t="s">
        <v>665</v>
      </c>
      <c r="C235" s="353" t="s">
        <v>96</v>
      </c>
      <c r="D235" s="353" t="s">
        <v>97</v>
      </c>
      <c r="E235" s="353" t="s">
        <v>666</v>
      </c>
      <c r="F235" s="353" t="s">
        <v>105</v>
      </c>
      <c r="G235" s="353">
        <v>12</v>
      </c>
      <c r="H235" s="353">
        <v>202112</v>
      </c>
      <c r="I235" s="353">
        <v>20221103</v>
      </c>
      <c r="J235" s="353">
        <v>20230209</v>
      </c>
      <c r="K235" s="354">
        <v>11473.11</v>
      </c>
      <c r="L235" s="354">
        <v>73.84</v>
      </c>
      <c r="M235" s="354">
        <v>155</v>
      </c>
      <c r="N235" s="354">
        <v>0.92</v>
      </c>
      <c r="O235" s="354">
        <v>0.57999999999999996</v>
      </c>
      <c r="P235" s="354">
        <v>0.62</v>
      </c>
      <c r="Q235" s="354">
        <v>0.59</v>
      </c>
      <c r="R235" s="354">
        <v>8.6199999999999992</v>
      </c>
      <c r="S235" s="354">
        <v>19.149999999999999</v>
      </c>
      <c r="T235" s="354">
        <v>13.06</v>
      </c>
      <c r="U235" s="354">
        <v>2.12</v>
      </c>
      <c r="V235" s="354">
        <v>1.29</v>
      </c>
      <c r="W235" s="354">
        <v>2.2200000000000002</v>
      </c>
      <c r="X235" s="354">
        <v>2.78</v>
      </c>
      <c r="Y235" s="374">
        <f t="shared" si="10"/>
        <v>0.72093023255813971</v>
      </c>
      <c r="Z235" s="374">
        <f t="shared" si="11"/>
        <v>0.25225225225225212</v>
      </c>
      <c r="AA235" s="354">
        <v>50.93</v>
      </c>
      <c r="AB235" s="354">
        <v>15</v>
      </c>
      <c r="AC235" s="354">
        <v>34.83</v>
      </c>
      <c r="AD235" s="354">
        <v>33.28</v>
      </c>
      <c r="AE235" s="354">
        <v>26.61</v>
      </c>
      <c r="AF235" s="354">
        <v>2.2200000000000002</v>
      </c>
      <c r="AG235" s="354">
        <v>26.028658571675201</v>
      </c>
      <c r="AH235" s="354">
        <v>2.211096404570537</v>
      </c>
      <c r="AI235" s="354">
        <v>6.0354363686354251</v>
      </c>
      <c r="AJ235" s="354">
        <v>5.6473115804415794</v>
      </c>
      <c r="AK235" s="354">
        <v>12.289086566373555</v>
      </c>
      <c r="AL235" s="354">
        <v>27.94</v>
      </c>
      <c r="AM235" s="354"/>
      <c r="AN235" s="354">
        <v>2.82</v>
      </c>
      <c r="AO235" s="354">
        <v>3.6342812808607858</v>
      </c>
      <c r="AP235" s="354">
        <v>21.669941130804158</v>
      </c>
      <c r="AQ235" s="354">
        <v>15.673343373238691</v>
      </c>
      <c r="AR235" s="354">
        <v>16.750530808423914</v>
      </c>
      <c r="AS235" s="354">
        <v>5.2828451401277547</v>
      </c>
      <c r="AT235" s="354">
        <v>-1.78</v>
      </c>
      <c r="AU235" s="354">
        <v>12.96</v>
      </c>
      <c r="AV235" s="354">
        <v>15.05</v>
      </c>
      <c r="AW235" s="354">
        <v>3815.7</v>
      </c>
      <c r="AX235" s="354">
        <v>4093.48</v>
      </c>
      <c r="AY235" s="374">
        <v>0.15045074923870111</v>
      </c>
      <c r="AZ235" s="374">
        <v>1.4893960815996767</v>
      </c>
      <c r="BA235" s="374">
        <v>0.40374724467303452</v>
      </c>
      <c r="BB235" s="374">
        <v>1.489795918367347</v>
      </c>
      <c r="BC235" s="374">
        <v>0.40374724467303452</v>
      </c>
      <c r="BD235" s="354">
        <v>-124.97</v>
      </c>
      <c r="BE235" s="374">
        <v>0.1062992125984252</v>
      </c>
      <c r="BF235" s="374">
        <v>5.9559076817085777E-2</v>
      </c>
      <c r="BG235" s="354">
        <v>9.68</v>
      </c>
      <c r="BH235" s="354">
        <v>5.34</v>
      </c>
      <c r="BI235" s="354">
        <v>4.8899999999999997</v>
      </c>
      <c r="BJ235" s="354">
        <v>2.64</v>
      </c>
      <c r="BK235" s="374">
        <v>-6.4307659709715012E-2</v>
      </c>
      <c r="BL235" s="374">
        <v>-1.4911440292824331E-2</v>
      </c>
      <c r="BM235" s="354">
        <v>0</v>
      </c>
      <c r="BN235" s="354">
        <v>0</v>
      </c>
      <c r="BO235" s="374">
        <v>0</v>
      </c>
      <c r="BP235" s="374">
        <v>2.9811195962930255E-2</v>
      </c>
      <c r="BQ235" s="374">
        <v>7.6140104900115677E-2</v>
      </c>
      <c r="BR235" s="354">
        <v>379.6</v>
      </c>
      <c r="BS235" s="354">
        <v>579.20000000000005</v>
      </c>
      <c r="BT235" s="354">
        <v>441.9</v>
      </c>
      <c r="BU235" s="354">
        <v>3858.2</v>
      </c>
      <c r="BV235" s="354">
        <v>242.3</v>
      </c>
      <c r="BW235" s="354">
        <v>148.94</v>
      </c>
      <c r="BX235" s="354">
        <v>8.49</v>
      </c>
      <c r="BY235" s="354">
        <v>8.49</v>
      </c>
      <c r="BZ235" s="354">
        <v>3.5854732208363904</v>
      </c>
      <c r="CA235" s="354"/>
      <c r="CB235" s="354">
        <v>1.0390221832628763</v>
      </c>
      <c r="CC235" s="354">
        <v>4.6790684048630435</v>
      </c>
      <c r="CD235" s="354">
        <v>-13.92</v>
      </c>
      <c r="CE235" s="354">
        <v>0.71</v>
      </c>
      <c r="CF235" s="354">
        <v>0.78</v>
      </c>
      <c r="CG235" s="354">
        <v>0.75</v>
      </c>
      <c r="CH235" s="353" t="s">
        <v>100</v>
      </c>
      <c r="CI235" s="353">
        <v>83.2</v>
      </c>
    </row>
    <row r="236" spans="1:87" ht="13.5" thickBot="1">
      <c r="A236" s="353" t="s">
        <v>667</v>
      </c>
      <c r="B236" s="353" t="s">
        <v>668</v>
      </c>
      <c r="C236" s="353" t="s">
        <v>108</v>
      </c>
      <c r="D236" s="353" t="s">
        <v>97</v>
      </c>
      <c r="E236" s="353" t="s">
        <v>669</v>
      </c>
      <c r="F236" s="353" t="s">
        <v>105</v>
      </c>
      <c r="G236" s="353">
        <v>12</v>
      </c>
      <c r="H236" s="353">
        <v>202112</v>
      </c>
      <c r="I236" s="353">
        <v>20221103</v>
      </c>
      <c r="J236" s="353">
        <v>20230210</v>
      </c>
      <c r="K236" s="354">
        <v>9539.7900000000009</v>
      </c>
      <c r="L236" s="354">
        <v>64.86</v>
      </c>
      <c r="M236" s="354">
        <v>147</v>
      </c>
      <c r="N236" s="354">
        <v>1.21</v>
      </c>
      <c r="O236" s="354">
        <v>0.53</v>
      </c>
      <c r="P236" s="354">
        <v>0.71</v>
      </c>
      <c r="Q236" s="354">
        <v>0.57999999999999996</v>
      </c>
      <c r="R236" s="354">
        <v>24.53</v>
      </c>
      <c r="S236" s="354">
        <v>0</v>
      </c>
      <c r="T236" s="354">
        <v>11.01</v>
      </c>
      <c r="U236" s="354">
        <v>2.19</v>
      </c>
      <c r="V236" s="354">
        <v>2.09</v>
      </c>
      <c r="W236" s="354">
        <v>2.31</v>
      </c>
      <c r="X236" s="354">
        <v>2.5099999999999998</v>
      </c>
      <c r="Y236" s="374">
        <f t="shared" si="10"/>
        <v>0.10526315789473695</v>
      </c>
      <c r="Z236" s="374">
        <f t="shared" si="11"/>
        <v>8.6580086580086535E-2</v>
      </c>
      <c r="AA236" s="354">
        <v>12.55</v>
      </c>
      <c r="AB236" s="354">
        <v>17.23</v>
      </c>
      <c r="AC236" s="354">
        <v>29.62</v>
      </c>
      <c r="AD236" s="354">
        <v>28.13</v>
      </c>
      <c r="AE236" s="354">
        <v>25.81</v>
      </c>
      <c r="AF236" s="354">
        <v>1.63</v>
      </c>
      <c r="AG236" s="354">
        <v>16.953991880920164</v>
      </c>
      <c r="AH236" s="354">
        <v>1.8599458728010825</v>
      </c>
      <c r="AI236" s="354">
        <v>1.6339648173207038</v>
      </c>
      <c r="AJ236" s="354">
        <v>0.80175913396481735</v>
      </c>
      <c r="AK236" s="354">
        <v>39.419453416149061</v>
      </c>
      <c r="AL236" s="354">
        <v>23.99</v>
      </c>
      <c r="AM236" s="354">
        <v>10.14</v>
      </c>
      <c r="AN236" s="354">
        <v>3.81</v>
      </c>
      <c r="AO236" s="354">
        <v>4.0096567962327399</v>
      </c>
      <c r="AP236" s="354">
        <v>20.265022186365471</v>
      </c>
      <c r="AQ236" s="354">
        <v>41.604132505175983</v>
      </c>
      <c r="AR236" s="354">
        <v>84.788168776371307</v>
      </c>
      <c r="AS236" s="354">
        <v>4.2368064952638704</v>
      </c>
      <c r="AT236" s="354">
        <v>6.4</v>
      </c>
      <c r="AU236" s="354">
        <v>7.38</v>
      </c>
      <c r="AV236" s="354">
        <v>21.66</v>
      </c>
      <c r="AW236" s="354">
        <v>2417.9</v>
      </c>
      <c r="AX236" s="354">
        <v>2489.33</v>
      </c>
      <c r="AY236" s="374">
        <v>0.21655345911949689</v>
      </c>
      <c r="AZ236" s="374">
        <v>0.75602027883396705</v>
      </c>
      <c r="BA236" s="374">
        <v>0.66451872734595252</v>
      </c>
      <c r="BB236" s="374">
        <v>0.75728155339805825</v>
      </c>
      <c r="BC236" s="374">
        <v>0.66451872734595252</v>
      </c>
      <c r="BD236" s="354">
        <v>32.58</v>
      </c>
      <c r="BE236" s="374">
        <v>0.17275411560085749</v>
      </c>
      <c r="BF236" s="374">
        <v>8.8027154247654421E-2</v>
      </c>
      <c r="BG236" s="354">
        <v>14.98</v>
      </c>
      <c r="BH236" s="354">
        <v>16.48</v>
      </c>
      <c r="BI236" s="354">
        <v>9.4700000000000006</v>
      </c>
      <c r="BJ236" s="354">
        <v>9.7799999999999994</v>
      </c>
      <c r="BK236" s="374">
        <v>-0.50931677018633537</v>
      </c>
      <c r="BL236" s="374">
        <v>-4.9086120201133371E-2</v>
      </c>
      <c r="BM236" s="354">
        <v>0.31</v>
      </c>
      <c r="BN236" s="354">
        <v>0.36</v>
      </c>
      <c r="BO236" s="374">
        <v>0.1075300109130593</v>
      </c>
      <c r="BP236" s="374">
        <v>2.8876663139280896E-2</v>
      </c>
      <c r="BQ236" s="374">
        <v>1.2447743113876995E-2</v>
      </c>
      <c r="BR236" s="354">
        <v>393.6</v>
      </c>
      <c r="BS236" s="354">
        <v>482.7</v>
      </c>
      <c r="BT236" s="354">
        <v>410</v>
      </c>
      <c r="BU236" s="354">
        <v>1221.8</v>
      </c>
      <c r="BV236" s="354">
        <v>277.10000000000002</v>
      </c>
      <c r="BW236" s="354">
        <v>75.599999999999994</v>
      </c>
      <c r="BX236" s="354">
        <v>10.97</v>
      </c>
      <c r="BY236" s="354">
        <v>13.16</v>
      </c>
      <c r="BZ236" s="354">
        <v>-147.27586206896552</v>
      </c>
      <c r="CA236" s="354">
        <v>54.65</v>
      </c>
      <c r="CB236" s="354">
        <v>0.71419581048278347</v>
      </c>
      <c r="CC236" s="354">
        <v>1.0641387656313031</v>
      </c>
      <c r="CD236" s="354">
        <v>1.2</v>
      </c>
      <c r="CE236" s="354">
        <v>2.36</v>
      </c>
      <c r="CF236" s="354">
        <v>1.88</v>
      </c>
      <c r="CG236" s="354">
        <v>1.43</v>
      </c>
      <c r="CH236" s="353" t="s">
        <v>100</v>
      </c>
      <c r="CI236" s="355">
        <v>1084.5999999999999</v>
      </c>
    </row>
    <row r="237" spans="1:87" ht="13.5" thickBot="1">
      <c r="A237" s="353" t="s">
        <v>670</v>
      </c>
      <c r="B237" s="353" t="s">
        <v>671</v>
      </c>
      <c r="C237" s="353" t="s">
        <v>96</v>
      </c>
      <c r="D237" s="353" t="s">
        <v>123</v>
      </c>
      <c r="E237" s="353" t="s">
        <v>270</v>
      </c>
      <c r="F237" s="353" t="s">
        <v>99</v>
      </c>
      <c r="G237" s="353">
        <v>12</v>
      </c>
      <c r="H237" s="353">
        <v>202112</v>
      </c>
      <c r="I237" s="353">
        <v>20221024</v>
      </c>
      <c r="J237" s="353">
        <v>20230123</v>
      </c>
      <c r="K237" s="354">
        <v>16024.72</v>
      </c>
      <c r="L237" s="354">
        <v>56.58</v>
      </c>
      <c r="M237" s="354">
        <v>283</v>
      </c>
      <c r="N237" s="354">
        <v>0.73</v>
      </c>
      <c r="O237" s="354">
        <v>0.6</v>
      </c>
      <c r="P237" s="354">
        <v>0.45</v>
      </c>
      <c r="Q237" s="354">
        <v>0.81</v>
      </c>
      <c r="R237" s="354">
        <v>-16.670000000000002</v>
      </c>
      <c r="S237" s="354">
        <v>4.08</v>
      </c>
      <c r="T237" s="354">
        <v>0.48</v>
      </c>
      <c r="U237" s="354">
        <v>2.21</v>
      </c>
      <c r="V237" s="354">
        <v>2.16</v>
      </c>
      <c r="W237" s="354">
        <v>2.2400000000000002</v>
      </c>
      <c r="X237" s="354">
        <v>2.5299999999999998</v>
      </c>
      <c r="Y237" s="374">
        <f t="shared" si="10"/>
        <v>3.7037037037036979E-2</v>
      </c>
      <c r="Z237" s="374">
        <f t="shared" si="11"/>
        <v>0.12946428571428559</v>
      </c>
      <c r="AA237" s="354">
        <v>20.13</v>
      </c>
      <c r="AB237" s="354"/>
      <c r="AC237" s="354">
        <v>25.6</v>
      </c>
      <c r="AD237" s="354">
        <v>25.26</v>
      </c>
      <c r="AE237" s="354">
        <v>22.34</v>
      </c>
      <c r="AF237" s="354"/>
      <c r="AG237" s="354">
        <v>12.267501799856012</v>
      </c>
      <c r="AH237" s="354">
        <v>2.2617602591792658</v>
      </c>
      <c r="AI237" s="354">
        <v>3.2916702663786896</v>
      </c>
      <c r="AJ237" s="354">
        <v>3.1375017998560115</v>
      </c>
      <c r="AK237" s="354">
        <v>16.860741055044368</v>
      </c>
      <c r="AL237" s="354">
        <v>20.58</v>
      </c>
      <c r="AM237" s="354">
        <v>3.71</v>
      </c>
      <c r="AN237" s="354">
        <v>4.7</v>
      </c>
      <c r="AO237" s="354">
        <v>5.6156673059632993</v>
      </c>
      <c r="AP237" s="354">
        <v>17.142516759406227</v>
      </c>
      <c r="AQ237" s="354">
        <v>20.9286481355517</v>
      </c>
      <c r="AR237" s="354">
        <v>21.957026060179121</v>
      </c>
      <c r="AS237" s="354">
        <v>2.1263498920086392</v>
      </c>
      <c r="AT237" s="354">
        <v>15.26</v>
      </c>
      <c r="AU237" s="354">
        <v>13.57</v>
      </c>
      <c r="AV237" s="354">
        <v>16.760000000000002</v>
      </c>
      <c r="AW237" s="354">
        <v>3051.4</v>
      </c>
      <c r="AX237" s="354">
        <v>3570.11</v>
      </c>
      <c r="AY237" s="374">
        <v>0.16937671040494101</v>
      </c>
      <c r="AZ237" s="374">
        <v>0.22190379264198737</v>
      </c>
      <c r="BA237" s="374">
        <v>0.27775842764653735</v>
      </c>
      <c r="BB237" s="374">
        <v>0.22352941176470595</v>
      </c>
      <c r="BC237" s="374">
        <v>0.27775842764653735</v>
      </c>
      <c r="BD237" s="354">
        <v>14.67</v>
      </c>
      <c r="BE237" s="374">
        <v>9.6889922184358324E-2</v>
      </c>
      <c r="BF237" s="374">
        <v>5.2054795655451812E-2</v>
      </c>
      <c r="BG237" s="354">
        <v>8.16</v>
      </c>
      <c r="BH237" s="354">
        <v>9.1199999999999992</v>
      </c>
      <c r="BI237" s="354">
        <v>5.35</v>
      </c>
      <c r="BJ237" s="354">
        <v>5.78</v>
      </c>
      <c r="BK237" s="374">
        <v>-4.6835938610669425E-2</v>
      </c>
      <c r="BL237" s="374">
        <v>-1.2567225914284172E-2</v>
      </c>
      <c r="BM237" s="354">
        <v>0.81</v>
      </c>
      <c r="BN237" s="354">
        <v>0.87</v>
      </c>
      <c r="BO237" s="374">
        <v>0.18635927406070504</v>
      </c>
      <c r="BP237" s="374">
        <v>4.0752437102329113E-2</v>
      </c>
      <c r="BQ237" s="374">
        <v>5.6531563961369574E-2</v>
      </c>
      <c r="BR237" s="354">
        <v>827.8</v>
      </c>
      <c r="BS237" s="354">
        <v>983.72</v>
      </c>
      <c r="BT237" s="354">
        <v>776.3</v>
      </c>
      <c r="BU237" s="354">
        <v>1980.44</v>
      </c>
      <c r="BV237" s="354">
        <v>587.1</v>
      </c>
      <c r="BW237" s="354">
        <v>22.19</v>
      </c>
      <c r="BX237" s="354">
        <v>18.420000000000002</v>
      </c>
      <c r="BY237" s="354">
        <v>18.420000000000002</v>
      </c>
      <c r="BZ237" s="354">
        <v>7.7093068437146286</v>
      </c>
      <c r="CA237" s="354">
        <v>48.38</v>
      </c>
      <c r="CB237" s="354">
        <v>0.68439703330575552</v>
      </c>
      <c r="CC237" s="354">
        <v>3.3319956860876325</v>
      </c>
      <c r="CD237" s="354">
        <v>0.94</v>
      </c>
      <c r="CE237" s="354">
        <v>1.89</v>
      </c>
      <c r="CF237" s="354">
        <v>1.04</v>
      </c>
      <c r="CG237" s="354">
        <v>0.56000000000000005</v>
      </c>
      <c r="CH237" s="353" t="s">
        <v>100</v>
      </c>
      <c r="CI237" s="355">
        <v>4196.8900000000003</v>
      </c>
    </row>
    <row r="238" spans="1:87" ht="13.5" thickBot="1">
      <c r="A238" s="353" t="s">
        <v>672</v>
      </c>
      <c r="B238" s="353" t="s">
        <v>673</v>
      </c>
      <c r="C238" s="353" t="s">
        <v>108</v>
      </c>
      <c r="D238" s="353" t="s">
        <v>123</v>
      </c>
      <c r="E238" s="353" t="s">
        <v>217</v>
      </c>
      <c r="F238" s="353" t="s">
        <v>105</v>
      </c>
      <c r="G238" s="353">
        <v>12</v>
      </c>
      <c r="H238" s="353">
        <v>202112</v>
      </c>
      <c r="I238" s="353">
        <v>20221107</v>
      </c>
      <c r="J238" s="353">
        <v>20230307</v>
      </c>
      <c r="K238" s="354">
        <v>3203.56</v>
      </c>
      <c r="L238" s="354">
        <v>27.61</v>
      </c>
      <c r="M238" s="354">
        <v>116</v>
      </c>
      <c r="N238" s="354">
        <v>1.51</v>
      </c>
      <c r="O238" s="354">
        <v>0.17</v>
      </c>
      <c r="P238" s="354">
        <v>0.1</v>
      </c>
      <c r="Q238" s="354">
        <v>0.56000000000000005</v>
      </c>
      <c r="R238" s="354">
        <v>5.88</v>
      </c>
      <c r="S238" s="354">
        <v>15</v>
      </c>
      <c r="T238" s="354">
        <v>10.98</v>
      </c>
      <c r="U238" s="354">
        <v>0.7</v>
      </c>
      <c r="V238" s="354">
        <v>0.77</v>
      </c>
      <c r="W238" s="354">
        <v>1.01</v>
      </c>
      <c r="X238" s="354">
        <v>1.19</v>
      </c>
      <c r="Y238" s="374">
        <f t="shared" si="10"/>
        <v>0.31168831168831157</v>
      </c>
      <c r="Z238" s="374">
        <f t="shared" si="11"/>
        <v>0.17821782178217815</v>
      </c>
      <c r="AA238" s="354"/>
      <c r="AB238" s="354">
        <v>24.4</v>
      </c>
      <c r="AC238" s="354">
        <v>27.34</v>
      </c>
      <c r="AD238" s="354">
        <v>27.28</v>
      </c>
      <c r="AE238" s="354">
        <v>23.16</v>
      </c>
      <c r="AF238" s="354">
        <v>1.1200000000000001</v>
      </c>
      <c r="AG238" s="354">
        <v>8.7825641685264095</v>
      </c>
      <c r="AH238" s="354">
        <v>-0.65756979855428566</v>
      </c>
      <c r="AI238" s="354">
        <v>-6.223581203297391E-2</v>
      </c>
      <c r="AJ238" s="354">
        <v>-0.3683172965698972</v>
      </c>
      <c r="AK238" s="354">
        <v>-425.7998591865358</v>
      </c>
      <c r="AL238" s="354">
        <v>26.81</v>
      </c>
      <c r="AM238" s="354">
        <v>2.61</v>
      </c>
      <c r="AN238" s="354">
        <v>3.58</v>
      </c>
      <c r="AO238" s="354">
        <v>5.5816811864420259</v>
      </c>
      <c r="AP238" s="354">
        <v>34.782852906566248</v>
      </c>
      <c r="AQ238" s="354">
        <v>-787.67307096774198</v>
      </c>
      <c r="AR238" s="354">
        <v>-133.0957672765191</v>
      </c>
      <c r="AS238" s="354">
        <v>2.7687516938091621</v>
      </c>
      <c r="AT238" s="354">
        <v>10.56</v>
      </c>
      <c r="AU238" s="354">
        <v>103.77</v>
      </c>
      <c r="AV238" s="354">
        <v>135.47</v>
      </c>
      <c r="AW238" s="354">
        <v>567.29</v>
      </c>
      <c r="AX238" s="354">
        <v>971.29</v>
      </c>
      <c r="AY238" s="374">
        <v>-0.98842764580626685</v>
      </c>
      <c r="AZ238" s="374">
        <v>-2.7028542303771661</v>
      </c>
      <c r="BA238" s="374">
        <v>-0.44160816847479262</v>
      </c>
      <c r="BB238" s="374">
        <v>-2.6873620689655171</v>
      </c>
      <c r="BC238" s="374">
        <v>-0.44160816847479262</v>
      </c>
      <c r="BD238" s="354">
        <v>6.7</v>
      </c>
      <c r="BE238" s="374">
        <v>-9.0099451055533739E-4</v>
      </c>
      <c r="BF238" s="374">
        <v>-1.6417937120438451E-2</v>
      </c>
      <c r="BG238" s="354">
        <v>3.53</v>
      </c>
      <c r="BH238" s="354">
        <v>4.68</v>
      </c>
      <c r="BI238" s="354">
        <v>2.6</v>
      </c>
      <c r="BJ238" s="354">
        <v>3.41</v>
      </c>
      <c r="BK238" s="374">
        <v>4.918092566619916</v>
      </c>
      <c r="BL238" s="374">
        <v>-3.4851038792726462E-2</v>
      </c>
      <c r="BM238" s="354">
        <v>0</v>
      </c>
      <c r="BN238" s="354">
        <v>0</v>
      </c>
      <c r="BO238" s="374">
        <v>0</v>
      </c>
      <c r="BP238" s="374">
        <v>-2.481395466242587E-2</v>
      </c>
      <c r="BQ238" s="374">
        <v>-1.3898765908298008E-2</v>
      </c>
      <c r="BR238" s="354">
        <v>-31.2</v>
      </c>
      <c r="BS238" s="354">
        <v>23.81</v>
      </c>
      <c r="BT238" s="354">
        <v>118.36</v>
      </c>
      <c r="BU238" s="354">
        <v>849.61</v>
      </c>
      <c r="BV238" s="354">
        <v>-30.65</v>
      </c>
      <c r="BW238" s="354">
        <v>-95.25</v>
      </c>
      <c r="BX238" s="354">
        <v>-1.78</v>
      </c>
      <c r="BY238" s="354">
        <v>9.2100000000000009</v>
      </c>
      <c r="BZ238" s="354">
        <v>-6.8615879828326176E-2</v>
      </c>
      <c r="CA238" s="354">
        <v>52.24</v>
      </c>
      <c r="CB238" s="354">
        <v>0.64128815363317415</v>
      </c>
      <c r="CC238" s="354">
        <v>15.9799581325637</v>
      </c>
      <c r="CD238" s="354">
        <v>1.0900000000000001</v>
      </c>
      <c r="CE238" s="354">
        <v>1.24</v>
      </c>
      <c r="CF238" s="354">
        <v>1.07</v>
      </c>
      <c r="CG238" s="354">
        <v>0.44</v>
      </c>
      <c r="CH238" s="353" t="s">
        <v>100</v>
      </c>
      <c r="CI238" s="355">
        <v>1187.29</v>
      </c>
    </row>
    <row r="239" spans="1:87" ht="13.5" thickBot="1">
      <c r="A239" s="353" t="s">
        <v>674</v>
      </c>
      <c r="B239" s="353" t="s">
        <v>675</v>
      </c>
      <c r="C239" s="353" t="s">
        <v>96</v>
      </c>
      <c r="D239" s="353" t="s">
        <v>123</v>
      </c>
      <c r="E239" s="353" t="s">
        <v>188</v>
      </c>
      <c r="F239" s="353" t="s">
        <v>105</v>
      </c>
      <c r="G239" s="353">
        <v>12</v>
      </c>
      <c r="H239" s="353">
        <v>202112</v>
      </c>
      <c r="I239" s="353">
        <v>20221101</v>
      </c>
      <c r="J239" s="353">
        <v>20230213</v>
      </c>
      <c r="K239" s="354">
        <v>6751.04</v>
      </c>
      <c r="L239" s="354">
        <v>22.51</v>
      </c>
      <c r="M239" s="354">
        <v>299.91000000000003</v>
      </c>
      <c r="N239" s="354">
        <v>1.58</v>
      </c>
      <c r="O239" s="354">
        <v>0.49</v>
      </c>
      <c r="P239" s="354">
        <v>0.49</v>
      </c>
      <c r="Q239" s="354">
        <v>0.49</v>
      </c>
      <c r="R239" s="354">
        <v>0</v>
      </c>
      <c r="S239" s="354">
        <v>2.08</v>
      </c>
      <c r="T239" s="354">
        <v>1.59</v>
      </c>
      <c r="U239" s="354">
        <v>1.93</v>
      </c>
      <c r="V239" s="354">
        <v>1.75</v>
      </c>
      <c r="W239" s="354">
        <v>1.96</v>
      </c>
      <c r="X239" s="354">
        <v>2.0099999999999998</v>
      </c>
      <c r="Y239" s="374">
        <f t="shared" si="10"/>
        <v>0.11999999999999988</v>
      </c>
      <c r="Z239" s="374">
        <f t="shared" si="11"/>
        <v>2.5510204081632626E-2</v>
      </c>
      <c r="AA239" s="354">
        <v>-3.76</v>
      </c>
      <c r="AB239" s="354">
        <v>7.05</v>
      </c>
      <c r="AC239" s="354">
        <v>11.66</v>
      </c>
      <c r="AD239" s="354">
        <v>11.51</v>
      </c>
      <c r="AE239" s="354">
        <v>11.22</v>
      </c>
      <c r="AF239" s="354">
        <v>1.63</v>
      </c>
      <c r="AG239" s="354">
        <v>4.0132272753012028</v>
      </c>
      <c r="AH239" s="354">
        <v>1.0934936195301337</v>
      </c>
      <c r="AI239" s="354">
        <v>1.8937187929903103</v>
      </c>
      <c r="AJ239" s="354">
        <v>1.8937187929903103</v>
      </c>
      <c r="AK239" s="354">
        <v>11.691281768947036</v>
      </c>
      <c r="AL239" s="354">
        <v>11.34</v>
      </c>
      <c r="AM239" s="354">
        <v>2.39</v>
      </c>
      <c r="AN239" s="354">
        <v>5.6</v>
      </c>
      <c r="AO239" s="354">
        <v>9.7380103301480805</v>
      </c>
      <c r="AP239" s="354">
        <v>13.883509258963429</v>
      </c>
      <c r="AQ239" s="354">
        <v>20.637091847414069</v>
      </c>
      <c r="AR239" s="354">
        <v>20.637091847414069</v>
      </c>
      <c r="AS239" s="354">
        <v>0.15201873336597682</v>
      </c>
      <c r="AT239" s="354">
        <v>9.43</v>
      </c>
      <c r="AU239" s="354">
        <v>-2.4500000000000002</v>
      </c>
      <c r="AV239" s="354">
        <v>9.4</v>
      </c>
      <c r="AW239" s="354">
        <v>1152.27</v>
      </c>
      <c r="AX239" s="354">
        <v>1212.53</v>
      </c>
      <c r="AY239" s="374">
        <v>9.4000945630068763E-2</v>
      </c>
      <c r="AZ239" s="374">
        <v>1.2297624058164771</v>
      </c>
      <c r="BA239" s="374">
        <v>0.24528457828337988</v>
      </c>
      <c r="BB239" s="374">
        <v>1.2195121951219512</v>
      </c>
      <c r="BC239" s="374">
        <v>0.24528457828337988</v>
      </c>
      <c r="BD239" s="354">
        <v>11.81</v>
      </c>
      <c r="BE239" s="374">
        <v>5.7301617354656817E-2</v>
      </c>
      <c r="BF239" s="374">
        <v>3.8686291638928887E-2</v>
      </c>
      <c r="BG239" s="354">
        <v>4.16</v>
      </c>
      <c r="BH239" s="354">
        <v>3.37</v>
      </c>
      <c r="BI239" s="354">
        <v>3.91</v>
      </c>
      <c r="BJ239" s="354">
        <v>3.17</v>
      </c>
      <c r="BK239" s="374">
        <v>0</v>
      </c>
      <c r="BL239" s="374">
        <v>0</v>
      </c>
      <c r="BM239" s="354">
        <v>4.26</v>
      </c>
      <c r="BN239" s="354">
        <v>4.8</v>
      </c>
      <c r="BO239" s="374">
        <v>0.87792007457026133</v>
      </c>
      <c r="BP239" s="374">
        <v>4.9389955715001523E-2</v>
      </c>
      <c r="BQ239" s="374">
        <v>8.5533820821603893E-2</v>
      </c>
      <c r="BR239" s="354">
        <v>464.96</v>
      </c>
      <c r="BS239" s="354">
        <v>784.15</v>
      </c>
      <c r="BT239" s="354">
        <v>589.37</v>
      </c>
      <c r="BU239" s="354">
        <v>5164.5200000000004</v>
      </c>
      <c r="BV239" s="354">
        <v>270.19</v>
      </c>
      <c r="BW239" s="354">
        <v>122.98</v>
      </c>
      <c r="BX239" s="354">
        <v>27.25</v>
      </c>
      <c r="BY239" s="354">
        <v>27.25</v>
      </c>
      <c r="BZ239" s="354">
        <v>2.3200320236095631</v>
      </c>
      <c r="CA239" s="354">
        <v>64.37</v>
      </c>
      <c r="CB239" s="354">
        <v>0.66671286192719792</v>
      </c>
      <c r="CC239" s="354">
        <v>6.0182528609954407</v>
      </c>
      <c r="CD239" s="354">
        <v>1.81</v>
      </c>
      <c r="CE239" s="354">
        <v>0.55000000000000004</v>
      </c>
      <c r="CF239" s="354">
        <v>1.1200000000000001</v>
      </c>
      <c r="CG239" s="354">
        <v>0.64</v>
      </c>
      <c r="CH239" s="353" t="s">
        <v>100</v>
      </c>
      <c r="CI239" s="355">
        <v>2718.35</v>
      </c>
    </row>
    <row r="240" spans="1:87" ht="13.5" thickBot="1">
      <c r="A240" s="353" t="s">
        <v>676</v>
      </c>
      <c r="B240" s="353" t="s">
        <v>677</v>
      </c>
      <c r="C240" s="353" t="s">
        <v>96</v>
      </c>
      <c r="D240" s="353" t="s">
        <v>123</v>
      </c>
      <c r="E240" s="353" t="s">
        <v>533</v>
      </c>
      <c r="F240" s="353" t="s">
        <v>105</v>
      </c>
      <c r="G240" s="353">
        <v>12</v>
      </c>
      <c r="H240" s="353">
        <v>202112</v>
      </c>
      <c r="I240" s="353">
        <v>20221028</v>
      </c>
      <c r="J240" s="353">
        <v>20230202</v>
      </c>
      <c r="K240" s="354">
        <v>7137.4</v>
      </c>
      <c r="L240" s="354">
        <v>15.15</v>
      </c>
      <c r="M240" s="354">
        <v>471</v>
      </c>
      <c r="N240" s="354">
        <v>0.74</v>
      </c>
      <c r="O240" s="354">
        <v>0.48</v>
      </c>
      <c r="P240" s="354">
        <v>0.34</v>
      </c>
      <c r="Q240" s="354">
        <v>0.38</v>
      </c>
      <c r="R240" s="354">
        <v>-14.58</v>
      </c>
      <c r="S240" s="354">
        <v>10</v>
      </c>
      <c r="T240" s="354">
        <v>3.38</v>
      </c>
      <c r="U240" s="354">
        <v>2.29</v>
      </c>
      <c r="V240" s="354">
        <v>2.02</v>
      </c>
      <c r="W240" s="354">
        <v>2.02</v>
      </c>
      <c r="X240" s="354">
        <v>1.8</v>
      </c>
      <c r="Y240" s="374">
        <f t="shared" si="10"/>
        <v>0</v>
      </c>
      <c r="Z240" s="374">
        <f t="shared" si="11"/>
        <v>-0.1089108910891089</v>
      </c>
      <c r="AA240" s="354">
        <v>2.29</v>
      </c>
      <c r="AB240" s="354">
        <v>4.4000000000000004</v>
      </c>
      <c r="AC240" s="354">
        <v>6.62</v>
      </c>
      <c r="AD240" s="354">
        <v>7.51</v>
      </c>
      <c r="AE240" s="354">
        <v>8.42</v>
      </c>
      <c r="AF240" s="354">
        <v>1.71</v>
      </c>
      <c r="AG240" s="354">
        <v>5520.5740636108421</v>
      </c>
      <c r="AH240" s="354">
        <v>2057.842241626799</v>
      </c>
      <c r="AI240" s="354">
        <v>-7022.5375414826512</v>
      </c>
      <c r="AJ240" s="354">
        <v>-7187.6881897261683</v>
      </c>
      <c r="AK240" s="354">
        <v>-1.5645028503016574</v>
      </c>
      <c r="AL240" s="354">
        <v>6.7</v>
      </c>
      <c r="AM240" s="354">
        <v>1.63</v>
      </c>
      <c r="AN240" s="354">
        <v>1.44</v>
      </c>
      <c r="AO240" s="354">
        <v>3.7538603671265145</v>
      </c>
      <c r="AP240" s="354">
        <v>2.9735332260198359</v>
      </c>
      <c r="AQ240" s="354">
        <v>-2.9509937196861196</v>
      </c>
      <c r="AR240" s="354">
        <v>-2.8831890914239584</v>
      </c>
      <c r="AS240" s="354">
        <v>26505.298277109508</v>
      </c>
      <c r="AT240" s="354">
        <v>9.27</v>
      </c>
      <c r="AU240" s="354">
        <v>1.83</v>
      </c>
      <c r="AV240" s="354">
        <v>1.74</v>
      </c>
      <c r="AW240" s="354">
        <v>3831.93</v>
      </c>
      <c r="AX240" s="354">
        <v>2600.09</v>
      </c>
      <c r="AY240" s="374">
        <v>0.11423637332151988</v>
      </c>
      <c r="AZ240" s="374">
        <v>0.53843218033140128</v>
      </c>
      <c r="BA240" s="374">
        <v>0</v>
      </c>
      <c r="BB240" s="374">
        <v>0.54404679972470738</v>
      </c>
      <c r="BC240" s="374">
        <v>0</v>
      </c>
      <c r="BD240" s="354">
        <v>21.3</v>
      </c>
      <c r="BE240" s="374">
        <v>0</v>
      </c>
      <c r="BF240" s="374">
        <v>1.2936731670513736E-2</v>
      </c>
      <c r="BG240" s="354">
        <v>4.22</v>
      </c>
      <c r="BH240" s="354">
        <v>4.04</v>
      </c>
      <c r="BI240" s="354">
        <v>1.26</v>
      </c>
      <c r="BJ240" s="354">
        <v>1.27</v>
      </c>
      <c r="BK240" s="374">
        <v>2.3517232520005742E-2</v>
      </c>
      <c r="BL240" s="374">
        <v>-2.9915484574714119E-2</v>
      </c>
      <c r="BM240" s="354">
        <v>5.6</v>
      </c>
      <c r="BN240" s="354">
        <v>3.41</v>
      </c>
      <c r="BO240" s="374">
        <v>0.32033884165915127</v>
      </c>
      <c r="BP240" s="374">
        <v>0.18730166997307665</v>
      </c>
      <c r="BQ240" s="374">
        <v>-474.43486400832802</v>
      </c>
      <c r="BR240" s="354">
        <v>2671.46</v>
      </c>
      <c r="BS240" s="354">
        <v>2830.13</v>
      </c>
      <c r="BT240" s="354">
        <v>1065.6099999999999</v>
      </c>
      <c r="BU240" s="354">
        <v>22390.74</v>
      </c>
      <c r="BV240" s="354">
        <v>1095.21</v>
      </c>
      <c r="BW240" s="354">
        <v>53.84</v>
      </c>
      <c r="BX240" s="354">
        <v>20.57</v>
      </c>
      <c r="BY240" s="354">
        <v>20.57</v>
      </c>
      <c r="BZ240" s="354">
        <v>0</v>
      </c>
      <c r="CA240" s="354">
        <v>80.25</v>
      </c>
      <c r="CB240" s="354">
        <v>0.94710679582978941</v>
      </c>
      <c r="CC240" s="354">
        <v>2.9713594085547461</v>
      </c>
      <c r="CD240" s="354">
        <v>4.0599999999999996</v>
      </c>
      <c r="CE240" s="354">
        <v>2.06</v>
      </c>
      <c r="CF240" s="354">
        <v>1.75</v>
      </c>
      <c r="CG240" s="354">
        <v>0.48</v>
      </c>
      <c r="CH240" s="353" t="s">
        <v>100</v>
      </c>
      <c r="CI240" s="355">
        <v>5755.85</v>
      </c>
    </row>
    <row r="241" spans="1:87" ht="13.5" thickBot="1">
      <c r="A241" s="353" t="s">
        <v>678</v>
      </c>
      <c r="B241" s="353" t="s">
        <v>679</v>
      </c>
      <c r="C241" s="353" t="s">
        <v>96</v>
      </c>
      <c r="D241" s="353" t="s">
        <v>123</v>
      </c>
      <c r="E241" s="353" t="s">
        <v>533</v>
      </c>
      <c r="F241" s="353" t="s">
        <v>105</v>
      </c>
      <c r="G241" s="353">
        <v>12</v>
      </c>
      <c r="H241" s="353">
        <v>202112</v>
      </c>
      <c r="I241" s="353">
        <v>20220224</v>
      </c>
      <c r="J241" s="353">
        <v>20221221</v>
      </c>
      <c r="K241" s="354">
        <v>18032.86</v>
      </c>
      <c r="L241" s="354">
        <v>4.83</v>
      </c>
      <c r="M241" s="354">
        <v>3734</v>
      </c>
      <c r="N241" s="354">
        <v>0.87</v>
      </c>
      <c r="O241" s="354">
        <v>0.18</v>
      </c>
      <c r="P241" s="354">
        <v>0.15</v>
      </c>
      <c r="Q241" s="354">
        <v>0.17</v>
      </c>
      <c r="R241" s="354">
        <v>-15</v>
      </c>
      <c r="S241" s="354">
        <v>-57.14</v>
      </c>
      <c r="T241" s="354">
        <v>-47.39</v>
      </c>
      <c r="U241" s="354">
        <v>0.4</v>
      </c>
      <c r="V241" s="354">
        <v>0.77</v>
      </c>
      <c r="W241" s="354">
        <v>0.73</v>
      </c>
      <c r="X241" s="354">
        <v>0.75</v>
      </c>
      <c r="Y241" s="374">
        <f t="shared" si="10"/>
        <v>-5.1948051948051965E-2</v>
      </c>
      <c r="Z241" s="374">
        <f t="shared" si="11"/>
        <v>2.7397260273972712E-2</v>
      </c>
      <c r="AA241" s="354"/>
      <c r="AB241" s="354">
        <v>2.5499999999999998</v>
      </c>
      <c r="AC241" s="354">
        <v>12.07</v>
      </c>
      <c r="AD241" s="354">
        <v>6.65</v>
      </c>
      <c r="AE241" s="354">
        <v>6.41</v>
      </c>
      <c r="AF241" s="354">
        <v>2.61</v>
      </c>
      <c r="AG241" s="354">
        <v>6.0512365675122206</v>
      </c>
      <c r="AH241" s="354">
        <v>2.0176134434451232</v>
      </c>
      <c r="AI241" s="354">
        <v>1.7438460505929665</v>
      </c>
      <c r="AJ241" s="354">
        <v>1.3486786759873737</v>
      </c>
      <c r="AK241" s="354">
        <v>15.875828024260612</v>
      </c>
      <c r="AL241" s="354">
        <v>5.42</v>
      </c>
      <c r="AM241" s="354">
        <v>0.86</v>
      </c>
      <c r="AN241" s="354">
        <v>0.87</v>
      </c>
      <c r="AO241" s="354">
        <v>1.529775248016545</v>
      </c>
      <c r="AP241" s="354">
        <v>0.83768352504061638</v>
      </c>
      <c r="AQ241" s="354">
        <v>5.3083997396014926</v>
      </c>
      <c r="AR241" s="354">
        <v>6.8637786640288345</v>
      </c>
      <c r="AS241" s="354">
        <v>20.790871262695841</v>
      </c>
      <c r="AT241" s="354">
        <v>5.63</v>
      </c>
      <c r="AU241" s="354"/>
      <c r="AV241" s="354">
        <v>-22.09</v>
      </c>
      <c r="AW241" s="354">
        <v>16791.5</v>
      </c>
      <c r="AX241" s="354">
        <v>14058.63</v>
      </c>
      <c r="AY241" s="374">
        <v>0.50276697465388298</v>
      </c>
      <c r="AZ241" s="374">
        <v>0.15720970607135848</v>
      </c>
      <c r="BA241" s="374">
        <v>0</v>
      </c>
      <c r="BB241" s="374">
        <v>0.15652630657445504</v>
      </c>
      <c r="BC241" s="374">
        <v>0</v>
      </c>
      <c r="BD241" s="354">
        <v>12.41</v>
      </c>
      <c r="BE241" s="374">
        <v>0</v>
      </c>
      <c r="BF241" s="374">
        <v>1.5285085332579293E-2</v>
      </c>
      <c r="BG241" s="354">
        <v>11.54</v>
      </c>
      <c r="BH241" s="354">
        <v>12.37</v>
      </c>
      <c r="BI241" s="354">
        <v>1.4</v>
      </c>
      <c r="BJ241" s="354">
        <v>1.72</v>
      </c>
      <c r="BK241" s="374">
        <v>-0.22660680079598913</v>
      </c>
      <c r="BL241" s="374">
        <v>-6.5303573938451001E-2</v>
      </c>
      <c r="BM241" s="354">
        <v>4.2300000000000004</v>
      </c>
      <c r="BN241" s="354">
        <v>3.68</v>
      </c>
      <c r="BO241" s="374">
        <v>0.8485024748233263</v>
      </c>
      <c r="BP241" s="374">
        <v>7.2877494796645223E-2</v>
      </c>
      <c r="BQ241" s="374">
        <v>0.27524054611987214</v>
      </c>
      <c r="BR241" s="354">
        <v>6211.04</v>
      </c>
      <c r="BS241" s="354">
        <v>6662.04</v>
      </c>
      <c r="BT241" s="354">
        <v>3329.08</v>
      </c>
      <c r="BU241" s="354">
        <v>3639.55</v>
      </c>
      <c r="BV241" s="354">
        <v>2877.35</v>
      </c>
      <c r="BW241" s="354">
        <v>10.53</v>
      </c>
      <c r="BX241" s="354">
        <v>12.01</v>
      </c>
      <c r="BY241" s="354">
        <v>12.03</v>
      </c>
      <c r="BZ241" s="354">
        <v>0</v>
      </c>
      <c r="CA241" s="354">
        <v>15.37</v>
      </c>
      <c r="CB241" s="354">
        <v>0.8882566754738328</v>
      </c>
      <c r="CC241" s="354">
        <v>0.39427474047719269</v>
      </c>
      <c r="CD241" s="354">
        <v>0.18</v>
      </c>
      <c r="CE241" s="354">
        <v>0.11</v>
      </c>
      <c r="CF241" s="354">
        <v>0.14000000000000001</v>
      </c>
      <c r="CG241" s="354">
        <v>0.14000000000000001</v>
      </c>
      <c r="CH241" s="353" t="s">
        <v>100</v>
      </c>
      <c r="CI241" s="355">
        <v>19637.07</v>
      </c>
    </row>
    <row r="242" spans="1:87" ht="13.5" thickBot="1">
      <c r="A242" s="353" t="s">
        <v>680</v>
      </c>
      <c r="B242" s="353" t="s">
        <v>681</v>
      </c>
      <c r="C242" s="353" t="s">
        <v>96</v>
      </c>
      <c r="D242" s="353" t="s">
        <v>116</v>
      </c>
      <c r="E242" s="353" t="s">
        <v>682</v>
      </c>
      <c r="F242" s="353" t="s">
        <v>105</v>
      </c>
      <c r="G242" s="353">
        <v>12</v>
      </c>
      <c r="H242" s="353">
        <v>202112</v>
      </c>
      <c r="I242" s="353">
        <v>20221031</v>
      </c>
      <c r="J242" s="353">
        <v>20230220</v>
      </c>
      <c r="K242" s="354">
        <v>3585.05</v>
      </c>
      <c r="L242" s="354">
        <v>17.12</v>
      </c>
      <c r="M242" s="354">
        <v>209.41</v>
      </c>
      <c r="N242" s="354">
        <v>1.05</v>
      </c>
      <c r="O242" s="354">
        <v>0.43</v>
      </c>
      <c r="P242" s="354">
        <v>0.42</v>
      </c>
      <c r="Q242" s="354">
        <v>0.55000000000000004</v>
      </c>
      <c r="R242" s="354">
        <v>6.98</v>
      </c>
      <c r="S242" s="354">
        <v>7.5</v>
      </c>
      <c r="T242" s="354">
        <v>13.25</v>
      </c>
      <c r="U242" s="354">
        <v>1.54</v>
      </c>
      <c r="V242" s="354">
        <v>0.37</v>
      </c>
      <c r="W242" s="354">
        <v>1.68</v>
      </c>
      <c r="X242" s="354">
        <v>2.1800000000000002</v>
      </c>
      <c r="Y242" s="374">
        <f t="shared" si="10"/>
        <v>3.5405405405405403</v>
      </c>
      <c r="Z242" s="374">
        <f t="shared" si="11"/>
        <v>0.29761904761904767</v>
      </c>
      <c r="AA242" s="354">
        <v>-0.66</v>
      </c>
      <c r="AB242" s="354"/>
      <c r="AC242" s="354">
        <v>11.12</v>
      </c>
      <c r="AD242" s="354">
        <v>10.19</v>
      </c>
      <c r="AE242" s="354">
        <v>7.84</v>
      </c>
      <c r="AF242" s="354"/>
      <c r="AG242" s="354">
        <v>2.925702715351334</v>
      </c>
      <c r="AH242" s="354">
        <v>2.0413128814433481</v>
      </c>
      <c r="AI242" s="354">
        <v>1.6332413252977529</v>
      </c>
      <c r="AJ242" s="354">
        <v>1.5737767547587893</v>
      </c>
      <c r="AK242" s="354">
        <v>10.261802552016936</v>
      </c>
      <c r="AL242" s="354">
        <v>12.85</v>
      </c>
      <c r="AM242" s="354">
        <v>4.3499999999999996</v>
      </c>
      <c r="AN242" s="354">
        <v>5.85</v>
      </c>
      <c r="AO242" s="354">
        <v>5.8251059662318339</v>
      </c>
      <c r="AP242" s="354">
        <v>6.6073819971339391</v>
      </c>
      <c r="AQ242" s="354">
        <v>10.43478883287915</v>
      </c>
      <c r="AR242" s="354">
        <v>10.829063455843086</v>
      </c>
      <c r="AS242" s="354">
        <v>4.0018719974021259E-3</v>
      </c>
      <c r="AT242" s="354">
        <v>3.93</v>
      </c>
      <c r="AU242" s="354">
        <v>-7.77</v>
      </c>
      <c r="AV242" s="354">
        <v>4.82</v>
      </c>
      <c r="AW242" s="354">
        <v>359.26</v>
      </c>
      <c r="AX242" s="354">
        <v>626.84</v>
      </c>
      <c r="AY242" s="374">
        <v>4.8166161440812719E-2</v>
      </c>
      <c r="AZ242" s="374">
        <v>0.49391310058365279</v>
      </c>
      <c r="BA242" s="374">
        <v>0.41795789840207709</v>
      </c>
      <c r="BB242" s="374">
        <v>0.79591836734693877</v>
      </c>
      <c r="BC242" s="374">
        <v>0.41795789840207709</v>
      </c>
      <c r="BD242" s="354">
        <v>45.85</v>
      </c>
      <c r="BE242" s="374">
        <v>0.3611508367682707</v>
      </c>
      <c r="BF242" s="374">
        <v>0.33638591421610292</v>
      </c>
      <c r="BG242" s="354">
        <v>30.7</v>
      </c>
      <c r="BH242" s="354">
        <v>13.97</v>
      </c>
      <c r="BI242" s="354">
        <v>27.65</v>
      </c>
      <c r="BJ242" s="354">
        <v>12.84</v>
      </c>
      <c r="BK242" s="374">
        <v>-3.6408930889697197E-2</v>
      </c>
      <c r="BL242" s="374">
        <v>-2.0324884762539012E-2</v>
      </c>
      <c r="BM242" s="354">
        <v>10.51</v>
      </c>
      <c r="BN242" s="354">
        <v>8.98</v>
      </c>
      <c r="BO242" s="374">
        <v>0.75441644149676579</v>
      </c>
      <c r="BP242" s="374">
        <v>0.1217967113033024</v>
      </c>
      <c r="BQ242" s="374">
        <v>9.3900761023794105E-2</v>
      </c>
      <c r="BR242" s="354">
        <v>187.63</v>
      </c>
      <c r="BS242" s="354">
        <v>250.22</v>
      </c>
      <c r="BT242" s="354">
        <v>278.12</v>
      </c>
      <c r="BU242" s="354">
        <v>89</v>
      </c>
      <c r="BV242" s="354">
        <v>181.99</v>
      </c>
      <c r="BW242" s="354">
        <v>49.39</v>
      </c>
      <c r="BX242" s="354">
        <v>69.77</v>
      </c>
      <c r="BY242" s="354">
        <v>56.74</v>
      </c>
      <c r="BZ242" s="354">
        <v>75.914285714285711</v>
      </c>
      <c r="CA242" s="354">
        <v>5.08</v>
      </c>
      <c r="CB242" s="354">
        <v>0.1173657934664224</v>
      </c>
      <c r="CC242" s="354">
        <v>0.10953613496410015</v>
      </c>
      <c r="CD242" s="354">
        <v>7.0000000000000007E-2</v>
      </c>
      <c r="CE242" s="354">
        <v>2.25</v>
      </c>
      <c r="CF242" s="354">
        <v>1.4</v>
      </c>
      <c r="CG242" s="354">
        <v>0.14000000000000001</v>
      </c>
      <c r="CH242" s="353">
        <v>298.36</v>
      </c>
      <c r="CI242" s="353">
        <v>765.27</v>
      </c>
    </row>
    <row r="243" spans="1:87" ht="13.5" thickBot="1">
      <c r="A243" s="353" t="s">
        <v>683</v>
      </c>
      <c r="B243" s="353" t="s">
        <v>684</v>
      </c>
      <c r="C243" s="353" t="s">
        <v>96</v>
      </c>
      <c r="D243" s="353" t="s">
        <v>123</v>
      </c>
      <c r="E243" s="353" t="s">
        <v>533</v>
      </c>
      <c r="F243" s="353" t="s">
        <v>105</v>
      </c>
      <c r="G243" s="353">
        <v>12</v>
      </c>
      <c r="H243" s="353">
        <v>202112</v>
      </c>
      <c r="I243" s="353">
        <v>20221027</v>
      </c>
      <c r="J243" s="353">
        <v>20230202</v>
      </c>
      <c r="K243" s="354">
        <v>8280.1299999999992</v>
      </c>
      <c r="L243" s="354">
        <v>6.1</v>
      </c>
      <c r="M243" s="354">
        <v>1357</v>
      </c>
      <c r="N243" s="354">
        <v>1.1499999999999999</v>
      </c>
      <c r="O243" s="354">
        <v>0.21</v>
      </c>
      <c r="P243" s="354">
        <v>0.21</v>
      </c>
      <c r="Q243" s="354">
        <v>0.24</v>
      </c>
      <c r="R243" s="354">
        <v>42.86</v>
      </c>
      <c r="S243" s="354">
        <v>13.64</v>
      </c>
      <c r="T243" s="354">
        <v>15.6</v>
      </c>
      <c r="U243" s="354">
        <v>0.92</v>
      </c>
      <c r="V243" s="354">
        <v>0.65</v>
      </c>
      <c r="W243" s="354">
        <v>0.94</v>
      </c>
      <c r="X243" s="354">
        <v>0.98</v>
      </c>
      <c r="Y243" s="374">
        <f t="shared" si="10"/>
        <v>0.44615384615384612</v>
      </c>
      <c r="Z243" s="374">
        <f t="shared" si="11"/>
        <v>4.2553191489361764E-2</v>
      </c>
      <c r="AA243" s="354">
        <v>-7.0000000000000007E-2</v>
      </c>
      <c r="AB243" s="354">
        <v>15.62</v>
      </c>
      <c r="AC243" s="354">
        <v>6.63</v>
      </c>
      <c r="AD243" s="354">
        <v>6.49</v>
      </c>
      <c r="AE243" s="354">
        <v>6.26</v>
      </c>
      <c r="AF243" s="354">
        <v>0.42</v>
      </c>
      <c r="AG243" s="354">
        <v>68.036638971414874</v>
      </c>
      <c r="AH243" s="354">
        <v>18.800219830459167</v>
      </c>
      <c r="AI243" s="354">
        <v>1.7489435756444289</v>
      </c>
      <c r="AJ243" s="354">
        <v>-2.7346177327672292</v>
      </c>
      <c r="AK243" s="354">
        <v>72.128113083075618</v>
      </c>
      <c r="AL243" s="354">
        <v>6.9</v>
      </c>
      <c r="AM243" s="354">
        <v>1.05</v>
      </c>
      <c r="AN243" s="354">
        <v>1.17</v>
      </c>
      <c r="AO243" s="354">
        <v>1.075061570623371</v>
      </c>
      <c r="AP243" s="354">
        <v>1.0636602600599567</v>
      </c>
      <c r="AQ243" s="354">
        <v>41.821575590621038</v>
      </c>
      <c r="AR243" s="354">
        <v>-26.747276255876791</v>
      </c>
      <c r="AS243" s="354">
        <v>56.983640683258983</v>
      </c>
      <c r="AT243" s="354">
        <v>5.8</v>
      </c>
      <c r="AU243" s="354">
        <v>0.89</v>
      </c>
      <c r="AV243" s="354">
        <v>-2.7</v>
      </c>
      <c r="AW243" s="354">
        <v>6334.65</v>
      </c>
      <c r="AX243" s="354">
        <v>4377.6899999999996</v>
      </c>
      <c r="AY243" s="374">
        <v>1.5374082838475391E-2</v>
      </c>
      <c r="AZ243" s="374">
        <v>9.6289659534099278E-2</v>
      </c>
      <c r="BA243" s="374">
        <v>0</v>
      </c>
      <c r="BB243" s="374">
        <v>-4.6428571428571451E-2</v>
      </c>
      <c r="BC243" s="374">
        <v>0</v>
      </c>
      <c r="BD243" s="354">
        <v>15.63</v>
      </c>
      <c r="BE243" s="374">
        <v>0</v>
      </c>
      <c r="BF243" s="374">
        <v>1.3219104421781078E-2</v>
      </c>
      <c r="BG243" s="354">
        <v>7.67</v>
      </c>
      <c r="BH243" s="354">
        <v>7.25</v>
      </c>
      <c r="BI243" s="354">
        <v>1.43</v>
      </c>
      <c r="BJ243" s="354">
        <v>1.3</v>
      </c>
      <c r="BK243" s="374">
        <v>-2.5635825940008448</v>
      </c>
      <c r="BL243" s="374">
        <v>-6.5899218071242396E-2</v>
      </c>
      <c r="BM243" s="354">
        <v>8.9600000000000009</v>
      </c>
      <c r="BN243" s="354">
        <v>3.85</v>
      </c>
      <c r="BO243" s="374">
        <v>0.35969579403768281</v>
      </c>
      <c r="BP243" s="374">
        <v>0.14903303921155442</v>
      </c>
      <c r="BQ243" s="374">
        <v>-0.44829798897823442</v>
      </c>
      <c r="BR243" s="354">
        <v>1814.98</v>
      </c>
      <c r="BS243" s="354">
        <v>2122.7600000000002</v>
      </c>
      <c r="BT243" s="354">
        <v>1199.54</v>
      </c>
      <c r="BU243" s="354">
        <v>7546.15</v>
      </c>
      <c r="BV243" s="354">
        <v>1025.49</v>
      </c>
      <c r="BW243" s="354">
        <v>15.24</v>
      </c>
      <c r="BX243" s="354">
        <v>17.63</v>
      </c>
      <c r="BY243" s="354">
        <v>17.63</v>
      </c>
      <c r="BZ243" s="354">
        <v>0</v>
      </c>
      <c r="CA243" s="354">
        <v>47.57</v>
      </c>
      <c r="CB243" s="354">
        <v>0.91756723887201197</v>
      </c>
      <c r="CC243" s="354">
        <v>0.97495352810340941</v>
      </c>
      <c r="CD243" s="354">
        <v>0.91</v>
      </c>
      <c r="CE243" s="354">
        <v>1.32</v>
      </c>
      <c r="CF243" s="354">
        <v>7.0000000000000007E-2</v>
      </c>
      <c r="CG243" s="354">
        <v>7.0000000000000007E-2</v>
      </c>
      <c r="CH243" s="353" t="s">
        <v>100</v>
      </c>
      <c r="CI243" s="355">
        <v>8064.89</v>
      </c>
    </row>
    <row r="244" spans="1:87" ht="13.5" thickBot="1">
      <c r="A244" s="353" t="s">
        <v>685</v>
      </c>
      <c r="B244" s="353" t="s">
        <v>686</v>
      </c>
      <c r="C244" s="353" t="s">
        <v>108</v>
      </c>
      <c r="D244" s="353" t="s">
        <v>129</v>
      </c>
      <c r="E244" s="353" t="s">
        <v>139</v>
      </c>
      <c r="F244" s="353" t="s">
        <v>99</v>
      </c>
      <c r="G244" s="353">
        <v>12</v>
      </c>
      <c r="H244" s="353">
        <v>202112</v>
      </c>
      <c r="I244" s="353">
        <v>20221018</v>
      </c>
      <c r="J244" s="353">
        <v>20230119</v>
      </c>
      <c r="K244" s="354">
        <v>94459.7</v>
      </c>
      <c r="L244" s="354">
        <v>267.3</v>
      </c>
      <c r="M244" s="354">
        <v>353</v>
      </c>
      <c r="N244" s="354">
        <v>1.38</v>
      </c>
      <c r="O244" s="354">
        <v>1.1000000000000001</v>
      </c>
      <c r="P244" s="354">
        <v>1.26</v>
      </c>
      <c r="Q244" s="354">
        <v>1.25</v>
      </c>
      <c r="R244" s="354">
        <v>8.18</v>
      </c>
      <c r="S244" s="354">
        <v>-1.72</v>
      </c>
      <c r="T244" s="354">
        <v>3.41</v>
      </c>
      <c r="U244" s="354">
        <v>3.79</v>
      </c>
      <c r="V244" s="354">
        <v>4.9400000000000004</v>
      </c>
      <c r="W244" s="354">
        <v>4.71</v>
      </c>
      <c r="X244" s="354">
        <v>5.34</v>
      </c>
      <c r="Y244" s="374">
        <f t="shared" si="10"/>
        <v>-4.6558704453441346E-2</v>
      </c>
      <c r="Z244" s="374">
        <f t="shared" si="11"/>
        <v>0.13375796178343946</v>
      </c>
      <c r="AA244" s="354">
        <v>9.1300000000000008</v>
      </c>
      <c r="AB244" s="354">
        <v>11.99</v>
      </c>
      <c r="AC244" s="354">
        <v>56.15</v>
      </c>
      <c r="AD244" s="354">
        <v>56.8</v>
      </c>
      <c r="AE244" s="354">
        <v>50.03</v>
      </c>
      <c r="AF244" s="354">
        <v>4.74</v>
      </c>
      <c r="AG244" s="354">
        <v>17.218969884604558</v>
      </c>
      <c r="AH244" s="354">
        <v>3.8784126090627642</v>
      </c>
      <c r="AI244" s="354">
        <v>4.5612158739093722</v>
      </c>
      <c r="AJ244" s="354">
        <v>3.0256121587390936</v>
      </c>
      <c r="AK244" s="354">
        <v>58.028387017154145</v>
      </c>
      <c r="AL244" s="354">
        <v>46.88</v>
      </c>
      <c r="AM244" s="354">
        <v>8.16</v>
      </c>
      <c r="AN244" s="354">
        <v>15.44</v>
      </c>
      <c r="AO244" s="354">
        <v>15.120025498945717</v>
      </c>
      <c r="AP244" s="354">
        <v>46.207504870373143</v>
      </c>
      <c r="AQ244" s="354">
        <v>57.079355794150317</v>
      </c>
      <c r="AR244" s="354">
        <v>86.049120000000002</v>
      </c>
      <c r="AS244" s="354">
        <v>12.155924570785253</v>
      </c>
      <c r="AT244" s="354">
        <v>32.75</v>
      </c>
      <c r="AU244" s="354">
        <v>14.36</v>
      </c>
      <c r="AV244" s="354">
        <v>31.01</v>
      </c>
      <c r="AW244" s="354">
        <v>5710.1</v>
      </c>
      <c r="AX244" s="354">
        <v>6242.94</v>
      </c>
      <c r="AY244" s="374">
        <v>0.31013674743024966</v>
      </c>
      <c r="AZ244" s="374">
        <v>0.60720346973411277</v>
      </c>
      <c r="BA244" s="374">
        <v>0.73461611735568677</v>
      </c>
      <c r="BB244" s="374">
        <v>0.6072624451224039</v>
      </c>
      <c r="BC244" s="374">
        <v>0.73461611735568677</v>
      </c>
      <c r="BD244" s="354">
        <v>11.54</v>
      </c>
      <c r="BE244" s="374">
        <v>0.13760247435023362</v>
      </c>
      <c r="BF244" s="374">
        <v>0.10436468565629332</v>
      </c>
      <c r="BG244" s="354">
        <v>11.54</v>
      </c>
      <c r="BH244" s="354">
        <v>16.07</v>
      </c>
      <c r="BI244" s="354">
        <v>10.17</v>
      </c>
      <c r="BJ244" s="354">
        <v>13.88</v>
      </c>
      <c r="BK244" s="374">
        <v>-0.33666543255584352</v>
      </c>
      <c r="BL244" s="374">
        <v>-8.9180928096242174E-2</v>
      </c>
      <c r="BM244" s="354">
        <v>0</v>
      </c>
      <c r="BN244" s="354">
        <v>0</v>
      </c>
      <c r="BO244" s="374">
        <v>0</v>
      </c>
      <c r="BP244" s="374">
        <v>1.4653213726245897E-2</v>
      </c>
      <c r="BQ244" s="374">
        <v>1.1431208095583701E-2</v>
      </c>
      <c r="BR244" s="354">
        <v>1890.3</v>
      </c>
      <c r="BS244" s="354">
        <v>2222.5</v>
      </c>
      <c r="BT244" s="354">
        <v>2036.8</v>
      </c>
      <c r="BU244" s="354" t="s">
        <v>100</v>
      </c>
      <c r="BV244" s="354">
        <v>1704.6</v>
      </c>
      <c r="BW244" s="354">
        <v>60.72</v>
      </c>
      <c r="BX244" s="354">
        <v>22.52</v>
      </c>
      <c r="BY244" s="354">
        <v>22.52</v>
      </c>
      <c r="BZ244" s="354">
        <v>220.66666666666663</v>
      </c>
      <c r="CA244" s="354">
        <v>0</v>
      </c>
      <c r="CB244" s="354">
        <v>0.12720197876447875</v>
      </c>
      <c r="CC244" s="354">
        <v>-0.76827014336380439</v>
      </c>
      <c r="CD244" s="354">
        <v>0</v>
      </c>
      <c r="CE244" s="354">
        <v>5.0999999999999996</v>
      </c>
      <c r="CF244" s="354">
        <v>4.57</v>
      </c>
      <c r="CG244" s="354">
        <v>3.89</v>
      </c>
      <c r="CH244" s="353" t="s">
        <v>100</v>
      </c>
      <c r="CI244" s="355">
        <v>11951.5</v>
      </c>
    </row>
    <row r="245" spans="1:87" ht="13.5" thickBot="1">
      <c r="A245" s="353" t="s">
        <v>687</v>
      </c>
      <c r="B245" s="353" t="s">
        <v>688</v>
      </c>
      <c r="C245" s="353" t="s">
        <v>108</v>
      </c>
      <c r="D245" s="353" t="s">
        <v>97</v>
      </c>
      <c r="E245" s="353" t="s">
        <v>173</v>
      </c>
      <c r="F245" s="353" t="s">
        <v>105</v>
      </c>
      <c r="G245" s="353">
        <v>12</v>
      </c>
      <c r="H245" s="353">
        <v>202112</v>
      </c>
      <c r="I245" s="353">
        <v>20221108</v>
      </c>
      <c r="J245" s="353">
        <v>20230307</v>
      </c>
      <c r="K245" s="354">
        <v>10437.790000000001</v>
      </c>
      <c r="L245" s="354">
        <v>37.71</v>
      </c>
      <c r="M245" s="354">
        <v>277</v>
      </c>
      <c r="N245" s="354">
        <v>1.23</v>
      </c>
      <c r="O245" s="354">
        <v>0.17</v>
      </c>
      <c r="P245" s="354">
        <v>0.19</v>
      </c>
      <c r="Q245" s="354">
        <v>0.22</v>
      </c>
      <c r="R245" s="354">
        <v>11.76</v>
      </c>
      <c r="S245" s="354">
        <v>29.41</v>
      </c>
      <c r="T245" s="354">
        <v>26.23</v>
      </c>
      <c r="U245" s="354">
        <v>0.71</v>
      </c>
      <c r="V245" s="354">
        <v>0.78</v>
      </c>
      <c r="W245" s="354">
        <v>0.83</v>
      </c>
      <c r="X245" s="354">
        <v>0.88</v>
      </c>
      <c r="Y245" s="374">
        <f t="shared" si="10"/>
        <v>6.4102564102564097E-2</v>
      </c>
      <c r="Z245" s="374">
        <f t="shared" si="11"/>
        <v>6.024096385542177E-2</v>
      </c>
      <c r="AA245" s="354"/>
      <c r="AB245" s="354">
        <v>8.81</v>
      </c>
      <c r="AC245" s="354">
        <v>42.85</v>
      </c>
      <c r="AD245" s="354">
        <v>45.16</v>
      </c>
      <c r="AE245" s="354">
        <v>42.97</v>
      </c>
      <c r="AF245" s="354">
        <v>5.12</v>
      </c>
      <c r="AG245" s="354">
        <v>3.4821345491945173</v>
      </c>
      <c r="AH245" s="354">
        <v>0.6050250134704388</v>
      </c>
      <c r="AI245" s="354">
        <v>1.0280182031436846</v>
      </c>
      <c r="AJ245" s="354">
        <v>0.96556095003695763</v>
      </c>
      <c r="AK245" s="354">
        <v>36.312586572732542</v>
      </c>
      <c r="AL245" s="354">
        <v>37.43</v>
      </c>
      <c r="AM245" s="354">
        <v>20.059999999999999</v>
      </c>
      <c r="AN245" s="354">
        <v>9.67</v>
      </c>
      <c r="AO245" s="354">
        <v>12.343422389740949</v>
      </c>
      <c r="AP245" s="354">
        <v>48.490778451553759</v>
      </c>
      <c r="AQ245" s="354">
        <v>41.810016035883997</v>
      </c>
      <c r="AR245" s="354">
        <v>44.514494457313091</v>
      </c>
      <c r="AS245" s="354">
        <v>0.23493136622147168</v>
      </c>
      <c r="AT245" s="354">
        <v>1.88</v>
      </c>
      <c r="AU245" s="354"/>
      <c r="AV245" s="354">
        <v>20.399999999999999</v>
      </c>
      <c r="AW245" s="354">
        <v>965.05</v>
      </c>
      <c r="AX245" s="354">
        <v>1092.1300000000001</v>
      </c>
      <c r="AY245" s="374">
        <v>0.20398381124429851</v>
      </c>
      <c r="AZ245" s="374">
        <v>-0.26342662482907975</v>
      </c>
      <c r="BA245" s="374">
        <v>-0.37003663003663001</v>
      </c>
      <c r="BB245" s="374">
        <v>-0.31818181818181823</v>
      </c>
      <c r="BC245" s="374">
        <v>-0.37003663003663001</v>
      </c>
      <c r="BD245" s="354">
        <v>49.27</v>
      </c>
      <c r="BE245" s="374">
        <v>8.6971856906985986E-2</v>
      </c>
      <c r="BF245" s="374">
        <v>6.8470775078605564E-2</v>
      </c>
      <c r="BG245" s="354">
        <v>10.56</v>
      </c>
      <c r="BH245" s="354"/>
      <c r="BI245" s="354">
        <v>7.76</v>
      </c>
      <c r="BJ245" s="354"/>
      <c r="BK245" s="374">
        <v>-6.0755006979187905E-2</v>
      </c>
      <c r="BL245" s="374">
        <v>-1.7936484711992044E-2</v>
      </c>
      <c r="BM245" s="354">
        <v>0.32</v>
      </c>
      <c r="BN245" s="354"/>
      <c r="BO245" s="374">
        <v>0.1983389071993519</v>
      </c>
      <c r="BP245" s="374">
        <v>1.6207474242444116E-2</v>
      </c>
      <c r="BQ245" s="374">
        <v>2.5865549157164689E-2</v>
      </c>
      <c r="BR245" s="354">
        <v>105.82</v>
      </c>
      <c r="BS245" s="354">
        <v>164.57</v>
      </c>
      <c r="BT245" s="354">
        <v>284.66000000000003</v>
      </c>
      <c r="BU245" s="354">
        <v>1430.99</v>
      </c>
      <c r="BV245" s="354">
        <v>93.18</v>
      </c>
      <c r="BW245" s="354">
        <v>-26.21</v>
      </c>
      <c r="BX245" s="354">
        <v>17.37</v>
      </c>
      <c r="BY245" s="354">
        <v>21.49</v>
      </c>
      <c r="BZ245" s="354">
        <v>11.109848093417382</v>
      </c>
      <c r="CA245" s="354">
        <v>77.349999999999994</v>
      </c>
      <c r="CB245" s="354">
        <v>0.82896275674952336</v>
      </c>
      <c r="CC245" s="354">
        <v>6.3758558217707959</v>
      </c>
      <c r="CD245" s="354">
        <v>3.42</v>
      </c>
      <c r="CE245" s="354">
        <v>0.56999999999999995</v>
      </c>
      <c r="CF245" s="354">
        <v>1.04</v>
      </c>
      <c r="CG245" s="354">
        <v>0.64</v>
      </c>
      <c r="CH245" s="353" t="s">
        <v>100</v>
      </c>
      <c r="CI245" s="353">
        <v>409.22</v>
      </c>
    </row>
    <row r="246" spans="1:87" ht="13.5" thickBot="1">
      <c r="A246" s="353" t="s">
        <v>689</v>
      </c>
      <c r="B246" s="353" t="s">
        <v>690</v>
      </c>
      <c r="C246" s="353" t="s">
        <v>691</v>
      </c>
      <c r="D246" s="353" t="s">
        <v>197</v>
      </c>
      <c r="E246" s="353" t="s">
        <v>220</v>
      </c>
      <c r="F246" s="353" t="s">
        <v>105</v>
      </c>
      <c r="G246" s="353">
        <v>12</v>
      </c>
      <c r="H246" s="353">
        <v>202112</v>
      </c>
      <c r="I246" s="353">
        <v>20221101</v>
      </c>
      <c r="J246" s="353">
        <v>20230228</v>
      </c>
      <c r="K246" s="354">
        <v>3629.43</v>
      </c>
      <c r="L246" s="354">
        <v>3.38</v>
      </c>
      <c r="M246" s="354">
        <v>1074</v>
      </c>
      <c r="N246" s="354">
        <v>0.91</v>
      </c>
      <c r="O246" s="354">
        <v>0.05</v>
      </c>
      <c r="P246" s="354">
        <v>0.15</v>
      </c>
      <c r="Q246" s="354">
        <v>0.06</v>
      </c>
      <c r="R246" s="354">
        <v>-40</v>
      </c>
      <c r="S246" s="354">
        <v>-20</v>
      </c>
      <c r="T246" s="354">
        <v>-12.08</v>
      </c>
      <c r="U246" s="354">
        <v>0.24</v>
      </c>
      <c r="V246" s="354">
        <v>0.4</v>
      </c>
      <c r="W246" s="354">
        <v>0.27</v>
      </c>
      <c r="X246" s="354">
        <v>0.31</v>
      </c>
      <c r="Y246" s="374">
        <f t="shared" si="10"/>
        <v>-0.32499999999999996</v>
      </c>
      <c r="Z246" s="374">
        <f t="shared" si="11"/>
        <v>0.14814814814814814</v>
      </c>
      <c r="AA246" s="354">
        <v>41.4</v>
      </c>
      <c r="AB246" s="354"/>
      <c r="AC246" s="354">
        <v>14.08</v>
      </c>
      <c r="AD246" s="354">
        <v>12.64</v>
      </c>
      <c r="AE246" s="354">
        <v>10.82</v>
      </c>
      <c r="AF246" s="354"/>
      <c r="AG246" s="354">
        <v>1.5655674475547801</v>
      </c>
      <c r="AH246" s="354">
        <v>0.2180398214414907</v>
      </c>
      <c r="AI246" s="354">
        <v>0.55585684876740693</v>
      </c>
      <c r="AJ246" s="354">
        <v>0.18996411729388585</v>
      </c>
      <c r="AK246" s="354">
        <v>6.1166827530134436</v>
      </c>
      <c r="AL246" s="354">
        <v>4.68</v>
      </c>
      <c r="AM246" s="354">
        <v>1.22</v>
      </c>
      <c r="AN246" s="354">
        <v>2.1800000000000002</v>
      </c>
      <c r="AO246" s="354">
        <v>1.87950403154417</v>
      </c>
      <c r="AP246" s="354">
        <v>3.5241758118096129</v>
      </c>
      <c r="AQ246" s="354">
        <v>5.2936117201009472</v>
      </c>
      <c r="AR246" s="354">
        <v>15.489716538315058</v>
      </c>
      <c r="AS246" s="354">
        <v>0.51625996780985828</v>
      </c>
      <c r="AT246" s="354">
        <v>2.77</v>
      </c>
      <c r="AU246" s="354">
        <v>19.489999999999998</v>
      </c>
      <c r="AV246" s="354">
        <v>-1.49</v>
      </c>
      <c r="AW246" s="354">
        <v>1762.26</v>
      </c>
      <c r="AX246" s="354">
        <v>1702.43</v>
      </c>
      <c r="AY246" s="374">
        <v>-1.490501574127075E-2</v>
      </c>
      <c r="AZ246" s="374">
        <v>-0.33117378352171678</v>
      </c>
      <c r="BA246" s="374">
        <v>-0.32129364233655672</v>
      </c>
      <c r="BB246" s="374">
        <v>-0.33333333333333326</v>
      </c>
      <c r="BC246" s="374">
        <v>-0.32129364233655672</v>
      </c>
      <c r="BD246" s="354">
        <v>8.5399999999999991</v>
      </c>
      <c r="BE246" s="374">
        <v>0.15170975045301796</v>
      </c>
      <c r="BF246" s="374">
        <v>6.5971116670457131E-2</v>
      </c>
      <c r="BG246" s="354">
        <v>8.41</v>
      </c>
      <c r="BH246" s="354">
        <v>11.27</v>
      </c>
      <c r="BI246" s="354">
        <v>7.17</v>
      </c>
      <c r="BJ246" s="354">
        <v>9.2799999999999994</v>
      </c>
      <c r="BK246" s="374">
        <v>-0.65824992942854876</v>
      </c>
      <c r="BL246" s="374">
        <v>-0.23371253154567032</v>
      </c>
      <c r="BM246" s="354">
        <v>4.7300000000000004</v>
      </c>
      <c r="BN246" s="354">
        <v>1.77</v>
      </c>
      <c r="BO246" s="374">
        <v>0.73381091097130058</v>
      </c>
      <c r="BP246" s="374">
        <v>6.412935924749727E-2</v>
      </c>
      <c r="BQ246" s="374">
        <v>5.5871799204084083E-2</v>
      </c>
      <c r="BR246" s="354">
        <v>738.03</v>
      </c>
      <c r="BS246" s="354">
        <v>1116.92</v>
      </c>
      <c r="BT246" s="354">
        <v>762.89</v>
      </c>
      <c r="BU246" s="354">
        <v>49.73</v>
      </c>
      <c r="BV246" s="354">
        <v>420.07</v>
      </c>
      <c r="BW246" s="354">
        <v>-33.119999999999997</v>
      </c>
      <c r="BX246" s="354">
        <v>13.93</v>
      </c>
      <c r="BY246" s="354">
        <v>15.31</v>
      </c>
      <c r="BZ246" s="354">
        <v>47.325718015665799</v>
      </c>
      <c r="CA246" s="354">
        <v>1.42</v>
      </c>
      <c r="CB246" s="354">
        <v>0.15518023652490334</v>
      </c>
      <c r="CC246" s="354">
        <v>-0.54795235823152888</v>
      </c>
      <c r="CD246" s="354">
        <v>0.01</v>
      </c>
      <c r="CE246" s="354">
        <v>5.21</v>
      </c>
      <c r="CF246" s="354">
        <v>3.35</v>
      </c>
      <c r="CG246" s="354">
        <v>2.97</v>
      </c>
      <c r="CH246" s="353" t="s">
        <v>100</v>
      </c>
      <c r="CI246" s="355">
        <v>2961.01</v>
      </c>
    </row>
    <row r="247" spans="1:87" ht="13.5" thickBot="1">
      <c r="A247" s="353" t="s">
        <v>692</v>
      </c>
      <c r="B247" s="353" t="s">
        <v>693</v>
      </c>
      <c r="C247" s="353" t="s">
        <v>96</v>
      </c>
      <c r="D247" s="353" t="s">
        <v>143</v>
      </c>
      <c r="E247" s="353" t="s">
        <v>694</v>
      </c>
      <c r="F247" s="353" t="s">
        <v>105</v>
      </c>
      <c r="G247" s="353">
        <v>12</v>
      </c>
      <c r="H247" s="353">
        <v>202112</v>
      </c>
      <c r="I247" s="353">
        <v>20220211</v>
      </c>
      <c r="J247" s="353"/>
      <c r="K247" s="354">
        <v>93725.03</v>
      </c>
      <c r="L247" s="354">
        <v>40.89</v>
      </c>
      <c r="M247" s="354">
        <v>2292</v>
      </c>
      <c r="N247" s="354">
        <v>0.62</v>
      </c>
      <c r="O247" s="354"/>
      <c r="P247" s="354"/>
      <c r="Q247" s="354"/>
      <c r="R247" s="354"/>
      <c r="S247" s="354"/>
      <c r="T247" s="354"/>
      <c r="U247" s="354"/>
      <c r="V247" s="354">
        <v>4.3899999999999997</v>
      </c>
      <c r="W247" s="354">
        <v>4.25</v>
      </c>
      <c r="X247" s="354">
        <v>4.74</v>
      </c>
      <c r="Y247" s="374">
        <f t="shared" si="10"/>
        <v>-3.1890660592255093E-2</v>
      </c>
      <c r="Z247" s="374">
        <f t="shared" si="11"/>
        <v>0.11529411764705877</v>
      </c>
      <c r="AA247" s="354"/>
      <c r="AB247" s="354"/>
      <c r="AC247" s="354"/>
      <c r="AD247" s="354">
        <v>9.6199999999999992</v>
      </c>
      <c r="AE247" s="354">
        <v>8.6199999999999992</v>
      </c>
      <c r="AF247" s="354"/>
      <c r="AG247" s="354">
        <v>6.0936170212765957</v>
      </c>
      <c r="AH247" s="354">
        <v>1.5130023640661938</v>
      </c>
      <c r="AI247" s="354">
        <v>0.89550827423167845</v>
      </c>
      <c r="AJ247" s="354">
        <v>0.70070921985815604</v>
      </c>
      <c r="AK247" s="354">
        <v>33.194109820485743</v>
      </c>
      <c r="AL247" s="354">
        <v>7.34</v>
      </c>
      <c r="AM247" s="354">
        <v>1.01</v>
      </c>
      <c r="AN247" s="354"/>
      <c r="AO247" s="354">
        <v>9.8874767225325879</v>
      </c>
      <c r="AP247" s="354">
        <v>32.728855785283166</v>
      </c>
      <c r="AQ247" s="354">
        <v>67.280781414994721</v>
      </c>
      <c r="AR247" s="354">
        <v>85.985020242914985</v>
      </c>
      <c r="AS247" s="354">
        <v>1.9569739952718677</v>
      </c>
      <c r="AT247" s="354">
        <v>40.57</v>
      </c>
      <c r="AU247" s="354"/>
      <c r="AV247" s="354">
        <v>6.7</v>
      </c>
      <c r="AW247" s="354">
        <v>35317.629999999997</v>
      </c>
      <c r="AX247" s="354">
        <v>32735.59</v>
      </c>
      <c r="AY247" s="374">
        <v>-3.5692116697703291E-3</v>
      </c>
      <c r="AZ247" s="374">
        <v>6.2656249999999997E-2</v>
      </c>
      <c r="BA247" s="374">
        <v>2.7303754266211604E-2</v>
      </c>
      <c r="BB247" s="374">
        <v>6.4285714285714349E-2</v>
      </c>
      <c r="BC247" s="374">
        <v>2.7303754266211604E-2</v>
      </c>
      <c r="BD247" s="354"/>
      <c r="BE247" s="374">
        <v>3.9472418513448515E-2</v>
      </c>
      <c r="BF247" s="374">
        <v>2.1070513791309729E-2</v>
      </c>
      <c r="BG247" s="354"/>
      <c r="BH247" s="354"/>
      <c r="BI247" s="354"/>
      <c r="BJ247" s="354"/>
      <c r="BK247" s="374">
        <v>-0.13489968321013729</v>
      </c>
      <c r="BL247" s="374">
        <v>-1.9824643078833023E-2</v>
      </c>
      <c r="BM247" s="354">
        <v>6.17</v>
      </c>
      <c r="BN247" s="354">
        <v>6.56</v>
      </c>
      <c r="BO247" s="374">
        <v>1.423903545140625</v>
      </c>
      <c r="BP247" s="374">
        <v>5.0898968029785566E-2</v>
      </c>
      <c r="BQ247" s="374">
        <v>1.7207986735219942E-2</v>
      </c>
      <c r="BR247" s="354">
        <v>14643.44</v>
      </c>
      <c r="BS247" s="354">
        <v>16123.05</v>
      </c>
      <c r="BT247" s="354">
        <v>11886.24</v>
      </c>
      <c r="BU247" s="354">
        <v>49044.32</v>
      </c>
      <c r="BV247" s="354">
        <v>9352.0499999999993</v>
      </c>
      <c r="BW247" s="354">
        <v>13.81</v>
      </c>
      <c r="BX247" s="354"/>
      <c r="BY247" s="354"/>
      <c r="BZ247" s="354">
        <v>-5.8912203202650471</v>
      </c>
      <c r="CA247" s="354">
        <v>34.909999999999997</v>
      </c>
      <c r="CB247" s="354">
        <v>0.51229003562233733</v>
      </c>
      <c r="CC247" s="354">
        <v>10.609220495697958</v>
      </c>
      <c r="CD247" s="354">
        <v>0.54</v>
      </c>
      <c r="CE247" s="354">
        <v>0.88</v>
      </c>
      <c r="CF247" s="354">
        <v>0.5</v>
      </c>
      <c r="CG247" s="354">
        <v>0.23</v>
      </c>
      <c r="CH247" s="353" t="s">
        <v>100</v>
      </c>
      <c r="CI247" s="355">
        <v>92683.12</v>
      </c>
    </row>
    <row r="248" spans="1:87" ht="13.5" thickBot="1">
      <c r="A248" s="353" t="s">
        <v>695</v>
      </c>
      <c r="B248" s="353" t="s">
        <v>696</v>
      </c>
      <c r="C248" s="353" t="s">
        <v>96</v>
      </c>
      <c r="D248" s="353" t="s">
        <v>116</v>
      </c>
      <c r="E248" s="353" t="s">
        <v>697</v>
      </c>
      <c r="F248" s="353" t="s">
        <v>105</v>
      </c>
      <c r="G248" s="353">
        <v>12</v>
      </c>
      <c r="H248" s="353">
        <v>202112</v>
      </c>
      <c r="I248" s="353">
        <v>20221103</v>
      </c>
      <c r="J248" s="353">
        <v>20230209</v>
      </c>
      <c r="K248" s="354">
        <v>4196.12</v>
      </c>
      <c r="L248" s="354">
        <v>29.16</v>
      </c>
      <c r="M248" s="354">
        <v>143.9</v>
      </c>
      <c r="N248" s="354">
        <v>0.99</v>
      </c>
      <c r="O248" s="354">
        <v>1.69</v>
      </c>
      <c r="P248" s="354">
        <v>2.21</v>
      </c>
      <c r="Q248" s="354">
        <v>1.1299999999999999</v>
      </c>
      <c r="R248" s="354">
        <v>5.33</v>
      </c>
      <c r="S248" s="354">
        <v>-12.46</v>
      </c>
      <c r="T248" s="354">
        <v>53.74</v>
      </c>
      <c r="U248" s="354">
        <v>8.39</v>
      </c>
      <c r="V248" s="354">
        <v>-0.8</v>
      </c>
      <c r="W248" s="354">
        <v>6.54</v>
      </c>
      <c r="X248" s="354">
        <v>5.07</v>
      </c>
      <c r="Y248" s="374">
        <f t="shared" si="10"/>
        <v>-9.1749999999999989</v>
      </c>
      <c r="Z248" s="374">
        <f t="shared" si="11"/>
        <v>-0.22477064220183485</v>
      </c>
      <c r="AA248" s="354">
        <v>4.87</v>
      </c>
      <c r="AB248" s="354"/>
      <c r="AC248" s="354">
        <v>3.48</v>
      </c>
      <c r="AD248" s="354">
        <v>4.46</v>
      </c>
      <c r="AE248" s="354">
        <v>5.76</v>
      </c>
      <c r="AF248" s="354"/>
      <c r="AG248" s="354">
        <v>32.063844552394173</v>
      </c>
      <c r="AH248" s="354">
        <v>8.1755725190839694</v>
      </c>
      <c r="AI248" s="354">
        <v>6.5405968077723804</v>
      </c>
      <c r="AJ248" s="354">
        <v>5.4191533657182509</v>
      </c>
      <c r="AK248" s="354">
        <v>4.3558716180371349</v>
      </c>
      <c r="AL248" s="354">
        <v>5.73</v>
      </c>
      <c r="AM248" s="354">
        <v>1.58</v>
      </c>
      <c r="AN248" s="354">
        <v>0.91</v>
      </c>
      <c r="AO248" s="354">
        <v>0.78638407930049348</v>
      </c>
      <c r="AP248" s="354">
        <v>2.1424665369420368</v>
      </c>
      <c r="AQ248" s="354">
        <v>3.8550758620689658</v>
      </c>
      <c r="AR248" s="354">
        <v>4.6528479959021638</v>
      </c>
      <c r="AS248" s="354">
        <v>9.3997224149895899</v>
      </c>
      <c r="AT248" s="354">
        <v>18.489999999999998</v>
      </c>
      <c r="AU248" s="354">
        <v>-13.18</v>
      </c>
      <c r="AV248" s="354">
        <v>15.17</v>
      </c>
      <c r="AW248" s="354">
        <v>3318.3</v>
      </c>
      <c r="AX248" s="354">
        <v>4890.5</v>
      </c>
      <c r="AY248" s="374">
        <v>0.1517475964041512</v>
      </c>
      <c r="AZ248" s="374">
        <v>1.1925359567983749</v>
      </c>
      <c r="BA248" s="374">
        <v>1.2500723254064687</v>
      </c>
      <c r="BB248" s="374">
        <v>1.192431159582847</v>
      </c>
      <c r="BC248" s="374">
        <v>1.2500723254064687</v>
      </c>
      <c r="BD248" s="354">
        <v>57.13</v>
      </c>
      <c r="BE248" s="374">
        <v>0.32099005567847505</v>
      </c>
      <c r="BF248" s="374">
        <v>0.2169213772785859</v>
      </c>
      <c r="BG248" s="354">
        <v>41.22</v>
      </c>
      <c r="BH248" s="354">
        <v>7.01</v>
      </c>
      <c r="BI248" s="354">
        <v>24.02</v>
      </c>
      <c r="BJ248" s="354">
        <v>4.3499999999999996</v>
      </c>
      <c r="BK248" s="374">
        <v>-0.17145888594164457</v>
      </c>
      <c r="BL248" s="374">
        <v>-3.4975326811531468E-2</v>
      </c>
      <c r="BM248" s="354">
        <v>0</v>
      </c>
      <c r="BN248" s="354">
        <v>1.03</v>
      </c>
      <c r="BO248" s="374">
        <v>0</v>
      </c>
      <c r="BP248" s="374">
        <v>0.28696288238272971</v>
      </c>
      <c r="BQ248" s="374">
        <v>0.19021247334918401</v>
      </c>
      <c r="BR248" s="354">
        <v>553.6</v>
      </c>
      <c r="BS248" s="354">
        <v>862.3</v>
      </c>
      <c r="BT248" s="354">
        <v>648.16</v>
      </c>
      <c r="BU248" s="354">
        <v>1078.2</v>
      </c>
      <c r="BV248" s="354">
        <v>360.1</v>
      </c>
      <c r="BW248" s="354">
        <v>119.25</v>
      </c>
      <c r="BX248" s="354">
        <v>25.5</v>
      </c>
      <c r="BY248" s="354">
        <v>26.81</v>
      </c>
      <c r="BZ248" s="354">
        <v>8.7488402915838304</v>
      </c>
      <c r="CA248" s="354">
        <v>10.8</v>
      </c>
      <c r="CB248" s="354">
        <v>0.5099981587184681</v>
      </c>
      <c r="CC248" s="354">
        <v>-0.2783182970694027</v>
      </c>
      <c r="CD248" s="354">
        <v>0.12</v>
      </c>
      <c r="CE248" s="354">
        <v>1.79</v>
      </c>
      <c r="CF248" s="354">
        <v>1.69</v>
      </c>
      <c r="CG248" s="354">
        <v>1.31</v>
      </c>
      <c r="CH248" s="353" t="s">
        <v>100</v>
      </c>
      <c r="CI248" s="355">
        <v>1820.8</v>
      </c>
    </row>
    <row r="249" spans="1:87" ht="13.5" thickBot="1">
      <c r="A249" s="353" t="s">
        <v>698</v>
      </c>
      <c r="B249" s="353" t="s">
        <v>699</v>
      </c>
      <c r="C249" s="353" t="s">
        <v>96</v>
      </c>
      <c r="D249" s="353" t="s">
        <v>143</v>
      </c>
      <c r="E249" s="353" t="s">
        <v>144</v>
      </c>
      <c r="F249" s="353" t="s">
        <v>105</v>
      </c>
      <c r="G249" s="353">
        <v>12</v>
      </c>
      <c r="H249" s="353">
        <v>202112</v>
      </c>
      <c r="I249" s="353">
        <v>20221027</v>
      </c>
      <c r="J249" s="353">
        <v>20230223</v>
      </c>
      <c r="K249" s="354">
        <v>118285.2</v>
      </c>
      <c r="L249" s="354">
        <v>59.74</v>
      </c>
      <c r="M249" s="354">
        <v>1980</v>
      </c>
      <c r="N249" s="354">
        <v>1.27</v>
      </c>
      <c r="O249" s="354">
        <v>0.78</v>
      </c>
      <c r="P249" s="354">
        <v>0.86</v>
      </c>
      <c r="Q249" s="354"/>
      <c r="R249" s="354">
        <v>3.85</v>
      </c>
      <c r="S249" s="354">
        <v>2.74</v>
      </c>
      <c r="T249" s="354">
        <v>8.7799999999999994</v>
      </c>
      <c r="U249" s="354">
        <v>3.13</v>
      </c>
      <c r="V249" s="354">
        <v>2.82</v>
      </c>
      <c r="W249" s="354">
        <v>3.03</v>
      </c>
      <c r="X249" s="354">
        <v>3.19</v>
      </c>
      <c r="Y249" s="374">
        <f t="shared" si="10"/>
        <v>7.4468085106383031E-2</v>
      </c>
      <c r="Z249" s="374">
        <f t="shared" si="11"/>
        <v>5.2805280528052778E-2</v>
      </c>
      <c r="AA249" s="354">
        <v>-9.44</v>
      </c>
      <c r="AB249" s="354">
        <v>9.0500000000000007</v>
      </c>
      <c r="AC249" s="354">
        <v>19.09</v>
      </c>
      <c r="AD249" s="354">
        <v>19.73</v>
      </c>
      <c r="AE249" s="354">
        <v>18.739999999999998</v>
      </c>
      <c r="AF249" s="354">
        <v>2.1800000000000002</v>
      </c>
      <c r="AG249" s="354">
        <v>0</v>
      </c>
      <c r="AH249" s="354">
        <v>0</v>
      </c>
      <c r="AI249" s="354">
        <v>0</v>
      </c>
      <c r="AJ249" s="354">
        <v>0</v>
      </c>
      <c r="AK249" s="354">
        <v>0</v>
      </c>
      <c r="AL249" s="354">
        <v>10.98</v>
      </c>
      <c r="AM249" s="354">
        <v>1.43</v>
      </c>
      <c r="AN249" s="354">
        <v>2.06</v>
      </c>
      <c r="AO249" s="354">
        <v>0</v>
      </c>
      <c r="AP249" s="354">
        <v>0</v>
      </c>
      <c r="AQ249" s="354">
        <v>0</v>
      </c>
      <c r="AR249" s="354">
        <v>0</v>
      </c>
      <c r="AS249" s="354">
        <v>3.6585487077534791</v>
      </c>
      <c r="AT249" s="354">
        <v>41.79</v>
      </c>
      <c r="AU249" s="354">
        <v>-0.89</v>
      </c>
      <c r="AV249" s="354">
        <v>15.83</v>
      </c>
      <c r="AW249" s="354">
        <v>54304</v>
      </c>
      <c r="AX249" s="354">
        <v>58434.06</v>
      </c>
      <c r="AY249" s="374">
        <v>0.15833706618886115</v>
      </c>
      <c r="AZ249" s="374">
        <v>2.3238434163701069</v>
      </c>
      <c r="BA249" s="374">
        <v>0.43700623700623703</v>
      </c>
      <c r="BB249" s="374">
        <v>2.3285714285714287</v>
      </c>
      <c r="BC249" s="374">
        <v>0.43700623700623703</v>
      </c>
      <c r="BD249" s="354">
        <v>15.51</v>
      </c>
      <c r="BE249" s="374">
        <v>0</v>
      </c>
      <c r="BF249" s="374">
        <v>0</v>
      </c>
      <c r="BG249" s="354">
        <v>7.58</v>
      </c>
      <c r="BH249" s="354">
        <v>7.21</v>
      </c>
      <c r="BI249" s="354">
        <v>5.85</v>
      </c>
      <c r="BJ249" s="354">
        <v>5.55</v>
      </c>
      <c r="BK249" s="374">
        <v>0</v>
      </c>
      <c r="BL249" s="374">
        <v>0</v>
      </c>
      <c r="BM249" s="354">
        <v>0.66</v>
      </c>
      <c r="BN249" s="354">
        <v>1.8</v>
      </c>
      <c r="BO249" s="374">
        <v>0</v>
      </c>
      <c r="BP249" s="374">
        <v>0</v>
      </c>
      <c r="BQ249" s="374">
        <v>0</v>
      </c>
      <c r="BR249" s="354">
        <v>14503</v>
      </c>
      <c r="BS249" s="354">
        <v>19555</v>
      </c>
      <c r="BT249" s="354">
        <v>10775</v>
      </c>
      <c r="BU249" s="354">
        <v>87369</v>
      </c>
      <c r="BV249" s="354">
        <v>4670</v>
      </c>
      <c r="BW249" s="354">
        <v>232.38</v>
      </c>
      <c r="BX249" s="354">
        <v>8.8800000000000008</v>
      </c>
      <c r="BY249" s="354">
        <v>10.97</v>
      </c>
      <c r="BZ249" s="354">
        <v>0</v>
      </c>
      <c r="CA249" s="354">
        <v>49.81</v>
      </c>
      <c r="CB249" s="354">
        <v>0.61039939358842166</v>
      </c>
      <c r="CC249" s="354">
        <v>0</v>
      </c>
      <c r="CD249" s="354"/>
      <c r="CE249" s="354">
        <v>0.67</v>
      </c>
      <c r="CF249" s="354">
        <v>0.54</v>
      </c>
      <c r="CG249" s="354">
        <v>0.38</v>
      </c>
      <c r="CH249" s="353" t="s">
        <v>100</v>
      </c>
      <c r="CI249" s="355">
        <v>79340</v>
      </c>
    </row>
    <row r="250" spans="1:87" ht="13.5" thickBot="1">
      <c r="A250" s="353" t="s">
        <v>700</v>
      </c>
      <c r="B250" s="353" t="s">
        <v>701</v>
      </c>
      <c r="C250" s="353" t="s">
        <v>96</v>
      </c>
      <c r="D250" s="353" t="s">
        <v>147</v>
      </c>
      <c r="E250" s="353" t="s">
        <v>702</v>
      </c>
      <c r="F250" s="353" t="s">
        <v>105</v>
      </c>
      <c r="G250" s="353">
        <v>1</v>
      </c>
      <c r="H250" s="353">
        <v>202201</v>
      </c>
      <c r="I250" s="353">
        <v>20221122</v>
      </c>
      <c r="J250" s="353">
        <v>20230302</v>
      </c>
      <c r="K250" s="354">
        <v>12548.22</v>
      </c>
      <c r="L250" s="354">
        <v>191.44</v>
      </c>
      <c r="M250" s="354">
        <v>66</v>
      </c>
      <c r="N250" s="354">
        <v>1.07</v>
      </c>
      <c r="O250" s="354">
        <v>0.52</v>
      </c>
      <c r="P250" s="354">
        <v>2.71</v>
      </c>
      <c r="Q250" s="354">
        <v>0.8</v>
      </c>
      <c r="R250" s="354">
        <v>-17.309999999999999</v>
      </c>
      <c r="S250" s="354">
        <v>52.17</v>
      </c>
      <c r="T250" s="354">
        <v>-0.55000000000000004</v>
      </c>
      <c r="U250" s="354">
        <v>3.85</v>
      </c>
      <c r="V250" s="354">
        <v>9.0299999999999994</v>
      </c>
      <c r="W250" s="354">
        <v>4</v>
      </c>
      <c r="X250" s="354">
        <v>6.35</v>
      </c>
      <c r="Y250" s="374">
        <f t="shared" si="10"/>
        <v>-0.55703211517164997</v>
      </c>
      <c r="Z250" s="374">
        <f t="shared" si="11"/>
        <v>0.58749999999999991</v>
      </c>
      <c r="AA250" s="354">
        <v>1.85</v>
      </c>
      <c r="AB250" s="354"/>
      <c r="AC250" s="354">
        <v>49.72</v>
      </c>
      <c r="AD250" s="354">
        <v>47.81</v>
      </c>
      <c r="AE250" s="354">
        <v>30.16</v>
      </c>
      <c r="AF250" s="354"/>
      <c r="AG250" s="354">
        <v>131.07505890272637</v>
      </c>
      <c r="AH250" s="354">
        <v>2.548254337382577</v>
      </c>
      <c r="AI250" s="354">
        <v>3.5857072916985406</v>
      </c>
      <c r="AJ250" s="354">
        <v>-3.3986261130320368</v>
      </c>
      <c r="AK250" s="354">
        <v>51.816834137620589</v>
      </c>
      <c r="AL250" s="354">
        <v>15.38</v>
      </c>
      <c r="AM250" s="354">
        <v>19.649999999999999</v>
      </c>
      <c r="AN250" s="354">
        <v>1.46</v>
      </c>
      <c r="AO250" s="354">
        <v>1.9158129115635587</v>
      </c>
      <c r="AP250" s="354">
        <v>29.04558310077492</v>
      </c>
      <c r="AQ250" s="354">
        <v>70.032289253271557</v>
      </c>
      <c r="AR250" s="354">
        <v>-73.887295006324806</v>
      </c>
      <c r="AS250" s="354">
        <v>6.5570667972216272</v>
      </c>
      <c r="AT250" s="354">
        <v>9.74</v>
      </c>
      <c r="AU250" s="354">
        <v>7.94</v>
      </c>
      <c r="AV250" s="354">
        <v>61.73</v>
      </c>
      <c r="AW250" s="354">
        <v>9322.26</v>
      </c>
      <c r="AX250" s="354">
        <v>8550.43</v>
      </c>
      <c r="AY250" s="374">
        <v>-0.20893972577396952</v>
      </c>
      <c r="AZ250" s="374">
        <v>-1.4654731292838776</v>
      </c>
      <c r="BA250" s="374">
        <v>-1.546838838968259</v>
      </c>
      <c r="BB250" s="374">
        <v>-1.4645167631086975</v>
      </c>
      <c r="BC250" s="374">
        <v>-1.546838838968259</v>
      </c>
      <c r="BD250" s="354">
        <v>37.58</v>
      </c>
      <c r="BE250" s="374">
        <v>6.7363621725867448E-2</v>
      </c>
      <c r="BF250" s="374">
        <v>2.426732094802805E-2</v>
      </c>
      <c r="BG250" s="354">
        <v>11.87</v>
      </c>
      <c r="BH250" s="354">
        <v>20.18</v>
      </c>
      <c r="BI250" s="354">
        <v>3.71</v>
      </c>
      <c r="BJ250" s="354">
        <v>7.34</v>
      </c>
      <c r="BK250" s="374">
        <v>-1.9478258643421271</v>
      </c>
      <c r="BL250" s="374">
        <v>-5.3284991539952711E-2</v>
      </c>
      <c r="BM250" s="354">
        <v>0</v>
      </c>
      <c r="BN250" s="354">
        <v>0</v>
      </c>
      <c r="BO250" s="374">
        <v>0</v>
      </c>
      <c r="BP250" s="374">
        <v>1.3715039490756604E-2</v>
      </c>
      <c r="BQ250" s="374">
        <v>-1.8291852061528724E-2</v>
      </c>
      <c r="BR250" s="354">
        <v>612.79999999999995</v>
      </c>
      <c r="BS250" s="354">
        <v>867.34</v>
      </c>
      <c r="BT250" s="354">
        <v>827.74</v>
      </c>
      <c r="BU250" s="354">
        <v>1541.1</v>
      </c>
      <c r="BV250" s="354">
        <v>408.84</v>
      </c>
      <c r="BW250" s="354">
        <v>288.83999999999997</v>
      </c>
      <c r="BX250" s="354">
        <v>1.94</v>
      </c>
      <c r="BY250" s="354">
        <v>3.01</v>
      </c>
      <c r="BZ250" s="354">
        <v>5.6526146678448068</v>
      </c>
      <c r="CA250" s="354">
        <v>69.63</v>
      </c>
      <c r="CB250" s="354">
        <v>0.91005743848843401</v>
      </c>
      <c r="CC250" s="354">
        <v>7.5547796726544929</v>
      </c>
      <c r="CD250" s="354">
        <v>2.29</v>
      </c>
      <c r="CE250" s="354">
        <v>1.1200000000000001</v>
      </c>
      <c r="CF250" s="354">
        <v>0.78</v>
      </c>
      <c r="CG250" s="354">
        <v>0.76</v>
      </c>
      <c r="CH250" s="353" t="s">
        <v>100</v>
      </c>
      <c r="CI250" s="353">
        <v>760.42</v>
      </c>
    </row>
    <row r="251" spans="1:87" ht="13.5" thickBot="1">
      <c r="A251" s="353" t="s">
        <v>703</v>
      </c>
      <c r="B251" s="353" t="s">
        <v>704</v>
      </c>
      <c r="C251" s="353" t="s">
        <v>96</v>
      </c>
      <c r="D251" s="353" t="s">
        <v>147</v>
      </c>
      <c r="E251" s="353" t="s">
        <v>448</v>
      </c>
      <c r="F251" s="353" t="s">
        <v>105</v>
      </c>
      <c r="G251" s="353">
        <v>12</v>
      </c>
      <c r="H251" s="353">
        <v>202112</v>
      </c>
      <c r="I251" s="353">
        <v>20221101</v>
      </c>
      <c r="J251" s="353">
        <v>20230207</v>
      </c>
      <c r="K251" s="354">
        <v>23339.88</v>
      </c>
      <c r="L251" s="354">
        <v>55.78</v>
      </c>
      <c r="M251" s="354">
        <v>418.43</v>
      </c>
      <c r="N251" s="354">
        <v>0.55000000000000004</v>
      </c>
      <c r="O251" s="354">
        <v>0.32</v>
      </c>
      <c r="P251" s="354">
        <v>0.17</v>
      </c>
      <c r="Q251" s="354">
        <v>0.47</v>
      </c>
      <c r="R251" s="354">
        <v>53</v>
      </c>
      <c r="S251" s="354">
        <v>1100</v>
      </c>
      <c r="T251" s="354">
        <v>263.39</v>
      </c>
      <c r="U251" s="354">
        <v>0.96</v>
      </c>
      <c r="V251" s="354">
        <v>1.43</v>
      </c>
      <c r="W251" s="354">
        <v>1.05</v>
      </c>
      <c r="X251" s="354">
        <v>1.64</v>
      </c>
      <c r="Y251" s="374">
        <f t="shared" si="10"/>
        <v>-0.26573426573426562</v>
      </c>
      <c r="Z251" s="374">
        <f t="shared" si="11"/>
        <v>0.56190476190476168</v>
      </c>
      <c r="AA251" s="354">
        <v>-8.93</v>
      </c>
      <c r="AB251" s="354">
        <v>11</v>
      </c>
      <c r="AC251" s="354">
        <v>58.1</v>
      </c>
      <c r="AD251" s="354">
        <v>53.29</v>
      </c>
      <c r="AE251" s="354">
        <v>33.979999999999997</v>
      </c>
      <c r="AF251" s="354">
        <v>4.84</v>
      </c>
      <c r="AG251" s="354">
        <v>23.266666666666666</v>
      </c>
      <c r="AH251" s="354">
        <v>2.0571428571428569</v>
      </c>
      <c r="AI251" s="354">
        <v>3.3</v>
      </c>
      <c r="AJ251" s="354">
        <v>2.9142857142857141</v>
      </c>
      <c r="AK251" s="354">
        <v>16.969696969696969</v>
      </c>
      <c r="AL251" s="354">
        <v>22.94</v>
      </c>
      <c r="AM251" s="354">
        <v>3.27</v>
      </c>
      <c r="AN251" s="354">
        <v>2.39</v>
      </c>
      <c r="AO251" s="354">
        <v>2.5223086369218173</v>
      </c>
      <c r="AP251" s="354">
        <v>13.159636946075814</v>
      </c>
      <c r="AQ251" s="354">
        <v>17.783549783549784</v>
      </c>
      <c r="AR251" s="354">
        <v>20.137254901960784</v>
      </c>
      <c r="AS251" s="354">
        <v>9.6119047619047624</v>
      </c>
      <c r="AT251" s="354">
        <v>17.079999999999998</v>
      </c>
      <c r="AU251" s="354">
        <v>4.7699999999999996</v>
      </c>
      <c r="AV251" s="354">
        <v>19.239999999999998</v>
      </c>
      <c r="AW251" s="354">
        <v>9853</v>
      </c>
      <c r="AX251" s="354">
        <v>9669.82</v>
      </c>
      <c r="AY251" s="374">
        <v>0.19242405905845331</v>
      </c>
      <c r="AZ251" s="374">
        <v>0.26275510204081631</v>
      </c>
      <c r="BA251" s="374">
        <v>0.44224765868886579</v>
      </c>
      <c r="BB251" s="374">
        <v>0.164179104477612</v>
      </c>
      <c r="BC251" s="374">
        <v>0.44224765868886579</v>
      </c>
      <c r="BD251" s="354">
        <v>5.39</v>
      </c>
      <c r="BE251" s="374">
        <v>0.12729357798165136</v>
      </c>
      <c r="BF251" s="374">
        <v>7.5789473684210532E-2</v>
      </c>
      <c r="BG251" s="354">
        <v>5.05</v>
      </c>
      <c r="BH251" s="354">
        <v>16.14</v>
      </c>
      <c r="BI251" s="354">
        <v>3.27</v>
      </c>
      <c r="BJ251" s="354">
        <v>9.5500000000000007</v>
      </c>
      <c r="BK251" s="374">
        <v>-0.26623376623376621</v>
      </c>
      <c r="BL251" s="374">
        <v>-3.7760949652067131E-2</v>
      </c>
      <c r="BM251" s="354">
        <v>0.86</v>
      </c>
      <c r="BN251" s="354">
        <v>0.86</v>
      </c>
      <c r="BO251" s="374">
        <v>0.23333333333333336</v>
      </c>
      <c r="BP251" s="374">
        <v>3.6734693877551017E-2</v>
      </c>
      <c r="BQ251" s="374">
        <v>5.2040816326530612E-2</v>
      </c>
      <c r="BR251" s="354">
        <v>1392</v>
      </c>
      <c r="BS251" s="354">
        <v>1908</v>
      </c>
      <c r="BT251" s="354">
        <v>1041</v>
      </c>
      <c r="BU251" s="354">
        <v>40</v>
      </c>
      <c r="BV251" s="354">
        <v>990</v>
      </c>
      <c r="BW251" s="354">
        <v>26.28</v>
      </c>
      <c r="BX251" s="354">
        <v>8.84</v>
      </c>
      <c r="BY251" s="354">
        <v>4.1399999999999997</v>
      </c>
      <c r="BZ251" s="354">
        <v>19.078125</v>
      </c>
      <c r="CA251" s="354">
        <v>20.76</v>
      </c>
      <c r="CB251" s="354">
        <v>0.38714090287277703</v>
      </c>
      <c r="CC251" s="354">
        <v>0.60224239188467699</v>
      </c>
      <c r="CD251" s="354">
        <v>0.26</v>
      </c>
      <c r="CE251" s="354">
        <v>2.2400000000000002</v>
      </c>
      <c r="CF251" s="354">
        <v>1.8</v>
      </c>
      <c r="CG251" s="354">
        <v>1.77</v>
      </c>
      <c r="CH251" s="353" t="s">
        <v>100</v>
      </c>
      <c r="CI251" s="355">
        <v>7908</v>
      </c>
    </row>
    <row r="252" spans="1:87" ht="13.5" thickBot="1">
      <c r="A252" s="353" t="s">
        <v>705</v>
      </c>
      <c r="B252" s="353" t="s">
        <v>706</v>
      </c>
      <c r="C252" s="353" t="s">
        <v>96</v>
      </c>
      <c r="D252" s="353" t="s">
        <v>97</v>
      </c>
      <c r="E252" s="353" t="s">
        <v>707</v>
      </c>
      <c r="F252" s="353" t="s">
        <v>105</v>
      </c>
      <c r="G252" s="353">
        <v>12</v>
      </c>
      <c r="H252" s="353">
        <v>202112</v>
      </c>
      <c r="I252" s="353">
        <v>20221107</v>
      </c>
      <c r="J252" s="353">
        <v>20230228</v>
      </c>
      <c r="K252" s="354">
        <v>5352.92</v>
      </c>
      <c r="L252" s="354">
        <v>58.68</v>
      </c>
      <c r="M252" s="354">
        <v>91.22</v>
      </c>
      <c r="N252" s="354">
        <v>0.79</v>
      </c>
      <c r="O252" s="354">
        <v>0.72</v>
      </c>
      <c r="P252" s="354">
        <v>0.95</v>
      </c>
      <c r="Q252" s="354">
        <v>0.68</v>
      </c>
      <c r="R252" s="354">
        <v>-4.17</v>
      </c>
      <c r="S252" s="354">
        <v>12.33</v>
      </c>
      <c r="T252" s="354">
        <v>3.44</v>
      </c>
      <c r="U252" s="354">
        <v>3.15</v>
      </c>
      <c r="V252" s="354">
        <v>3.06</v>
      </c>
      <c r="W252" s="354">
        <v>3.12</v>
      </c>
      <c r="X252" s="354">
        <v>2.97</v>
      </c>
      <c r="Y252" s="374">
        <f t="shared" si="10"/>
        <v>1.9607843137254832E-2</v>
      </c>
      <c r="Z252" s="374">
        <f t="shared" si="11"/>
        <v>-4.8076923076923017E-2</v>
      </c>
      <c r="AA252" s="354">
        <v>8.89</v>
      </c>
      <c r="AB252" s="354">
        <v>4.97</v>
      </c>
      <c r="AC252" s="354">
        <v>18.63</v>
      </c>
      <c r="AD252" s="354">
        <v>18.809999999999999</v>
      </c>
      <c r="AE252" s="354">
        <v>19.760000000000002</v>
      </c>
      <c r="AF252" s="354">
        <v>3.78</v>
      </c>
      <c r="AG252" s="354">
        <v>24.074934951524103</v>
      </c>
      <c r="AH252" s="354">
        <v>3.4142347399366653</v>
      </c>
      <c r="AI252" s="354">
        <v>3.2544668414274835</v>
      </c>
      <c r="AJ252" s="354">
        <v>0.96814707932542898</v>
      </c>
      <c r="AK252" s="354">
        <v>18.116638722347162</v>
      </c>
      <c r="AL252" s="354">
        <v>15.1</v>
      </c>
      <c r="AM252" s="354">
        <v>7.51</v>
      </c>
      <c r="AN252" s="354">
        <v>2.4300000000000002</v>
      </c>
      <c r="AO252" s="354">
        <v>3.0349072616593777</v>
      </c>
      <c r="AP252" s="354">
        <v>13.103071254880264</v>
      </c>
      <c r="AQ252" s="354">
        <v>22.450741847567759</v>
      </c>
      <c r="AR252" s="354">
        <v>75.469106366841444</v>
      </c>
      <c r="AS252" s="354">
        <v>0.60410732372480325</v>
      </c>
      <c r="AT252" s="354">
        <v>7.82</v>
      </c>
      <c r="AU252" s="354">
        <v>6.16</v>
      </c>
      <c r="AV252" s="354">
        <v>0.03</v>
      </c>
      <c r="AW252" s="354">
        <v>2124.0700000000002</v>
      </c>
      <c r="AX252" s="354">
        <v>2267.96</v>
      </c>
      <c r="AY252" s="374">
        <v>2.6277174271349967E-4</v>
      </c>
      <c r="AZ252" s="374">
        <v>9.7610076434492404E-2</v>
      </c>
      <c r="BA252" s="374">
        <v>-3.543140186081796E-2</v>
      </c>
      <c r="BB252" s="374">
        <v>0.11260295932605816</v>
      </c>
      <c r="BC252" s="374">
        <v>-3.543140186081796E-2</v>
      </c>
      <c r="BD252" s="354">
        <v>42.67</v>
      </c>
      <c r="BE252" s="374">
        <v>0.15402331122109109</v>
      </c>
      <c r="BF252" s="374">
        <v>0.12588417044482808</v>
      </c>
      <c r="BG252" s="354">
        <v>14.62</v>
      </c>
      <c r="BH252" s="354">
        <v>21.23</v>
      </c>
      <c r="BI252" s="354">
        <v>11.09</v>
      </c>
      <c r="BJ252" s="354">
        <v>13.23</v>
      </c>
      <c r="BK252" s="374">
        <v>-0.70251745477892857</v>
      </c>
      <c r="BL252" s="374">
        <v>-9.4966809534715479E-2</v>
      </c>
      <c r="BM252" s="354">
        <v>1.5</v>
      </c>
      <c r="BN252" s="354">
        <v>1.31</v>
      </c>
      <c r="BO252" s="374">
        <v>0.25774443382774676</v>
      </c>
      <c r="BP252" s="374">
        <v>5.7907644842887809E-2</v>
      </c>
      <c r="BQ252" s="374">
        <v>1.6420405008911617E-2</v>
      </c>
      <c r="BR252" s="354">
        <v>431.47</v>
      </c>
      <c r="BS252" s="354">
        <v>500.55</v>
      </c>
      <c r="BT252" s="354">
        <v>358.25</v>
      </c>
      <c r="BU252" s="354">
        <v>1189.3</v>
      </c>
      <c r="BV252" s="354">
        <v>305.87</v>
      </c>
      <c r="BW252" s="354">
        <v>9.76</v>
      </c>
      <c r="BX252" s="354">
        <v>14.18</v>
      </c>
      <c r="BY252" s="354">
        <v>13.16</v>
      </c>
      <c r="BZ252" s="354">
        <v>10.897769865067469</v>
      </c>
      <c r="CA252" s="354">
        <v>65.290000000000006</v>
      </c>
      <c r="CB252" s="354">
        <v>0.73318842629912973</v>
      </c>
      <c r="CC252" s="354">
        <v>2.5295405586750008</v>
      </c>
      <c r="CD252" s="354">
        <v>1.88</v>
      </c>
      <c r="CE252" s="354">
        <v>2.09</v>
      </c>
      <c r="CF252" s="354">
        <v>1.68</v>
      </c>
      <c r="CG252" s="354">
        <v>1.49</v>
      </c>
      <c r="CH252" s="353" t="s">
        <v>100</v>
      </c>
      <c r="CI252" s="353">
        <v>637.23</v>
      </c>
    </row>
    <row r="253" spans="1:87" ht="13.5" thickBot="1">
      <c r="A253" s="353" t="s">
        <v>708</v>
      </c>
      <c r="B253" s="353" t="s">
        <v>709</v>
      </c>
      <c r="C253" s="353" t="s">
        <v>96</v>
      </c>
      <c r="D253" s="353" t="s">
        <v>123</v>
      </c>
      <c r="E253" s="353" t="s">
        <v>485</v>
      </c>
      <c r="F253" s="353" t="s">
        <v>105</v>
      </c>
      <c r="G253" s="353">
        <v>12</v>
      </c>
      <c r="H253" s="353">
        <v>202112</v>
      </c>
      <c r="I253" s="353">
        <v>20221020</v>
      </c>
      <c r="J253" s="353">
        <v>20230126</v>
      </c>
      <c r="K253" s="354">
        <v>54317.85</v>
      </c>
      <c r="L253" s="354">
        <v>77.400000000000006</v>
      </c>
      <c r="M253" s="354">
        <v>701.78</v>
      </c>
      <c r="N253" s="354">
        <v>1.42</v>
      </c>
      <c r="O253" s="354">
        <v>0.96</v>
      </c>
      <c r="P253" s="354">
        <v>1.02</v>
      </c>
      <c r="Q253" s="354">
        <v>1.1399999999999999</v>
      </c>
      <c r="R253" s="354">
        <v>10.42</v>
      </c>
      <c r="S253" s="354">
        <v>1.36</v>
      </c>
      <c r="T253" s="354">
        <v>20.73</v>
      </c>
      <c r="U253" s="354">
        <v>5.81</v>
      </c>
      <c r="V253" s="354">
        <v>4.4000000000000004</v>
      </c>
      <c r="W253" s="354">
        <v>5.12</v>
      </c>
      <c r="X253" s="354">
        <v>5.01</v>
      </c>
      <c r="Y253" s="374">
        <f t="shared" ref="Y253:Y316" si="12">(W253/V253)-1</f>
        <v>0.16363636363636358</v>
      </c>
      <c r="Z253" s="374">
        <f t="shared" ref="Z253:Z316" si="13">(X253/W253)-1</f>
        <v>-2.1484375000000111E-2</v>
      </c>
      <c r="AA253" s="354">
        <v>20.05</v>
      </c>
      <c r="AB253" s="354">
        <v>8.02</v>
      </c>
      <c r="AC253" s="354">
        <v>13.32</v>
      </c>
      <c r="AD253" s="354">
        <v>15.13</v>
      </c>
      <c r="AE253" s="354">
        <v>15.44</v>
      </c>
      <c r="AF253" s="354">
        <v>1.89</v>
      </c>
      <c r="AG253" s="354">
        <v>13.26712704933141</v>
      </c>
      <c r="AH253" s="354">
        <v>3.4865901267776818</v>
      </c>
      <c r="AI253" s="354">
        <v>7.5721034134010399</v>
      </c>
      <c r="AJ253" s="354">
        <v>7.3204915113087363</v>
      </c>
      <c r="AK253" s="354">
        <v>9.9562824071545908</v>
      </c>
      <c r="AL253" s="354">
        <v>15.14</v>
      </c>
      <c r="AM253" s="354">
        <v>2.95</v>
      </c>
      <c r="AN253" s="354">
        <v>4.32</v>
      </c>
      <c r="AO253" s="354">
        <v>6.4015233999147512</v>
      </c>
      <c r="AP253" s="354">
        <v>219.38113154714725</v>
      </c>
      <c r="AQ253" s="354">
        <v>11.216146903861477</v>
      </c>
      <c r="AR253" s="354">
        <v>11.601655998745017</v>
      </c>
      <c r="AS253" s="354">
        <v>4.6878472565325717</v>
      </c>
      <c r="AT253" s="354">
        <v>26.21</v>
      </c>
      <c r="AU253" s="354">
        <v>29.91</v>
      </c>
      <c r="AV253" s="354">
        <v>270</v>
      </c>
      <c r="AW253" s="354">
        <v>22577.15</v>
      </c>
      <c r="AX253" s="354">
        <v>12934.37</v>
      </c>
      <c r="AY253" s="374" t="s">
        <v>140</v>
      </c>
      <c r="AZ253" s="374" t="s">
        <v>140</v>
      </c>
      <c r="BA253" s="374" t="s">
        <v>140</v>
      </c>
      <c r="BB253" s="374" t="s">
        <v>140</v>
      </c>
      <c r="BC253" s="374" t="s">
        <v>140</v>
      </c>
      <c r="BD253" s="354">
        <v>20.75</v>
      </c>
      <c r="BE253" s="374">
        <v>0</v>
      </c>
      <c r="BF253" s="374">
        <v>6.4662364178381088E-2</v>
      </c>
      <c r="BG253" s="354">
        <v>14.12</v>
      </c>
      <c r="BH253" s="354">
        <v>10.36</v>
      </c>
      <c r="BI253" s="354">
        <v>10.26</v>
      </c>
      <c r="BJ253" s="354">
        <v>8.1199999999999992</v>
      </c>
      <c r="BK253" s="374">
        <v>-3.3228798968461433E-2</v>
      </c>
      <c r="BL253" s="374">
        <v>-1.8965063133618187E-2</v>
      </c>
      <c r="BM253" s="354">
        <v>4.6500000000000004</v>
      </c>
      <c r="BN253" s="354">
        <v>4.67</v>
      </c>
      <c r="BO253" s="374">
        <v>1.4369340294754576</v>
      </c>
      <c r="BP253" s="374">
        <v>4.6247381970787663E-2</v>
      </c>
      <c r="BQ253" s="374">
        <v>9.7101625033940001E-2</v>
      </c>
      <c r="BR253" s="354">
        <v>13757.67</v>
      </c>
      <c r="BS253" s="354">
        <v>13832.54</v>
      </c>
      <c r="BT253" s="354">
        <v>3511.5</v>
      </c>
      <c r="BU253" s="354">
        <v>7806.14</v>
      </c>
      <c r="BV253" s="354">
        <v>5857.4</v>
      </c>
      <c r="BW253" s="354">
        <v>460.32</v>
      </c>
      <c r="BX253" s="354">
        <v>20.58</v>
      </c>
      <c r="BY253" s="354">
        <v>33.94</v>
      </c>
      <c r="BZ253" s="354">
        <v>0</v>
      </c>
      <c r="CA253" s="354">
        <v>37.26</v>
      </c>
      <c r="CB253" s="354">
        <v>0.50979339666458856</v>
      </c>
      <c r="CC253" s="354">
        <v>24.642196759074</v>
      </c>
      <c r="CD253" s="354">
        <v>0.52</v>
      </c>
      <c r="CE253" s="354">
        <v>0.85</v>
      </c>
      <c r="CF253" s="354">
        <v>0.7</v>
      </c>
      <c r="CG253" s="354">
        <v>0.2</v>
      </c>
      <c r="CH253" s="353" t="s">
        <v>100</v>
      </c>
      <c r="CI253" s="355">
        <v>21638.02</v>
      </c>
    </row>
    <row r="254" spans="1:87" ht="13.5" thickBot="1">
      <c r="A254" s="353" t="s">
        <v>710</v>
      </c>
      <c r="B254" s="353" t="s">
        <v>711</v>
      </c>
      <c r="C254" s="353" t="s">
        <v>96</v>
      </c>
      <c r="D254" s="353" t="s">
        <v>123</v>
      </c>
      <c r="E254" s="353" t="s">
        <v>248</v>
      </c>
      <c r="F254" s="353" t="s">
        <v>105</v>
      </c>
      <c r="G254" s="353">
        <v>12</v>
      </c>
      <c r="H254" s="353">
        <v>202112</v>
      </c>
      <c r="I254" s="353">
        <v>20221026</v>
      </c>
      <c r="J254" s="353">
        <v>20230208</v>
      </c>
      <c r="K254" s="354">
        <v>3927.26</v>
      </c>
      <c r="L254" s="354">
        <v>22.98</v>
      </c>
      <c r="M254" s="354">
        <v>171</v>
      </c>
      <c r="N254" s="354">
        <v>1.25</v>
      </c>
      <c r="O254" s="354">
        <v>0.65</v>
      </c>
      <c r="P254" s="354">
        <v>0.72</v>
      </c>
      <c r="Q254" s="354">
        <v>0.7</v>
      </c>
      <c r="R254" s="354">
        <v>9.23</v>
      </c>
      <c r="S254" s="354">
        <v>9.84</v>
      </c>
      <c r="T254" s="354">
        <v>10.82</v>
      </c>
      <c r="U254" s="354">
        <v>2.59</v>
      </c>
      <c r="V254" s="354">
        <v>2.4500000000000002</v>
      </c>
      <c r="W254" s="354">
        <v>2.72</v>
      </c>
      <c r="X254" s="354">
        <v>2.94</v>
      </c>
      <c r="Y254" s="374">
        <f t="shared" si="12"/>
        <v>0.11020408163265305</v>
      </c>
      <c r="Z254" s="374">
        <f t="shared" si="13"/>
        <v>8.0882352941176405E-2</v>
      </c>
      <c r="AA254" s="354">
        <v>-1.37</v>
      </c>
      <c r="AB254" s="354"/>
      <c r="AC254" s="354">
        <v>8.27</v>
      </c>
      <c r="AD254" s="354">
        <v>8.44</v>
      </c>
      <c r="AE254" s="354">
        <v>7.81</v>
      </c>
      <c r="AF254" s="354"/>
      <c r="AG254" s="354">
        <v>3.5731432644880528</v>
      </c>
      <c r="AH254" s="354">
        <v>2.457257969810871</v>
      </c>
      <c r="AI254" s="354">
        <v>2.3048878788098213</v>
      </c>
      <c r="AJ254" s="354">
        <v>2.3048878788098213</v>
      </c>
      <c r="AK254" s="354">
        <v>9.7575245228905434</v>
      </c>
      <c r="AL254" s="354">
        <v>11.41</v>
      </c>
      <c r="AM254" s="354">
        <v>0.84</v>
      </c>
      <c r="AN254" s="354">
        <v>3.74</v>
      </c>
      <c r="AO254" s="354">
        <v>36.881254341921107</v>
      </c>
      <c r="AP254" s="354">
        <v>23.499648455966479</v>
      </c>
      <c r="AQ254" s="354">
        <v>57.175017817246129</v>
      </c>
      <c r="AR254" s="354">
        <v>57.175017817246129</v>
      </c>
      <c r="AS254" s="354">
        <v>1.5903142057154969</v>
      </c>
      <c r="AT254" s="354">
        <v>27.41</v>
      </c>
      <c r="AU254" s="354">
        <v>14.34</v>
      </c>
      <c r="AV254" s="354">
        <v>19.04</v>
      </c>
      <c r="AW254" s="354">
        <v>514.47</v>
      </c>
      <c r="AX254" s="354">
        <v>589.47</v>
      </c>
      <c r="AY254" s="374">
        <v>0.19040809668260919</v>
      </c>
      <c r="AZ254" s="374">
        <v>2.0449117454783177</v>
      </c>
      <c r="BA254" s="374">
        <v>0</v>
      </c>
      <c r="BB254" s="374">
        <v>1.8556701030927836</v>
      </c>
      <c r="BC254" s="374">
        <v>0</v>
      </c>
      <c r="BD254" s="354">
        <v>9.33</v>
      </c>
      <c r="BE254" s="374">
        <v>0</v>
      </c>
      <c r="BF254" s="374">
        <v>1.6941339781324203E-2</v>
      </c>
      <c r="BG254" s="354">
        <v>1.81</v>
      </c>
      <c r="BH254" s="354">
        <v>2.0699999999999998</v>
      </c>
      <c r="BI254" s="354">
        <v>1.79</v>
      </c>
      <c r="BJ254" s="354">
        <v>2.0499999999999998</v>
      </c>
      <c r="BK254" s="374">
        <v>0</v>
      </c>
      <c r="BL254" s="374">
        <v>0</v>
      </c>
      <c r="BM254" s="354">
        <v>10.79</v>
      </c>
      <c r="BN254" s="354">
        <v>8.18</v>
      </c>
      <c r="BO254" s="374">
        <v>1.0092550438206045</v>
      </c>
      <c r="BP254" s="374">
        <v>0.10926002533618812</v>
      </c>
      <c r="BQ254" s="374">
        <v>0.1024850101738471</v>
      </c>
      <c r="BR254" s="354">
        <v>762.92</v>
      </c>
      <c r="BS254" s="354">
        <v>735.02</v>
      </c>
      <c r="BT254" s="354">
        <v>337.17</v>
      </c>
      <c r="BU254" s="354">
        <v>17853.22</v>
      </c>
      <c r="BV254" s="354">
        <v>419.19</v>
      </c>
      <c r="BW254" s="354">
        <v>204.49</v>
      </c>
      <c r="BX254" s="354">
        <v>39.99</v>
      </c>
      <c r="BY254" s="354">
        <v>41.35</v>
      </c>
      <c r="BZ254" s="354">
        <v>0</v>
      </c>
      <c r="CA254" s="354">
        <v>80.95</v>
      </c>
      <c r="CB254" s="354">
        <v>0.81112234067455902</v>
      </c>
      <c r="CC254" s="354">
        <v>19.489183661336636</v>
      </c>
      <c r="CD254" s="354">
        <v>4.25</v>
      </c>
      <c r="CE254" s="354"/>
      <c r="CF254" s="354"/>
      <c r="CG254" s="354"/>
      <c r="CH254" s="353" t="s">
        <v>100</v>
      </c>
      <c r="CI254" s="355">
        <v>4618.71</v>
      </c>
    </row>
    <row r="255" spans="1:87" ht="13.5" thickBot="1">
      <c r="A255" s="353" t="s">
        <v>712</v>
      </c>
      <c r="B255" s="353" t="s">
        <v>713</v>
      </c>
      <c r="C255" s="353" t="s">
        <v>96</v>
      </c>
      <c r="D255" s="353" t="s">
        <v>123</v>
      </c>
      <c r="E255" s="353" t="s">
        <v>344</v>
      </c>
      <c r="F255" s="353" t="s">
        <v>99</v>
      </c>
      <c r="G255" s="353">
        <v>12</v>
      </c>
      <c r="H255" s="353">
        <v>202112</v>
      </c>
      <c r="I255" s="353">
        <v>20221025</v>
      </c>
      <c r="J255" s="353">
        <v>20230124</v>
      </c>
      <c r="K255" s="354">
        <v>10834.89</v>
      </c>
      <c r="L255" s="354">
        <v>69.12</v>
      </c>
      <c r="M255" s="354">
        <v>156.76</v>
      </c>
      <c r="N255" s="354">
        <v>1.03</v>
      </c>
      <c r="O255" s="354">
        <v>1.87</v>
      </c>
      <c r="P255" s="354">
        <v>1.84</v>
      </c>
      <c r="Q255" s="354">
        <v>1.78</v>
      </c>
      <c r="R255" s="354">
        <v>2.14</v>
      </c>
      <c r="S255" s="354">
        <v>4.8600000000000003</v>
      </c>
      <c r="T255" s="354">
        <v>3.39</v>
      </c>
      <c r="U255" s="354">
        <v>7.22</v>
      </c>
      <c r="V255" s="354">
        <v>6.53</v>
      </c>
      <c r="W255" s="354">
        <v>7.51</v>
      </c>
      <c r="X255" s="354">
        <v>7.22</v>
      </c>
      <c r="Y255" s="374">
        <f t="shared" si="12"/>
        <v>0.15007656967840721</v>
      </c>
      <c r="Z255" s="374">
        <f t="shared" si="13"/>
        <v>-3.8615179760319585E-2</v>
      </c>
      <c r="AA255" s="354">
        <v>1.74</v>
      </c>
      <c r="AB255" s="354"/>
      <c r="AC255" s="354">
        <v>9.57</v>
      </c>
      <c r="AD255" s="354">
        <v>9.1999999999999993</v>
      </c>
      <c r="AE255" s="354">
        <v>9.57</v>
      </c>
      <c r="AF255" s="354"/>
      <c r="AG255" s="354">
        <v>19.456090434693852</v>
      </c>
      <c r="AH255" s="354">
        <v>5.8152008880156165</v>
      </c>
      <c r="AI255" s="354">
        <v>8.0302320833918106</v>
      </c>
      <c r="AJ255" s="354">
        <v>8.0302320833918106</v>
      </c>
      <c r="AK255" s="354">
        <v>8.3783381727097321</v>
      </c>
      <c r="AL255" s="354">
        <v>8.81</v>
      </c>
      <c r="AM255" s="354">
        <v>1.29</v>
      </c>
      <c r="AN255" s="354">
        <v>3.55</v>
      </c>
      <c r="AO255" s="354">
        <v>8.0190326379917511</v>
      </c>
      <c r="AP255" s="354">
        <v>11.853610434175708</v>
      </c>
      <c r="AQ255" s="354">
        <v>19.428955798949929</v>
      </c>
      <c r="AR255" s="354">
        <v>19.428955798949929</v>
      </c>
      <c r="AS255" s="354">
        <v>2.3972211235438969</v>
      </c>
      <c r="AT255" s="354">
        <v>53.55</v>
      </c>
      <c r="AU255" s="354">
        <v>2.29</v>
      </c>
      <c r="AV255" s="354">
        <v>4.45</v>
      </c>
      <c r="AW255" s="354">
        <v>2888.62</v>
      </c>
      <c r="AX255" s="354">
        <v>2915.46</v>
      </c>
      <c r="AY255" s="374">
        <v>4.4450093032976264E-2</v>
      </c>
      <c r="AZ255" s="374">
        <v>-0.42113054826996299</v>
      </c>
      <c r="BA255" s="374">
        <v>7.3025065804490918E-2</v>
      </c>
      <c r="BB255" s="374">
        <v>-0.42678181943441007</v>
      </c>
      <c r="BC255" s="374">
        <v>7.3025065804490918E-2</v>
      </c>
      <c r="BD255" s="354">
        <v>11.18</v>
      </c>
      <c r="BE255" s="374">
        <v>4.6341384339920758E-2</v>
      </c>
      <c r="BF255" s="374">
        <v>3.8419010893680883E-2</v>
      </c>
      <c r="BG255" s="354">
        <v>4.1900000000000004</v>
      </c>
      <c r="BH255" s="354">
        <v>3.04</v>
      </c>
      <c r="BI255" s="354">
        <v>3.97</v>
      </c>
      <c r="BJ255" s="354">
        <v>2.88</v>
      </c>
      <c r="BK255" s="374">
        <v>0</v>
      </c>
      <c r="BL255" s="374">
        <v>0</v>
      </c>
      <c r="BM255" s="354">
        <v>5.67</v>
      </c>
      <c r="BN255" s="354">
        <v>3.4</v>
      </c>
      <c r="BO255" s="374">
        <v>0.67409537099201811</v>
      </c>
      <c r="BP255" s="374">
        <v>8.6432831272527003E-2</v>
      </c>
      <c r="BQ255" s="374">
        <v>0.11935541146539554</v>
      </c>
      <c r="BR255" s="354">
        <v>1055.28</v>
      </c>
      <c r="BS255" s="354">
        <v>1776.13</v>
      </c>
      <c r="BT255" s="354">
        <v>1226.05</v>
      </c>
      <c r="BU255" s="354">
        <v>13141.03</v>
      </c>
      <c r="BV255" s="354">
        <v>505.2</v>
      </c>
      <c r="BW255" s="354">
        <v>-42.11</v>
      </c>
      <c r="BX255" s="354">
        <v>29.89</v>
      </c>
      <c r="BY255" s="354">
        <v>29.89</v>
      </c>
      <c r="BZ255" s="354">
        <v>2.5083569731801676</v>
      </c>
      <c r="CA255" s="354">
        <v>62.65</v>
      </c>
      <c r="CB255" s="354">
        <v>0.64596597140326062</v>
      </c>
      <c r="CC255" s="354">
        <v>6.741984373939764</v>
      </c>
      <c r="CD255" s="354">
        <v>1.68</v>
      </c>
      <c r="CE255" s="354">
        <v>4.08</v>
      </c>
      <c r="CF255" s="354">
        <v>4.54</v>
      </c>
      <c r="CG255" s="354">
        <v>1.42</v>
      </c>
      <c r="CH255" s="353" t="s">
        <v>100</v>
      </c>
      <c r="CI255" s="355">
        <v>8033.23</v>
      </c>
    </row>
    <row r="256" spans="1:87" ht="13.5" thickBot="1">
      <c r="A256" s="353" t="s">
        <v>714</v>
      </c>
      <c r="B256" s="353" t="s">
        <v>715</v>
      </c>
      <c r="C256" s="353" t="s">
        <v>96</v>
      </c>
      <c r="D256" s="353" t="s">
        <v>123</v>
      </c>
      <c r="E256" s="353" t="s">
        <v>391</v>
      </c>
      <c r="F256" s="353" t="s">
        <v>105</v>
      </c>
      <c r="G256" s="353">
        <v>12</v>
      </c>
      <c r="H256" s="353">
        <v>202112</v>
      </c>
      <c r="I256" s="353">
        <v>20221110</v>
      </c>
      <c r="J256" s="353">
        <v>20230227</v>
      </c>
      <c r="K256" s="354">
        <v>3695.1</v>
      </c>
      <c r="L256" s="354">
        <v>23.12</v>
      </c>
      <c r="M256" s="354">
        <v>160</v>
      </c>
      <c r="N256" s="354">
        <v>0.38</v>
      </c>
      <c r="O256" s="354">
        <v>0.68</v>
      </c>
      <c r="P256" s="354">
        <v>0.88</v>
      </c>
      <c r="Q256" s="354">
        <v>0.9</v>
      </c>
      <c r="R256" s="354">
        <v>17.649999999999999</v>
      </c>
      <c r="S256" s="354">
        <v>5.08</v>
      </c>
      <c r="T256" s="354">
        <v>8.1999999999999993</v>
      </c>
      <c r="U256" s="354">
        <v>2.7</v>
      </c>
      <c r="V256" s="354">
        <v>2.42</v>
      </c>
      <c r="W256" s="354">
        <v>2.88</v>
      </c>
      <c r="X256" s="354">
        <v>3.52</v>
      </c>
      <c r="Y256" s="374">
        <f t="shared" si="12"/>
        <v>0.19008264462809921</v>
      </c>
      <c r="Z256" s="374">
        <f t="shared" si="13"/>
        <v>0.22222222222222232</v>
      </c>
      <c r="AA256" s="354"/>
      <c r="AB256" s="354"/>
      <c r="AC256" s="354">
        <v>8.56</v>
      </c>
      <c r="AD256" s="354">
        <v>8.0299999999999994</v>
      </c>
      <c r="AE256" s="354">
        <v>6.56</v>
      </c>
      <c r="AF256" s="354"/>
      <c r="AG256" s="354">
        <v>1.8927753272087295</v>
      </c>
      <c r="AH256" s="354">
        <v>2.4524313162867575</v>
      </c>
      <c r="AI256" s="354">
        <v>-5.3530915692900933</v>
      </c>
      <c r="AJ256" s="354">
        <v>-5.3530915692900933</v>
      </c>
      <c r="AK256" s="354">
        <v>-4.2480125186828612</v>
      </c>
      <c r="AL256" s="354">
        <v>20.05</v>
      </c>
      <c r="AM256" s="354">
        <v>0.92</v>
      </c>
      <c r="AN256" s="354">
        <v>4.67</v>
      </c>
      <c r="AO256" s="354">
        <v>29.242296584093118</v>
      </c>
      <c r="AP256" s="354">
        <v>13.593696800790552</v>
      </c>
      <c r="AQ256" s="354">
        <v>-10.339650792230284</v>
      </c>
      <c r="AR256" s="354">
        <v>-10.339650792230284</v>
      </c>
      <c r="AS256" s="354">
        <v>0.79490770917596287</v>
      </c>
      <c r="AT256" s="354">
        <v>25.22</v>
      </c>
      <c r="AU256" s="354"/>
      <c r="AV256" s="354">
        <v>60.4</v>
      </c>
      <c r="AW256" s="354">
        <v>625</v>
      </c>
      <c r="AX256" s="354">
        <v>851.1</v>
      </c>
      <c r="AY256" s="374">
        <v>0.21643743382572136</v>
      </c>
      <c r="AZ256" s="374">
        <v>1.1058644883323121</v>
      </c>
      <c r="BA256" s="374">
        <v>-1</v>
      </c>
      <c r="BB256" s="374">
        <v>0.61963561778859222</v>
      </c>
      <c r="BC256" s="374">
        <v>-1</v>
      </c>
      <c r="BD256" s="354">
        <v>10.37</v>
      </c>
      <c r="BE256" s="374">
        <v>0</v>
      </c>
      <c r="BF256" s="374">
        <v>4.0775634621685243E-2</v>
      </c>
      <c r="BG256" s="354">
        <v>10.37</v>
      </c>
      <c r="BH256" s="354"/>
      <c r="BI256" s="354">
        <v>4.42</v>
      </c>
      <c r="BJ256" s="354"/>
      <c r="BK256" s="374">
        <v>0</v>
      </c>
      <c r="BL256" s="374">
        <v>0</v>
      </c>
      <c r="BM256" s="354">
        <v>10.38</v>
      </c>
      <c r="BN256" s="354"/>
      <c r="BO256" s="374">
        <v>0.88075861112003351</v>
      </c>
      <c r="BP256" s="374">
        <v>0.10784658382967272</v>
      </c>
      <c r="BQ256" s="374">
        <v>-0.23540420269525481</v>
      </c>
      <c r="BR256" s="354">
        <v>580.89</v>
      </c>
      <c r="BS256" s="354">
        <v>423.69</v>
      </c>
      <c r="BT256" s="354">
        <v>194.8</v>
      </c>
      <c r="BU256" s="354" t="s">
        <v>100</v>
      </c>
      <c r="BV256" s="354">
        <v>460.42</v>
      </c>
      <c r="BW256" s="354">
        <v>110.59</v>
      </c>
      <c r="BX256" s="354">
        <v>51.09</v>
      </c>
      <c r="BY256" s="354">
        <v>57.01</v>
      </c>
      <c r="BZ256" s="354">
        <v>0</v>
      </c>
      <c r="CA256" s="354">
        <v>0</v>
      </c>
      <c r="CB256" s="354">
        <v>0.58002886631506956</v>
      </c>
      <c r="CC256" s="354">
        <v>8.0087698680230819</v>
      </c>
      <c r="CD256" s="354">
        <v>0</v>
      </c>
      <c r="CE256" s="354">
        <v>1.7</v>
      </c>
      <c r="CF256" s="354">
        <v>1.74</v>
      </c>
      <c r="CG256" s="354">
        <v>1.74</v>
      </c>
      <c r="CH256" s="353" t="s">
        <v>100</v>
      </c>
      <c r="CI256" s="355">
        <v>4447.4799999999996</v>
      </c>
    </row>
    <row r="257" spans="1:87" ht="13.5" thickBot="1">
      <c r="A257" s="353" t="s">
        <v>716</v>
      </c>
      <c r="B257" s="353" t="s">
        <v>717</v>
      </c>
      <c r="C257" s="353" t="s">
        <v>96</v>
      </c>
      <c r="D257" s="353" t="s">
        <v>412</v>
      </c>
      <c r="E257" s="353" t="s">
        <v>718</v>
      </c>
      <c r="F257" s="353" t="s">
        <v>105</v>
      </c>
      <c r="G257" s="353">
        <v>12</v>
      </c>
      <c r="H257" s="353">
        <v>202112</v>
      </c>
      <c r="I257" s="353">
        <v>20221025</v>
      </c>
      <c r="J257" s="353">
        <v>20230202</v>
      </c>
      <c r="K257" s="354">
        <v>6025.57</v>
      </c>
      <c r="L257" s="354">
        <v>57.73</v>
      </c>
      <c r="M257" s="354">
        <v>104</v>
      </c>
      <c r="N257" s="354">
        <v>1.83</v>
      </c>
      <c r="O257" s="354">
        <v>1.28</v>
      </c>
      <c r="P257" s="354">
        <v>1.48</v>
      </c>
      <c r="Q257" s="354">
        <v>1.25</v>
      </c>
      <c r="R257" s="354">
        <v>15.63</v>
      </c>
      <c r="S257" s="354">
        <v>7.25</v>
      </c>
      <c r="T257" s="354">
        <v>11.16</v>
      </c>
      <c r="U257" s="354">
        <v>5.71</v>
      </c>
      <c r="V257" s="354">
        <v>5.01</v>
      </c>
      <c r="W257" s="354">
        <v>5.77</v>
      </c>
      <c r="X257" s="354">
        <v>5.4</v>
      </c>
      <c r="Y257" s="374">
        <f t="shared" si="12"/>
        <v>0.15169660678642716</v>
      </c>
      <c r="Z257" s="374">
        <f t="shared" si="13"/>
        <v>-6.4124783362218274E-2</v>
      </c>
      <c r="AA257" s="354">
        <v>44.48</v>
      </c>
      <c r="AB257" s="354">
        <v>12.79</v>
      </c>
      <c r="AC257" s="354">
        <v>10.11</v>
      </c>
      <c r="AD257" s="354">
        <v>10.01</v>
      </c>
      <c r="AE257" s="354">
        <v>10.69</v>
      </c>
      <c r="AF257" s="354">
        <v>0.78</v>
      </c>
      <c r="AG257" s="354">
        <v>32.598841688091106</v>
      </c>
      <c r="AH257" s="354">
        <v>5.3504636032039201</v>
      </c>
      <c r="AI257" s="354">
        <v>8.9168577076933069</v>
      </c>
      <c r="AJ257" s="354">
        <v>6.7514455695497615</v>
      </c>
      <c r="AK257" s="354">
        <v>6.4058440621652935</v>
      </c>
      <c r="AL257" s="354">
        <v>7.51</v>
      </c>
      <c r="AM257" s="354">
        <v>4.1100000000000003</v>
      </c>
      <c r="AN257" s="354">
        <v>1.72</v>
      </c>
      <c r="AO257" s="354">
        <v>2.7405863342422352</v>
      </c>
      <c r="AP257" s="354">
        <v>8.2817138235724297</v>
      </c>
      <c r="AQ257" s="354">
        <v>10.019217864767276</v>
      </c>
      <c r="AR257" s="354">
        <v>13.232712775682858</v>
      </c>
      <c r="AS257" s="354">
        <v>2.3420918296316233</v>
      </c>
      <c r="AT257" s="354">
        <v>14.06</v>
      </c>
      <c r="AU257" s="354">
        <v>6.3</v>
      </c>
      <c r="AV257" s="354">
        <v>54.69</v>
      </c>
      <c r="AW257" s="354">
        <v>3369.81</v>
      </c>
      <c r="AX257" s="354">
        <v>3524.03</v>
      </c>
      <c r="AY257" s="374">
        <v>0.5468558496940541</v>
      </c>
      <c r="AZ257" s="374">
        <v>4.4435486265775799</v>
      </c>
      <c r="BA257" s="374">
        <v>62.107621117576947</v>
      </c>
      <c r="BB257" s="374">
        <v>4.4337889672893365</v>
      </c>
      <c r="BC257" s="374">
        <v>62.107621117576947</v>
      </c>
      <c r="BD257" s="354">
        <v>41.21</v>
      </c>
      <c r="BE257" s="374">
        <v>0.17344126165111057</v>
      </c>
      <c r="BF257" s="374">
        <v>0.12268944369576636</v>
      </c>
      <c r="BG257" s="354">
        <v>14.24</v>
      </c>
      <c r="BH257" s="354">
        <v>5.21</v>
      </c>
      <c r="BI257" s="354">
        <v>10.33</v>
      </c>
      <c r="BJ257" s="354">
        <v>4.04</v>
      </c>
      <c r="BK257" s="374">
        <v>-0.24284475642975281</v>
      </c>
      <c r="BL257" s="374">
        <v>-6.6426045405613476E-2</v>
      </c>
      <c r="BM257" s="354">
        <v>1.04</v>
      </c>
      <c r="BN257" s="354">
        <v>0.5</v>
      </c>
      <c r="BO257" s="374">
        <v>0.11101841710395072</v>
      </c>
      <c r="BP257" s="374">
        <v>9.3670581288584034E-2</v>
      </c>
      <c r="BQ257" s="374">
        <v>0.11819757649771992</v>
      </c>
      <c r="BR257" s="354">
        <v>803.38</v>
      </c>
      <c r="BS257" s="354">
        <v>1082.3399999999999</v>
      </c>
      <c r="BT257" s="354">
        <v>863.11</v>
      </c>
      <c r="BU257" s="354">
        <v>2989.92</v>
      </c>
      <c r="BV257" s="354">
        <v>463.85</v>
      </c>
      <c r="BW257" s="354">
        <v>444.35</v>
      </c>
      <c r="BX257" s="354">
        <v>16.41</v>
      </c>
      <c r="BY257" s="354">
        <v>18.07</v>
      </c>
      <c r="BZ257" s="354">
        <v>6.2788967795210571</v>
      </c>
      <c r="CA257" s="354">
        <v>64.709999999999994</v>
      </c>
      <c r="CB257" s="354">
        <v>0.74556983554798895</v>
      </c>
      <c r="CC257" s="354">
        <v>2.9867528757883144</v>
      </c>
      <c r="CD257" s="354">
        <v>1.83</v>
      </c>
      <c r="CE257" s="354">
        <v>0.76</v>
      </c>
      <c r="CF257" s="354">
        <v>0.88</v>
      </c>
      <c r="CG257" s="354">
        <v>0.71</v>
      </c>
      <c r="CH257" s="353" t="s">
        <v>100</v>
      </c>
      <c r="CI257" s="355">
        <v>1538.75</v>
      </c>
    </row>
    <row r="258" spans="1:87" ht="13.5" thickBot="1">
      <c r="A258" s="353" t="s">
        <v>719</v>
      </c>
      <c r="B258" s="353" t="s">
        <v>720</v>
      </c>
      <c r="C258" s="353" t="s">
        <v>108</v>
      </c>
      <c r="D258" s="353" t="s">
        <v>97</v>
      </c>
      <c r="E258" s="353" t="s">
        <v>173</v>
      </c>
      <c r="F258" s="353" t="s">
        <v>105</v>
      </c>
      <c r="G258" s="353">
        <v>12</v>
      </c>
      <c r="H258" s="353">
        <v>202112</v>
      </c>
      <c r="I258" s="353">
        <v>20221129</v>
      </c>
      <c r="J258" s="353">
        <v>20230322</v>
      </c>
      <c r="K258" s="354">
        <v>7042</v>
      </c>
      <c r="L258" s="354">
        <v>19.350000000000001</v>
      </c>
      <c r="M258" s="354">
        <v>363.93</v>
      </c>
      <c r="N258" s="354">
        <v>0.12</v>
      </c>
      <c r="O258" s="354">
        <v>7.0000000000000007E-2</v>
      </c>
      <c r="P258" s="354">
        <v>-0.01</v>
      </c>
      <c r="Q258" s="354"/>
      <c r="R258" s="354">
        <v>71.430000000000007</v>
      </c>
      <c r="S258" s="354">
        <v>14.29</v>
      </c>
      <c r="T258" s="354">
        <v>38.1</v>
      </c>
      <c r="U258" s="354">
        <v>0.19</v>
      </c>
      <c r="V258" s="354">
        <v>0.23</v>
      </c>
      <c r="W258" s="354">
        <v>0.23</v>
      </c>
      <c r="X258" s="354">
        <v>0.41</v>
      </c>
      <c r="Y258" s="374">
        <f t="shared" si="12"/>
        <v>0</v>
      </c>
      <c r="Z258" s="374">
        <f t="shared" si="13"/>
        <v>0.78260869565217384</v>
      </c>
      <c r="AA258" s="354"/>
      <c r="AB258" s="354"/>
      <c r="AC258" s="354">
        <v>53.75</v>
      </c>
      <c r="AD258" s="354">
        <v>84.13</v>
      </c>
      <c r="AE258" s="354">
        <v>47.19</v>
      </c>
      <c r="AF258" s="354"/>
      <c r="AG258" s="354">
        <v>0</v>
      </c>
      <c r="AH258" s="354">
        <v>0</v>
      </c>
      <c r="AI258" s="354">
        <v>0</v>
      </c>
      <c r="AJ258" s="354">
        <v>0</v>
      </c>
      <c r="AK258" s="354">
        <v>0</v>
      </c>
      <c r="AL258" s="354"/>
      <c r="AM258" s="354">
        <v>4.07</v>
      </c>
      <c r="AN258" s="354">
        <v>10.32</v>
      </c>
      <c r="AO258" s="354">
        <v>0</v>
      </c>
      <c r="AP258" s="354">
        <v>0</v>
      </c>
      <c r="AQ258" s="354">
        <v>0</v>
      </c>
      <c r="AR258" s="354">
        <v>0</v>
      </c>
      <c r="AS258" s="354">
        <v>0</v>
      </c>
      <c r="AT258" s="354">
        <v>4.75</v>
      </c>
      <c r="AU258" s="354"/>
      <c r="AV258" s="354">
        <v>124.29</v>
      </c>
      <c r="AW258" s="354">
        <v>668.35</v>
      </c>
      <c r="AX258" s="354">
        <v>628.88</v>
      </c>
      <c r="AY258" s="374" t="s">
        <v>160</v>
      </c>
      <c r="AZ258" s="374" t="s">
        <v>160</v>
      </c>
      <c r="BA258" s="374" t="s">
        <v>160</v>
      </c>
      <c r="BB258" s="374" t="s">
        <v>160</v>
      </c>
      <c r="BC258" s="374" t="s">
        <v>160</v>
      </c>
      <c r="BD258" s="354">
        <v>4.7300000000000004</v>
      </c>
      <c r="BE258" s="374">
        <v>0</v>
      </c>
      <c r="BF258" s="374">
        <v>0</v>
      </c>
      <c r="BG258" s="354">
        <v>4.7300000000000004</v>
      </c>
      <c r="BH258" s="354"/>
      <c r="BI258" s="354">
        <v>3.74</v>
      </c>
      <c r="BJ258" s="354"/>
      <c r="BK258" s="374">
        <v>0</v>
      </c>
      <c r="BL258" s="374">
        <v>0</v>
      </c>
      <c r="BM258" s="354">
        <v>0</v>
      </c>
      <c r="BN258" s="354"/>
      <c r="BO258" s="374">
        <v>0</v>
      </c>
      <c r="BP258" s="374">
        <v>0</v>
      </c>
      <c r="BQ258" s="374">
        <v>0</v>
      </c>
      <c r="BR258" s="354">
        <v>-158.72999999999999</v>
      </c>
      <c r="BS258" s="354">
        <v>-129.01</v>
      </c>
      <c r="BT258" s="354">
        <v>-138.35</v>
      </c>
      <c r="BU258" s="354" t="s">
        <v>100</v>
      </c>
      <c r="BV258" s="354">
        <v>-168.07</v>
      </c>
      <c r="BW258" s="354">
        <v>-16.43</v>
      </c>
      <c r="BX258" s="354">
        <v>11.79</v>
      </c>
      <c r="BY258" s="354">
        <v>11.79</v>
      </c>
      <c r="BZ258" s="354">
        <v>0</v>
      </c>
      <c r="CA258" s="354">
        <v>0</v>
      </c>
      <c r="CB258" s="354">
        <v>0</v>
      </c>
      <c r="CC258" s="354">
        <v>0</v>
      </c>
      <c r="CD258" s="354">
        <v>0</v>
      </c>
      <c r="CE258" s="354">
        <v>5.03</v>
      </c>
      <c r="CF258" s="354">
        <v>4.6500000000000004</v>
      </c>
      <c r="CG258" s="354">
        <v>4.6500000000000004</v>
      </c>
      <c r="CH258" s="353" t="s">
        <v>100</v>
      </c>
      <c r="CI258" s="355">
        <v>1674.99</v>
      </c>
    </row>
    <row r="259" spans="1:87" ht="13.5" thickBot="1">
      <c r="A259" s="353" t="s">
        <v>721</v>
      </c>
      <c r="B259" s="353" t="s">
        <v>722</v>
      </c>
      <c r="C259" s="353" t="s">
        <v>96</v>
      </c>
      <c r="D259" s="353" t="s">
        <v>123</v>
      </c>
      <c r="E259" s="353" t="s">
        <v>518</v>
      </c>
      <c r="F259" s="353" t="s">
        <v>99</v>
      </c>
      <c r="G259" s="353">
        <v>12</v>
      </c>
      <c r="H259" s="353">
        <v>202112</v>
      </c>
      <c r="I259" s="353">
        <v>20221014</v>
      </c>
      <c r="J259" s="353">
        <v>20230113</v>
      </c>
      <c r="K259" s="354">
        <v>86422.38</v>
      </c>
      <c r="L259" s="354">
        <v>44.62</v>
      </c>
      <c r="M259" s="354">
        <v>1937</v>
      </c>
      <c r="N259" s="354">
        <v>1.58</v>
      </c>
      <c r="O259" s="354">
        <v>1.46</v>
      </c>
      <c r="P259" s="354">
        <v>1.28</v>
      </c>
      <c r="Q259" s="354">
        <v>1.54</v>
      </c>
      <c r="R259" s="354">
        <v>2.74</v>
      </c>
      <c r="S259" s="354">
        <v>37.72</v>
      </c>
      <c r="T259" s="354">
        <v>15.4</v>
      </c>
      <c r="U259" s="354">
        <v>7.81</v>
      </c>
      <c r="V259" s="354">
        <v>10.07</v>
      </c>
      <c r="W259" s="354">
        <v>7.1</v>
      </c>
      <c r="X259" s="354">
        <v>6.29</v>
      </c>
      <c r="Y259" s="374">
        <f t="shared" si="12"/>
        <v>-0.29493545183714009</v>
      </c>
      <c r="Z259" s="374">
        <f t="shared" si="13"/>
        <v>-0.11408450704225348</v>
      </c>
      <c r="AA259" s="354">
        <v>10.96</v>
      </c>
      <c r="AB259" s="354">
        <v>9.69</v>
      </c>
      <c r="AC259" s="354">
        <v>6.13</v>
      </c>
      <c r="AD259" s="354">
        <v>6.28</v>
      </c>
      <c r="AE259" s="354">
        <v>7.1</v>
      </c>
      <c r="AF259" s="354">
        <v>0.65</v>
      </c>
      <c r="AG259" s="354">
        <v>38.130530407651783</v>
      </c>
      <c r="AH259" s="354">
        <v>7.9305406373075549</v>
      </c>
      <c r="AI259" s="354">
        <v>-1.0771827528003683</v>
      </c>
      <c r="AJ259" s="354">
        <v>-3.6218096261060815</v>
      </c>
      <c r="AK259" s="354">
        <v>-41.172215099715096</v>
      </c>
      <c r="AL259" s="354">
        <v>3.28</v>
      </c>
      <c r="AM259" s="354">
        <v>0.48</v>
      </c>
      <c r="AN259" s="354">
        <v>0.97</v>
      </c>
      <c r="AO259" s="354">
        <v>5.1931573193470069</v>
      </c>
      <c r="AP259" s="354">
        <v>10.237589512375711</v>
      </c>
      <c r="AQ259" s="354">
        <v>-183.82938509021844</v>
      </c>
      <c r="AR259" s="354">
        <v>-54.673730405309982</v>
      </c>
      <c r="AS259" s="354">
        <v>0</v>
      </c>
      <c r="AT259" s="354">
        <v>93</v>
      </c>
      <c r="AU259" s="354">
        <v>-3.54</v>
      </c>
      <c r="AV259" s="354">
        <v>-10.1</v>
      </c>
      <c r="AW259" s="354">
        <v>79865</v>
      </c>
      <c r="AX259" s="354">
        <v>75128.160000000003</v>
      </c>
      <c r="AY259" s="374">
        <v>-4.7778631414417037E-2</v>
      </c>
      <c r="AZ259" s="374">
        <v>0.98714583144745183</v>
      </c>
      <c r="BA259" s="374">
        <v>0</v>
      </c>
      <c r="BB259" s="374">
        <v>0.98083779080582356</v>
      </c>
      <c r="BC259" s="374">
        <v>0</v>
      </c>
      <c r="BD259" s="354">
        <v>9.14</v>
      </c>
      <c r="BE259" s="374">
        <v>0</v>
      </c>
      <c r="BF259" s="374">
        <v>6.5117947270631957E-3</v>
      </c>
      <c r="BG259" s="354">
        <v>3.64</v>
      </c>
      <c r="BH259" s="354">
        <v>3.88</v>
      </c>
      <c r="BI259" s="354">
        <v>0.7</v>
      </c>
      <c r="BJ259" s="354">
        <v>0.84</v>
      </c>
      <c r="BK259" s="374">
        <v>2.3622981956315288</v>
      </c>
      <c r="BL259" s="374">
        <v>-6.673463091389556E-2</v>
      </c>
      <c r="BM259" s="354">
        <v>4.57</v>
      </c>
      <c r="BN259" s="354">
        <v>3.08</v>
      </c>
      <c r="BO259" s="374">
        <v>0.25723340857787808</v>
      </c>
      <c r="BP259" s="374">
        <v>0.17881715078483776</v>
      </c>
      <c r="BQ259" s="374">
        <v>-8.1664253125278044E-2</v>
      </c>
      <c r="BR259" s="354">
        <v>32554</v>
      </c>
      <c r="BS259" s="354">
        <v>36518</v>
      </c>
      <c r="BT259" s="354">
        <v>27551</v>
      </c>
      <c r="BU259" s="354">
        <v>254374</v>
      </c>
      <c r="BV259" s="354">
        <v>21952</v>
      </c>
      <c r="BW259" s="354">
        <v>98.71</v>
      </c>
      <c r="BX259" s="354">
        <v>17.309999999999999</v>
      </c>
      <c r="BY259" s="354">
        <v>18.5</v>
      </c>
      <c r="BZ259" s="354">
        <v>0</v>
      </c>
      <c r="CA259" s="354">
        <v>55.97</v>
      </c>
      <c r="CB259" s="354">
        <v>0.91637478035029718</v>
      </c>
      <c r="CC259" s="354">
        <v>7.9446795007404276</v>
      </c>
      <c r="CD259" s="354">
        <v>1.4</v>
      </c>
      <c r="CE259" s="354">
        <v>0.93</v>
      </c>
      <c r="CF259" s="354">
        <v>0.92</v>
      </c>
      <c r="CG259" s="354">
        <v>0.52</v>
      </c>
      <c r="CH259" s="355">
        <v>18995</v>
      </c>
      <c r="CI259" s="355">
        <v>183677</v>
      </c>
    </row>
    <row r="260" spans="1:87" ht="13.5" thickBot="1">
      <c r="A260" s="353" t="s">
        <v>723</v>
      </c>
      <c r="B260" s="353" t="s">
        <v>724</v>
      </c>
      <c r="C260" s="353" t="s">
        <v>96</v>
      </c>
      <c r="D260" s="353" t="s">
        <v>412</v>
      </c>
      <c r="E260" s="353" t="s">
        <v>636</v>
      </c>
      <c r="F260" s="353" t="s">
        <v>105</v>
      </c>
      <c r="G260" s="353">
        <v>12</v>
      </c>
      <c r="H260" s="353">
        <v>202112</v>
      </c>
      <c r="I260" s="353">
        <v>20221103</v>
      </c>
      <c r="J260" s="353">
        <v>20230223</v>
      </c>
      <c r="K260" s="354">
        <v>4156.6899999999996</v>
      </c>
      <c r="L260" s="354">
        <v>715.51</v>
      </c>
      <c r="M260" s="354">
        <v>6</v>
      </c>
      <c r="N260" s="354">
        <v>0.79</v>
      </c>
      <c r="O260" s="354">
        <v>12.61</v>
      </c>
      <c r="P260" s="354">
        <v>12.56</v>
      </c>
      <c r="Q260" s="354">
        <v>13.15</v>
      </c>
      <c r="R260" s="354">
        <v>-8.56</v>
      </c>
      <c r="S260" s="354">
        <v>-9.5500000000000007</v>
      </c>
      <c r="T260" s="354">
        <v>23.07</v>
      </c>
      <c r="U260" s="354">
        <v>61.05</v>
      </c>
      <c r="V260" s="354">
        <v>48.06</v>
      </c>
      <c r="W260" s="354">
        <v>61.12</v>
      </c>
      <c r="X260" s="354">
        <v>54.76</v>
      </c>
      <c r="Y260" s="374">
        <f t="shared" si="12"/>
        <v>0.27174365376612553</v>
      </c>
      <c r="Z260" s="374">
        <f t="shared" si="13"/>
        <v>-0.10405759162303663</v>
      </c>
      <c r="AA260" s="354">
        <v>23.46</v>
      </c>
      <c r="AB260" s="354"/>
      <c r="AC260" s="354">
        <v>11.72</v>
      </c>
      <c r="AD260" s="354">
        <v>11.71</v>
      </c>
      <c r="AE260" s="354">
        <v>13.07</v>
      </c>
      <c r="AF260" s="354"/>
      <c r="AG260" s="354">
        <v>293.5062451910153</v>
      </c>
      <c r="AH260" s="354">
        <v>64.447547779741782</v>
      </c>
      <c r="AI260" s="354">
        <v>127.4425701647035</v>
      </c>
      <c r="AJ260" s="354">
        <v>55.752440878293001</v>
      </c>
      <c r="AK260" s="354">
        <v>5.4883544728896227</v>
      </c>
      <c r="AL260" s="354">
        <v>6.76</v>
      </c>
      <c r="AM260" s="354">
        <v>2.19</v>
      </c>
      <c r="AN260" s="354">
        <v>2.4300000000000002</v>
      </c>
      <c r="AO260" s="354">
        <v>4.4692239338877622</v>
      </c>
      <c r="AP260" s="354">
        <v>7.8810473245028483</v>
      </c>
      <c r="AQ260" s="354">
        <v>10.29283334491724</v>
      </c>
      <c r="AR260" s="354">
        <v>23.528030613345543</v>
      </c>
      <c r="AS260" s="354">
        <v>43.81202423068666</v>
      </c>
      <c r="AT260" s="354">
        <v>326.56</v>
      </c>
      <c r="AU260" s="354">
        <v>13.23</v>
      </c>
      <c r="AV260" s="354">
        <v>21.17</v>
      </c>
      <c r="AW260" s="354">
        <v>1605.84</v>
      </c>
      <c r="AX260" s="354">
        <v>1703.35</v>
      </c>
      <c r="AY260" s="374">
        <v>0.21174227246762636</v>
      </c>
      <c r="AZ260" s="374">
        <v>-4.1285714755035466E-2</v>
      </c>
      <c r="BA260" s="374">
        <v>-2.7224885479919036E-2</v>
      </c>
      <c r="BB260" s="374">
        <v>-6.2833227264407404E-2</v>
      </c>
      <c r="BC260" s="374">
        <v>-2.7224885479919036E-2</v>
      </c>
      <c r="BD260" s="354">
        <v>20.32</v>
      </c>
      <c r="BE260" s="374">
        <v>7.8281559874450082E-2</v>
      </c>
      <c r="BF260" s="374">
        <v>8.8631189655001788E-2</v>
      </c>
      <c r="BG260" s="354">
        <v>6.75</v>
      </c>
      <c r="BH260" s="354">
        <v>7.8</v>
      </c>
      <c r="BI260" s="354">
        <v>5.52</v>
      </c>
      <c r="BJ260" s="354">
        <v>6.34</v>
      </c>
      <c r="BK260" s="374">
        <v>-0.56252890375453046</v>
      </c>
      <c r="BL260" s="374">
        <v>-0.24425418695862572</v>
      </c>
      <c r="BM260" s="354">
        <v>1.59</v>
      </c>
      <c r="BN260" s="354">
        <v>0.74</v>
      </c>
      <c r="BO260" s="374">
        <v>0.17378473480911197</v>
      </c>
      <c r="BP260" s="374">
        <v>9.2140321366419017E-2</v>
      </c>
      <c r="BQ260" s="374">
        <v>7.9708972590310956E-2</v>
      </c>
      <c r="BR260" s="354">
        <v>450.57</v>
      </c>
      <c r="BS260" s="354">
        <v>798.75</v>
      </c>
      <c r="BT260" s="354">
        <v>640.01</v>
      </c>
      <c r="BU260" s="354">
        <v>3799.5</v>
      </c>
      <c r="BV260" s="354">
        <v>291.82</v>
      </c>
      <c r="BW260" s="354">
        <v>-4.13</v>
      </c>
      <c r="BX260" s="354">
        <v>21.96</v>
      </c>
      <c r="BY260" s="354">
        <v>22.34</v>
      </c>
      <c r="BZ260" s="354">
        <v>4.0444117076952901</v>
      </c>
      <c r="CA260" s="354">
        <v>66.510000000000005</v>
      </c>
      <c r="CB260" s="354">
        <v>0.72633251070503491</v>
      </c>
      <c r="CC260" s="354">
        <v>3.6787077077004948</v>
      </c>
      <c r="CD260" s="354">
        <v>1.99</v>
      </c>
      <c r="CE260" s="354">
        <v>1.42</v>
      </c>
      <c r="CF260" s="354">
        <v>1.86</v>
      </c>
      <c r="CG260" s="354">
        <v>1.56</v>
      </c>
      <c r="CH260" s="353" t="s">
        <v>100</v>
      </c>
      <c r="CI260" s="355">
        <v>1793.09</v>
      </c>
    </row>
    <row r="261" spans="1:87" ht="13.5" thickBot="1">
      <c r="A261" s="353" t="s">
        <v>725</v>
      </c>
      <c r="B261" s="353" t="s">
        <v>726</v>
      </c>
      <c r="C261" s="353" t="s">
        <v>108</v>
      </c>
      <c r="D261" s="353" t="s">
        <v>123</v>
      </c>
      <c r="E261" s="353" t="s">
        <v>306</v>
      </c>
      <c r="F261" s="353" t="s">
        <v>105</v>
      </c>
      <c r="G261" s="353">
        <v>12</v>
      </c>
      <c r="H261" s="353">
        <v>202112</v>
      </c>
      <c r="I261" s="353">
        <v>20221101</v>
      </c>
      <c r="J261" s="353">
        <v>20230130</v>
      </c>
      <c r="K261" s="354">
        <v>5848.95</v>
      </c>
      <c r="L261" s="354">
        <v>452.54</v>
      </c>
      <c r="M261" s="354">
        <v>13</v>
      </c>
      <c r="N261" s="354">
        <v>1.35</v>
      </c>
      <c r="O261" s="354">
        <v>11.37</v>
      </c>
      <c r="P261" s="354">
        <v>8.48</v>
      </c>
      <c r="Q261" s="354">
        <v>8.8699999999999992</v>
      </c>
      <c r="R261" s="354">
        <v>-42.92</v>
      </c>
      <c r="S261" s="354">
        <v>-39.340000000000003</v>
      </c>
      <c r="T261" s="354">
        <v>-13.42</v>
      </c>
      <c r="U261" s="354">
        <v>55.3</v>
      </c>
      <c r="V261" s="354">
        <v>57.13</v>
      </c>
      <c r="W261" s="354">
        <v>36.96</v>
      </c>
      <c r="X261" s="354">
        <v>36.5</v>
      </c>
      <c r="Y261" s="374">
        <f t="shared" si="12"/>
        <v>-0.35305443724838093</v>
      </c>
      <c r="Z261" s="374">
        <f t="shared" si="13"/>
        <v>-1.2445887445887482E-2</v>
      </c>
      <c r="AA261" s="354">
        <v>22.55</v>
      </c>
      <c r="AB261" s="354"/>
      <c r="AC261" s="354">
        <v>10.29</v>
      </c>
      <c r="AD261" s="354">
        <v>12.24</v>
      </c>
      <c r="AE261" s="354">
        <v>12.4</v>
      </c>
      <c r="AF261" s="354"/>
      <c r="AG261" s="354">
        <v>138.13804687260216</v>
      </c>
      <c r="AH261" s="354">
        <v>47.099183764600674</v>
      </c>
      <c r="AI261" s="354">
        <v>81.470078289510511</v>
      </c>
      <c r="AJ261" s="354">
        <v>81.214308883984799</v>
      </c>
      <c r="AK261" s="354">
        <v>5.4341423169713758</v>
      </c>
      <c r="AL261" s="354">
        <v>7.71</v>
      </c>
      <c r="AM261" s="354">
        <v>3.68</v>
      </c>
      <c r="AN261" s="354">
        <v>3.18</v>
      </c>
      <c r="AO261" s="354">
        <v>5.7182247613570771</v>
      </c>
      <c r="AP261" s="354">
        <v>12.21968594120796</v>
      </c>
      <c r="AQ261" s="354">
        <v>9.6956381618467233</v>
      </c>
      <c r="AR261" s="354">
        <v>9.7261727762875143</v>
      </c>
      <c r="AS261" s="354">
        <v>0.80492136444853413</v>
      </c>
      <c r="AT261" s="354">
        <v>122.96</v>
      </c>
      <c r="AU261" s="354">
        <v>12.41</v>
      </c>
      <c r="AV261" s="354">
        <v>11.18</v>
      </c>
      <c r="AW261" s="354">
        <v>1856</v>
      </c>
      <c r="AX261" s="354">
        <v>1812.95</v>
      </c>
      <c r="AY261" s="374">
        <v>0.11222348780049156</v>
      </c>
      <c r="AZ261" s="374">
        <v>1.2762470308788598</v>
      </c>
      <c r="BA261" s="374">
        <v>1.26414077931406</v>
      </c>
      <c r="BB261" s="374">
        <v>1.5273652948663554</v>
      </c>
      <c r="BC261" s="374">
        <v>1.26414077931406</v>
      </c>
      <c r="BD261" s="354">
        <v>47.34</v>
      </c>
      <c r="BE261" s="374">
        <v>0.12526303132327302</v>
      </c>
      <c r="BF261" s="374">
        <v>9.0839185189484084E-2</v>
      </c>
      <c r="BG261" s="354">
        <v>12.52</v>
      </c>
      <c r="BH261" s="354">
        <v>10.59</v>
      </c>
      <c r="BI261" s="354">
        <v>11.11</v>
      </c>
      <c r="BJ261" s="354">
        <v>9.68</v>
      </c>
      <c r="BK261" s="374">
        <v>-3.7857802400738691E-3</v>
      </c>
      <c r="BL261" s="374">
        <v>-2.2327506398736592E-3</v>
      </c>
      <c r="BM261" s="354">
        <v>0</v>
      </c>
      <c r="BN261" s="354">
        <v>0</v>
      </c>
      <c r="BO261" s="374">
        <v>0</v>
      </c>
      <c r="BP261" s="374">
        <v>0.10638594092112548</v>
      </c>
      <c r="BQ261" s="374">
        <v>0.18344395754423745</v>
      </c>
      <c r="BR261" s="354">
        <v>1425.1</v>
      </c>
      <c r="BS261" s="354">
        <v>1451.4</v>
      </c>
      <c r="BT261" s="354">
        <v>853.1</v>
      </c>
      <c r="BU261" s="354">
        <v>4613.7</v>
      </c>
      <c r="BV261" s="354">
        <v>958.3</v>
      </c>
      <c r="BW261" s="354">
        <v>127.62</v>
      </c>
      <c r="BX261" s="354">
        <v>34.090000000000003</v>
      </c>
      <c r="BY261" s="354">
        <v>42.28</v>
      </c>
      <c r="BZ261" s="354">
        <v>0</v>
      </c>
      <c r="CA261" s="354">
        <v>73.63</v>
      </c>
      <c r="CB261" s="354">
        <v>0.76942719517149327</v>
      </c>
      <c r="CC261" s="354">
        <v>5.3708832770860004</v>
      </c>
      <c r="CD261" s="354">
        <v>2.79</v>
      </c>
      <c r="CE261" s="354">
        <v>15.89</v>
      </c>
      <c r="CF261" s="354">
        <v>39.04</v>
      </c>
      <c r="CG261" s="354">
        <v>38.43</v>
      </c>
      <c r="CH261" s="353" t="s">
        <v>100</v>
      </c>
      <c r="CI261" s="355">
        <v>1824.2</v>
      </c>
    </row>
    <row r="262" spans="1:87" ht="13.5" thickBot="1">
      <c r="A262" s="353" t="s">
        <v>727</v>
      </c>
      <c r="B262" s="353" t="s">
        <v>728</v>
      </c>
      <c r="C262" s="353" t="s">
        <v>108</v>
      </c>
      <c r="D262" s="353" t="s">
        <v>123</v>
      </c>
      <c r="E262" s="353" t="s">
        <v>485</v>
      </c>
      <c r="F262" s="353" t="s">
        <v>105</v>
      </c>
      <c r="G262" s="353">
        <v>12</v>
      </c>
      <c r="H262" s="353">
        <v>202112</v>
      </c>
      <c r="I262" s="353">
        <v>20221020</v>
      </c>
      <c r="J262" s="353">
        <v>20230208</v>
      </c>
      <c r="K262" s="354">
        <v>4514.53</v>
      </c>
      <c r="L262" s="354">
        <v>91.03</v>
      </c>
      <c r="M262" s="354">
        <v>50</v>
      </c>
      <c r="N262" s="354">
        <v>1.38</v>
      </c>
      <c r="O262" s="354">
        <v>2.4700000000000002</v>
      </c>
      <c r="P262" s="354">
        <v>1.22</v>
      </c>
      <c r="Q262" s="354">
        <v>0.94</v>
      </c>
      <c r="R262" s="354">
        <v>10.93</v>
      </c>
      <c r="S262" s="354">
        <v>5.49</v>
      </c>
      <c r="T262" s="354">
        <v>0.02</v>
      </c>
      <c r="U262" s="354">
        <v>5.54</v>
      </c>
      <c r="V262" s="354">
        <v>3.86</v>
      </c>
      <c r="W262" s="354">
        <v>6.34</v>
      </c>
      <c r="X262" s="354">
        <v>7.35</v>
      </c>
      <c r="Y262" s="374">
        <f t="shared" si="12"/>
        <v>0.64248704663212441</v>
      </c>
      <c r="Z262" s="374">
        <f t="shared" si="13"/>
        <v>0.15930599369085163</v>
      </c>
      <c r="AA262" s="354">
        <v>-9.1</v>
      </c>
      <c r="AB262" s="354"/>
      <c r="AC262" s="354">
        <v>14.43</v>
      </c>
      <c r="AD262" s="354">
        <v>14.36</v>
      </c>
      <c r="AE262" s="354">
        <v>12.39</v>
      </c>
      <c r="AF262" s="354"/>
      <c r="AG262" s="354">
        <v>66.63357338864904</v>
      </c>
      <c r="AH262" s="354">
        <v>3.2285101937358167</v>
      </c>
      <c r="AI262" s="354">
        <v>11.107823694936275</v>
      </c>
      <c r="AJ262" s="354">
        <v>8.9805139027962184</v>
      </c>
      <c r="AK262" s="354">
        <v>8.1267044273624354</v>
      </c>
      <c r="AL262" s="354">
        <v>14.97</v>
      </c>
      <c r="AM262" s="354">
        <v>4.3899999999999997</v>
      </c>
      <c r="AN262" s="354">
        <v>1.37</v>
      </c>
      <c r="AO262" s="354">
        <v>1.4341028803786513</v>
      </c>
      <c r="AP262" s="354">
        <v>10.796550641447103</v>
      </c>
      <c r="AQ262" s="354">
        <v>8.6028912729454383</v>
      </c>
      <c r="AR262" s="354">
        <v>10.640749578577008</v>
      </c>
      <c r="AS262" s="354">
        <v>32.52910739512771</v>
      </c>
      <c r="AT262" s="354">
        <v>20.72</v>
      </c>
      <c r="AU262" s="354">
        <v>6.06</v>
      </c>
      <c r="AV262" s="354">
        <v>20.65</v>
      </c>
      <c r="AW262" s="354">
        <v>2995.5</v>
      </c>
      <c r="AX262" s="354">
        <v>3359.78</v>
      </c>
      <c r="AY262" s="374">
        <v>0.20652636242800176</v>
      </c>
      <c r="AZ262" s="374">
        <v>21.80817887614004</v>
      </c>
      <c r="BA262" s="374">
        <v>2.9469778216292739</v>
      </c>
      <c r="BB262" s="374">
        <v>21.713341352284793</v>
      </c>
      <c r="BC262" s="374">
        <v>2.9469778216292739</v>
      </c>
      <c r="BD262" s="354">
        <v>25.65</v>
      </c>
      <c r="BE262" s="374">
        <v>0.126135327073543</v>
      </c>
      <c r="BF262" s="374">
        <v>3.5849193901391879E-2</v>
      </c>
      <c r="BG262" s="354">
        <v>10.66</v>
      </c>
      <c r="BH262" s="354">
        <v>11.27</v>
      </c>
      <c r="BI262" s="354">
        <v>5.8</v>
      </c>
      <c r="BJ262" s="354">
        <v>6.22</v>
      </c>
      <c r="BK262" s="374">
        <v>-0.19151454421353781</v>
      </c>
      <c r="BL262" s="374">
        <v>-3.1925494671165892E-2</v>
      </c>
      <c r="BM262" s="354">
        <v>0</v>
      </c>
      <c r="BN262" s="354">
        <v>0</v>
      </c>
      <c r="BO262" s="374">
        <v>0</v>
      </c>
      <c r="BP262" s="374">
        <v>3.5765040364858947E-2</v>
      </c>
      <c r="BQ262" s="374">
        <v>9.9485032710714738E-2</v>
      </c>
      <c r="BR262" s="354">
        <v>173.87</v>
      </c>
      <c r="BS262" s="354">
        <v>329.87</v>
      </c>
      <c r="BT262" s="354">
        <v>321.44</v>
      </c>
      <c r="BU262" s="354">
        <v>1420.08</v>
      </c>
      <c r="BV262" s="354">
        <v>70.73</v>
      </c>
      <c r="BW262" s="354">
        <v>2180.8200000000002</v>
      </c>
      <c r="BX262" s="354">
        <v>4.87</v>
      </c>
      <c r="BY262" s="354">
        <v>8.6300000000000008</v>
      </c>
      <c r="BZ262" s="354">
        <v>9.2614389920424394</v>
      </c>
      <c r="CA262" s="354">
        <v>58.17</v>
      </c>
      <c r="CB262" s="354">
        <v>0.78722456293483589</v>
      </c>
      <c r="CC262" s="354">
        <v>0.5976101789518049</v>
      </c>
      <c r="CD262" s="354">
        <v>1.39</v>
      </c>
      <c r="CE262" s="354">
        <v>1.5</v>
      </c>
      <c r="CF262" s="354">
        <v>1.79</v>
      </c>
      <c r="CG262" s="354">
        <v>1.68</v>
      </c>
      <c r="CH262" s="353" t="s">
        <v>100</v>
      </c>
      <c r="CI262" s="355">
        <v>1255.52</v>
      </c>
    </row>
    <row r="263" spans="1:87" ht="13.5" thickBot="1">
      <c r="A263" s="353" t="s">
        <v>729</v>
      </c>
      <c r="B263" s="353" t="s">
        <v>729</v>
      </c>
      <c r="C263" s="353" t="s">
        <v>96</v>
      </c>
      <c r="D263" s="353" t="s">
        <v>273</v>
      </c>
      <c r="E263" s="353" t="s">
        <v>274</v>
      </c>
      <c r="F263" s="353" t="s">
        <v>105</v>
      </c>
      <c r="G263" s="353">
        <v>3</v>
      </c>
      <c r="H263" s="353">
        <v>202203</v>
      </c>
      <c r="I263" s="353">
        <v>20221110</v>
      </c>
      <c r="J263" s="353">
        <v>20230210</v>
      </c>
      <c r="K263" s="354">
        <v>6481.07</v>
      </c>
      <c r="L263" s="354">
        <v>20.39</v>
      </c>
      <c r="M263" s="354">
        <v>318</v>
      </c>
      <c r="N263" s="354">
        <v>1.63</v>
      </c>
      <c r="O263" s="354">
        <v>0.12</v>
      </c>
      <c r="P263" s="354">
        <v>0.2</v>
      </c>
      <c r="Q263" s="354">
        <v>0.28999999999999998</v>
      </c>
      <c r="R263" s="354">
        <v>25</v>
      </c>
      <c r="S263" s="354">
        <v>-72.22</v>
      </c>
      <c r="T263" s="354">
        <v>-4.8600000000000003</v>
      </c>
      <c r="U263" s="354">
        <v>0.57999999999999996</v>
      </c>
      <c r="V263" s="354">
        <v>0.61</v>
      </c>
      <c r="W263" s="354">
        <v>0.66</v>
      </c>
      <c r="X263" s="354">
        <v>1</v>
      </c>
      <c r="Y263" s="374">
        <f t="shared" si="12"/>
        <v>8.1967213114754189E-2</v>
      </c>
      <c r="Z263" s="374">
        <f t="shared" si="13"/>
        <v>0.51515151515151514</v>
      </c>
      <c r="AA263" s="354">
        <v>-11.74</v>
      </c>
      <c r="AB263" s="354">
        <v>12.27</v>
      </c>
      <c r="AC263" s="354">
        <v>35.15</v>
      </c>
      <c r="AD263" s="354">
        <v>31.11</v>
      </c>
      <c r="AE263" s="354">
        <v>20.49</v>
      </c>
      <c r="AF263" s="354">
        <v>2.5299999999999998</v>
      </c>
      <c r="AG263" s="354">
        <v>11.735460668882938</v>
      </c>
      <c r="AH263" s="354">
        <v>0.4011235953253377</v>
      </c>
      <c r="AI263" s="354">
        <v>1.5472359543607928</v>
      </c>
      <c r="AJ263" s="354">
        <v>0.26961797740691329</v>
      </c>
      <c r="AK263" s="354">
        <v>15.806638884696628</v>
      </c>
      <c r="AL263" s="354">
        <v>14.16</v>
      </c>
      <c r="AM263" s="354">
        <v>1.96</v>
      </c>
      <c r="AN263" s="354">
        <v>2.2200000000000002</v>
      </c>
      <c r="AO263" s="354">
        <v>2.510376694448019</v>
      </c>
      <c r="AP263" s="354">
        <v>15.70385233209794</v>
      </c>
      <c r="AQ263" s="354">
        <v>19.040681467324116</v>
      </c>
      <c r="AR263" s="354">
        <v>109.26729458144692</v>
      </c>
      <c r="AS263" s="354">
        <v>0.63928089858908721</v>
      </c>
      <c r="AT263" s="354">
        <v>10.41</v>
      </c>
      <c r="AU263" s="354">
        <v>4.0599999999999996</v>
      </c>
      <c r="AV263" s="354">
        <v>19.079999999999998</v>
      </c>
      <c r="AW263" s="354">
        <v>2689.48</v>
      </c>
      <c r="AX263" s="354">
        <v>3127</v>
      </c>
      <c r="AY263" s="374">
        <v>-0.17699823360565245</v>
      </c>
      <c r="AZ263" s="374">
        <v>-1.1515735388567758</v>
      </c>
      <c r="BA263" s="374">
        <v>-0.90988642710854595</v>
      </c>
      <c r="BB263" s="374">
        <v>-1.1452991452991452</v>
      </c>
      <c r="BC263" s="374">
        <v>-0.90988642710854595</v>
      </c>
      <c r="BD263" s="354">
        <v>5.6</v>
      </c>
      <c r="BE263" s="374">
        <v>3.758871462367476E-2</v>
      </c>
      <c r="BF263" s="374">
        <v>1.2622137744646728E-2</v>
      </c>
      <c r="BG263" s="354">
        <v>3.3</v>
      </c>
      <c r="BH263" s="354">
        <v>6.12</v>
      </c>
      <c r="BI263" s="354">
        <v>2.4</v>
      </c>
      <c r="BJ263" s="354">
        <v>3.88</v>
      </c>
      <c r="BK263" s="374">
        <v>-0.82574217161447738</v>
      </c>
      <c r="BL263" s="374">
        <v>-0.10886815720336712</v>
      </c>
      <c r="BM263" s="354">
        <v>0</v>
      </c>
      <c r="BN263" s="354">
        <v>0.94</v>
      </c>
      <c r="BO263" s="374">
        <v>0</v>
      </c>
      <c r="BP263" s="374">
        <v>1.6401445635343331E-2</v>
      </c>
      <c r="BQ263" s="374">
        <v>1.3890673745848185E-2</v>
      </c>
      <c r="BR263" s="354">
        <v>226.74</v>
      </c>
      <c r="BS263" s="354">
        <v>474.45</v>
      </c>
      <c r="BT263" s="354">
        <v>456.33</v>
      </c>
      <c r="BU263" s="354">
        <v>2237.35</v>
      </c>
      <c r="BV263" s="354">
        <v>113.05</v>
      </c>
      <c r="BW263" s="354">
        <v>416.01</v>
      </c>
      <c r="BX263" s="354">
        <v>3.42</v>
      </c>
      <c r="BY263" s="354">
        <v>6.22</v>
      </c>
      <c r="BZ263" s="354">
        <v>2.4375</v>
      </c>
      <c r="CA263" s="354">
        <v>42.22</v>
      </c>
      <c r="CB263" s="354">
        <v>0.57257976696068824</v>
      </c>
      <c r="CC263" s="354">
        <v>5.3573704511152105</v>
      </c>
      <c r="CD263" s="354">
        <v>0.73</v>
      </c>
      <c r="CE263" s="354">
        <v>1.03</v>
      </c>
      <c r="CF263" s="354">
        <v>0.78</v>
      </c>
      <c r="CG263" s="354">
        <v>0.5</v>
      </c>
      <c r="CH263" s="353" t="s">
        <v>100</v>
      </c>
      <c r="CI263" s="355">
        <v>3260.29</v>
      </c>
    </row>
    <row r="264" spans="1:87" ht="13.5" thickBot="1">
      <c r="A264" s="353" t="s">
        <v>730</v>
      </c>
      <c r="B264" s="353" t="s">
        <v>731</v>
      </c>
      <c r="C264" s="353" t="s">
        <v>96</v>
      </c>
      <c r="D264" s="353" t="s">
        <v>143</v>
      </c>
      <c r="E264" s="353" t="s">
        <v>400</v>
      </c>
      <c r="F264" s="353" t="s">
        <v>99</v>
      </c>
      <c r="G264" s="353">
        <v>5</v>
      </c>
      <c r="H264" s="353">
        <v>202205</v>
      </c>
      <c r="I264" s="353">
        <v>20221006</v>
      </c>
      <c r="J264" s="353">
        <v>20230105</v>
      </c>
      <c r="K264" s="354">
        <v>18360.259999999998</v>
      </c>
      <c r="L264" s="354">
        <v>38.31</v>
      </c>
      <c r="M264" s="354">
        <v>479</v>
      </c>
      <c r="N264" s="354">
        <v>0.59</v>
      </c>
      <c r="O264" s="354">
        <v>0.65</v>
      </c>
      <c r="P264" s="354">
        <v>0.6</v>
      </c>
      <c r="Q264" s="354">
        <v>0.62</v>
      </c>
      <c r="R264" s="354">
        <v>9.6199999999999992</v>
      </c>
      <c r="S264" s="354">
        <v>1.56</v>
      </c>
      <c r="T264" s="354">
        <v>1.76</v>
      </c>
      <c r="U264" s="354">
        <v>2.44</v>
      </c>
      <c r="V264" s="354">
        <v>2.35</v>
      </c>
      <c r="W264" s="354">
        <v>2.44</v>
      </c>
      <c r="X264" s="354">
        <v>2.56</v>
      </c>
      <c r="Y264" s="374">
        <f t="shared" si="12"/>
        <v>3.8297872340425476E-2</v>
      </c>
      <c r="Z264" s="374">
        <f t="shared" si="13"/>
        <v>4.9180327868852514E-2</v>
      </c>
      <c r="AA264" s="354">
        <v>5.48</v>
      </c>
      <c r="AB264" s="354">
        <v>7</v>
      </c>
      <c r="AC264" s="354">
        <v>15.7</v>
      </c>
      <c r="AD264" s="354">
        <v>15.69</v>
      </c>
      <c r="AE264" s="354">
        <v>14.97</v>
      </c>
      <c r="AF264" s="354">
        <v>2.2400000000000002</v>
      </c>
      <c r="AG264" s="354">
        <v>24.525384935497296</v>
      </c>
      <c r="AH264" s="354">
        <v>1.1970453599667084</v>
      </c>
      <c r="AI264" s="354">
        <v>2.707449022055763</v>
      </c>
      <c r="AJ264" s="354">
        <v>1.8025384935497295</v>
      </c>
      <c r="AK264" s="354">
        <v>14.0390454964648</v>
      </c>
      <c r="AL264" s="354">
        <v>12.14</v>
      </c>
      <c r="AM264" s="354">
        <v>2.14</v>
      </c>
      <c r="AN264" s="354">
        <v>1.56</v>
      </c>
      <c r="AO264" s="354">
        <v>2.311244347538369</v>
      </c>
      <c r="AP264" s="354">
        <v>17.375091523694113</v>
      </c>
      <c r="AQ264" s="354">
        <v>20.93637104211497</v>
      </c>
      <c r="AR264" s="354">
        <v>31.44684982107815</v>
      </c>
      <c r="AS264" s="354">
        <v>0.14024136496046608</v>
      </c>
      <c r="AT264" s="354">
        <v>17.899999999999999</v>
      </c>
      <c r="AU264" s="354">
        <v>10.130000000000001</v>
      </c>
      <c r="AV264" s="354">
        <v>3.14</v>
      </c>
      <c r="AW264" s="354">
        <v>11535.9</v>
      </c>
      <c r="AX264" s="354">
        <v>12143.93</v>
      </c>
      <c r="AY264" s="374">
        <v>1.178716167317991E-2</v>
      </c>
      <c r="AZ264" s="374">
        <v>0.54600642780621356</v>
      </c>
      <c r="BA264" s="374">
        <v>0.2274203579572939</v>
      </c>
      <c r="BB264" s="374">
        <v>0.55232558139534882</v>
      </c>
      <c r="BC264" s="374">
        <v>0.2274203579572939</v>
      </c>
      <c r="BD264" s="354">
        <v>13.4</v>
      </c>
      <c r="BE264" s="374">
        <v>5.3236023744130417E-2</v>
      </c>
      <c r="BF264" s="374">
        <v>3.0886434772338042E-2</v>
      </c>
      <c r="BG264" s="354">
        <v>6.97</v>
      </c>
      <c r="BH264" s="354">
        <v>7.63</v>
      </c>
      <c r="BI264" s="354">
        <v>5.23</v>
      </c>
      <c r="BJ264" s="354">
        <v>5.66</v>
      </c>
      <c r="BK264" s="374">
        <v>-0.33422994159237629</v>
      </c>
      <c r="BL264" s="374">
        <v>-3.6896894009451169E-2</v>
      </c>
      <c r="BM264" s="354">
        <v>3.45</v>
      </c>
      <c r="BN264" s="354">
        <v>3</v>
      </c>
      <c r="BO264" s="374">
        <v>1.0738941421866852</v>
      </c>
      <c r="BP264" s="374">
        <v>3.1492906076472205E-2</v>
      </c>
      <c r="BQ264" s="374">
        <v>4.7422743845033664E-2</v>
      </c>
      <c r="BR264" s="354">
        <v>1413.3</v>
      </c>
      <c r="BS264" s="354">
        <v>1788.7</v>
      </c>
      <c r="BT264" s="354">
        <v>1515.3</v>
      </c>
      <c r="BU264" s="354">
        <v>8088.2</v>
      </c>
      <c r="BV264" s="354">
        <v>888.2</v>
      </c>
      <c r="BW264" s="354">
        <v>-31.61</v>
      </c>
      <c r="BX264" s="354">
        <v>4.88</v>
      </c>
      <c r="BY264" s="354">
        <v>9.9600000000000009</v>
      </c>
      <c r="BZ264" s="354">
        <v>2.4939040207522698</v>
      </c>
      <c r="CA264" s="354">
        <v>46.93</v>
      </c>
      <c r="CB264" s="354">
        <v>0.61400121514885575</v>
      </c>
      <c r="CC264" s="354">
        <v>5.7240895465272024</v>
      </c>
      <c r="CD264" s="354">
        <v>0.88</v>
      </c>
      <c r="CE264" s="354">
        <v>0.78</v>
      </c>
      <c r="CF264" s="354">
        <v>0.31</v>
      </c>
      <c r="CG264" s="354">
        <v>0.06</v>
      </c>
      <c r="CH264" s="353" t="s">
        <v>100</v>
      </c>
      <c r="CI264" s="355">
        <v>8862.2000000000007</v>
      </c>
    </row>
    <row r="265" spans="1:87" ht="13.5" thickBot="1">
      <c r="A265" s="353" t="s">
        <v>732</v>
      </c>
      <c r="B265" s="353" t="s">
        <v>733</v>
      </c>
      <c r="C265" s="353" t="s">
        <v>96</v>
      </c>
      <c r="D265" s="353" t="s">
        <v>129</v>
      </c>
      <c r="E265" s="353" t="s">
        <v>133</v>
      </c>
      <c r="F265" s="353" t="s">
        <v>99</v>
      </c>
      <c r="G265" s="353">
        <v>6</v>
      </c>
      <c r="H265" s="353">
        <v>202206</v>
      </c>
      <c r="I265" s="353">
        <v>20221104</v>
      </c>
      <c r="J265" s="353">
        <v>20230202</v>
      </c>
      <c r="K265" s="354">
        <v>20595.87</v>
      </c>
      <c r="L265" s="354">
        <v>78.569999999999993</v>
      </c>
      <c r="M265" s="354">
        <v>262</v>
      </c>
      <c r="N265" s="354">
        <v>0.81</v>
      </c>
      <c r="O265" s="354">
        <v>0.96</v>
      </c>
      <c r="P265" s="354">
        <v>1.1499999999999999</v>
      </c>
      <c r="Q265" s="354">
        <v>1.48</v>
      </c>
      <c r="R265" s="354">
        <v>25</v>
      </c>
      <c r="S265" s="354">
        <v>-10.26</v>
      </c>
      <c r="T265" s="354">
        <v>3.04</v>
      </c>
      <c r="U265" s="354">
        <v>4.97</v>
      </c>
      <c r="V265" s="354">
        <v>5.18</v>
      </c>
      <c r="W265" s="354">
        <v>5.27</v>
      </c>
      <c r="X265" s="354">
        <v>6.01</v>
      </c>
      <c r="Y265" s="374">
        <f t="shared" si="12"/>
        <v>1.7374517374517451E-2</v>
      </c>
      <c r="Z265" s="374">
        <f t="shared" si="13"/>
        <v>0.14041745730550281</v>
      </c>
      <c r="AA265" s="354">
        <v>0.35</v>
      </c>
      <c r="AB265" s="354">
        <v>11.18</v>
      </c>
      <c r="AC265" s="354">
        <v>15.81</v>
      </c>
      <c r="AD265" s="354">
        <v>14.9</v>
      </c>
      <c r="AE265" s="354">
        <v>13.07</v>
      </c>
      <c r="AF265" s="354">
        <v>1.33</v>
      </c>
      <c r="AG265" s="354">
        <v>690.03321033210329</v>
      </c>
      <c r="AH265" s="354">
        <v>-4.03690036900369</v>
      </c>
      <c r="AI265" s="354">
        <v>13.988929889298891</v>
      </c>
      <c r="AJ265" s="354">
        <v>12.549815498154979</v>
      </c>
      <c r="AK265" s="354">
        <v>5.6673384331310999</v>
      </c>
      <c r="AL265" s="354">
        <v>10.16</v>
      </c>
      <c r="AM265" s="354"/>
      <c r="AN265" s="354">
        <v>0.11</v>
      </c>
      <c r="AO265" s="354">
        <v>9.6219124166439393E-2</v>
      </c>
      <c r="AP265" s="354">
        <v>-89.964399999999998</v>
      </c>
      <c r="AQ265" s="354">
        <v>4.7462094434186231</v>
      </c>
      <c r="AR265" s="354">
        <v>5.290467509556013</v>
      </c>
      <c r="AS265" s="354">
        <v>12.88560885608856</v>
      </c>
      <c r="AT265" s="354">
        <v>-6.79</v>
      </c>
      <c r="AU265" s="354">
        <v>6.83</v>
      </c>
      <c r="AV265" s="354">
        <v>11.63</v>
      </c>
      <c r="AW265" s="354">
        <v>181364</v>
      </c>
      <c r="AX265" s="354">
        <v>197335.81</v>
      </c>
      <c r="AY265" s="374">
        <v>6.241744157152012E-2</v>
      </c>
      <c r="AZ265" s="374">
        <v>1.1653138528138529</v>
      </c>
      <c r="BA265" s="374">
        <v>1.1151781356759394</v>
      </c>
      <c r="BB265" s="374">
        <v>1.1657414750198256</v>
      </c>
      <c r="BC265" s="374">
        <v>1.1151781356759394</v>
      </c>
      <c r="BD265" s="354">
        <v>-252.83</v>
      </c>
      <c r="BE265" s="374">
        <v>-7.389245857287792E-2</v>
      </c>
      <c r="BF265" s="374">
        <v>-2.6238158052524285E-2</v>
      </c>
      <c r="BG265" s="354">
        <v>31.74</v>
      </c>
      <c r="BH265" s="354">
        <v>17.14</v>
      </c>
      <c r="BI265" s="354">
        <v>3.18</v>
      </c>
      <c r="BJ265" s="354">
        <v>3.8</v>
      </c>
      <c r="BK265" s="374">
        <v>-0.10287523080981271</v>
      </c>
      <c r="BL265" s="374">
        <v>-2.0855726501211235E-3</v>
      </c>
      <c r="BM265" s="354">
        <v>2.52</v>
      </c>
      <c r="BN265" s="354">
        <v>3.63</v>
      </c>
      <c r="BO265" s="374">
        <v>-0.48893948811700189</v>
      </c>
      <c r="BP265" s="374">
        <v>-5.0919530386020304E-2</v>
      </c>
      <c r="BQ265" s="374">
        <v>0.15829737005745437</v>
      </c>
      <c r="BR265" s="354">
        <v>-620</v>
      </c>
      <c r="BS265" s="354">
        <v>72</v>
      </c>
      <c r="BT265" s="354">
        <v>2111</v>
      </c>
      <c r="BU265" s="354">
        <v>4735</v>
      </c>
      <c r="BV265" s="354">
        <v>-933</v>
      </c>
      <c r="BW265" s="354">
        <v>-252.7</v>
      </c>
      <c r="BX265" s="354">
        <v>-0.59</v>
      </c>
      <c r="BY265" s="354">
        <v>0.74</v>
      </c>
      <c r="BZ265" s="354">
        <v>-6.5223880597014929</v>
      </c>
      <c r="CA265" s="354"/>
      <c r="CB265" s="354">
        <v>1.0410261138128931</v>
      </c>
      <c r="CC265" s="354">
        <v>17.46</v>
      </c>
      <c r="CD265" s="354">
        <v>-2.63</v>
      </c>
      <c r="CE265" s="354">
        <v>1.04</v>
      </c>
      <c r="CF265" s="354">
        <v>0.56999999999999995</v>
      </c>
      <c r="CG265" s="354">
        <v>0.22</v>
      </c>
      <c r="CH265" s="353" t="s">
        <v>100</v>
      </c>
      <c r="CI265" s="353">
        <v>-706</v>
      </c>
    </row>
    <row r="266" spans="1:87" ht="13.5" thickBot="1">
      <c r="A266" s="353" t="s">
        <v>734</v>
      </c>
      <c r="B266" s="353" t="s">
        <v>735</v>
      </c>
      <c r="C266" s="353" t="s">
        <v>96</v>
      </c>
      <c r="D266" s="353" t="s">
        <v>97</v>
      </c>
      <c r="E266" s="353" t="s">
        <v>736</v>
      </c>
      <c r="F266" s="353" t="s">
        <v>105</v>
      </c>
      <c r="G266" s="353">
        <v>12</v>
      </c>
      <c r="H266" s="353">
        <v>202112</v>
      </c>
      <c r="I266" s="353">
        <v>20221026</v>
      </c>
      <c r="J266" s="353">
        <v>20230126</v>
      </c>
      <c r="K266" s="354">
        <v>23383.46</v>
      </c>
      <c r="L266" s="354">
        <v>22.36</v>
      </c>
      <c r="M266" s="354">
        <v>1046</v>
      </c>
      <c r="N266" s="354">
        <v>0.42</v>
      </c>
      <c r="O266" s="354">
        <v>0.41</v>
      </c>
      <c r="P266" s="354">
        <v>0.5</v>
      </c>
      <c r="Q266" s="354"/>
      <c r="R266" s="354">
        <v>-12.2</v>
      </c>
      <c r="S266" s="354">
        <v>-16.329999999999998</v>
      </c>
      <c r="T266" s="354">
        <v>-10</v>
      </c>
      <c r="U266" s="354">
        <v>1.62</v>
      </c>
      <c r="V266" s="354">
        <v>1.74</v>
      </c>
      <c r="W266" s="354">
        <v>1.74</v>
      </c>
      <c r="X266" s="354">
        <v>1.88</v>
      </c>
      <c r="Y266" s="374">
        <f t="shared" si="12"/>
        <v>0</v>
      </c>
      <c r="Z266" s="374">
        <f t="shared" si="13"/>
        <v>8.0459770114942541E-2</v>
      </c>
      <c r="AA266" s="354">
        <v>-8.08</v>
      </c>
      <c r="AB266" s="354">
        <v>1</v>
      </c>
      <c r="AC266" s="354">
        <v>13.8</v>
      </c>
      <c r="AD266" s="354">
        <v>12.85</v>
      </c>
      <c r="AE266" s="354">
        <v>11.89</v>
      </c>
      <c r="AF266" s="354">
        <v>12.85</v>
      </c>
      <c r="AG266" s="354">
        <v>3743.4956046876978</v>
      </c>
      <c r="AH266" s="354">
        <v>213.98899435040457</v>
      </c>
      <c r="AI266" s="354">
        <v>283.02154911576781</v>
      </c>
      <c r="AJ266" s="354">
        <v>100.7131231427163</v>
      </c>
      <c r="AK266" s="354">
        <v>8.5562827550260412</v>
      </c>
      <c r="AL266" s="354">
        <v>6.03</v>
      </c>
      <c r="AM266" s="354">
        <v>0.97</v>
      </c>
      <c r="AN266" s="354">
        <v>0.79</v>
      </c>
      <c r="AO266" s="354">
        <v>2.3696887337428009E-2</v>
      </c>
      <c r="AP266" s="354">
        <v>0.17585797735785805</v>
      </c>
      <c r="AQ266" s="354">
        <v>0.31343618134234541</v>
      </c>
      <c r="AR266" s="354">
        <v>0.88081067118468048</v>
      </c>
      <c r="AS266" s="354">
        <v>466.76689071716584</v>
      </c>
      <c r="AT266" s="354">
        <v>23.09</v>
      </c>
      <c r="AU266" s="354">
        <v>-4.37</v>
      </c>
      <c r="AV266" s="354">
        <v>0.54</v>
      </c>
      <c r="AW266" s="354">
        <v>30550.93</v>
      </c>
      <c r="AX266" s="354">
        <v>29559.71</v>
      </c>
      <c r="AY266" s="374">
        <v>0.11173634432542054</v>
      </c>
      <c r="AZ266" s="374">
        <v>1.5770901845939651</v>
      </c>
      <c r="BA266" s="374">
        <v>1.5502094131907695</v>
      </c>
      <c r="BB266" s="374">
        <v>1.5872495905253872</v>
      </c>
      <c r="BC266" s="374">
        <v>1.5502094131907695</v>
      </c>
      <c r="BD266" s="354">
        <v>6.37</v>
      </c>
      <c r="BE266" s="374">
        <v>8.36559929624483E-2</v>
      </c>
      <c r="BF266" s="374">
        <v>4.3718225972559581E-2</v>
      </c>
      <c r="BG266" s="354">
        <v>6.03</v>
      </c>
      <c r="BH266" s="354">
        <v>5.55</v>
      </c>
      <c r="BI266" s="354">
        <v>4.12</v>
      </c>
      <c r="BJ266" s="354">
        <v>3.71</v>
      </c>
      <c r="BK266" s="374">
        <v>-0.64415033605260796</v>
      </c>
      <c r="BL266" s="374">
        <v>-4.8700050761315283E-2</v>
      </c>
      <c r="BM266" s="354">
        <v>3.29</v>
      </c>
      <c r="BN266" s="354">
        <v>3.68</v>
      </c>
      <c r="BO266" s="374">
        <v>0</v>
      </c>
      <c r="BP266" s="374">
        <v>8.836632747272212E-2</v>
      </c>
      <c r="BQ266" s="374">
        <v>4.5407179054425741</v>
      </c>
      <c r="BR266" s="354">
        <v>2760.51</v>
      </c>
      <c r="BS266" s="354">
        <v>4773.8500000000004</v>
      </c>
      <c r="BT266" s="354">
        <v>3880.45</v>
      </c>
      <c r="BU266" s="354">
        <v>1635.72</v>
      </c>
      <c r="BV266" s="354">
        <v>1953.93</v>
      </c>
      <c r="BW266" s="354">
        <v>149.47999999999999</v>
      </c>
      <c r="BX266" s="354">
        <v>5.72</v>
      </c>
      <c r="BY266" s="354">
        <v>5.72</v>
      </c>
      <c r="BZ266" s="354">
        <v>351.81740976645438</v>
      </c>
      <c r="CA266" s="354">
        <v>5.0999999999999996</v>
      </c>
      <c r="CB266" s="354">
        <v>0.36725361890159242</v>
      </c>
      <c r="CC266" s="354">
        <v>0.13188812733625166</v>
      </c>
      <c r="CD266" s="354">
        <v>0.05</v>
      </c>
      <c r="CE266" s="354">
        <v>1.71</v>
      </c>
      <c r="CF266" s="354">
        <v>1.1599999999999999</v>
      </c>
      <c r="CG266" s="354">
        <v>0.66</v>
      </c>
      <c r="CH266" s="353" t="s">
        <v>100</v>
      </c>
      <c r="CI266" s="355">
        <v>28195.7</v>
      </c>
    </row>
    <row r="267" spans="1:87" ht="13.5" thickBot="1">
      <c r="A267" s="353" t="s">
        <v>737</v>
      </c>
      <c r="B267" s="353" t="s">
        <v>738</v>
      </c>
      <c r="C267" s="353" t="s">
        <v>96</v>
      </c>
      <c r="D267" s="353" t="s">
        <v>97</v>
      </c>
      <c r="E267" s="353" t="s">
        <v>173</v>
      </c>
      <c r="F267" s="353" t="s">
        <v>105</v>
      </c>
      <c r="G267" s="353">
        <v>12</v>
      </c>
      <c r="H267" s="353">
        <v>202112</v>
      </c>
      <c r="I267" s="353">
        <v>20221024</v>
      </c>
      <c r="J267" s="353">
        <v>20230125</v>
      </c>
      <c r="K267" s="354">
        <v>4664</v>
      </c>
      <c r="L267" s="354">
        <v>71.27</v>
      </c>
      <c r="M267" s="354">
        <v>65</v>
      </c>
      <c r="N267" s="354">
        <v>1.64</v>
      </c>
      <c r="O267" s="354">
        <v>0.24</v>
      </c>
      <c r="P267" s="354">
        <v>0.28000000000000003</v>
      </c>
      <c r="Q267" s="354">
        <v>0.28999999999999998</v>
      </c>
      <c r="R267" s="354">
        <v>41.67</v>
      </c>
      <c r="S267" s="354">
        <v>15.79</v>
      </c>
      <c r="T267" s="354">
        <v>18.95</v>
      </c>
      <c r="U267" s="354">
        <v>0.6</v>
      </c>
      <c r="V267" s="354">
        <v>1.36</v>
      </c>
      <c r="W267" s="354">
        <v>1.06</v>
      </c>
      <c r="X267" s="354">
        <v>1.27</v>
      </c>
      <c r="Y267" s="374">
        <f t="shared" si="12"/>
        <v>-0.22058823529411764</v>
      </c>
      <c r="Z267" s="374">
        <f t="shared" si="13"/>
        <v>0.19811320754716988</v>
      </c>
      <c r="AA267" s="354"/>
      <c r="AB267" s="354"/>
      <c r="AC267" s="354">
        <v>68.53</v>
      </c>
      <c r="AD267" s="354">
        <v>67.239999999999995</v>
      </c>
      <c r="AE267" s="354">
        <v>55.9</v>
      </c>
      <c r="AF267" s="354"/>
      <c r="AG267" s="354">
        <v>12.236906128069773</v>
      </c>
      <c r="AH267" s="354">
        <v>0.7492005202356361</v>
      </c>
      <c r="AI267" s="354">
        <v>0.51558411751204958</v>
      </c>
      <c r="AJ267" s="354">
        <v>0.32505546629944149</v>
      </c>
      <c r="AK267" s="354">
        <v>135.78773593304845</v>
      </c>
      <c r="AL267" s="354">
        <v>50.56</v>
      </c>
      <c r="AM267" s="354">
        <v>7.2</v>
      </c>
      <c r="AN267" s="354">
        <v>5.83</v>
      </c>
      <c r="AO267" s="354">
        <v>5.6438475235169294</v>
      </c>
      <c r="AP267" s="354">
        <v>65.247517961172065</v>
      </c>
      <c r="AQ267" s="354">
        <v>133.95143488841404</v>
      </c>
      <c r="AR267" s="354">
        <v>212.46599275089437</v>
      </c>
      <c r="AS267" s="354">
        <v>3.5912478004743327</v>
      </c>
      <c r="AT267" s="354">
        <v>9.9</v>
      </c>
      <c r="AU267" s="354">
        <v>12.35</v>
      </c>
      <c r="AV267" s="354">
        <v>25.53</v>
      </c>
      <c r="AW267" s="354">
        <v>679.39</v>
      </c>
      <c r="AX267" s="354">
        <v>864.23</v>
      </c>
      <c r="AY267" s="374">
        <v>0.25525691977111775</v>
      </c>
      <c r="AZ267" s="374">
        <v>6.119161390514873</v>
      </c>
      <c r="BA267" s="374">
        <v>1.0066764370623678</v>
      </c>
      <c r="BB267" s="374">
        <v>5.6140350877192988</v>
      </c>
      <c r="BC267" s="374">
        <v>1.0066764370623678</v>
      </c>
      <c r="BD267" s="354">
        <v>6.91</v>
      </c>
      <c r="BE267" s="374">
        <v>7.8929386791147083E-2</v>
      </c>
      <c r="BF267" s="374">
        <v>5.6483084721166393E-2</v>
      </c>
      <c r="BG267" s="354">
        <v>6.91</v>
      </c>
      <c r="BH267" s="354">
        <v>-0.96</v>
      </c>
      <c r="BI267" s="354">
        <v>5.27</v>
      </c>
      <c r="BJ267" s="354">
        <v>0.89</v>
      </c>
      <c r="BK267" s="374">
        <v>-0.36953941120607786</v>
      </c>
      <c r="BL267" s="374">
        <v>-1.557000186309852E-2</v>
      </c>
      <c r="BM267" s="354">
        <v>0</v>
      </c>
      <c r="BN267" s="354">
        <v>0</v>
      </c>
      <c r="BO267" s="374">
        <v>0</v>
      </c>
      <c r="BP267" s="374">
        <v>1.0701335812535868E-2</v>
      </c>
      <c r="BQ267" s="374">
        <v>4.6429862348156192E-3</v>
      </c>
      <c r="BR267" s="354">
        <v>73.06</v>
      </c>
      <c r="BS267" s="354">
        <v>88.07</v>
      </c>
      <c r="BT267" s="354">
        <v>89.87</v>
      </c>
      <c r="BU267" s="354" t="s">
        <v>100</v>
      </c>
      <c r="BV267" s="354">
        <v>238.38</v>
      </c>
      <c r="BW267" s="354">
        <v>611.91999999999996</v>
      </c>
      <c r="BX267" s="354">
        <v>6.12</v>
      </c>
      <c r="BY267" s="354">
        <v>5.24</v>
      </c>
      <c r="BZ267" s="354">
        <v>57.510615711252655</v>
      </c>
      <c r="CA267" s="354">
        <v>0</v>
      </c>
      <c r="CB267" s="354">
        <v>0.25278268362712675</v>
      </c>
      <c r="CC267" s="354">
        <v>-0.8944591410439886</v>
      </c>
      <c r="CD267" s="354">
        <v>0</v>
      </c>
      <c r="CE267" s="354">
        <v>2.96</v>
      </c>
      <c r="CF267" s="354">
        <v>2.5</v>
      </c>
      <c r="CG267" s="354">
        <v>1.84</v>
      </c>
      <c r="CH267" s="353" t="s">
        <v>100</v>
      </c>
      <c r="CI267" s="353">
        <v>568.42999999999995</v>
      </c>
    </row>
    <row r="268" spans="1:87" ht="13.5" thickBot="1">
      <c r="A268" s="353" t="s">
        <v>739</v>
      </c>
      <c r="B268" s="353" t="s">
        <v>740</v>
      </c>
      <c r="C268" s="353" t="s">
        <v>108</v>
      </c>
      <c r="D268" s="353" t="s">
        <v>176</v>
      </c>
      <c r="E268" s="353" t="s">
        <v>237</v>
      </c>
      <c r="F268" s="353" t="s">
        <v>105</v>
      </c>
      <c r="G268" s="353">
        <v>12</v>
      </c>
      <c r="H268" s="353">
        <v>202112</v>
      </c>
      <c r="I268" s="353">
        <v>20221031</v>
      </c>
      <c r="J268" s="353">
        <v>20230213</v>
      </c>
      <c r="K268" s="354">
        <v>7680.41</v>
      </c>
      <c r="L268" s="354">
        <v>185.22</v>
      </c>
      <c r="M268" s="354">
        <v>41</v>
      </c>
      <c r="N268" s="354">
        <v>2.23</v>
      </c>
      <c r="O268" s="354">
        <v>14.8</v>
      </c>
      <c r="P268" s="354">
        <v>6.42</v>
      </c>
      <c r="Q268" s="354">
        <v>6.15</v>
      </c>
      <c r="R268" s="354">
        <v>46.62</v>
      </c>
      <c r="S268" s="354">
        <v>30.44</v>
      </c>
      <c r="T268" s="354">
        <v>67.209999999999994</v>
      </c>
      <c r="U268" s="354">
        <v>54.71</v>
      </c>
      <c r="V268" s="354">
        <v>22.24</v>
      </c>
      <c r="W268" s="354">
        <v>52.75</v>
      </c>
      <c r="X268" s="354">
        <v>24.76</v>
      </c>
      <c r="Y268" s="374">
        <f t="shared" si="12"/>
        <v>1.3718525179856118</v>
      </c>
      <c r="Z268" s="374">
        <f t="shared" si="13"/>
        <v>-0.5306161137440758</v>
      </c>
      <c r="AA268" s="354">
        <v>81.53</v>
      </c>
      <c r="AB268" s="354"/>
      <c r="AC268" s="354">
        <v>3.39</v>
      </c>
      <c r="AD268" s="354">
        <v>3.51</v>
      </c>
      <c r="AE268" s="354">
        <v>7.48</v>
      </c>
      <c r="AF268" s="354"/>
      <c r="AG268" s="354">
        <v>251.96581196581195</v>
      </c>
      <c r="AH268" s="354">
        <v>58.183760683760681</v>
      </c>
      <c r="AI268" s="354">
        <v>102.67094017094016</v>
      </c>
      <c r="AJ268" s="354">
        <v>-113.78205128205128</v>
      </c>
      <c r="AK268" s="354">
        <v>1.7243438085327782</v>
      </c>
      <c r="AL268" s="354">
        <v>2.61</v>
      </c>
      <c r="AM268" s="354"/>
      <c r="AN268" s="354">
        <v>0.65</v>
      </c>
      <c r="AO268" s="354">
        <v>2.3497686567164178</v>
      </c>
      <c r="AP268" s="354">
        <v>4.0982801360745453</v>
      </c>
      <c r="AQ268" s="354">
        <v>5.7665914672216445</v>
      </c>
      <c r="AR268" s="354">
        <v>-5.2034689201877935</v>
      </c>
      <c r="AS268" s="354">
        <v>12.414529914529917</v>
      </c>
      <c r="AT268" s="354">
        <v>-12.23</v>
      </c>
      <c r="AU268" s="354">
        <v>-0.19</v>
      </c>
      <c r="AV268" s="354">
        <v>72.400000000000006</v>
      </c>
      <c r="AW268" s="354">
        <v>9313</v>
      </c>
      <c r="AX268" s="354">
        <v>11946.13</v>
      </c>
      <c r="AY268" s="374">
        <v>0.72399111440207331</v>
      </c>
      <c r="AZ268" s="374">
        <v>2.878654970760234</v>
      </c>
      <c r="BA268" s="374">
        <v>5.7995391705069128</v>
      </c>
      <c r="BB268" s="374">
        <v>3.0381050463439752</v>
      </c>
      <c r="BC268" s="374">
        <v>5.7995391705069128</v>
      </c>
      <c r="BD268" s="354">
        <v>-473.08</v>
      </c>
      <c r="BE268" s="374">
        <v>0.13482695648300744</v>
      </c>
      <c r="BF268" s="374">
        <v>0.11098430813124108</v>
      </c>
      <c r="BG268" s="354">
        <v>16.78</v>
      </c>
      <c r="BH268" s="354">
        <v>3.79</v>
      </c>
      <c r="BI268" s="354">
        <v>11.4</v>
      </c>
      <c r="BJ268" s="354">
        <v>2.61</v>
      </c>
      <c r="BK268" s="374">
        <v>-2.1082206035379811</v>
      </c>
      <c r="BL268" s="374">
        <v>-0.85905698778833106</v>
      </c>
      <c r="BM268" s="354">
        <v>0</v>
      </c>
      <c r="BN268" s="354">
        <v>0</v>
      </c>
      <c r="BO268" s="374">
        <v>0</v>
      </c>
      <c r="BP268" s="374">
        <v>0.32864754114189271</v>
      </c>
      <c r="BQ268" s="374">
        <v>-0.64269120697046589</v>
      </c>
      <c r="BR268" s="354">
        <v>2239</v>
      </c>
      <c r="BS268" s="354">
        <v>4752</v>
      </c>
      <c r="BT268" s="354">
        <v>3999</v>
      </c>
      <c r="BU268" s="354">
        <v>15380</v>
      </c>
      <c r="BV268" s="354">
        <v>1285</v>
      </c>
      <c r="BW268" s="354">
        <v>287.87</v>
      </c>
      <c r="BX268" s="354">
        <v>23.09</v>
      </c>
      <c r="BY268" s="354">
        <v>23.55</v>
      </c>
      <c r="BZ268" s="354">
        <v>9.6709265175718837</v>
      </c>
      <c r="CA268" s="354"/>
      <c r="CB268" s="354">
        <v>1.020121443028932</v>
      </c>
      <c r="CC268" s="354">
        <v>2.8727998816743083</v>
      </c>
      <c r="CD268" s="354">
        <v>-34.85</v>
      </c>
      <c r="CE268" s="354">
        <v>0.72</v>
      </c>
      <c r="CF268" s="354">
        <v>0.77</v>
      </c>
      <c r="CG268" s="354">
        <v>0.45</v>
      </c>
      <c r="CH268" s="353" t="s">
        <v>100</v>
      </c>
      <c r="CI268" s="353">
        <v>-209</v>
      </c>
    </row>
    <row r="269" spans="1:87" ht="13.5" thickBot="1">
      <c r="A269" s="353" t="s">
        <v>741</v>
      </c>
      <c r="B269" s="353" t="s">
        <v>742</v>
      </c>
      <c r="C269" s="353" t="s">
        <v>108</v>
      </c>
      <c r="D269" s="353" t="s">
        <v>123</v>
      </c>
      <c r="E269" s="353" t="s">
        <v>743</v>
      </c>
      <c r="F269" s="353" t="s">
        <v>105</v>
      </c>
      <c r="G269" s="353">
        <v>12</v>
      </c>
      <c r="H269" s="353">
        <v>202112</v>
      </c>
      <c r="I269" s="353">
        <v>20221027</v>
      </c>
      <c r="J269" s="353">
        <v>20230202</v>
      </c>
      <c r="K269" s="354">
        <v>16661.95</v>
      </c>
      <c r="L269" s="354">
        <v>209.32</v>
      </c>
      <c r="M269" s="354">
        <v>80</v>
      </c>
      <c r="N269" s="354">
        <v>0.9</v>
      </c>
      <c r="O269" s="354">
        <v>2.84</v>
      </c>
      <c r="P269" s="354">
        <v>3.93</v>
      </c>
      <c r="Q269" s="354">
        <v>4.6500000000000004</v>
      </c>
      <c r="R269" s="354">
        <v>10.210000000000001</v>
      </c>
      <c r="S269" s="354">
        <v>11.44</v>
      </c>
      <c r="T269" s="354">
        <v>9.11</v>
      </c>
      <c r="U269" s="354">
        <v>8.9499999999999993</v>
      </c>
      <c r="V269" s="354">
        <v>6.93</v>
      </c>
      <c r="W269" s="354">
        <v>11.32</v>
      </c>
      <c r="X269" s="354">
        <v>19.559999999999999</v>
      </c>
      <c r="Y269" s="374">
        <f t="shared" si="12"/>
        <v>0.63347763347763353</v>
      </c>
      <c r="Z269" s="374">
        <f t="shared" si="13"/>
        <v>0.7279151943462896</v>
      </c>
      <c r="AA269" s="354">
        <v>17.53</v>
      </c>
      <c r="AB269" s="354">
        <v>52.57</v>
      </c>
      <c r="AC269" s="354">
        <v>23.39</v>
      </c>
      <c r="AD269" s="354">
        <v>18.5</v>
      </c>
      <c r="AE269" s="354">
        <v>10.7</v>
      </c>
      <c r="AF269" s="354">
        <v>0.35</v>
      </c>
      <c r="AG269" s="354">
        <v>34.385464569889102</v>
      </c>
      <c r="AH269" s="354">
        <v>7.9531482989787596</v>
      </c>
      <c r="AI269" s="354">
        <v>29.76775891234885</v>
      </c>
      <c r="AJ269" s="354">
        <v>25.905845498402357</v>
      </c>
      <c r="AK269" s="354">
        <v>6.9518165814677122</v>
      </c>
      <c r="AL269" s="354">
        <v>20.7</v>
      </c>
      <c r="AM269" s="354">
        <v>8.33</v>
      </c>
      <c r="AN269" s="354">
        <v>1.99</v>
      </c>
      <c r="AO269" s="354">
        <v>6.6504164887111843</v>
      </c>
      <c r="AP269" s="354">
        <v>14.994976126680193</v>
      </c>
      <c r="AQ269" s="354">
        <v>7.6820583377111449</v>
      </c>
      <c r="AR269" s="354">
        <v>8.8272610350311691</v>
      </c>
      <c r="AS269" s="354">
        <v>15.279969926696324</v>
      </c>
      <c r="AT269" s="354">
        <v>25.12</v>
      </c>
      <c r="AU269" s="354">
        <v>14.01</v>
      </c>
      <c r="AV269" s="354">
        <v>31.49</v>
      </c>
      <c r="AW269" s="354">
        <v>7720.83</v>
      </c>
      <c r="AX269" s="354">
        <v>8620.58</v>
      </c>
      <c r="AY269" s="374">
        <v>0.17659694935227926</v>
      </c>
      <c r="AZ269" s="374">
        <v>-2.7026912660798916E-2</v>
      </c>
      <c r="BA269" s="374">
        <v>0</v>
      </c>
      <c r="BB269" s="374">
        <v>-3.5234899328859058E-2</v>
      </c>
      <c r="BC269" s="374">
        <v>0</v>
      </c>
      <c r="BD269" s="354">
        <v>40.28</v>
      </c>
      <c r="BE269" s="374">
        <v>0</v>
      </c>
      <c r="BF269" s="374">
        <v>6.8483119104979812E-2</v>
      </c>
      <c r="BG269" s="354">
        <v>16.02</v>
      </c>
      <c r="BH269" s="354">
        <v>14.02</v>
      </c>
      <c r="BI269" s="354">
        <v>8.8000000000000007</v>
      </c>
      <c r="BJ269" s="354">
        <v>8.52</v>
      </c>
      <c r="BK269" s="374">
        <v>-0.12973477194967536</v>
      </c>
      <c r="BL269" s="374">
        <v>-0.11231238147436055</v>
      </c>
      <c r="BM269" s="354">
        <v>0.48</v>
      </c>
      <c r="BN269" s="354">
        <v>1.1399999999999999</v>
      </c>
      <c r="BO269" s="374">
        <v>0.12573637035391469</v>
      </c>
      <c r="BP269" s="374">
        <v>3.8432146027731519E-2</v>
      </c>
      <c r="BQ269" s="374">
        <v>0.12518529766310213</v>
      </c>
      <c r="BR269" s="354">
        <v>705.74</v>
      </c>
      <c r="BS269" s="354">
        <v>942.16</v>
      </c>
      <c r="BT269" s="354">
        <v>810.55</v>
      </c>
      <c r="BU269" s="354">
        <v>2814.04</v>
      </c>
      <c r="BV269" s="354">
        <v>459.87</v>
      </c>
      <c r="BW269" s="354">
        <v>-2.7</v>
      </c>
      <c r="BX269" s="354">
        <v>7.59</v>
      </c>
      <c r="BY269" s="354">
        <v>8.73</v>
      </c>
      <c r="BZ269" s="354">
        <v>0</v>
      </c>
      <c r="CA269" s="354">
        <v>57.63</v>
      </c>
      <c r="CB269" s="354">
        <v>0.79377508758188997</v>
      </c>
      <c r="CC269" s="354">
        <v>1.4253937187409875</v>
      </c>
      <c r="CD269" s="354">
        <v>1.36</v>
      </c>
      <c r="CE269" s="354">
        <v>1.5</v>
      </c>
      <c r="CF269" s="354">
        <v>1.75</v>
      </c>
      <c r="CG269" s="354">
        <v>1.24</v>
      </c>
      <c r="CH269" s="353" t="s">
        <v>100</v>
      </c>
      <c r="CI269" s="355">
        <v>1670.53</v>
      </c>
    </row>
    <row r="270" spans="1:87" ht="13.5" thickBot="1">
      <c r="A270" s="353" t="s">
        <v>744</v>
      </c>
      <c r="B270" s="353" t="s">
        <v>745</v>
      </c>
      <c r="C270" s="353" t="s">
        <v>108</v>
      </c>
      <c r="D270" s="353" t="s">
        <v>147</v>
      </c>
      <c r="E270" s="353" t="s">
        <v>746</v>
      </c>
      <c r="F270" s="353" t="s">
        <v>105</v>
      </c>
      <c r="G270" s="353">
        <v>4</v>
      </c>
      <c r="H270" s="353">
        <v>202204</v>
      </c>
      <c r="I270" s="353">
        <v>20221206</v>
      </c>
      <c r="J270" s="353">
        <v>20230314</v>
      </c>
      <c r="K270" s="354">
        <v>9011</v>
      </c>
      <c r="L270" s="354">
        <v>241.85</v>
      </c>
      <c r="M270" s="354">
        <v>37</v>
      </c>
      <c r="N270" s="354">
        <v>0.81</v>
      </c>
      <c r="O270" s="354">
        <v>3.27</v>
      </c>
      <c r="P270" s="354">
        <v>1.46</v>
      </c>
      <c r="Q270" s="354">
        <v>1.58</v>
      </c>
      <c r="R270" s="354">
        <v>12.23</v>
      </c>
      <c r="S270" s="354">
        <v>-5.32</v>
      </c>
      <c r="T270" s="354">
        <v>7.18</v>
      </c>
      <c r="U270" s="354">
        <v>11.07</v>
      </c>
      <c r="V270" s="354">
        <v>9.01</v>
      </c>
      <c r="W270" s="354">
        <v>10.51</v>
      </c>
      <c r="X270" s="354">
        <v>9.73</v>
      </c>
      <c r="Y270" s="374">
        <f t="shared" si="12"/>
        <v>0.16648168701442834</v>
      </c>
      <c r="Z270" s="374">
        <f t="shared" si="13"/>
        <v>-7.4215033301617495E-2</v>
      </c>
      <c r="AA270" s="354">
        <v>23.17</v>
      </c>
      <c r="AB270" s="354"/>
      <c r="AC270" s="354">
        <v>21.85</v>
      </c>
      <c r="AD270" s="354">
        <v>23.01</v>
      </c>
      <c r="AE270" s="354">
        <v>24.87</v>
      </c>
      <c r="AF270" s="354"/>
      <c r="AG270" s="354">
        <v>400.80601806793879</v>
      </c>
      <c r="AH270" s="354">
        <v>11.11371920762034</v>
      </c>
      <c r="AI270" s="354">
        <v>21.983025494486157</v>
      </c>
      <c r="AJ270" s="354">
        <v>11.781475373071066</v>
      </c>
      <c r="AK270" s="354">
        <v>10.922063483037062</v>
      </c>
      <c r="AL270" s="354">
        <v>13.9</v>
      </c>
      <c r="AM270" s="354">
        <v>3.59</v>
      </c>
      <c r="AN270" s="354">
        <v>0.6</v>
      </c>
      <c r="AO270" s="354">
        <v>0.68329350577656811</v>
      </c>
      <c r="AP270" s="354">
        <v>3.4455565565106103</v>
      </c>
      <c r="AQ270" s="354">
        <v>12.458164563866823</v>
      </c>
      <c r="AR270" s="354">
        <v>23.245658166715621</v>
      </c>
      <c r="AS270" s="354">
        <v>11.127427362872844</v>
      </c>
      <c r="AT270" s="354">
        <v>67.44</v>
      </c>
      <c r="AU270" s="354">
        <v>9.3800000000000008</v>
      </c>
      <c r="AV270" s="354">
        <v>48.76</v>
      </c>
      <c r="AW270" s="354">
        <v>12952.59</v>
      </c>
      <c r="AX270" s="354">
        <v>16039.47</v>
      </c>
      <c r="AY270" s="374">
        <v>7.3332260065461119E-2</v>
      </c>
      <c r="AZ270" s="374">
        <v>0.18591905884493223</v>
      </c>
      <c r="BA270" s="374">
        <v>0.14813372544358946</v>
      </c>
      <c r="BB270" s="374">
        <v>0.18207282913165265</v>
      </c>
      <c r="BC270" s="374">
        <v>0.14813372544358946</v>
      </c>
      <c r="BD270" s="354">
        <v>17.78</v>
      </c>
      <c r="BE270" s="374">
        <v>0.12245279787133978</v>
      </c>
      <c r="BF270" s="374">
        <v>7.1546425295105881E-2</v>
      </c>
      <c r="BG270" s="354">
        <v>10.34</v>
      </c>
      <c r="BH270" s="354">
        <v>8.8699999999999992</v>
      </c>
      <c r="BI270" s="354">
        <v>7.41</v>
      </c>
      <c r="BJ270" s="354">
        <v>6.27</v>
      </c>
      <c r="BK270" s="374">
        <v>-0.46406488151386943</v>
      </c>
      <c r="BL270" s="374">
        <v>-2.5452587190659081E-2</v>
      </c>
      <c r="BM270" s="354">
        <v>0.63</v>
      </c>
      <c r="BN270" s="354">
        <v>0.8</v>
      </c>
      <c r="BO270" s="374">
        <v>0.13136916388880171</v>
      </c>
      <c r="BP270" s="374">
        <v>4.6287876749772347E-2</v>
      </c>
      <c r="BQ270" s="374">
        <v>4.9069035289758714E-2</v>
      </c>
      <c r="BR270" s="354">
        <v>497.7</v>
      </c>
      <c r="BS270" s="354">
        <v>803.77</v>
      </c>
      <c r="BT270" s="354">
        <v>645.86</v>
      </c>
      <c r="BU270" s="354">
        <v>1663.4</v>
      </c>
      <c r="BV270" s="354">
        <v>339.79</v>
      </c>
      <c r="BW270" s="354">
        <v>8.59</v>
      </c>
      <c r="BX270" s="354">
        <v>2.77</v>
      </c>
      <c r="BY270" s="354">
        <v>2.77</v>
      </c>
      <c r="BZ270" s="354">
        <v>-13.993358210706658</v>
      </c>
      <c r="CA270" s="354">
        <v>39.49</v>
      </c>
      <c r="CB270" s="354">
        <v>0.56604237587868611</v>
      </c>
      <c r="CC270" s="354">
        <v>0.42483972044058821</v>
      </c>
      <c r="CD270" s="354">
        <v>0.65</v>
      </c>
      <c r="CE270" s="354">
        <v>1.08</v>
      </c>
      <c r="CF270" s="354">
        <v>0.36</v>
      </c>
      <c r="CG270" s="354">
        <v>0.2</v>
      </c>
      <c r="CH270" s="353" t="s">
        <v>100</v>
      </c>
      <c r="CI270" s="355">
        <v>2240.84</v>
      </c>
    </row>
    <row r="271" spans="1:87" ht="13.5" thickBot="1">
      <c r="A271" s="353" t="s">
        <v>747</v>
      </c>
      <c r="B271" s="353" t="s">
        <v>748</v>
      </c>
      <c r="C271" s="353" t="s">
        <v>96</v>
      </c>
      <c r="D271" s="353" t="s">
        <v>103</v>
      </c>
      <c r="E271" s="353" t="s">
        <v>749</v>
      </c>
      <c r="F271" s="353" t="s">
        <v>99</v>
      </c>
      <c r="G271" s="353">
        <v>12</v>
      </c>
      <c r="H271" s="353">
        <v>202112</v>
      </c>
      <c r="I271" s="353">
        <v>20221027</v>
      </c>
      <c r="J271" s="353">
        <v>20230127</v>
      </c>
      <c r="K271" s="354">
        <v>120037.63</v>
      </c>
      <c r="L271" s="354">
        <v>230.66</v>
      </c>
      <c r="M271" s="354">
        <v>520</v>
      </c>
      <c r="N271" s="354">
        <v>1.1399999999999999</v>
      </c>
      <c r="O271" s="354">
        <v>3.19</v>
      </c>
      <c r="P271" s="354">
        <v>3.96</v>
      </c>
      <c r="Q271" s="354">
        <v>3.44</v>
      </c>
      <c r="R271" s="354">
        <v>23.82</v>
      </c>
      <c r="S271" s="354">
        <v>6</v>
      </c>
      <c r="T271" s="354">
        <v>14.68</v>
      </c>
      <c r="U271" s="354">
        <v>12.7</v>
      </c>
      <c r="V271" s="354">
        <v>10.35</v>
      </c>
      <c r="W271" s="354">
        <v>13.85</v>
      </c>
      <c r="X271" s="354">
        <v>14.9</v>
      </c>
      <c r="Y271" s="374">
        <f t="shared" si="12"/>
        <v>0.33816425120772942</v>
      </c>
      <c r="Z271" s="374">
        <f t="shared" si="13"/>
        <v>7.5812274368231014E-2</v>
      </c>
      <c r="AA271" s="354">
        <v>2.2599999999999998</v>
      </c>
      <c r="AB271" s="354">
        <v>12</v>
      </c>
      <c r="AC271" s="354">
        <v>18.16</v>
      </c>
      <c r="AD271" s="354">
        <v>16.66</v>
      </c>
      <c r="AE271" s="354">
        <v>15.48</v>
      </c>
      <c r="AF271" s="354">
        <v>1.39</v>
      </c>
      <c r="AG271" s="354">
        <v>107.86285714285714</v>
      </c>
      <c r="AH271" s="354">
        <v>14.04</v>
      </c>
      <c r="AI271" s="354">
        <v>12.264761904761905</v>
      </c>
      <c r="AJ271" s="354">
        <v>7.1676190476190476</v>
      </c>
      <c r="AK271" s="354">
        <v>18.974685510172389</v>
      </c>
      <c r="AL271" s="354">
        <v>14.92</v>
      </c>
      <c r="AM271" s="354">
        <v>7.68</v>
      </c>
      <c r="AN271" s="354">
        <v>2.12</v>
      </c>
      <c r="AO271" s="354">
        <v>2.6904888041251676</v>
      </c>
      <c r="AP271" s="354">
        <v>12.794507893852872</v>
      </c>
      <c r="AQ271" s="354">
        <v>23.661593415126571</v>
      </c>
      <c r="AR271" s="354">
        <v>40.488174328992827</v>
      </c>
      <c r="AS271" s="354">
        <v>12.087619047619048</v>
      </c>
      <c r="AT271" s="354">
        <v>30.02</v>
      </c>
      <c r="AU271" s="354">
        <v>-0.32</v>
      </c>
      <c r="AV271" s="354">
        <v>22.09</v>
      </c>
      <c r="AW271" s="354">
        <v>50971</v>
      </c>
      <c r="AX271" s="354">
        <v>58732.61</v>
      </c>
      <c r="AY271" s="374">
        <v>0.2209207626712657</v>
      </c>
      <c r="AZ271" s="374">
        <v>1.1644429619746497</v>
      </c>
      <c r="BA271" s="374">
        <v>0.5106523171535251</v>
      </c>
      <c r="BB271" s="374">
        <v>1.1651542649727769</v>
      </c>
      <c r="BC271" s="374">
        <v>0.5106523171535251</v>
      </c>
      <c r="BD271" s="354">
        <v>41.76</v>
      </c>
      <c r="BE271" s="374">
        <v>0.15452125036978601</v>
      </c>
      <c r="BF271" s="374">
        <v>9.2021323079612E-2</v>
      </c>
      <c r="BG271" s="354">
        <v>16.149999999999999</v>
      </c>
      <c r="BH271" s="354">
        <v>13.66</v>
      </c>
      <c r="BI271" s="354">
        <v>8.3000000000000007</v>
      </c>
      <c r="BJ271" s="354">
        <v>7.01</v>
      </c>
      <c r="BK271" s="374">
        <v>-0.41559248330486098</v>
      </c>
      <c r="BL271" s="374">
        <v>-4.7255774528501798E-2</v>
      </c>
      <c r="BM271" s="354">
        <v>2.08</v>
      </c>
      <c r="BN271" s="354">
        <v>2.5</v>
      </c>
      <c r="BO271" s="374">
        <v>0.32905982905982911</v>
      </c>
      <c r="BP271" s="374">
        <v>6.0330010312822271E-2</v>
      </c>
      <c r="BQ271" s="374">
        <v>3.079932557416229E-2</v>
      </c>
      <c r="BR271" s="354">
        <v>9147</v>
      </c>
      <c r="BS271" s="354">
        <v>11499</v>
      </c>
      <c r="BT271" s="354">
        <v>8284</v>
      </c>
      <c r="BU271" s="354">
        <v>26033</v>
      </c>
      <c r="BV271" s="354">
        <v>6489</v>
      </c>
      <c r="BW271" s="354">
        <v>116.44</v>
      </c>
      <c r="BX271" s="354">
        <v>13.02</v>
      </c>
      <c r="BY271" s="354">
        <v>11.98</v>
      </c>
      <c r="BZ271" s="354">
        <v>17.888127853881279</v>
      </c>
      <c r="CA271" s="354">
        <v>62.02</v>
      </c>
      <c r="CB271" s="354">
        <v>0.80691411126354951</v>
      </c>
      <c r="CC271" s="354">
        <v>2.5343466577091029</v>
      </c>
      <c r="CD271" s="354">
        <v>1.63</v>
      </c>
      <c r="CE271" s="354">
        <v>1.41</v>
      </c>
      <c r="CF271" s="354">
        <v>0.99</v>
      </c>
      <c r="CG271" s="354">
        <v>0.4</v>
      </c>
      <c r="CH271" s="353" t="s">
        <v>100</v>
      </c>
      <c r="CI271" s="355">
        <v>16516</v>
      </c>
    </row>
    <row r="272" spans="1:87" ht="13.5" thickBot="1">
      <c r="A272" s="353" t="s">
        <v>750</v>
      </c>
      <c r="B272" s="353" t="s">
        <v>751</v>
      </c>
      <c r="C272" s="353" t="s">
        <v>108</v>
      </c>
      <c r="D272" s="353" t="s">
        <v>176</v>
      </c>
      <c r="E272" s="353" t="s">
        <v>177</v>
      </c>
      <c r="F272" s="353" t="s">
        <v>105</v>
      </c>
      <c r="G272" s="353">
        <v>12</v>
      </c>
      <c r="H272" s="353">
        <v>202112</v>
      </c>
      <c r="I272" s="353">
        <v>20221027</v>
      </c>
      <c r="J272" s="353">
        <v>20230202</v>
      </c>
      <c r="K272" s="354">
        <v>5091.17</v>
      </c>
      <c r="L272" s="354">
        <v>100.54</v>
      </c>
      <c r="M272" s="354">
        <v>51</v>
      </c>
      <c r="N272" s="354">
        <v>0.63</v>
      </c>
      <c r="O272" s="354">
        <v>0.42</v>
      </c>
      <c r="P272" s="354">
        <v>0.4</v>
      </c>
      <c r="Q272" s="354">
        <v>0.57999999999999996</v>
      </c>
      <c r="R272" s="354">
        <v>11.9</v>
      </c>
      <c r="S272" s="354">
        <v>8.89</v>
      </c>
      <c r="T272" s="354">
        <v>8.51</v>
      </c>
      <c r="U272" s="354">
        <v>1.9</v>
      </c>
      <c r="V272" s="354">
        <v>1.88</v>
      </c>
      <c r="W272" s="354">
        <v>1.92</v>
      </c>
      <c r="X272" s="354">
        <v>2.06</v>
      </c>
      <c r="Y272" s="374">
        <f t="shared" si="12"/>
        <v>2.1276595744680771E-2</v>
      </c>
      <c r="Z272" s="374">
        <f t="shared" si="13"/>
        <v>7.2916666666666741E-2</v>
      </c>
      <c r="AA272" s="354">
        <v>14.27</v>
      </c>
      <c r="AB272" s="354"/>
      <c r="AC272" s="354">
        <v>52.92</v>
      </c>
      <c r="AD272" s="354">
        <v>52.37</v>
      </c>
      <c r="AE272" s="354">
        <v>48.92</v>
      </c>
      <c r="AF272" s="354"/>
      <c r="AG272" s="354">
        <v>9.6994484580128955</v>
      </c>
      <c r="AH272" s="354">
        <v>1.9456614619746757</v>
      </c>
      <c r="AI272" s="354">
        <v>2.086285248193894</v>
      </c>
      <c r="AJ272" s="354">
        <v>1.8824283383826617</v>
      </c>
      <c r="AK272" s="354">
        <v>47.98960261386803</v>
      </c>
      <c r="AL272" s="354">
        <v>53.64</v>
      </c>
      <c r="AM272" s="354">
        <v>15.92</v>
      </c>
      <c r="AN272" s="354">
        <v>10.19</v>
      </c>
      <c r="AO272" s="354">
        <v>10.062175218843354</v>
      </c>
      <c r="AP272" s="354">
        <v>36.42400661003682</v>
      </c>
      <c r="AQ272" s="354">
        <v>46.780539715341583</v>
      </c>
      <c r="AR272" s="354">
        <v>51.846621685752602</v>
      </c>
      <c r="AS272" s="354">
        <v>2.8828361687252388</v>
      </c>
      <c r="AT272" s="354">
        <v>6.32</v>
      </c>
      <c r="AU272" s="354">
        <v>6.93</v>
      </c>
      <c r="AV272" s="354">
        <v>16.600000000000001</v>
      </c>
      <c r="AW272" s="354">
        <v>466.27</v>
      </c>
      <c r="AX272" s="354">
        <v>462.74</v>
      </c>
      <c r="AY272" s="374">
        <v>0.11761773158612555</v>
      </c>
      <c r="AZ272" s="374">
        <v>0.22728595682755276</v>
      </c>
      <c r="BA272" s="374">
        <v>0.27982281961203603</v>
      </c>
      <c r="BB272" s="374">
        <v>0.23831940373896801</v>
      </c>
      <c r="BC272" s="374">
        <v>0.27982281961203603</v>
      </c>
      <c r="BD272" s="354">
        <v>27.4</v>
      </c>
      <c r="BE272" s="374">
        <v>0.33766261523774244</v>
      </c>
      <c r="BF272" s="374">
        <v>0.17922265175678842</v>
      </c>
      <c r="BG272" s="354">
        <v>27.4</v>
      </c>
      <c r="BH272" s="354">
        <v>23.5</v>
      </c>
      <c r="BI272" s="354">
        <v>16.5</v>
      </c>
      <c r="BJ272" s="354">
        <v>15.4</v>
      </c>
      <c r="BK272" s="374">
        <v>-9.7712865480745065E-2</v>
      </c>
      <c r="BL272" s="374">
        <v>-2.1017371316904399E-2</v>
      </c>
      <c r="BM272" s="354">
        <v>0.95</v>
      </c>
      <c r="BN272" s="354">
        <v>0.97</v>
      </c>
      <c r="BO272" s="374">
        <v>0.49340546583354949</v>
      </c>
      <c r="BP272" s="374">
        <v>1.9433294666147381E-2</v>
      </c>
      <c r="BQ272" s="374">
        <v>1.8801721318244719E-2</v>
      </c>
      <c r="BR272" s="354">
        <v>125.84</v>
      </c>
      <c r="BS272" s="354">
        <v>132.31</v>
      </c>
      <c r="BT272" s="354">
        <v>97.68</v>
      </c>
      <c r="BU272" s="354" t="s">
        <v>100</v>
      </c>
      <c r="BV272" s="354">
        <v>101.2</v>
      </c>
      <c r="BW272" s="354">
        <v>22.59</v>
      </c>
      <c r="BX272" s="354">
        <v>20.059999999999999</v>
      </c>
      <c r="BY272" s="354">
        <v>20.04</v>
      </c>
      <c r="BZ272" s="354">
        <v>170.48561151079136</v>
      </c>
      <c r="CA272" s="354">
        <v>0</v>
      </c>
      <c r="CB272" s="354">
        <v>0.42791004699438107</v>
      </c>
      <c r="CC272" s="354">
        <v>-0.94139390600991502</v>
      </c>
      <c r="CD272" s="354">
        <v>0</v>
      </c>
      <c r="CE272" s="354">
        <v>2.41</v>
      </c>
      <c r="CF272" s="354">
        <v>2.96</v>
      </c>
      <c r="CG272" s="354">
        <v>2.0499999999999998</v>
      </c>
      <c r="CH272" s="353" t="s">
        <v>100</v>
      </c>
      <c r="CI272" s="353">
        <v>417.07</v>
      </c>
    </row>
    <row r="273" spans="1:87" ht="13.5" thickBot="1">
      <c r="A273" s="353" t="s">
        <v>752</v>
      </c>
      <c r="B273" s="353" t="s">
        <v>753</v>
      </c>
      <c r="C273" s="353" t="s">
        <v>108</v>
      </c>
      <c r="D273" s="353" t="s">
        <v>129</v>
      </c>
      <c r="E273" s="353" t="s">
        <v>299</v>
      </c>
      <c r="F273" s="353" t="s">
        <v>105</v>
      </c>
      <c r="G273" s="353">
        <v>12</v>
      </c>
      <c r="H273" s="353">
        <v>202112</v>
      </c>
      <c r="I273" s="353">
        <v>20221101</v>
      </c>
      <c r="J273" s="353">
        <v>20230216</v>
      </c>
      <c r="K273" s="354">
        <v>5096.47</v>
      </c>
      <c r="L273" s="354">
        <v>15.8</v>
      </c>
      <c r="M273" s="354">
        <v>323</v>
      </c>
      <c r="N273" s="354">
        <v>0.69</v>
      </c>
      <c r="O273" s="354">
        <v>0.25</v>
      </c>
      <c r="P273" s="354">
        <v>-0.05</v>
      </c>
      <c r="Q273" s="354">
        <v>0.25</v>
      </c>
      <c r="R273" s="354">
        <v>24</v>
      </c>
      <c r="S273" s="354">
        <v>10</v>
      </c>
      <c r="T273" s="354">
        <v>99.57</v>
      </c>
      <c r="U273" s="354">
        <v>0.95</v>
      </c>
      <c r="V273" s="354">
        <v>0.49</v>
      </c>
      <c r="W273" s="354">
        <v>0.79</v>
      </c>
      <c r="X273" s="354">
        <v>1.34</v>
      </c>
      <c r="Y273" s="374">
        <f t="shared" si="12"/>
        <v>0.61224489795918369</v>
      </c>
      <c r="Z273" s="374">
        <f t="shared" si="13"/>
        <v>0.69620253164556956</v>
      </c>
      <c r="AA273" s="354">
        <v>-11.97</v>
      </c>
      <c r="AB273" s="354">
        <v>34.130000000000003</v>
      </c>
      <c r="AC273" s="354">
        <v>15.34</v>
      </c>
      <c r="AD273" s="354">
        <v>20.05</v>
      </c>
      <c r="AE273" s="354">
        <v>11.76</v>
      </c>
      <c r="AF273" s="354">
        <v>0.59</v>
      </c>
      <c r="AG273" s="354">
        <v>5.0855041782038066</v>
      </c>
      <c r="AH273" s="354">
        <v>0.95490581968536203</v>
      </c>
      <c r="AI273" s="354">
        <v>1.1962576207209108</v>
      </c>
      <c r="AJ273" s="354">
        <v>1.0660410742888362</v>
      </c>
      <c r="AK273" s="354">
        <v>13.324888990378129</v>
      </c>
      <c r="AL273" s="354">
        <v>20.43</v>
      </c>
      <c r="AM273" s="354">
        <v>2.0499999999999998</v>
      </c>
      <c r="AN273" s="354">
        <v>3.11</v>
      </c>
      <c r="AO273" s="354">
        <v>2.8197725792520836</v>
      </c>
      <c r="AP273" s="354">
        <v>11.213144133210349</v>
      </c>
      <c r="AQ273" s="354">
        <v>11.98735538648371</v>
      </c>
      <c r="AR273" s="354">
        <v>13.451606677479376</v>
      </c>
      <c r="AS273" s="354">
        <v>4.8021157977078861</v>
      </c>
      <c r="AT273" s="354">
        <v>7.72</v>
      </c>
      <c r="AU273" s="354">
        <v>23.39</v>
      </c>
      <c r="AV273" s="354">
        <v>45.31</v>
      </c>
      <c r="AW273" s="354">
        <v>1434.97</v>
      </c>
      <c r="AX273" s="354">
        <v>1606.7</v>
      </c>
      <c r="AY273" s="374">
        <v>0.45307826129222367</v>
      </c>
      <c r="AZ273" s="374">
        <v>1.0671044274071622</v>
      </c>
      <c r="BA273" s="374">
        <v>1.6046338360894057</v>
      </c>
      <c r="BB273" s="374">
        <v>1.0351375060773249</v>
      </c>
      <c r="BC273" s="374">
        <v>1.6046338360894057</v>
      </c>
      <c r="BD273" s="354">
        <v>13.11</v>
      </c>
      <c r="BE273" s="374">
        <v>0.13769011508704754</v>
      </c>
      <c r="BF273" s="374">
        <v>0.10387786471946112</v>
      </c>
      <c r="BG273" s="354">
        <v>13.11</v>
      </c>
      <c r="BH273" s="354">
        <v>27.73</v>
      </c>
      <c r="BI273" s="354">
        <v>11.07</v>
      </c>
      <c r="BJ273" s="354">
        <v>20.14</v>
      </c>
      <c r="BK273" s="374">
        <v>-0.10885326385933591</v>
      </c>
      <c r="BL273" s="374">
        <v>-2.5605434951794102E-2</v>
      </c>
      <c r="BM273" s="354">
        <v>0</v>
      </c>
      <c r="BN273" s="354">
        <v>0</v>
      </c>
      <c r="BO273" s="374">
        <v>0</v>
      </c>
      <c r="BP273" s="374">
        <v>5.9906262213636263E-2</v>
      </c>
      <c r="BQ273" s="374">
        <v>6.6878360996790231E-2</v>
      </c>
      <c r="BR273" s="354">
        <v>294.14999999999998</v>
      </c>
      <c r="BS273" s="354">
        <v>307.77999999999997</v>
      </c>
      <c r="BT273" s="354">
        <v>244.69</v>
      </c>
      <c r="BU273" s="354" t="s">
        <v>100</v>
      </c>
      <c r="BV273" s="354">
        <v>231.06</v>
      </c>
      <c r="BW273" s="354">
        <v>106.71</v>
      </c>
      <c r="BX273" s="354">
        <v>18.78</v>
      </c>
      <c r="BY273" s="354">
        <v>18.78</v>
      </c>
      <c r="BZ273" s="354">
        <v>32.350353356890459</v>
      </c>
      <c r="CA273" s="354">
        <v>0</v>
      </c>
      <c r="CB273" s="354">
        <v>0.15870008901279542</v>
      </c>
      <c r="CC273" s="354">
        <v>-1.2511481139861158</v>
      </c>
      <c r="CD273" s="354">
        <v>0</v>
      </c>
      <c r="CE273" s="354">
        <v>6.1</v>
      </c>
      <c r="CF273" s="354">
        <v>5.35</v>
      </c>
      <c r="CG273" s="354">
        <v>4.5199999999999996</v>
      </c>
      <c r="CH273" s="353" t="s">
        <v>100</v>
      </c>
      <c r="CI273" s="355">
        <v>2210.61</v>
      </c>
    </row>
    <row r="274" spans="1:87" ht="13.5" thickBot="1">
      <c r="A274" s="353" t="s">
        <v>754</v>
      </c>
      <c r="B274" s="353" t="s">
        <v>755</v>
      </c>
      <c r="C274" s="353" t="s">
        <v>691</v>
      </c>
      <c r="D274" s="353" t="s">
        <v>123</v>
      </c>
      <c r="E274" s="353" t="s">
        <v>756</v>
      </c>
      <c r="F274" s="353" t="s">
        <v>99</v>
      </c>
      <c r="G274" s="353">
        <v>12</v>
      </c>
      <c r="H274" s="353">
        <v>202112</v>
      </c>
      <c r="I274" s="353">
        <v>20221104</v>
      </c>
      <c r="J274" s="353">
        <v>20230203</v>
      </c>
      <c r="K274" s="354">
        <v>13169.04</v>
      </c>
      <c r="L274" s="354">
        <v>124.14</v>
      </c>
      <c r="M274" s="354">
        <v>106</v>
      </c>
      <c r="N274" s="354">
        <v>0.56999999999999995</v>
      </c>
      <c r="O274" s="354">
        <v>1.63</v>
      </c>
      <c r="P274" s="354">
        <v>1.65</v>
      </c>
      <c r="Q274" s="354">
        <v>1.77</v>
      </c>
      <c r="R274" s="354">
        <v>6.75</v>
      </c>
      <c r="S274" s="354">
        <v>-1.76</v>
      </c>
      <c r="T274" s="354">
        <v>4.92</v>
      </c>
      <c r="U274" s="354">
        <v>6.84</v>
      </c>
      <c r="V274" s="354">
        <v>5.89</v>
      </c>
      <c r="W274" s="354">
        <v>6.77</v>
      </c>
      <c r="X274" s="354">
        <v>6.97</v>
      </c>
      <c r="Y274" s="374">
        <f t="shared" si="12"/>
        <v>0.1494057724957556</v>
      </c>
      <c r="Z274" s="374">
        <f t="shared" si="13"/>
        <v>2.9542097488921781E-2</v>
      </c>
      <c r="AA274" s="354">
        <v>11.05</v>
      </c>
      <c r="AB274" s="354"/>
      <c r="AC274" s="354">
        <v>18.149999999999999</v>
      </c>
      <c r="AD274" s="354">
        <v>18.350000000000001</v>
      </c>
      <c r="AE274" s="354">
        <v>17.8</v>
      </c>
      <c r="AF274" s="354"/>
      <c r="AG274" s="354">
        <v>35.971751412429377</v>
      </c>
      <c r="AH274" s="354">
        <v>2.2711864406779663</v>
      </c>
      <c r="AI274" s="354">
        <v>0.99905838041431261</v>
      </c>
      <c r="AJ274" s="354">
        <v>0.56497175141242939</v>
      </c>
      <c r="AK274" s="354">
        <v>124.02678605089538</v>
      </c>
      <c r="AL274" s="354">
        <v>16.18</v>
      </c>
      <c r="AM274" s="354">
        <v>4</v>
      </c>
      <c r="AN274" s="354">
        <v>3.45</v>
      </c>
      <c r="AO274" s="354">
        <v>3.8734992932307208</v>
      </c>
      <c r="AP274" s="354">
        <v>23.645800575263664</v>
      </c>
      <c r="AQ274" s="354">
        <v>139.46787935909521</v>
      </c>
      <c r="AR274" s="354">
        <v>246.62569999999999</v>
      </c>
      <c r="AS274" s="354">
        <v>3.5847457627118646</v>
      </c>
      <c r="AT274" s="354">
        <v>31.05</v>
      </c>
      <c r="AU274" s="354">
        <v>10.28</v>
      </c>
      <c r="AV274" s="354">
        <v>1.98</v>
      </c>
      <c r="AW274" s="354">
        <v>3494.8</v>
      </c>
      <c r="AX274" s="354">
        <v>1728.99</v>
      </c>
      <c r="AY274" s="374">
        <v>1.9754311225234161E-2</v>
      </c>
      <c r="AZ274" s="374">
        <v>0.12985903460059803</v>
      </c>
      <c r="BA274" s="374">
        <v>0.2170039263062519</v>
      </c>
      <c r="BB274" s="374">
        <v>0.15728586929889013</v>
      </c>
      <c r="BC274" s="374">
        <v>0.2170039263062519</v>
      </c>
      <c r="BD274" s="354">
        <v>21.23</v>
      </c>
      <c r="BE274" s="374">
        <v>7.9917249052536415E-2</v>
      </c>
      <c r="BF274" s="374">
        <v>4.3137675716278572E-2</v>
      </c>
      <c r="BG274" s="354">
        <v>14.26</v>
      </c>
      <c r="BH274" s="354">
        <v>12.82</v>
      </c>
      <c r="BI274" s="354">
        <v>9.7799999999999994</v>
      </c>
      <c r="BJ274" s="354">
        <v>9.64</v>
      </c>
      <c r="BK274" s="374">
        <v>-0.43449575871819041</v>
      </c>
      <c r="BL274" s="374">
        <v>-1.2067431024553687E-2</v>
      </c>
      <c r="BM274" s="354">
        <v>1.61</v>
      </c>
      <c r="BN274" s="354">
        <v>1.39</v>
      </c>
      <c r="BO274" s="374">
        <v>0.42268656716417907</v>
      </c>
      <c r="BP274" s="374">
        <v>1.8329323223936458E-2</v>
      </c>
      <c r="BQ274" s="374">
        <v>4.5595331402827005E-3</v>
      </c>
      <c r="BR274" s="354">
        <v>803.5</v>
      </c>
      <c r="BS274" s="354">
        <v>973.1</v>
      </c>
      <c r="BT274" s="354">
        <v>818.4</v>
      </c>
      <c r="BU274" s="354">
        <v>1299.3</v>
      </c>
      <c r="BV274" s="354">
        <v>529</v>
      </c>
      <c r="BW274" s="354">
        <v>12.99</v>
      </c>
      <c r="BX274" s="354">
        <v>6.3</v>
      </c>
      <c r="BY274" s="354">
        <v>19.07</v>
      </c>
      <c r="BZ274" s="354">
        <v>8.4503676470588243</v>
      </c>
      <c r="CA274" s="354">
        <v>36.090000000000003</v>
      </c>
      <c r="CB274" s="354">
        <v>0.54863375996930419</v>
      </c>
      <c r="CC274" s="354">
        <v>2.6179290508149569</v>
      </c>
      <c r="CD274" s="354">
        <v>0.56000000000000005</v>
      </c>
      <c r="CE274" s="354">
        <v>1.23</v>
      </c>
      <c r="CF274" s="354">
        <v>1.31</v>
      </c>
      <c r="CG274" s="354">
        <v>0.99</v>
      </c>
      <c r="CH274" s="353" t="s">
        <v>100</v>
      </c>
      <c r="CI274" s="355">
        <v>3604.8</v>
      </c>
    </row>
    <row r="275" spans="1:87" ht="13.5" thickBot="1">
      <c r="A275" s="353" t="s">
        <v>757</v>
      </c>
      <c r="B275" s="353" t="s">
        <v>758</v>
      </c>
      <c r="C275" s="353" t="s">
        <v>96</v>
      </c>
      <c r="D275" s="353" t="s">
        <v>123</v>
      </c>
      <c r="E275" s="353" t="s">
        <v>564</v>
      </c>
      <c r="F275" s="353" t="s">
        <v>99</v>
      </c>
      <c r="G275" s="353">
        <v>12</v>
      </c>
      <c r="H275" s="353">
        <v>202112</v>
      </c>
      <c r="I275" s="353">
        <v>20221027</v>
      </c>
      <c r="J275" s="353">
        <v>20230223</v>
      </c>
      <c r="K275" s="354">
        <v>24467.06</v>
      </c>
      <c r="L275" s="354">
        <v>77.44</v>
      </c>
      <c r="M275" s="354">
        <v>315.95</v>
      </c>
      <c r="N275" s="354">
        <v>1.37</v>
      </c>
      <c r="O275" s="354">
        <v>1.24</v>
      </c>
      <c r="P275" s="354">
        <v>1.22</v>
      </c>
      <c r="Q275" s="354">
        <v>0.91</v>
      </c>
      <c r="R275" s="354">
        <v>-8.8699999999999992</v>
      </c>
      <c r="S275" s="354">
        <v>32.61</v>
      </c>
      <c r="T275" s="354">
        <v>18.46</v>
      </c>
      <c r="U275" s="354">
        <v>6.54</v>
      </c>
      <c r="V275" s="354">
        <v>5.33</v>
      </c>
      <c r="W275" s="354">
        <v>5.57</v>
      </c>
      <c r="X275" s="354">
        <v>5.4</v>
      </c>
      <c r="Y275" s="374">
        <f t="shared" si="12"/>
        <v>4.5028142589118136E-2</v>
      </c>
      <c r="Z275" s="374">
        <f t="shared" si="13"/>
        <v>-3.0520646319569078E-2</v>
      </c>
      <c r="AA275" s="354">
        <v>18.670000000000002</v>
      </c>
      <c r="AB275" s="354"/>
      <c r="AC275" s="354">
        <v>11.84</v>
      </c>
      <c r="AD275" s="354">
        <v>13.9</v>
      </c>
      <c r="AE275" s="354">
        <v>14.35</v>
      </c>
      <c r="AF275" s="354"/>
      <c r="AG275" s="354">
        <v>97.502396672754202</v>
      </c>
      <c r="AH275" s="354">
        <v>6.3104276602073286</v>
      </c>
      <c r="AI275" s="354">
        <v>6.1872863828781544</v>
      </c>
      <c r="AJ275" s="354">
        <v>5.4073728663629579</v>
      </c>
      <c r="AK275" s="354">
        <v>12.250928001289628</v>
      </c>
      <c r="AL275" s="354">
        <v>10.34</v>
      </c>
      <c r="AM275" s="354">
        <v>2.83</v>
      </c>
      <c r="AN275" s="354">
        <v>0.78</v>
      </c>
      <c r="AO275" s="354">
        <v>0.87721737743239525</v>
      </c>
      <c r="AP275" s="354">
        <v>8.5898794345620892</v>
      </c>
      <c r="AQ275" s="354">
        <v>13.82363630998764</v>
      </c>
      <c r="AR275" s="354">
        <v>15.817440153738692</v>
      </c>
      <c r="AS275" s="354">
        <v>3.5175525987551133</v>
      </c>
      <c r="AT275" s="354">
        <v>27.34</v>
      </c>
      <c r="AU275" s="354">
        <v>13.53</v>
      </c>
      <c r="AV275" s="354">
        <v>16.45</v>
      </c>
      <c r="AW275" s="354">
        <v>27746.04</v>
      </c>
      <c r="AX275" s="354">
        <v>30788.44</v>
      </c>
      <c r="AY275" s="374">
        <v>0.16451812805191932</v>
      </c>
      <c r="AZ275" s="374">
        <v>1.4422883845375398</v>
      </c>
      <c r="BA275" s="374">
        <v>0.68852983060739836</v>
      </c>
      <c r="BB275" s="374">
        <v>1.589285714285714</v>
      </c>
      <c r="BC275" s="374">
        <v>0.68852983060739836</v>
      </c>
      <c r="BD275" s="354">
        <v>24.11</v>
      </c>
      <c r="BE275" s="374">
        <v>0.14931968140105076</v>
      </c>
      <c r="BF275" s="374">
        <v>0.11169768190160508</v>
      </c>
      <c r="BG275" s="354">
        <v>20.66</v>
      </c>
      <c r="BH275" s="354">
        <v>16.75</v>
      </c>
      <c r="BI275" s="354">
        <v>10.4</v>
      </c>
      <c r="BJ275" s="354">
        <v>8.61</v>
      </c>
      <c r="BK275" s="374">
        <v>-0.12605098071319634</v>
      </c>
      <c r="BL275" s="374">
        <v>-7.9989163664643901E-3</v>
      </c>
      <c r="BM275" s="354">
        <v>0</v>
      </c>
      <c r="BN275" s="354">
        <v>0</v>
      </c>
      <c r="BO275" s="374">
        <v>0</v>
      </c>
      <c r="BP275" s="374">
        <v>8.3251024540993784E-2</v>
      </c>
      <c r="BQ275" s="374">
        <v>7.1337372907163035E-2</v>
      </c>
      <c r="BR275" s="354">
        <v>2459.77</v>
      </c>
      <c r="BS275" s="354">
        <v>2993.96</v>
      </c>
      <c r="BT275" s="354">
        <v>2505.5500000000002</v>
      </c>
      <c r="BU275" s="354">
        <v>1538.12</v>
      </c>
      <c r="BV275" s="354">
        <v>1836.57</v>
      </c>
      <c r="BW275" s="354">
        <v>144.22999999999999</v>
      </c>
      <c r="BX275" s="354">
        <v>6.47</v>
      </c>
      <c r="BY275" s="354">
        <v>6.99</v>
      </c>
      <c r="BZ275" s="354">
        <v>27.877714011717639</v>
      </c>
      <c r="CA275" s="354">
        <v>14.6</v>
      </c>
      <c r="CB275" s="354">
        <v>0.57261919543237727</v>
      </c>
      <c r="CC275" s="354">
        <v>0.97726636136176359</v>
      </c>
      <c r="CD275" s="354">
        <v>0.17</v>
      </c>
      <c r="CE275" s="354">
        <v>1.1100000000000001</v>
      </c>
      <c r="CF275" s="354">
        <v>1.2</v>
      </c>
      <c r="CG275" s="354">
        <v>0.43</v>
      </c>
      <c r="CH275" s="353" t="s">
        <v>100</v>
      </c>
      <c r="CI275" s="355">
        <v>9359.1200000000008</v>
      </c>
    </row>
    <row r="276" spans="1:87" ht="13.5" thickBot="1">
      <c r="A276" s="353" t="s">
        <v>759</v>
      </c>
      <c r="B276" s="353" t="s">
        <v>760</v>
      </c>
      <c r="C276" s="353" t="s">
        <v>108</v>
      </c>
      <c r="D276" s="353" t="s">
        <v>123</v>
      </c>
      <c r="E276" s="353" t="s">
        <v>418</v>
      </c>
      <c r="F276" s="353" t="s">
        <v>105</v>
      </c>
      <c r="G276" s="353">
        <v>12</v>
      </c>
      <c r="H276" s="353">
        <v>202112</v>
      </c>
      <c r="I276" s="353">
        <v>20221018</v>
      </c>
      <c r="J276" s="353">
        <v>20230118</v>
      </c>
      <c r="K276" s="354">
        <v>8174.64</v>
      </c>
      <c r="L276" s="354">
        <v>65.23</v>
      </c>
      <c r="M276" s="354">
        <v>125.32</v>
      </c>
      <c r="N276" s="354">
        <v>0.77</v>
      </c>
      <c r="O276" s="354">
        <v>0.99</v>
      </c>
      <c r="P276" s="354">
        <v>1.02</v>
      </c>
      <c r="Q276" s="354">
        <v>0.95</v>
      </c>
      <c r="R276" s="354">
        <v>-1.92</v>
      </c>
      <c r="S276" s="354">
        <v>1.05</v>
      </c>
      <c r="T276" s="354">
        <v>2.0299999999999998</v>
      </c>
      <c r="U276" s="354">
        <v>3.7</v>
      </c>
      <c r="V276" s="354">
        <v>4.13</v>
      </c>
      <c r="W276" s="354">
        <v>3.89</v>
      </c>
      <c r="X276" s="354">
        <v>4.01</v>
      </c>
      <c r="Y276" s="374">
        <f t="shared" si="12"/>
        <v>-5.8111380145278391E-2</v>
      </c>
      <c r="Z276" s="374">
        <f t="shared" si="13"/>
        <v>3.0848329048843048E-2</v>
      </c>
      <c r="AA276" s="354">
        <v>10.53</v>
      </c>
      <c r="AB276" s="354"/>
      <c r="AC276" s="354">
        <v>17.61</v>
      </c>
      <c r="AD276" s="354">
        <v>16.78</v>
      </c>
      <c r="AE276" s="354">
        <v>16.27</v>
      </c>
      <c r="AF276" s="354"/>
      <c r="AG276" s="354">
        <v>11.650984562208752</v>
      </c>
      <c r="AH276" s="354">
        <v>3.7782597289725426</v>
      </c>
      <c r="AI276" s="354">
        <v>4.6570263077265057</v>
      </c>
      <c r="AJ276" s="354">
        <v>4.1286128817143579</v>
      </c>
      <c r="AK276" s="354">
        <v>13.892985721952176</v>
      </c>
      <c r="AL276" s="354">
        <v>13</v>
      </c>
      <c r="AM276" s="354">
        <v>3.46</v>
      </c>
      <c r="AN276" s="354">
        <v>5.52</v>
      </c>
      <c r="AO276" s="354">
        <v>4.8757735100439596</v>
      </c>
      <c r="AP276" s="354">
        <v>10.462381830869139</v>
      </c>
      <c r="AQ276" s="354">
        <v>12.198248010774329</v>
      </c>
      <c r="AR276" s="354">
        <v>13.759478915049041</v>
      </c>
      <c r="AS276" s="354">
        <v>109.0969102389263</v>
      </c>
      <c r="AT276" s="354">
        <v>18.84</v>
      </c>
      <c r="AU276" s="354">
        <v>1.75</v>
      </c>
      <c r="AV276" s="354">
        <v>2.19</v>
      </c>
      <c r="AW276" s="354">
        <v>1408.68</v>
      </c>
      <c r="AX276" s="354">
        <v>1499.69</v>
      </c>
      <c r="AY276" s="374">
        <v>5.8756439595885203E-2</v>
      </c>
      <c r="AZ276" s="374">
        <v>0.4990947785243619</v>
      </c>
      <c r="BA276" s="374">
        <v>0</v>
      </c>
      <c r="BB276" s="374">
        <v>0.51374316693228839</v>
      </c>
      <c r="BC276" s="374">
        <v>0</v>
      </c>
      <c r="BD276" s="354">
        <v>16.45</v>
      </c>
      <c r="BE276" s="374">
        <v>0</v>
      </c>
      <c r="BF276" s="374">
        <v>1.4474392961094268E-2</v>
      </c>
      <c r="BG276" s="354">
        <v>16.41</v>
      </c>
      <c r="BH276" s="354">
        <v>13.49</v>
      </c>
      <c r="BI276" s="354">
        <v>1.37</v>
      </c>
      <c r="BJ276" s="354">
        <v>1.47</v>
      </c>
      <c r="BK276" s="374">
        <v>-0.11346584517580524</v>
      </c>
      <c r="BL276" s="374">
        <v>-4.5353542714846137E-2</v>
      </c>
      <c r="BM276" s="354">
        <v>1.63</v>
      </c>
      <c r="BN276" s="354">
        <v>1.59</v>
      </c>
      <c r="BO276" s="374">
        <v>0.28055244372738125</v>
      </c>
      <c r="BP276" s="374">
        <v>5.8396595501894008E-2</v>
      </c>
      <c r="BQ276" s="374">
        <v>6.3811636502540306E-2</v>
      </c>
      <c r="BR276" s="354">
        <v>687.92</v>
      </c>
      <c r="BS276" s="354">
        <v>799.72</v>
      </c>
      <c r="BT276" s="354">
        <v>642.57000000000005</v>
      </c>
      <c r="BU276" s="354">
        <v>12.56</v>
      </c>
      <c r="BV276" s="354">
        <v>530.77</v>
      </c>
      <c r="BW276" s="354">
        <v>49.91</v>
      </c>
      <c r="BX276" s="354">
        <v>31.86</v>
      </c>
      <c r="BY276" s="354">
        <v>31.86</v>
      </c>
      <c r="BZ276" s="354">
        <v>0</v>
      </c>
      <c r="CA276" s="354">
        <v>0.08</v>
      </c>
      <c r="CB276" s="354">
        <v>0.92727244787500962</v>
      </c>
      <c r="CC276" s="354">
        <v>-1.4535688257735579</v>
      </c>
      <c r="CD276" s="354">
        <v>0</v>
      </c>
      <c r="CE276" s="354">
        <v>0.61</v>
      </c>
      <c r="CF276" s="354">
        <v>0.64</v>
      </c>
      <c r="CG276" s="354">
        <v>0.18</v>
      </c>
      <c r="CH276" s="353" t="s">
        <v>100</v>
      </c>
      <c r="CI276" s="355">
        <v>3448.32</v>
      </c>
    </row>
    <row r="277" spans="1:87" ht="13.5" thickBot="1">
      <c r="A277" s="353" t="s">
        <v>761</v>
      </c>
      <c r="B277" s="353" t="s">
        <v>762</v>
      </c>
      <c r="C277" s="353" t="s">
        <v>96</v>
      </c>
      <c r="D277" s="353" t="s">
        <v>197</v>
      </c>
      <c r="E277" s="353" t="s">
        <v>283</v>
      </c>
      <c r="F277" s="353" t="s">
        <v>105</v>
      </c>
      <c r="G277" s="353">
        <v>9</v>
      </c>
      <c r="H277" s="353">
        <v>202209</v>
      </c>
      <c r="I277" s="353">
        <v>20221107</v>
      </c>
      <c r="J277" s="353">
        <v>20230130</v>
      </c>
      <c r="K277" s="354">
        <v>3854.58</v>
      </c>
      <c r="L277" s="354">
        <v>68.430000000000007</v>
      </c>
      <c r="M277" s="354">
        <v>56</v>
      </c>
      <c r="N277" s="354">
        <v>1.38</v>
      </c>
      <c r="O277" s="354">
        <v>1.48</v>
      </c>
      <c r="P277" s="354">
        <v>1.1100000000000001</v>
      </c>
      <c r="Q277" s="354">
        <v>1.82</v>
      </c>
      <c r="R277" s="354">
        <v>4.7300000000000004</v>
      </c>
      <c r="S277" s="354">
        <v>13.07</v>
      </c>
      <c r="T277" s="354">
        <v>15.05</v>
      </c>
      <c r="U277" s="354">
        <v>6.26</v>
      </c>
      <c r="V277" s="354">
        <v>6.2</v>
      </c>
      <c r="W277" s="354">
        <v>6.5</v>
      </c>
      <c r="X277" s="354">
        <v>6.06</v>
      </c>
      <c r="Y277" s="374">
        <f t="shared" si="12"/>
        <v>4.8387096774193505E-2</v>
      </c>
      <c r="Z277" s="374">
        <f t="shared" si="13"/>
        <v>-6.7692307692307718E-2</v>
      </c>
      <c r="AA277" s="354">
        <v>7.82</v>
      </c>
      <c r="AB277" s="354"/>
      <c r="AC277" s="354">
        <v>10.93</v>
      </c>
      <c r="AD277" s="354">
        <v>10.53</v>
      </c>
      <c r="AE277" s="354">
        <v>11.29</v>
      </c>
      <c r="AF277" s="354"/>
      <c r="AG277" s="354">
        <v>76.81974572895281</v>
      </c>
      <c r="AH277" s="354">
        <v>3.7156507422705709</v>
      </c>
      <c r="AI277" s="354">
        <v>1.7778233216605599</v>
      </c>
      <c r="AJ277" s="354">
        <v>-1.9733838870432221</v>
      </c>
      <c r="AK277" s="354">
        <v>37.697784241800001</v>
      </c>
      <c r="AL277" s="354">
        <v>7.61</v>
      </c>
      <c r="AM277" s="354">
        <v>3.73</v>
      </c>
      <c r="AN277" s="354">
        <v>0.89</v>
      </c>
      <c r="AO277" s="354">
        <v>1.1779167841194169</v>
      </c>
      <c r="AP277" s="354">
        <v>9.9215953687719303</v>
      </c>
      <c r="AQ277" s="354">
        <v>50.897784241799997</v>
      </c>
      <c r="AR277" s="354">
        <v>-45.853859677297301</v>
      </c>
      <c r="AS277" s="354">
        <v>3.6623160426207542</v>
      </c>
      <c r="AT277" s="354">
        <v>18.329999999999998</v>
      </c>
      <c r="AU277" s="354">
        <v>4.53</v>
      </c>
      <c r="AV277" s="354">
        <v>26.75</v>
      </c>
      <c r="AW277" s="354">
        <v>4321</v>
      </c>
      <c r="AX277" s="354">
        <v>4400.17</v>
      </c>
      <c r="AY277" s="374">
        <v>0.30413159908186688</v>
      </c>
      <c r="AZ277" s="374">
        <v>2.0504201680672267</v>
      </c>
      <c r="BA277" s="374">
        <v>20.61904761904762</v>
      </c>
      <c r="BB277" s="374">
        <v>2.0456025061698107</v>
      </c>
      <c r="BC277" s="374">
        <v>20.61904761904762</v>
      </c>
      <c r="BD277" s="354">
        <v>35.299999999999997</v>
      </c>
      <c r="BE277" s="374">
        <v>0.16074380165289257</v>
      </c>
      <c r="BF277" s="374">
        <v>6.0369728480647027E-2</v>
      </c>
      <c r="BG277" s="354">
        <v>18.75</v>
      </c>
      <c r="BH277" s="354">
        <v>11.84</v>
      </c>
      <c r="BI277" s="354">
        <v>10.36</v>
      </c>
      <c r="BJ277" s="354">
        <v>7.48</v>
      </c>
      <c r="BK277" s="374">
        <v>-2.11</v>
      </c>
      <c r="BL277" s="374">
        <v>-4.8831289053459848E-2</v>
      </c>
      <c r="BM277" s="354">
        <v>2.16</v>
      </c>
      <c r="BN277" s="354">
        <v>2.81</v>
      </c>
      <c r="BO277" s="374">
        <v>0.39831515464114831</v>
      </c>
      <c r="BP277" s="374">
        <v>5.5440924235609833E-2</v>
      </c>
      <c r="BQ277" s="374">
        <v>-2.944470138829039E-2</v>
      </c>
      <c r="BR277" s="354">
        <v>391</v>
      </c>
      <c r="BS277" s="354">
        <v>537</v>
      </c>
      <c r="BT277" s="354">
        <v>506</v>
      </c>
      <c r="BU277" s="354">
        <v>1089</v>
      </c>
      <c r="BV277" s="354">
        <v>209</v>
      </c>
      <c r="BW277" s="354">
        <v>-16.399999999999999</v>
      </c>
      <c r="BX277" s="354">
        <v>4.84</v>
      </c>
      <c r="BY277" s="354">
        <v>8.35</v>
      </c>
      <c r="BZ277" s="354" t="s">
        <v>369</v>
      </c>
      <c r="CA277" s="354">
        <v>51.34</v>
      </c>
      <c r="CB277" s="354">
        <v>0.70723404255319144</v>
      </c>
      <c r="CC277" s="354">
        <v>2.5730994152046782</v>
      </c>
      <c r="CD277" s="354">
        <v>1.06</v>
      </c>
      <c r="CE277" s="354">
        <v>1.65</v>
      </c>
      <c r="CF277" s="354">
        <v>1.05</v>
      </c>
      <c r="CG277" s="354">
        <v>0.28999999999999998</v>
      </c>
      <c r="CH277" s="353" t="s">
        <v>100</v>
      </c>
      <c r="CI277" s="355">
        <v>1032</v>
      </c>
    </row>
    <row r="278" spans="1:87" ht="13.5" thickBot="1">
      <c r="A278" s="353" t="s">
        <v>763</v>
      </c>
      <c r="B278" s="353" t="s">
        <v>764</v>
      </c>
      <c r="C278" s="353" t="s">
        <v>96</v>
      </c>
      <c r="D278" s="353" t="s">
        <v>123</v>
      </c>
      <c r="E278" s="353" t="s">
        <v>765</v>
      </c>
      <c r="F278" s="353" t="s">
        <v>105</v>
      </c>
      <c r="G278" s="353">
        <v>12</v>
      </c>
      <c r="H278" s="353">
        <v>202112</v>
      </c>
      <c r="I278" s="353">
        <v>20221024</v>
      </c>
      <c r="J278" s="353">
        <v>20230123</v>
      </c>
      <c r="K278" s="354">
        <v>3167.1</v>
      </c>
      <c r="L278" s="354">
        <v>58.94</v>
      </c>
      <c r="M278" s="354">
        <v>54</v>
      </c>
      <c r="N278" s="354">
        <v>0.67</v>
      </c>
      <c r="O278" s="354">
        <v>0.95</v>
      </c>
      <c r="P278" s="354">
        <v>0.95</v>
      </c>
      <c r="Q278" s="354">
        <v>0.89</v>
      </c>
      <c r="R278" s="354">
        <v>-5.26</v>
      </c>
      <c r="S278" s="354">
        <v>4.9400000000000004</v>
      </c>
      <c r="T278" s="354">
        <v>3.85</v>
      </c>
      <c r="U278" s="354">
        <v>3.43</v>
      </c>
      <c r="V278" s="354">
        <v>3.48</v>
      </c>
      <c r="W278" s="354">
        <v>3.52</v>
      </c>
      <c r="X278" s="354">
        <v>3.73</v>
      </c>
      <c r="Y278" s="374">
        <f t="shared" si="12"/>
        <v>1.1494252873563315E-2</v>
      </c>
      <c r="Z278" s="374">
        <f t="shared" si="13"/>
        <v>5.9659090909090828E-2</v>
      </c>
      <c r="AA278" s="354">
        <v>2.57</v>
      </c>
      <c r="AB278" s="354"/>
      <c r="AC278" s="354">
        <v>17.18</v>
      </c>
      <c r="AD278" s="354">
        <v>16.760000000000002</v>
      </c>
      <c r="AE278" s="354">
        <v>15.82</v>
      </c>
      <c r="AF278" s="354"/>
      <c r="AG278" s="354">
        <v>12.318465539661901</v>
      </c>
      <c r="AH278" s="354">
        <v>3.3274196544677688</v>
      </c>
      <c r="AI278" s="354">
        <v>3.577150287943526</v>
      </c>
      <c r="AJ278" s="354">
        <v>3.3357607282184656</v>
      </c>
      <c r="AK278" s="354">
        <v>16.750763925674342</v>
      </c>
      <c r="AL278" s="354">
        <v>16.059999999999999</v>
      </c>
      <c r="AM278" s="354">
        <v>2.17</v>
      </c>
      <c r="AN278" s="354">
        <v>4.68</v>
      </c>
      <c r="AO278" s="354">
        <v>4.7061023702200107</v>
      </c>
      <c r="AP278" s="354">
        <v>11.53409669681435</v>
      </c>
      <c r="AQ278" s="354">
        <v>16.206185149409528</v>
      </c>
      <c r="AR278" s="354">
        <v>17.378932302688735</v>
      </c>
      <c r="AS278" s="354">
        <v>100.65168121865131</v>
      </c>
      <c r="AT278" s="354">
        <v>27.19</v>
      </c>
      <c r="AU278" s="354">
        <v>3.47</v>
      </c>
      <c r="AV278" s="354">
        <v>2.58</v>
      </c>
      <c r="AW278" s="354">
        <v>633.66</v>
      </c>
      <c r="AX278" s="354">
        <v>678.65</v>
      </c>
      <c r="AY278" s="374">
        <v>4.0653855375829349E-2</v>
      </c>
      <c r="AZ278" s="374">
        <v>0.15192256309358984</v>
      </c>
      <c r="BA278" s="374">
        <v>0</v>
      </c>
      <c r="BB278" s="374">
        <v>0.17994273067273869</v>
      </c>
      <c r="BC278" s="374">
        <v>0</v>
      </c>
      <c r="BD278" s="354">
        <v>10.56</v>
      </c>
      <c r="BE278" s="374">
        <v>0</v>
      </c>
      <c r="BF278" s="374">
        <v>1.1533255588572718E-2</v>
      </c>
      <c r="BG278" s="354">
        <v>10.210000000000001</v>
      </c>
      <c r="BH278" s="354">
        <v>9.11</v>
      </c>
      <c r="BI278" s="354">
        <v>1.2</v>
      </c>
      <c r="BJ278" s="354">
        <v>1.42</v>
      </c>
      <c r="BK278" s="374">
        <v>-6.7480966773647427E-2</v>
      </c>
      <c r="BL278" s="374">
        <v>-1.9595749076689439E-2</v>
      </c>
      <c r="BM278" s="354">
        <v>2.99</v>
      </c>
      <c r="BN278" s="354">
        <v>2.5</v>
      </c>
      <c r="BO278" s="374">
        <v>0.52292772799598031</v>
      </c>
      <c r="BP278" s="374">
        <v>5.5531035621958755E-2</v>
      </c>
      <c r="BQ278" s="374">
        <v>5.567023912247105E-2</v>
      </c>
      <c r="BR278" s="354">
        <v>242.73</v>
      </c>
      <c r="BS278" s="354">
        <v>250.39</v>
      </c>
      <c r="BT278" s="354">
        <v>197.96</v>
      </c>
      <c r="BU278" s="354">
        <v>5.16</v>
      </c>
      <c r="BV278" s="354">
        <v>189.69</v>
      </c>
      <c r="BW278" s="354">
        <v>15.19</v>
      </c>
      <c r="BX278" s="354">
        <v>26.44</v>
      </c>
      <c r="BY278" s="354">
        <v>27.57</v>
      </c>
      <c r="BZ278" s="354">
        <v>0</v>
      </c>
      <c r="CA278" s="354">
        <v>8.89</v>
      </c>
      <c r="CB278" s="354">
        <v>0.90630295320537357</v>
      </c>
      <c r="CC278" s="354">
        <v>-0.38758191434706918</v>
      </c>
      <c r="CD278" s="354">
        <v>0.1</v>
      </c>
      <c r="CE278" s="354">
        <v>0.63</v>
      </c>
      <c r="CF278" s="354">
        <v>0.69</v>
      </c>
      <c r="CG278" s="354">
        <v>0.14000000000000001</v>
      </c>
      <c r="CH278" s="353" t="s">
        <v>100</v>
      </c>
      <c r="CI278" s="355">
        <v>2100.81</v>
      </c>
    </row>
    <row r="279" spans="1:87" ht="13.5" thickBot="1">
      <c r="A279" s="353" t="s">
        <v>766</v>
      </c>
      <c r="B279" s="353" t="s">
        <v>767</v>
      </c>
      <c r="C279" s="353" t="s">
        <v>96</v>
      </c>
      <c r="D279" s="353" t="s">
        <v>197</v>
      </c>
      <c r="E279" s="353" t="s">
        <v>283</v>
      </c>
      <c r="F279" s="353" t="s">
        <v>105</v>
      </c>
      <c r="G279" s="353">
        <v>12</v>
      </c>
      <c r="H279" s="353">
        <v>202112</v>
      </c>
      <c r="I279" s="353">
        <v>20221025</v>
      </c>
      <c r="J279" s="353">
        <v>20230209</v>
      </c>
      <c r="K279" s="354">
        <v>4569.79</v>
      </c>
      <c r="L279" s="354">
        <v>30.28</v>
      </c>
      <c r="M279" s="354">
        <v>151</v>
      </c>
      <c r="N279" s="354">
        <v>1.88</v>
      </c>
      <c r="O279" s="354">
        <v>1.1599999999999999</v>
      </c>
      <c r="P279" s="354">
        <v>0.26</v>
      </c>
      <c r="Q279" s="354">
        <v>1.56</v>
      </c>
      <c r="R279" s="354">
        <v>6.9</v>
      </c>
      <c r="S279" s="354">
        <v>33.1</v>
      </c>
      <c r="T279" s="354">
        <v>22.95</v>
      </c>
      <c r="U279" s="354">
        <v>5.4</v>
      </c>
      <c r="V279" s="354">
        <v>4.04</v>
      </c>
      <c r="W279" s="354">
        <v>4.8099999999999996</v>
      </c>
      <c r="X279" s="354">
        <v>4.58</v>
      </c>
      <c r="Y279" s="374">
        <f t="shared" si="12"/>
        <v>0.19059405940594054</v>
      </c>
      <c r="Z279" s="374">
        <f t="shared" si="13"/>
        <v>-4.7817047817047764E-2</v>
      </c>
      <c r="AA279" s="354">
        <v>-4.33</v>
      </c>
      <c r="AB279" s="354">
        <v>12.2</v>
      </c>
      <c r="AC279" s="354">
        <v>5.61</v>
      </c>
      <c r="AD279" s="354">
        <v>6.3</v>
      </c>
      <c r="AE279" s="354">
        <v>6.62</v>
      </c>
      <c r="AF279" s="354">
        <v>0.52</v>
      </c>
      <c r="AG279" s="354">
        <v>45.251395993659834</v>
      </c>
      <c r="AH279" s="354">
        <v>5.8438725020968754</v>
      </c>
      <c r="AI279" s="354">
        <v>5.2002742089143998</v>
      </c>
      <c r="AJ279" s="354">
        <v>3.1214517219350051</v>
      </c>
      <c r="AK279" s="354">
        <v>5.9169956744306935</v>
      </c>
      <c r="AL279" s="354">
        <v>4.93</v>
      </c>
      <c r="AM279" s="354">
        <v>3.56</v>
      </c>
      <c r="AN279" s="354">
        <v>0.65</v>
      </c>
      <c r="AO279" s="354">
        <v>1.0507655390328543</v>
      </c>
      <c r="AP279" s="354">
        <v>4.7086886583428935</v>
      </c>
      <c r="AQ279" s="354">
        <v>9.1434808229455449</v>
      </c>
      <c r="AR279" s="354">
        <v>15.232850525649484</v>
      </c>
      <c r="AS279" s="354">
        <v>7.5107920814394866</v>
      </c>
      <c r="AT279" s="354">
        <v>8.51</v>
      </c>
      <c r="AU279" s="354">
        <v>-0.4</v>
      </c>
      <c r="AV279" s="354">
        <v>27.69</v>
      </c>
      <c r="AW279" s="354">
        <v>6345</v>
      </c>
      <c r="AX279" s="354">
        <v>6883.05</v>
      </c>
      <c r="AY279" s="374">
        <v>0.27691688468504727</v>
      </c>
      <c r="AZ279" s="374">
        <v>1.7762557077625571</v>
      </c>
      <c r="BA279" s="374">
        <v>0.50782997762863535</v>
      </c>
      <c r="BB279" s="374">
        <v>1.7686662509606614</v>
      </c>
      <c r="BC279" s="374">
        <v>0.50782997762863535</v>
      </c>
      <c r="BD279" s="354">
        <v>73.45</v>
      </c>
      <c r="BE279" s="374">
        <v>0.17155678287884021</v>
      </c>
      <c r="BF279" s="374">
        <v>0.11746442432082796</v>
      </c>
      <c r="BG279" s="354">
        <v>18.04</v>
      </c>
      <c r="BH279" s="354">
        <v>13.63</v>
      </c>
      <c r="BI279" s="354">
        <v>11.42</v>
      </c>
      <c r="BJ279" s="354">
        <v>9.1199999999999992</v>
      </c>
      <c r="BK279" s="374">
        <v>-0.39975247524752477</v>
      </c>
      <c r="BL279" s="374">
        <v>-4.5939411179064145E-2</v>
      </c>
      <c r="BM279" s="354">
        <v>3.3</v>
      </c>
      <c r="BN279" s="354">
        <v>3.76</v>
      </c>
      <c r="BO279" s="374">
        <v>0.1711194074889868</v>
      </c>
      <c r="BP279" s="374">
        <v>0.1899211082904412</v>
      </c>
      <c r="BQ279" s="374">
        <v>0.1014446448467665</v>
      </c>
      <c r="BR279" s="354">
        <v>861</v>
      </c>
      <c r="BS279" s="354">
        <v>1187</v>
      </c>
      <c r="BT279" s="354">
        <v>1000</v>
      </c>
      <c r="BU279" s="354">
        <v>3724</v>
      </c>
      <c r="BV279" s="354">
        <v>608</v>
      </c>
      <c r="BW279" s="354">
        <v>177.63</v>
      </c>
      <c r="BX279" s="354">
        <v>12.91</v>
      </c>
      <c r="BY279" s="354">
        <v>12.4</v>
      </c>
      <c r="BZ279" s="354">
        <v>6.0242424242424244</v>
      </c>
      <c r="CA279" s="354">
        <v>73.2</v>
      </c>
      <c r="CB279" s="354">
        <v>0.83408650742414459</v>
      </c>
      <c r="CC279" s="354">
        <v>1.661567877629063</v>
      </c>
      <c r="CD279" s="354">
        <v>2.73</v>
      </c>
      <c r="CE279" s="354">
        <v>1.82</v>
      </c>
      <c r="CF279" s="354">
        <v>1.21</v>
      </c>
      <c r="CG279" s="354">
        <v>0.82</v>
      </c>
      <c r="CH279" s="353" t="s">
        <v>100</v>
      </c>
      <c r="CI279" s="355">
        <v>1082</v>
      </c>
    </row>
    <row r="280" spans="1:87" ht="13.5" thickBot="1">
      <c r="A280" s="353" t="s">
        <v>768</v>
      </c>
      <c r="B280" s="353" t="s">
        <v>769</v>
      </c>
      <c r="C280" s="353" t="s">
        <v>96</v>
      </c>
      <c r="D280" s="353" t="s">
        <v>123</v>
      </c>
      <c r="E280" s="353" t="s">
        <v>231</v>
      </c>
      <c r="F280" s="353" t="s">
        <v>105</v>
      </c>
      <c r="G280" s="353">
        <v>12</v>
      </c>
      <c r="H280" s="353">
        <v>202112</v>
      </c>
      <c r="I280" s="353">
        <v>20221104</v>
      </c>
      <c r="J280" s="353">
        <v>20230307</v>
      </c>
      <c r="K280" s="354">
        <v>5456.05</v>
      </c>
      <c r="L280" s="354">
        <v>8.7899999999999991</v>
      </c>
      <c r="M280" s="354">
        <v>621</v>
      </c>
      <c r="N280" s="354">
        <v>0.74</v>
      </c>
      <c r="O280" s="354">
        <v>0.08</v>
      </c>
      <c r="P280" s="354">
        <v>7.0000000000000007E-2</v>
      </c>
      <c r="Q280" s="354">
        <v>7.0000000000000007E-2</v>
      </c>
      <c r="R280" s="354">
        <v>-12.5</v>
      </c>
      <c r="S280" s="354">
        <v>-25</v>
      </c>
      <c r="T280" s="354">
        <v>2.5299999999999998</v>
      </c>
      <c r="U280" s="354">
        <v>0.28999999999999998</v>
      </c>
      <c r="V280" s="354">
        <v>0.19</v>
      </c>
      <c r="W280" s="354">
        <v>0.28000000000000003</v>
      </c>
      <c r="X280" s="354">
        <v>0.32</v>
      </c>
      <c r="Y280" s="374">
        <f t="shared" si="12"/>
        <v>0.47368421052631593</v>
      </c>
      <c r="Z280" s="374">
        <f t="shared" si="13"/>
        <v>0.14285714285714279</v>
      </c>
      <c r="AA280" s="354"/>
      <c r="AB280" s="354">
        <v>24.22</v>
      </c>
      <c r="AC280" s="354">
        <v>30.31</v>
      </c>
      <c r="AD280" s="354">
        <v>31.39</v>
      </c>
      <c r="AE280" s="354">
        <v>27.68</v>
      </c>
      <c r="AF280" s="354">
        <v>1.3</v>
      </c>
      <c r="AG280" s="354">
        <v>1.2559887307999276</v>
      </c>
      <c r="AH280" s="354">
        <v>-3.3695913892363878E-2</v>
      </c>
      <c r="AI280" s="354">
        <v>0.2445730983116168</v>
      </c>
      <c r="AJ280" s="354">
        <v>0.15901156736009356</v>
      </c>
      <c r="AK280" s="354">
        <v>35.940175189670441</v>
      </c>
      <c r="AL280" s="354">
        <v>20.59</v>
      </c>
      <c r="AM280" s="354">
        <v>2.71</v>
      </c>
      <c r="AN280" s="354">
        <v>7.13</v>
      </c>
      <c r="AO280" s="354">
        <v>7.7790044127975779</v>
      </c>
      <c r="AP280" s="354">
        <v>33.228708251967184</v>
      </c>
      <c r="AQ280" s="354">
        <v>39.94855504045676</v>
      </c>
      <c r="AR280" s="354">
        <v>61.444220955265457</v>
      </c>
      <c r="AS280" s="354">
        <v>0.40719464914203912</v>
      </c>
      <c r="AT280" s="354">
        <v>3.24</v>
      </c>
      <c r="AU280" s="354"/>
      <c r="AV280" s="354">
        <v>8.7200000000000006</v>
      </c>
      <c r="AW280" s="354">
        <v>688.29</v>
      </c>
      <c r="AX280" s="354">
        <v>779.78</v>
      </c>
      <c r="AY280" s="374">
        <v>8.7234603823000245E-2</v>
      </c>
      <c r="AZ280" s="374">
        <v>-13.749881488504386</v>
      </c>
      <c r="BA280" s="374">
        <v>-2.8793842556508182</v>
      </c>
      <c r="BB280" s="374">
        <v>-15.205742469614233</v>
      </c>
      <c r="BC280" s="374">
        <v>-2.8793842556508182</v>
      </c>
      <c r="BD280" s="354">
        <v>9.3800000000000008</v>
      </c>
      <c r="BE280" s="374">
        <v>1.8237684324189287E-2</v>
      </c>
      <c r="BF280" s="374">
        <v>-9.5321561147609403E-3</v>
      </c>
      <c r="BG280" s="354">
        <v>6.69</v>
      </c>
      <c r="BH280" s="354"/>
      <c r="BI280" s="354">
        <v>5.57</v>
      </c>
      <c r="BJ280" s="354"/>
      <c r="BK280" s="374">
        <v>-0.34984031989694597</v>
      </c>
      <c r="BL280" s="374">
        <v>-6.812284923689553E-2</v>
      </c>
      <c r="BM280" s="354">
        <v>0</v>
      </c>
      <c r="BN280" s="354"/>
      <c r="BO280" s="374">
        <v>0</v>
      </c>
      <c r="BP280" s="374">
        <v>-3.8334373028855381E-3</v>
      </c>
      <c r="BQ280" s="374">
        <v>1.8090053169521458E-2</v>
      </c>
      <c r="BR280" s="354">
        <v>-215.93</v>
      </c>
      <c r="BS280" s="354">
        <v>-88.51</v>
      </c>
      <c r="BT280" s="354">
        <v>257.69</v>
      </c>
      <c r="BU280" s="354">
        <v>780.61</v>
      </c>
      <c r="BV280" s="354">
        <v>-248.92</v>
      </c>
      <c r="BW280" s="354">
        <v>-1374.99</v>
      </c>
      <c r="BX280" s="354">
        <v>-2.68</v>
      </c>
      <c r="BY280" s="354">
        <v>23.79</v>
      </c>
      <c r="BZ280" s="354">
        <v>1.7312808474780306</v>
      </c>
      <c r="CA280" s="354">
        <v>27.84</v>
      </c>
      <c r="CB280" s="354">
        <v>0.38603700456985424</v>
      </c>
      <c r="CC280" s="354">
        <v>3.3341202076008707</v>
      </c>
      <c r="CD280" s="354">
        <v>0.39</v>
      </c>
      <c r="CE280" s="354">
        <v>2.76</v>
      </c>
      <c r="CF280" s="354">
        <v>2.36</v>
      </c>
      <c r="CG280" s="354">
        <v>1.78</v>
      </c>
      <c r="CH280" s="353" t="s">
        <v>100</v>
      </c>
      <c r="CI280" s="355">
        <v>1872.32</v>
      </c>
    </row>
    <row r="281" spans="1:87" ht="13.5" thickBot="1">
      <c r="A281" s="353" t="s">
        <v>770</v>
      </c>
      <c r="B281" s="353" t="s">
        <v>771</v>
      </c>
      <c r="C281" s="353" t="s">
        <v>108</v>
      </c>
      <c r="D281" s="353" t="s">
        <v>143</v>
      </c>
      <c r="E281" s="353" t="s">
        <v>772</v>
      </c>
      <c r="F281" s="353" t="s">
        <v>105</v>
      </c>
      <c r="G281" s="353">
        <v>12</v>
      </c>
      <c r="H281" s="353">
        <v>202112</v>
      </c>
      <c r="I281" s="353">
        <v>20220216</v>
      </c>
      <c r="J281" s="353"/>
      <c r="K281" s="354">
        <v>24566.11</v>
      </c>
      <c r="L281" s="354">
        <v>53.78</v>
      </c>
      <c r="M281" s="354">
        <v>457</v>
      </c>
      <c r="N281" s="354">
        <v>0.83</v>
      </c>
      <c r="O281" s="354"/>
      <c r="P281" s="354"/>
      <c r="Q281" s="354"/>
      <c r="R281" s="354"/>
      <c r="S281" s="354"/>
      <c r="T281" s="354"/>
      <c r="U281" s="354"/>
      <c r="V281" s="354">
        <v>3.1</v>
      </c>
      <c r="W281" s="354">
        <v>3.4</v>
      </c>
      <c r="X281" s="354">
        <v>3.67</v>
      </c>
      <c r="Y281" s="374">
        <f t="shared" si="12"/>
        <v>9.6774193548387011E-2</v>
      </c>
      <c r="Z281" s="374">
        <f t="shared" si="13"/>
        <v>7.9411764705882293E-2</v>
      </c>
      <c r="AA281" s="354"/>
      <c r="AB281" s="354">
        <v>11.85</v>
      </c>
      <c r="AC281" s="354"/>
      <c r="AD281" s="354">
        <v>15.82</v>
      </c>
      <c r="AE281" s="354">
        <v>14.65</v>
      </c>
      <c r="AF281" s="354">
        <v>1.33</v>
      </c>
      <c r="AG281" s="354">
        <v>43.461214721850425</v>
      </c>
      <c r="AH281" s="354">
        <v>3.0869935932332395</v>
      </c>
      <c r="AI281" s="354">
        <v>4.9695752781222691</v>
      </c>
      <c r="AJ281" s="354">
        <v>3.0407547448324563</v>
      </c>
      <c r="AK281" s="354">
        <v>9.2498850359237927</v>
      </c>
      <c r="AL281" s="354">
        <v>14.73</v>
      </c>
      <c r="AM281" s="354">
        <v>2.97</v>
      </c>
      <c r="AN281" s="354"/>
      <c r="AO281" s="354">
        <v>1.7926471274311626</v>
      </c>
      <c r="AP281" s="354">
        <v>12.226733007878369</v>
      </c>
      <c r="AQ281" s="354">
        <v>15.677521189543643</v>
      </c>
      <c r="AR281" s="354">
        <v>25.622132747863869</v>
      </c>
      <c r="AS281" s="354">
        <v>4.5314071432767529</v>
      </c>
      <c r="AT281" s="354">
        <v>18.13</v>
      </c>
      <c r="AU281" s="354"/>
      <c r="AV281" s="354">
        <v>34.42</v>
      </c>
      <c r="AW281" s="354">
        <v>16284.11</v>
      </c>
      <c r="AX281" s="354">
        <v>17535.88</v>
      </c>
      <c r="AY281" s="374">
        <v>0.29766170092400529</v>
      </c>
      <c r="AZ281" s="374">
        <v>0.9718875502008032</v>
      </c>
      <c r="BA281" s="374">
        <v>0.86469864698646981</v>
      </c>
      <c r="BB281" s="374">
        <v>0.97247706422018321</v>
      </c>
      <c r="BC281" s="374">
        <v>0.86469864698646981</v>
      </c>
      <c r="BD281" s="354"/>
      <c r="BE281" s="374">
        <v>6.0750719330368817E-2</v>
      </c>
      <c r="BF281" s="374">
        <v>7.9312100469536684E-2</v>
      </c>
      <c r="BG281" s="354"/>
      <c r="BH281" s="354"/>
      <c r="BI281" s="354"/>
      <c r="BJ281" s="354"/>
      <c r="BK281" s="374">
        <v>-0.41182986264953481</v>
      </c>
      <c r="BL281" s="374">
        <v>-4.7090711046938717E-2</v>
      </c>
      <c r="BM281" s="354">
        <v>4.13</v>
      </c>
      <c r="BN281" s="354">
        <v>2.54</v>
      </c>
      <c r="BO281" s="374">
        <v>0.46809297018544938</v>
      </c>
      <c r="BP281" s="374">
        <v>6.7155273086347889E-2</v>
      </c>
      <c r="BQ281" s="374">
        <v>5.6226973831961104E-2</v>
      </c>
      <c r="BR281" s="354">
        <v>1838.54</v>
      </c>
      <c r="BS281" s="354">
        <v>2763.72</v>
      </c>
      <c r="BT281" s="354">
        <v>2456.2199999999998</v>
      </c>
      <c r="BU281" s="354">
        <v>13948.75</v>
      </c>
      <c r="BV281" s="354">
        <v>1161.8</v>
      </c>
      <c r="BW281" s="354">
        <v>104.23</v>
      </c>
      <c r="BX281" s="354"/>
      <c r="BY281" s="354"/>
      <c r="BZ281" s="354">
        <v>-7.4518716577540109</v>
      </c>
      <c r="CA281" s="354">
        <v>58.71</v>
      </c>
      <c r="CB281" s="354">
        <v>0.74359227778875936</v>
      </c>
      <c r="CC281" s="354">
        <v>3.7398064961990318</v>
      </c>
      <c r="CD281" s="354">
        <v>1.42</v>
      </c>
      <c r="CE281" s="354">
        <v>0.94</v>
      </c>
      <c r="CF281" s="354">
        <v>0.76</v>
      </c>
      <c r="CG281" s="354">
        <v>0.35</v>
      </c>
      <c r="CH281" s="353" t="s">
        <v>100</v>
      </c>
      <c r="CI281" s="355">
        <v>8530.15</v>
      </c>
    </row>
    <row r="282" spans="1:87" ht="13.5" thickBot="1">
      <c r="A282" s="353" t="s">
        <v>773</v>
      </c>
      <c r="B282" s="353" t="s">
        <v>774</v>
      </c>
      <c r="C282" s="353" t="s">
        <v>96</v>
      </c>
      <c r="D282" s="353" t="s">
        <v>123</v>
      </c>
      <c r="E282" s="353" t="s">
        <v>344</v>
      </c>
      <c r="F282" s="353" t="s">
        <v>99</v>
      </c>
      <c r="G282" s="353">
        <v>12</v>
      </c>
      <c r="H282" s="353">
        <v>202112</v>
      </c>
      <c r="I282" s="353">
        <v>20221019</v>
      </c>
      <c r="J282" s="353">
        <v>20230125</v>
      </c>
      <c r="K282" s="354">
        <v>59760.63</v>
      </c>
      <c r="L282" s="354">
        <v>138</v>
      </c>
      <c r="M282" s="354">
        <v>433</v>
      </c>
      <c r="N282" s="354">
        <v>0.6</v>
      </c>
      <c r="O282" s="354">
        <v>1.83</v>
      </c>
      <c r="P282" s="354">
        <v>1.83</v>
      </c>
      <c r="Q282" s="354">
        <v>2.1</v>
      </c>
      <c r="R282" s="354">
        <v>1.0900000000000001</v>
      </c>
      <c r="S282" s="354">
        <v>0.56000000000000005</v>
      </c>
      <c r="T282" s="354">
        <v>2.2599999999999998</v>
      </c>
      <c r="U282" s="354">
        <v>7.29</v>
      </c>
      <c r="V282" s="354">
        <v>6.89</v>
      </c>
      <c r="W282" s="354">
        <v>7.36</v>
      </c>
      <c r="X282" s="354">
        <v>7.63</v>
      </c>
      <c r="Y282" s="374">
        <f t="shared" si="12"/>
        <v>6.8214804063860823E-2</v>
      </c>
      <c r="Z282" s="374">
        <f t="shared" si="13"/>
        <v>3.6684782608695565E-2</v>
      </c>
      <c r="AA282" s="354">
        <v>9.69</v>
      </c>
      <c r="AB282" s="354"/>
      <c r="AC282" s="354">
        <v>18.93</v>
      </c>
      <c r="AD282" s="354">
        <v>18.75</v>
      </c>
      <c r="AE282" s="354">
        <v>18.079999999999998</v>
      </c>
      <c r="AF282" s="354"/>
      <c r="AG282" s="354">
        <v>15.879907621247114</v>
      </c>
      <c r="AH282" s="354">
        <v>3.7274826789838338</v>
      </c>
      <c r="AI282" s="354">
        <v>6.4018475750577366</v>
      </c>
      <c r="AJ282" s="354">
        <v>3.4965357967667439</v>
      </c>
      <c r="AK282" s="354">
        <v>21.051735209235211</v>
      </c>
      <c r="AL282" s="354">
        <v>21.19</v>
      </c>
      <c r="AM282" s="354">
        <v>7.78</v>
      </c>
      <c r="AN282" s="354">
        <v>8.69</v>
      </c>
      <c r="AO282" s="354">
        <v>12.499914194299013</v>
      </c>
      <c r="AP282" s="354">
        <v>21.682494954591323</v>
      </c>
      <c r="AQ282" s="354">
        <v>31.006280663780664</v>
      </c>
      <c r="AR282" s="354">
        <v>56.769755614266842</v>
      </c>
      <c r="AS282" s="354">
        <v>0.40184757505773672</v>
      </c>
      <c r="AT282" s="354">
        <v>17.73</v>
      </c>
      <c r="AU282" s="354">
        <v>7.58</v>
      </c>
      <c r="AV282" s="354">
        <v>8.56</v>
      </c>
      <c r="AW282" s="354">
        <v>6340</v>
      </c>
      <c r="AX282" s="354">
        <v>6965.1</v>
      </c>
      <c r="AY282" s="374">
        <v>8.5616438356164379E-2</v>
      </c>
      <c r="AZ282" s="374">
        <v>3.787878787878788E-2</v>
      </c>
      <c r="BA282" s="374">
        <v>7.407407407407407E-2</v>
      </c>
      <c r="BB282" s="374">
        <v>7.627118644067804E-2</v>
      </c>
      <c r="BC282" s="374">
        <v>7.407407407407407E-2</v>
      </c>
      <c r="BD282" s="354">
        <v>20.28</v>
      </c>
      <c r="BE282" s="374">
        <v>6.4393417316757171E-2</v>
      </c>
      <c r="BF282" s="374">
        <v>4.5901825834707921E-2</v>
      </c>
      <c r="BG282" s="354">
        <v>5.6</v>
      </c>
      <c r="BH282" s="354">
        <v>3.26</v>
      </c>
      <c r="BI282" s="354">
        <v>4.1399999999999997</v>
      </c>
      <c r="BJ282" s="354">
        <v>2.5499999999999998</v>
      </c>
      <c r="BK282" s="374">
        <v>-0.4538239538239538</v>
      </c>
      <c r="BL282" s="374">
        <v>-0.18295520651541591</v>
      </c>
      <c r="BM282" s="354">
        <v>4.54</v>
      </c>
      <c r="BN282" s="354">
        <v>3.35</v>
      </c>
      <c r="BO282" s="374">
        <v>1.6029584882280048</v>
      </c>
      <c r="BP282" s="374">
        <v>2.7658104021546587E-2</v>
      </c>
      <c r="BQ282" s="374">
        <v>2.5944466845490413E-2</v>
      </c>
      <c r="BR282" s="354">
        <v>1836</v>
      </c>
      <c r="BS282" s="354">
        <v>3493</v>
      </c>
      <c r="BT282" s="354">
        <v>2815</v>
      </c>
      <c r="BU282" s="354">
        <v>20557</v>
      </c>
      <c r="BV282" s="354">
        <v>1096</v>
      </c>
      <c r="BW282" s="354">
        <v>3.79</v>
      </c>
      <c r="BX282" s="354">
        <v>23.47</v>
      </c>
      <c r="BY282" s="354">
        <v>23.47</v>
      </c>
      <c r="BZ282" s="354">
        <v>3.627329192546584</v>
      </c>
      <c r="CA282" s="354">
        <v>72.91</v>
      </c>
      <c r="CB282" s="354">
        <v>0.80239829134607965</v>
      </c>
      <c r="CC282" s="354">
        <v>6.9611503531786072</v>
      </c>
      <c r="CD282" s="354">
        <v>2.69</v>
      </c>
      <c r="CE282" s="354">
        <v>0.46</v>
      </c>
      <c r="CF282" s="354">
        <v>0.62</v>
      </c>
      <c r="CG282" s="354">
        <v>0.35</v>
      </c>
      <c r="CH282" s="353" t="s">
        <v>100</v>
      </c>
      <c r="CI282" s="355">
        <v>8258</v>
      </c>
    </row>
    <row r="283" spans="1:87" ht="13.5" thickBot="1">
      <c r="A283" s="353" t="s">
        <v>775</v>
      </c>
      <c r="B283" s="353" t="s">
        <v>776</v>
      </c>
      <c r="C283" s="353" t="s">
        <v>96</v>
      </c>
      <c r="D283" s="353" t="s">
        <v>197</v>
      </c>
      <c r="E283" s="353" t="s">
        <v>590</v>
      </c>
      <c r="F283" s="353" t="s">
        <v>105</v>
      </c>
      <c r="G283" s="353">
        <v>12</v>
      </c>
      <c r="H283" s="353">
        <v>202112</v>
      </c>
      <c r="I283" s="353">
        <v>20221027</v>
      </c>
      <c r="J283" s="353">
        <v>20230208</v>
      </c>
      <c r="K283" s="354">
        <v>9385.25</v>
      </c>
      <c r="L283" s="354">
        <v>21.7</v>
      </c>
      <c r="M283" s="354">
        <v>433</v>
      </c>
      <c r="N283" s="354">
        <v>0.87</v>
      </c>
      <c r="O283" s="354">
        <v>-0.04</v>
      </c>
      <c r="P283" s="354">
        <v>0.09</v>
      </c>
      <c r="Q283" s="354">
        <v>0.17</v>
      </c>
      <c r="R283" s="354">
        <v>150</v>
      </c>
      <c r="S283" s="354">
        <v>800</v>
      </c>
      <c r="T283" s="354">
        <v>368.75</v>
      </c>
      <c r="U283" s="354">
        <v>0.24</v>
      </c>
      <c r="V283" s="354">
        <v>-0.3</v>
      </c>
      <c r="W283" s="354">
        <v>0.27</v>
      </c>
      <c r="X283" s="354">
        <v>1.02</v>
      </c>
      <c r="Y283" s="374">
        <f t="shared" si="12"/>
        <v>-1.9000000000000001</v>
      </c>
      <c r="Z283" s="374">
        <f t="shared" si="13"/>
        <v>2.7777777777777777</v>
      </c>
      <c r="AA283" s="354">
        <v>-11.39</v>
      </c>
      <c r="AB283" s="354">
        <v>45.67</v>
      </c>
      <c r="AC283" s="354">
        <v>90.42</v>
      </c>
      <c r="AD283" s="354">
        <v>80.37</v>
      </c>
      <c r="AE283" s="354">
        <v>21.27</v>
      </c>
      <c r="AF283" s="354">
        <v>1.76</v>
      </c>
      <c r="AG283" s="354">
        <v>4.5397689483208223</v>
      </c>
      <c r="AH283" s="354">
        <v>0.29120141351624718</v>
      </c>
      <c r="AI283" s="354">
        <v>0.71799698322704353</v>
      </c>
      <c r="AJ283" s="354">
        <v>0.3494562530274396</v>
      </c>
      <c r="AK283" s="354">
        <v>38.098488766699994</v>
      </c>
      <c r="AL283" s="354">
        <v>117.13</v>
      </c>
      <c r="AM283" s="354">
        <v>2.5099999999999998</v>
      </c>
      <c r="AN283" s="354">
        <v>6.62</v>
      </c>
      <c r="AO283" s="354">
        <v>4.9431534076616757</v>
      </c>
      <c r="AP283" s="354">
        <v>22.929827050758959</v>
      </c>
      <c r="AQ283" s="354">
        <v>31.254691692475479</v>
      </c>
      <c r="AR283" s="354">
        <v>64.216262128600874</v>
      </c>
      <c r="AS283" s="354">
        <v>2.7799587891747546</v>
      </c>
      <c r="AT283" s="354">
        <v>8.66</v>
      </c>
      <c r="AU283" s="354">
        <v>-5.8</v>
      </c>
      <c r="AV283" s="354">
        <v>-12.42</v>
      </c>
      <c r="AW283" s="354">
        <v>1176.8</v>
      </c>
      <c r="AX283" s="354">
        <v>1466.08</v>
      </c>
      <c r="AY283" s="374">
        <v>-0.18059767576092747</v>
      </c>
      <c r="AZ283" s="374">
        <v>-0.92926329252007744</v>
      </c>
      <c r="BA283" s="374">
        <v>-0.7302034905876077</v>
      </c>
      <c r="BB283" s="374">
        <v>-1</v>
      </c>
      <c r="BC283" s="374">
        <v>-0.7302034905876077</v>
      </c>
      <c r="BD283" s="354">
        <v>2.5</v>
      </c>
      <c r="BE283" s="374">
        <v>1.016144538560872E-2</v>
      </c>
      <c r="BF283" s="374">
        <v>1.5534749606496569E-2</v>
      </c>
      <c r="BG283" s="354">
        <v>2.0699999999999998</v>
      </c>
      <c r="BH283" s="354">
        <v>0.83</v>
      </c>
      <c r="BI283" s="354">
        <v>1.64</v>
      </c>
      <c r="BJ283" s="354">
        <v>0.65</v>
      </c>
      <c r="BK283" s="374">
        <v>-0.5132900817259628</v>
      </c>
      <c r="BL283" s="374">
        <v>-8.1180503764606893E-2</v>
      </c>
      <c r="BM283" s="354">
        <v>0.41</v>
      </c>
      <c r="BN283" s="354">
        <v>0.91</v>
      </c>
      <c r="BO283" s="374">
        <v>0.38076738248323649</v>
      </c>
      <c r="BP283" s="374">
        <v>1.0645427588641294E-2</v>
      </c>
      <c r="BQ283" s="374">
        <v>1.6096557025676628E-2</v>
      </c>
      <c r="BR283" s="354">
        <v>-21.74</v>
      </c>
      <c r="BS283" s="354">
        <v>130.19999999999999</v>
      </c>
      <c r="BT283" s="354">
        <v>73.739999999999995</v>
      </c>
      <c r="BU283" s="354">
        <v>794.91</v>
      </c>
      <c r="BV283" s="354">
        <v>-81.849999999999994</v>
      </c>
      <c r="BW283" s="354">
        <v>-106.21</v>
      </c>
      <c r="BX283" s="354">
        <v>6.43</v>
      </c>
      <c r="BY283" s="354">
        <v>6.75</v>
      </c>
      <c r="BZ283" s="354">
        <v>1.0872046135820692</v>
      </c>
      <c r="CA283" s="354">
        <v>16.93</v>
      </c>
      <c r="CB283" s="354">
        <v>0.34534900099132337</v>
      </c>
      <c r="CC283" s="354">
        <v>0.74670014181632605</v>
      </c>
      <c r="CD283" s="354">
        <v>0.2</v>
      </c>
      <c r="CE283" s="354">
        <v>5.1100000000000003</v>
      </c>
      <c r="CF283" s="354">
        <v>4.1900000000000004</v>
      </c>
      <c r="CG283" s="354">
        <v>3.46</v>
      </c>
      <c r="CH283" s="353" t="s">
        <v>100</v>
      </c>
      <c r="CI283" s="355">
        <v>3866.6</v>
      </c>
    </row>
    <row r="284" spans="1:87" ht="13.5" thickBot="1">
      <c r="A284" s="353" t="s">
        <v>777</v>
      </c>
      <c r="B284" s="353" t="s">
        <v>778</v>
      </c>
      <c r="C284" s="353" t="s">
        <v>96</v>
      </c>
      <c r="D284" s="353" t="s">
        <v>103</v>
      </c>
      <c r="E284" s="353" t="s">
        <v>779</v>
      </c>
      <c r="F284" s="353" t="s">
        <v>105</v>
      </c>
      <c r="G284" s="353">
        <v>12</v>
      </c>
      <c r="H284" s="353">
        <v>202112</v>
      </c>
      <c r="I284" s="353">
        <v>20221024</v>
      </c>
      <c r="J284" s="353">
        <v>20230214</v>
      </c>
      <c r="K284" s="354">
        <v>9526.1200000000008</v>
      </c>
      <c r="L284" s="354">
        <v>79.42</v>
      </c>
      <c r="M284" s="354">
        <v>120</v>
      </c>
      <c r="N284" s="354">
        <v>1.0900000000000001</v>
      </c>
      <c r="O284" s="354">
        <v>1.76</v>
      </c>
      <c r="P284" s="354">
        <v>1.08</v>
      </c>
      <c r="Q284" s="354">
        <v>1.47</v>
      </c>
      <c r="R284" s="354">
        <v>-17.05</v>
      </c>
      <c r="S284" s="354">
        <v>3.45</v>
      </c>
      <c r="T284" s="354">
        <v>1.1599999999999999</v>
      </c>
      <c r="U284" s="354">
        <v>7.23</v>
      </c>
      <c r="V284" s="354">
        <v>7.54</v>
      </c>
      <c r="W284" s="354">
        <v>6.66</v>
      </c>
      <c r="X284" s="354">
        <v>6.8</v>
      </c>
      <c r="Y284" s="374">
        <f t="shared" si="12"/>
        <v>-0.11671087533156499</v>
      </c>
      <c r="Z284" s="374">
        <f t="shared" si="13"/>
        <v>2.102102102102088E-2</v>
      </c>
      <c r="AA284" s="354">
        <v>14.25</v>
      </c>
      <c r="AB284" s="354">
        <v>5</v>
      </c>
      <c r="AC284" s="354">
        <v>10.98</v>
      </c>
      <c r="AD284" s="354">
        <v>11.93</v>
      </c>
      <c r="AE284" s="354">
        <v>11.68</v>
      </c>
      <c r="AF284" s="354">
        <v>2.39</v>
      </c>
      <c r="AG284" s="354">
        <v>108.4811462399453</v>
      </c>
      <c r="AH284" s="354">
        <v>-3.0326265756719404</v>
      </c>
      <c r="AI284" s="354">
        <v>6.6333484878333904</v>
      </c>
      <c r="AJ284" s="354">
        <v>-0.97745815248930323</v>
      </c>
      <c r="AK284" s="354">
        <v>12.135650666876574</v>
      </c>
      <c r="AL284" s="354">
        <v>6.91</v>
      </c>
      <c r="AM284" s="354">
        <v>4.46</v>
      </c>
      <c r="AN284" s="354">
        <v>0.73</v>
      </c>
      <c r="AO284" s="354">
        <v>1.2604317773969966</v>
      </c>
      <c r="AP284" s="354">
        <v>76.479937521028035</v>
      </c>
      <c r="AQ284" s="354">
        <v>20.612980641687656</v>
      </c>
      <c r="AR284" s="354">
        <v>-139.88638144871794</v>
      </c>
      <c r="AS284" s="354">
        <v>3.0743982915902865</v>
      </c>
      <c r="AT284" s="354">
        <v>17.8</v>
      </c>
      <c r="AU284" s="354">
        <v>5.8</v>
      </c>
      <c r="AV284" s="354">
        <v>-1.56</v>
      </c>
      <c r="AW284" s="354">
        <v>11394</v>
      </c>
      <c r="AX284" s="354">
        <v>13024.53</v>
      </c>
      <c r="AY284" s="374">
        <v>-1.5637149028077755E-2</v>
      </c>
      <c r="AZ284" s="374">
        <v>-1.9671848013816928</v>
      </c>
      <c r="BA284" s="374">
        <v>7.8322784810126583E-2</v>
      </c>
      <c r="BB284" s="374">
        <v>-1.9907834101382491</v>
      </c>
      <c r="BC284" s="374">
        <v>7.8322784810126583E-2</v>
      </c>
      <c r="BD284" s="354">
        <v>39.93</v>
      </c>
      <c r="BE284" s="374">
        <v>0.13804581946348149</v>
      </c>
      <c r="BF284" s="374">
        <v>-2.8185418122525039E-2</v>
      </c>
      <c r="BG284" s="354">
        <v>10.85</v>
      </c>
      <c r="BH284" s="354">
        <v>8.3699999999999992</v>
      </c>
      <c r="BI284" s="354">
        <v>6.26</v>
      </c>
      <c r="BJ284" s="354">
        <v>5.29</v>
      </c>
      <c r="BK284" s="374">
        <v>-1.1473551637279598</v>
      </c>
      <c r="BL284" s="374">
        <v>-7.0157874470542933E-2</v>
      </c>
      <c r="BM284" s="354">
        <v>1.1100000000000001</v>
      </c>
      <c r="BN284" s="354">
        <v>0.25</v>
      </c>
      <c r="BO284" s="374">
        <v>-0.29017750060606062</v>
      </c>
      <c r="BP284" s="374">
        <v>-3.767237982201168E-2</v>
      </c>
      <c r="BQ284" s="374">
        <v>-1.2142337298003764E-2</v>
      </c>
      <c r="BR284" s="354">
        <v>-166</v>
      </c>
      <c r="BS284" s="354">
        <v>297</v>
      </c>
      <c r="BT284" s="354">
        <v>1469</v>
      </c>
      <c r="BU284" s="354">
        <v>6052</v>
      </c>
      <c r="BV284" s="354">
        <v>-560</v>
      </c>
      <c r="BW284" s="354">
        <v>-196.72</v>
      </c>
      <c r="BX284" s="354">
        <v>-2.8</v>
      </c>
      <c r="BY284" s="354">
        <v>6.85</v>
      </c>
      <c r="BZ284" s="354">
        <v>5.778688524590164</v>
      </c>
      <c r="CA284" s="354">
        <v>75.86</v>
      </c>
      <c r="CB284" s="354">
        <v>0.84990157480314965</v>
      </c>
      <c r="CC284" s="354">
        <v>31.453271028037385</v>
      </c>
      <c r="CD284" s="354">
        <v>3.14</v>
      </c>
      <c r="CE284" s="354">
        <v>1.24</v>
      </c>
      <c r="CF284" s="354">
        <v>0.67</v>
      </c>
      <c r="CG284" s="354">
        <v>0.21</v>
      </c>
      <c r="CH284" s="353" t="s">
        <v>100</v>
      </c>
      <c r="CI284" s="355">
        <v>2330</v>
      </c>
    </row>
    <row r="285" spans="1:87" ht="13.5" thickBot="1">
      <c r="A285" s="353" t="s">
        <v>780</v>
      </c>
      <c r="B285" s="353" t="s">
        <v>781</v>
      </c>
      <c r="C285" s="353" t="s">
        <v>96</v>
      </c>
      <c r="D285" s="353" t="s">
        <v>97</v>
      </c>
      <c r="E285" s="353" t="s">
        <v>782</v>
      </c>
      <c r="F285" s="353" t="s">
        <v>105</v>
      </c>
      <c r="G285" s="353">
        <v>12</v>
      </c>
      <c r="H285" s="353">
        <v>202112</v>
      </c>
      <c r="I285" s="353">
        <v>20221109</v>
      </c>
      <c r="J285" s="353">
        <v>20230228</v>
      </c>
      <c r="K285" s="354">
        <v>3852.06</v>
      </c>
      <c r="L285" s="354">
        <v>40.18</v>
      </c>
      <c r="M285" s="354">
        <v>96</v>
      </c>
      <c r="N285" s="354">
        <v>0.88</v>
      </c>
      <c r="O285" s="354">
        <v>0.51</v>
      </c>
      <c r="P285" s="354">
        <v>0.59</v>
      </c>
      <c r="Q285" s="354">
        <v>0.61</v>
      </c>
      <c r="R285" s="354">
        <v>7.84</v>
      </c>
      <c r="S285" s="354">
        <v>12.5</v>
      </c>
      <c r="T285" s="354">
        <v>10.11</v>
      </c>
      <c r="U285" s="354">
        <v>-2.13</v>
      </c>
      <c r="V285" s="354">
        <v>1.32</v>
      </c>
      <c r="W285" s="354">
        <v>1.98</v>
      </c>
      <c r="X285" s="354">
        <v>2.8</v>
      </c>
      <c r="Y285" s="374">
        <f t="shared" si="12"/>
        <v>0.5</v>
      </c>
      <c r="Z285" s="374">
        <f t="shared" si="13"/>
        <v>0.41414141414141414</v>
      </c>
      <c r="AA285" s="354"/>
      <c r="AB285" s="354">
        <v>30.71</v>
      </c>
      <c r="AC285" s="354">
        <v>22.57</v>
      </c>
      <c r="AD285" s="354">
        <v>20.329999999999998</v>
      </c>
      <c r="AE285" s="354">
        <v>14.37</v>
      </c>
      <c r="AF285" s="354">
        <v>0.66</v>
      </c>
      <c r="AG285" s="354">
        <v>20.006068532566047</v>
      </c>
      <c r="AH285" s="354">
        <v>-7.464922835469527</v>
      </c>
      <c r="AI285" s="354">
        <v>2.0882448339000783</v>
      </c>
      <c r="AJ285" s="354">
        <v>-1.9424431075071933</v>
      </c>
      <c r="AK285" s="354">
        <v>18.867519440436109</v>
      </c>
      <c r="AL285" s="354">
        <v>40.71</v>
      </c>
      <c r="AM285" s="354"/>
      <c r="AN285" s="354">
        <v>2.0099999999999998</v>
      </c>
      <c r="AO285" s="354">
        <v>2.677666729425547</v>
      </c>
      <c r="AP285" s="354">
        <v>-11.168461212932948</v>
      </c>
      <c r="AQ285" s="354">
        <v>25.652923080006413</v>
      </c>
      <c r="AR285" s="354">
        <v>-27.57845719610663</v>
      </c>
      <c r="AS285" s="354">
        <v>3.1952184148574418</v>
      </c>
      <c r="AT285" s="354">
        <v>-2.57</v>
      </c>
      <c r="AU285" s="354">
        <v>32.909999999999997</v>
      </c>
      <c r="AV285" s="354">
        <v>34.729999999999997</v>
      </c>
      <c r="AW285" s="354">
        <v>1594.75</v>
      </c>
      <c r="AX285" s="354">
        <v>1992.5</v>
      </c>
      <c r="AY285" s="374">
        <v>0.3473109186191608</v>
      </c>
      <c r="AZ285" s="374">
        <v>-3.5333510048677046</v>
      </c>
      <c r="BA285" s="374">
        <v>-1.6650358975264703</v>
      </c>
      <c r="BB285" s="374">
        <v>-3.3596732139592023</v>
      </c>
      <c r="BC285" s="374">
        <v>-1.6650358975264703</v>
      </c>
      <c r="BD285" s="354">
        <v>-765.97</v>
      </c>
      <c r="BE285" s="374">
        <v>-0.29652225002460464</v>
      </c>
      <c r="BF285" s="374">
        <v>-0.41217209250734838</v>
      </c>
      <c r="BG285" s="354">
        <v>-11.17</v>
      </c>
      <c r="BH285" s="354">
        <v>-6.23</v>
      </c>
      <c r="BI285" s="354">
        <v>-8.07</v>
      </c>
      <c r="BJ285" s="354">
        <v>-4.54</v>
      </c>
      <c r="BK285" s="374">
        <v>-1.9301797739297739</v>
      </c>
      <c r="BL285" s="374">
        <v>-0.20147326471695745</v>
      </c>
      <c r="BM285" s="354">
        <v>0</v>
      </c>
      <c r="BN285" s="354">
        <v>0</v>
      </c>
      <c r="BO285" s="374">
        <v>0</v>
      </c>
      <c r="BP285" s="374">
        <v>-0.18946504658552099</v>
      </c>
      <c r="BQ285" s="374">
        <v>-4.9300586484954147E-2</v>
      </c>
      <c r="BR285" s="354">
        <v>-309.33999999999997</v>
      </c>
      <c r="BS285" s="354">
        <v>-45.82</v>
      </c>
      <c r="BT285" s="354">
        <v>90.96</v>
      </c>
      <c r="BU285" s="354">
        <v>1398.49</v>
      </c>
      <c r="BV285" s="354">
        <v>-376.25</v>
      </c>
      <c r="BW285" s="354">
        <v>-353.34</v>
      </c>
      <c r="BX285" s="354">
        <v>-37.31</v>
      </c>
      <c r="BY285" s="354">
        <v>-10.53</v>
      </c>
      <c r="BZ285" s="354">
        <v>-25.109809071623395</v>
      </c>
      <c r="CA285" s="354">
        <v>97.41</v>
      </c>
      <c r="CB285" s="354">
        <v>1.019616818462705</v>
      </c>
      <c r="CC285" s="354">
        <v>-2.9541474523696301</v>
      </c>
      <c r="CD285" s="354">
        <v>-6.69</v>
      </c>
      <c r="CE285" s="354">
        <v>1.21</v>
      </c>
      <c r="CF285" s="354">
        <v>1.24</v>
      </c>
      <c r="CG285" s="354">
        <v>0.79</v>
      </c>
      <c r="CH285" s="353" t="s">
        <v>100</v>
      </c>
      <c r="CI285" s="353">
        <v>338.97</v>
      </c>
    </row>
    <row r="286" spans="1:87" ht="13.5" thickBot="1">
      <c r="A286" s="353" t="s">
        <v>783</v>
      </c>
      <c r="B286" s="353" t="s">
        <v>784</v>
      </c>
      <c r="C286" s="353" t="s">
        <v>96</v>
      </c>
      <c r="D286" s="353" t="s">
        <v>109</v>
      </c>
      <c r="E286" s="353" t="s">
        <v>280</v>
      </c>
      <c r="F286" s="353" t="s">
        <v>105</v>
      </c>
      <c r="G286" s="353">
        <v>12</v>
      </c>
      <c r="H286" s="353">
        <v>202112</v>
      </c>
      <c r="I286" s="353">
        <v>20221020</v>
      </c>
      <c r="J286" s="353">
        <v>20230209</v>
      </c>
      <c r="K286" s="354">
        <v>3692.68</v>
      </c>
      <c r="L286" s="354">
        <v>126.21</v>
      </c>
      <c r="M286" s="354">
        <v>29</v>
      </c>
      <c r="N286" s="354">
        <v>2.52</v>
      </c>
      <c r="O286" s="354">
        <v>3.52</v>
      </c>
      <c r="P286" s="354">
        <v>3.57</v>
      </c>
      <c r="Q286" s="354">
        <v>2.52</v>
      </c>
      <c r="R286" s="354">
        <v>-2.84</v>
      </c>
      <c r="S286" s="354">
        <v>-4.26</v>
      </c>
      <c r="T286" s="354">
        <v>-5.26</v>
      </c>
      <c r="U286" s="354">
        <v>10.3</v>
      </c>
      <c r="V286" s="354">
        <v>7.61</v>
      </c>
      <c r="W286" s="354">
        <v>11.4</v>
      </c>
      <c r="X286" s="354">
        <v>13.74</v>
      </c>
      <c r="Y286" s="374">
        <f t="shared" si="12"/>
        <v>0.49802890932982913</v>
      </c>
      <c r="Z286" s="374">
        <f t="shared" si="13"/>
        <v>0.20526315789473681</v>
      </c>
      <c r="AA286" s="354">
        <v>70.180000000000007</v>
      </c>
      <c r="AB286" s="354">
        <v>20.63</v>
      </c>
      <c r="AC286" s="354">
        <v>12.25</v>
      </c>
      <c r="AD286" s="354">
        <v>11.07</v>
      </c>
      <c r="AE286" s="354">
        <v>9.19</v>
      </c>
      <c r="AF286" s="354">
        <v>0.54</v>
      </c>
      <c r="AG286" s="354">
        <v>85.212121212121218</v>
      </c>
      <c r="AH286" s="354">
        <v>10.205387205387206</v>
      </c>
      <c r="AI286" s="354">
        <v>29.09090909090909</v>
      </c>
      <c r="AJ286" s="354">
        <v>12.498316498316498</v>
      </c>
      <c r="AK286" s="354">
        <v>4.3505000000000003</v>
      </c>
      <c r="AL286" s="354">
        <v>5.2</v>
      </c>
      <c r="AM286" s="354">
        <v>3.41</v>
      </c>
      <c r="AN286" s="354">
        <v>1.46</v>
      </c>
      <c r="AO286" s="354">
        <v>2.8186470681207525</v>
      </c>
      <c r="AP286" s="354">
        <v>7.2120432716611074</v>
      </c>
      <c r="AQ286" s="354">
        <v>8.2562870370370369</v>
      </c>
      <c r="AR286" s="354">
        <v>19.217219827586209</v>
      </c>
      <c r="AS286" s="354">
        <v>1.9158249158249161</v>
      </c>
      <c r="AT286" s="354">
        <v>37.020000000000003</v>
      </c>
      <c r="AU286" s="354">
        <v>3.92</v>
      </c>
      <c r="AV286" s="354">
        <v>16.38</v>
      </c>
      <c r="AW286" s="354">
        <v>2073.1</v>
      </c>
      <c r="AX286" s="354">
        <v>2733.8</v>
      </c>
      <c r="AY286" s="374">
        <v>0.16375680682647506</v>
      </c>
      <c r="AZ286" s="374">
        <v>2.039348710990502</v>
      </c>
      <c r="BA286" s="374">
        <v>0.82728592162554426</v>
      </c>
      <c r="BB286" s="374">
        <v>1.991133425916036</v>
      </c>
      <c r="BC286" s="374">
        <v>0.82728592162554426</v>
      </c>
      <c r="BD286" s="354">
        <v>30.2</v>
      </c>
      <c r="BE286" s="374">
        <v>9.7041118453303002E-2</v>
      </c>
      <c r="BF286" s="374">
        <v>5.7629052191272935E-2</v>
      </c>
      <c r="BG286" s="354">
        <v>8.99</v>
      </c>
      <c r="BH286" s="354">
        <v>4.1399999999999997</v>
      </c>
      <c r="BI286" s="354">
        <v>6.18</v>
      </c>
      <c r="BJ286" s="354">
        <v>2.92</v>
      </c>
      <c r="BK286" s="374">
        <v>-0.57037037037037042</v>
      </c>
      <c r="BL286" s="374">
        <v>-0.19472103682629999</v>
      </c>
      <c r="BM286" s="354">
        <v>1.82</v>
      </c>
      <c r="BN286" s="354">
        <v>0.33</v>
      </c>
      <c r="BO286" s="374">
        <v>0.22537116463213455</v>
      </c>
      <c r="BP286" s="374">
        <v>8.0636750990733294E-2</v>
      </c>
      <c r="BQ286" s="374">
        <v>9.8754081054965998E-2</v>
      </c>
      <c r="BR286" s="354">
        <v>376.7</v>
      </c>
      <c r="BS286" s="354">
        <v>868.6</v>
      </c>
      <c r="BT286" s="354">
        <v>720.5</v>
      </c>
      <c r="BU286" s="354">
        <v>2027.3</v>
      </c>
      <c r="BV286" s="354">
        <v>224.1</v>
      </c>
      <c r="BW286" s="354">
        <v>204.07</v>
      </c>
      <c r="BX286" s="354">
        <v>12.01</v>
      </c>
      <c r="BY286" s="354">
        <v>12.34</v>
      </c>
      <c r="BZ286" s="354">
        <v>4.818889970788705</v>
      </c>
      <c r="CA286" s="354">
        <v>72.599999999999994</v>
      </c>
      <c r="CB286" s="354">
        <v>0.80944757213230123</v>
      </c>
      <c r="CC286" s="354">
        <v>3.4117884945910424</v>
      </c>
      <c r="CD286" s="354">
        <v>2.65</v>
      </c>
      <c r="CE286" s="354">
        <v>1.0900000000000001</v>
      </c>
      <c r="CF286" s="354">
        <v>0.89</v>
      </c>
      <c r="CG286" s="354">
        <v>0.15</v>
      </c>
      <c r="CH286" s="353" t="s">
        <v>100</v>
      </c>
      <c r="CI286" s="353">
        <v>976.9</v>
      </c>
    </row>
    <row r="287" spans="1:87" ht="13.5" thickBot="1">
      <c r="A287" s="353" t="s">
        <v>785</v>
      </c>
      <c r="B287" s="353" t="s">
        <v>786</v>
      </c>
      <c r="C287" s="353" t="s">
        <v>108</v>
      </c>
      <c r="D287" s="353" t="s">
        <v>97</v>
      </c>
      <c r="E287" s="353" t="s">
        <v>173</v>
      </c>
      <c r="F287" s="353" t="s">
        <v>105</v>
      </c>
      <c r="G287" s="353">
        <v>1</v>
      </c>
      <c r="H287" s="353">
        <v>202201</v>
      </c>
      <c r="I287" s="353">
        <v>20221129</v>
      </c>
      <c r="J287" s="353">
        <v>20230227</v>
      </c>
      <c r="K287" s="354">
        <v>45082.94</v>
      </c>
      <c r="L287" s="354">
        <v>175.42</v>
      </c>
      <c r="M287" s="354">
        <v>257</v>
      </c>
      <c r="N287" s="354">
        <v>1.3</v>
      </c>
      <c r="O287" s="354">
        <v>0.84</v>
      </c>
      <c r="P287" s="354">
        <v>0.89</v>
      </c>
      <c r="Q287" s="354">
        <v>1.04</v>
      </c>
      <c r="R287" s="354">
        <v>18</v>
      </c>
      <c r="S287" s="354">
        <v>5</v>
      </c>
      <c r="T287" s="354">
        <v>7.32</v>
      </c>
      <c r="U287" s="354">
        <v>-0.5</v>
      </c>
      <c r="V287" s="354">
        <v>3.91</v>
      </c>
      <c r="W287" s="354">
        <v>3.49</v>
      </c>
      <c r="X287" s="354">
        <v>4.63</v>
      </c>
      <c r="Y287" s="374">
        <f t="shared" si="12"/>
        <v>-0.10741687979539638</v>
      </c>
      <c r="Z287" s="374">
        <f t="shared" si="13"/>
        <v>0.32664756446991383</v>
      </c>
      <c r="AA287" s="354"/>
      <c r="AB287" s="354">
        <v>22.25</v>
      </c>
      <c r="AC287" s="354">
        <v>51.14</v>
      </c>
      <c r="AD287" s="354">
        <v>50.19</v>
      </c>
      <c r="AE287" s="354">
        <v>37.85</v>
      </c>
      <c r="AF287" s="354">
        <v>2.2599999999999998</v>
      </c>
      <c r="AG287" s="354">
        <v>23.247817229905415</v>
      </c>
      <c r="AH287" s="354">
        <v>-1.2289396409817284</v>
      </c>
      <c r="AI287" s="354">
        <v>6.1695933185534484</v>
      </c>
      <c r="AJ287" s="354">
        <v>4.730411764475881</v>
      </c>
      <c r="AK287" s="354">
        <v>28.40057536257234</v>
      </c>
      <c r="AL287" s="354">
        <v>70.260000000000005</v>
      </c>
      <c r="AM287" s="354">
        <v>8.33</v>
      </c>
      <c r="AN287" s="354">
        <v>7.58</v>
      </c>
      <c r="AO287" s="354">
        <v>7.8205068335951751</v>
      </c>
      <c r="AP287" s="354">
        <v>288.53382267892823</v>
      </c>
      <c r="AQ287" s="354">
        <v>29.468670644125201</v>
      </c>
      <c r="AR287" s="354">
        <v>38.434225721741385</v>
      </c>
      <c r="AS287" s="354">
        <v>21.474176255997001</v>
      </c>
      <c r="AT287" s="354">
        <v>21.05</v>
      </c>
      <c r="AU287" s="354">
        <v>23.23</v>
      </c>
      <c r="AV287" s="354">
        <v>19.010000000000002</v>
      </c>
      <c r="AW287" s="354">
        <v>5138.8</v>
      </c>
      <c r="AX287" s="354">
        <v>6203.02</v>
      </c>
      <c r="AY287" s="374">
        <v>0.1904468618545514</v>
      </c>
      <c r="AZ287" s="374">
        <v>0.41242713356661687</v>
      </c>
      <c r="BA287" s="374">
        <v>0.50500965693009181</v>
      </c>
      <c r="BB287" s="374">
        <v>0.43867924528301894</v>
      </c>
      <c r="BC287" s="374">
        <v>0.50500965693009181</v>
      </c>
      <c r="BD287" s="354">
        <v>-2.11</v>
      </c>
      <c r="BE287" s="374">
        <v>-2.702440740017641E-2</v>
      </c>
      <c r="BF287" s="374">
        <v>-2.6100305957484832E-2</v>
      </c>
      <c r="BG287" s="354">
        <v>-1.43</v>
      </c>
      <c r="BH287" s="354">
        <v>-5.36</v>
      </c>
      <c r="BI287" s="354">
        <v>-0.86</v>
      </c>
      <c r="BJ287" s="354">
        <v>-2.86</v>
      </c>
      <c r="BK287" s="374">
        <v>-0.23327008439107369</v>
      </c>
      <c r="BL287" s="374">
        <v>-6.190609379990477E-2</v>
      </c>
      <c r="BM287" s="354">
        <v>0</v>
      </c>
      <c r="BN287" s="354">
        <v>0</v>
      </c>
      <c r="BO287" s="374">
        <v>0</v>
      </c>
      <c r="BP287" s="374">
        <v>-7.0136950175877658E-3</v>
      </c>
      <c r="BQ287" s="374">
        <v>2.6996985301197814E-2</v>
      </c>
      <c r="BR287" s="354">
        <v>16.18</v>
      </c>
      <c r="BS287" s="354">
        <v>502.69</v>
      </c>
      <c r="BT287" s="354">
        <v>624.15</v>
      </c>
      <c r="BU287" s="354">
        <v>617.35</v>
      </c>
      <c r="BV287" s="354">
        <v>29.37</v>
      </c>
      <c r="BW287" s="354">
        <v>110.4</v>
      </c>
      <c r="BX287" s="354">
        <v>-5.29</v>
      </c>
      <c r="BY287" s="354">
        <v>-1.76</v>
      </c>
      <c r="BZ287" s="354">
        <v>-3.6674026401089872</v>
      </c>
      <c r="CA287" s="354">
        <v>35.479999999999997</v>
      </c>
      <c r="CB287" s="354">
        <v>0.56342203461609142</v>
      </c>
      <c r="CC287" s="354">
        <v>10.457940851607781</v>
      </c>
      <c r="CD287" s="354">
        <v>0.55000000000000004</v>
      </c>
      <c r="CE287" s="354">
        <v>1.87</v>
      </c>
      <c r="CF287" s="354">
        <v>1.03</v>
      </c>
      <c r="CG287" s="354">
        <v>0.78</v>
      </c>
      <c r="CH287" s="353" t="s">
        <v>100</v>
      </c>
      <c r="CI287" s="355">
        <v>4535.08</v>
      </c>
    </row>
    <row r="288" spans="1:87" ht="13.5" thickBot="1">
      <c r="A288" s="353" t="s">
        <v>787</v>
      </c>
      <c r="B288" s="353" t="s">
        <v>787</v>
      </c>
      <c r="C288" s="353" t="s">
        <v>108</v>
      </c>
      <c r="D288" s="353" t="s">
        <v>97</v>
      </c>
      <c r="E288" s="353" t="s">
        <v>420</v>
      </c>
      <c r="F288" s="353" t="s">
        <v>99</v>
      </c>
      <c r="G288" s="353">
        <v>12</v>
      </c>
      <c r="H288" s="353">
        <v>202112</v>
      </c>
      <c r="I288" s="353">
        <v>20221102</v>
      </c>
      <c r="J288" s="353">
        <v>20230208</v>
      </c>
      <c r="K288" s="354">
        <v>24939.02</v>
      </c>
      <c r="L288" s="354">
        <v>184.2</v>
      </c>
      <c r="M288" s="354">
        <v>135</v>
      </c>
      <c r="N288" s="354">
        <v>1.1399999999999999</v>
      </c>
      <c r="O288" s="354">
        <v>2.52</v>
      </c>
      <c r="P288" s="354">
        <v>2.4500000000000002</v>
      </c>
      <c r="Q288" s="354">
        <v>2.31</v>
      </c>
      <c r="R288" s="354">
        <v>3.17</v>
      </c>
      <c r="S288" s="354">
        <v>3.75</v>
      </c>
      <c r="T288" s="354">
        <v>6.6</v>
      </c>
      <c r="U288" s="354">
        <v>8.93</v>
      </c>
      <c r="V288" s="354">
        <v>7.85</v>
      </c>
      <c r="W288" s="354">
        <v>9.75</v>
      </c>
      <c r="X288" s="354">
        <v>10.39</v>
      </c>
      <c r="Y288" s="374">
        <f t="shared" si="12"/>
        <v>0.2420382165605095</v>
      </c>
      <c r="Z288" s="374">
        <f t="shared" si="13"/>
        <v>6.5641025641025808E-2</v>
      </c>
      <c r="AA288" s="354">
        <v>17.79</v>
      </c>
      <c r="AB288" s="354">
        <v>13.1</v>
      </c>
      <c r="AC288" s="354">
        <v>19.66</v>
      </c>
      <c r="AD288" s="354">
        <v>18.89</v>
      </c>
      <c r="AE288" s="354">
        <v>17.73</v>
      </c>
      <c r="AF288" s="354">
        <v>1.44</v>
      </c>
      <c r="AG288" s="354">
        <v>176.25498891352549</v>
      </c>
      <c r="AH288" s="354">
        <v>7.7058388765705841</v>
      </c>
      <c r="AI288" s="354">
        <v>9.1788617886178887</v>
      </c>
      <c r="AJ288" s="354">
        <v>8.2106430155210646</v>
      </c>
      <c r="AK288" s="354">
        <v>19.749725420726303</v>
      </c>
      <c r="AL288" s="354">
        <v>19.53</v>
      </c>
      <c r="AM288" s="354">
        <v>18.809999999999999</v>
      </c>
      <c r="AN288" s="354">
        <v>1.05</v>
      </c>
      <c r="AO288" s="354">
        <v>1.2963725033861275</v>
      </c>
      <c r="AP288" s="354">
        <v>16.41881353231717</v>
      </c>
      <c r="AQ288" s="354">
        <v>24.893295756502138</v>
      </c>
      <c r="AR288" s="354">
        <v>27.828773066882707</v>
      </c>
      <c r="AS288" s="354">
        <v>2.8425720620842574</v>
      </c>
      <c r="AT288" s="354">
        <v>9.7899999999999991</v>
      </c>
      <c r="AU288" s="354">
        <v>9</v>
      </c>
      <c r="AV288" s="354">
        <v>12.74</v>
      </c>
      <c r="AW288" s="354">
        <v>20820.8</v>
      </c>
      <c r="AX288" s="354">
        <v>24461.15</v>
      </c>
      <c r="AY288" s="374">
        <v>0.12742926763232706</v>
      </c>
      <c r="AZ288" s="374">
        <v>0.2537729866835764</v>
      </c>
      <c r="BA288" s="374">
        <v>0.20335820895522388</v>
      </c>
      <c r="BB288" s="374">
        <v>0.291139240506329</v>
      </c>
      <c r="BC288" s="374">
        <v>0.20335820895522388</v>
      </c>
      <c r="BD288" s="354">
        <v>121.34</v>
      </c>
      <c r="BE288" s="374">
        <v>0.20055933372757737</v>
      </c>
      <c r="BF288" s="374">
        <v>8.7246131831532792E-2</v>
      </c>
      <c r="BG288" s="354">
        <v>16.37</v>
      </c>
      <c r="BH288" s="354">
        <v>18.739999999999998</v>
      </c>
      <c r="BI288" s="354">
        <v>9.08</v>
      </c>
      <c r="BJ288" s="354">
        <v>10.52</v>
      </c>
      <c r="BK288" s="374">
        <v>-0.10548353329575652</v>
      </c>
      <c r="BL288" s="374">
        <v>-5.49328435504229E-3</v>
      </c>
      <c r="BM288" s="354">
        <v>1.28</v>
      </c>
      <c r="BN288" s="354">
        <v>1.1299999999999999</v>
      </c>
      <c r="BO288" s="374">
        <v>0.27122290427776707</v>
      </c>
      <c r="BP288" s="374">
        <v>4.2507937315592367E-2</v>
      </c>
      <c r="BQ288" s="374">
        <v>4.5292602689326257E-2</v>
      </c>
      <c r="BR288" s="354">
        <v>1448.7</v>
      </c>
      <c r="BS288" s="354">
        <v>1639.9</v>
      </c>
      <c r="BT288" s="354">
        <v>1280.0999999999999</v>
      </c>
      <c r="BU288" s="354">
        <v>6755.8</v>
      </c>
      <c r="BV288" s="354">
        <v>988.6</v>
      </c>
      <c r="BW288" s="354">
        <v>25.38</v>
      </c>
      <c r="BX288" s="354">
        <v>4.37</v>
      </c>
      <c r="BY288" s="354">
        <v>5.13</v>
      </c>
      <c r="BZ288" s="354">
        <v>7.4096495220755578</v>
      </c>
      <c r="CA288" s="354">
        <v>82.14</v>
      </c>
      <c r="CB288" s="354">
        <v>0.9015999287601294</v>
      </c>
      <c r="CC288" s="354">
        <v>3.3925327951564075</v>
      </c>
      <c r="CD288" s="354">
        <v>4.5999999999999996</v>
      </c>
      <c r="CE288" s="354">
        <v>1.29</v>
      </c>
      <c r="CF288" s="354">
        <v>1.0900000000000001</v>
      </c>
      <c r="CG288" s="354">
        <v>0.12</v>
      </c>
      <c r="CH288" s="353" t="s">
        <v>100</v>
      </c>
      <c r="CI288" s="353">
        <v>705.7</v>
      </c>
    </row>
    <row r="289" spans="1:87" ht="13.5" thickBot="1">
      <c r="A289" s="353" t="s">
        <v>788</v>
      </c>
      <c r="B289" s="353" t="s">
        <v>789</v>
      </c>
      <c r="C289" s="353" t="s">
        <v>96</v>
      </c>
      <c r="D289" s="353" t="s">
        <v>197</v>
      </c>
      <c r="E289" s="353" t="s">
        <v>423</v>
      </c>
      <c r="F289" s="353" t="s">
        <v>99</v>
      </c>
      <c r="G289" s="353">
        <v>12</v>
      </c>
      <c r="H289" s="353">
        <v>202112</v>
      </c>
      <c r="I289" s="353">
        <v>20221103</v>
      </c>
      <c r="J289" s="353">
        <v>20230126</v>
      </c>
      <c r="K289" s="354">
        <v>11103.03</v>
      </c>
      <c r="L289" s="354">
        <v>102.4</v>
      </c>
      <c r="M289" s="354">
        <v>108.43</v>
      </c>
      <c r="N289" s="354">
        <v>1.27</v>
      </c>
      <c r="O289" s="354">
        <v>3.98</v>
      </c>
      <c r="P289" s="354">
        <v>1.57</v>
      </c>
      <c r="Q289" s="354">
        <v>2.34</v>
      </c>
      <c r="R289" s="354">
        <v>-1.01</v>
      </c>
      <c r="S289" s="354">
        <v>9.19</v>
      </c>
      <c r="T289" s="354">
        <v>7.2</v>
      </c>
      <c r="U289" s="354">
        <v>19.38</v>
      </c>
      <c r="V289" s="354">
        <v>18.350000000000001</v>
      </c>
      <c r="W289" s="354">
        <v>16.079999999999998</v>
      </c>
      <c r="X289" s="354">
        <v>12.38</v>
      </c>
      <c r="Y289" s="374">
        <f t="shared" si="12"/>
        <v>-0.12370572207084485</v>
      </c>
      <c r="Z289" s="374">
        <f t="shared" si="13"/>
        <v>-0.23009950248756206</v>
      </c>
      <c r="AA289" s="354">
        <v>17.170000000000002</v>
      </c>
      <c r="AB289" s="354"/>
      <c r="AC289" s="354">
        <v>5.28</v>
      </c>
      <c r="AD289" s="354">
        <v>6.37</v>
      </c>
      <c r="AE289" s="354">
        <v>8.27</v>
      </c>
      <c r="AF289" s="354"/>
      <c r="AG289" s="354">
        <v>88.537214155529014</v>
      </c>
      <c r="AH289" s="354">
        <v>15.226556309456084</v>
      </c>
      <c r="AI289" s="354">
        <v>14.221290023731846</v>
      </c>
      <c r="AJ289" s="354">
        <v>9.0289513185690513</v>
      </c>
      <c r="AK289" s="354">
        <v>7.1129271557782108</v>
      </c>
      <c r="AL289" s="354">
        <v>4.59</v>
      </c>
      <c r="AM289" s="354">
        <v>2.1</v>
      </c>
      <c r="AN289" s="354">
        <v>1.1599999999999999</v>
      </c>
      <c r="AO289" s="354">
        <v>1.4502910981729169</v>
      </c>
      <c r="AP289" s="354">
        <v>5.14705898057671</v>
      </c>
      <c r="AQ289" s="354">
        <v>9.0290496384306103</v>
      </c>
      <c r="AR289" s="354">
        <v>14.221444885045967</v>
      </c>
      <c r="AS289" s="354">
        <v>89.192020635220942</v>
      </c>
      <c r="AT289" s="354">
        <v>48.83</v>
      </c>
      <c r="AU289" s="354">
        <v>6.52</v>
      </c>
      <c r="AV289" s="354">
        <v>50.96</v>
      </c>
      <c r="AW289" s="354">
        <v>8537</v>
      </c>
      <c r="AX289" s="354">
        <v>9684.23</v>
      </c>
      <c r="AY289" s="374">
        <v>0.50963748894783378</v>
      </c>
      <c r="AZ289" s="374">
        <v>-4.7858942065491183E-2</v>
      </c>
      <c r="BA289" s="374">
        <v>1.9307228915662651</v>
      </c>
      <c r="BB289" s="374">
        <v>1.5078480605341137E-2</v>
      </c>
      <c r="BC289" s="374">
        <v>1.9307228915662651</v>
      </c>
      <c r="BD289" s="354">
        <v>42.26</v>
      </c>
      <c r="BE289" s="374">
        <v>9.9142810933203943E-2</v>
      </c>
      <c r="BF289" s="374">
        <v>7.9789290547071332E-2</v>
      </c>
      <c r="BG289" s="354">
        <v>20.78</v>
      </c>
      <c r="BH289" s="354">
        <v>20.13</v>
      </c>
      <c r="BI289" s="354">
        <v>14.47</v>
      </c>
      <c r="BJ289" s="354">
        <v>13.63</v>
      </c>
      <c r="BK289" s="374">
        <v>-0.36511024643320361</v>
      </c>
      <c r="BL289" s="374">
        <v>-5.8645833333333335E-2</v>
      </c>
      <c r="BM289" s="354">
        <v>2.73</v>
      </c>
      <c r="BN289" s="354">
        <v>2.1</v>
      </c>
      <c r="BO289" s="374">
        <v>0.17994876479709268</v>
      </c>
      <c r="BP289" s="374">
        <v>0.1505269765158033</v>
      </c>
      <c r="BQ289" s="374">
        <v>8.9258576625664096E-2</v>
      </c>
      <c r="BR289" s="354">
        <v>2339</v>
      </c>
      <c r="BS289" s="354">
        <v>2717</v>
      </c>
      <c r="BT289" s="354">
        <v>2409</v>
      </c>
      <c r="BU289" s="354">
        <v>3176</v>
      </c>
      <c r="BV289" s="354">
        <v>1890</v>
      </c>
      <c r="BW289" s="354">
        <v>-4.79</v>
      </c>
      <c r="BX289" s="354">
        <v>17.2</v>
      </c>
      <c r="BY289" s="354">
        <v>22.02</v>
      </c>
      <c r="BZ289" s="354">
        <v>7.1279069767441863</v>
      </c>
      <c r="CA289" s="354">
        <v>68.209999999999994</v>
      </c>
      <c r="CB289" s="354">
        <v>0.75188639452594086</v>
      </c>
      <c r="CC289" s="354">
        <v>1.077264325323475</v>
      </c>
      <c r="CD289" s="354">
        <v>2.15</v>
      </c>
      <c r="CE289" s="354">
        <v>4.7300000000000004</v>
      </c>
      <c r="CF289" s="354">
        <v>0.91</v>
      </c>
      <c r="CG289" s="354">
        <v>0.25</v>
      </c>
      <c r="CH289" s="353" t="s">
        <v>100</v>
      </c>
      <c r="CI289" s="355">
        <v>4537</v>
      </c>
    </row>
    <row r="290" spans="1:87" ht="13.5" thickBot="1">
      <c r="A290" s="353" t="s">
        <v>790</v>
      </c>
      <c r="B290" s="353" t="s">
        <v>791</v>
      </c>
      <c r="C290" s="353" t="s">
        <v>96</v>
      </c>
      <c r="D290" s="353" t="s">
        <v>109</v>
      </c>
      <c r="E290" s="353" t="s">
        <v>110</v>
      </c>
      <c r="F290" s="353" t="s">
        <v>105</v>
      </c>
      <c r="G290" s="353">
        <v>12</v>
      </c>
      <c r="H290" s="353">
        <v>202112</v>
      </c>
      <c r="I290" s="353">
        <v>20221031</v>
      </c>
      <c r="J290" s="353">
        <v>20230330</v>
      </c>
      <c r="K290" s="354">
        <v>7062.88</v>
      </c>
      <c r="L290" s="354">
        <v>21.56</v>
      </c>
      <c r="M290" s="354">
        <v>328</v>
      </c>
      <c r="N290" s="354">
        <v>0.84</v>
      </c>
      <c r="O290" s="354"/>
      <c r="P290" s="354"/>
      <c r="Q290" s="354"/>
      <c r="R290" s="354"/>
      <c r="S290" s="354"/>
      <c r="T290" s="354"/>
      <c r="U290" s="354">
        <v>-13.15</v>
      </c>
      <c r="V290" s="354">
        <v>-5.51</v>
      </c>
      <c r="W290" s="354">
        <v>-11.22</v>
      </c>
      <c r="X290" s="354">
        <v>-1.55</v>
      </c>
      <c r="Y290" s="374">
        <f t="shared" si="12"/>
        <v>1.0362976406533577</v>
      </c>
      <c r="Z290" s="374">
        <f t="shared" si="13"/>
        <v>-0.8618538324420677</v>
      </c>
      <c r="AA290" s="354"/>
      <c r="AB290" s="354"/>
      <c r="AC290" s="354"/>
      <c r="AD290" s="354"/>
      <c r="AE290" s="354"/>
      <c r="AF290" s="354"/>
      <c r="AG290" s="354">
        <v>136.20612126566314</v>
      </c>
      <c r="AH290" s="354">
        <v>-68.003994911086338</v>
      </c>
      <c r="AI290" s="354">
        <v>0</v>
      </c>
      <c r="AJ290" s="354">
        <v>-29.735567039048551</v>
      </c>
      <c r="AK290" s="354">
        <v>0</v>
      </c>
      <c r="AL290" s="354">
        <v>4.6100000000000003</v>
      </c>
      <c r="AM290" s="354">
        <v>1.93</v>
      </c>
      <c r="AN290" s="354">
        <v>0.92</v>
      </c>
      <c r="AO290" s="354">
        <v>3.8539920402257608</v>
      </c>
      <c r="AP290" s="354">
        <v>-9.0268466634261557</v>
      </c>
      <c r="AQ290" s="354">
        <v>0</v>
      </c>
      <c r="AR290" s="354">
        <v>-17.653515956112297</v>
      </c>
      <c r="AS290" s="354">
        <v>73.712822236191514</v>
      </c>
      <c r="AT290" s="354">
        <v>11.18</v>
      </c>
      <c r="AU290" s="354">
        <v>-16.34</v>
      </c>
      <c r="AV290" s="354">
        <v>22.25</v>
      </c>
      <c r="AW290" s="354">
        <v>10404.58</v>
      </c>
      <c r="AX290" s="354">
        <v>5399.47</v>
      </c>
      <c r="AY290" s="374">
        <v>0.14395416452881821</v>
      </c>
      <c r="AZ290" s="374">
        <v>-3.1936465021966884E-2</v>
      </c>
      <c r="BA290" s="374">
        <v>2.3265895953757224E-2</v>
      </c>
      <c r="BB290" s="374">
        <v>-1.3888888888888888E-2</v>
      </c>
      <c r="BC290" s="374">
        <v>2.3265895953757224E-2</v>
      </c>
      <c r="BD290" s="354">
        <v>-77.069999999999993</v>
      </c>
      <c r="BE290" s="374">
        <v>-0.12630767595152032</v>
      </c>
      <c r="BF290" s="374">
        <v>-8.8208586476419576E-2</v>
      </c>
      <c r="BG290" s="354">
        <v>-20.54</v>
      </c>
      <c r="BH290" s="354">
        <v>-4.9000000000000004</v>
      </c>
      <c r="BI290" s="354">
        <v>-11.19</v>
      </c>
      <c r="BJ290" s="354">
        <v>-1.96</v>
      </c>
      <c r="BK290" s="374">
        <v>0</v>
      </c>
      <c r="BL290" s="374">
        <v>-0.13778389805853489</v>
      </c>
      <c r="BM290" s="354">
        <v>0</v>
      </c>
      <c r="BN290" s="354">
        <v>0.75</v>
      </c>
      <c r="BO290" s="374">
        <v>0</v>
      </c>
      <c r="BP290" s="374">
        <v>-0.48973062733030642</v>
      </c>
      <c r="BQ290" s="374">
        <v>-1.4026210867475732</v>
      </c>
      <c r="BR290" s="354">
        <v>-2714.51</v>
      </c>
      <c r="BS290" s="354">
        <v>710.83</v>
      </c>
      <c r="BT290" s="354">
        <v>1532.19</v>
      </c>
      <c r="BU290" s="354">
        <v>20602.29</v>
      </c>
      <c r="BV290" s="354">
        <v>-1893.17</v>
      </c>
      <c r="BW290" s="354">
        <v>-10.39</v>
      </c>
      <c r="BX290" s="354">
        <v>-63.42</v>
      </c>
      <c r="BY290" s="354">
        <v>-63.78</v>
      </c>
      <c r="BZ290" s="354">
        <v>-3.8971625389535842</v>
      </c>
      <c r="CA290" s="354">
        <v>71.12</v>
      </c>
      <c r="CB290" s="354">
        <v>0.87254610096530583</v>
      </c>
      <c r="CC290" s="354">
        <v>-8.6622904647253893</v>
      </c>
      <c r="CD290" s="354">
        <v>2.46</v>
      </c>
      <c r="CE290" s="354">
        <v>0.31</v>
      </c>
      <c r="CF290" s="354">
        <v>0.3</v>
      </c>
      <c r="CG290" s="354">
        <v>0.15</v>
      </c>
      <c r="CH290" s="353" t="s">
        <v>100</v>
      </c>
      <c r="CI290" s="355">
        <v>8858.56</v>
      </c>
    </row>
    <row r="291" spans="1:87" ht="13.5" thickBot="1">
      <c r="A291" s="353" t="s">
        <v>792</v>
      </c>
      <c r="B291" s="353" t="s">
        <v>793</v>
      </c>
      <c r="C291" s="353" t="s">
        <v>108</v>
      </c>
      <c r="D291" s="353" t="s">
        <v>116</v>
      </c>
      <c r="E291" s="353" t="s">
        <v>159</v>
      </c>
      <c r="F291" s="353" t="s">
        <v>99</v>
      </c>
      <c r="G291" s="353">
        <v>12</v>
      </c>
      <c r="H291" s="353">
        <v>202112</v>
      </c>
      <c r="I291" s="353">
        <v>20221108</v>
      </c>
      <c r="J291" s="353">
        <v>20230214</v>
      </c>
      <c r="K291" s="354">
        <v>29333.5</v>
      </c>
      <c r="L291" s="354">
        <v>89.7</v>
      </c>
      <c r="M291" s="354">
        <v>327</v>
      </c>
      <c r="N291" s="354"/>
      <c r="O291" s="354">
        <v>0.76</v>
      </c>
      <c r="P291" s="354">
        <v>0.56999999999999995</v>
      </c>
      <c r="Q291" s="354">
        <v>0.99</v>
      </c>
      <c r="R291" s="354">
        <v>-175</v>
      </c>
      <c r="S291" s="354">
        <v>-153.13</v>
      </c>
      <c r="T291" s="354"/>
      <c r="U291" s="354"/>
      <c r="V291" s="354">
        <v>1.89</v>
      </c>
      <c r="W291" s="354">
        <v>-0.05</v>
      </c>
      <c r="X291" s="354">
        <v>4.72</v>
      </c>
      <c r="Y291" s="374">
        <f t="shared" si="12"/>
        <v>-1.0264550264550265</v>
      </c>
      <c r="Z291" s="374">
        <f t="shared" si="13"/>
        <v>-95.399999999999991</v>
      </c>
      <c r="AA291" s="354"/>
      <c r="AB291" s="354">
        <v>35.979999999999997</v>
      </c>
      <c r="AC291" s="354"/>
      <c r="AD291" s="354">
        <v>26.66</v>
      </c>
      <c r="AE291" s="354">
        <v>19</v>
      </c>
      <c r="AF291" s="354">
        <v>0.74</v>
      </c>
      <c r="AG291" s="354">
        <v>69.232415902140673</v>
      </c>
      <c r="AH291" s="354">
        <v>-0.46177370030581039</v>
      </c>
      <c r="AI291" s="354">
        <v>-6.8593272171253821</v>
      </c>
      <c r="AJ291" s="354">
        <v>-10.935779816513762</v>
      </c>
      <c r="AK291" s="354">
        <v>-12.858403923316986</v>
      </c>
      <c r="AL291" s="354"/>
      <c r="AM291" s="354">
        <v>2.63</v>
      </c>
      <c r="AN291" s="354">
        <v>1.3</v>
      </c>
      <c r="AO291" s="354">
        <v>1.4578117408012721</v>
      </c>
      <c r="AP291" s="354">
        <v>19.540201302545885</v>
      </c>
      <c r="AQ291" s="354">
        <v>-14.713954525189481</v>
      </c>
      <c r="AR291" s="354">
        <v>-9.2291387024608493</v>
      </c>
      <c r="AS291" s="354">
        <v>3.645259938837921</v>
      </c>
      <c r="AT291" s="354">
        <v>34.15</v>
      </c>
      <c r="AU291" s="354"/>
      <c r="AV291" s="354">
        <v>11.62</v>
      </c>
      <c r="AW291" s="354">
        <v>19649</v>
      </c>
      <c r="AX291" s="354">
        <v>19556.61</v>
      </c>
      <c r="AY291" s="374">
        <v>0.11623018803613019</v>
      </c>
      <c r="AZ291" s="374">
        <v>-1.3480475382003396</v>
      </c>
      <c r="BA291" s="374">
        <v>-2.3515625</v>
      </c>
      <c r="BB291" s="374">
        <v>-1.3480643800251797</v>
      </c>
      <c r="BC291" s="374">
        <v>-2.3515625</v>
      </c>
      <c r="BD291" s="354">
        <v>-1.34</v>
      </c>
      <c r="BE291" s="374">
        <v>1.7144775233029513E-2</v>
      </c>
      <c r="BF291" s="374">
        <v>-3.2392311652651449E-3</v>
      </c>
      <c r="BG291" s="354">
        <v>-0.95</v>
      </c>
      <c r="BH291" s="354"/>
      <c r="BI291" s="354">
        <v>-0.33</v>
      </c>
      <c r="BJ291" s="354"/>
      <c r="BK291" s="374">
        <v>0.59429335711101205</v>
      </c>
      <c r="BL291" s="374">
        <v>-5.8880692610097617E-2</v>
      </c>
      <c r="BM291" s="354">
        <v>0.63</v>
      </c>
      <c r="BN291" s="354"/>
      <c r="BO291" s="374">
        <v>-1.2213774834437086</v>
      </c>
      <c r="BP291" s="374">
        <v>-5.2355294819252879E-3</v>
      </c>
      <c r="BQ291" s="374">
        <v>-0.12398843329380682</v>
      </c>
      <c r="BR291" s="354">
        <v>449</v>
      </c>
      <c r="BS291" s="354">
        <v>4989</v>
      </c>
      <c r="BT291" s="354">
        <v>4457</v>
      </c>
      <c r="BU291" s="354">
        <v>4894</v>
      </c>
      <c r="BV291" s="354">
        <v>-205</v>
      </c>
      <c r="BW291" s="354">
        <v>-134.80000000000001</v>
      </c>
      <c r="BX291" s="354">
        <v>-0.67</v>
      </c>
      <c r="BY291" s="354">
        <v>-0.68</v>
      </c>
      <c r="BZ291" s="354">
        <v>2.5637065637065639</v>
      </c>
      <c r="CA291" s="354">
        <v>28.63</v>
      </c>
      <c r="CB291" s="354">
        <v>0.76040415308048737</v>
      </c>
      <c r="CC291" s="354">
        <v>2.4641799881586737</v>
      </c>
      <c r="CD291" s="354">
        <v>0.4</v>
      </c>
      <c r="CE291" s="354">
        <v>1.25</v>
      </c>
      <c r="CF291" s="354">
        <v>0.84</v>
      </c>
      <c r="CG291" s="354">
        <v>0.53</v>
      </c>
      <c r="CH291" s="353" t="s">
        <v>100</v>
      </c>
      <c r="CI291" s="355">
        <v>11614</v>
      </c>
    </row>
    <row r="292" spans="1:87" ht="13.5" thickBot="1">
      <c r="A292" s="353" t="s">
        <v>794</v>
      </c>
      <c r="B292" s="353" t="s">
        <v>795</v>
      </c>
      <c r="C292" s="353" t="s">
        <v>108</v>
      </c>
      <c r="D292" s="353" t="s">
        <v>143</v>
      </c>
      <c r="E292" s="353" t="s">
        <v>400</v>
      </c>
      <c r="F292" s="353" t="s">
        <v>105</v>
      </c>
      <c r="G292" s="353">
        <v>12</v>
      </c>
      <c r="H292" s="353">
        <v>202112</v>
      </c>
      <c r="I292" s="353">
        <v>20221109</v>
      </c>
      <c r="J292" s="353">
        <v>20230307</v>
      </c>
      <c r="K292" s="354">
        <v>8166.77</v>
      </c>
      <c r="L292" s="354">
        <v>107.14</v>
      </c>
      <c r="M292" s="354">
        <v>76</v>
      </c>
      <c r="N292" s="354">
        <v>1.87</v>
      </c>
      <c r="O292" s="354">
        <v>0.12</v>
      </c>
      <c r="P292" s="354">
        <v>0.01</v>
      </c>
      <c r="Q292" s="354">
        <v>0.19</v>
      </c>
      <c r="R292" s="354">
        <v>-708.33</v>
      </c>
      <c r="S292" s="354">
        <v>50</v>
      </c>
      <c r="T292" s="354">
        <v>-45.83</v>
      </c>
      <c r="U292" s="354">
        <v>-0.37</v>
      </c>
      <c r="V292" s="354">
        <v>0.14000000000000001</v>
      </c>
      <c r="W292" s="354">
        <v>-2.37</v>
      </c>
      <c r="X292" s="354">
        <v>1.1399999999999999</v>
      </c>
      <c r="Y292" s="374">
        <f t="shared" si="12"/>
        <v>-17.928571428571427</v>
      </c>
      <c r="Z292" s="374">
        <f t="shared" si="13"/>
        <v>-1.481012658227848</v>
      </c>
      <c r="AA292" s="354"/>
      <c r="AB292" s="354"/>
      <c r="AC292" s="354"/>
      <c r="AD292" s="354"/>
      <c r="AE292" s="354">
        <v>93.98</v>
      </c>
      <c r="AF292" s="354"/>
      <c r="AG292" s="354">
        <v>7.6507369386247293</v>
      </c>
      <c r="AH292" s="354">
        <v>-2.2351217214628742</v>
      </c>
      <c r="AI292" s="354">
        <v>1.6682229273312577</v>
      </c>
      <c r="AJ292" s="354">
        <v>1.6123879492321496</v>
      </c>
      <c r="AK292" s="354">
        <v>65.219101246889693</v>
      </c>
      <c r="AL292" s="354">
        <v>1543.24</v>
      </c>
      <c r="AM292" s="354">
        <v>136.32</v>
      </c>
      <c r="AN292" s="354">
        <v>14.08</v>
      </c>
      <c r="AO292" s="354">
        <v>13.20213902008169</v>
      </c>
      <c r="AP292" s="354">
        <v>-57.308974770108591</v>
      </c>
      <c r="AQ292" s="354">
        <v>60.5471193417672</v>
      </c>
      <c r="AR292" s="354">
        <v>62.643790359447273</v>
      </c>
      <c r="AS292" s="354">
        <v>7.8122064488891239</v>
      </c>
      <c r="AT292" s="354">
        <v>0.79</v>
      </c>
      <c r="AU292" s="354">
        <v>78.260000000000005</v>
      </c>
      <c r="AV292" s="354">
        <v>140.41</v>
      </c>
      <c r="AW292" s="354">
        <v>314.27</v>
      </c>
      <c r="AX292" s="354">
        <v>649.01</v>
      </c>
      <c r="AY292" s="374">
        <v>1.404051949142364</v>
      </c>
      <c r="AZ292" s="374">
        <v>-0.53808742975151247</v>
      </c>
      <c r="BA292" s="374">
        <v>-1.5169404626469474</v>
      </c>
      <c r="BB292" s="374">
        <v>-0.56023371739457417</v>
      </c>
      <c r="BC292" s="374">
        <v>-1.5169404626469474</v>
      </c>
      <c r="BD292" s="354">
        <v>-12.52</v>
      </c>
      <c r="BE292" s="374">
        <v>-0.1301521655578233</v>
      </c>
      <c r="BF292" s="374">
        <v>-0.12870152021496178</v>
      </c>
      <c r="BG292" s="354">
        <v>-12.52</v>
      </c>
      <c r="BH292" s="354">
        <v>-10.32</v>
      </c>
      <c r="BI292" s="354">
        <v>-3.99</v>
      </c>
      <c r="BJ292" s="354">
        <v>-6.36</v>
      </c>
      <c r="BK292" s="374">
        <v>-3.3469734280915459E-2</v>
      </c>
      <c r="BL292" s="374">
        <v>-7.2979869190411403E-3</v>
      </c>
      <c r="BM292" s="354">
        <v>0</v>
      </c>
      <c r="BN292" s="354">
        <v>0</v>
      </c>
      <c r="BO292" s="374">
        <v>0</v>
      </c>
      <c r="BP292" s="374">
        <v>-2.0543398175210243E-2</v>
      </c>
      <c r="BQ292" s="374">
        <v>1.481974218044255E-2</v>
      </c>
      <c r="BR292" s="354">
        <v>-4.05</v>
      </c>
      <c r="BS292" s="354">
        <v>-2.79</v>
      </c>
      <c r="BT292" s="354">
        <v>5.2</v>
      </c>
      <c r="BU292" s="354">
        <v>0.05</v>
      </c>
      <c r="BV292" s="354">
        <v>3.94</v>
      </c>
      <c r="BW292" s="354">
        <v>-53.81</v>
      </c>
      <c r="BX292" s="354">
        <v>-26.58</v>
      </c>
      <c r="BY292" s="354">
        <v>-4.0199999999999996</v>
      </c>
      <c r="BZ292" s="354">
        <v>-94.55720081512564</v>
      </c>
      <c r="CA292" s="354">
        <v>0.28000000000000003</v>
      </c>
      <c r="CB292" s="354">
        <v>0.33420881573367661</v>
      </c>
      <c r="CC292" s="354">
        <v>4.4221177826105054</v>
      </c>
      <c r="CD292" s="354">
        <v>0</v>
      </c>
      <c r="CE292" s="354">
        <v>3.79</v>
      </c>
      <c r="CF292" s="354">
        <v>0.76</v>
      </c>
      <c r="CG292" s="354">
        <v>0.35</v>
      </c>
      <c r="CH292" s="353" t="s">
        <v>100</v>
      </c>
      <c r="CI292" s="353">
        <v>217.04</v>
      </c>
    </row>
    <row r="293" spans="1:87" ht="13.5" thickBot="1">
      <c r="A293" s="353" t="s">
        <v>796</v>
      </c>
      <c r="B293" s="353" t="s">
        <v>797</v>
      </c>
      <c r="C293" s="353" t="s">
        <v>108</v>
      </c>
      <c r="D293" s="353" t="s">
        <v>129</v>
      </c>
      <c r="E293" s="353" t="s">
        <v>409</v>
      </c>
      <c r="F293" s="353" t="s">
        <v>105</v>
      </c>
      <c r="G293" s="353">
        <v>12</v>
      </c>
      <c r="H293" s="353">
        <v>202112</v>
      </c>
      <c r="I293" s="353">
        <v>20221108</v>
      </c>
      <c r="J293" s="353">
        <v>20230307</v>
      </c>
      <c r="K293" s="354">
        <v>3988.57</v>
      </c>
      <c r="L293" s="354">
        <v>25.52</v>
      </c>
      <c r="M293" s="354">
        <v>156</v>
      </c>
      <c r="N293" s="354">
        <v>1.58</v>
      </c>
      <c r="O293" s="354">
        <v>-0.62</v>
      </c>
      <c r="P293" s="354">
        <v>-0.64</v>
      </c>
      <c r="Q293" s="354">
        <v>-0.66</v>
      </c>
      <c r="R293" s="354">
        <v>-6.45</v>
      </c>
      <c r="S293" s="354">
        <v>-22</v>
      </c>
      <c r="T293" s="354">
        <v>-7.64</v>
      </c>
      <c r="U293" s="354">
        <v>-2.13</v>
      </c>
      <c r="V293" s="354">
        <v>-1.67</v>
      </c>
      <c r="W293" s="354">
        <v>-2.36</v>
      </c>
      <c r="X293" s="354">
        <v>-2.63</v>
      </c>
      <c r="Y293" s="374">
        <f t="shared" si="12"/>
        <v>0.41317365269461082</v>
      </c>
      <c r="Z293" s="374">
        <f t="shared" si="13"/>
        <v>0.11440677966101687</v>
      </c>
      <c r="AA293" s="354"/>
      <c r="AB293" s="354"/>
      <c r="AC293" s="354"/>
      <c r="AD293" s="354"/>
      <c r="AE293" s="354"/>
      <c r="AF293" s="354"/>
      <c r="AG293" s="354">
        <v>0</v>
      </c>
      <c r="AH293" s="354">
        <v>-2.0863316414282704</v>
      </c>
      <c r="AI293" s="354">
        <v>-1.6969475881710634</v>
      </c>
      <c r="AJ293" s="354">
        <v>-1.7269663705923086</v>
      </c>
      <c r="AK293" s="354">
        <v>-14.938587483023992</v>
      </c>
      <c r="AL293" s="354"/>
      <c r="AM293" s="354">
        <v>6.61</v>
      </c>
      <c r="AN293" s="354"/>
      <c r="AO293" s="354">
        <v>0</v>
      </c>
      <c r="AP293" s="354">
        <v>-12.359627139700107</v>
      </c>
      <c r="AQ293" s="354">
        <v>-15.407295526652817</v>
      </c>
      <c r="AR293" s="354">
        <v>-15.139480090295599</v>
      </c>
      <c r="AS293" s="354">
        <v>6.4995916572340917</v>
      </c>
      <c r="AT293" s="354">
        <v>3.86</v>
      </c>
      <c r="AU293" s="354"/>
      <c r="AV293" s="354"/>
      <c r="AW293" s="354"/>
      <c r="AX293" s="354"/>
      <c r="AY293" s="374">
        <v>0</v>
      </c>
      <c r="AZ293" s="374">
        <v>-0.48107688869608656</v>
      </c>
      <c r="BA293" s="374">
        <v>-0.47601867002870246</v>
      </c>
      <c r="BB293" s="374">
        <v>0.17910447761194026</v>
      </c>
      <c r="BC293" s="374">
        <v>-0.47601867002870246</v>
      </c>
      <c r="BD293" s="354">
        <v>-58.94</v>
      </c>
      <c r="BE293" s="374">
        <v>-0.314495033336816</v>
      </c>
      <c r="BF293" s="374">
        <v>-0.2905316939011367</v>
      </c>
      <c r="BG293" s="354">
        <v>-51.02</v>
      </c>
      <c r="BH293" s="354"/>
      <c r="BI293" s="354">
        <v>-42.4</v>
      </c>
      <c r="BJ293" s="354"/>
      <c r="BK293" s="374">
        <v>1.7689870111780477E-2</v>
      </c>
      <c r="BL293" s="374">
        <v>0</v>
      </c>
      <c r="BM293" s="354">
        <v>0</v>
      </c>
      <c r="BN293" s="354"/>
      <c r="BO293" s="374">
        <v>0</v>
      </c>
      <c r="BP293" s="374">
        <v>-8.2301050943915988E-2</v>
      </c>
      <c r="BQ293" s="374">
        <v>-6.8124906137763647E-2</v>
      </c>
      <c r="BR293" s="354">
        <v>-225.33</v>
      </c>
      <c r="BS293" s="354">
        <v>-222.6</v>
      </c>
      <c r="BT293" s="354">
        <v>-222.6</v>
      </c>
      <c r="BU293" s="354" t="s">
        <v>100</v>
      </c>
      <c r="BV293" s="354">
        <v>-225.33</v>
      </c>
      <c r="BW293" s="354">
        <v>-48.11</v>
      </c>
      <c r="BX293" s="354"/>
      <c r="BY293" s="354"/>
      <c r="BZ293" s="354">
        <v>-137.3430502746092</v>
      </c>
      <c r="CA293" s="354">
        <v>35.700000000000003</v>
      </c>
      <c r="CB293" s="354">
        <v>0.448335576458885</v>
      </c>
      <c r="CC293" s="354">
        <v>-0.37599438828243575</v>
      </c>
      <c r="CD293" s="354">
        <v>0.56000000000000005</v>
      </c>
      <c r="CE293" s="354">
        <v>16.64</v>
      </c>
      <c r="CF293" s="354">
        <v>13.59</v>
      </c>
      <c r="CG293" s="354">
        <v>13.59</v>
      </c>
      <c r="CH293" s="353" t="s">
        <v>100</v>
      </c>
      <c r="CI293" s="353">
        <v>578.73</v>
      </c>
    </row>
    <row r="294" spans="1:87" ht="13.5" thickBot="1">
      <c r="A294" s="353" t="s">
        <v>798</v>
      </c>
      <c r="B294" s="353" t="s">
        <v>799</v>
      </c>
      <c r="C294" s="353" t="s">
        <v>96</v>
      </c>
      <c r="D294" s="353" t="s">
        <v>197</v>
      </c>
      <c r="E294" s="353" t="s">
        <v>198</v>
      </c>
      <c r="F294" s="353" t="s">
        <v>99</v>
      </c>
      <c r="G294" s="353">
        <v>12</v>
      </c>
      <c r="H294" s="353">
        <v>202112</v>
      </c>
      <c r="I294" s="353">
        <v>20221102</v>
      </c>
      <c r="J294" s="353">
        <v>20230221</v>
      </c>
      <c r="K294" s="354">
        <v>18549.71</v>
      </c>
      <c r="L294" s="354">
        <v>94.55</v>
      </c>
      <c r="M294" s="354">
        <v>196</v>
      </c>
      <c r="N294" s="354">
        <v>1</v>
      </c>
      <c r="O294" s="354">
        <v>3.19</v>
      </c>
      <c r="P294" s="354">
        <v>4.3099999999999996</v>
      </c>
      <c r="Q294" s="354">
        <v>4.09</v>
      </c>
      <c r="R294" s="354">
        <v>-20.059999999999999</v>
      </c>
      <c r="S294" s="354">
        <v>2.15</v>
      </c>
      <c r="T294" s="354">
        <v>-2.2799999999999998</v>
      </c>
      <c r="U294" s="354">
        <v>16.66</v>
      </c>
      <c r="V294" s="354">
        <v>4.66</v>
      </c>
      <c r="W294" s="354">
        <v>16.760000000000002</v>
      </c>
      <c r="X294" s="354">
        <v>15.11</v>
      </c>
      <c r="Y294" s="374">
        <f t="shared" si="12"/>
        <v>2.5965665236051505</v>
      </c>
      <c r="Z294" s="374">
        <f t="shared" si="13"/>
        <v>-9.8448687350835451E-2</v>
      </c>
      <c r="AA294" s="354">
        <v>84.87</v>
      </c>
      <c r="AB294" s="354">
        <v>6</v>
      </c>
      <c r="AC294" s="354">
        <v>5.68</v>
      </c>
      <c r="AD294" s="354">
        <v>5.64</v>
      </c>
      <c r="AE294" s="354">
        <v>6.26</v>
      </c>
      <c r="AF294" s="354">
        <v>0.94</v>
      </c>
      <c r="AG294" s="354">
        <v>55.534465534465532</v>
      </c>
      <c r="AH294" s="354">
        <v>15.939060939060941</v>
      </c>
      <c r="AI294" s="354">
        <v>23.726273726273725</v>
      </c>
      <c r="AJ294" s="354">
        <v>21.428571428571427</v>
      </c>
      <c r="AK294" s="354">
        <v>4.0069503157894735</v>
      </c>
      <c r="AL294" s="354">
        <v>8.7899999999999991</v>
      </c>
      <c r="AM294" s="354">
        <v>2.65</v>
      </c>
      <c r="AN294" s="354">
        <v>1.67</v>
      </c>
      <c r="AO294" s="354">
        <v>1.8067110991185464</v>
      </c>
      <c r="AP294" s="354">
        <v>3.5710247111111113</v>
      </c>
      <c r="AQ294" s="354">
        <v>4.2288450526315788</v>
      </c>
      <c r="AR294" s="354">
        <v>4.6822876456876461</v>
      </c>
      <c r="AS294" s="354">
        <v>10.94905094905095</v>
      </c>
      <c r="AT294" s="354">
        <v>35.619999999999997</v>
      </c>
      <c r="AU294" s="354">
        <v>16.16</v>
      </c>
      <c r="AV294" s="354">
        <v>58.54</v>
      </c>
      <c r="AW294" s="354">
        <v>6538</v>
      </c>
      <c r="AX294" s="354">
        <v>11435.3</v>
      </c>
      <c r="AY294" s="374">
        <v>0.58535402521823476</v>
      </c>
      <c r="AZ294" s="374">
        <v>1.8927444794952679</v>
      </c>
      <c r="BA294" s="374">
        <v>1.7752808988764044</v>
      </c>
      <c r="BB294" s="374">
        <v>1.9888070207023449</v>
      </c>
      <c r="BC294" s="374">
        <v>1.7752808988764044</v>
      </c>
      <c r="BD294" s="354">
        <v>50.92</v>
      </c>
      <c r="BE294" s="374">
        <v>0.44667619127657782</v>
      </c>
      <c r="BF294" s="374">
        <v>0.24055785902751603</v>
      </c>
      <c r="BG294" s="354">
        <v>35.090000000000003</v>
      </c>
      <c r="BH294" s="354">
        <v>7.9</v>
      </c>
      <c r="BI294" s="354">
        <v>26.4</v>
      </c>
      <c r="BJ294" s="354">
        <v>6.08</v>
      </c>
      <c r="BK294" s="374">
        <v>-9.6842105263157896E-2</v>
      </c>
      <c r="BL294" s="374">
        <v>-4.1374347904299336E-2</v>
      </c>
      <c r="BM294" s="354">
        <v>1.69</v>
      </c>
      <c r="BN294" s="354">
        <v>2.7</v>
      </c>
      <c r="BO294" s="374">
        <v>9.4108429959260442E-2</v>
      </c>
      <c r="BP294" s="374">
        <v>0.16765605279332008</v>
      </c>
      <c r="BQ294" s="374">
        <v>0.22539782716494616</v>
      </c>
      <c r="BR294" s="354">
        <v>1727</v>
      </c>
      <c r="BS294" s="354">
        <v>2615</v>
      </c>
      <c r="BT294" s="354">
        <v>2307</v>
      </c>
      <c r="BU294" s="354">
        <v>3465</v>
      </c>
      <c r="BV294" s="354">
        <v>917</v>
      </c>
      <c r="BW294" s="354">
        <v>189.27</v>
      </c>
      <c r="BX294" s="354">
        <v>28.7</v>
      </c>
      <c r="BY294" s="354">
        <v>31.37</v>
      </c>
      <c r="BZ294" s="354">
        <v>13.123456790123456</v>
      </c>
      <c r="CA294" s="354">
        <v>29.47</v>
      </c>
      <c r="CB294" s="354">
        <v>0.46558734939759039</v>
      </c>
      <c r="CC294" s="354">
        <v>0.18737777777777775</v>
      </c>
      <c r="CD294" s="354">
        <v>0.42</v>
      </c>
      <c r="CE294" s="354">
        <v>2.66</v>
      </c>
      <c r="CF294" s="354">
        <v>1.53</v>
      </c>
      <c r="CG294" s="354">
        <v>1.18</v>
      </c>
      <c r="CH294" s="353" t="s">
        <v>100</v>
      </c>
      <c r="CI294" s="355">
        <v>6036</v>
      </c>
    </row>
    <row r="295" spans="1:87" ht="13.5" thickBot="1">
      <c r="A295" s="353" t="s">
        <v>800</v>
      </c>
      <c r="B295" s="353" t="s">
        <v>801</v>
      </c>
      <c r="C295" s="353" t="s">
        <v>96</v>
      </c>
      <c r="D295" s="353" t="s">
        <v>123</v>
      </c>
      <c r="E295" s="353" t="s">
        <v>802</v>
      </c>
      <c r="F295" s="353" t="s">
        <v>99</v>
      </c>
      <c r="G295" s="353">
        <v>12</v>
      </c>
      <c r="H295" s="353">
        <v>202112</v>
      </c>
      <c r="I295" s="353">
        <v>20221019</v>
      </c>
      <c r="J295" s="353">
        <v>20230117</v>
      </c>
      <c r="K295" s="354">
        <v>18872.25</v>
      </c>
      <c r="L295" s="354">
        <v>38.32</v>
      </c>
      <c r="M295" s="354">
        <v>492.49</v>
      </c>
      <c r="N295" s="354">
        <v>1.37</v>
      </c>
      <c r="O295" s="354">
        <v>1.2</v>
      </c>
      <c r="P295" s="354">
        <v>1.3</v>
      </c>
      <c r="Q295" s="354">
        <v>1.22</v>
      </c>
      <c r="R295" s="354">
        <v>8.33</v>
      </c>
      <c r="S295" s="354">
        <v>11.76</v>
      </c>
      <c r="T295" s="354">
        <v>10.64</v>
      </c>
      <c r="U295" s="354">
        <v>4.7699999999999996</v>
      </c>
      <c r="V295" s="354">
        <v>5.23</v>
      </c>
      <c r="W295" s="354">
        <v>4.13</v>
      </c>
      <c r="X295" s="354">
        <v>5.09</v>
      </c>
      <c r="Y295" s="374">
        <f t="shared" si="12"/>
        <v>-0.21032504780114736</v>
      </c>
      <c r="Z295" s="374">
        <f t="shared" si="13"/>
        <v>0.23244552058111378</v>
      </c>
      <c r="AA295" s="354">
        <v>11.33</v>
      </c>
      <c r="AB295" s="354"/>
      <c r="AC295" s="354">
        <v>8.0299999999999994</v>
      </c>
      <c r="AD295" s="354">
        <v>9.2799999999999994</v>
      </c>
      <c r="AE295" s="354">
        <v>7.52</v>
      </c>
      <c r="AF295" s="354"/>
      <c r="AG295" s="354">
        <v>14.796699233682498</v>
      </c>
      <c r="AH295" s="354">
        <v>3.8837804778891201</v>
      </c>
      <c r="AI295" s="354">
        <v>2.229390871723365</v>
      </c>
      <c r="AJ295" s="354">
        <v>1.813775921881724</v>
      </c>
      <c r="AK295" s="354">
        <v>17.19303711438009</v>
      </c>
      <c r="AL295" s="354">
        <v>5.35</v>
      </c>
      <c r="AM295" s="354">
        <v>0.89</v>
      </c>
      <c r="AN295" s="354">
        <v>2.33</v>
      </c>
      <c r="AO295" s="354">
        <v>2.5473556055890372</v>
      </c>
      <c r="AP295" s="354">
        <v>5.0863887861121695</v>
      </c>
      <c r="AQ295" s="354">
        <v>16.907064263701358</v>
      </c>
      <c r="AR295" s="354">
        <v>20.781208021568407</v>
      </c>
      <c r="AS295" s="354">
        <v>0.63754526286387636</v>
      </c>
      <c r="AT295" s="354">
        <v>42.91</v>
      </c>
      <c r="AU295" s="354">
        <v>1.34</v>
      </c>
      <c r="AV295" s="354">
        <v>-8.99</v>
      </c>
      <c r="AW295" s="354">
        <v>6986</v>
      </c>
      <c r="AX295" s="354">
        <v>8060.65</v>
      </c>
      <c r="AY295" s="374">
        <v>-3.7364228819695873E-2</v>
      </c>
      <c r="AZ295" s="374">
        <v>1.1939451277199622</v>
      </c>
      <c r="BA295" s="374">
        <v>0</v>
      </c>
      <c r="BB295" s="374">
        <v>1.4459991314915897</v>
      </c>
      <c r="BC295" s="374">
        <v>0</v>
      </c>
      <c r="BD295" s="354">
        <v>10.88</v>
      </c>
      <c r="BE295" s="374">
        <v>0</v>
      </c>
      <c r="BF295" s="374">
        <v>8.5675882572857874E-3</v>
      </c>
      <c r="BG295" s="354">
        <v>6.77</v>
      </c>
      <c r="BH295" s="354">
        <v>5.62</v>
      </c>
      <c r="BI295" s="354">
        <v>1.1100000000000001</v>
      </c>
      <c r="BJ295" s="354">
        <v>1.08</v>
      </c>
      <c r="BK295" s="374">
        <v>-0.18642533936651584</v>
      </c>
      <c r="BL295" s="374">
        <v>-2.8088355604035997E-2</v>
      </c>
      <c r="BM295" s="354">
        <v>4.38</v>
      </c>
      <c r="BN295" s="354">
        <v>3.81</v>
      </c>
      <c r="BO295" s="374">
        <v>0.41711935296623381</v>
      </c>
      <c r="BP295" s="374">
        <v>0.10132482332087452</v>
      </c>
      <c r="BQ295" s="374">
        <v>4.7320008397644775E-2</v>
      </c>
      <c r="BR295" s="354">
        <v>3156</v>
      </c>
      <c r="BS295" s="354">
        <v>3781</v>
      </c>
      <c r="BT295" s="354">
        <v>3022</v>
      </c>
      <c r="BU295" s="354">
        <v>6932</v>
      </c>
      <c r="BV295" s="354">
        <v>2319</v>
      </c>
      <c r="BW295" s="354">
        <v>119.39</v>
      </c>
      <c r="BX295" s="354">
        <v>24.05</v>
      </c>
      <c r="BY295" s="354">
        <v>28.48</v>
      </c>
      <c r="BZ295" s="354">
        <v>0</v>
      </c>
      <c r="CA295" s="354">
        <v>41.3</v>
      </c>
      <c r="CB295" s="354">
        <v>0.89698420893343545</v>
      </c>
      <c r="CC295" s="354">
        <v>-8.60332153552954E-2</v>
      </c>
      <c r="CD295" s="354">
        <v>0.77</v>
      </c>
      <c r="CE295" s="354">
        <v>0.92</v>
      </c>
      <c r="CF295" s="354">
        <v>0.88</v>
      </c>
      <c r="CG295" s="354">
        <v>0.06</v>
      </c>
      <c r="CH295" s="355">
        <v>2014</v>
      </c>
      <c r="CI295" s="355">
        <v>21406</v>
      </c>
    </row>
    <row r="296" spans="1:87" ht="13.5" thickBot="1">
      <c r="A296" s="353" t="s">
        <v>803</v>
      </c>
      <c r="B296" s="353" t="s">
        <v>804</v>
      </c>
      <c r="C296" s="353" t="s">
        <v>108</v>
      </c>
      <c r="D296" s="353" t="s">
        <v>176</v>
      </c>
      <c r="E296" s="353" t="s">
        <v>378</v>
      </c>
      <c r="F296" s="353" t="s">
        <v>105</v>
      </c>
      <c r="G296" s="353">
        <v>12</v>
      </c>
      <c r="H296" s="353">
        <v>202112</v>
      </c>
      <c r="I296" s="353">
        <v>20221102</v>
      </c>
      <c r="J296" s="353">
        <v>20230209</v>
      </c>
      <c r="K296" s="354">
        <v>6572.92</v>
      </c>
      <c r="L296" s="354">
        <v>22.95</v>
      </c>
      <c r="M296" s="354">
        <v>286</v>
      </c>
      <c r="N296" s="354">
        <v>1.06</v>
      </c>
      <c r="O296" s="354">
        <v>-0.17</v>
      </c>
      <c r="P296" s="354">
        <v>-0.15</v>
      </c>
      <c r="Q296" s="354">
        <v>-0.16</v>
      </c>
      <c r="R296" s="354">
        <v>23.53</v>
      </c>
      <c r="S296" s="354">
        <v>15.79</v>
      </c>
      <c r="T296" s="354">
        <v>15.62</v>
      </c>
      <c r="U296" s="354">
        <v>-1.65</v>
      </c>
      <c r="V296" s="354">
        <v>-0.9</v>
      </c>
      <c r="W296" s="354">
        <v>-0.64</v>
      </c>
      <c r="X296" s="354">
        <v>-0.5</v>
      </c>
      <c r="Y296" s="374">
        <f t="shared" si="12"/>
        <v>-0.28888888888888886</v>
      </c>
      <c r="Z296" s="374">
        <f t="shared" si="13"/>
        <v>-0.21875</v>
      </c>
      <c r="AA296" s="354"/>
      <c r="AB296" s="354">
        <v>45.61</v>
      </c>
      <c r="AC296" s="354"/>
      <c r="AD296" s="354"/>
      <c r="AE296" s="354"/>
      <c r="AF296" s="354"/>
      <c r="AG296" s="354">
        <v>1.9031823141496091</v>
      </c>
      <c r="AH296" s="354">
        <v>-1.6335796401162119</v>
      </c>
      <c r="AI296" s="354">
        <v>-0.54604638306756337</v>
      </c>
      <c r="AJ296" s="354">
        <v>-0.59391237162032584</v>
      </c>
      <c r="AK296" s="354">
        <v>-42.139277382875605</v>
      </c>
      <c r="AL296" s="354"/>
      <c r="AM296" s="354">
        <v>8.3800000000000008</v>
      </c>
      <c r="AN296" s="354">
        <v>12.24</v>
      </c>
      <c r="AO296" s="354">
        <v>13.234932153214968</v>
      </c>
      <c r="AP296" s="354">
        <v>-16.015021843176388</v>
      </c>
      <c r="AQ296" s="354">
        <v>-46.128844698989823</v>
      </c>
      <c r="AR296" s="354">
        <v>-42.411119900144357</v>
      </c>
      <c r="AS296" s="354">
        <v>6.8719241691640933</v>
      </c>
      <c r="AT296" s="354">
        <v>2.74</v>
      </c>
      <c r="AU296" s="354"/>
      <c r="AV296" s="354">
        <v>63.95</v>
      </c>
      <c r="AW296" s="354">
        <v>387.86</v>
      </c>
      <c r="AX296" s="354">
        <v>579.70000000000005</v>
      </c>
      <c r="AY296" s="374">
        <v>0.6394831281147364</v>
      </c>
      <c r="AZ296" s="374">
        <v>-0.49155455384026314</v>
      </c>
      <c r="BA296" s="374">
        <v>-0.45650262678245951</v>
      </c>
      <c r="BB296" s="374">
        <v>-0.59649122807017563</v>
      </c>
      <c r="BC296" s="374">
        <v>-0.45650262678245951</v>
      </c>
      <c r="BD296" s="354">
        <v>-55.6</v>
      </c>
      <c r="BE296" s="374">
        <v>-0.23843568651507532</v>
      </c>
      <c r="BF296" s="374">
        <v>-0.19929988775209853</v>
      </c>
      <c r="BG296" s="354">
        <v>-23.91</v>
      </c>
      <c r="BH296" s="354"/>
      <c r="BI296" s="354">
        <v>-19.53</v>
      </c>
      <c r="BJ296" s="354"/>
      <c r="BK296" s="374">
        <v>8.7659198993064347E-2</v>
      </c>
      <c r="BL296" s="374">
        <v>-2.5150500925157204E-2</v>
      </c>
      <c r="BM296" s="354">
        <v>0</v>
      </c>
      <c r="BN296" s="354"/>
      <c r="BO296" s="374">
        <v>0</v>
      </c>
      <c r="BP296" s="374">
        <v>-7.0994334642164786E-2</v>
      </c>
      <c r="BQ296" s="374">
        <v>-2.5811054829218857E-2</v>
      </c>
      <c r="BR296" s="354">
        <v>-339.63</v>
      </c>
      <c r="BS296" s="354">
        <v>-306.83999999999997</v>
      </c>
      <c r="BT296" s="354">
        <v>-295.69</v>
      </c>
      <c r="BU296" s="354">
        <v>1080.7</v>
      </c>
      <c r="BV296" s="354">
        <v>-342.8</v>
      </c>
      <c r="BW296" s="354">
        <v>-49.16</v>
      </c>
      <c r="BX296" s="354">
        <v>-85.83</v>
      </c>
      <c r="BY296" s="354">
        <v>-84.52</v>
      </c>
      <c r="BZ296" s="354">
        <v>-72.874585373558673</v>
      </c>
      <c r="CA296" s="354">
        <v>58.02</v>
      </c>
      <c r="CB296" s="354">
        <v>0.66118249728024669</v>
      </c>
      <c r="CC296" s="354">
        <v>-1.3850988059493052</v>
      </c>
      <c r="CD296" s="354">
        <v>1.38</v>
      </c>
      <c r="CE296" s="354">
        <v>5.74</v>
      </c>
      <c r="CF296" s="354">
        <v>6.39</v>
      </c>
      <c r="CG296" s="354">
        <v>6</v>
      </c>
      <c r="CH296" s="353" t="s">
        <v>100</v>
      </c>
      <c r="CI296" s="353">
        <v>850.28</v>
      </c>
    </row>
    <row r="297" spans="1:87" ht="13.5" thickBot="1">
      <c r="A297" s="353" t="s">
        <v>805</v>
      </c>
      <c r="B297" s="353" t="s">
        <v>806</v>
      </c>
      <c r="C297" s="353" t="s">
        <v>96</v>
      </c>
      <c r="D297" s="353" t="s">
        <v>147</v>
      </c>
      <c r="E297" s="353" t="s">
        <v>807</v>
      </c>
      <c r="F297" s="353" t="s">
        <v>105</v>
      </c>
      <c r="G297" s="353">
        <v>6</v>
      </c>
      <c r="H297" s="353">
        <v>202206</v>
      </c>
      <c r="I297" s="353">
        <v>20221109</v>
      </c>
      <c r="J297" s="353">
        <v>20230208</v>
      </c>
      <c r="K297" s="354">
        <v>9457.1299999999992</v>
      </c>
      <c r="L297" s="354">
        <v>60.75</v>
      </c>
      <c r="M297" s="354">
        <v>156</v>
      </c>
      <c r="N297" s="354">
        <v>1.38</v>
      </c>
      <c r="O297" s="354">
        <v>0.79</v>
      </c>
      <c r="P297" s="354">
        <v>0.71</v>
      </c>
      <c r="Q297" s="354">
        <v>0.69</v>
      </c>
      <c r="R297" s="354">
        <v>36.71</v>
      </c>
      <c r="S297" s="354">
        <v>2.88</v>
      </c>
      <c r="T297" s="354">
        <v>15.22</v>
      </c>
      <c r="U297" s="354">
        <v>3.23</v>
      </c>
      <c r="V297" s="354">
        <v>2.57</v>
      </c>
      <c r="W297" s="354">
        <v>3.77</v>
      </c>
      <c r="X297" s="354">
        <v>4.2699999999999996</v>
      </c>
      <c r="Y297" s="374">
        <f t="shared" si="12"/>
        <v>0.46692607003891062</v>
      </c>
      <c r="Z297" s="374">
        <f t="shared" si="13"/>
        <v>0.13262599469496017</v>
      </c>
      <c r="AA297" s="354">
        <v>3.68</v>
      </c>
      <c r="AB297" s="354">
        <v>15</v>
      </c>
      <c r="AC297" s="354">
        <v>18.809999999999999</v>
      </c>
      <c r="AD297" s="354">
        <v>16.12</v>
      </c>
      <c r="AE297" s="354">
        <v>14.21</v>
      </c>
      <c r="AF297" s="354">
        <v>1.07</v>
      </c>
      <c r="AG297" s="354">
        <v>359.08387516254879</v>
      </c>
      <c r="AH297" s="354">
        <v>1.3231469440832249</v>
      </c>
      <c r="AI297" s="354">
        <v>3.644993498049415</v>
      </c>
      <c r="AJ297" s="354">
        <v>2.141742522756827</v>
      </c>
      <c r="AK297" s="354">
        <v>16.614570103460579</v>
      </c>
      <c r="AL297" s="354">
        <v>10.85</v>
      </c>
      <c r="AM297" s="354">
        <v>2.78</v>
      </c>
      <c r="AN297" s="354">
        <v>0.17</v>
      </c>
      <c r="AO297" s="354">
        <v>0.25450599433973536</v>
      </c>
      <c r="AP297" s="354">
        <v>14.579014625038896</v>
      </c>
      <c r="AQ297" s="354">
        <v>25.072472351052443</v>
      </c>
      <c r="AR297" s="354">
        <v>42.670394656952034</v>
      </c>
      <c r="AS297" s="354">
        <v>6.8920676202860853E-2</v>
      </c>
      <c r="AT297" s="354">
        <v>21.84</v>
      </c>
      <c r="AU297" s="354">
        <v>27.15</v>
      </c>
      <c r="AV297" s="354">
        <v>67.42</v>
      </c>
      <c r="AW297" s="354">
        <v>50894.1</v>
      </c>
      <c r="AX297" s="354">
        <v>58273.57</v>
      </c>
      <c r="AY297" s="374">
        <v>0.21177295974296728</v>
      </c>
      <c r="AZ297" s="374">
        <v>1.3567046450482034</v>
      </c>
      <c r="BA297" s="374">
        <v>3.0272727272727273</v>
      </c>
      <c r="BB297" s="374">
        <v>1.306930693069307</v>
      </c>
      <c r="BC297" s="374">
        <v>3.0272727272727273</v>
      </c>
      <c r="BD297" s="354">
        <v>15.34</v>
      </c>
      <c r="BE297" s="374">
        <v>5.4728220402084887E-2</v>
      </c>
      <c r="BF297" s="374">
        <v>1.8470950232815662E-2</v>
      </c>
      <c r="BG297" s="354">
        <v>6.75</v>
      </c>
      <c r="BH297" s="354">
        <v>5.2</v>
      </c>
      <c r="BI297" s="354">
        <v>4.13</v>
      </c>
      <c r="BJ297" s="354">
        <v>3.1</v>
      </c>
      <c r="BK297" s="374">
        <v>-0.41241526935426331</v>
      </c>
      <c r="BL297" s="374">
        <v>-4.1863505416724761E-3</v>
      </c>
      <c r="BM297" s="354">
        <v>0</v>
      </c>
      <c r="BN297" s="354">
        <v>0</v>
      </c>
      <c r="BO297" s="374">
        <v>0</v>
      </c>
      <c r="BP297" s="374">
        <v>2.1848529459762629E-2</v>
      </c>
      <c r="BQ297" s="374">
        <v>3.5365629503910617E-2</v>
      </c>
      <c r="BR297" s="354">
        <v>350</v>
      </c>
      <c r="BS297" s="354">
        <v>822.5</v>
      </c>
      <c r="BT297" s="354">
        <v>866.42</v>
      </c>
      <c r="BU297" s="354">
        <v>4275.5</v>
      </c>
      <c r="BV297" s="354">
        <v>112.5</v>
      </c>
      <c r="BW297" s="354">
        <v>176.41</v>
      </c>
      <c r="BX297" s="354">
        <v>0.37</v>
      </c>
      <c r="BY297" s="354">
        <v>0.91</v>
      </c>
      <c r="BZ297" s="354">
        <v>2.4849445324881141</v>
      </c>
      <c r="CA297" s="354">
        <v>54.26</v>
      </c>
      <c r="CB297" s="354">
        <v>0.72053481912463224</v>
      </c>
      <c r="CC297" s="354">
        <v>4.918058292708225</v>
      </c>
      <c r="CD297" s="354">
        <v>1.19</v>
      </c>
      <c r="CE297" s="354">
        <v>1.64</v>
      </c>
      <c r="CF297" s="354">
        <v>0.71</v>
      </c>
      <c r="CG297" s="354">
        <v>7.0000000000000007E-2</v>
      </c>
      <c r="CH297" s="353" t="s">
        <v>100</v>
      </c>
      <c r="CI297" s="355">
        <v>3299.5</v>
      </c>
    </row>
    <row r="298" spans="1:87" ht="13.5" thickBot="1">
      <c r="A298" s="353" t="s">
        <v>808</v>
      </c>
      <c r="B298" s="353" t="s">
        <v>809</v>
      </c>
      <c r="C298" s="353" t="s">
        <v>108</v>
      </c>
      <c r="D298" s="353" t="s">
        <v>123</v>
      </c>
      <c r="E298" s="353" t="s">
        <v>182</v>
      </c>
      <c r="F298" s="353" t="s">
        <v>105</v>
      </c>
      <c r="G298" s="353">
        <v>12</v>
      </c>
      <c r="H298" s="353">
        <v>202112</v>
      </c>
      <c r="I298" s="353">
        <v>20221108</v>
      </c>
      <c r="J298" s="353">
        <v>20230202</v>
      </c>
      <c r="K298" s="354">
        <v>10864.53</v>
      </c>
      <c r="L298" s="354">
        <v>29.88</v>
      </c>
      <c r="M298" s="354">
        <v>364</v>
      </c>
      <c r="N298" s="354">
        <v>1.7</v>
      </c>
      <c r="O298" s="354">
        <v>1.04</v>
      </c>
      <c r="P298" s="354">
        <v>0.94</v>
      </c>
      <c r="Q298" s="354">
        <v>0.81</v>
      </c>
      <c r="R298" s="354">
        <v>36.54</v>
      </c>
      <c r="S298" s="354">
        <v>5.41</v>
      </c>
      <c r="T298" s="354">
        <v>19.57</v>
      </c>
      <c r="U298" s="354">
        <v>5.34</v>
      </c>
      <c r="V298" s="354">
        <v>4.1900000000000004</v>
      </c>
      <c r="W298" s="354">
        <v>4.2699999999999996</v>
      </c>
      <c r="X298" s="354">
        <v>3.64</v>
      </c>
      <c r="Y298" s="374">
        <f t="shared" si="12"/>
        <v>1.9093078758949611E-2</v>
      </c>
      <c r="Z298" s="374">
        <f t="shared" si="13"/>
        <v>-0.14754098360655721</v>
      </c>
      <c r="AA298" s="354">
        <v>22.42</v>
      </c>
      <c r="AB298" s="354"/>
      <c r="AC298" s="354">
        <v>5.6</v>
      </c>
      <c r="AD298" s="354">
        <v>7</v>
      </c>
      <c r="AE298" s="354">
        <v>8.2100000000000009</v>
      </c>
      <c r="AF298" s="354"/>
      <c r="AG298" s="354">
        <v>11.8152612844577</v>
      </c>
      <c r="AH298" s="354">
        <v>4.809654837300295</v>
      </c>
      <c r="AI298" s="354">
        <v>0.63406759371078136</v>
      </c>
      <c r="AJ298" s="354">
        <v>0.52549626301888741</v>
      </c>
      <c r="AK298" s="354">
        <v>46.509237015906123</v>
      </c>
      <c r="AL298" s="354">
        <v>4.6399999999999997</v>
      </c>
      <c r="AM298" s="354">
        <v>1.62</v>
      </c>
      <c r="AN298" s="354">
        <v>1.9</v>
      </c>
      <c r="AO298" s="354">
        <v>2.1782949920376891</v>
      </c>
      <c r="AP298" s="354">
        <v>3.5151958740534432</v>
      </c>
      <c r="AQ298" s="354">
        <v>40.590506029378531</v>
      </c>
      <c r="AR298" s="354">
        <v>48.97679830812794</v>
      </c>
      <c r="AS298" s="354">
        <v>3.9443909328014448</v>
      </c>
      <c r="AT298" s="354">
        <v>18.420000000000002</v>
      </c>
      <c r="AU298" s="354">
        <v>25.83</v>
      </c>
      <c r="AV298" s="354">
        <v>283.58</v>
      </c>
      <c r="AW298" s="354">
        <v>8782.1</v>
      </c>
      <c r="AX298" s="354">
        <v>4397.1000000000004</v>
      </c>
      <c r="AY298" s="374">
        <v>1.9476208237864336</v>
      </c>
      <c r="AZ298" s="374">
        <v>7.5430786904078113</v>
      </c>
      <c r="BA298" s="374">
        <v>0</v>
      </c>
      <c r="BB298" s="374">
        <v>7.4545454545454533</v>
      </c>
      <c r="BC298" s="374">
        <v>0</v>
      </c>
      <c r="BD298" s="354">
        <v>36.19</v>
      </c>
      <c r="BE298" s="374">
        <v>0</v>
      </c>
      <c r="BF298" s="374">
        <v>8.6546042355694616E-2</v>
      </c>
      <c r="BG298" s="354">
        <v>16.02</v>
      </c>
      <c r="BH298" s="354">
        <v>8.81</v>
      </c>
      <c r="BI298" s="354">
        <v>10.65</v>
      </c>
      <c r="BJ298" s="354">
        <v>5.94</v>
      </c>
      <c r="BK298" s="374">
        <v>-0.17122990004345937</v>
      </c>
      <c r="BL298" s="374">
        <v>-9.1890757282459112E-3</v>
      </c>
      <c r="BM298" s="354">
        <v>4.3499999999999996</v>
      </c>
      <c r="BN298" s="354">
        <v>4.6500000000000004</v>
      </c>
      <c r="BO298" s="374">
        <v>0.25469603151140141</v>
      </c>
      <c r="BP298" s="374">
        <v>0.16309443327569667</v>
      </c>
      <c r="BQ298" s="374">
        <v>1.7819473144078925E-2</v>
      </c>
      <c r="BR298" s="354">
        <v>4319.3</v>
      </c>
      <c r="BS298" s="354">
        <v>4371.3</v>
      </c>
      <c r="BT298" s="354">
        <v>2295.6999999999998</v>
      </c>
      <c r="BU298" s="354">
        <v>7961.6</v>
      </c>
      <c r="BV298" s="354">
        <v>2974.7</v>
      </c>
      <c r="BW298" s="354">
        <v>754.31</v>
      </c>
      <c r="BX298" s="354">
        <v>30.52</v>
      </c>
      <c r="BY298" s="354">
        <v>39.79</v>
      </c>
      <c r="BZ298" s="354">
        <v>0</v>
      </c>
      <c r="CA298" s="354">
        <v>53.81</v>
      </c>
      <c r="CB298" s="354">
        <v>0.68448825169255278</v>
      </c>
      <c r="CC298" s="354">
        <v>-0.51257056831012415</v>
      </c>
      <c r="CD298" s="354">
        <v>1.1599999999999999</v>
      </c>
      <c r="CE298" s="354">
        <v>2.6</v>
      </c>
      <c r="CF298" s="354">
        <v>2.44</v>
      </c>
      <c r="CG298" s="354">
        <v>2.35</v>
      </c>
      <c r="CH298" s="353" t="s">
        <v>100</v>
      </c>
      <c r="CI298" s="355">
        <v>5706.2</v>
      </c>
    </row>
    <row r="299" spans="1:87" ht="13.5" thickBot="1">
      <c r="A299" s="353" t="s">
        <v>810</v>
      </c>
      <c r="B299" s="353" t="s">
        <v>811</v>
      </c>
      <c r="C299" s="353" t="s">
        <v>108</v>
      </c>
      <c r="D299" s="353" t="s">
        <v>97</v>
      </c>
      <c r="E299" s="353" t="s">
        <v>98</v>
      </c>
      <c r="F299" s="353" t="s">
        <v>105</v>
      </c>
      <c r="G299" s="353">
        <v>12</v>
      </c>
      <c r="H299" s="353">
        <v>202112</v>
      </c>
      <c r="I299" s="353">
        <v>20221103</v>
      </c>
      <c r="J299" s="353">
        <v>20230216</v>
      </c>
      <c r="K299" s="354">
        <v>8537.56</v>
      </c>
      <c r="L299" s="354">
        <v>49.37</v>
      </c>
      <c r="M299" s="354">
        <v>173</v>
      </c>
      <c r="N299" s="354">
        <v>1.58</v>
      </c>
      <c r="O299" s="354">
        <v>0.12</v>
      </c>
      <c r="P299" s="354">
        <v>0.31</v>
      </c>
      <c r="Q299" s="354">
        <v>0.33</v>
      </c>
      <c r="R299" s="354">
        <v>75</v>
      </c>
      <c r="S299" s="354">
        <v>-2.38</v>
      </c>
      <c r="T299" s="354">
        <v>27.68</v>
      </c>
      <c r="U299" s="354">
        <v>1.34</v>
      </c>
      <c r="V299" s="354">
        <v>1.42</v>
      </c>
      <c r="W299" s="354">
        <v>1.33</v>
      </c>
      <c r="X299" s="354">
        <v>1.41</v>
      </c>
      <c r="Y299" s="374">
        <f t="shared" si="12"/>
        <v>-6.3380281690140761E-2</v>
      </c>
      <c r="Z299" s="374">
        <f t="shared" si="13"/>
        <v>6.0150375939849399E-2</v>
      </c>
      <c r="AA299" s="354">
        <v>2.99</v>
      </c>
      <c r="AB299" s="354"/>
      <c r="AC299" s="354">
        <v>36.840000000000003</v>
      </c>
      <c r="AD299" s="354">
        <v>37.119999999999997</v>
      </c>
      <c r="AE299" s="354">
        <v>34.89</v>
      </c>
      <c r="AF299" s="354"/>
      <c r="AG299" s="354">
        <v>5.833691185298056</v>
      </c>
      <c r="AH299" s="354">
        <v>1.2337177356051161</v>
      </c>
      <c r="AI299" s="354">
        <v>1.3411252712748765</v>
      </c>
      <c r="AJ299" s="354">
        <v>1.2235478136399316</v>
      </c>
      <c r="AK299" s="354">
        <v>35.701362896909082</v>
      </c>
      <c r="AL299" s="354">
        <v>29.12</v>
      </c>
      <c r="AM299" s="354">
        <v>6.15</v>
      </c>
      <c r="AN299" s="354">
        <v>8.4499999999999993</v>
      </c>
      <c r="AO299" s="354">
        <v>7.9773313334428257</v>
      </c>
      <c r="AP299" s="354">
        <v>29.981943894929422</v>
      </c>
      <c r="AQ299" s="354">
        <v>34.700179378373029</v>
      </c>
      <c r="AR299" s="354">
        <v>38.034710996429027</v>
      </c>
      <c r="AS299" s="354">
        <v>2.7383409521170985</v>
      </c>
      <c r="AT299" s="354">
        <v>8.0299999999999994</v>
      </c>
      <c r="AU299" s="354">
        <v>7.6</v>
      </c>
      <c r="AV299" s="354">
        <v>27.88</v>
      </c>
      <c r="AW299" s="354">
        <v>1037.0999999999999</v>
      </c>
      <c r="AX299" s="354">
        <v>1006.67</v>
      </c>
      <c r="AY299" s="374">
        <v>0.27875761386895515</v>
      </c>
      <c r="AZ299" s="374">
        <v>0.5885541416457607</v>
      </c>
      <c r="BA299" s="374">
        <v>0.84778542066158835</v>
      </c>
      <c r="BB299" s="374">
        <v>0.55882352941176472</v>
      </c>
      <c r="BC299" s="374">
        <v>0.84778542066158835</v>
      </c>
      <c r="BD299" s="354">
        <v>16.89</v>
      </c>
      <c r="BE299" s="374">
        <v>0.14285106368296416</v>
      </c>
      <c r="BF299" s="374">
        <v>0.11304590187516925</v>
      </c>
      <c r="BG299" s="354">
        <v>16.89</v>
      </c>
      <c r="BH299" s="354">
        <v>18.190000000000001</v>
      </c>
      <c r="BI299" s="354">
        <v>12.09</v>
      </c>
      <c r="BJ299" s="354">
        <v>14.44</v>
      </c>
      <c r="BK299" s="374">
        <v>-8.7670749446974061E-2</v>
      </c>
      <c r="BL299" s="374">
        <v>-2.0154899171087599E-2</v>
      </c>
      <c r="BM299" s="354">
        <v>0.56999999999999995</v>
      </c>
      <c r="BN299" s="354">
        <v>0.38</v>
      </c>
      <c r="BO299" s="374">
        <v>0.21479791718323829</v>
      </c>
      <c r="BP299" s="374">
        <v>2.5766870000106853E-2</v>
      </c>
      <c r="BQ299" s="374">
        <v>2.5554465614869081E-2</v>
      </c>
      <c r="BR299" s="354">
        <v>318.89999999999998</v>
      </c>
      <c r="BS299" s="354">
        <v>344.07</v>
      </c>
      <c r="BT299" s="354">
        <v>294.87</v>
      </c>
      <c r="BU299" s="354" t="s">
        <v>100</v>
      </c>
      <c r="BV299" s="354">
        <v>279.88</v>
      </c>
      <c r="BW299" s="354">
        <v>58.86</v>
      </c>
      <c r="BX299" s="354">
        <v>21.15</v>
      </c>
      <c r="BY299" s="354">
        <v>23.26</v>
      </c>
      <c r="BZ299" s="354">
        <v>0</v>
      </c>
      <c r="CA299" s="354">
        <v>0</v>
      </c>
      <c r="CB299" s="354">
        <v>0.26892238648252109</v>
      </c>
      <c r="CC299" s="354">
        <v>-0.86505109250197076</v>
      </c>
      <c r="CD299" s="354">
        <v>0</v>
      </c>
      <c r="CE299" s="354">
        <v>4.88</v>
      </c>
      <c r="CF299" s="354">
        <v>2.79</v>
      </c>
      <c r="CG299" s="354">
        <v>2.1</v>
      </c>
      <c r="CH299" s="353" t="s">
        <v>100</v>
      </c>
      <c r="CI299" s="355">
        <v>1430.09</v>
      </c>
    </row>
    <row r="300" spans="1:87" ht="13.5" thickBot="1">
      <c r="A300" s="353" t="s">
        <v>812</v>
      </c>
      <c r="B300" s="353" t="s">
        <v>813</v>
      </c>
      <c r="C300" s="353" t="s">
        <v>96</v>
      </c>
      <c r="D300" s="353" t="s">
        <v>143</v>
      </c>
      <c r="E300" s="353" t="s">
        <v>814</v>
      </c>
      <c r="F300" s="353" t="s">
        <v>99</v>
      </c>
      <c r="G300" s="353">
        <v>12</v>
      </c>
      <c r="H300" s="353">
        <v>202112</v>
      </c>
      <c r="I300" s="353">
        <v>20221028</v>
      </c>
      <c r="J300" s="353">
        <v>20230127</v>
      </c>
      <c r="K300" s="354">
        <v>19897.22</v>
      </c>
      <c r="L300" s="354">
        <v>81.59</v>
      </c>
      <c r="M300" s="354">
        <v>244</v>
      </c>
      <c r="N300" s="354">
        <v>0.45</v>
      </c>
      <c r="O300" s="354">
        <v>0.65</v>
      </c>
      <c r="P300" s="354">
        <v>0.6</v>
      </c>
      <c r="Q300" s="354">
        <v>0.83</v>
      </c>
      <c r="R300" s="354">
        <v>16.920000000000002</v>
      </c>
      <c r="S300" s="354">
        <v>7.04</v>
      </c>
      <c r="T300" s="354">
        <v>10.88</v>
      </c>
      <c r="U300" s="354">
        <v>2.99</v>
      </c>
      <c r="V300" s="354">
        <v>2.97</v>
      </c>
      <c r="W300" s="354">
        <v>2.95</v>
      </c>
      <c r="X300" s="354">
        <v>3.12</v>
      </c>
      <c r="Y300" s="374">
        <f t="shared" si="12"/>
        <v>-6.7340067340067034E-3</v>
      </c>
      <c r="Z300" s="374">
        <f t="shared" si="13"/>
        <v>5.7627118644067776E-2</v>
      </c>
      <c r="AA300" s="354">
        <v>9.7200000000000006</v>
      </c>
      <c r="AB300" s="354">
        <v>6.74</v>
      </c>
      <c r="AC300" s="354">
        <v>27.29</v>
      </c>
      <c r="AD300" s="354">
        <v>27.66</v>
      </c>
      <c r="AE300" s="354">
        <v>26.18</v>
      </c>
      <c r="AF300" s="354">
        <v>4.0999999999999996</v>
      </c>
      <c r="AG300" s="354">
        <v>21.862850082372319</v>
      </c>
      <c r="AH300" s="354">
        <v>3.0341845140032948</v>
      </c>
      <c r="AI300" s="354">
        <v>3.6009060955518946</v>
      </c>
      <c r="AJ300" s="354">
        <v>2.9715815485996706</v>
      </c>
      <c r="AK300" s="354">
        <v>22.247178314079836</v>
      </c>
      <c r="AL300" s="354">
        <v>20.5</v>
      </c>
      <c r="AM300" s="354">
        <v>5.4</v>
      </c>
      <c r="AN300" s="354">
        <v>3.75</v>
      </c>
      <c r="AO300" s="354">
        <v>4.054180811182488</v>
      </c>
      <c r="AP300" s="354">
        <v>17.953456244264618</v>
      </c>
      <c r="AQ300" s="354">
        <v>24.61490106370811</v>
      </c>
      <c r="AR300" s="354">
        <v>29.827869715869717</v>
      </c>
      <c r="AS300" s="354">
        <v>1.8023064250411864</v>
      </c>
      <c r="AT300" s="354">
        <v>15.12</v>
      </c>
      <c r="AU300" s="354">
        <v>7.72</v>
      </c>
      <c r="AV300" s="354">
        <v>6.01</v>
      </c>
      <c r="AW300" s="354">
        <v>5190.1000000000004</v>
      </c>
      <c r="AX300" s="354">
        <v>5330.51</v>
      </c>
      <c r="AY300" s="374">
        <v>6.0112749703827774E-2</v>
      </c>
      <c r="AZ300" s="374">
        <v>5.2932943122534673E-2</v>
      </c>
      <c r="BA300" s="374">
        <v>4.7975138389822279E-2</v>
      </c>
      <c r="BB300" s="374">
        <v>6.2893081761006206E-2</v>
      </c>
      <c r="BC300" s="374">
        <v>4.7975138389822279E-2</v>
      </c>
      <c r="BD300" s="354">
        <v>21.23</v>
      </c>
      <c r="BE300" s="374">
        <v>0.14225121394722989</v>
      </c>
      <c r="BF300" s="374">
        <v>0.15084874173270266</v>
      </c>
      <c r="BG300" s="354">
        <v>13.83</v>
      </c>
      <c r="BH300" s="354">
        <v>14.58</v>
      </c>
      <c r="BI300" s="354">
        <v>9.02</v>
      </c>
      <c r="BJ300" s="354">
        <v>9.68</v>
      </c>
      <c r="BK300" s="374">
        <v>-0.17476838613748141</v>
      </c>
      <c r="BL300" s="374">
        <v>-2.8785110110581543E-2</v>
      </c>
      <c r="BM300" s="354">
        <v>1.29</v>
      </c>
      <c r="BN300" s="354">
        <v>1.3</v>
      </c>
      <c r="BO300" s="374">
        <v>0.34556237274331481</v>
      </c>
      <c r="BP300" s="374">
        <v>3.7875227986559665E-2</v>
      </c>
      <c r="BQ300" s="374">
        <v>3.7093765430029589E-2</v>
      </c>
      <c r="BR300" s="354">
        <v>1086.2</v>
      </c>
      <c r="BS300" s="354">
        <v>1305.3</v>
      </c>
      <c r="BT300" s="354">
        <v>971.72</v>
      </c>
      <c r="BU300" s="354">
        <v>1610.7</v>
      </c>
      <c r="BV300" s="354">
        <v>827.5</v>
      </c>
      <c r="BW300" s="354">
        <v>5.29</v>
      </c>
      <c r="BX300" s="354">
        <v>13.88</v>
      </c>
      <c r="BY300" s="354">
        <v>13.88</v>
      </c>
      <c r="BZ300" s="354">
        <v>13.396694214876034</v>
      </c>
      <c r="CA300" s="354">
        <v>36.33</v>
      </c>
      <c r="CB300" s="354">
        <v>0.55503269866550831</v>
      </c>
      <c r="CC300" s="354">
        <v>1.726954200383749</v>
      </c>
      <c r="CD300" s="354">
        <v>0.56999999999999995</v>
      </c>
      <c r="CE300" s="354">
        <v>1.08</v>
      </c>
      <c r="CF300" s="354">
        <v>0.34</v>
      </c>
      <c r="CG300" s="354">
        <v>0.14000000000000001</v>
      </c>
      <c r="CH300" s="353" t="s">
        <v>100</v>
      </c>
      <c r="CI300" s="355">
        <v>3233.2</v>
      </c>
    </row>
    <row r="301" spans="1:87" ht="13.5" thickBot="1">
      <c r="A301" s="353" t="s">
        <v>815</v>
      </c>
      <c r="B301" s="353" t="s">
        <v>816</v>
      </c>
      <c r="C301" s="353" t="s">
        <v>108</v>
      </c>
      <c r="D301" s="353" t="s">
        <v>412</v>
      </c>
      <c r="E301" s="353" t="s">
        <v>718</v>
      </c>
      <c r="F301" s="353" t="s">
        <v>105</v>
      </c>
      <c r="G301" s="353">
        <v>12</v>
      </c>
      <c r="H301" s="353">
        <v>202112</v>
      </c>
      <c r="I301" s="353">
        <v>20221026</v>
      </c>
      <c r="J301" s="353">
        <v>20230222</v>
      </c>
      <c r="K301" s="354">
        <v>8263.8799999999992</v>
      </c>
      <c r="L301" s="354">
        <v>220.94</v>
      </c>
      <c r="M301" s="354">
        <v>37</v>
      </c>
      <c r="N301" s="354">
        <v>1.1000000000000001</v>
      </c>
      <c r="O301" s="354">
        <v>1.3</v>
      </c>
      <c r="P301" s="354">
        <v>1.43</v>
      </c>
      <c r="Q301" s="354">
        <v>2.29</v>
      </c>
      <c r="R301" s="354">
        <v>24.62</v>
      </c>
      <c r="S301" s="354">
        <v>1.83</v>
      </c>
      <c r="T301" s="354">
        <v>11.07</v>
      </c>
      <c r="U301" s="354">
        <v>7.97</v>
      </c>
      <c r="V301" s="354">
        <v>6.41</v>
      </c>
      <c r="W301" s="354">
        <v>8.06</v>
      </c>
      <c r="X301" s="354">
        <v>10.71</v>
      </c>
      <c r="Y301" s="374">
        <f t="shared" si="12"/>
        <v>0.25741029641185653</v>
      </c>
      <c r="Z301" s="374">
        <f t="shared" si="13"/>
        <v>0.3287841191066998</v>
      </c>
      <c r="AA301" s="354">
        <v>16.73</v>
      </c>
      <c r="AB301" s="354"/>
      <c r="AC301" s="354">
        <v>27.72</v>
      </c>
      <c r="AD301" s="354">
        <v>27.42</v>
      </c>
      <c r="AE301" s="354">
        <v>20.64</v>
      </c>
      <c r="AF301" s="354"/>
      <c r="AG301" s="354">
        <v>44.828042328042329</v>
      </c>
      <c r="AH301" s="354">
        <v>12.743386243386244</v>
      </c>
      <c r="AI301" s="354">
        <v>13.042328042328045</v>
      </c>
      <c r="AJ301" s="354">
        <v>4.1349206349206353</v>
      </c>
      <c r="AK301" s="354">
        <v>16.549192697768763</v>
      </c>
      <c r="AL301" s="354">
        <v>22.45</v>
      </c>
      <c r="AM301" s="354">
        <v>13.49</v>
      </c>
      <c r="AN301" s="354">
        <v>4.88</v>
      </c>
      <c r="AO301" s="354">
        <v>6.6267052227795809</v>
      </c>
      <c r="AP301" s="354">
        <v>12.635255991898278</v>
      </c>
      <c r="AQ301" s="354">
        <v>22.776778904665314</v>
      </c>
      <c r="AR301" s="354">
        <v>71.842303262955852</v>
      </c>
      <c r="AS301" s="354">
        <v>2.925925925925926</v>
      </c>
      <c r="AT301" s="354">
        <v>16.38</v>
      </c>
      <c r="AU301" s="354">
        <v>9.75</v>
      </c>
      <c r="AV301" s="354">
        <v>51.54</v>
      </c>
      <c r="AW301" s="354">
        <v>1597.2</v>
      </c>
      <c r="AX301" s="354">
        <v>1781.4</v>
      </c>
      <c r="AY301" s="374">
        <v>0.51537001897533208</v>
      </c>
      <c r="AZ301" s="374">
        <v>4.0415140415140414</v>
      </c>
      <c r="BA301" s="374">
        <v>3.7242524916943518</v>
      </c>
      <c r="BB301" s="374">
        <v>4.1159420289855078</v>
      </c>
      <c r="BC301" s="374">
        <v>3.7242524916943518</v>
      </c>
      <c r="BD301" s="354">
        <v>66.95</v>
      </c>
      <c r="BE301" s="374">
        <v>8.2440703902065801E-2</v>
      </c>
      <c r="BF301" s="374">
        <v>0.11498889976367239</v>
      </c>
      <c r="BG301" s="354">
        <v>10.19</v>
      </c>
      <c r="BH301" s="354">
        <v>8.2200000000000006</v>
      </c>
      <c r="BI301" s="354">
        <v>8.0500000000000007</v>
      </c>
      <c r="BJ301" s="354">
        <v>6.37</v>
      </c>
      <c r="BK301" s="374">
        <v>-0.6829614604462475</v>
      </c>
      <c r="BL301" s="374">
        <v>-0.19870168191206847</v>
      </c>
      <c r="BM301" s="354">
        <v>0.32</v>
      </c>
      <c r="BN301" s="354">
        <v>0.44</v>
      </c>
      <c r="BO301" s="374">
        <v>5.6029063732613654E-2</v>
      </c>
      <c r="BP301" s="374">
        <v>5.9040892528661251E-2</v>
      </c>
      <c r="BQ301" s="374">
        <v>1.9157341711085223E-2</v>
      </c>
      <c r="BR301" s="354">
        <v>428.3</v>
      </c>
      <c r="BS301" s="354">
        <v>536.79999999999995</v>
      </c>
      <c r="BT301" s="354">
        <v>376.5</v>
      </c>
      <c r="BU301" s="354">
        <v>1961</v>
      </c>
      <c r="BV301" s="354">
        <v>249.1</v>
      </c>
      <c r="BW301" s="354">
        <v>404.15</v>
      </c>
      <c r="BX301" s="354">
        <v>28.43</v>
      </c>
      <c r="BY301" s="354">
        <v>18.18</v>
      </c>
      <c r="BZ301" s="354">
        <v>3.0192644483362523</v>
      </c>
      <c r="CA301" s="354">
        <v>83.82</v>
      </c>
      <c r="CB301" s="354">
        <v>0.86891594103677716</v>
      </c>
      <c r="CC301" s="354">
        <v>3.4547091256892091</v>
      </c>
      <c r="CD301" s="354">
        <v>5.18</v>
      </c>
      <c r="CE301" s="354">
        <v>3.67</v>
      </c>
      <c r="CF301" s="354">
        <v>1.27</v>
      </c>
      <c r="CG301" s="354">
        <v>1</v>
      </c>
      <c r="CH301" s="353" t="s">
        <v>100</v>
      </c>
      <c r="CI301" s="353">
        <v>306.8</v>
      </c>
    </row>
    <row r="302" spans="1:87" ht="13.5" thickBot="1">
      <c r="A302" s="353" t="s">
        <v>817</v>
      </c>
      <c r="B302" s="353" t="s">
        <v>818</v>
      </c>
      <c r="C302" s="353" t="s">
        <v>96</v>
      </c>
      <c r="D302" s="353" t="s">
        <v>129</v>
      </c>
      <c r="E302" s="353" t="s">
        <v>819</v>
      </c>
      <c r="F302" s="353" t="s">
        <v>105</v>
      </c>
      <c r="G302" s="353">
        <v>12</v>
      </c>
      <c r="H302" s="353">
        <v>202112</v>
      </c>
      <c r="I302" s="353">
        <v>20221031</v>
      </c>
      <c r="J302" s="353">
        <v>20230223</v>
      </c>
      <c r="K302" s="354">
        <v>7491.51</v>
      </c>
      <c r="L302" s="354">
        <v>503.79</v>
      </c>
      <c r="M302" s="354">
        <v>15</v>
      </c>
      <c r="N302" s="354">
        <v>0.55000000000000004</v>
      </c>
      <c r="O302" s="354">
        <v>4.6100000000000003</v>
      </c>
      <c r="P302" s="354">
        <v>5.3</v>
      </c>
      <c r="Q302" s="354">
        <v>4.78</v>
      </c>
      <c r="R302" s="354">
        <v>2.82</v>
      </c>
      <c r="S302" s="354">
        <v>1.26</v>
      </c>
      <c r="T302" s="354">
        <v>3.63</v>
      </c>
      <c r="U302" s="354">
        <v>19.62</v>
      </c>
      <c r="V302" s="354">
        <v>19.14</v>
      </c>
      <c r="W302" s="354">
        <v>19.62</v>
      </c>
      <c r="X302" s="354">
        <v>20.34</v>
      </c>
      <c r="Y302" s="374">
        <f t="shared" si="12"/>
        <v>2.5078369905956244E-2</v>
      </c>
      <c r="Z302" s="374">
        <f t="shared" si="13"/>
        <v>3.669724770642202E-2</v>
      </c>
      <c r="AA302" s="354">
        <v>19.079999999999998</v>
      </c>
      <c r="AB302" s="354">
        <v>6.95</v>
      </c>
      <c r="AC302" s="354">
        <v>25.68</v>
      </c>
      <c r="AD302" s="354">
        <v>25.68</v>
      </c>
      <c r="AE302" s="354">
        <v>24.77</v>
      </c>
      <c r="AF302" s="354">
        <v>3.7</v>
      </c>
      <c r="AG302" s="354">
        <v>143.02035196131112</v>
      </c>
      <c r="AH302" s="354">
        <v>17.606327243417518</v>
      </c>
      <c r="AI302" s="354">
        <v>18.354177861364857</v>
      </c>
      <c r="AJ302" s="354">
        <v>14.776195593766792</v>
      </c>
      <c r="AK302" s="354">
        <v>27.399211438316311</v>
      </c>
      <c r="AL302" s="354">
        <v>21.57</v>
      </c>
      <c r="AM302" s="354">
        <v>10.38</v>
      </c>
      <c r="AN302" s="354">
        <v>3.52</v>
      </c>
      <c r="AO302" s="354">
        <v>3.6282109081584588</v>
      </c>
      <c r="AP302" s="354">
        <v>19.036395517312751</v>
      </c>
      <c r="AQ302" s="354">
        <v>28.271928331204691</v>
      </c>
      <c r="AR302" s="354">
        <v>35.117835154644801</v>
      </c>
      <c r="AS302" s="354">
        <v>0.52263567974207414</v>
      </c>
      <c r="AT302" s="354">
        <v>48.51</v>
      </c>
      <c r="AU302" s="354">
        <v>6.02</v>
      </c>
      <c r="AV302" s="354">
        <v>2.87</v>
      </c>
      <c r="AW302" s="354">
        <v>2139.2600000000002</v>
      </c>
      <c r="AX302" s="354">
        <v>2132.08</v>
      </c>
      <c r="AY302" s="374">
        <v>2.8697099370402625E-2</v>
      </c>
      <c r="AZ302" s="374">
        <v>-0.15937846280981388</v>
      </c>
      <c r="BA302" s="374">
        <v>-0.11969308150277153</v>
      </c>
      <c r="BB302" s="374">
        <v>-0.14385614385614379</v>
      </c>
      <c r="BC302" s="374">
        <v>-0.11969308150277153</v>
      </c>
      <c r="BD302" s="354">
        <v>44.29</v>
      </c>
      <c r="BE302" s="374">
        <v>0.34043731599317612</v>
      </c>
      <c r="BF302" s="374">
        <v>0.2090141712091298</v>
      </c>
      <c r="BG302" s="354">
        <v>37.22</v>
      </c>
      <c r="BH302" s="354">
        <v>32.61</v>
      </c>
      <c r="BI302" s="354">
        <v>22.46</v>
      </c>
      <c r="BJ302" s="354">
        <v>20.87</v>
      </c>
      <c r="BK302" s="374">
        <v>-0.19494102621341813</v>
      </c>
      <c r="BL302" s="374">
        <v>-2.5017294521593379E-2</v>
      </c>
      <c r="BM302" s="354">
        <v>0.3</v>
      </c>
      <c r="BN302" s="354">
        <v>0.33</v>
      </c>
      <c r="BO302" s="374">
        <v>8.4060689065820246E-2</v>
      </c>
      <c r="BP302" s="374">
        <v>3.5010294981840002E-2</v>
      </c>
      <c r="BQ302" s="374">
        <v>2.9382559990786837E-2</v>
      </c>
      <c r="BR302" s="354">
        <v>352.18</v>
      </c>
      <c r="BS302" s="354">
        <v>411.54</v>
      </c>
      <c r="BT302" s="354">
        <v>367.36</v>
      </c>
      <c r="BU302" s="354">
        <v>185</v>
      </c>
      <c r="BV302" s="354">
        <v>268.55</v>
      </c>
      <c r="BW302" s="354">
        <v>-15.94</v>
      </c>
      <c r="BX302" s="354">
        <v>12.31</v>
      </c>
      <c r="BY302" s="354">
        <v>14.02</v>
      </c>
      <c r="BZ302" s="354">
        <v>102.67901938426454</v>
      </c>
      <c r="CA302" s="354">
        <v>11.73</v>
      </c>
      <c r="CB302" s="354">
        <v>0.46805879685443463</v>
      </c>
      <c r="CC302" s="354">
        <v>0.58762825630562698</v>
      </c>
      <c r="CD302" s="354">
        <v>0.13</v>
      </c>
      <c r="CE302" s="354">
        <v>0.67</v>
      </c>
      <c r="CF302" s="354">
        <v>0.73</v>
      </c>
      <c r="CG302" s="354">
        <v>0.27</v>
      </c>
      <c r="CH302" s="353" t="s">
        <v>100</v>
      </c>
      <c r="CI302" s="353">
        <v>623.27</v>
      </c>
    </row>
    <row r="303" spans="1:87" ht="13.5" thickBot="1">
      <c r="A303" s="353" t="s">
        <v>820</v>
      </c>
      <c r="B303" s="353" t="s">
        <v>821</v>
      </c>
      <c r="C303" s="353" t="s">
        <v>96</v>
      </c>
      <c r="D303" s="353" t="s">
        <v>97</v>
      </c>
      <c r="E303" s="353" t="s">
        <v>173</v>
      </c>
      <c r="F303" s="353" t="s">
        <v>105</v>
      </c>
      <c r="G303" s="353">
        <v>12</v>
      </c>
      <c r="H303" s="353">
        <v>202112</v>
      </c>
      <c r="I303" s="353">
        <v>20221101</v>
      </c>
      <c r="J303" s="353">
        <v>20230206</v>
      </c>
      <c r="K303" s="354">
        <v>3465.68</v>
      </c>
      <c r="L303" s="354">
        <v>27.62</v>
      </c>
      <c r="M303" s="354">
        <v>125</v>
      </c>
      <c r="N303" s="354">
        <v>1.07</v>
      </c>
      <c r="O303" s="354">
        <v>0.14000000000000001</v>
      </c>
      <c r="P303" s="354">
        <v>0.38</v>
      </c>
      <c r="Q303" s="354">
        <v>0.31</v>
      </c>
      <c r="R303" s="354">
        <v>50</v>
      </c>
      <c r="S303" s="354">
        <v>12.12</v>
      </c>
      <c r="T303" s="354">
        <v>28.17</v>
      </c>
      <c r="U303" s="354">
        <v>0.43</v>
      </c>
      <c r="V303" s="354">
        <v>1.22</v>
      </c>
      <c r="W303" s="354">
        <v>1.28</v>
      </c>
      <c r="X303" s="354">
        <v>1.38</v>
      </c>
      <c r="Y303" s="374">
        <f t="shared" si="12"/>
        <v>4.9180327868852514E-2</v>
      </c>
      <c r="Z303" s="374">
        <f t="shared" si="13"/>
        <v>7.8125E-2</v>
      </c>
      <c r="AA303" s="354">
        <v>84.86</v>
      </c>
      <c r="AB303" s="354">
        <v>15.23</v>
      </c>
      <c r="AC303" s="354">
        <v>21.58</v>
      </c>
      <c r="AD303" s="354">
        <v>21.54</v>
      </c>
      <c r="AE303" s="354">
        <v>20.079999999999998</v>
      </c>
      <c r="AF303" s="354">
        <v>1.41</v>
      </c>
      <c r="AG303" s="354">
        <v>6.0981432150445567</v>
      </c>
      <c r="AH303" s="354">
        <v>2.2919322614403956</v>
      </c>
      <c r="AI303" s="354">
        <v>1.9568150826118669</v>
      </c>
      <c r="AJ303" s="354">
        <v>1.1119779278850728</v>
      </c>
      <c r="AK303" s="354">
        <v>14.165876094434338</v>
      </c>
      <c r="AL303" s="354">
        <v>21.45</v>
      </c>
      <c r="AM303" s="354">
        <v>3.31</v>
      </c>
      <c r="AN303" s="354">
        <v>4.51</v>
      </c>
      <c r="AO303" s="354">
        <v>6.0154244504798022</v>
      </c>
      <c r="AP303" s="354">
        <v>21.164558882052923</v>
      </c>
      <c r="AQ303" s="354">
        <v>18.746237252701395</v>
      </c>
      <c r="AR303" s="354">
        <v>32.98889202600958</v>
      </c>
      <c r="AS303" s="354">
        <v>7.4585117178828533</v>
      </c>
      <c r="AT303" s="354">
        <v>8.34</v>
      </c>
      <c r="AU303" s="354">
        <v>31.73</v>
      </c>
      <c r="AV303" s="354">
        <v>20.47</v>
      </c>
      <c r="AW303" s="354">
        <v>776.27</v>
      </c>
      <c r="AX303" s="354">
        <v>763.34</v>
      </c>
      <c r="AY303" s="374">
        <v>0.2047481290875286</v>
      </c>
      <c r="AZ303" s="374">
        <v>0.76563253496222472</v>
      </c>
      <c r="BA303" s="374">
        <v>0.37626204782126055</v>
      </c>
      <c r="BB303" s="374">
        <v>0.79854365578323394</v>
      </c>
      <c r="BC303" s="374">
        <v>0.37626204782126055</v>
      </c>
      <c r="BD303" s="354">
        <v>7.19</v>
      </c>
      <c r="BE303" s="374">
        <v>1.2190004559995884E-2</v>
      </c>
      <c r="BF303" s="374">
        <v>0.12475579521106156</v>
      </c>
      <c r="BG303" s="354">
        <v>2.71</v>
      </c>
      <c r="BH303" s="354">
        <v>3.04</v>
      </c>
      <c r="BI303" s="354">
        <v>2.5499999999999998</v>
      </c>
      <c r="BJ303" s="354">
        <v>2.85</v>
      </c>
      <c r="BK303" s="374">
        <v>-0.43174092546299486</v>
      </c>
      <c r="BL303" s="374">
        <v>-0.13854006456301654</v>
      </c>
      <c r="BM303" s="354">
        <v>0</v>
      </c>
      <c r="BN303" s="354">
        <v>0</v>
      </c>
      <c r="BO303" s="374">
        <v>0</v>
      </c>
      <c r="BP303" s="374">
        <v>8.2681539013001293E-2</v>
      </c>
      <c r="BQ303" s="374">
        <v>4.0114643863097862E-2</v>
      </c>
      <c r="BR303" s="354">
        <v>12.64</v>
      </c>
      <c r="BS303" s="354">
        <v>92.69</v>
      </c>
      <c r="BT303" s="354">
        <v>186.64</v>
      </c>
      <c r="BU303" s="354">
        <v>1678.16</v>
      </c>
      <c r="BV303" s="354">
        <v>-1.46</v>
      </c>
      <c r="BW303" s="354">
        <v>76.56</v>
      </c>
      <c r="BX303" s="354">
        <v>37.58</v>
      </c>
      <c r="BY303" s="354">
        <v>8.83</v>
      </c>
      <c r="BZ303" s="354">
        <v>4.3134515774603672</v>
      </c>
      <c r="CA303" s="354">
        <v>53.15</v>
      </c>
      <c r="CB303" s="354">
        <v>0.56355601930220312</v>
      </c>
      <c r="CC303" s="354">
        <v>5.1712416805800148</v>
      </c>
      <c r="CD303" s="354">
        <v>1.1299999999999999</v>
      </c>
      <c r="CE303" s="354">
        <v>7.19</v>
      </c>
      <c r="CF303" s="354">
        <v>14.19</v>
      </c>
      <c r="CG303" s="354">
        <v>14.03</v>
      </c>
      <c r="CH303" s="353" t="s">
        <v>100</v>
      </c>
      <c r="CI303" s="355">
        <v>1106.92</v>
      </c>
    </row>
    <row r="304" spans="1:87" ht="13.5" thickBot="1">
      <c r="A304" s="353" t="s">
        <v>822</v>
      </c>
      <c r="B304" s="353" t="s">
        <v>823</v>
      </c>
      <c r="C304" s="353" t="s">
        <v>96</v>
      </c>
      <c r="D304" s="353" t="s">
        <v>412</v>
      </c>
      <c r="E304" s="353" t="s">
        <v>824</v>
      </c>
      <c r="F304" s="353" t="s">
        <v>105</v>
      </c>
      <c r="G304" s="353">
        <v>12</v>
      </c>
      <c r="H304" s="353">
        <v>202112</v>
      </c>
      <c r="I304" s="353">
        <v>20221107</v>
      </c>
      <c r="J304" s="353">
        <v>20230215</v>
      </c>
      <c r="K304" s="354">
        <v>6200.83</v>
      </c>
      <c r="L304" s="354">
        <v>116.34</v>
      </c>
      <c r="M304" s="354">
        <v>53</v>
      </c>
      <c r="N304" s="354">
        <v>1.25</v>
      </c>
      <c r="O304" s="354">
        <v>1.75</v>
      </c>
      <c r="P304" s="354">
        <v>1.0900000000000001</v>
      </c>
      <c r="Q304" s="354">
        <v>1.0900000000000001</v>
      </c>
      <c r="R304" s="354">
        <v>-10.86</v>
      </c>
      <c r="S304" s="354">
        <v>-2.72</v>
      </c>
      <c r="T304" s="354">
        <v>4.8499999999999996</v>
      </c>
      <c r="U304" s="354">
        <v>5.01</v>
      </c>
      <c r="V304" s="354">
        <v>4.0999999999999996</v>
      </c>
      <c r="W304" s="354">
        <v>5.09</v>
      </c>
      <c r="X304" s="354">
        <v>5.79</v>
      </c>
      <c r="Y304" s="374">
        <f t="shared" si="12"/>
        <v>0.24146341463414633</v>
      </c>
      <c r="Z304" s="374">
        <f t="shared" si="13"/>
        <v>0.13752455795677809</v>
      </c>
      <c r="AA304" s="354">
        <v>3.62</v>
      </c>
      <c r="AB304" s="354">
        <v>11.39</v>
      </c>
      <c r="AC304" s="354">
        <v>23.22</v>
      </c>
      <c r="AD304" s="354">
        <v>22.83</v>
      </c>
      <c r="AE304" s="354">
        <v>20.11</v>
      </c>
      <c r="AF304" s="354">
        <v>2</v>
      </c>
      <c r="AG304" s="354">
        <v>24.029989662209029</v>
      </c>
      <c r="AH304" s="354">
        <v>6.181122778252524</v>
      </c>
      <c r="AI304" s="354">
        <v>7.322787885527628</v>
      </c>
      <c r="AJ304" s="354">
        <v>5.5451812805164158</v>
      </c>
      <c r="AK304" s="354">
        <v>15.647046151159159</v>
      </c>
      <c r="AL304" s="354">
        <v>21.24</v>
      </c>
      <c r="AM304" s="354">
        <v>22.81</v>
      </c>
      <c r="AN304" s="354">
        <v>4.68</v>
      </c>
      <c r="AO304" s="354">
        <v>5.6561267450296508</v>
      </c>
      <c r="AP304" s="354">
        <v>13.567151432746741</v>
      </c>
      <c r="AQ304" s="354">
        <v>18.560781677129423</v>
      </c>
      <c r="AR304" s="354">
        <v>24.51077076393592</v>
      </c>
      <c r="AS304" s="354">
        <v>0.95315938475403961</v>
      </c>
      <c r="AT304" s="354">
        <v>5.0999999999999996</v>
      </c>
      <c r="AU304" s="354">
        <v>0.79</v>
      </c>
      <c r="AV304" s="354">
        <v>38.14</v>
      </c>
      <c r="AW304" s="354">
        <v>1069.3</v>
      </c>
      <c r="AX304" s="354">
        <v>1399.79</v>
      </c>
      <c r="AY304" s="374">
        <v>0.38139346210688418</v>
      </c>
      <c r="AZ304" s="374">
        <v>2.8329818138405827</v>
      </c>
      <c r="BA304" s="374">
        <v>2.5143175505722923</v>
      </c>
      <c r="BB304" s="374">
        <v>2.8333011411936617</v>
      </c>
      <c r="BC304" s="374">
        <v>2.5143175505722923</v>
      </c>
      <c r="BD304" s="354">
        <v>87.75</v>
      </c>
      <c r="BE304" s="374">
        <v>0.2885334165437422</v>
      </c>
      <c r="BF304" s="374">
        <v>0.23251665454227816</v>
      </c>
      <c r="BG304" s="354">
        <v>22.63</v>
      </c>
      <c r="BH304" s="354">
        <v>26.01</v>
      </c>
      <c r="BI304" s="354">
        <v>13.77</v>
      </c>
      <c r="BJ304" s="354">
        <v>14.99</v>
      </c>
      <c r="BK304" s="374">
        <v>-0.24274997894236153</v>
      </c>
      <c r="BL304" s="374">
        <v>-7.3974505607332E-2</v>
      </c>
      <c r="BM304" s="354">
        <v>0.82</v>
      </c>
      <c r="BN304" s="354">
        <v>0.73</v>
      </c>
      <c r="BO304" s="374">
        <v>0.15353197696362431</v>
      </c>
      <c r="BP304" s="374">
        <v>5.3945913582235328E-2</v>
      </c>
      <c r="BQ304" s="374">
        <v>4.8395717232644575E-2</v>
      </c>
      <c r="BR304" s="354">
        <v>423.17</v>
      </c>
      <c r="BS304" s="354">
        <v>486.89</v>
      </c>
      <c r="BT304" s="354">
        <v>304.74</v>
      </c>
      <c r="BU304" s="354">
        <v>844.12</v>
      </c>
      <c r="BV304" s="354">
        <v>288.95999999999998</v>
      </c>
      <c r="BW304" s="354">
        <v>283.3</v>
      </c>
      <c r="BX304" s="354">
        <v>25.72</v>
      </c>
      <c r="BY304" s="354">
        <v>21.23</v>
      </c>
      <c r="BZ304" s="354">
        <v>11.648930322048651</v>
      </c>
      <c r="CA304" s="354">
        <v>80.239999999999995</v>
      </c>
      <c r="CB304" s="354">
        <v>0.8700259435546096</v>
      </c>
      <c r="CC304" s="354">
        <v>2.1298182265956331</v>
      </c>
      <c r="CD304" s="354">
        <v>4.0599999999999996</v>
      </c>
      <c r="CE304" s="354">
        <v>1.08</v>
      </c>
      <c r="CF304" s="354">
        <v>1.34</v>
      </c>
      <c r="CG304" s="354">
        <v>1.05</v>
      </c>
      <c r="CH304" s="353" t="s">
        <v>100</v>
      </c>
      <c r="CI304" s="353">
        <v>265.88</v>
      </c>
    </row>
    <row r="305" spans="1:87" ht="13.5" thickBot="1">
      <c r="A305" s="353" t="s">
        <v>825</v>
      </c>
      <c r="B305" s="353" t="s">
        <v>826</v>
      </c>
      <c r="C305" s="353" t="s">
        <v>108</v>
      </c>
      <c r="D305" s="353" t="s">
        <v>116</v>
      </c>
      <c r="E305" s="353" t="s">
        <v>228</v>
      </c>
      <c r="F305" s="353" t="s">
        <v>105</v>
      </c>
      <c r="G305" s="353">
        <v>12</v>
      </c>
      <c r="H305" s="353">
        <v>202112</v>
      </c>
      <c r="I305" s="353">
        <v>20221101</v>
      </c>
      <c r="J305" s="353">
        <v>20230222</v>
      </c>
      <c r="K305" s="354">
        <v>13252.42</v>
      </c>
      <c r="L305" s="354">
        <v>98.92</v>
      </c>
      <c r="M305" s="354">
        <v>134</v>
      </c>
      <c r="N305" s="354">
        <v>0.7</v>
      </c>
      <c r="O305" s="354">
        <v>4.4800000000000004</v>
      </c>
      <c r="P305" s="354">
        <v>3.61</v>
      </c>
      <c r="Q305" s="354">
        <v>6.3</v>
      </c>
      <c r="R305" s="354">
        <v>12.95</v>
      </c>
      <c r="S305" s="354">
        <v>30.21</v>
      </c>
      <c r="T305" s="354">
        <v>17.09</v>
      </c>
      <c r="U305" s="354">
        <v>15.41</v>
      </c>
      <c r="V305" s="354">
        <v>9.06</v>
      </c>
      <c r="W305" s="354">
        <v>16.510000000000002</v>
      </c>
      <c r="X305" s="354">
        <v>23.55</v>
      </c>
      <c r="Y305" s="374">
        <f t="shared" si="12"/>
        <v>0.82229580573951444</v>
      </c>
      <c r="Z305" s="374">
        <f t="shared" si="13"/>
        <v>0.4264082374318594</v>
      </c>
      <c r="AA305" s="354"/>
      <c r="AB305" s="354">
        <v>6.27</v>
      </c>
      <c r="AC305" s="354">
        <v>6.42</v>
      </c>
      <c r="AD305" s="354">
        <v>5.99</v>
      </c>
      <c r="AE305" s="354">
        <v>4.2</v>
      </c>
      <c r="AF305" s="354">
        <v>0.96</v>
      </c>
      <c r="AG305" s="354">
        <v>59.770218737102766</v>
      </c>
      <c r="AH305" s="354">
        <v>15.74810565414775</v>
      </c>
      <c r="AI305" s="354">
        <v>19.216467189434585</v>
      </c>
      <c r="AJ305" s="354">
        <v>10.753413124226164</v>
      </c>
      <c r="AK305" s="354">
        <v>5.0815792017009764</v>
      </c>
      <c r="AL305" s="354">
        <v>1.58</v>
      </c>
      <c r="AM305" s="354">
        <v>2.09</v>
      </c>
      <c r="AN305" s="354">
        <v>1.24</v>
      </c>
      <c r="AO305" s="354">
        <v>1.6341217749305981</v>
      </c>
      <c r="AP305" s="354">
        <v>3.702064005701577</v>
      </c>
      <c r="AQ305" s="354">
        <v>5.0827144744048196</v>
      </c>
      <c r="AR305" s="354">
        <v>9.0828665096685839</v>
      </c>
      <c r="AS305" s="354">
        <v>6.1081304168386294E-4</v>
      </c>
      <c r="AT305" s="354">
        <v>47.38</v>
      </c>
      <c r="AU305" s="354">
        <v>-12.08</v>
      </c>
      <c r="AV305" s="354">
        <v>9.69</v>
      </c>
      <c r="AW305" s="354">
        <v>5809</v>
      </c>
      <c r="AX305" s="354">
        <v>6404.52</v>
      </c>
      <c r="AY305" s="374">
        <v>-0.3862645776887737</v>
      </c>
      <c r="AZ305" s="374">
        <v>-30.603896103896105</v>
      </c>
      <c r="BA305" s="374">
        <v>-279.74193548387098</v>
      </c>
      <c r="BB305" s="374">
        <v>-18.977186311787072</v>
      </c>
      <c r="BC305" s="374">
        <v>-279.74193548387098</v>
      </c>
      <c r="BD305" s="354">
        <v>37.97</v>
      </c>
      <c r="BE305" s="374">
        <v>199.87869251852604</v>
      </c>
      <c r="BF305" s="374">
        <v>135.41649513805095</v>
      </c>
      <c r="BG305" s="354">
        <v>25.9</v>
      </c>
      <c r="BH305" s="354">
        <v>-255.43</v>
      </c>
      <c r="BI305" s="354">
        <v>16.850000000000001</v>
      </c>
      <c r="BJ305" s="354">
        <v>-9.9</v>
      </c>
      <c r="BK305" s="374">
        <v>-0.44040634429732722</v>
      </c>
      <c r="BL305" s="374">
        <v>-0.14159315866707581</v>
      </c>
      <c r="BM305" s="354">
        <v>2.2200000000000002</v>
      </c>
      <c r="BN305" s="354"/>
      <c r="BO305" s="374">
        <v>0.60883513297199054</v>
      </c>
      <c r="BP305" s="374">
        <v>0.16127092323756015</v>
      </c>
      <c r="BQ305" s="374">
        <v>0.11012199819996074</v>
      </c>
      <c r="BR305" s="354">
        <v>6306</v>
      </c>
      <c r="BS305" s="354">
        <v>7297</v>
      </c>
      <c r="BT305" s="354">
        <v>7319</v>
      </c>
      <c r="BU305" s="354">
        <v>2278</v>
      </c>
      <c r="BV305" s="354">
        <v>6328</v>
      </c>
      <c r="BW305" s="354">
        <v>165.01</v>
      </c>
      <c r="BX305" s="354">
        <v>26.07</v>
      </c>
      <c r="BY305" s="354">
        <v>20.58</v>
      </c>
      <c r="BZ305" s="354">
        <v>20.715029667971216</v>
      </c>
      <c r="CA305" s="354">
        <v>29.98</v>
      </c>
      <c r="CB305" s="354">
        <v>0.54950670736035201</v>
      </c>
      <c r="CC305" s="354">
        <v>8.2689126739623738E-4</v>
      </c>
      <c r="CD305" s="354">
        <v>0.43</v>
      </c>
      <c r="CE305" s="354">
        <v>0.49</v>
      </c>
      <c r="CF305" s="354">
        <v>0.86</v>
      </c>
      <c r="CG305" s="354">
        <v>0.4</v>
      </c>
      <c r="CH305" s="353" t="s">
        <v>100</v>
      </c>
      <c r="CI305" s="355">
        <v>5671</v>
      </c>
    </row>
    <row r="306" spans="1:87" ht="13.5" thickBot="1">
      <c r="A306" s="353" t="s">
        <v>827</v>
      </c>
      <c r="B306" s="353" t="s">
        <v>828</v>
      </c>
      <c r="C306" s="353" t="s">
        <v>108</v>
      </c>
      <c r="D306" s="353" t="s">
        <v>97</v>
      </c>
      <c r="E306" s="353" t="s">
        <v>829</v>
      </c>
      <c r="F306" s="353" t="s">
        <v>105</v>
      </c>
      <c r="G306" s="353">
        <v>12</v>
      </c>
      <c r="H306" s="353">
        <v>202112</v>
      </c>
      <c r="I306" s="353">
        <v>20221027</v>
      </c>
      <c r="J306" s="353">
        <v>20230202</v>
      </c>
      <c r="K306" s="354">
        <v>16293.44</v>
      </c>
      <c r="L306" s="354">
        <v>129.91999999999999</v>
      </c>
      <c r="M306" s="354">
        <v>125</v>
      </c>
      <c r="N306" s="354">
        <v>0.67</v>
      </c>
      <c r="O306" s="354">
        <v>1.67</v>
      </c>
      <c r="P306" s="354">
        <v>2.35</v>
      </c>
      <c r="Q306" s="354">
        <v>1.75</v>
      </c>
      <c r="R306" s="354">
        <v>5.99</v>
      </c>
      <c r="S306" s="354">
        <v>1.23</v>
      </c>
      <c r="T306" s="354">
        <v>3.58</v>
      </c>
      <c r="U306" s="354">
        <v>6.27</v>
      </c>
      <c r="V306" s="354">
        <v>6.93</v>
      </c>
      <c r="W306" s="354">
        <v>7.32</v>
      </c>
      <c r="X306" s="354">
        <v>8.0299999999999994</v>
      </c>
      <c r="Y306" s="374">
        <f t="shared" si="12"/>
        <v>5.6277056277056259E-2</v>
      </c>
      <c r="Z306" s="374">
        <f t="shared" si="13"/>
        <v>9.6994535519125513E-2</v>
      </c>
      <c r="AA306" s="354">
        <v>6.09</v>
      </c>
      <c r="AB306" s="354">
        <v>7.33</v>
      </c>
      <c r="AC306" s="354">
        <v>17.97</v>
      </c>
      <c r="AD306" s="354">
        <v>17.760000000000002</v>
      </c>
      <c r="AE306" s="354">
        <v>16.18</v>
      </c>
      <c r="AF306" s="354">
        <v>2.42</v>
      </c>
      <c r="AG306" s="354">
        <v>18.4271922767498</v>
      </c>
      <c r="AH306" s="354">
        <v>6.3290426387771523</v>
      </c>
      <c r="AI306" s="354">
        <v>9.3732904263877721</v>
      </c>
      <c r="AJ306" s="354">
        <v>9.2115848753016891</v>
      </c>
      <c r="AK306" s="354">
        <v>13.767843961891684</v>
      </c>
      <c r="AL306" s="354">
        <v>18.920000000000002</v>
      </c>
      <c r="AM306" s="354">
        <v>5.59</v>
      </c>
      <c r="AN306" s="354">
        <v>7.11</v>
      </c>
      <c r="AO306" s="354">
        <v>6.8169024230517365</v>
      </c>
      <c r="AP306" s="354">
        <v>15.787780586450962</v>
      </c>
      <c r="AQ306" s="354">
        <v>13.401523474379884</v>
      </c>
      <c r="AR306" s="354">
        <v>13.636781659388648</v>
      </c>
      <c r="AS306" s="354">
        <v>12.987127916331456</v>
      </c>
      <c r="AT306" s="354">
        <v>23.24</v>
      </c>
      <c r="AU306" s="354">
        <v>4.2699999999999996</v>
      </c>
      <c r="AV306" s="354">
        <v>4.93</v>
      </c>
      <c r="AW306" s="354">
        <v>2166.8000000000002</v>
      </c>
      <c r="AX306" s="354">
        <v>2326.7800000000002</v>
      </c>
      <c r="AY306" s="374">
        <v>4.9348636737856555E-2</v>
      </c>
      <c r="AZ306" s="374">
        <v>-3.6617056461138671E-2</v>
      </c>
      <c r="BA306" s="374">
        <v>3.6496350364963502E-3</v>
      </c>
      <c r="BB306" s="374">
        <v>1.6583747927031451E-2</v>
      </c>
      <c r="BC306" s="374">
        <v>3.6496350364963502E-3</v>
      </c>
      <c r="BD306" s="354">
        <v>26.2</v>
      </c>
      <c r="BE306" s="374">
        <v>0.22697129831105584</v>
      </c>
      <c r="BF306" s="374">
        <v>0.14388660265203476</v>
      </c>
      <c r="BG306" s="354">
        <v>26.2</v>
      </c>
      <c r="BH306" s="354">
        <v>24.04</v>
      </c>
      <c r="BI306" s="354">
        <v>14.24</v>
      </c>
      <c r="BJ306" s="354">
        <v>14.83</v>
      </c>
      <c r="BK306" s="374">
        <v>-1.7251738048236202E-2</v>
      </c>
      <c r="BL306" s="374">
        <v>-8.7753765553372619E-3</v>
      </c>
      <c r="BM306" s="354">
        <v>0</v>
      </c>
      <c r="BN306" s="354">
        <v>0</v>
      </c>
      <c r="BO306" s="374">
        <v>0</v>
      </c>
      <c r="BP306" s="374">
        <v>4.9043336991686566E-2</v>
      </c>
      <c r="BQ306" s="374">
        <v>7.1379968037982869E-2</v>
      </c>
      <c r="BR306" s="354">
        <v>949.6</v>
      </c>
      <c r="BS306" s="354">
        <v>1001.3</v>
      </c>
      <c r="BT306" s="354">
        <v>886.39</v>
      </c>
      <c r="BU306" s="354" t="s">
        <v>100</v>
      </c>
      <c r="BV306" s="354">
        <v>815.6</v>
      </c>
      <c r="BW306" s="354">
        <v>-3.66</v>
      </c>
      <c r="BX306" s="354">
        <v>34.35</v>
      </c>
      <c r="BY306" s="354">
        <v>35.299999999999997</v>
      </c>
      <c r="BZ306" s="354">
        <v>15.106896551724136</v>
      </c>
      <c r="CA306" s="354">
        <v>0</v>
      </c>
      <c r="CB306" s="354">
        <v>0.46692272519433015</v>
      </c>
      <c r="CC306" s="354">
        <v>-0.4315470171890799</v>
      </c>
      <c r="CD306" s="354">
        <v>0</v>
      </c>
      <c r="CE306" s="354">
        <v>1.23</v>
      </c>
      <c r="CF306" s="354">
        <v>1.37</v>
      </c>
      <c r="CG306" s="354">
        <v>1.02</v>
      </c>
      <c r="CH306" s="353" t="s">
        <v>100</v>
      </c>
      <c r="CI306" s="355">
        <v>3257.1</v>
      </c>
    </row>
    <row r="307" spans="1:87" ht="13.5" thickBot="1">
      <c r="A307" s="353" t="s">
        <v>830</v>
      </c>
      <c r="B307" s="353" t="s">
        <v>831</v>
      </c>
      <c r="C307" s="353" t="s">
        <v>96</v>
      </c>
      <c r="D307" s="353" t="s">
        <v>163</v>
      </c>
      <c r="E307" s="353" t="s">
        <v>164</v>
      </c>
      <c r="F307" s="353" t="s">
        <v>105</v>
      </c>
      <c r="G307" s="353">
        <v>1</v>
      </c>
      <c r="H307" s="353">
        <v>202201</v>
      </c>
      <c r="I307" s="353">
        <v>20221201</v>
      </c>
      <c r="J307" s="353">
        <v>20230301</v>
      </c>
      <c r="K307" s="354">
        <v>3638.94</v>
      </c>
      <c r="L307" s="354">
        <v>10.65</v>
      </c>
      <c r="M307" s="354">
        <v>342</v>
      </c>
      <c r="N307" s="354">
        <v>1.57</v>
      </c>
      <c r="O307" s="354">
        <v>-0.19</v>
      </c>
      <c r="P307" s="354">
        <v>-0.15</v>
      </c>
      <c r="Q307" s="354">
        <v>-0.15</v>
      </c>
      <c r="R307" s="354">
        <v>10.53</v>
      </c>
      <c r="S307" s="354">
        <v>5</v>
      </c>
      <c r="T307" s="354">
        <v>-8.1</v>
      </c>
      <c r="U307" s="354">
        <v>-1.03</v>
      </c>
      <c r="V307" s="354">
        <v>-0.6</v>
      </c>
      <c r="W307" s="354">
        <v>-0.72</v>
      </c>
      <c r="X307" s="354">
        <v>-0.52</v>
      </c>
      <c r="Y307" s="374">
        <f t="shared" si="12"/>
        <v>0.19999999999999996</v>
      </c>
      <c r="Z307" s="374">
        <f t="shared" si="13"/>
        <v>-0.27777777777777768</v>
      </c>
      <c r="AA307" s="354"/>
      <c r="AB307" s="354"/>
      <c r="AC307" s="354"/>
      <c r="AD307" s="354"/>
      <c r="AE307" s="354"/>
      <c r="AF307" s="354"/>
      <c r="AG307" s="354">
        <v>1.1619916448511218</v>
      </c>
      <c r="AH307" s="354">
        <v>-0.96171801627987363</v>
      </c>
      <c r="AI307" s="354">
        <v>-0.78014311060204777</v>
      </c>
      <c r="AJ307" s="354">
        <v>-0.83458436868922703</v>
      </c>
      <c r="AK307" s="354">
        <v>-13.394978252048633</v>
      </c>
      <c r="AL307" s="354"/>
      <c r="AM307" s="354">
        <v>10.74</v>
      </c>
      <c r="AN307" s="354">
        <v>9.19</v>
      </c>
      <c r="AO307" s="354">
        <v>9.3192537721074356</v>
      </c>
      <c r="AP307" s="354">
        <v>-12.384797776090148</v>
      </c>
      <c r="AQ307" s="354">
        <v>-13.88065198842726</v>
      </c>
      <c r="AR307" s="354">
        <v>-12.97519510992481</v>
      </c>
      <c r="AS307" s="354">
        <v>1.1695094148585088</v>
      </c>
      <c r="AT307" s="354">
        <v>0.99</v>
      </c>
      <c r="AU307" s="354"/>
      <c r="AV307" s="354">
        <v>65.430000000000007</v>
      </c>
      <c r="AW307" s="354">
        <v>242.34</v>
      </c>
      <c r="AX307" s="354">
        <v>482.4</v>
      </c>
      <c r="AY307" s="374">
        <v>0</v>
      </c>
      <c r="AZ307" s="374">
        <v>0</v>
      </c>
      <c r="BA307" s="374">
        <v>8.5914599135716654E-2</v>
      </c>
      <c r="BB307" s="374">
        <v>-0.46674784245101658</v>
      </c>
      <c r="BC307" s="374">
        <v>8.5914599135716654E-2</v>
      </c>
      <c r="BD307" s="354">
        <v>-74.819999999999993</v>
      </c>
      <c r="BE307" s="374">
        <v>-0.44961586095426015</v>
      </c>
      <c r="BF307" s="374">
        <v>-0.35852289817398614</v>
      </c>
      <c r="BG307" s="354">
        <v>-49.65</v>
      </c>
      <c r="BH307" s="354"/>
      <c r="BI307" s="354">
        <v>-32.67</v>
      </c>
      <c r="BJ307" s="354"/>
      <c r="BK307" s="374">
        <v>6.9783681157122746E-2</v>
      </c>
      <c r="BL307" s="374">
        <v>-4.6851677745199653E-2</v>
      </c>
      <c r="BM307" s="354">
        <v>0</v>
      </c>
      <c r="BN307" s="354">
        <v>0</v>
      </c>
      <c r="BO307" s="374">
        <v>0</v>
      </c>
      <c r="BP307" s="374">
        <v>-9.2030432179892235E-2</v>
      </c>
      <c r="BQ307" s="374">
        <v>-7.9864532888921258E-2</v>
      </c>
      <c r="BR307" s="354">
        <v>-133.66999999999999</v>
      </c>
      <c r="BS307" s="354">
        <v>-115.43</v>
      </c>
      <c r="BT307" s="354">
        <v>-231.08</v>
      </c>
      <c r="BU307" s="354" t="s">
        <v>100</v>
      </c>
      <c r="BV307" s="354">
        <v>-132.24</v>
      </c>
      <c r="BW307" s="354">
        <v>32.880000000000003</v>
      </c>
      <c r="BX307" s="354">
        <v>-82.57</v>
      </c>
      <c r="BY307" s="354">
        <v>-82.31</v>
      </c>
      <c r="BZ307" s="354">
        <v>-52.781148929616513</v>
      </c>
      <c r="CA307" s="354">
        <v>46.53</v>
      </c>
      <c r="CB307" s="354">
        <v>0.66160728295403781</v>
      </c>
      <c r="CC307" s="354">
        <v>-0.43333490496140531</v>
      </c>
      <c r="CD307" s="354">
        <v>0.87</v>
      </c>
      <c r="CE307" s="354">
        <v>2.69</v>
      </c>
      <c r="CF307" s="354">
        <v>2.2599999999999998</v>
      </c>
      <c r="CG307" s="354">
        <v>1.86</v>
      </c>
      <c r="CH307" s="353" t="s">
        <v>100</v>
      </c>
      <c r="CI307" s="353">
        <v>547.01</v>
      </c>
    </row>
    <row r="308" spans="1:87" ht="13.5" thickBot="1">
      <c r="A308" s="353" t="s">
        <v>832</v>
      </c>
      <c r="B308" s="353" t="s">
        <v>833</v>
      </c>
      <c r="C308" s="353" t="s">
        <v>108</v>
      </c>
      <c r="D308" s="353" t="s">
        <v>116</v>
      </c>
      <c r="E308" s="353" t="s">
        <v>228</v>
      </c>
      <c r="F308" s="353" t="s">
        <v>105</v>
      </c>
      <c r="G308" s="353">
        <v>12</v>
      </c>
      <c r="H308" s="353">
        <v>202112</v>
      </c>
      <c r="I308" s="353">
        <v>20221102</v>
      </c>
      <c r="J308" s="353">
        <v>20230222</v>
      </c>
      <c r="K308" s="354">
        <v>5633.06</v>
      </c>
      <c r="L308" s="354">
        <v>135.38999999999999</v>
      </c>
      <c r="M308" s="354">
        <v>42</v>
      </c>
      <c r="N308" s="354">
        <v>1.35</v>
      </c>
      <c r="O308" s="354">
        <v>8.06</v>
      </c>
      <c r="P308" s="354">
        <v>6.85</v>
      </c>
      <c r="Q308" s="354">
        <v>6.89</v>
      </c>
      <c r="R308" s="354">
        <v>-10.67</v>
      </c>
      <c r="S308" s="354">
        <v>-6.53</v>
      </c>
      <c r="T308" s="354">
        <v>-5.31</v>
      </c>
      <c r="U308" s="354">
        <v>27.07</v>
      </c>
      <c r="V308" s="354">
        <v>15.8</v>
      </c>
      <c r="W308" s="354">
        <v>29.47</v>
      </c>
      <c r="X308" s="354">
        <v>30.3</v>
      </c>
      <c r="Y308" s="374">
        <f t="shared" si="12"/>
        <v>0.86518987341772147</v>
      </c>
      <c r="Z308" s="374">
        <f t="shared" si="13"/>
        <v>2.8164234815066136E-2</v>
      </c>
      <c r="AA308" s="354"/>
      <c r="AB308" s="354"/>
      <c r="AC308" s="354">
        <v>5</v>
      </c>
      <c r="AD308" s="354">
        <v>4.59</v>
      </c>
      <c r="AE308" s="354">
        <v>4.47</v>
      </c>
      <c r="AF308" s="354"/>
      <c r="AG308" s="354">
        <v>74.073285250980206</v>
      </c>
      <c r="AH308" s="354">
        <v>41.058933152621137</v>
      </c>
      <c r="AI308" s="354">
        <v>41.507914226245219</v>
      </c>
      <c r="AJ308" s="354">
        <v>32.482792003485166</v>
      </c>
      <c r="AK308" s="354">
        <v>3.1911986537797725</v>
      </c>
      <c r="AL308" s="354">
        <v>7.27</v>
      </c>
      <c r="AM308" s="354">
        <v>1.26</v>
      </c>
      <c r="AN308" s="354">
        <v>1.79</v>
      </c>
      <c r="AO308" s="354">
        <v>1.7101959379982747</v>
      </c>
      <c r="AP308" s="354">
        <v>2.6533889409626026</v>
      </c>
      <c r="AQ308" s="354">
        <v>3.0519440427655824</v>
      </c>
      <c r="AR308" s="354">
        <v>3.8999058805296678</v>
      </c>
      <c r="AS308" s="354">
        <v>15.946004162834599</v>
      </c>
      <c r="AT308" s="354">
        <v>107.59</v>
      </c>
      <c r="AU308" s="354"/>
      <c r="AV308" s="354">
        <v>65.88</v>
      </c>
      <c r="AW308" s="354">
        <v>1579.93</v>
      </c>
      <c r="AX308" s="354">
        <v>2967.5</v>
      </c>
      <c r="AY308" s="374">
        <v>0.45839233329702567</v>
      </c>
      <c r="AZ308" s="374">
        <v>1.0866073751300729</v>
      </c>
      <c r="BA308" s="374">
        <v>1.1661085212076463</v>
      </c>
      <c r="BB308" s="374">
        <v>1.0874887946627048</v>
      </c>
      <c r="BC308" s="374">
        <v>1.1661085212076463</v>
      </c>
      <c r="BD308" s="354">
        <v>34.89</v>
      </c>
      <c r="BE308" s="374">
        <v>0.24463313970357475</v>
      </c>
      <c r="BF308" s="374">
        <v>0.2604006104200583</v>
      </c>
      <c r="BG308" s="354">
        <v>29.35</v>
      </c>
      <c r="BH308" s="354"/>
      <c r="BI308" s="354">
        <v>18.57</v>
      </c>
      <c r="BJ308" s="354"/>
      <c r="BK308" s="374">
        <v>-0.21743135956114901</v>
      </c>
      <c r="BL308" s="374">
        <v>-0.12184044749980397</v>
      </c>
      <c r="BM308" s="354">
        <v>3.69</v>
      </c>
      <c r="BN308" s="354"/>
      <c r="BO308" s="374">
        <v>0.58671763122666853</v>
      </c>
      <c r="BP308" s="374">
        <v>0.30997231732312497</v>
      </c>
      <c r="BQ308" s="374">
        <v>0.24522717804231589</v>
      </c>
      <c r="BR308" s="354">
        <v>218.79</v>
      </c>
      <c r="BS308" s="354">
        <v>390.09</v>
      </c>
      <c r="BT308" s="354">
        <v>367.71</v>
      </c>
      <c r="BU308" s="354">
        <v>392.52</v>
      </c>
      <c r="BV308" s="354">
        <v>319.60000000000002</v>
      </c>
      <c r="BW308" s="354">
        <v>108.66</v>
      </c>
      <c r="BX308" s="354">
        <v>53.81</v>
      </c>
      <c r="BY308" s="354">
        <v>23.05</v>
      </c>
      <c r="BZ308" s="354">
        <v>288.9048951048951</v>
      </c>
      <c r="CA308" s="354">
        <v>8.09</v>
      </c>
      <c r="CB308" s="354">
        <v>0.31796782217299874</v>
      </c>
      <c r="CC308" s="354">
        <v>-0.12106927245896471</v>
      </c>
      <c r="CD308" s="354">
        <v>0.09</v>
      </c>
      <c r="CE308" s="354">
        <v>0.98</v>
      </c>
      <c r="CF308" s="354">
        <v>1.29</v>
      </c>
      <c r="CG308" s="354">
        <v>0.99</v>
      </c>
      <c r="CH308" s="353" t="s">
        <v>100</v>
      </c>
      <c r="CI308" s="355">
        <v>1221.57</v>
      </c>
    </row>
    <row r="309" spans="1:87" ht="13.5" thickBot="1">
      <c r="A309" s="353" t="s">
        <v>834</v>
      </c>
      <c r="B309" s="353" t="s">
        <v>835</v>
      </c>
      <c r="C309" s="353" t="s">
        <v>108</v>
      </c>
      <c r="D309" s="353" t="s">
        <v>109</v>
      </c>
      <c r="E309" s="353" t="s">
        <v>433</v>
      </c>
      <c r="F309" s="353" t="s">
        <v>99</v>
      </c>
      <c r="G309" s="353">
        <v>12</v>
      </c>
      <c r="H309" s="353">
        <v>202112</v>
      </c>
      <c r="I309" s="353">
        <v>20221102</v>
      </c>
      <c r="J309" s="353">
        <v>20230201</v>
      </c>
      <c r="K309" s="354">
        <v>11154.15</v>
      </c>
      <c r="L309" s="354">
        <v>94.76</v>
      </c>
      <c r="M309" s="354">
        <v>118</v>
      </c>
      <c r="N309" s="354">
        <v>0.75</v>
      </c>
      <c r="O309" s="354">
        <v>2.15</v>
      </c>
      <c r="P309" s="354">
        <v>1.44</v>
      </c>
      <c r="Q309" s="354">
        <v>1.29</v>
      </c>
      <c r="R309" s="354">
        <v>-17.21</v>
      </c>
      <c r="S309" s="354">
        <v>38.340000000000003</v>
      </c>
      <c r="T309" s="354">
        <v>12.07</v>
      </c>
      <c r="U309" s="354">
        <v>8.24</v>
      </c>
      <c r="V309" s="354">
        <v>6.36</v>
      </c>
      <c r="W309" s="354">
        <v>7.88</v>
      </c>
      <c r="X309" s="354">
        <v>5.68</v>
      </c>
      <c r="Y309" s="374">
        <f t="shared" si="12"/>
        <v>0.23899371069182385</v>
      </c>
      <c r="Z309" s="374">
        <f t="shared" si="13"/>
        <v>-0.27918781725888331</v>
      </c>
      <c r="AA309" s="354">
        <v>13.76</v>
      </c>
      <c r="AB309" s="354">
        <v>9</v>
      </c>
      <c r="AC309" s="354">
        <v>11.5</v>
      </c>
      <c r="AD309" s="354">
        <v>12.02</v>
      </c>
      <c r="AE309" s="354">
        <v>16.68</v>
      </c>
      <c r="AF309" s="354">
        <v>1.34</v>
      </c>
      <c r="AG309" s="354">
        <v>209.08666986717876</v>
      </c>
      <c r="AH309" s="354">
        <v>8.5968074891982713</v>
      </c>
      <c r="AI309" s="354">
        <v>7.6223715794527127</v>
      </c>
      <c r="AJ309" s="354">
        <v>6.6701312209953594</v>
      </c>
      <c r="AK309" s="354">
        <v>12.342615289656996</v>
      </c>
      <c r="AL309" s="354">
        <v>13.17</v>
      </c>
      <c r="AM309" s="354">
        <v>7</v>
      </c>
      <c r="AN309" s="354">
        <v>0.43</v>
      </c>
      <c r="AO309" s="354">
        <v>0.54084959496628837</v>
      </c>
      <c r="AP309" s="354">
        <v>10.132983887793138</v>
      </c>
      <c r="AQ309" s="354">
        <v>14.835860405356041</v>
      </c>
      <c r="AR309" s="354">
        <v>16.953855473571704</v>
      </c>
      <c r="AS309" s="354">
        <v>1.5004960793726996</v>
      </c>
      <c r="AT309" s="354">
        <v>13.54</v>
      </c>
      <c r="AU309" s="354">
        <v>11.35</v>
      </c>
      <c r="AV309" s="354">
        <v>42.54</v>
      </c>
      <c r="AW309" s="354">
        <v>23102.14</v>
      </c>
      <c r="AX309" s="354">
        <v>25438.880000000001</v>
      </c>
      <c r="AY309" s="374">
        <v>0.42543264664277508</v>
      </c>
      <c r="AZ309" s="374">
        <v>0.66708134141356701</v>
      </c>
      <c r="BA309" s="374">
        <v>0.60724703981178374</v>
      </c>
      <c r="BB309" s="374">
        <v>0.70320855614973254</v>
      </c>
      <c r="BC309" s="374">
        <v>0.60724703981178374</v>
      </c>
      <c r="BD309" s="354">
        <v>54.77</v>
      </c>
      <c r="BE309" s="374">
        <v>0.40450822486536314</v>
      </c>
      <c r="BF309" s="374">
        <v>0.15970920746890926</v>
      </c>
      <c r="BG309" s="354">
        <v>31.03</v>
      </c>
      <c r="BH309" s="354">
        <v>23.24</v>
      </c>
      <c r="BI309" s="354">
        <v>14.92</v>
      </c>
      <c r="BJ309" s="354">
        <v>12.91</v>
      </c>
      <c r="BK309" s="374">
        <v>-0.12492704515012952</v>
      </c>
      <c r="BL309" s="374">
        <v>-4.554285354787367E-3</v>
      </c>
      <c r="BM309" s="354">
        <v>2.57</v>
      </c>
      <c r="BN309" s="354">
        <v>2.25</v>
      </c>
      <c r="BO309" s="374">
        <v>0.26288828763929495</v>
      </c>
      <c r="BP309" s="374">
        <v>9.1377630624981623E-2</v>
      </c>
      <c r="BQ309" s="374">
        <v>7.0898503624525502E-2</v>
      </c>
      <c r="BR309" s="354">
        <v>1082.1099999999999</v>
      </c>
      <c r="BS309" s="354">
        <v>1173.3699999999999</v>
      </c>
      <c r="BT309" s="354">
        <v>935.5</v>
      </c>
      <c r="BU309" s="354">
        <v>1393.65</v>
      </c>
      <c r="BV309" s="354">
        <v>844.24</v>
      </c>
      <c r="BW309" s="354">
        <v>66.709999999999994</v>
      </c>
      <c r="BX309" s="354">
        <v>4.1100000000000003</v>
      </c>
      <c r="BY309" s="354">
        <v>4.1100000000000003</v>
      </c>
      <c r="BZ309" s="354">
        <v>-128.77758221398796</v>
      </c>
      <c r="CA309" s="354">
        <v>45.83</v>
      </c>
      <c r="CB309" s="354">
        <v>0.75313757720148389</v>
      </c>
      <c r="CC309" s="354">
        <v>1.70290174586548</v>
      </c>
      <c r="CD309" s="354">
        <v>0.85</v>
      </c>
      <c r="CE309" s="354">
        <v>1.32</v>
      </c>
      <c r="CF309" s="354">
        <v>1.44</v>
      </c>
      <c r="CG309" s="354">
        <v>0.25</v>
      </c>
      <c r="CH309" s="353" t="s">
        <v>100</v>
      </c>
      <c r="CI309" s="355">
        <v>2021.93</v>
      </c>
    </row>
    <row r="310" spans="1:87" ht="13.5" thickBot="1">
      <c r="A310" s="353" t="s">
        <v>836</v>
      </c>
      <c r="B310" s="353" t="s">
        <v>837</v>
      </c>
      <c r="C310" s="353" t="s">
        <v>96</v>
      </c>
      <c r="D310" s="353" t="s">
        <v>208</v>
      </c>
      <c r="E310" s="353" t="s">
        <v>546</v>
      </c>
      <c r="F310" s="353" t="s">
        <v>105</v>
      </c>
      <c r="G310" s="353">
        <v>12</v>
      </c>
      <c r="H310" s="353">
        <v>202112</v>
      </c>
      <c r="I310" s="353">
        <v>20221101</v>
      </c>
      <c r="J310" s="353">
        <v>20230125</v>
      </c>
      <c r="K310" s="354">
        <v>28019.89</v>
      </c>
      <c r="L310" s="354">
        <v>36.119999999999997</v>
      </c>
      <c r="M310" s="354">
        <v>776</v>
      </c>
      <c r="N310" s="354">
        <v>0.12</v>
      </c>
      <c r="O310" s="354"/>
      <c r="P310" s="354"/>
      <c r="Q310" s="354"/>
      <c r="R310" s="354"/>
      <c r="S310" s="354"/>
      <c r="T310" s="354"/>
      <c r="U310" s="354">
        <v>1.63</v>
      </c>
      <c r="V310" s="354"/>
      <c r="W310" s="354"/>
      <c r="X310" s="354"/>
      <c r="Y310" s="374" t="e">
        <f t="shared" si="12"/>
        <v>#DIV/0!</v>
      </c>
      <c r="Z310" s="374" t="e">
        <f t="shared" si="13"/>
        <v>#DIV/0!</v>
      </c>
      <c r="AA310" s="354">
        <v>1.08</v>
      </c>
      <c r="AB310" s="354"/>
      <c r="AC310" s="354">
        <v>22.16</v>
      </c>
      <c r="AD310" s="354"/>
      <c r="AE310" s="354"/>
      <c r="AF310" s="354"/>
      <c r="AG310" s="354">
        <v>277.60414734383619</v>
      </c>
      <c r="AH310" s="354">
        <v>35.080052754469349</v>
      </c>
      <c r="AI310" s="354">
        <v>95.495021751357115</v>
      </c>
      <c r="AJ310" s="354">
        <v>51.074780143518865</v>
      </c>
      <c r="AK310" s="354">
        <v>10.750292331185427</v>
      </c>
      <c r="AL310" s="354">
        <v>10.52</v>
      </c>
      <c r="AM310" s="354">
        <v>2.2200000000000002</v>
      </c>
      <c r="AN310" s="354">
        <v>3.72</v>
      </c>
      <c r="AO310" s="354">
        <v>0.17719194779366232</v>
      </c>
      <c r="AP310" s="354">
        <v>0.44335974354291319</v>
      </c>
      <c r="AQ310" s="354">
        <v>0.51509721325084801</v>
      </c>
      <c r="AR310" s="354">
        <v>0.96308235581695456</v>
      </c>
      <c r="AS310" s="354">
        <v>47.065917433918656</v>
      </c>
      <c r="AT310" s="354">
        <v>16.29</v>
      </c>
      <c r="AU310" s="354">
        <v>0.72</v>
      </c>
      <c r="AV310" s="354">
        <v>6.93</v>
      </c>
      <c r="AW310" s="354">
        <v>7535.53</v>
      </c>
      <c r="AX310" s="354"/>
      <c r="AY310" s="374">
        <v>8.8242802575996225E-3</v>
      </c>
      <c r="AZ310" s="374">
        <v>6.5741045513031504E-2</v>
      </c>
      <c r="BA310" s="374">
        <v>6.0645404971554025E-2</v>
      </c>
      <c r="BB310" s="374">
        <v>6.9605568445475635E-2</v>
      </c>
      <c r="BC310" s="374">
        <v>6.0645404971554025E-2</v>
      </c>
      <c r="BD310" s="354">
        <v>9.4499999999999993</v>
      </c>
      <c r="BE310" s="374">
        <v>0</v>
      </c>
      <c r="BF310" s="374">
        <v>5.4038309002970353E-2</v>
      </c>
      <c r="BG310" s="354">
        <v>8.75</v>
      </c>
      <c r="BH310" s="354">
        <v>8.93</v>
      </c>
      <c r="BI310" s="354">
        <v>7.1</v>
      </c>
      <c r="BJ310" s="354">
        <v>7.2</v>
      </c>
      <c r="BK310" s="374">
        <v>-0.46515766783630241</v>
      </c>
      <c r="BL310" s="374">
        <v>-0.16001288897467381</v>
      </c>
      <c r="BM310" s="354">
        <v>3.29</v>
      </c>
      <c r="BN310" s="354">
        <v>3.13</v>
      </c>
      <c r="BO310" s="374">
        <v>1.0092042976044131</v>
      </c>
      <c r="BP310" s="374">
        <v>3.4171121427179235E-2</v>
      </c>
      <c r="BQ310" s="374">
        <v>1.4238857023562552</v>
      </c>
      <c r="BR310" s="354">
        <v>1669</v>
      </c>
      <c r="BS310" s="354">
        <v>3054</v>
      </c>
      <c r="BT310" s="354">
        <v>2664.81</v>
      </c>
      <c r="BU310" s="354">
        <v>1030</v>
      </c>
      <c r="BV310" s="354">
        <v>1284</v>
      </c>
      <c r="BW310" s="354">
        <v>7.9</v>
      </c>
      <c r="BX310" s="354">
        <v>16.850000000000001</v>
      </c>
      <c r="BY310" s="354">
        <v>16.850000000000001</v>
      </c>
      <c r="BZ310" s="354">
        <v>190.59623102425405</v>
      </c>
      <c r="CA310" s="354">
        <v>7.71</v>
      </c>
      <c r="CB310" s="354">
        <v>0.23732873178797112</v>
      </c>
      <c r="CC310" s="354">
        <v>0.1200508125300285</v>
      </c>
      <c r="CD310" s="354">
        <v>0.08</v>
      </c>
      <c r="CE310" s="354">
        <v>1.54</v>
      </c>
      <c r="CF310" s="354">
        <v>1.2</v>
      </c>
      <c r="CG310" s="354">
        <v>1.2</v>
      </c>
      <c r="CH310" s="353" t="s">
        <v>100</v>
      </c>
      <c r="CI310" s="355">
        <v>14028</v>
      </c>
    </row>
    <row r="311" spans="1:87" ht="13.5" thickBot="1">
      <c r="A311" s="353" t="s">
        <v>838</v>
      </c>
      <c r="B311" s="353" t="s">
        <v>839</v>
      </c>
      <c r="C311" s="353" t="s">
        <v>108</v>
      </c>
      <c r="D311" s="353" t="s">
        <v>176</v>
      </c>
      <c r="E311" s="353" t="s">
        <v>573</v>
      </c>
      <c r="F311" s="353" t="s">
        <v>105</v>
      </c>
      <c r="G311" s="353">
        <v>12</v>
      </c>
      <c r="H311" s="353">
        <v>202112</v>
      </c>
      <c r="I311" s="353">
        <v>20221114</v>
      </c>
      <c r="J311" s="353">
        <v>20230313</v>
      </c>
      <c r="K311" s="354">
        <v>3926.83</v>
      </c>
      <c r="L311" s="354">
        <v>13.31</v>
      </c>
      <c r="M311" s="354">
        <v>295</v>
      </c>
      <c r="N311" s="354">
        <v>1.0900000000000001</v>
      </c>
      <c r="O311" s="354">
        <v>0.11</v>
      </c>
      <c r="P311" s="354">
        <v>0.12</v>
      </c>
      <c r="Q311" s="354">
        <v>0.14000000000000001</v>
      </c>
      <c r="R311" s="354">
        <v>-9.09</v>
      </c>
      <c r="S311" s="354">
        <v>0</v>
      </c>
      <c r="T311" s="354">
        <v>-1.48</v>
      </c>
      <c r="U311" s="354">
        <v>0.36</v>
      </c>
      <c r="V311" s="354">
        <v>0.25</v>
      </c>
      <c r="W311" s="354">
        <v>0.41</v>
      </c>
      <c r="X311" s="354">
        <v>0.69</v>
      </c>
      <c r="Y311" s="374">
        <f t="shared" si="12"/>
        <v>0.6399999999999999</v>
      </c>
      <c r="Z311" s="374">
        <f t="shared" si="13"/>
        <v>0.68292682926829262</v>
      </c>
      <c r="AA311" s="354"/>
      <c r="AB311" s="354"/>
      <c r="AC311" s="354">
        <v>36.97</v>
      </c>
      <c r="AD311" s="354">
        <v>32.46</v>
      </c>
      <c r="AE311" s="354">
        <v>19.29</v>
      </c>
      <c r="AF311" s="354"/>
      <c r="AG311" s="354">
        <v>0.87040107843656045</v>
      </c>
      <c r="AH311" s="354">
        <v>0.25760111430045879</v>
      </c>
      <c r="AI311" s="354">
        <v>0.30273850405647323</v>
      </c>
      <c r="AJ311" s="354">
        <v>0.28366570119782641</v>
      </c>
      <c r="AK311" s="354">
        <v>44.758099212488567</v>
      </c>
      <c r="AL311" s="354">
        <v>47.79</v>
      </c>
      <c r="AM311" s="354">
        <v>10.4</v>
      </c>
      <c r="AN311" s="354">
        <v>10.42</v>
      </c>
      <c r="AO311" s="354">
        <v>14.398403823650456</v>
      </c>
      <c r="AP311" s="354">
        <v>38.739468678380049</v>
      </c>
      <c r="AQ311" s="354">
        <v>41.396736946063001</v>
      </c>
      <c r="AR311" s="354">
        <v>44.180125277572614</v>
      </c>
      <c r="AS311" s="354">
        <v>1.0849329382307376</v>
      </c>
      <c r="AT311" s="354">
        <v>1.28</v>
      </c>
      <c r="AU311" s="354"/>
      <c r="AV311" s="354">
        <v>134.41</v>
      </c>
      <c r="AW311" s="354">
        <v>244.12</v>
      </c>
      <c r="AX311" s="354">
        <v>425.29</v>
      </c>
      <c r="AY311" s="374">
        <v>1.3440845760156708</v>
      </c>
      <c r="AZ311" s="374">
        <v>1.7631280158955436</v>
      </c>
      <c r="BA311" s="374">
        <v>1.7092583616093069</v>
      </c>
      <c r="BB311" s="374">
        <v>1.7694253101513129</v>
      </c>
      <c r="BC311" s="374">
        <v>1.7092583616093069</v>
      </c>
      <c r="BD311" s="354">
        <v>34.44</v>
      </c>
      <c r="BE311" s="374">
        <v>0.22622453470824949</v>
      </c>
      <c r="BF311" s="374">
        <v>9.7143512530186521E-2</v>
      </c>
      <c r="BG311" s="354">
        <v>34.090000000000003</v>
      </c>
      <c r="BH311" s="354"/>
      <c r="BI311" s="354">
        <v>16.059999999999999</v>
      </c>
      <c r="BJ311" s="354"/>
      <c r="BK311" s="374">
        <v>-6.3000915321590426E-2</v>
      </c>
      <c r="BL311" s="374">
        <v>-2.1912659957758727E-2</v>
      </c>
      <c r="BM311" s="354">
        <v>0</v>
      </c>
      <c r="BN311" s="354"/>
      <c r="BO311" s="374">
        <v>0</v>
      </c>
      <c r="BP311" s="374">
        <v>1.9011152346897327E-2</v>
      </c>
      <c r="BQ311" s="374">
        <v>2.0934738095780548E-2</v>
      </c>
      <c r="BR311" s="354">
        <v>86.04</v>
      </c>
      <c r="BS311" s="354">
        <v>90.34</v>
      </c>
      <c r="BT311" s="354">
        <v>82.17</v>
      </c>
      <c r="BU311" s="354">
        <v>3.43</v>
      </c>
      <c r="BV311" s="354">
        <v>77.88</v>
      </c>
      <c r="BW311" s="354">
        <v>176.31</v>
      </c>
      <c r="BX311" s="354">
        <v>29.97</v>
      </c>
      <c r="BY311" s="354">
        <v>29.97</v>
      </c>
      <c r="BZ311" s="354">
        <v>7.8115614257282431</v>
      </c>
      <c r="CA311" s="354">
        <v>0.9</v>
      </c>
      <c r="CB311" s="354">
        <v>0.54738431306765079</v>
      </c>
      <c r="CC311" s="354">
        <v>-3.1455954706416938</v>
      </c>
      <c r="CD311" s="354">
        <v>0.01</v>
      </c>
      <c r="CE311" s="354">
        <v>1.72</v>
      </c>
      <c r="CF311" s="354">
        <v>1.77</v>
      </c>
      <c r="CG311" s="354">
        <v>1.1299999999999999</v>
      </c>
      <c r="CH311" s="353" t="s">
        <v>100</v>
      </c>
      <c r="CI311" s="353">
        <v>280.3</v>
      </c>
    </row>
    <row r="312" spans="1:87" ht="13.5" thickBot="1">
      <c r="A312" s="353" t="s">
        <v>840</v>
      </c>
      <c r="B312" s="353" t="s">
        <v>841</v>
      </c>
      <c r="C312" s="353" t="s">
        <v>96</v>
      </c>
      <c r="D312" s="353" t="s">
        <v>143</v>
      </c>
      <c r="E312" s="353" t="s">
        <v>170</v>
      </c>
      <c r="F312" s="353" t="s">
        <v>105</v>
      </c>
      <c r="G312" s="353">
        <v>1</v>
      </c>
      <c r="H312" s="353">
        <v>202201</v>
      </c>
      <c r="I312" s="353">
        <v>20221208</v>
      </c>
      <c r="J312" s="353">
        <v>20230404</v>
      </c>
      <c r="K312" s="354">
        <v>17327.650000000001</v>
      </c>
      <c r="L312" s="354">
        <v>40.93</v>
      </c>
      <c r="M312" s="354">
        <v>423</v>
      </c>
      <c r="N312" s="354">
        <v>0.65</v>
      </c>
      <c r="O312" s="354">
        <v>-0.08</v>
      </c>
      <c r="P312" s="354">
        <v>-0.12</v>
      </c>
      <c r="Q312" s="354">
        <v>0.05</v>
      </c>
      <c r="R312" s="354">
        <v>112.5</v>
      </c>
      <c r="S312" s="354">
        <v>141.66999999999999</v>
      </c>
      <c r="T312" s="354">
        <v>82.59</v>
      </c>
      <c r="U312" s="354">
        <v>-0.05</v>
      </c>
      <c r="V312" s="354">
        <v>-0.08</v>
      </c>
      <c r="W312" s="354">
        <v>-0.03</v>
      </c>
      <c r="X312" s="354">
        <v>0.1</v>
      </c>
      <c r="Y312" s="374">
        <f t="shared" si="12"/>
        <v>-0.625</v>
      </c>
      <c r="Z312" s="374">
        <f t="shared" si="13"/>
        <v>-4.3333333333333339</v>
      </c>
      <c r="AA312" s="354"/>
      <c r="AB312" s="354">
        <v>20</v>
      </c>
      <c r="AC312" s="354"/>
      <c r="AD312" s="354"/>
      <c r="AE312" s="354">
        <v>409.3</v>
      </c>
      <c r="AF312" s="354"/>
      <c r="AG312" s="354">
        <v>23.125808114486237</v>
      </c>
      <c r="AH312" s="354">
        <v>-4.8430117900770397E-2</v>
      </c>
      <c r="AI312" s="354">
        <v>0.43285378507346928</v>
      </c>
      <c r="AJ312" s="354">
        <v>-8.5741715496408119E-2</v>
      </c>
      <c r="AK312" s="354">
        <v>97.97765772754336</v>
      </c>
      <c r="AL312" s="354"/>
      <c r="AM312" s="354">
        <v>105.62</v>
      </c>
      <c r="AN312" s="354">
        <v>1.77</v>
      </c>
      <c r="AO312" s="354">
        <v>1.8448786454772657</v>
      </c>
      <c r="AP312" s="354">
        <v>298.53157252059964</v>
      </c>
      <c r="AQ312" s="354">
        <v>98.565176096540341</v>
      </c>
      <c r="AR312" s="354">
        <v>-497.59104191947051</v>
      </c>
      <c r="AS312" s="354">
        <v>1.5961555741573621</v>
      </c>
      <c r="AT312" s="354">
        <v>0.39</v>
      </c>
      <c r="AU312" s="354">
        <v>32.86</v>
      </c>
      <c r="AV312" s="354">
        <v>24.41</v>
      </c>
      <c r="AW312" s="354">
        <v>8890.77</v>
      </c>
      <c r="AX312" s="354">
        <v>10176.530000000001</v>
      </c>
      <c r="AY312" s="374">
        <v>0.47444665417580423</v>
      </c>
      <c r="AZ312" s="374">
        <v>0.633530134326584</v>
      </c>
      <c r="BA312" s="374">
        <v>0.64204711822289751</v>
      </c>
      <c r="BB312" s="374">
        <v>0.634920634920635</v>
      </c>
      <c r="BC312" s="374">
        <v>0.64204711822289751</v>
      </c>
      <c r="BD312" s="354">
        <v>-23.1</v>
      </c>
      <c r="BE312" s="374">
        <v>-3.2643276173285198E-2</v>
      </c>
      <c r="BF312" s="374">
        <v>-8.2214612211244306E-3</v>
      </c>
      <c r="BG312" s="354">
        <v>-23.1</v>
      </c>
      <c r="BH312" s="354"/>
      <c r="BI312" s="354">
        <v>-0.9</v>
      </c>
      <c r="BJ312" s="354">
        <v>-29.62</v>
      </c>
      <c r="BK312" s="374">
        <v>-1.1980847077076038</v>
      </c>
      <c r="BL312" s="374">
        <v>-2.2424967724480258E-2</v>
      </c>
      <c r="BM312" s="354">
        <v>0</v>
      </c>
      <c r="BN312" s="354">
        <v>0</v>
      </c>
      <c r="BO312" s="374">
        <v>0</v>
      </c>
      <c r="BP312" s="374">
        <v>-1.1419504338781043E-3</v>
      </c>
      <c r="BQ312" s="374">
        <v>-2.0217334472154708E-3</v>
      </c>
      <c r="BR312" s="354">
        <v>-73.819999999999993</v>
      </c>
      <c r="BS312" s="354">
        <v>-18.809999999999999</v>
      </c>
      <c r="BT312" s="354">
        <v>-18.809999999999999</v>
      </c>
      <c r="BU312" s="354" t="s">
        <v>100</v>
      </c>
      <c r="BV312" s="354">
        <v>-73.819999999999993</v>
      </c>
      <c r="BW312" s="354">
        <v>20.190000000000001</v>
      </c>
      <c r="BX312" s="354">
        <v>-0.21</v>
      </c>
      <c r="BY312" s="354">
        <v>-0.21</v>
      </c>
      <c r="BZ312" s="354">
        <v>-6.8995529061102836</v>
      </c>
      <c r="CA312" s="354">
        <v>0</v>
      </c>
      <c r="CB312" s="354">
        <v>0.93418535840488959</v>
      </c>
      <c r="CC312" s="354">
        <v>1.7794599424203317</v>
      </c>
      <c r="CD312" s="354">
        <v>0</v>
      </c>
      <c r="CE312" s="354">
        <v>0.85</v>
      </c>
      <c r="CF312" s="354">
        <v>0.46</v>
      </c>
      <c r="CG312" s="354">
        <v>0.39</v>
      </c>
      <c r="CH312" s="353" t="s">
        <v>100</v>
      </c>
      <c r="CI312" s="353">
        <v>14.74</v>
      </c>
    </row>
    <row r="313" spans="1:87" ht="13.5" thickBot="1">
      <c r="A313" s="353" t="s">
        <v>842</v>
      </c>
      <c r="B313" s="353" t="s">
        <v>843</v>
      </c>
      <c r="C313" s="353" t="s">
        <v>108</v>
      </c>
      <c r="D313" s="353" t="s">
        <v>412</v>
      </c>
      <c r="E313" s="353" t="s">
        <v>824</v>
      </c>
      <c r="F313" s="353" t="s">
        <v>99</v>
      </c>
      <c r="G313" s="353">
        <v>12</v>
      </c>
      <c r="H313" s="353">
        <v>202112</v>
      </c>
      <c r="I313" s="353">
        <v>20221103</v>
      </c>
      <c r="J313" s="353">
        <v>20230221</v>
      </c>
      <c r="K313" s="354">
        <v>49193.42</v>
      </c>
      <c r="L313" s="354">
        <v>155.41</v>
      </c>
      <c r="M313" s="354">
        <v>317</v>
      </c>
      <c r="N313" s="354">
        <v>1.56</v>
      </c>
      <c r="O313" s="354">
        <v>1.69</v>
      </c>
      <c r="P313" s="354">
        <v>1.83</v>
      </c>
      <c r="Q313" s="354">
        <v>1.67</v>
      </c>
      <c r="R313" s="354">
        <v>0</v>
      </c>
      <c r="S313" s="354">
        <v>13.21</v>
      </c>
      <c r="T313" s="354">
        <v>18.059999999999999</v>
      </c>
      <c r="U313" s="354">
        <v>6.04</v>
      </c>
      <c r="V313" s="354">
        <v>2.88</v>
      </c>
      <c r="W313" s="354">
        <v>6.55</v>
      </c>
      <c r="X313" s="354">
        <v>7.48</v>
      </c>
      <c r="Y313" s="374">
        <f t="shared" si="12"/>
        <v>1.2743055555555554</v>
      </c>
      <c r="Z313" s="374">
        <f t="shared" si="13"/>
        <v>0.14198473282442747</v>
      </c>
      <c r="AA313" s="354">
        <v>-11.97</v>
      </c>
      <c r="AB313" s="354">
        <v>38.770000000000003</v>
      </c>
      <c r="AC313" s="354">
        <v>25.73</v>
      </c>
      <c r="AD313" s="354">
        <f>L313/W313</f>
        <v>23.726717557251909</v>
      </c>
      <c r="AE313" s="354">
        <v>20.77</v>
      </c>
      <c r="AF313" s="354">
        <v>0.61</v>
      </c>
      <c r="AG313" s="354">
        <v>59.463790446841294</v>
      </c>
      <c r="AH313" s="354">
        <v>6.6348228043143296</v>
      </c>
      <c r="AI313" s="354">
        <v>7.2542372881355934</v>
      </c>
      <c r="AJ313" s="354">
        <v>6.4499229583975346</v>
      </c>
      <c r="AK313" s="354">
        <v>21.200023364485979</v>
      </c>
      <c r="AL313" s="354">
        <v>37.6</v>
      </c>
      <c r="AM313" s="354">
        <v>46.28</v>
      </c>
      <c r="AN313" s="354">
        <v>2.5499999999999998</v>
      </c>
      <c r="AO313" s="354">
        <v>3.072390910033167</v>
      </c>
      <c r="AP313" s="354">
        <v>17.228961057832027</v>
      </c>
      <c r="AQ313" s="354">
        <v>25.18473024638913</v>
      </c>
      <c r="AR313" s="354">
        <v>28.325301003344482</v>
      </c>
      <c r="AS313" s="354">
        <v>3.2203389830508473</v>
      </c>
      <c r="AT313" s="354">
        <v>3.36</v>
      </c>
      <c r="AU313" s="354">
        <v>-11.83</v>
      </c>
      <c r="AV313" s="354">
        <v>31.09</v>
      </c>
      <c r="AW313" s="354">
        <v>13857</v>
      </c>
      <c r="AX313" s="354">
        <v>20462.349999999999</v>
      </c>
      <c r="AY313" s="374">
        <v>0.31085043988269795</v>
      </c>
      <c r="AZ313" s="374">
        <v>5.1161048689138573</v>
      </c>
      <c r="BA313" s="374">
        <v>19.833333333333332</v>
      </c>
      <c r="BB313" s="374">
        <v>5.0975609756097562</v>
      </c>
      <c r="BC313" s="374">
        <v>19.833333333333332</v>
      </c>
      <c r="BD313" s="354">
        <v>132.01</v>
      </c>
      <c r="BE313" s="374">
        <v>0.17568409721828793</v>
      </c>
      <c r="BF313" s="374">
        <v>0.13326318395642486</v>
      </c>
      <c r="BG313" s="354">
        <v>19.3</v>
      </c>
      <c r="BH313" s="354">
        <v>12.44</v>
      </c>
      <c r="BI313" s="354">
        <v>7.93</v>
      </c>
      <c r="BJ313" s="354">
        <v>5.69</v>
      </c>
      <c r="BK313" s="374">
        <v>-0.110875106202209</v>
      </c>
      <c r="BL313" s="374">
        <v>-1.3526119402985074E-2</v>
      </c>
      <c r="BM313" s="354">
        <v>1.03</v>
      </c>
      <c r="BN313" s="354">
        <v>0.76</v>
      </c>
      <c r="BO313" s="374">
        <v>0.15071992568509057</v>
      </c>
      <c r="BP313" s="374">
        <v>4.3142095092751999E-2</v>
      </c>
      <c r="BQ313" s="374">
        <v>4.1939807259233589E-2</v>
      </c>
      <c r="BR313" s="354">
        <v>1600</v>
      </c>
      <c r="BS313" s="354">
        <v>1895</v>
      </c>
      <c r="BT313" s="354">
        <v>1346</v>
      </c>
      <c r="BU313" s="354">
        <v>9333</v>
      </c>
      <c r="BV313" s="354">
        <v>1099</v>
      </c>
      <c r="BW313" s="354">
        <v>511.61</v>
      </c>
      <c r="BX313" s="354">
        <v>11.16</v>
      </c>
      <c r="BY313" s="354">
        <v>10.3</v>
      </c>
      <c r="BZ313" s="354">
        <v>8.0545454545454547</v>
      </c>
      <c r="CA313" s="354">
        <v>89.29</v>
      </c>
      <c r="CB313" s="354">
        <v>0.95707305253806085</v>
      </c>
      <c r="CC313" s="354">
        <v>2.7259517582098227</v>
      </c>
      <c r="CD313" s="354">
        <v>8.33</v>
      </c>
      <c r="CE313" s="354">
        <v>0.52</v>
      </c>
      <c r="CF313" s="354">
        <v>0.56999999999999995</v>
      </c>
      <c r="CG313" s="354">
        <v>0.26</v>
      </c>
      <c r="CH313" s="353" t="s">
        <v>100</v>
      </c>
      <c r="CI313" s="355">
        <v>1414</v>
      </c>
    </row>
    <row r="314" spans="1:87" ht="13.5" thickBot="1">
      <c r="A314" s="353" t="s">
        <v>844</v>
      </c>
      <c r="B314" s="353" t="s">
        <v>845</v>
      </c>
      <c r="C314" s="353" t="s">
        <v>96</v>
      </c>
      <c r="D314" s="353" t="s">
        <v>97</v>
      </c>
      <c r="E314" s="353" t="s">
        <v>846</v>
      </c>
      <c r="F314" s="353" t="s">
        <v>105</v>
      </c>
      <c r="G314" s="353">
        <v>12</v>
      </c>
      <c r="H314" s="353">
        <v>202112</v>
      </c>
      <c r="I314" s="353">
        <v>20221019</v>
      </c>
      <c r="J314" s="353">
        <v>20230127</v>
      </c>
      <c r="K314" s="354">
        <v>3299.22</v>
      </c>
      <c r="L314" s="354">
        <v>112.72</v>
      </c>
      <c r="M314" s="354">
        <v>29</v>
      </c>
      <c r="N314" s="354">
        <v>0.88</v>
      </c>
      <c r="O314" s="354">
        <v>0.6</v>
      </c>
      <c r="P314" s="354">
        <v>0.6</v>
      </c>
      <c r="Q314" s="354">
        <v>0.67</v>
      </c>
      <c r="R314" s="354">
        <v>1.67</v>
      </c>
      <c r="S314" s="354">
        <v>7.55</v>
      </c>
      <c r="T314" s="354">
        <v>9.85</v>
      </c>
      <c r="U314" s="354">
        <v>2.2599999999999998</v>
      </c>
      <c r="V314" s="354">
        <v>1.93</v>
      </c>
      <c r="W314" s="354">
        <v>2.27</v>
      </c>
      <c r="X314" s="354">
        <v>2.57</v>
      </c>
      <c r="Y314" s="374">
        <f t="shared" si="12"/>
        <v>0.17616580310880825</v>
      </c>
      <c r="Z314" s="374">
        <f t="shared" si="13"/>
        <v>0.13215859030836996</v>
      </c>
      <c r="AA314" s="354">
        <v>13.42</v>
      </c>
      <c r="AB314" s="354"/>
      <c r="AC314" s="354">
        <v>49.88</v>
      </c>
      <c r="AD314" s="354">
        <v>49.73</v>
      </c>
      <c r="AE314" s="354">
        <v>43.92</v>
      </c>
      <c r="AF314" s="354"/>
      <c r="AG314" s="354">
        <v>18.9619845740595</v>
      </c>
      <c r="AH314" s="354">
        <v>2.2670126234332977</v>
      </c>
      <c r="AI314" s="354">
        <v>2.6524181182751274</v>
      </c>
      <c r="AJ314" s="354">
        <v>2.5405957602246607</v>
      </c>
      <c r="AK314" s="354">
        <v>41.520603121056098</v>
      </c>
      <c r="AL314" s="354">
        <v>37.15</v>
      </c>
      <c r="AM314" s="354">
        <v>7.8</v>
      </c>
      <c r="AN314" s="354">
        <v>5.96</v>
      </c>
      <c r="AO314" s="354">
        <v>5.6007370086986654</v>
      </c>
      <c r="AP314" s="354">
        <v>27.000792746401657</v>
      </c>
      <c r="AQ314" s="354">
        <v>40.039346749512859</v>
      </c>
      <c r="AR314" s="354">
        <v>41.8016476391022</v>
      </c>
      <c r="AS314" s="354">
        <v>3.9289112376917537</v>
      </c>
      <c r="AT314" s="354">
        <v>14.45</v>
      </c>
      <c r="AU314" s="354">
        <v>5.67</v>
      </c>
      <c r="AV314" s="354">
        <v>18.72</v>
      </c>
      <c r="AW314" s="354">
        <v>505.2</v>
      </c>
      <c r="AX314" s="354">
        <v>562.71</v>
      </c>
      <c r="AY314" s="374">
        <v>0.18718158404301319</v>
      </c>
      <c r="AZ314" s="374">
        <v>0.23389335873376163</v>
      </c>
      <c r="BA314" s="374">
        <v>0.20822334090490516</v>
      </c>
      <c r="BB314" s="374">
        <v>0.2352941176470589</v>
      </c>
      <c r="BC314" s="374">
        <v>0.20822334090490516</v>
      </c>
      <c r="BD314" s="354">
        <v>16.04</v>
      </c>
      <c r="BE314" s="374">
        <v>0.18553581555181256</v>
      </c>
      <c r="BF314" s="374">
        <v>0.12735670375861199</v>
      </c>
      <c r="BG314" s="354">
        <v>16.04</v>
      </c>
      <c r="BH314" s="354">
        <v>14.66</v>
      </c>
      <c r="BI314" s="354">
        <v>11.98</v>
      </c>
      <c r="BJ314" s="354">
        <v>11.07</v>
      </c>
      <c r="BK314" s="374">
        <v>-7.217426090098461E-2</v>
      </c>
      <c r="BL314" s="374">
        <v>-1.0095795434238339E-2</v>
      </c>
      <c r="BM314" s="354">
        <v>0.8</v>
      </c>
      <c r="BN314" s="354">
        <v>1.01</v>
      </c>
      <c r="BO314" s="374">
        <v>0.37494277323992575</v>
      </c>
      <c r="BP314" s="374">
        <v>2.0584878084384799E-2</v>
      </c>
      <c r="BQ314" s="374">
        <v>2.3069061656448387E-2</v>
      </c>
      <c r="BR314" s="354">
        <v>78.599999999999994</v>
      </c>
      <c r="BS314" s="354">
        <v>106.46</v>
      </c>
      <c r="BT314" s="354">
        <v>88.75</v>
      </c>
      <c r="BU314" s="354" t="s">
        <v>100</v>
      </c>
      <c r="BV314" s="354">
        <v>60.88</v>
      </c>
      <c r="BW314" s="354">
        <v>23.39</v>
      </c>
      <c r="BX314" s="354">
        <v>11.96</v>
      </c>
      <c r="BY314" s="354">
        <v>11.96</v>
      </c>
      <c r="BZ314" s="354">
        <v>489.84357541899442</v>
      </c>
      <c r="CA314" s="354">
        <v>0</v>
      </c>
      <c r="CB314" s="354">
        <v>0.26379025476476087</v>
      </c>
      <c r="CC314" s="354">
        <v>-0.99889482569573762</v>
      </c>
      <c r="CD314" s="354">
        <v>0</v>
      </c>
      <c r="CE314" s="354">
        <v>3.2</v>
      </c>
      <c r="CF314" s="354">
        <v>1.97</v>
      </c>
      <c r="CG314" s="354">
        <v>1.17</v>
      </c>
      <c r="CH314" s="353" t="s">
        <v>100</v>
      </c>
      <c r="CI314" s="353">
        <v>403.07</v>
      </c>
    </row>
    <row r="315" spans="1:87" ht="13.5" thickBot="1">
      <c r="A315" s="353" t="s">
        <v>847</v>
      </c>
      <c r="B315" s="353" t="s">
        <v>848</v>
      </c>
      <c r="C315" s="353" t="s">
        <v>96</v>
      </c>
      <c r="D315" s="353" t="s">
        <v>123</v>
      </c>
      <c r="E315" s="353" t="s">
        <v>533</v>
      </c>
      <c r="F315" s="353" t="s">
        <v>105</v>
      </c>
      <c r="G315" s="353">
        <v>12</v>
      </c>
      <c r="H315" s="353">
        <v>202112</v>
      </c>
      <c r="I315" s="353">
        <v>20221110</v>
      </c>
      <c r="J315" s="353">
        <v>20230228</v>
      </c>
      <c r="K315" s="354">
        <v>6225.42</v>
      </c>
      <c r="L315" s="354">
        <v>25.89</v>
      </c>
      <c r="M315" s="354">
        <v>240</v>
      </c>
      <c r="N315" s="354">
        <v>1.23</v>
      </c>
      <c r="O315" s="354">
        <v>1.59</v>
      </c>
      <c r="P315" s="354">
        <v>1.36</v>
      </c>
      <c r="Q315" s="354"/>
      <c r="R315" s="354">
        <v>-6.92</v>
      </c>
      <c r="S315" s="354">
        <v>16.34</v>
      </c>
      <c r="T315" s="354">
        <v>35.33</v>
      </c>
      <c r="U315" s="354">
        <v>6.69</v>
      </c>
      <c r="V315" s="354">
        <v>3.78</v>
      </c>
      <c r="W315" s="354">
        <v>6.11</v>
      </c>
      <c r="X315" s="354">
        <v>5.57</v>
      </c>
      <c r="Y315" s="374">
        <f t="shared" si="12"/>
        <v>0.61640211640211651</v>
      </c>
      <c r="Z315" s="374">
        <f t="shared" si="13"/>
        <v>-8.8379705400981945E-2</v>
      </c>
      <c r="AA315" s="354">
        <v>-3.83</v>
      </c>
      <c r="AB315" s="354">
        <v>20.170000000000002</v>
      </c>
      <c r="AC315" s="354">
        <v>3.87</v>
      </c>
      <c r="AD315" s="354">
        <v>4.24</v>
      </c>
      <c r="AE315" s="354">
        <v>4.6500000000000004</v>
      </c>
      <c r="AF315" s="354">
        <v>0.21</v>
      </c>
      <c r="AG315" s="354">
        <v>92082.555386779539</v>
      </c>
      <c r="AH315" s="354">
        <v>27387.636238117662</v>
      </c>
      <c r="AI315" s="354">
        <v>0</v>
      </c>
      <c r="AJ315" s="354">
        <v>0</v>
      </c>
      <c r="AK315" s="354">
        <v>0</v>
      </c>
      <c r="AL315" s="354">
        <v>4.6100000000000003</v>
      </c>
      <c r="AM315" s="354">
        <v>0.83</v>
      </c>
      <c r="AN315" s="354">
        <v>0.89</v>
      </c>
      <c r="AO315" s="354">
        <v>0.7765749324694633</v>
      </c>
      <c r="AP315" s="354">
        <v>1.0709635921035692</v>
      </c>
      <c r="AQ315" s="354">
        <v>0</v>
      </c>
      <c r="AR315" s="354">
        <v>0</v>
      </c>
      <c r="AS315" s="354">
        <v>89897.40982525963</v>
      </c>
      <c r="AT315" s="354">
        <v>31.11</v>
      </c>
      <c r="AU315" s="354">
        <v>-1.28</v>
      </c>
      <c r="AV315" s="354">
        <v>-6.63</v>
      </c>
      <c r="AW315" s="354">
        <v>5874.39</v>
      </c>
      <c r="AX315" s="354">
        <v>5489.29</v>
      </c>
      <c r="AY315" s="374">
        <v>0.10302289932190074</v>
      </c>
      <c r="AZ315" s="374">
        <v>13.807550164134003</v>
      </c>
      <c r="BA315" s="374">
        <v>0</v>
      </c>
      <c r="BB315" s="374">
        <v>13.807550163868695</v>
      </c>
      <c r="BC315" s="374">
        <v>0</v>
      </c>
      <c r="BD315" s="354">
        <v>17.14</v>
      </c>
      <c r="BE315" s="374">
        <v>0</v>
      </c>
      <c r="BF315" s="374">
        <v>1.9619997672845668E-2</v>
      </c>
      <c r="BG315" s="354">
        <v>10.23</v>
      </c>
      <c r="BH315" s="354">
        <v>5.36</v>
      </c>
      <c r="BI315" s="354">
        <v>1.93</v>
      </c>
      <c r="BJ315" s="354">
        <v>1.0900000000000001</v>
      </c>
      <c r="BK315" s="374">
        <v>0</v>
      </c>
      <c r="BL315" s="374">
        <v>-6.8830675202168996E-3</v>
      </c>
      <c r="BM315" s="354">
        <v>9.59</v>
      </c>
      <c r="BN315" s="354">
        <v>3.32</v>
      </c>
      <c r="BO315" s="374">
        <v>0.27826183471041244</v>
      </c>
      <c r="BP315" s="374">
        <v>0.28531296124490174</v>
      </c>
      <c r="BQ315" s="374">
        <v>0</v>
      </c>
      <c r="BR315" s="354">
        <v>2256.3200000000002</v>
      </c>
      <c r="BS315" s="354">
        <v>2512.87</v>
      </c>
      <c r="BT315" s="354">
        <v>1351.81</v>
      </c>
      <c r="BU315" s="354">
        <v>8893.6299999999992</v>
      </c>
      <c r="BV315" s="354">
        <v>1226.04</v>
      </c>
      <c r="BW315" s="354">
        <v>1380.76</v>
      </c>
      <c r="BX315" s="354">
        <v>23.23</v>
      </c>
      <c r="BY315" s="354">
        <v>23.23</v>
      </c>
      <c r="BZ315" s="354">
        <v>0</v>
      </c>
      <c r="CA315" s="354">
        <v>33.15</v>
      </c>
      <c r="CB315" s="354">
        <v>0.88857955268871414</v>
      </c>
      <c r="CC315" s="354">
        <v>1.0705716538084311</v>
      </c>
      <c r="CD315" s="354">
        <v>0.48</v>
      </c>
      <c r="CE315" s="354">
        <v>1.03</v>
      </c>
      <c r="CF315" s="354">
        <v>1.08</v>
      </c>
      <c r="CG315" s="354">
        <v>0.12</v>
      </c>
      <c r="CH315" s="353" t="s">
        <v>100</v>
      </c>
      <c r="CI315" s="355">
        <v>10177.64</v>
      </c>
    </row>
    <row r="316" spans="1:87" ht="13.5" thickBot="1">
      <c r="A316" s="353" t="s">
        <v>849</v>
      </c>
      <c r="B316" s="353" t="s">
        <v>850</v>
      </c>
      <c r="C316" s="353" t="s">
        <v>96</v>
      </c>
      <c r="D316" s="353" t="s">
        <v>97</v>
      </c>
      <c r="E316" s="353" t="s">
        <v>851</v>
      </c>
      <c r="F316" s="353" t="s">
        <v>105</v>
      </c>
      <c r="G316" s="353">
        <v>10</v>
      </c>
      <c r="H316" s="353">
        <v>202210</v>
      </c>
      <c r="I316" s="353">
        <v>20221208</v>
      </c>
      <c r="J316" s="353">
        <v>20230306</v>
      </c>
      <c r="K316" s="354">
        <v>7189.32</v>
      </c>
      <c r="L316" s="354">
        <v>48.53</v>
      </c>
      <c r="M316" s="354">
        <v>148</v>
      </c>
      <c r="N316" s="354">
        <v>1</v>
      </c>
      <c r="O316" s="354">
        <v>0.08</v>
      </c>
      <c r="P316" s="354">
        <v>0.37</v>
      </c>
      <c r="Q316" s="354">
        <v>0.56000000000000005</v>
      </c>
      <c r="R316" s="354">
        <v>662.5</v>
      </c>
      <c r="S316" s="354">
        <v>-5.71</v>
      </c>
      <c r="T316" s="354">
        <v>162.35</v>
      </c>
      <c r="U316" s="354">
        <v>1.38</v>
      </c>
      <c r="V316" s="354">
        <v>1.38</v>
      </c>
      <c r="W316" s="354">
        <v>2.62</v>
      </c>
      <c r="X316" s="354">
        <v>3.64</v>
      </c>
      <c r="Y316" s="374">
        <f t="shared" si="12"/>
        <v>0.89855072463768138</v>
      </c>
      <c r="Z316" s="374">
        <f t="shared" si="13"/>
        <v>0.38931297709923673</v>
      </c>
      <c r="AA316" s="354">
        <v>14.89</v>
      </c>
      <c r="AB316" s="354">
        <v>15</v>
      </c>
      <c r="AC316" s="354">
        <v>25.41</v>
      </c>
      <c r="AD316" s="354">
        <v>18.5</v>
      </c>
      <c r="AE316" s="354">
        <v>13.35</v>
      </c>
      <c r="AF316" s="354">
        <v>1.23</v>
      </c>
      <c r="AG316" s="354">
        <v>24.454459164714436</v>
      </c>
      <c r="AH316" s="354">
        <v>1.0293103912540054</v>
      </c>
      <c r="AI316" s="354">
        <v>-1.1293050057893743</v>
      </c>
      <c r="AJ316" s="354">
        <v>-1.7406764143576487</v>
      </c>
      <c r="AK316" s="354">
        <v>-42.875927895276469</v>
      </c>
      <c r="AL316" s="354">
        <v>20.6</v>
      </c>
      <c r="AM316" s="354">
        <v>2.65</v>
      </c>
      <c r="AN316" s="354">
        <v>1.98</v>
      </c>
      <c r="AO316" s="354">
        <v>2.0585595958444789</v>
      </c>
      <c r="AP316" s="354">
        <v>27.5912229642475</v>
      </c>
      <c r="AQ316" s="354">
        <v>-44.576940079639478</v>
      </c>
      <c r="AR316" s="354">
        <v>-28.920344504861276</v>
      </c>
      <c r="AS316" s="354">
        <v>7.7304372997280337</v>
      </c>
      <c r="AT316" s="354">
        <v>18.309999999999999</v>
      </c>
      <c r="AU316" s="354">
        <v>5.07</v>
      </c>
      <c r="AV316" s="354">
        <v>0.33</v>
      </c>
      <c r="AW316" s="354">
        <v>3632.66</v>
      </c>
      <c r="AX316" s="354">
        <v>4251.5200000000004</v>
      </c>
      <c r="AY316" s="374">
        <v>2.5063155459963984E-2</v>
      </c>
      <c r="AZ316" s="374">
        <v>0.38446847555017977</v>
      </c>
      <c r="BA316" s="374">
        <v>1.7233306774217395E-2</v>
      </c>
      <c r="BB316" s="374">
        <v>0.37606837606837623</v>
      </c>
      <c r="BC316" s="374">
        <v>1.7233306774217395E-2</v>
      </c>
      <c r="BD316" s="354">
        <v>7.57</v>
      </c>
      <c r="BE316" s="374">
        <v>5.5300394708528003E-2</v>
      </c>
      <c r="BF316" s="374">
        <v>3.0579696666976654E-2</v>
      </c>
      <c r="BG316" s="354">
        <v>5.46</v>
      </c>
      <c r="BH316" s="354">
        <v>9.84</v>
      </c>
      <c r="BI316" s="354">
        <v>4.1900000000000004</v>
      </c>
      <c r="BJ316" s="354">
        <v>7.29</v>
      </c>
      <c r="BK316" s="374">
        <v>0.54136960824053981</v>
      </c>
      <c r="BL316" s="374">
        <v>-2.5000406038438488E-2</v>
      </c>
      <c r="BM316" s="354">
        <v>0</v>
      </c>
      <c r="BN316" s="354">
        <v>0</v>
      </c>
      <c r="BO316" s="374">
        <v>0</v>
      </c>
      <c r="BP316" s="374">
        <v>2.1257959340231419E-2</v>
      </c>
      <c r="BQ316" s="374">
        <v>-3.5949533547245949E-2</v>
      </c>
      <c r="BR316" s="354">
        <v>229.55</v>
      </c>
      <c r="BS316" s="354">
        <v>369.76</v>
      </c>
      <c r="BT316" s="354">
        <v>349.04</v>
      </c>
      <c r="BU316" s="354">
        <v>1061.1300000000001</v>
      </c>
      <c r="BV316" s="354">
        <v>152.9</v>
      </c>
      <c r="BW316" s="354">
        <v>-69.430000000000007</v>
      </c>
      <c r="BX316" s="354">
        <v>4.21</v>
      </c>
      <c r="BY316" s="354">
        <v>5.72</v>
      </c>
      <c r="BZ316" s="354">
        <v>7.4883377024937827</v>
      </c>
      <c r="CA316" s="354">
        <v>28.12</v>
      </c>
      <c r="CB316" s="354">
        <v>0.46488009386085616</v>
      </c>
      <c r="CC316" s="354">
        <v>1.0528539276094897</v>
      </c>
      <c r="CD316" s="354">
        <v>0.39</v>
      </c>
      <c r="CE316" s="354">
        <v>3.25</v>
      </c>
      <c r="CF316" s="354">
        <v>2.34</v>
      </c>
      <c r="CG316" s="354">
        <v>1.46</v>
      </c>
      <c r="CH316" s="353" t="s">
        <v>100</v>
      </c>
      <c r="CI316" s="355">
        <v>2712.86</v>
      </c>
    </row>
    <row r="317" spans="1:87" ht="13.5" thickBot="1">
      <c r="A317" s="353" t="s">
        <v>852</v>
      </c>
      <c r="B317" s="353" t="s">
        <v>853</v>
      </c>
      <c r="C317" s="353" t="s">
        <v>96</v>
      </c>
      <c r="D317" s="353" t="s">
        <v>208</v>
      </c>
      <c r="E317" s="353" t="s">
        <v>209</v>
      </c>
      <c r="F317" s="353" t="s">
        <v>105</v>
      </c>
      <c r="G317" s="353">
        <v>12</v>
      </c>
      <c r="H317" s="353">
        <v>202112</v>
      </c>
      <c r="I317" s="353">
        <v>20220816</v>
      </c>
      <c r="J317" s="353">
        <v>20221222</v>
      </c>
      <c r="K317" s="354">
        <v>4314.6899999999996</v>
      </c>
      <c r="L317" s="354">
        <v>1.96</v>
      </c>
      <c r="M317" s="354">
        <v>2201</v>
      </c>
      <c r="N317" s="354">
        <v>0.67</v>
      </c>
      <c r="O317" s="354"/>
      <c r="P317" s="354"/>
      <c r="Q317" s="354"/>
      <c r="R317" s="354"/>
      <c r="S317" s="354"/>
      <c r="T317" s="354"/>
      <c r="U317" s="354">
        <v>0.22</v>
      </c>
      <c r="V317" s="354">
        <v>0.28000000000000003</v>
      </c>
      <c r="W317" s="354">
        <v>0.3</v>
      </c>
      <c r="X317" s="354">
        <v>0.28999999999999998</v>
      </c>
      <c r="Y317" s="374">
        <f t="shared" ref="Y317:Y380" si="14">(W317/V317)-1</f>
        <v>7.1428571428571397E-2</v>
      </c>
      <c r="Z317" s="374">
        <f t="shared" ref="Z317:Z380" si="15">(X317/W317)-1</f>
        <v>-3.3333333333333326E-2</v>
      </c>
      <c r="AA317" s="354"/>
      <c r="AB317" s="354"/>
      <c r="AC317" s="354">
        <v>8.9700000000000006</v>
      </c>
      <c r="AD317" s="354">
        <v>6.53</v>
      </c>
      <c r="AE317" s="354">
        <v>6.76</v>
      </c>
      <c r="AF317" s="354"/>
      <c r="AG317" s="354">
        <v>12.448966428287729</v>
      </c>
      <c r="AH317" s="354">
        <v>0.65108563076029013</v>
      </c>
      <c r="AI317" s="354">
        <v>1.6745994533179425</v>
      </c>
      <c r="AJ317" s="354">
        <v>1.568715688698382</v>
      </c>
      <c r="AK317" s="354">
        <v>6.882839939522932</v>
      </c>
      <c r="AL317" s="354">
        <v>4.8499999999999996</v>
      </c>
      <c r="AM317" s="354">
        <v>1.04</v>
      </c>
      <c r="AN317" s="354">
        <v>0.64</v>
      </c>
      <c r="AO317" s="354">
        <v>0.51215345025094106</v>
      </c>
      <c r="AP317" s="354">
        <v>5.2955383653441856</v>
      </c>
      <c r="AQ317" s="354">
        <v>3.8073469423826318</v>
      </c>
      <c r="AR317" s="354">
        <v>4.0643318315990733</v>
      </c>
      <c r="AS317" s="354">
        <v>2.3921550942376251</v>
      </c>
      <c r="AT317" s="354">
        <v>1.88</v>
      </c>
      <c r="AU317" s="354">
        <v>-3.04</v>
      </c>
      <c r="AV317" s="354">
        <v>27.33</v>
      </c>
      <c r="AW317" s="354">
        <v>6236.21</v>
      </c>
      <c r="AX317" s="354"/>
      <c r="AY317" s="374">
        <v>0.33367686697320437</v>
      </c>
      <c r="AZ317" s="374">
        <v>0.3097067039106145</v>
      </c>
      <c r="BA317" s="374">
        <v>0.3085155886458818</v>
      </c>
      <c r="BB317" s="374">
        <v>0.458034293006916</v>
      </c>
      <c r="BC317" s="374">
        <v>0.3085155886458818</v>
      </c>
      <c r="BD317" s="354">
        <v>13.9</v>
      </c>
      <c r="BE317" s="374">
        <v>7.0708368031597232E-2</v>
      </c>
      <c r="BF317" s="374">
        <v>3.5786067539214705E-2</v>
      </c>
      <c r="BG317" s="354">
        <v>9.35</v>
      </c>
      <c r="BH317" s="354">
        <v>8.24</v>
      </c>
      <c r="BI317" s="354">
        <v>5.36</v>
      </c>
      <c r="BJ317" s="354">
        <v>4.6399999999999997</v>
      </c>
      <c r="BK317" s="374">
        <v>-6.3229308005427406E-2</v>
      </c>
      <c r="BL317" s="374">
        <v>-8.5054261516009349E-3</v>
      </c>
      <c r="BM317" s="354">
        <v>1.79</v>
      </c>
      <c r="BN317" s="354">
        <v>2.72</v>
      </c>
      <c r="BO317" s="374">
        <v>2.8710807944219958</v>
      </c>
      <c r="BP317" s="374">
        <v>5.6488428835701029E-2</v>
      </c>
      <c r="BQ317" s="374">
        <v>0.76897827877371661</v>
      </c>
      <c r="BR317" s="354">
        <v>1444.41</v>
      </c>
      <c r="BS317" s="354">
        <v>1638.79</v>
      </c>
      <c r="BT317" s="354">
        <v>889.68</v>
      </c>
      <c r="BU317" s="354">
        <v>1868.01</v>
      </c>
      <c r="BV317" s="354">
        <v>695.06</v>
      </c>
      <c r="BW317" s="354">
        <v>25.1</v>
      </c>
      <c r="BX317" s="354">
        <v>8.0500000000000007</v>
      </c>
      <c r="BY317" s="354">
        <v>8.0500000000000007</v>
      </c>
      <c r="BZ317" s="354">
        <v>2.1907542830183115</v>
      </c>
      <c r="CA317" s="354">
        <v>33.729999999999997</v>
      </c>
      <c r="CB317" s="354">
        <v>0.61729392533022676</v>
      </c>
      <c r="CC317" s="354">
        <v>3.6011736935035445</v>
      </c>
      <c r="CD317" s="354">
        <v>0.51</v>
      </c>
      <c r="CE317" s="354">
        <v>1.25</v>
      </c>
      <c r="CF317" s="354">
        <v>1.21</v>
      </c>
      <c r="CG317" s="354">
        <v>0.44</v>
      </c>
      <c r="CH317" s="353" t="s">
        <v>100</v>
      </c>
      <c r="CI317" s="355">
        <v>3606.31</v>
      </c>
    </row>
    <row r="318" spans="1:87" ht="13.5" thickBot="1">
      <c r="A318" s="353" t="s">
        <v>854</v>
      </c>
      <c r="B318" s="353" t="s">
        <v>855</v>
      </c>
      <c r="C318" s="353" t="s">
        <v>108</v>
      </c>
      <c r="D318" s="353" t="s">
        <v>123</v>
      </c>
      <c r="E318" s="353" t="s">
        <v>564</v>
      </c>
      <c r="F318" s="353" t="s">
        <v>105</v>
      </c>
      <c r="G318" s="353">
        <v>12</v>
      </c>
      <c r="H318" s="353">
        <v>202112</v>
      </c>
      <c r="I318" s="353">
        <v>20221101</v>
      </c>
      <c r="J318" s="353">
        <v>20230209</v>
      </c>
      <c r="K318" s="354">
        <v>3693.84</v>
      </c>
      <c r="L318" s="354">
        <v>88.8</v>
      </c>
      <c r="M318" s="354">
        <v>42</v>
      </c>
      <c r="N318" s="354">
        <v>1.46</v>
      </c>
      <c r="O318" s="354">
        <v>1.68</v>
      </c>
      <c r="P318" s="354">
        <v>2.39</v>
      </c>
      <c r="Q318" s="354">
        <v>1.48</v>
      </c>
      <c r="R318" s="354">
        <v>-16.07</v>
      </c>
      <c r="S318" s="354">
        <v>6.98</v>
      </c>
      <c r="T318" s="354">
        <v>8.39</v>
      </c>
      <c r="U318" s="354">
        <v>2.5</v>
      </c>
      <c r="V318" s="354">
        <v>5.74</v>
      </c>
      <c r="W318" s="354">
        <v>7.08</v>
      </c>
      <c r="X318" s="354">
        <v>7.52</v>
      </c>
      <c r="Y318" s="374">
        <f t="shared" si="14"/>
        <v>0.23344947735191623</v>
      </c>
      <c r="Z318" s="374">
        <f t="shared" si="15"/>
        <v>6.2146892655367214E-2</v>
      </c>
      <c r="AA318" s="354">
        <v>-9.85</v>
      </c>
      <c r="AB318" s="354"/>
      <c r="AC318" s="354">
        <v>12.8</v>
      </c>
      <c r="AD318" s="354">
        <v>12.55</v>
      </c>
      <c r="AE318" s="354">
        <v>11.81</v>
      </c>
      <c r="AF318" s="354"/>
      <c r="AG318" s="354">
        <v>105.87406140979137</v>
      </c>
      <c r="AH318" s="354">
        <v>1.5488066908486011</v>
      </c>
      <c r="AI318" s="354">
        <v>-2.1616338978351779</v>
      </c>
      <c r="AJ318" s="354">
        <v>-3.4394565995887532</v>
      </c>
      <c r="AK318" s="354">
        <v>-41.260455847459433</v>
      </c>
      <c r="AL318" s="354"/>
      <c r="AM318" s="354">
        <v>7.74</v>
      </c>
      <c r="AN318" s="354">
        <v>0.81</v>
      </c>
      <c r="AO318" s="354">
        <v>1.2379499724955485</v>
      </c>
      <c r="AP318" s="354">
        <v>16.212335386613315</v>
      </c>
      <c r="AQ318" s="354">
        <v>83.272505295734874</v>
      </c>
      <c r="AR318" s="354">
        <v>426.73552775425361</v>
      </c>
      <c r="AS318" s="354">
        <v>4.4017281611718229</v>
      </c>
      <c r="AT318" s="354">
        <v>11.47</v>
      </c>
      <c r="AU318" s="354">
        <v>13.03</v>
      </c>
      <c r="AV318" s="354">
        <v>46.73</v>
      </c>
      <c r="AW318" s="354">
        <v>4089.13</v>
      </c>
      <c r="AX318" s="354">
        <v>4552.83</v>
      </c>
      <c r="AY318" s="374">
        <v>0.46729057142149738</v>
      </c>
      <c r="AZ318" s="374">
        <v>-8.9540693646330034</v>
      </c>
      <c r="BA318" s="374">
        <v>-1.7990193099928302</v>
      </c>
      <c r="BB318" s="374">
        <v>-8.3902439024390247</v>
      </c>
      <c r="BC318" s="374">
        <v>-1.7990193099928302</v>
      </c>
      <c r="BD318" s="354">
        <v>22.78</v>
      </c>
      <c r="BE318" s="374">
        <v>0.11343852214824504</v>
      </c>
      <c r="BF318" s="374">
        <v>1.8265291804091619E-2</v>
      </c>
      <c r="BG318" s="354">
        <v>5.23</v>
      </c>
      <c r="BH318" s="354">
        <v>0.95</v>
      </c>
      <c r="BI318" s="354">
        <v>2.93</v>
      </c>
      <c r="BJ318" s="354">
        <v>0.78</v>
      </c>
      <c r="BK318" s="374">
        <v>0.59113742758812338</v>
      </c>
      <c r="BL318" s="374">
        <v>-1.2069270647960619E-2</v>
      </c>
      <c r="BM318" s="354">
        <v>0.34</v>
      </c>
      <c r="BN318" s="354">
        <v>0.15</v>
      </c>
      <c r="BO318" s="374">
        <v>0.1936975103301162</v>
      </c>
      <c r="BP318" s="374">
        <v>1.7365250486025351E-2</v>
      </c>
      <c r="BQ318" s="374">
        <v>-3.8563253723385503E-2</v>
      </c>
      <c r="BR318" s="354">
        <v>-120.23</v>
      </c>
      <c r="BS318" s="354">
        <v>24.87</v>
      </c>
      <c r="BT318" s="354">
        <v>-245.24</v>
      </c>
      <c r="BU318" s="354">
        <v>754.81</v>
      </c>
      <c r="BV318" s="354">
        <v>-390.34</v>
      </c>
      <c r="BW318" s="354">
        <v>-895.41</v>
      </c>
      <c r="BX318" s="354">
        <v>1.46</v>
      </c>
      <c r="BY318" s="354">
        <v>2.59</v>
      </c>
      <c r="BZ318" s="354">
        <v>9.9901477832512313</v>
      </c>
      <c r="CA318" s="354">
        <v>82.35</v>
      </c>
      <c r="CB318" s="354">
        <v>0.70389962051003929</v>
      </c>
      <c r="CC318" s="354">
        <v>3.991092460497256</v>
      </c>
      <c r="CD318" s="354">
        <v>2.86</v>
      </c>
      <c r="CE318" s="354">
        <v>1.03</v>
      </c>
      <c r="CF318" s="354">
        <v>1.01</v>
      </c>
      <c r="CG318" s="354">
        <v>0.55000000000000004</v>
      </c>
      <c r="CH318" s="353" t="s">
        <v>100</v>
      </c>
      <c r="CI318" s="353">
        <v>585.27</v>
      </c>
    </row>
    <row r="319" spans="1:87" ht="13.5" thickBot="1">
      <c r="A319" s="353" t="s">
        <v>856</v>
      </c>
      <c r="B319" s="353" t="s">
        <v>857</v>
      </c>
      <c r="C319" s="353" t="s">
        <v>108</v>
      </c>
      <c r="D319" s="353" t="s">
        <v>116</v>
      </c>
      <c r="E319" s="353" t="s">
        <v>858</v>
      </c>
      <c r="F319" s="353" t="s">
        <v>99</v>
      </c>
      <c r="G319" s="353">
        <v>12</v>
      </c>
      <c r="H319" s="353">
        <v>202112</v>
      </c>
      <c r="I319" s="353">
        <v>20221019</v>
      </c>
      <c r="J319" s="353">
        <v>20230123</v>
      </c>
      <c r="K319" s="354">
        <v>29285.9</v>
      </c>
      <c r="L319" s="354">
        <v>29.04</v>
      </c>
      <c r="M319" s="354">
        <v>1008</v>
      </c>
      <c r="N319" s="354">
        <v>1.53</v>
      </c>
      <c r="O319" s="354">
        <v>0.25</v>
      </c>
      <c r="P319" s="354">
        <v>0.41</v>
      </c>
      <c r="Q319" s="354">
        <v>0.31</v>
      </c>
      <c r="R319" s="354">
        <v>4</v>
      </c>
      <c r="S319" s="354">
        <v>-50</v>
      </c>
      <c r="T319" s="354">
        <v>-20.21</v>
      </c>
      <c r="U319" s="354">
        <v>0.77</v>
      </c>
      <c r="V319" s="354">
        <v>0.65</v>
      </c>
      <c r="W319" s="354">
        <v>0.93</v>
      </c>
      <c r="X319" s="354">
        <v>1.66</v>
      </c>
      <c r="Y319" s="374">
        <f t="shared" si="14"/>
        <v>0.43076923076923079</v>
      </c>
      <c r="Z319" s="374">
        <f t="shared" si="15"/>
        <v>0.78494623655913953</v>
      </c>
      <c r="AA319" s="354">
        <v>7.62</v>
      </c>
      <c r="AB319" s="354"/>
      <c r="AC319" s="354">
        <v>37.71</v>
      </c>
      <c r="AD319" s="354">
        <v>31.18</v>
      </c>
      <c r="AE319" s="354">
        <v>17.45</v>
      </c>
      <c r="AF319" s="354"/>
      <c r="AG319" s="354">
        <v>20.605158730158731</v>
      </c>
      <c r="AH319" s="354">
        <v>-0.48710317460317459</v>
      </c>
      <c r="AI319" s="354">
        <v>1.7490079365079363</v>
      </c>
      <c r="AJ319" s="354">
        <v>0.90674603174603163</v>
      </c>
      <c r="AK319" s="354">
        <v>16.220623936471924</v>
      </c>
      <c r="AL319" s="354">
        <v>18.309999999999999</v>
      </c>
      <c r="AM319" s="354">
        <v>2.04</v>
      </c>
      <c r="AN319" s="354">
        <v>1.41</v>
      </c>
      <c r="AO319" s="354">
        <v>1.5599884448724122</v>
      </c>
      <c r="AP319" s="354">
        <v>19.448355342136853</v>
      </c>
      <c r="AQ319" s="354">
        <v>18.378309699376064</v>
      </c>
      <c r="AR319" s="354">
        <v>35.449628008752732</v>
      </c>
      <c r="AS319" s="354">
        <v>2.8283730158730158</v>
      </c>
      <c r="AT319" s="354">
        <v>14.25</v>
      </c>
      <c r="AU319" s="354">
        <v>-0.03</v>
      </c>
      <c r="AV319" s="354">
        <v>-0.82</v>
      </c>
      <c r="AW319" s="354">
        <v>20536</v>
      </c>
      <c r="AX319" s="354">
        <v>21362.09</v>
      </c>
      <c r="AY319" s="374">
        <v>-8.1622796425984065E-3</v>
      </c>
      <c r="AZ319" s="374">
        <v>0.97796780684104623</v>
      </c>
      <c r="BA319" s="374">
        <v>1.0819877331330578</v>
      </c>
      <c r="BB319" s="374">
        <v>0.97797420230821464</v>
      </c>
      <c r="BC319" s="374">
        <v>1.0819877331330578</v>
      </c>
      <c r="BD319" s="354">
        <v>4.7699999999999996</v>
      </c>
      <c r="BE319" s="374">
        <v>4.6286919831223627E-2</v>
      </c>
      <c r="BF319" s="374">
        <v>-1.6823710810347781E-2</v>
      </c>
      <c r="BG319" s="354">
        <v>3.35</v>
      </c>
      <c r="BH319" s="354">
        <v>1.08</v>
      </c>
      <c r="BI319" s="354">
        <v>2.1800000000000002</v>
      </c>
      <c r="BJ319" s="354">
        <v>0.76</v>
      </c>
      <c r="BK319" s="374">
        <v>-0.48156551332955189</v>
      </c>
      <c r="BL319" s="374">
        <v>-4.0876263842079923E-2</v>
      </c>
      <c r="BM319" s="354">
        <v>2.62</v>
      </c>
      <c r="BN319" s="354">
        <v>3.71</v>
      </c>
      <c r="BO319" s="374">
        <v>-1.4986558044806515</v>
      </c>
      <c r="BP319" s="374">
        <v>-1.7169657194331146E-2</v>
      </c>
      <c r="BQ319" s="374">
        <v>3.1961439257879157E-2</v>
      </c>
      <c r="BR319" s="354">
        <v>727</v>
      </c>
      <c r="BS319" s="354">
        <v>1832</v>
      </c>
      <c r="BT319" s="354">
        <v>1627.6</v>
      </c>
      <c r="BU319" s="354">
        <v>6687</v>
      </c>
      <c r="BV319" s="354">
        <v>-219</v>
      </c>
      <c r="BW319" s="354">
        <v>97.8</v>
      </c>
      <c r="BX319" s="354">
        <v>-2.36</v>
      </c>
      <c r="BY319" s="354">
        <v>3.6</v>
      </c>
      <c r="BZ319" s="354">
        <v>3.862676056338028</v>
      </c>
      <c r="CA319" s="354">
        <v>31.52</v>
      </c>
      <c r="CB319" s="354">
        <v>0.56680235187697869</v>
      </c>
      <c r="CC319" s="354">
        <v>2.2833133253301319</v>
      </c>
      <c r="CD319" s="354">
        <v>0.46</v>
      </c>
      <c r="CE319" s="354">
        <v>1.51</v>
      </c>
      <c r="CF319" s="354">
        <v>1.21</v>
      </c>
      <c r="CG319" s="354">
        <v>0.6</v>
      </c>
      <c r="CH319" s="353" t="s">
        <v>100</v>
      </c>
      <c r="CI319" s="355">
        <v>16746</v>
      </c>
    </row>
    <row r="320" spans="1:87" ht="13.5" thickBot="1">
      <c r="A320" s="353" t="s">
        <v>859</v>
      </c>
      <c r="B320" s="353" t="s">
        <v>860</v>
      </c>
      <c r="C320" s="353" t="s">
        <v>96</v>
      </c>
      <c r="D320" s="353" t="s">
        <v>116</v>
      </c>
      <c r="E320" s="353" t="s">
        <v>228</v>
      </c>
      <c r="F320" s="353" t="s">
        <v>105</v>
      </c>
      <c r="G320" s="353">
        <v>12</v>
      </c>
      <c r="H320" s="353">
        <v>202112</v>
      </c>
      <c r="I320" s="353">
        <v>20221031</v>
      </c>
      <c r="J320" s="353">
        <v>20230314</v>
      </c>
      <c r="K320" s="354">
        <v>4863.2299999999996</v>
      </c>
      <c r="L320" s="354">
        <v>57.14</v>
      </c>
      <c r="M320" s="354">
        <v>85</v>
      </c>
      <c r="N320" s="354">
        <v>1.7</v>
      </c>
      <c r="O320" s="354">
        <v>3.64</v>
      </c>
      <c r="P320" s="354">
        <v>2.83</v>
      </c>
      <c r="Q320" s="354">
        <v>3.2</v>
      </c>
      <c r="R320" s="354">
        <v>-2.2000000000000002</v>
      </c>
      <c r="S320" s="354">
        <v>8.94</v>
      </c>
      <c r="T320" s="354">
        <v>-25.99</v>
      </c>
      <c r="U320" s="354">
        <v>10.32</v>
      </c>
      <c r="V320" s="354">
        <v>6.22</v>
      </c>
      <c r="W320" s="354">
        <v>13.77</v>
      </c>
      <c r="X320" s="354">
        <v>11.52</v>
      </c>
      <c r="Y320" s="374">
        <f t="shared" si="14"/>
        <v>1.2138263665594855</v>
      </c>
      <c r="Z320" s="374">
        <f t="shared" si="15"/>
        <v>-0.16339869281045749</v>
      </c>
      <c r="AA320" s="354">
        <v>12.43</v>
      </c>
      <c r="AB320" s="354"/>
      <c r="AC320" s="354">
        <v>5.34</v>
      </c>
      <c r="AD320" s="354">
        <v>4.1500000000000004</v>
      </c>
      <c r="AE320" s="354">
        <v>4.96</v>
      </c>
      <c r="AF320" s="354"/>
      <c r="AG320" s="354">
        <v>35.372909050300343</v>
      </c>
      <c r="AH320" s="354">
        <v>13.28230025038498</v>
      </c>
      <c r="AI320" s="354">
        <v>24.065393974303213</v>
      </c>
      <c r="AJ320" s="354">
        <v>19.716735826211664</v>
      </c>
      <c r="AK320" s="354">
        <v>2.3199287765500416</v>
      </c>
      <c r="AL320" s="354">
        <v>14.92</v>
      </c>
      <c r="AM320" s="354">
        <v>0.93</v>
      </c>
      <c r="AN320" s="354">
        <v>1.39</v>
      </c>
      <c r="AO320" s="354">
        <v>1.5196020488259427</v>
      </c>
      <c r="AP320" s="354">
        <v>1.867933664080196</v>
      </c>
      <c r="AQ320" s="354">
        <v>2.2336116800400938</v>
      </c>
      <c r="AR320" s="354">
        <v>2.7262496966820744</v>
      </c>
      <c r="AS320" s="354">
        <v>8.0186436892404984</v>
      </c>
      <c r="AT320" s="354">
        <v>61.73</v>
      </c>
      <c r="AU320" s="354">
        <v>56.37</v>
      </c>
      <c r="AV320" s="354">
        <v>326.70999999999998</v>
      </c>
      <c r="AW320" s="354">
        <v>930.61</v>
      </c>
      <c r="AX320" s="354">
        <v>3598.52</v>
      </c>
      <c r="AY320" s="374">
        <v>-0.7013526525746252</v>
      </c>
      <c r="AZ320" s="374">
        <v>0.7282377714241558</v>
      </c>
      <c r="BA320" s="374">
        <v>11.56930428588389</v>
      </c>
      <c r="BB320" s="374">
        <v>-3.2128514056224924E-2</v>
      </c>
      <c r="BC320" s="374">
        <v>11.56930428588389</v>
      </c>
      <c r="BD320" s="354">
        <v>18.12</v>
      </c>
      <c r="BE320" s="374">
        <v>0.29673188890811714</v>
      </c>
      <c r="BF320" s="374">
        <v>0.14695562907955562</v>
      </c>
      <c r="BG320" s="354">
        <v>16.62</v>
      </c>
      <c r="BH320" s="354">
        <v>10.62</v>
      </c>
      <c r="BI320" s="354">
        <v>12.26</v>
      </c>
      <c r="BJ320" s="354">
        <v>8.7100000000000009</v>
      </c>
      <c r="BK320" s="374">
        <v>-0.37409676248608481</v>
      </c>
      <c r="BL320" s="374">
        <v>-0.25451076022435659</v>
      </c>
      <c r="BM320" s="354">
        <v>3.5</v>
      </c>
      <c r="BN320" s="354">
        <v>0.84</v>
      </c>
      <c r="BO320" s="374">
        <v>0.3265247674155155</v>
      </c>
      <c r="BP320" s="374">
        <v>0.23790614813514208</v>
      </c>
      <c r="BQ320" s="374">
        <v>0.35315665101579191</v>
      </c>
      <c r="BR320" s="354">
        <v>261.48</v>
      </c>
      <c r="BS320" s="354">
        <v>490.3</v>
      </c>
      <c r="BT320" s="354">
        <v>323.89</v>
      </c>
      <c r="BU320" s="354">
        <v>491.71</v>
      </c>
      <c r="BV320" s="354">
        <v>178.92</v>
      </c>
      <c r="BW320" s="354">
        <v>72.819999999999993</v>
      </c>
      <c r="BX320" s="354">
        <v>32.4</v>
      </c>
      <c r="BY320" s="354">
        <v>25.38</v>
      </c>
      <c r="BZ320" s="354">
        <v>130.28334017234303</v>
      </c>
      <c r="CA320" s="354">
        <v>6.96</v>
      </c>
      <c r="CB320" s="354">
        <v>0.3167299123647041</v>
      </c>
      <c r="CC320" s="354">
        <v>-7.2185604954258478E-2</v>
      </c>
      <c r="CD320" s="354">
        <v>7.0000000000000007E-2</v>
      </c>
      <c r="CE320" s="354">
        <v>0.94</v>
      </c>
      <c r="CF320" s="354">
        <v>0.63</v>
      </c>
      <c r="CG320" s="354">
        <v>0.25</v>
      </c>
      <c r="CH320" s="353" t="s">
        <v>100</v>
      </c>
      <c r="CI320" s="355">
        <v>4655</v>
      </c>
    </row>
    <row r="321" spans="1:87" ht="13.5" thickBot="1">
      <c r="A321" s="353" t="s">
        <v>861</v>
      </c>
      <c r="B321" s="353" t="s">
        <v>862</v>
      </c>
      <c r="C321" s="353" t="s">
        <v>96</v>
      </c>
      <c r="D321" s="353" t="s">
        <v>143</v>
      </c>
      <c r="E321" s="353" t="s">
        <v>814</v>
      </c>
      <c r="F321" s="353" t="s">
        <v>99</v>
      </c>
      <c r="G321" s="353">
        <v>12</v>
      </c>
      <c r="H321" s="353">
        <v>202112</v>
      </c>
      <c r="I321" s="353">
        <v>20221028</v>
      </c>
      <c r="J321" s="353">
        <v>20230127</v>
      </c>
      <c r="K321" s="354">
        <v>65046.48</v>
      </c>
      <c r="L321" s="354">
        <v>77.88</v>
      </c>
      <c r="M321" s="354">
        <v>835</v>
      </c>
      <c r="N321" s="354">
        <v>0.53</v>
      </c>
      <c r="O321" s="354">
        <v>0.74</v>
      </c>
      <c r="P321" s="354">
        <v>0.76</v>
      </c>
      <c r="Q321" s="354">
        <v>0.76</v>
      </c>
      <c r="R321" s="354">
        <v>0</v>
      </c>
      <c r="S321" s="354">
        <v>1.41</v>
      </c>
      <c r="T321" s="354">
        <v>0.35</v>
      </c>
      <c r="U321" s="354">
        <v>2.99</v>
      </c>
      <c r="V321" s="354">
        <v>3.21</v>
      </c>
      <c r="W321" s="354">
        <v>2.97</v>
      </c>
      <c r="X321" s="354">
        <v>3.17</v>
      </c>
      <c r="Y321" s="374">
        <f t="shared" si="14"/>
        <v>-7.4766355140186813E-2</v>
      </c>
      <c r="Z321" s="374">
        <f t="shared" si="15"/>
        <v>6.7340067340067256E-2</v>
      </c>
      <c r="AA321" s="354">
        <v>1.75</v>
      </c>
      <c r="AB321" s="354">
        <v>3.62</v>
      </c>
      <c r="AC321" s="354">
        <v>26.05</v>
      </c>
      <c r="AD321" s="354">
        <v>26.26</v>
      </c>
      <c r="AE321" s="354">
        <v>24.59</v>
      </c>
      <c r="AF321" s="354">
        <v>7.26</v>
      </c>
      <c r="AG321" s="354">
        <v>21.228909895895654</v>
      </c>
      <c r="AH321" s="354">
        <v>2.3070479837262177</v>
      </c>
      <c r="AI321" s="354">
        <v>3.5766423357664232</v>
      </c>
      <c r="AJ321" s="354">
        <v>2.7773124326911569</v>
      </c>
      <c r="AK321" s="354">
        <v>21.741061224489801</v>
      </c>
      <c r="AL321" s="354">
        <v>17.07</v>
      </c>
      <c r="AM321" s="354">
        <v>61.77</v>
      </c>
      <c r="AN321" s="354">
        <v>3.67</v>
      </c>
      <c r="AO321" s="354">
        <v>4.0749693929316271</v>
      </c>
      <c r="AP321" s="354">
        <v>23.156320307495196</v>
      </c>
      <c r="AQ321" s="354">
        <v>24.186695215791236</v>
      </c>
      <c r="AR321" s="354">
        <v>31.147794915984491</v>
      </c>
      <c r="AS321" s="354">
        <v>1.1224123489290416</v>
      </c>
      <c r="AT321" s="354">
        <v>1.26</v>
      </c>
      <c r="AU321" s="354">
        <v>3.28</v>
      </c>
      <c r="AV321" s="354">
        <v>5.77</v>
      </c>
      <c r="AW321" s="354">
        <v>17421</v>
      </c>
      <c r="AX321" s="354">
        <v>17873.48</v>
      </c>
      <c r="AY321" s="374">
        <v>5.7677129500333921E-2</v>
      </c>
      <c r="AZ321" s="374">
        <v>-0.19628942486085343</v>
      </c>
      <c r="BA321" s="374">
        <v>-0.14234234234234233</v>
      </c>
      <c r="BB321" s="374">
        <v>-0.18730158730158727</v>
      </c>
      <c r="BC321" s="374">
        <v>-0.14234234234234233</v>
      </c>
      <c r="BD321" s="354">
        <v>304.29000000000002</v>
      </c>
      <c r="BE321" s="374">
        <v>0.25907087148185826</v>
      </c>
      <c r="BF321" s="374">
        <v>0.13703887980666715</v>
      </c>
      <c r="BG321" s="354">
        <v>29.39</v>
      </c>
      <c r="BH321" s="354">
        <v>34.78</v>
      </c>
      <c r="BI321" s="354">
        <v>16.05</v>
      </c>
      <c r="BJ321" s="354">
        <v>18.190000000000001</v>
      </c>
      <c r="BK321" s="374">
        <v>-0.22348611575777852</v>
      </c>
      <c r="BL321" s="374">
        <v>-3.7652894425342427E-2</v>
      </c>
      <c r="BM321" s="354">
        <v>2.41</v>
      </c>
      <c r="BN321" s="354">
        <v>2.39</v>
      </c>
      <c r="BO321" s="374">
        <v>0.80622510373443979</v>
      </c>
      <c r="BP321" s="374">
        <v>2.9668826951211646E-2</v>
      </c>
      <c r="BQ321" s="374">
        <v>3.5716466469793685E-2</v>
      </c>
      <c r="BR321" s="354">
        <v>3262</v>
      </c>
      <c r="BS321" s="354">
        <v>4389</v>
      </c>
      <c r="BT321" s="354">
        <v>3846</v>
      </c>
      <c r="BU321" s="354">
        <v>7194</v>
      </c>
      <c r="BV321" s="354">
        <v>2166</v>
      </c>
      <c r="BW321" s="354">
        <v>-19.63</v>
      </c>
      <c r="BX321" s="354">
        <v>10.87</v>
      </c>
      <c r="BY321" s="354">
        <v>14.19</v>
      </c>
      <c r="BZ321" s="354">
        <v>-31.183673469387756</v>
      </c>
      <c r="CA321" s="354">
        <v>88.64</v>
      </c>
      <c r="CB321" s="354">
        <v>0.9353511787819252</v>
      </c>
      <c r="CC321" s="354">
        <v>2.3414477898782833</v>
      </c>
      <c r="CD321" s="354">
        <v>7.81</v>
      </c>
      <c r="CE321" s="354">
        <v>1.17</v>
      </c>
      <c r="CF321" s="354">
        <v>0.67</v>
      </c>
      <c r="CG321" s="354">
        <v>0.35</v>
      </c>
      <c r="CH321" s="353" t="s">
        <v>100</v>
      </c>
      <c r="CI321" s="353">
        <v>971</v>
      </c>
    </row>
    <row r="322" spans="1:87" ht="13.5" thickBot="1">
      <c r="A322" s="353" t="s">
        <v>863</v>
      </c>
      <c r="B322" s="353" t="s">
        <v>864</v>
      </c>
      <c r="C322" s="353" t="s">
        <v>96</v>
      </c>
      <c r="D322" s="353" t="s">
        <v>197</v>
      </c>
      <c r="E322" s="353" t="s">
        <v>590</v>
      </c>
      <c r="F322" s="353" t="s">
        <v>105</v>
      </c>
      <c r="G322" s="353">
        <v>12</v>
      </c>
      <c r="H322" s="353">
        <v>202112</v>
      </c>
      <c r="I322" s="353">
        <v>20221025</v>
      </c>
      <c r="J322" s="353">
        <v>20230210</v>
      </c>
      <c r="K322" s="354">
        <v>7739.84</v>
      </c>
      <c r="L322" s="354">
        <v>15.02</v>
      </c>
      <c r="M322" s="354">
        <v>515</v>
      </c>
      <c r="N322" s="354">
        <v>2.19</v>
      </c>
      <c r="O322" s="354">
        <v>0.45</v>
      </c>
      <c r="P322" s="354">
        <v>-0.27</v>
      </c>
      <c r="Q322" s="354">
        <v>0.06</v>
      </c>
      <c r="R322" s="354">
        <v>-35.56</v>
      </c>
      <c r="S322" s="354">
        <v>-2.2400000000000002</v>
      </c>
      <c r="T322" s="354">
        <v>-7.84</v>
      </c>
      <c r="U322" s="354">
        <v>5.09</v>
      </c>
      <c r="V322" s="354">
        <v>5.82</v>
      </c>
      <c r="W322" s="354">
        <v>2.66</v>
      </c>
      <c r="X322" s="354">
        <v>1.07</v>
      </c>
      <c r="Y322" s="374">
        <f t="shared" si="14"/>
        <v>-0.54295532646048117</v>
      </c>
      <c r="Z322" s="374">
        <f t="shared" si="15"/>
        <v>-0.59774436090225569</v>
      </c>
      <c r="AA322" s="354">
        <v>25.79</v>
      </c>
      <c r="AB322" s="354"/>
      <c r="AC322" s="354">
        <v>2.95</v>
      </c>
      <c r="AD322" s="354">
        <v>5.64</v>
      </c>
      <c r="AE322" s="354">
        <v>14.07</v>
      </c>
      <c r="AF322" s="354"/>
      <c r="AG322" s="354">
        <v>45.137596899224803</v>
      </c>
      <c r="AH322" s="354">
        <v>4.7325581395348841</v>
      </c>
      <c r="AI322" s="354">
        <v>3.748062015503876</v>
      </c>
      <c r="AJ322" s="354">
        <v>2.36046511627907</v>
      </c>
      <c r="AK322" s="354">
        <v>4.0367528438469495</v>
      </c>
      <c r="AL322" s="354">
        <v>1.74</v>
      </c>
      <c r="AM322" s="354">
        <v>1.06</v>
      </c>
      <c r="AN322" s="354">
        <v>0.33</v>
      </c>
      <c r="AO322" s="354">
        <v>0.52492722510841094</v>
      </c>
      <c r="AP322" s="354">
        <v>2.8009347079037799</v>
      </c>
      <c r="AQ322" s="354">
        <v>6.321654601861427</v>
      </c>
      <c r="AR322" s="354">
        <v>10.037832512315273</v>
      </c>
      <c r="AS322" s="354">
        <v>0.10852713178294572</v>
      </c>
      <c r="AT322" s="354">
        <v>14.1</v>
      </c>
      <c r="AU322" s="354">
        <v>83.04</v>
      </c>
      <c r="AV322" s="354">
        <v>281.85000000000002</v>
      </c>
      <c r="AW322" s="354">
        <v>20444</v>
      </c>
      <c r="AX322" s="354">
        <v>23341.71</v>
      </c>
      <c r="AY322" s="374">
        <v>2.8184534927157268</v>
      </c>
      <c r="AZ322" s="374">
        <v>25.491803278688529</v>
      </c>
      <c r="BA322" s="374">
        <v>29.253521126760564</v>
      </c>
      <c r="BB322" s="374">
        <v>18.59375</v>
      </c>
      <c r="BC322" s="374">
        <v>29.253521126760564</v>
      </c>
      <c r="BD322" s="354">
        <v>40.409999999999997</v>
      </c>
      <c r="BE322" s="374">
        <v>0.20114228954556743</v>
      </c>
      <c r="BF322" s="374">
        <v>0.12536577853072539</v>
      </c>
      <c r="BG322" s="354">
        <v>23.38</v>
      </c>
      <c r="BH322" s="354">
        <v>18.84</v>
      </c>
      <c r="BI322" s="354">
        <v>13.72</v>
      </c>
      <c r="BJ322" s="354">
        <v>11.47</v>
      </c>
      <c r="BK322" s="374">
        <v>-0.3702171664943123</v>
      </c>
      <c r="BL322" s="374">
        <v>-3.0741488128461641E-2</v>
      </c>
      <c r="BM322" s="354">
        <v>0</v>
      </c>
      <c r="BN322" s="354">
        <v>0.89</v>
      </c>
      <c r="BO322" s="374">
        <v>0</v>
      </c>
      <c r="BP322" s="374">
        <v>0.31279300327395132</v>
      </c>
      <c r="BQ322" s="374">
        <v>0.15601223504818704</v>
      </c>
      <c r="BR322" s="354">
        <v>4140</v>
      </c>
      <c r="BS322" s="354">
        <v>5198</v>
      </c>
      <c r="BT322" s="354">
        <v>4327</v>
      </c>
      <c r="BU322" s="354">
        <v>5238</v>
      </c>
      <c r="BV322" s="354">
        <v>2988</v>
      </c>
      <c r="BW322" s="354">
        <v>2549.1799999999998</v>
      </c>
      <c r="BX322" s="354">
        <v>10.48</v>
      </c>
      <c r="BY322" s="354">
        <v>11.56</v>
      </c>
      <c r="BZ322" s="354">
        <v>11.408450704225352</v>
      </c>
      <c r="CA322" s="354">
        <v>38.11</v>
      </c>
      <c r="CB322" s="354">
        <v>0.63084112149532712</v>
      </c>
      <c r="CC322" s="354">
        <v>1.0123711340206183</v>
      </c>
      <c r="CD322" s="354">
        <v>0.62</v>
      </c>
      <c r="CE322" s="354">
        <v>2.33</v>
      </c>
      <c r="CF322" s="354">
        <v>0.69</v>
      </c>
      <c r="CG322" s="354">
        <v>0.09</v>
      </c>
      <c r="CH322" s="353" t="s">
        <v>100</v>
      </c>
      <c r="CI322" s="355">
        <v>5774</v>
      </c>
    </row>
    <row r="323" spans="1:87" ht="13.5" thickBot="1">
      <c r="A323" s="353" t="s">
        <v>865</v>
      </c>
      <c r="B323" s="353" t="s">
        <v>866</v>
      </c>
      <c r="C323" s="353" t="s">
        <v>96</v>
      </c>
      <c r="D323" s="353" t="s">
        <v>176</v>
      </c>
      <c r="E323" s="353" t="s">
        <v>867</v>
      </c>
      <c r="F323" s="353" t="s">
        <v>105</v>
      </c>
      <c r="G323" s="353">
        <v>12</v>
      </c>
      <c r="H323" s="353">
        <v>202112</v>
      </c>
      <c r="I323" s="353">
        <v>20221102</v>
      </c>
      <c r="J323" s="353">
        <v>20230222</v>
      </c>
      <c r="K323" s="354">
        <v>6299.65</v>
      </c>
      <c r="L323" s="354">
        <v>116.5</v>
      </c>
      <c r="M323" s="354">
        <v>54</v>
      </c>
      <c r="N323" s="354">
        <v>1.37</v>
      </c>
      <c r="O323" s="354">
        <v>2.02</v>
      </c>
      <c r="P323" s="354">
        <v>1.24</v>
      </c>
      <c r="Q323" s="354">
        <v>0.99</v>
      </c>
      <c r="R323" s="354">
        <v>20.3</v>
      </c>
      <c r="S323" s="354">
        <v>59.48</v>
      </c>
      <c r="T323" s="354">
        <v>38.200000000000003</v>
      </c>
      <c r="U323" s="354">
        <v>6.59</v>
      </c>
      <c r="V323" s="354">
        <v>3.41</v>
      </c>
      <c r="W323" s="354">
        <v>7.26</v>
      </c>
      <c r="X323" s="354">
        <v>6.86</v>
      </c>
      <c r="Y323" s="374">
        <f t="shared" si="14"/>
        <v>1.129032258064516</v>
      </c>
      <c r="Z323" s="374">
        <f t="shared" si="15"/>
        <v>-5.509641873278226E-2</v>
      </c>
      <c r="AA323" s="354">
        <v>68.959999999999994</v>
      </c>
      <c r="AB323" s="354"/>
      <c r="AC323" s="354">
        <v>17.68</v>
      </c>
      <c r="AD323" s="354">
        <v>16.05</v>
      </c>
      <c r="AE323" s="354">
        <v>16.98</v>
      </c>
      <c r="AF323" s="354"/>
      <c r="AG323" s="354">
        <v>92.550276283934878</v>
      </c>
      <c r="AH323" s="354">
        <v>6.9905010071889269</v>
      </c>
      <c r="AI323" s="354">
        <v>9.8928683631793906</v>
      </c>
      <c r="AJ323" s="354">
        <v>3.571935465986583</v>
      </c>
      <c r="AK323" s="354">
        <v>11.62453555209756</v>
      </c>
      <c r="AL323" s="354">
        <v>12.34</v>
      </c>
      <c r="AM323" s="354">
        <v>3.43</v>
      </c>
      <c r="AN323" s="354">
        <v>1.26</v>
      </c>
      <c r="AO323" s="354">
        <v>1.6900417892375139</v>
      </c>
      <c r="AP323" s="354">
        <v>8.9429151059524621</v>
      </c>
      <c r="AQ323" s="354">
        <v>15.81076678503978</v>
      </c>
      <c r="AR323" s="354">
        <v>43.789658579994928</v>
      </c>
      <c r="AS323" s="354">
        <v>9.5000462013269047</v>
      </c>
      <c r="AT323" s="354">
        <v>33.979999999999997</v>
      </c>
      <c r="AU323" s="354">
        <v>7.29</v>
      </c>
      <c r="AV323" s="354">
        <v>21.04</v>
      </c>
      <c r="AW323" s="354">
        <v>3805.57</v>
      </c>
      <c r="AX323" s="354">
        <v>5136.67</v>
      </c>
      <c r="AY323" s="374">
        <v>0.21038441244020145</v>
      </c>
      <c r="AZ323" s="374">
        <v>0.50735332290098412</v>
      </c>
      <c r="BA323" s="374">
        <v>0.38415109654008978</v>
      </c>
      <c r="BB323" s="374">
        <v>0.53497942386831265</v>
      </c>
      <c r="BC323" s="374">
        <v>0.38415109654008978</v>
      </c>
      <c r="BD323" s="354">
        <v>21.58</v>
      </c>
      <c r="BE323" s="374">
        <v>0.1166333050692878</v>
      </c>
      <c r="BF323" s="374">
        <v>6.9395957615708395E-2</v>
      </c>
      <c r="BG323" s="354">
        <v>8.5500000000000007</v>
      </c>
      <c r="BH323" s="354">
        <v>4.0999999999999996</v>
      </c>
      <c r="BI323" s="354">
        <v>6.15</v>
      </c>
      <c r="BJ323" s="354">
        <v>2.93</v>
      </c>
      <c r="BK323" s="374">
        <v>-0.63893834074644185</v>
      </c>
      <c r="BL323" s="374">
        <v>-6.8297288252288146E-2</v>
      </c>
      <c r="BM323" s="354">
        <v>0</v>
      </c>
      <c r="BN323" s="354">
        <v>0</v>
      </c>
      <c r="BO323" s="374">
        <v>0</v>
      </c>
      <c r="BP323" s="374">
        <v>6.078696527990371E-2</v>
      </c>
      <c r="BQ323" s="374">
        <v>3.1060308399883333E-2</v>
      </c>
      <c r="BR323" s="354">
        <v>347.37</v>
      </c>
      <c r="BS323" s="354">
        <v>661.5</v>
      </c>
      <c r="BT323" s="354">
        <v>513.72</v>
      </c>
      <c r="BU323" s="354">
        <v>2517.02</v>
      </c>
      <c r="BV323" s="354">
        <v>203.25</v>
      </c>
      <c r="BW323" s="354">
        <v>50.74</v>
      </c>
      <c r="BX323" s="354">
        <v>7.55</v>
      </c>
      <c r="BY323" s="354">
        <v>7.18</v>
      </c>
      <c r="BZ323" s="354">
        <v>5.6958407806386164</v>
      </c>
      <c r="CA323" s="354">
        <v>57.71</v>
      </c>
      <c r="CB323" s="354">
        <v>0.69739932981228714</v>
      </c>
      <c r="CC323" s="354">
        <v>2.3678238404928069</v>
      </c>
      <c r="CD323" s="354">
        <v>1.36</v>
      </c>
      <c r="CE323" s="354">
        <v>2.0099999999999998</v>
      </c>
      <c r="CF323" s="354">
        <v>1.61</v>
      </c>
      <c r="CG323" s="354">
        <v>0.65</v>
      </c>
      <c r="CH323" s="353" t="s">
        <v>100</v>
      </c>
      <c r="CI323" s="355">
        <v>1513.89</v>
      </c>
    </row>
    <row r="324" spans="1:87" ht="13.5" thickBot="1">
      <c r="A324" s="353" t="s">
        <v>868</v>
      </c>
      <c r="B324" s="353" t="s">
        <v>869</v>
      </c>
      <c r="C324" s="353" t="s">
        <v>96</v>
      </c>
      <c r="D324" s="353" t="s">
        <v>97</v>
      </c>
      <c r="E324" s="353" t="s">
        <v>173</v>
      </c>
      <c r="F324" s="353" t="s">
        <v>105</v>
      </c>
      <c r="G324" s="353">
        <v>12</v>
      </c>
      <c r="H324" s="353">
        <v>202112</v>
      </c>
      <c r="I324" s="353">
        <v>20221108</v>
      </c>
      <c r="J324" s="353">
        <v>20230309</v>
      </c>
      <c r="K324" s="354">
        <v>5919.96</v>
      </c>
      <c r="L324" s="354">
        <v>8.7799999999999994</v>
      </c>
      <c r="M324" s="354">
        <v>674</v>
      </c>
      <c r="N324" s="354">
        <v>0.95</v>
      </c>
      <c r="O324" s="354">
        <v>0.17</v>
      </c>
      <c r="P324" s="354">
        <v>0.17</v>
      </c>
      <c r="Q324" s="354">
        <v>0.16</v>
      </c>
      <c r="R324" s="354">
        <v>17.649999999999999</v>
      </c>
      <c r="S324" s="354">
        <v>4.76</v>
      </c>
      <c r="T324" s="354">
        <v>9.3699999999999992</v>
      </c>
      <c r="U324" s="354">
        <v>0.72</v>
      </c>
      <c r="V324" s="354">
        <v>0.7</v>
      </c>
      <c r="W324" s="354">
        <v>0.8</v>
      </c>
      <c r="X324" s="354">
        <v>0.79</v>
      </c>
      <c r="Y324" s="374">
        <f t="shared" si="14"/>
        <v>0.14285714285714302</v>
      </c>
      <c r="Z324" s="374">
        <f t="shared" si="15"/>
        <v>-1.2499999999999956E-2</v>
      </c>
      <c r="AA324" s="354">
        <v>120.71</v>
      </c>
      <c r="AB324" s="354"/>
      <c r="AC324" s="354">
        <v>10.210000000000001</v>
      </c>
      <c r="AD324" s="354">
        <v>10.94</v>
      </c>
      <c r="AE324" s="354">
        <v>11.15</v>
      </c>
      <c r="AF324" s="354"/>
      <c r="AG324" s="354">
        <v>3.7787687570765742</v>
      </c>
      <c r="AH324" s="354">
        <v>-6.60861477596361</v>
      </c>
      <c r="AI324" s="354">
        <v>0.89733067818471057</v>
      </c>
      <c r="AJ324" s="354">
        <v>0.4712322257707266</v>
      </c>
      <c r="AK324" s="354">
        <v>9.2719442255459956</v>
      </c>
      <c r="AL324" s="354">
        <v>5.55</v>
      </c>
      <c r="AM324" s="354">
        <v>1.26</v>
      </c>
      <c r="AN324" s="354">
        <v>2.33</v>
      </c>
      <c r="AO324" s="354">
        <v>4.2182754413677186</v>
      </c>
      <c r="AP324" s="354">
        <v>-3.2028213138879491</v>
      </c>
      <c r="AQ324" s="354">
        <v>17.763671558438119</v>
      </c>
      <c r="AR324" s="354">
        <v>33.825970667674859</v>
      </c>
      <c r="AS324" s="354">
        <v>0.66215996437852565</v>
      </c>
      <c r="AT324" s="354">
        <v>6.94</v>
      </c>
      <c r="AU324" s="354">
        <v>33.08</v>
      </c>
      <c r="AV324" s="354">
        <v>49.67</v>
      </c>
      <c r="AW324" s="354">
        <v>1876.89</v>
      </c>
      <c r="AX324" s="354">
        <v>2636.25</v>
      </c>
      <c r="AY324" s="374">
        <v>0.49666958255950538</v>
      </c>
      <c r="AZ324" s="374">
        <v>-1.5439563540588843</v>
      </c>
      <c r="BA324" s="374">
        <v>-32.008912655971479</v>
      </c>
      <c r="BB324" s="374">
        <v>-0.96</v>
      </c>
      <c r="BC324" s="374">
        <v>-32.008912655971479</v>
      </c>
      <c r="BD324" s="354">
        <v>6.23</v>
      </c>
      <c r="BE324" s="374">
        <v>-0.35442039930340619</v>
      </c>
      <c r="BF324" s="374">
        <v>-0.98923350445585256</v>
      </c>
      <c r="BG324" s="354">
        <v>3.5</v>
      </c>
      <c r="BH324" s="354">
        <v>-1.17</v>
      </c>
      <c r="BI324" s="354">
        <v>3.02</v>
      </c>
      <c r="BJ324" s="354">
        <v>-0.92</v>
      </c>
      <c r="BK324" s="374">
        <v>-0.47485109199205822</v>
      </c>
      <c r="BL324" s="374">
        <v>-0.11276118752067615</v>
      </c>
      <c r="BM324" s="354">
        <v>0</v>
      </c>
      <c r="BN324" s="354">
        <v>0</v>
      </c>
      <c r="BO324" s="374">
        <v>0</v>
      </c>
      <c r="BP324" s="374">
        <v>-0.79430466057254923</v>
      </c>
      <c r="BQ324" s="374">
        <v>5.6638488674366175E-2</v>
      </c>
      <c r="BR324" s="354">
        <v>-5.66</v>
      </c>
      <c r="BS324" s="354">
        <v>532.16</v>
      </c>
      <c r="BT324" s="354">
        <v>1011.51</v>
      </c>
      <c r="BU324" s="354">
        <v>5456.28</v>
      </c>
      <c r="BV324" s="354">
        <v>-270.45</v>
      </c>
      <c r="BW324" s="354">
        <v>22.87</v>
      </c>
      <c r="BX324" s="354">
        <v>-172.68</v>
      </c>
      <c r="BY324" s="354">
        <v>21.51</v>
      </c>
      <c r="BZ324" s="354">
        <v>-12.198095092007112</v>
      </c>
      <c r="CA324" s="354">
        <v>47.14</v>
      </c>
      <c r="CB324" s="354">
        <v>0.5581659223484573</v>
      </c>
      <c r="CC324" s="354">
        <v>-1.531073415990535</v>
      </c>
      <c r="CD324" s="354">
        <v>1.1599999999999999</v>
      </c>
      <c r="CE324" s="354">
        <v>0.89</v>
      </c>
      <c r="CF324" s="354">
        <v>0.86</v>
      </c>
      <c r="CG324" s="354">
        <v>0.38</v>
      </c>
      <c r="CH324" s="355">
        <v>1392.62</v>
      </c>
      <c r="CI324" s="355">
        <v>10533.25</v>
      </c>
    </row>
    <row r="325" spans="1:87" ht="13.5" thickBot="1">
      <c r="A325" s="353" t="s">
        <v>870</v>
      </c>
      <c r="B325" s="353" t="s">
        <v>871</v>
      </c>
      <c r="C325" s="353" t="s">
        <v>96</v>
      </c>
      <c r="D325" s="353" t="s">
        <v>143</v>
      </c>
      <c r="E325" s="353" t="s">
        <v>814</v>
      </c>
      <c r="F325" s="353" t="s">
        <v>99</v>
      </c>
      <c r="G325" s="353">
        <v>6</v>
      </c>
      <c r="H325" s="353">
        <v>202206</v>
      </c>
      <c r="I325" s="353">
        <v>20221101</v>
      </c>
      <c r="J325" s="353">
        <v>20230202</v>
      </c>
      <c r="K325" s="354">
        <v>18059.830000000002</v>
      </c>
      <c r="L325" s="354">
        <v>146.37</v>
      </c>
      <c r="M325" s="354">
        <v>123</v>
      </c>
      <c r="N325" s="354">
        <v>0.28999999999999998</v>
      </c>
      <c r="O325" s="354">
        <v>0.73</v>
      </c>
      <c r="P325" s="354">
        <v>0.65</v>
      </c>
      <c r="Q325" s="354">
        <v>1.31</v>
      </c>
      <c r="R325" s="354">
        <v>27.4</v>
      </c>
      <c r="S325" s="354">
        <v>-2.11</v>
      </c>
      <c r="T325" s="354">
        <v>11.24</v>
      </c>
      <c r="U325" s="354">
        <v>3.83</v>
      </c>
      <c r="V325" s="354">
        <v>4.13</v>
      </c>
      <c r="W325" s="354">
        <v>4.1100000000000003</v>
      </c>
      <c r="X325" s="354">
        <v>5.42</v>
      </c>
      <c r="Y325" s="374">
        <f t="shared" si="14"/>
        <v>-4.842615012106477E-3</v>
      </c>
      <c r="Z325" s="374">
        <f t="shared" si="15"/>
        <v>0.31873479318734788</v>
      </c>
      <c r="AA325" s="354">
        <v>-3.87</v>
      </c>
      <c r="AB325" s="354">
        <v>11.64</v>
      </c>
      <c r="AC325" s="354">
        <v>38.22</v>
      </c>
      <c r="AD325" s="354">
        <v>35.6</v>
      </c>
      <c r="AE325" s="354">
        <v>26.99</v>
      </c>
      <c r="AF325" s="354">
        <v>3.06</v>
      </c>
      <c r="AG325" s="354">
        <v>57.086566292900059</v>
      </c>
      <c r="AH325" s="354">
        <v>3.2836329141634031</v>
      </c>
      <c r="AI325" s="354">
        <v>5.099765686441434</v>
      </c>
      <c r="AJ325" s="354">
        <v>3.3322793277065648</v>
      </c>
      <c r="AK325" s="354">
        <v>28.640531542130365</v>
      </c>
      <c r="AL325" s="354">
        <v>24.63</v>
      </c>
      <c r="AM325" s="354">
        <v>36.409999999999997</v>
      </c>
      <c r="AN325" s="354">
        <v>2.56</v>
      </c>
      <c r="AO325" s="354">
        <v>2.974846518960375</v>
      </c>
      <c r="AP325" s="354">
        <v>26.215136846057572</v>
      </c>
      <c r="AQ325" s="354">
        <v>33.30030896661367</v>
      </c>
      <c r="AR325" s="354">
        <v>50.963246569343063</v>
      </c>
      <c r="AS325" s="354">
        <v>2.2539504941664843</v>
      </c>
      <c r="AT325" s="354">
        <v>4.0199999999999996</v>
      </c>
      <c r="AU325" s="354">
        <v>4.75</v>
      </c>
      <c r="AV325" s="354">
        <v>-3.19</v>
      </c>
      <c r="AW325" s="354">
        <v>7107</v>
      </c>
      <c r="AX325" s="354">
        <v>7047.63</v>
      </c>
      <c r="AY325" s="374">
        <v>9.224817735456034E-2</v>
      </c>
      <c r="AZ325" s="374">
        <v>-0.24387646432374868</v>
      </c>
      <c r="BA325" s="374">
        <v>-2.8548770816812053E-2</v>
      </c>
      <c r="BB325" s="374">
        <v>-0.24128686327077745</v>
      </c>
      <c r="BC325" s="374">
        <v>-2.8548770816812053E-2</v>
      </c>
      <c r="BD325" s="354">
        <v>83</v>
      </c>
      <c r="BE325" s="374">
        <v>0.16968380400675839</v>
      </c>
      <c r="BF325" s="374">
        <v>7.6733611216369832E-2</v>
      </c>
      <c r="BG325" s="354">
        <v>17.27</v>
      </c>
      <c r="BH325" s="354">
        <v>27.2</v>
      </c>
      <c r="BI325" s="354">
        <v>7.66</v>
      </c>
      <c r="BJ325" s="354">
        <v>14.35</v>
      </c>
      <c r="BK325" s="374">
        <v>-0.34658187599364071</v>
      </c>
      <c r="BL325" s="374">
        <v>-3.096151114898452E-2</v>
      </c>
      <c r="BM325" s="354">
        <v>3.22</v>
      </c>
      <c r="BN325" s="354">
        <v>2.63</v>
      </c>
      <c r="BO325" s="374">
        <v>1.4252506666666669</v>
      </c>
      <c r="BP325" s="374">
        <v>2.2481397467913208E-2</v>
      </c>
      <c r="BQ325" s="374">
        <v>2.281445520817859E-2</v>
      </c>
      <c r="BR325" s="354">
        <v>713</v>
      </c>
      <c r="BS325" s="354">
        <v>937</v>
      </c>
      <c r="BT325" s="354">
        <v>731.84</v>
      </c>
      <c r="BU325" s="354">
        <v>2474</v>
      </c>
      <c r="BV325" s="354">
        <v>462</v>
      </c>
      <c r="BW325" s="354">
        <v>-34.93</v>
      </c>
      <c r="BX325" s="354">
        <v>5.75</v>
      </c>
      <c r="BY325" s="354">
        <v>6.75</v>
      </c>
      <c r="BZ325" s="354">
        <v>6.825242718446602</v>
      </c>
      <c r="CA325" s="354">
        <v>83.31</v>
      </c>
      <c r="CB325" s="354">
        <v>0.91938891597594685</v>
      </c>
      <c r="CC325" s="354">
        <v>3.6683354192740927</v>
      </c>
      <c r="CD325" s="354">
        <v>4.99</v>
      </c>
      <c r="CE325" s="354">
        <v>0.88</v>
      </c>
      <c r="CF325" s="354">
        <v>0.54</v>
      </c>
      <c r="CG325" s="354">
        <v>0.16</v>
      </c>
      <c r="CH325" s="353" t="s">
        <v>100</v>
      </c>
      <c r="CI325" s="353">
        <v>729</v>
      </c>
    </row>
    <row r="326" spans="1:87" ht="13.5" thickBot="1">
      <c r="A326" s="353" t="s">
        <v>872</v>
      </c>
      <c r="B326" s="353" t="s">
        <v>873</v>
      </c>
      <c r="C326" s="353" t="s">
        <v>96</v>
      </c>
      <c r="D326" s="353" t="s">
        <v>123</v>
      </c>
      <c r="E326" s="353" t="s">
        <v>533</v>
      </c>
      <c r="F326" s="353" t="s">
        <v>105</v>
      </c>
      <c r="G326" s="353">
        <v>10</v>
      </c>
      <c r="H326" s="353">
        <v>202210</v>
      </c>
      <c r="I326" s="353">
        <v>20221201</v>
      </c>
      <c r="J326" s="353">
        <v>20230224</v>
      </c>
      <c r="K326" s="354">
        <v>36901.54</v>
      </c>
      <c r="L326" s="354">
        <v>40.729999999999997</v>
      </c>
      <c r="M326" s="354">
        <v>906</v>
      </c>
      <c r="N326" s="354">
        <v>0.97</v>
      </c>
      <c r="O326" s="354">
        <v>1.29</v>
      </c>
      <c r="P326" s="354">
        <v>1.24</v>
      </c>
      <c r="Q326" s="354">
        <v>1.22</v>
      </c>
      <c r="R326" s="354">
        <v>-16.28</v>
      </c>
      <c r="S326" s="354">
        <v>3.57</v>
      </c>
      <c r="T326" s="354">
        <v>0.25</v>
      </c>
      <c r="U326" s="354">
        <v>5.54</v>
      </c>
      <c r="V326" s="354">
        <v>5.51</v>
      </c>
      <c r="W326" s="354">
        <v>5.0599999999999996</v>
      </c>
      <c r="X326" s="354">
        <v>5.18</v>
      </c>
      <c r="Y326" s="374">
        <f t="shared" si="14"/>
        <v>-8.1669691470054429E-2</v>
      </c>
      <c r="Z326" s="374">
        <f t="shared" si="15"/>
        <v>2.3715415019762931E-2</v>
      </c>
      <c r="AA326" s="354">
        <v>5.41</v>
      </c>
      <c r="AB326" s="354">
        <v>3.06</v>
      </c>
      <c r="AC326" s="354">
        <v>7.35</v>
      </c>
      <c r="AD326" s="354">
        <v>8.0399999999999991</v>
      </c>
      <c r="AE326" s="354">
        <v>7.86</v>
      </c>
      <c r="AF326" s="354">
        <v>2.63</v>
      </c>
      <c r="AG326" s="354">
        <v>24.099798393789374</v>
      </c>
      <c r="AH326" s="354">
        <v>6.8824952254072516</v>
      </c>
      <c r="AI326" s="354">
        <v>25.134385698573265</v>
      </c>
      <c r="AJ326" s="354">
        <v>23.9072655691558</v>
      </c>
      <c r="AK326" s="354">
        <v>2.030286342064715</v>
      </c>
      <c r="AL326" s="354">
        <v>6.18</v>
      </c>
      <c r="AM326" s="354">
        <v>0.99</v>
      </c>
      <c r="AN326" s="354">
        <v>1.5</v>
      </c>
      <c r="AO326" s="354">
        <v>6.9204568870523415</v>
      </c>
      <c r="AP326" s="354">
        <v>8.1320502292959258</v>
      </c>
      <c r="AQ326" s="354">
        <v>6.6355954655513978</v>
      </c>
      <c r="AR326" s="354">
        <v>6.9761895306859207</v>
      </c>
      <c r="AS326" s="354">
        <v>102.59233276753764</v>
      </c>
      <c r="AT326" s="354">
        <v>40.950000000000003</v>
      </c>
      <c r="AU326" s="354">
        <v>1.44</v>
      </c>
      <c r="AV326" s="354">
        <v>33.14</v>
      </c>
      <c r="AW326" s="354">
        <v>24666.52</v>
      </c>
      <c r="AX326" s="354">
        <v>16734.28</v>
      </c>
      <c r="AY326" s="374">
        <v>6.9553102561354621E-2</v>
      </c>
      <c r="AZ326" s="374">
        <v>0.69630606860158306</v>
      </c>
      <c r="BA326" s="374">
        <v>0</v>
      </c>
      <c r="BB326" s="374">
        <v>0.69744835965978125</v>
      </c>
      <c r="BC326" s="374">
        <v>0</v>
      </c>
      <c r="BD326" s="354">
        <v>14.81</v>
      </c>
      <c r="BE326" s="374">
        <v>0</v>
      </c>
      <c r="BF326" s="374">
        <v>6.6099542510401118E-3</v>
      </c>
      <c r="BG326" s="354">
        <v>12.1</v>
      </c>
      <c r="BH326" s="354">
        <v>12.89</v>
      </c>
      <c r="BI326" s="354">
        <v>0.74</v>
      </c>
      <c r="BJ326" s="354">
        <v>0.81</v>
      </c>
      <c r="BK326" s="374">
        <v>-4.8822364076601357E-2</v>
      </c>
      <c r="BL326" s="374">
        <v>-5.0918273645546373E-2</v>
      </c>
      <c r="BM326" s="354">
        <v>6.21</v>
      </c>
      <c r="BN326" s="354">
        <v>5.01</v>
      </c>
      <c r="BO326" s="374">
        <v>0.76304884028295816</v>
      </c>
      <c r="BP326" s="374">
        <v>0.13487155056647562</v>
      </c>
      <c r="BQ326" s="374">
        <v>0.59030285355940249</v>
      </c>
      <c r="BR326" s="354">
        <v>7475.92</v>
      </c>
      <c r="BS326" s="354">
        <v>8289.23</v>
      </c>
      <c r="BT326" s="354">
        <v>5967.4</v>
      </c>
      <c r="BU326" s="354">
        <v>4887.63</v>
      </c>
      <c r="BV326" s="354">
        <v>4831.7</v>
      </c>
      <c r="BW326" s="354">
        <v>-5.5</v>
      </c>
      <c r="BX326" s="354">
        <v>19.88</v>
      </c>
      <c r="BY326" s="354">
        <v>21.11</v>
      </c>
      <c r="BZ326" s="354">
        <v>0</v>
      </c>
      <c r="CA326" s="354">
        <v>11.1</v>
      </c>
      <c r="CB326" s="354">
        <v>0.94660644321675458</v>
      </c>
      <c r="CC326" s="354">
        <v>6.1573239816563259</v>
      </c>
      <c r="CD326" s="354">
        <v>0.13</v>
      </c>
      <c r="CE326" s="354">
        <v>1.04</v>
      </c>
      <c r="CF326" s="354">
        <v>1.04</v>
      </c>
      <c r="CG326" s="354">
        <v>0.39</v>
      </c>
      <c r="CH326" s="355">
        <v>2037.55</v>
      </c>
      <c r="CI326" s="355">
        <v>37099.19</v>
      </c>
    </row>
    <row r="327" spans="1:87" ht="13.5" thickBot="1">
      <c r="A327" s="353" t="s">
        <v>874</v>
      </c>
      <c r="B327" s="353" t="s">
        <v>875</v>
      </c>
      <c r="C327" s="353" t="s">
        <v>96</v>
      </c>
      <c r="D327" s="353" t="s">
        <v>123</v>
      </c>
      <c r="E327" s="353" t="s">
        <v>518</v>
      </c>
      <c r="F327" s="353" t="s">
        <v>99</v>
      </c>
      <c r="G327" s="353">
        <v>12</v>
      </c>
      <c r="H327" s="353">
        <v>202112</v>
      </c>
      <c r="I327" s="353">
        <v>20221019</v>
      </c>
      <c r="J327" s="353">
        <v>20230119</v>
      </c>
      <c r="K327" s="354">
        <v>8341.67</v>
      </c>
      <c r="L327" s="354">
        <v>63.7</v>
      </c>
      <c r="M327" s="354">
        <v>130.94999999999999</v>
      </c>
      <c r="N327" s="354">
        <v>1.19</v>
      </c>
      <c r="O327" s="354">
        <v>2.57</v>
      </c>
      <c r="P327" s="354">
        <v>2.6</v>
      </c>
      <c r="Q327" s="354">
        <v>2.54</v>
      </c>
      <c r="R327" s="354">
        <v>1.17</v>
      </c>
      <c r="S327" s="354">
        <v>8.4700000000000006</v>
      </c>
      <c r="T327" s="354">
        <v>3.01</v>
      </c>
      <c r="U327" s="354">
        <v>7.55</v>
      </c>
      <c r="V327" s="354">
        <v>8.2799999999999994</v>
      </c>
      <c r="W327" s="354">
        <v>8.48</v>
      </c>
      <c r="X327" s="354">
        <v>10.039999999999999</v>
      </c>
      <c r="Y327" s="374">
        <f t="shared" si="14"/>
        <v>2.4154589371980784E-2</v>
      </c>
      <c r="Z327" s="374">
        <f t="shared" si="15"/>
        <v>0.1839622641509433</v>
      </c>
      <c r="AA327" s="354">
        <v>3.64</v>
      </c>
      <c r="AB327" s="354">
        <v>6.2</v>
      </c>
      <c r="AC327" s="354">
        <v>8.44</v>
      </c>
      <c r="AD327" s="354">
        <v>7.51</v>
      </c>
      <c r="AE327" s="354">
        <v>6.34</v>
      </c>
      <c r="AF327" s="354">
        <v>1.21</v>
      </c>
      <c r="AG327" s="354">
        <v>25.02717200217629</v>
      </c>
      <c r="AH327" s="354">
        <v>7.8899999970096211</v>
      </c>
      <c r="AI327" s="354">
        <v>3.603790086097689</v>
      </c>
      <c r="AJ327" s="354">
        <v>3.0057142845750939</v>
      </c>
      <c r="AK327" s="354">
        <v>17.692484433531913</v>
      </c>
      <c r="AL327" s="354">
        <v>6.41</v>
      </c>
      <c r="AM327" s="354">
        <v>1.78</v>
      </c>
      <c r="AN327" s="354">
        <v>2.4900000000000002</v>
      </c>
      <c r="AO327" s="354">
        <v>1.7982437756617644</v>
      </c>
      <c r="AP327" s="354">
        <v>3.9182027261415215</v>
      </c>
      <c r="AQ327" s="354">
        <v>12.488229114382976</v>
      </c>
      <c r="AR327" s="354">
        <v>14.973131846326529</v>
      </c>
      <c r="AS327" s="354">
        <v>55.368017471726411</v>
      </c>
      <c r="AT327" s="354">
        <v>35.700000000000003</v>
      </c>
      <c r="AU327" s="354">
        <v>-3.61</v>
      </c>
      <c r="AV327" s="354">
        <v>-2.2599999999999998</v>
      </c>
      <c r="AW327" s="354">
        <v>3024</v>
      </c>
      <c r="AX327" s="354">
        <v>3522.15</v>
      </c>
      <c r="AY327" s="374">
        <v>1.8887362637362636E-2</v>
      </c>
      <c r="AZ327" s="374">
        <v>1.4641350210970463</v>
      </c>
      <c r="BA327" s="374">
        <v>0</v>
      </c>
      <c r="BB327" s="374">
        <v>1.5683890577507595</v>
      </c>
      <c r="BC327" s="374">
        <v>0</v>
      </c>
      <c r="BD327" s="354">
        <v>16.559999999999999</v>
      </c>
      <c r="BE327" s="374">
        <v>0</v>
      </c>
      <c r="BF327" s="374">
        <v>1.2229181274734678E-2</v>
      </c>
      <c r="BG327" s="354">
        <v>10.96</v>
      </c>
      <c r="BH327" s="354">
        <v>7.88</v>
      </c>
      <c r="BI327" s="354">
        <v>1.1599999999999999</v>
      </c>
      <c r="BJ327" s="354">
        <v>1.27</v>
      </c>
      <c r="BK327" s="374">
        <v>-0.16595744680851063</v>
      </c>
      <c r="BL327" s="374">
        <v>-2.389705882352941E-2</v>
      </c>
      <c r="BM327" s="354">
        <v>4.2699999999999996</v>
      </c>
      <c r="BN327" s="354">
        <v>3.73</v>
      </c>
      <c r="BO327" s="374">
        <v>0.34474017757045677</v>
      </c>
      <c r="BP327" s="374">
        <v>0.12374529480880836</v>
      </c>
      <c r="BQ327" s="374">
        <v>4.7141064689069853E-2</v>
      </c>
      <c r="BR327" s="354">
        <v>1525</v>
      </c>
      <c r="BS327" s="354">
        <v>1660</v>
      </c>
      <c r="BT327" s="354">
        <v>1303</v>
      </c>
      <c r="BU327" s="354">
        <v>2796</v>
      </c>
      <c r="BV327" s="354">
        <v>1168</v>
      </c>
      <c r="BW327" s="354">
        <v>135.01</v>
      </c>
      <c r="BX327" s="354">
        <v>30.73</v>
      </c>
      <c r="BY327" s="354">
        <v>30.73</v>
      </c>
      <c r="BZ327" s="354">
        <v>0</v>
      </c>
      <c r="CA327" s="354">
        <v>37.299999999999997</v>
      </c>
      <c r="CB327" s="354">
        <v>0.9397573178992904</v>
      </c>
      <c r="CC327" s="354">
        <v>-1.6328437917222964</v>
      </c>
      <c r="CD327" s="354">
        <v>0.65</v>
      </c>
      <c r="CE327" s="354">
        <v>0.85</v>
      </c>
      <c r="CF327" s="354">
        <v>0.92</v>
      </c>
      <c r="CG327" s="354">
        <v>0.27</v>
      </c>
      <c r="CH327" s="353">
        <v>394</v>
      </c>
      <c r="CI327" s="355">
        <v>7503</v>
      </c>
    </row>
    <row r="328" spans="1:87" ht="13.5" thickBot="1">
      <c r="A328" s="353" t="s">
        <v>876</v>
      </c>
      <c r="B328" s="353" t="s">
        <v>877</v>
      </c>
      <c r="C328" s="353" t="s">
        <v>96</v>
      </c>
      <c r="D328" s="353" t="s">
        <v>197</v>
      </c>
      <c r="E328" s="353" t="s">
        <v>878</v>
      </c>
      <c r="F328" s="353" t="s">
        <v>105</v>
      </c>
      <c r="G328" s="353">
        <v>8</v>
      </c>
      <c r="H328" s="353">
        <v>202208</v>
      </c>
      <c r="I328" s="353">
        <v>20221013</v>
      </c>
      <c r="J328" s="353">
        <v>20230109</v>
      </c>
      <c r="K328" s="354">
        <v>5569.79</v>
      </c>
      <c r="L328" s="354">
        <v>47.46</v>
      </c>
      <c r="M328" s="354">
        <v>117</v>
      </c>
      <c r="N328" s="354">
        <v>1.31</v>
      </c>
      <c r="O328" s="354">
        <v>2.06</v>
      </c>
      <c r="P328" s="354">
        <v>1.31</v>
      </c>
      <c r="Q328" s="354">
        <v>1.55</v>
      </c>
      <c r="R328" s="354">
        <v>9.8699999999999992</v>
      </c>
      <c r="S328" s="354">
        <v>24.88</v>
      </c>
      <c r="T328" s="354">
        <v>19.73</v>
      </c>
      <c r="U328" s="354">
        <v>8.2100000000000009</v>
      </c>
      <c r="V328" s="354">
        <v>9.85</v>
      </c>
      <c r="W328" s="354">
        <v>6.85</v>
      </c>
      <c r="X328" s="354">
        <v>4</v>
      </c>
      <c r="Y328" s="374">
        <f t="shared" si="14"/>
        <v>-0.30456852791878175</v>
      </c>
      <c r="Z328" s="374">
        <f t="shared" si="15"/>
        <v>-0.41605839416058388</v>
      </c>
      <c r="AA328" s="354">
        <v>49.16</v>
      </c>
      <c r="AB328" s="354"/>
      <c r="AC328" s="354">
        <v>5.78</v>
      </c>
      <c r="AD328" s="354">
        <v>6.93</v>
      </c>
      <c r="AE328" s="354">
        <v>11.86</v>
      </c>
      <c r="AF328" s="354"/>
      <c r="AG328" s="354">
        <v>73.515000626200518</v>
      </c>
      <c r="AH328" s="354">
        <v>10.039513933136796</v>
      </c>
      <c r="AI328" s="354">
        <v>5.7758822365284512</v>
      </c>
      <c r="AJ328" s="354">
        <v>2.0645523866322417</v>
      </c>
      <c r="AK328" s="354">
        <v>8.336388802300128</v>
      </c>
      <c r="AL328" s="354">
        <v>4.8600000000000003</v>
      </c>
      <c r="AM328" s="354">
        <v>1.74</v>
      </c>
      <c r="AN328" s="354">
        <v>0.62</v>
      </c>
      <c r="AO328" s="354">
        <v>0.74802393203620443</v>
      </c>
      <c r="AP328" s="354">
        <v>3.8299578981606999</v>
      </c>
      <c r="AQ328" s="354">
        <v>9.5207931152534098</v>
      </c>
      <c r="AR328" s="354">
        <v>26.635788071116689</v>
      </c>
      <c r="AS328" s="354">
        <v>5.5473159544716548</v>
      </c>
      <c r="AT328" s="354">
        <v>27.27</v>
      </c>
      <c r="AU328" s="354">
        <v>12</v>
      </c>
      <c r="AV328" s="354">
        <v>32.450000000000003</v>
      </c>
      <c r="AW328" s="354">
        <v>8913.48</v>
      </c>
      <c r="AX328" s="354">
        <v>8023.05</v>
      </c>
      <c r="AY328" s="374">
        <v>0.22884638069009949</v>
      </c>
      <c r="AZ328" s="374">
        <v>0.4771397802528059</v>
      </c>
      <c r="BA328" s="374">
        <v>0.38462289823863199</v>
      </c>
      <c r="BB328" s="374">
        <v>0.45957446808510638</v>
      </c>
      <c r="BC328" s="374">
        <v>0.38462289823863199</v>
      </c>
      <c r="BD328" s="354">
        <v>34.01</v>
      </c>
      <c r="BE328" s="374">
        <v>0.26893918902304081</v>
      </c>
      <c r="BF328" s="374">
        <v>0.20356852227015171</v>
      </c>
      <c r="BG328" s="354">
        <v>24.34</v>
      </c>
      <c r="BH328" s="354">
        <v>11.62</v>
      </c>
      <c r="BI328" s="354">
        <v>17.760000000000002</v>
      </c>
      <c r="BJ328" s="354">
        <v>8.66</v>
      </c>
      <c r="BK328" s="374">
        <v>-0.64255635726515015</v>
      </c>
      <c r="BL328" s="374">
        <v>-5.0483980388806575E-2</v>
      </c>
      <c r="BM328" s="354">
        <v>1.35</v>
      </c>
      <c r="BN328" s="354">
        <v>2.19</v>
      </c>
      <c r="BO328" s="374">
        <v>5.77717212071025E-2</v>
      </c>
      <c r="BP328" s="374">
        <v>0.20850496226660012</v>
      </c>
      <c r="BQ328" s="374">
        <v>4.2877515817907406E-2</v>
      </c>
      <c r="BR328" s="354">
        <v>1565.86</v>
      </c>
      <c r="BS328" s="354">
        <v>1740.88</v>
      </c>
      <c r="BT328" s="354">
        <v>1176.9000000000001</v>
      </c>
      <c r="BU328" s="354">
        <v>1113.25</v>
      </c>
      <c r="BV328" s="354">
        <v>1217.26</v>
      </c>
      <c r="BW328" s="354">
        <v>194.83</v>
      </c>
      <c r="BX328" s="354">
        <v>13.66</v>
      </c>
      <c r="BY328" s="354">
        <v>11.24</v>
      </c>
      <c r="BZ328" s="354">
        <v>25.881677808673015</v>
      </c>
      <c r="CA328" s="354">
        <v>25.3</v>
      </c>
      <c r="CB328" s="354">
        <v>0.47307763779121048</v>
      </c>
      <c r="CC328" s="354">
        <v>0.47645386241441112</v>
      </c>
      <c r="CD328" s="354">
        <v>0.34</v>
      </c>
      <c r="CE328" s="354">
        <v>2.54</v>
      </c>
      <c r="CF328" s="354">
        <v>1.67</v>
      </c>
      <c r="CG328" s="354">
        <v>0.67</v>
      </c>
      <c r="CH328" s="353" t="s">
        <v>100</v>
      </c>
      <c r="CI328" s="355">
        <v>3286.43</v>
      </c>
    </row>
    <row r="329" spans="1:87" ht="13.5" thickBot="1">
      <c r="A329" s="353" t="s">
        <v>879</v>
      </c>
      <c r="B329" s="353" t="s">
        <v>880</v>
      </c>
      <c r="C329" s="353" t="s">
        <v>108</v>
      </c>
      <c r="D329" s="353" t="s">
        <v>412</v>
      </c>
      <c r="E329" s="353" t="s">
        <v>636</v>
      </c>
      <c r="F329" s="353" t="s">
        <v>99</v>
      </c>
      <c r="G329" s="353">
        <v>12</v>
      </c>
      <c r="H329" s="353">
        <v>202112</v>
      </c>
      <c r="I329" s="353">
        <v>20221027</v>
      </c>
      <c r="J329" s="353">
        <v>20230126</v>
      </c>
      <c r="K329" s="354">
        <v>149633.17000000001</v>
      </c>
      <c r="L329" s="354">
        <v>34.61</v>
      </c>
      <c r="M329" s="354">
        <v>4323</v>
      </c>
      <c r="N329" s="354">
        <v>1.01</v>
      </c>
      <c r="O329" s="354">
        <v>0.89</v>
      </c>
      <c r="P329" s="354">
        <v>0.78</v>
      </c>
      <c r="Q329" s="354">
        <v>0.89</v>
      </c>
      <c r="R329" s="354">
        <v>7.87</v>
      </c>
      <c r="S329" s="354">
        <v>10.99</v>
      </c>
      <c r="T329" s="354">
        <v>7.96</v>
      </c>
      <c r="U329" s="354">
        <v>3.6</v>
      </c>
      <c r="V329" s="354">
        <v>3.21</v>
      </c>
      <c r="W329" s="354">
        <v>3.61</v>
      </c>
      <c r="X329" s="354">
        <v>3.73</v>
      </c>
      <c r="Y329" s="374">
        <f t="shared" si="14"/>
        <v>0.12461059190031154</v>
      </c>
      <c r="Z329" s="374">
        <f t="shared" si="15"/>
        <v>3.3240997229917024E-2</v>
      </c>
      <c r="AA329" s="354">
        <v>9.2200000000000006</v>
      </c>
      <c r="AB329" s="354">
        <v>12.97</v>
      </c>
      <c r="AC329" s="354">
        <v>9.61</v>
      </c>
      <c r="AD329" s="354">
        <v>9.58</v>
      </c>
      <c r="AE329" s="354">
        <v>9.2799999999999994</v>
      </c>
      <c r="AF329" s="354">
        <v>0.74</v>
      </c>
      <c r="AG329" s="354">
        <v>27.195647296387705</v>
      </c>
      <c r="AH329" s="354">
        <v>1.212474758806372</v>
      </c>
      <c r="AI329" s="354">
        <v>6.3313888265649538</v>
      </c>
      <c r="AJ329" s="354">
        <v>3.8707650886246352</v>
      </c>
      <c r="AK329" s="354">
        <v>5.447461993692194</v>
      </c>
      <c r="AL329" s="354">
        <v>5.44</v>
      </c>
      <c r="AM329" s="354">
        <v>1.85</v>
      </c>
      <c r="AN329" s="354">
        <v>1.23</v>
      </c>
      <c r="AO329" s="354">
        <v>1.9839612741417856</v>
      </c>
      <c r="AP329" s="354">
        <v>8.6366157879614995</v>
      </c>
      <c r="AQ329" s="354">
        <v>8.5218445019313229</v>
      </c>
      <c r="AR329" s="354">
        <v>13.939133433804775</v>
      </c>
      <c r="AS329" s="354">
        <v>1.2777653129908011</v>
      </c>
      <c r="AT329" s="354">
        <v>18.72</v>
      </c>
      <c r="AU329" s="354">
        <v>7.32</v>
      </c>
      <c r="AV329" s="354">
        <v>12.38</v>
      </c>
      <c r="AW329" s="354">
        <v>116385</v>
      </c>
      <c r="AX329" s="354">
        <v>121368.54</v>
      </c>
      <c r="AY329" s="374">
        <v>0.12379784481093815</v>
      </c>
      <c r="AZ329" s="374">
        <v>0.34412378963356749</v>
      </c>
      <c r="BA329" s="374">
        <v>0.19001886468873264</v>
      </c>
      <c r="BB329" s="374">
        <v>0.35818558393787636</v>
      </c>
      <c r="BC329" s="374">
        <v>0.19001886468873264</v>
      </c>
      <c r="BD329" s="354">
        <v>17.61</v>
      </c>
      <c r="BE329" s="374">
        <v>6.3329341740717332E-2</v>
      </c>
      <c r="BF329" s="374">
        <v>2.3942863219083399E-2</v>
      </c>
      <c r="BG329" s="354">
        <v>8.5399999999999991</v>
      </c>
      <c r="BH329" s="354">
        <v>7.59</v>
      </c>
      <c r="BI329" s="354">
        <v>6.03</v>
      </c>
      <c r="BJ329" s="354">
        <v>5.37</v>
      </c>
      <c r="BK329" s="374">
        <v>-0.38863886034232253</v>
      </c>
      <c r="BL329" s="374">
        <v>-9.0478586926929075E-2</v>
      </c>
      <c r="BM329" s="354">
        <v>3.12</v>
      </c>
      <c r="BN329" s="354">
        <v>2.0699999999999998</v>
      </c>
      <c r="BO329" s="374">
        <v>0.87424500370096225</v>
      </c>
      <c r="BP329" s="374">
        <v>3.5154385584412057E-2</v>
      </c>
      <c r="BQ329" s="374">
        <v>0.11222861956000682</v>
      </c>
      <c r="BR329" s="354">
        <v>23374</v>
      </c>
      <c r="BS329" s="354">
        <v>37178</v>
      </c>
      <c r="BT329" s="354">
        <v>28849</v>
      </c>
      <c r="BU329" s="354">
        <v>97888</v>
      </c>
      <c r="BV329" s="354">
        <v>14158</v>
      </c>
      <c r="BW329" s="354">
        <v>34.4</v>
      </c>
      <c r="BX329" s="354">
        <v>4.46</v>
      </c>
      <c r="BY329" s="354">
        <v>13.33</v>
      </c>
      <c r="BZ329" s="354">
        <v>3.5466468695867359</v>
      </c>
      <c r="CA329" s="354">
        <v>54.25</v>
      </c>
      <c r="CB329" s="354">
        <v>0.68175204869685579</v>
      </c>
      <c r="CC329" s="354">
        <v>3.1157879614997843</v>
      </c>
      <c r="CD329" s="354">
        <v>1.18</v>
      </c>
      <c r="CE329" s="354">
        <v>0.84</v>
      </c>
      <c r="CF329" s="354">
        <v>0.85</v>
      </c>
      <c r="CG329" s="354">
        <v>0.44</v>
      </c>
      <c r="CH329" s="353" t="s">
        <v>100</v>
      </c>
      <c r="CI329" s="355">
        <v>97490</v>
      </c>
    </row>
    <row r="330" spans="1:87" ht="13.5" thickBot="1">
      <c r="A330" s="353" t="s">
        <v>881</v>
      </c>
      <c r="B330" s="353" t="s">
        <v>882</v>
      </c>
      <c r="C330" s="353" t="s">
        <v>108</v>
      </c>
      <c r="D330" s="353" t="s">
        <v>123</v>
      </c>
      <c r="E330" s="353" t="s">
        <v>756</v>
      </c>
      <c r="F330" s="353" t="s">
        <v>99</v>
      </c>
      <c r="G330" s="353">
        <v>12</v>
      </c>
      <c r="H330" s="353">
        <v>202112</v>
      </c>
      <c r="I330" s="353">
        <v>20221026</v>
      </c>
      <c r="J330" s="353">
        <v>20230208</v>
      </c>
      <c r="K330" s="354">
        <v>62042.31</v>
      </c>
      <c r="L330" s="354">
        <v>172.47</v>
      </c>
      <c r="M330" s="354">
        <v>360</v>
      </c>
      <c r="N330" s="354">
        <v>0.4</v>
      </c>
      <c r="O330" s="354">
        <v>1.93</v>
      </c>
      <c r="P330" s="354">
        <v>1.93</v>
      </c>
      <c r="Q330" s="354">
        <v>2.19</v>
      </c>
      <c r="R330" s="354">
        <v>2.59</v>
      </c>
      <c r="S330" s="354">
        <v>2.6</v>
      </c>
      <c r="T330" s="354">
        <v>2.98</v>
      </c>
      <c r="U330" s="354">
        <v>7.72</v>
      </c>
      <c r="V330" s="354">
        <v>6.67</v>
      </c>
      <c r="W330" s="354">
        <v>7.98</v>
      </c>
      <c r="X330" s="354">
        <v>8.31</v>
      </c>
      <c r="Y330" s="374">
        <f t="shared" si="14"/>
        <v>0.19640179910044986</v>
      </c>
      <c r="Z330" s="374">
        <f t="shared" si="15"/>
        <v>4.1353383458646586E-2</v>
      </c>
      <c r="AA330" s="354">
        <v>4.9800000000000004</v>
      </c>
      <c r="AB330" s="354">
        <v>7.8</v>
      </c>
      <c r="AC330" s="354">
        <v>22.34</v>
      </c>
      <c r="AD330" s="354">
        <v>21.6</v>
      </c>
      <c r="AE330" s="354">
        <v>20.75</v>
      </c>
      <c r="AF330" s="354">
        <v>2.77</v>
      </c>
      <c r="AG330" s="354">
        <v>13.82406645944552</v>
      </c>
      <c r="AH330" s="354">
        <v>7.4663730259398129</v>
      </c>
      <c r="AI330" s="354">
        <v>7.6461815089973939</v>
      </c>
      <c r="AJ330" s="354">
        <v>7.3880378573519367</v>
      </c>
      <c r="AK330" s="354">
        <v>22.379798308298088</v>
      </c>
      <c r="AL330" s="354">
        <v>22.11</v>
      </c>
      <c r="AM330" s="354">
        <v>2.2000000000000002</v>
      </c>
      <c r="AN330" s="354">
        <v>12.51</v>
      </c>
      <c r="AO330" s="354">
        <v>12.641817903164007</v>
      </c>
      <c r="AP330" s="354">
        <v>15.697886765994742</v>
      </c>
      <c r="AQ330" s="354">
        <v>22.856026979728743</v>
      </c>
      <c r="AR330" s="354">
        <v>23.654633914421552</v>
      </c>
      <c r="AS330" s="354">
        <v>6.1926599110714635</v>
      </c>
      <c r="AT330" s="354">
        <v>78.53</v>
      </c>
      <c r="AU330" s="354">
        <v>4.96</v>
      </c>
      <c r="AV330" s="354">
        <v>-3.97</v>
      </c>
      <c r="AW330" s="354">
        <v>4689.7</v>
      </c>
      <c r="AX330" s="354">
        <v>5042.46</v>
      </c>
      <c r="AY330" s="374">
        <v>-3.9704316487836851E-2</v>
      </c>
      <c r="AZ330" s="374">
        <v>0.25232756982709481</v>
      </c>
      <c r="BA330" s="374">
        <v>2.9574581026768788E-3</v>
      </c>
      <c r="BB330" s="374">
        <v>0.25096430080084009</v>
      </c>
      <c r="BC330" s="374">
        <v>2.9574581026768788E-3</v>
      </c>
      <c r="BD330" s="354">
        <v>10.06</v>
      </c>
      <c r="BE330" s="374">
        <v>7.869504580176867E-2</v>
      </c>
      <c r="BF330" s="374">
        <v>1.6956202438684679E-2</v>
      </c>
      <c r="BG330" s="354">
        <v>9.01</v>
      </c>
      <c r="BH330" s="354">
        <v>8.1</v>
      </c>
      <c r="BI330" s="354">
        <v>1.48</v>
      </c>
      <c r="BJ330" s="354">
        <v>2.31</v>
      </c>
      <c r="BK330" s="374">
        <v>-3.376112002333382E-2</v>
      </c>
      <c r="BL330" s="374">
        <v>-1.8673496138256467E-2</v>
      </c>
      <c r="BM330" s="354">
        <v>2.3199999999999998</v>
      </c>
      <c r="BN330" s="354">
        <v>1.73</v>
      </c>
      <c r="BO330" s="374">
        <v>0.97102033006011279</v>
      </c>
      <c r="BP330" s="374">
        <v>4.3632380937002176E-2</v>
      </c>
      <c r="BQ330" s="374">
        <v>4.317460178443161E-2</v>
      </c>
      <c r="BR330" s="354">
        <v>3540.5</v>
      </c>
      <c r="BS330" s="354">
        <v>3925.9</v>
      </c>
      <c r="BT330" s="354">
        <v>2797.1</v>
      </c>
      <c r="BU330" s="354">
        <v>2695.7</v>
      </c>
      <c r="BV330" s="354">
        <v>2636.4</v>
      </c>
      <c r="BW330" s="354">
        <v>25.23</v>
      </c>
      <c r="BX330" s="354">
        <v>54.01</v>
      </c>
      <c r="BY330" s="354">
        <v>56.47</v>
      </c>
      <c r="BZ330" s="354">
        <v>18.089253187613838</v>
      </c>
      <c r="CA330" s="354">
        <v>10.8</v>
      </c>
      <c r="CB330" s="354">
        <v>0.84167145375115937</v>
      </c>
      <c r="CC330" s="354">
        <v>0.32708150744960562</v>
      </c>
      <c r="CD330" s="354">
        <v>0.12</v>
      </c>
      <c r="CE330" s="354">
        <v>1.02</v>
      </c>
      <c r="CF330" s="354">
        <v>1.01</v>
      </c>
      <c r="CG330" s="354">
        <v>1.01</v>
      </c>
      <c r="CH330" s="353" t="s">
        <v>100</v>
      </c>
      <c r="CI330" s="355">
        <v>27399.3</v>
      </c>
    </row>
    <row r="331" spans="1:87" ht="13.5" thickBot="1">
      <c r="A331" s="353" t="s">
        <v>883</v>
      </c>
      <c r="B331" s="353" t="s">
        <v>884</v>
      </c>
      <c r="C331" s="353" t="s">
        <v>108</v>
      </c>
      <c r="D331" s="353" t="s">
        <v>123</v>
      </c>
      <c r="E331" s="353" t="s">
        <v>765</v>
      </c>
      <c r="F331" s="353" t="s">
        <v>105</v>
      </c>
      <c r="G331" s="353">
        <v>12</v>
      </c>
      <c r="H331" s="353">
        <v>202112</v>
      </c>
      <c r="I331" s="353">
        <v>20221027</v>
      </c>
      <c r="J331" s="353">
        <v>20230126</v>
      </c>
      <c r="K331" s="354">
        <v>3079.51</v>
      </c>
      <c r="L331" s="354">
        <v>17.43</v>
      </c>
      <c r="M331" s="354">
        <v>177</v>
      </c>
      <c r="N331" s="354">
        <v>0.72</v>
      </c>
      <c r="O331" s="354">
        <v>0.37</v>
      </c>
      <c r="P331" s="354">
        <v>0.36</v>
      </c>
      <c r="Q331" s="354">
        <v>0.41</v>
      </c>
      <c r="R331" s="354">
        <v>-8.11</v>
      </c>
      <c r="S331" s="354">
        <v>10.34</v>
      </c>
      <c r="T331" s="354"/>
      <c r="U331" s="354">
        <v>1.24</v>
      </c>
      <c r="V331" s="354">
        <v>0.94</v>
      </c>
      <c r="W331" s="354">
        <v>1.34</v>
      </c>
      <c r="X331" s="354">
        <v>1.61</v>
      </c>
      <c r="Y331" s="374">
        <f t="shared" si="14"/>
        <v>0.42553191489361719</v>
      </c>
      <c r="Z331" s="374">
        <f t="shared" si="15"/>
        <v>0.20149253731343286</v>
      </c>
      <c r="AA331" s="354"/>
      <c r="AB331" s="354"/>
      <c r="AC331" s="354">
        <v>14.06</v>
      </c>
      <c r="AD331" s="354">
        <v>13.06</v>
      </c>
      <c r="AE331" s="354">
        <v>10.81</v>
      </c>
      <c r="AF331" s="354"/>
      <c r="AG331" s="354">
        <v>4.3837255699190179</v>
      </c>
      <c r="AH331" s="354">
        <v>1.1761130027198683</v>
      </c>
      <c r="AI331" s="354">
        <v>0.64132461333342683</v>
      </c>
      <c r="AJ331" s="354">
        <v>0.62550482087713211</v>
      </c>
      <c r="AK331" s="354">
        <v>26.819491474994521</v>
      </c>
      <c r="AL331" s="354">
        <v>18.23</v>
      </c>
      <c r="AM331" s="354">
        <v>1.29</v>
      </c>
      <c r="AN331" s="354">
        <v>4.1900000000000004</v>
      </c>
      <c r="AO331" s="354">
        <v>4.3693918291651519</v>
      </c>
      <c r="AP331" s="354">
        <v>11.440703048876143</v>
      </c>
      <c r="AQ331" s="354">
        <v>29.866645203196281</v>
      </c>
      <c r="AR331" s="354">
        <v>30.622009690743798</v>
      </c>
      <c r="AS331" s="354">
        <v>42.774837529204468</v>
      </c>
      <c r="AT331" s="354">
        <v>13.55</v>
      </c>
      <c r="AU331" s="354"/>
      <c r="AV331" s="354">
        <v>6.19</v>
      </c>
      <c r="AW331" s="354">
        <v>628.30999999999995</v>
      </c>
      <c r="AX331" s="354">
        <v>759.47</v>
      </c>
      <c r="AY331" s="374">
        <v>7.4803665824741558E-2</v>
      </c>
      <c r="AZ331" s="374">
        <v>5.8020494326677809</v>
      </c>
      <c r="BA331" s="374">
        <v>0</v>
      </c>
      <c r="BB331" s="374">
        <v>5.9050512636492698</v>
      </c>
      <c r="BC331" s="374">
        <v>0</v>
      </c>
      <c r="BD331" s="354">
        <v>7.21</v>
      </c>
      <c r="BE331" s="374">
        <v>0</v>
      </c>
      <c r="BF331" s="374">
        <v>8.7440436788032549E-3</v>
      </c>
      <c r="BG331" s="354">
        <v>6.96</v>
      </c>
      <c r="BH331" s="354"/>
      <c r="BI331" s="354">
        <v>0.92</v>
      </c>
      <c r="BJ331" s="354"/>
      <c r="BK331" s="374">
        <v>-6.077316494756993E-2</v>
      </c>
      <c r="BL331" s="374">
        <v>-8.8909138789381066E-3</v>
      </c>
      <c r="BM331" s="354">
        <v>2.29</v>
      </c>
      <c r="BN331" s="354"/>
      <c r="BO331" s="374">
        <v>0.34010337363413518</v>
      </c>
      <c r="BP331" s="374">
        <v>6.8378662948829549E-2</v>
      </c>
      <c r="BQ331" s="374">
        <v>3.6366559353321629E-2</v>
      </c>
      <c r="BR331" s="354">
        <v>188.88</v>
      </c>
      <c r="BS331" s="354">
        <v>201.54</v>
      </c>
      <c r="BT331" s="354">
        <v>178.55</v>
      </c>
      <c r="BU331" s="354">
        <v>14.02</v>
      </c>
      <c r="BV331" s="354">
        <v>154.66</v>
      </c>
      <c r="BW331" s="354">
        <v>580.20000000000005</v>
      </c>
      <c r="BX331" s="354">
        <v>26.17</v>
      </c>
      <c r="BY331" s="354">
        <v>28.3</v>
      </c>
      <c r="BZ331" s="354">
        <v>0</v>
      </c>
      <c r="CA331" s="354">
        <v>13.72</v>
      </c>
      <c r="CB331" s="354">
        <v>0.89038831629166593</v>
      </c>
      <c r="CC331" s="354">
        <v>1.1672412723776999</v>
      </c>
      <c r="CD331" s="354">
        <v>0.16</v>
      </c>
      <c r="CE331" s="354">
        <v>0.69</v>
      </c>
      <c r="CF331" s="354">
        <v>0.68</v>
      </c>
      <c r="CG331" s="354">
        <v>0.06</v>
      </c>
      <c r="CH331" s="353" t="s">
        <v>100</v>
      </c>
      <c r="CI331" s="355">
        <v>3406.35</v>
      </c>
    </row>
    <row r="332" spans="1:87" ht="13.5" thickBot="1">
      <c r="A332" s="353" t="s">
        <v>885</v>
      </c>
      <c r="B332" s="353" t="s">
        <v>886</v>
      </c>
      <c r="C332" s="353" t="s">
        <v>96</v>
      </c>
      <c r="D332" s="353" t="s">
        <v>163</v>
      </c>
      <c r="E332" s="353" t="s">
        <v>887</v>
      </c>
      <c r="F332" s="353" t="s">
        <v>99</v>
      </c>
      <c r="G332" s="353">
        <v>12</v>
      </c>
      <c r="H332" s="353">
        <v>202112</v>
      </c>
      <c r="I332" s="353">
        <v>20221103</v>
      </c>
      <c r="J332" s="353">
        <v>20230202</v>
      </c>
      <c r="K332" s="354">
        <v>33270.019999999997</v>
      </c>
      <c r="L332" s="354">
        <v>235.92</v>
      </c>
      <c r="M332" s="354">
        <v>141</v>
      </c>
      <c r="N332" s="354">
        <v>1.05</v>
      </c>
      <c r="O332" s="354">
        <v>4.88</v>
      </c>
      <c r="P332" s="354">
        <v>4.9800000000000004</v>
      </c>
      <c r="Q332" s="354">
        <v>5.01</v>
      </c>
      <c r="R332" s="354">
        <v>-34.22</v>
      </c>
      <c r="S332" s="354">
        <v>9.15</v>
      </c>
      <c r="T332" s="354">
        <v>-4.6900000000000004</v>
      </c>
      <c r="U332" s="354">
        <v>14.87</v>
      </c>
      <c r="V332" s="354">
        <v>15.11</v>
      </c>
      <c r="W332" s="354">
        <v>15.87</v>
      </c>
      <c r="X332" s="354">
        <v>20.95</v>
      </c>
      <c r="Y332" s="374">
        <f t="shared" si="14"/>
        <v>5.0297816015883567E-2</v>
      </c>
      <c r="Z332" s="374">
        <f t="shared" si="15"/>
        <v>0.32010081915563959</v>
      </c>
      <c r="AA332" s="354">
        <v>2.63</v>
      </c>
      <c r="AB332" s="354">
        <v>9.09</v>
      </c>
      <c r="AC332" s="354">
        <v>15.87</v>
      </c>
      <c r="AD332" s="354">
        <v>14.87</v>
      </c>
      <c r="AE332" s="354">
        <v>11.26</v>
      </c>
      <c r="AF332" s="354">
        <v>1.64</v>
      </c>
      <c r="AG332" s="354">
        <v>185.35790219702335</v>
      </c>
      <c r="AH332" s="354">
        <v>13.798724309000709</v>
      </c>
      <c r="AI332" s="354">
        <v>13.302622253720765</v>
      </c>
      <c r="AJ332" s="354">
        <v>7.0304748405386253</v>
      </c>
      <c r="AK332" s="354">
        <v>17.710793819925414</v>
      </c>
      <c r="AL332" s="354">
        <v>12.04</v>
      </c>
      <c r="AM332" s="354">
        <v>3.56</v>
      </c>
      <c r="AN332" s="354">
        <v>1.27</v>
      </c>
      <c r="AO332" s="354">
        <v>1.5038678596008259</v>
      </c>
      <c r="AP332" s="354">
        <v>11.534357771260996</v>
      </c>
      <c r="AQ332" s="354">
        <v>20.954800213106019</v>
      </c>
      <c r="AR332" s="354">
        <v>39.649354838709677</v>
      </c>
      <c r="AS332" s="354">
        <v>21.013465627214742</v>
      </c>
      <c r="AT332" s="354">
        <v>66.36</v>
      </c>
      <c r="AU332" s="354">
        <v>1.78</v>
      </c>
      <c r="AV332" s="354">
        <v>21.25</v>
      </c>
      <c r="AW332" s="354">
        <v>24021</v>
      </c>
      <c r="AX332" s="354">
        <v>27609.51</v>
      </c>
      <c r="AY332" s="374">
        <v>0.21250820251375499</v>
      </c>
      <c r="AZ332" s="374">
        <v>0.19116825041922861</v>
      </c>
      <c r="BA332" s="374">
        <v>0.19259585720581751</v>
      </c>
      <c r="BB332" s="374">
        <v>0.19131874680647065</v>
      </c>
      <c r="BC332" s="374">
        <v>0.19259585720581751</v>
      </c>
      <c r="BD332" s="354">
        <v>22.48</v>
      </c>
      <c r="BE332" s="374">
        <v>0.13628566973335413</v>
      </c>
      <c r="BF332" s="374">
        <v>7.1667832296536241E-2</v>
      </c>
      <c r="BG332" s="354">
        <v>15.71</v>
      </c>
      <c r="BH332" s="354">
        <v>19.82</v>
      </c>
      <c r="BI332" s="354">
        <v>8.32</v>
      </c>
      <c r="BJ332" s="354">
        <v>10.5</v>
      </c>
      <c r="BK332" s="374">
        <v>-0.47149706979222161</v>
      </c>
      <c r="BL332" s="374">
        <v>-3.3838036246845608E-2</v>
      </c>
      <c r="BM332" s="354">
        <v>2.66</v>
      </c>
      <c r="BN332" s="354">
        <v>2.79</v>
      </c>
      <c r="BO332" s="374">
        <v>0.43772162300975859</v>
      </c>
      <c r="BP332" s="374">
        <v>5.8568439342108279E-2</v>
      </c>
      <c r="BQ332" s="374">
        <v>2.984072512962065E-2</v>
      </c>
      <c r="BR332" s="354">
        <v>2862</v>
      </c>
      <c r="BS332" s="354">
        <v>3524</v>
      </c>
      <c r="BT332" s="354">
        <v>2802</v>
      </c>
      <c r="BU332" s="354">
        <v>3579</v>
      </c>
      <c r="BV332" s="354">
        <v>2131</v>
      </c>
      <c r="BW332" s="354">
        <v>19.12</v>
      </c>
      <c r="BX332" s="354">
        <v>7.32</v>
      </c>
      <c r="BY332" s="354">
        <v>8.1199999999999992</v>
      </c>
      <c r="BZ332" s="354">
        <v>19</v>
      </c>
      <c r="CA332" s="354">
        <v>37.86</v>
      </c>
      <c r="CB332" s="354">
        <v>0.67718096005912187</v>
      </c>
      <c r="CC332" s="354">
        <v>1.7856304985337244</v>
      </c>
      <c r="CD332" s="354">
        <v>0.57999999999999996</v>
      </c>
      <c r="CE332" s="354">
        <v>1.37</v>
      </c>
      <c r="CF332" s="354">
        <v>1.1200000000000001</v>
      </c>
      <c r="CG332" s="354">
        <v>0.56000000000000005</v>
      </c>
      <c r="CH332" s="353" t="s">
        <v>100</v>
      </c>
      <c r="CI332" s="355">
        <v>9401</v>
      </c>
    </row>
    <row r="333" spans="1:87" ht="13.5" thickBot="1">
      <c r="A333" s="353" t="s">
        <v>888</v>
      </c>
      <c r="B333" s="353" t="s">
        <v>889</v>
      </c>
      <c r="C333" s="353" t="s">
        <v>96</v>
      </c>
      <c r="D333" s="353" t="s">
        <v>208</v>
      </c>
      <c r="E333" s="353" t="s">
        <v>209</v>
      </c>
      <c r="F333" s="353" t="s">
        <v>99</v>
      </c>
      <c r="G333" s="353">
        <v>12</v>
      </c>
      <c r="H333" s="353">
        <v>202112</v>
      </c>
      <c r="I333" s="353">
        <v>20221027</v>
      </c>
      <c r="J333" s="353">
        <v>20230202</v>
      </c>
      <c r="K333" s="354">
        <v>18332.29</v>
      </c>
      <c r="L333" s="354">
        <v>63.16</v>
      </c>
      <c r="M333" s="354">
        <v>290</v>
      </c>
      <c r="N333" s="354">
        <v>0.34</v>
      </c>
      <c r="O333" s="354">
        <v>0.56000000000000005</v>
      </c>
      <c r="P333" s="354">
        <v>0.61</v>
      </c>
      <c r="Q333" s="354">
        <v>1.3</v>
      </c>
      <c r="R333" s="354">
        <v>0</v>
      </c>
      <c r="S333" s="354">
        <v>20.45</v>
      </c>
      <c r="T333" s="354">
        <v>6.66</v>
      </c>
      <c r="U333" s="354">
        <v>2.76</v>
      </c>
      <c r="V333" s="354">
        <v>2.65</v>
      </c>
      <c r="W333" s="354">
        <v>2.89</v>
      </c>
      <c r="X333" s="354">
        <v>3.12</v>
      </c>
      <c r="Y333" s="374">
        <f t="shared" si="14"/>
        <v>9.0566037735849036E-2</v>
      </c>
      <c r="Z333" s="374">
        <f t="shared" si="15"/>
        <v>7.9584775086505077E-2</v>
      </c>
      <c r="AA333" s="354">
        <v>6.2</v>
      </c>
      <c r="AB333" s="354">
        <v>8.0399999999999991</v>
      </c>
      <c r="AC333" s="354">
        <v>22.88</v>
      </c>
      <c r="AD333" s="354">
        <v>21.87</v>
      </c>
      <c r="AE333" s="354">
        <v>20.23</v>
      </c>
      <c r="AF333" s="354">
        <v>2.72</v>
      </c>
      <c r="AG333" s="354">
        <v>28.836325966850829</v>
      </c>
      <c r="AH333" s="354">
        <v>4.5062154696132595</v>
      </c>
      <c r="AI333" s="354">
        <v>3.7879834254143647</v>
      </c>
      <c r="AJ333" s="354">
        <v>-4.4509668508287294</v>
      </c>
      <c r="AK333" s="354">
        <v>16.343788514129443</v>
      </c>
      <c r="AL333" s="354">
        <v>9.6999999999999993</v>
      </c>
      <c r="AM333" s="354">
        <v>2.52</v>
      </c>
      <c r="AN333" s="354">
        <v>2.2000000000000002</v>
      </c>
      <c r="AO333" s="354">
        <v>3.7739355765776552</v>
      </c>
      <c r="AP333" s="354">
        <v>10.60435262449529</v>
      </c>
      <c r="AQ333" s="354">
        <v>28.729385597082953</v>
      </c>
      <c r="AR333" s="354">
        <v>-24.450066718386346</v>
      </c>
      <c r="AS333" s="354">
        <v>0.58011049723756902</v>
      </c>
      <c r="AT333" s="354">
        <v>25.08</v>
      </c>
      <c r="AU333" s="354">
        <v>3.33</v>
      </c>
      <c r="AV333" s="354">
        <v>9.7200000000000006</v>
      </c>
      <c r="AW333" s="354">
        <v>7329</v>
      </c>
      <c r="AX333" s="354">
        <v>8348.76</v>
      </c>
      <c r="AY333" s="374">
        <v>9.7155688622754477E-2</v>
      </c>
      <c r="AZ333" s="374">
        <v>0.79205298013245029</v>
      </c>
      <c r="BA333" s="374">
        <v>-0.15859030837004406</v>
      </c>
      <c r="BB333" s="374">
        <v>0.75849056603773601</v>
      </c>
      <c r="BC333" s="374">
        <v>-0.15859030837004406</v>
      </c>
      <c r="BD333" s="354">
        <v>11.22</v>
      </c>
      <c r="BE333" s="374">
        <v>4.1493329507961557E-2</v>
      </c>
      <c r="BF333" s="374">
        <v>4.2967206637692615E-2</v>
      </c>
      <c r="BG333" s="354">
        <v>4.1100000000000003</v>
      </c>
      <c r="BH333" s="354">
        <v>4.3899999999999997</v>
      </c>
      <c r="BI333" s="354">
        <v>2.75</v>
      </c>
      <c r="BJ333" s="354">
        <v>2.77</v>
      </c>
      <c r="BK333" s="374">
        <v>-2.1750227894257064</v>
      </c>
      <c r="BL333" s="374">
        <v>-0.2857142857142857</v>
      </c>
      <c r="BM333" s="354">
        <v>2.91</v>
      </c>
      <c r="BN333" s="354">
        <v>2.78</v>
      </c>
      <c r="BO333" s="374">
        <v>1.4069455938697315</v>
      </c>
      <c r="BP333" s="374">
        <v>7.2786552570073645E-2</v>
      </c>
      <c r="BQ333" s="374">
        <v>-7.18941503929693E-2</v>
      </c>
      <c r="BR333" s="354">
        <v>1326</v>
      </c>
      <c r="BS333" s="354">
        <v>2440</v>
      </c>
      <c r="BT333" s="354">
        <v>1886</v>
      </c>
      <c r="BU333" s="354">
        <v>12092</v>
      </c>
      <c r="BV333" s="354">
        <v>1353</v>
      </c>
      <c r="BW333" s="354">
        <v>79.209999999999994</v>
      </c>
      <c r="BX333" s="354">
        <v>15.63</v>
      </c>
      <c r="BY333" s="354">
        <v>9.6300000000000008</v>
      </c>
      <c r="BZ333" s="354">
        <v>2.2865612648221343</v>
      </c>
      <c r="CA333" s="354">
        <v>62.96</v>
      </c>
      <c r="CB333" s="354">
        <v>0.75293033056762804</v>
      </c>
      <c r="CC333" s="354">
        <v>4.5716689098250338</v>
      </c>
      <c r="CD333" s="354">
        <v>1.75</v>
      </c>
      <c r="CE333" s="354">
        <v>1.22</v>
      </c>
      <c r="CF333" s="354">
        <v>0.89</v>
      </c>
      <c r="CG333" s="354">
        <v>0.46</v>
      </c>
      <c r="CH333" s="353">
        <v>224</v>
      </c>
      <c r="CI333" s="355">
        <v>6964</v>
      </c>
    </row>
    <row r="334" spans="1:87" ht="13.5" thickBot="1">
      <c r="A334" s="353" t="s">
        <v>890</v>
      </c>
      <c r="B334" s="353" t="s">
        <v>891</v>
      </c>
      <c r="C334" s="353" t="s">
        <v>96</v>
      </c>
      <c r="D334" s="353" t="s">
        <v>123</v>
      </c>
      <c r="E334" s="353" t="s">
        <v>231</v>
      </c>
      <c r="F334" s="353" t="s">
        <v>105</v>
      </c>
      <c r="G334" s="353">
        <v>12</v>
      </c>
      <c r="H334" s="353">
        <v>202112</v>
      </c>
      <c r="I334" s="353">
        <v>20221031</v>
      </c>
      <c r="J334" s="353">
        <v>20230206</v>
      </c>
      <c r="K334" s="354">
        <v>11074.12</v>
      </c>
      <c r="L334" s="354">
        <v>40.880000000000003</v>
      </c>
      <c r="M334" s="354">
        <v>271</v>
      </c>
      <c r="N334" s="354">
        <v>0.69</v>
      </c>
      <c r="O334" s="354">
        <v>0.61</v>
      </c>
      <c r="P334" s="354">
        <v>0.85</v>
      </c>
      <c r="Q334" s="354">
        <v>1.01</v>
      </c>
      <c r="R334" s="354">
        <v>27.87</v>
      </c>
      <c r="S334" s="354">
        <v>-9.09</v>
      </c>
      <c r="T334" s="354">
        <v>5.01</v>
      </c>
      <c r="U334" s="354">
        <v>3.81</v>
      </c>
      <c r="V334" s="354">
        <v>4.03</v>
      </c>
      <c r="W334" s="354">
        <v>3.69</v>
      </c>
      <c r="X334" s="354">
        <v>4.1500000000000004</v>
      </c>
      <c r="Y334" s="374">
        <f t="shared" si="14"/>
        <v>-8.4367245657568257E-2</v>
      </c>
      <c r="Z334" s="374">
        <f t="shared" si="15"/>
        <v>0.12466124661246614</v>
      </c>
      <c r="AA334" s="354">
        <v>2.5</v>
      </c>
      <c r="AB334" s="354">
        <v>5</v>
      </c>
      <c r="AC334" s="354">
        <v>10.73</v>
      </c>
      <c r="AD334" s="354">
        <v>11.08</v>
      </c>
      <c r="AE334" s="354">
        <v>9.85</v>
      </c>
      <c r="AF334" s="354">
        <v>2.2200000000000002</v>
      </c>
      <c r="AG334" s="354">
        <v>43.492999263080321</v>
      </c>
      <c r="AH334" s="354">
        <v>3.3603537214443624</v>
      </c>
      <c r="AI334" s="354">
        <v>9.7015475313190862</v>
      </c>
      <c r="AJ334" s="354">
        <v>9.5504789977892397</v>
      </c>
      <c r="AK334" s="354">
        <v>4.1900531712875049</v>
      </c>
      <c r="AL334" s="354">
        <v>10.28</v>
      </c>
      <c r="AM334" s="354">
        <v>1.37</v>
      </c>
      <c r="AN334" s="354">
        <v>0.94</v>
      </c>
      <c r="AO334" s="354">
        <v>1.1275338868180278</v>
      </c>
      <c r="AP334" s="354">
        <v>10.50466456195738</v>
      </c>
      <c r="AQ334" s="354">
        <v>5.0548461830611471</v>
      </c>
      <c r="AR334" s="354">
        <v>5.1348032407407409</v>
      </c>
      <c r="AS334" s="354">
        <v>5.8106116433308772</v>
      </c>
      <c r="AT334" s="354">
        <v>29.88</v>
      </c>
      <c r="AU334" s="354">
        <v>4.8499999999999996</v>
      </c>
      <c r="AV334" s="354">
        <v>10.18</v>
      </c>
      <c r="AW334" s="354">
        <v>11908</v>
      </c>
      <c r="AX334" s="354">
        <v>10409</v>
      </c>
      <c r="AY334" s="374">
        <v>0.11425095910919809</v>
      </c>
      <c r="AZ334" s="374">
        <v>0.74202898550724639</v>
      </c>
      <c r="BA334" s="374">
        <v>0</v>
      </c>
      <c r="BB334" s="374">
        <v>0.74074680545294014</v>
      </c>
      <c r="BC334" s="374">
        <v>0</v>
      </c>
      <c r="BD334" s="354">
        <v>10.08</v>
      </c>
      <c r="BE334" s="374">
        <v>0</v>
      </c>
      <c r="BF334" s="374">
        <v>1.5145727808685543E-2</v>
      </c>
      <c r="BG334" s="354">
        <v>7.94</v>
      </c>
      <c r="BH334" s="354">
        <v>6.72</v>
      </c>
      <c r="BI334" s="354">
        <v>1.64</v>
      </c>
      <c r="BJ334" s="354">
        <v>1.61</v>
      </c>
      <c r="BK334" s="374">
        <v>-1.5571591340676035E-2</v>
      </c>
      <c r="BL334" s="374">
        <v>-3.473398847848187E-3</v>
      </c>
      <c r="BM334" s="354">
        <v>3.91</v>
      </c>
      <c r="BN334" s="354">
        <v>3.37</v>
      </c>
      <c r="BO334" s="374">
        <v>1.0713157894736842</v>
      </c>
      <c r="BP334" s="374">
        <v>8.2665528202813351E-2</v>
      </c>
      <c r="BQ334" s="374">
        <v>0.23494413278694321</v>
      </c>
      <c r="BR334" s="354">
        <v>1597</v>
      </c>
      <c r="BS334" s="354">
        <v>1570</v>
      </c>
      <c r="BT334" s="354">
        <v>1079</v>
      </c>
      <c r="BU334" s="354">
        <v>2779</v>
      </c>
      <c r="BV334" s="354">
        <v>1202</v>
      </c>
      <c r="BW334" s="354">
        <v>74.2</v>
      </c>
      <c r="BX334" s="354">
        <v>7.71</v>
      </c>
      <c r="BY334" s="354">
        <v>8.7899999999999991</v>
      </c>
      <c r="BZ334" s="354">
        <v>0</v>
      </c>
      <c r="CA334" s="354">
        <v>25.57</v>
      </c>
      <c r="CB334" s="354">
        <v>0.86558166569791584</v>
      </c>
      <c r="CC334" s="354">
        <v>1.7971586424625099</v>
      </c>
      <c r="CD334" s="354">
        <v>0.34</v>
      </c>
      <c r="CE334" s="354">
        <v>0.26</v>
      </c>
      <c r="CF334" s="354">
        <v>0.26</v>
      </c>
      <c r="CG334" s="354">
        <v>0.06</v>
      </c>
      <c r="CH334" s="353" t="s">
        <v>100</v>
      </c>
      <c r="CI334" s="355">
        <v>12809</v>
      </c>
    </row>
    <row r="335" spans="1:87" ht="13.5" thickBot="1">
      <c r="A335" s="353" t="s">
        <v>892</v>
      </c>
      <c r="B335" s="353" t="s">
        <v>893</v>
      </c>
      <c r="C335" s="353" t="s">
        <v>96</v>
      </c>
      <c r="D335" s="353" t="s">
        <v>129</v>
      </c>
      <c r="E335" s="353" t="s">
        <v>894</v>
      </c>
      <c r="F335" s="353" t="s">
        <v>99</v>
      </c>
      <c r="G335" s="353">
        <v>12</v>
      </c>
      <c r="H335" s="353">
        <v>202112</v>
      </c>
      <c r="I335" s="353">
        <v>20221025</v>
      </c>
      <c r="J335" s="353">
        <v>20230214</v>
      </c>
      <c r="K335" s="354">
        <v>45476.32</v>
      </c>
      <c r="L335" s="354">
        <v>80.31</v>
      </c>
      <c r="M335" s="354">
        <v>566</v>
      </c>
      <c r="N335" s="354">
        <v>0.57999999999999996</v>
      </c>
      <c r="O335" s="354">
        <v>1.22</v>
      </c>
      <c r="P335" s="354">
        <v>0.87</v>
      </c>
      <c r="Q335" s="354">
        <v>2.39</v>
      </c>
      <c r="R335" s="354">
        <v>6.56</v>
      </c>
      <c r="S335" s="354">
        <v>2.31</v>
      </c>
      <c r="T335" s="354">
        <v>5.22</v>
      </c>
      <c r="U335" s="354">
        <v>5.91</v>
      </c>
      <c r="V335" s="354">
        <v>5.1100000000000003</v>
      </c>
      <c r="W335" s="354">
        <v>5.71</v>
      </c>
      <c r="X335" s="354">
        <v>6.29</v>
      </c>
      <c r="Y335" s="374">
        <f t="shared" si="14"/>
        <v>0.11741682974559686</v>
      </c>
      <c r="Z335" s="374">
        <f t="shared" si="15"/>
        <v>0.10157618213660236</v>
      </c>
      <c r="AA335" s="354">
        <v>15.76</v>
      </c>
      <c r="AB335" s="354">
        <v>13.41</v>
      </c>
      <c r="AC335" s="354">
        <v>13.59</v>
      </c>
      <c r="AD335" s="354">
        <v>14.06</v>
      </c>
      <c r="AE335" s="354">
        <v>12.76</v>
      </c>
      <c r="AF335" s="354">
        <v>1.05</v>
      </c>
      <c r="AG335" s="354">
        <v>246.62651295122839</v>
      </c>
      <c r="AH335" s="354">
        <v>3.5089492143194398</v>
      </c>
      <c r="AI335" s="354">
        <v>14.83027592467084</v>
      </c>
      <c r="AJ335" s="354">
        <v>13.054893973632357</v>
      </c>
      <c r="AK335" s="354">
        <v>5.4887717810150383</v>
      </c>
      <c r="AL335" s="354">
        <v>10.38</v>
      </c>
      <c r="AM335" s="354">
        <v>1.78</v>
      </c>
      <c r="AN335" s="354">
        <v>0.32</v>
      </c>
      <c r="AO335" s="354">
        <v>0.37651656187744609</v>
      </c>
      <c r="AP335" s="354">
        <v>11.048388349917079</v>
      </c>
      <c r="AQ335" s="354">
        <v>6.261445653195489</v>
      </c>
      <c r="AR335" s="354">
        <v>7.112962151341252</v>
      </c>
      <c r="AS335" s="354">
        <v>29.9288627624525</v>
      </c>
      <c r="AT335" s="354">
        <v>45.09</v>
      </c>
      <c r="AU335" s="354">
        <v>28</v>
      </c>
      <c r="AV335" s="354">
        <v>13.38</v>
      </c>
      <c r="AW335" s="354">
        <v>125982</v>
      </c>
      <c r="AX335" s="354">
        <v>144664.97</v>
      </c>
      <c r="AY335" s="374">
        <v>0.13379831705890294</v>
      </c>
      <c r="AZ335" s="374">
        <v>-0.25497787610619471</v>
      </c>
      <c r="BA335" s="374">
        <v>-0.42115509409474366</v>
      </c>
      <c r="BB335" s="374">
        <v>-0.27129337539432175</v>
      </c>
      <c r="BC335" s="374">
        <v>-0.42115509409474366</v>
      </c>
      <c r="BD335" s="354">
        <v>13.08</v>
      </c>
      <c r="BE335" s="374">
        <v>4.419967096023434E-2</v>
      </c>
      <c r="BF335" s="374">
        <v>2.7345924588249672E-2</v>
      </c>
      <c r="BG335" s="354">
        <v>7.71</v>
      </c>
      <c r="BH335" s="354">
        <v>8.02</v>
      </c>
      <c r="BI335" s="354">
        <v>4.3</v>
      </c>
      <c r="BJ335" s="354">
        <v>4.5999999999999996</v>
      </c>
      <c r="BK335" s="374">
        <v>-0.11971334586466166</v>
      </c>
      <c r="BL335" s="374">
        <v>-7.1986662333809008E-3</v>
      </c>
      <c r="BM335" s="354">
        <v>0</v>
      </c>
      <c r="BN335" s="354">
        <v>0</v>
      </c>
      <c r="BO335" s="374">
        <v>0</v>
      </c>
      <c r="BP335" s="374">
        <v>4.3107484205398519E-2</v>
      </c>
      <c r="BQ335" s="374">
        <v>0.16037953284560633</v>
      </c>
      <c r="BR335" s="354">
        <v>2478</v>
      </c>
      <c r="BS335" s="354">
        <v>3954</v>
      </c>
      <c r="BT335" s="354">
        <v>4516</v>
      </c>
      <c r="BU335" s="354">
        <v>18571</v>
      </c>
      <c r="BV335" s="354">
        <v>1347</v>
      </c>
      <c r="BW335" s="354">
        <v>-25.5</v>
      </c>
      <c r="BX335" s="354">
        <v>1.42</v>
      </c>
      <c r="BY335" s="354">
        <v>2.4500000000000002</v>
      </c>
      <c r="BZ335" s="354">
        <v>3.3736600306278715</v>
      </c>
      <c r="CA335" s="354">
        <v>41.55</v>
      </c>
      <c r="CB335" s="354">
        <v>0.68462031242300303</v>
      </c>
      <c r="CC335" s="354">
        <v>1.3633913764510781</v>
      </c>
      <c r="CD335" s="354">
        <v>0.71</v>
      </c>
      <c r="CE335" s="354">
        <v>1.06</v>
      </c>
      <c r="CF335" s="354">
        <v>1.1100000000000001</v>
      </c>
      <c r="CG335" s="354">
        <v>0.63</v>
      </c>
      <c r="CH335" s="353" t="s">
        <v>100</v>
      </c>
      <c r="CI335" s="355">
        <v>26940</v>
      </c>
    </row>
    <row r="336" spans="1:87" ht="13.5" thickBot="1">
      <c r="A336" s="353" t="s">
        <v>895</v>
      </c>
      <c r="B336" s="353" t="s">
        <v>896</v>
      </c>
      <c r="C336" s="353" t="s">
        <v>96</v>
      </c>
      <c r="D336" s="353" t="s">
        <v>163</v>
      </c>
      <c r="E336" s="353" t="s">
        <v>897</v>
      </c>
      <c r="F336" s="353" t="s">
        <v>105</v>
      </c>
      <c r="G336" s="353">
        <v>12</v>
      </c>
      <c r="H336" s="353">
        <v>202112</v>
      </c>
      <c r="I336" s="353">
        <v>20221108</v>
      </c>
      <c r="J336" s="353">
        <v>20230214</v>
      </c>
      <c r="K336" s="354">
        <v>21404.12</v>
      </c>
      <c r="L336" s="354">
        <v>15.92</v>
      </c>
      <c r="M336" s="354">
        <v>1344</v>
      </c>
      <c r="N336" s="354">
        <v>1.7</v>
      </c>
      <c r="O336" s="354">
        <v>0.32</v>
      </c>
      <c r="P336" s="354">
        <v>0.35</v>
      </c>
      <c r="Q336" s="354">
        <v>0.32</v>
      </c>
      <c r="R336" s="354">
        <v>28.13</v>
      </c>
      <c r="S336" s="354">
        <v>16.22</v>
      </c>
      <c r="T336" s="354">
        <v>18.850000000000001</v>
      </c>
      <c r="U336" s="354">
        <v>1.37</v>
      </c>
      <c r="V336" s="354">
        <v>1.32</v>
      </c>
      <c r="W336" s="354">
        <v>1.47</v>
      </c>
      <c r="X336" s="354">
        <v>1.62</v>
      </c>
      <c r="Y336" s="374">
        <f t="shared" si="14"/>
        <v>0.11363636363636354</v>
      </c>
      <c r="Z336" s="374">
        <f t="shared" si="15"/>
        <v>0.10204081632653073</v>
      </c>
      <c r="AA336" s="354">
        <v>15.62</v>
      </c>
      <c r="AB336" s="354"/>
      <c r="AC336" s="354">
        <v>11.62</v>
      </c>
      <c r="AD336" s="354">
        <v>10.83</v>
      </c>
      <c r="AE336" s="354">
        <v>9.82</v>
      </c>
      <c r="AF336" s="354"/>
      <c r="AG336" s="354">
        <v>20.422222222222221</v>
      </c>
      <c r="AH336" s="354">
        <v>1.1214814814814815</v>
      </c>
      <c r="AI336" s="354">
        <v>1.5525925925925923</v>
      </c>
      <c r="AJ336" s="354">
        <v>0.35037037037037039</v>
      </c>
      <c r="AK336" s="354">
        <v>10.189408396946565</v>
      </c>
      <c r="AL336" s="354">
        <v>7.21</v>
      </c>
      <c r="AM336" s="354">
        <v>3.4</v>
      </c>
      <c r="AN336" s="354">
        <v>0.83</v>
      </c>
      <c r="AO336" s="354">
        <v>1.4269133115705477</v>
      </c>
      <c r="AP336" s="354">
        <v>11.845829569406805</v>
      </c>
      <c r="AQ336" s="354">
        <v>18.769083969465647</v>
      </c>
      <c r="AR336" s="354">
        <v>83.171247357293865</v>
      </c>
      <c r="AS336" s="354">
        <v>2.3362962962962963</v>
      </c>
      <c r="AT336" s="354">
        <v>4.6900000000000004</v>
      </c>
      <c r="AU336" s="354">
        <v>0.33</v>
      </c>
      <c r="AV336" s="354">
        <v>28.41</v>
      </c>
      <c r="AW336" s="354">
        <v>33428</v>
      </c>
      <c r="AX336" s="354">
        <v>22902.17</v>
      </c>
      <c r="AY336" s="374">
        <v>0.28411186232329438</v>
      </c>
      <c r="AZ336" s="374">
        <v>4.4949290060851927</v>
      </c>
      <c r="BA336" s="374">
        <v>1.3473423980222496</v>
      </c>
      <c r="BB336" s="374">
        <v>4.5277777777777777</v>
      </c>
      <c r="BC336" s="374">
        <v>1.3473423980222496</v>
      </c>
      <c r="BD336" s="354">
        <v>29.47</v>
      </c>
      <c r="BE336" s="374">
        <v>0.1156243079940527</v>
      </c>
      <c r="BF336" s="374">
        <v>4.364873435968402E-2</v>
      </c>
      <c r="BG336" s="354">
        <v>6.6</v>
      </c>
      <c r="BH336" s="354">
        <v>4.0599999999999996</v>
      </c>
      <c r="BI336" s="354">
        <v>4.7</v>
      </c>
      <c r="BJ336" s="354">
        <v>2.63</v>
      </c>
      <c r="BK336" s="374">
        <v>-0.77433206106870234</v>
      </c>
      <c r="BL336" s="374">
        <v>-5.8868335146898806E-2</v>
      </c>
      <c r="BM336" s="354">
        <v>0</v>
      </c>
      <c r="BN336" s="354">
        <v>0.12</v>
      </c>
      <c r="BO336" s="374">
        <v>0.2739233817701453</v>
      </c>
      <c r="BP336" s="374">
        <v>7.0890106288336377E-2</v>
      </c>
      <c r="BQ336" s="374">
        <v>2.2147305333146041E-2</v>
      </c>
      <c r="BR336" s="354">
        <v>2576</v>
      </c>
      <c r="BS336" s="354">
        <v>3724</v>
      </c>
      <c r="BT336" s="354">
        <v>2991</v>
      </c>
      <c r="BU336" s="354">
        <v>23745</v>
      </c>
      <c r="BV336" s="354">
        <v>1723</v>
      </c>
      <c r="BW336" s="354">
        <v>449.49</v>
      </c>
      <c r="BX336" s="354">
        <v>6.77</v>
      </c>
      <c r="BY336" s="354">
        <v>7.23</v>
      </c>
      <c r="BZ336" s="354">
        <v>5.9334415584415581</v>
      </c>
      <c r="CA336" s="354">
        <v>76.739999999999995</v>
      </c>
      <c r="CB336" s="354">
        <v>0.82119741100323629</v>
      </c>
      <c r="CC336" s="354">
        <v>5.4149352604637153</v>
      </c>
      <c r="CD336" s="354">
        <v>3.29</v>
      </c>
      <c r="CE336" s="354">
        <v>6.7</v>
      </c>
      <c r="CF336" s="354">
        <v>3.75</v>
      </c>
      <c r="CG336" s="354">
        <v>1</v>
      </c>
      <c r="CH336" s="353" t="s">
        <v>100</v>
      </c>
      <c r="CI336" s="355">
        <v>6808</v>
      </c>
    </row>
    <row r="337" spans="1:87" ht="13.5" thickBot="1">
      <c r="A337" s="353" t="s">
        <v>898</v>
      </c>
      <c r="B337" s="353" t="s">
        <v>899</v>
      </c>
      <c r="C337" s="353" t="s">
        <v>108</v>
      </c>
      <c r="D337" s="353" t="s">
        <v>97</v>
      </c>
      <c r="E337" s="353" t="s">
        <v>173</v>
      </c>
      <c r="F337" s="353" t="s">
        <v>105</v>
      </c>
      <c r="G337" s="353">
        <v>6</v>
      </c>
      <c r="H337" s="353">
        <v>202206</v>
      </c>
      <c r="I337" s="353">
        <v>20221103</v>
      </c>
      <c r="J337" s="353">
        <v>20230202</v>
      </c>
      <c r="K337" s="354">
        <v>11163.73</v>
      </c>
      <c r="L337" s="354">
        <v>200.52</v>
      </c>
      <c r="M337" s="354">
        <v>55.67</v>
      </c>
      <c r="N337" s="354">
        <v>1.06</v>
      </c>
      <c r="O337" s="354">
        <v>0.61</v>
      </c>
      <c r="P337" s="354">
        <v>0.7</v>
      </c>
      <c r="Q337" s="354">
        <v>1.38</v>
      </c>
      <c r="R337" s="354">
        <v>60.66</v>
      </c>
      <c r="S337" s="354">
        <v>53.85</v>
      </c>
      <c r="T337" s="354">
        <v>51.17</v>
      </c>
      <c r="U337" s="354">
        <v>1.96</v>
      </c>
      <c r="V337" s="354">
        <v>2.97</v>
      </c>
      <c r="W337" s="354">
        <v>4.05</v>
      </c>
      <c r="X337" s="354">
        <v>4.8499999999999996</v>
      </c>
      <c r="Y337" s="374">
        <f t="shared" si="14"/>
        <v>0.36363636363636354</v>
      </c>
      <c r="Z337" s="374">
        <f t="shared" si="15"/>
        <v>0.19753086419753085</v>
      </c>
      <c r="AA337" s="354">
        <v>42.26</v>
      </c>
      <c r="AB337" s="354"/>
      <c r="AC337" s="354">
        <v>55.09</v>
      </c>
      <c r="AD337" s="354">
        <v>49.55</v>
      </c>
      <c r="AE337" s="354">
        <v>41.38</v>
      </c>
      <c r="AF337" s="354"/>
      <c r="AG337" s="354">
        <v>16.666979243683841</v>
      </c>
      <c r="AH337" s="354">
        <v>1.6265486087317187</v>
      </c>
      <c r="AI337" s="354">
        <v>3.166140695724307</v>
      </c>
      <c r="AJ337" s="354">
        <v>2.1994662146322113</v>
      </c>
      <c r="AK337" s="354">
        <v>62.991515275784295</v>
      </c>
      <c r="AL337" s="354">
        <v>73.319999999999993</v>
      </c>
      <c r="AM337" s="354">
        <v>18.28</v>
      </c>
      <c r="AN337" s="354">
        <v>12.08</v>
      </c>
      <c r="AO337" s="354">
        <v>11.9769098734736</v>
      </c>
      <c r="AP337" s="354">
        <v>82.885694004537598</v>
      </c>
      <c r="AQ337" s="354">
        <v>63.048022008065068</v>
      </c>
      <c r="AR337" s="354">
        <v>90.757887953298834</v>
      </c>
      <c r="AS337" s="354">
        <v>1.1808919264963122</v>
      </c>
      <c r="AT337" s="354">
        <v>10.97</v>
      </c>
      <c r="AU337" s="354">
        <v>21.54</v>
      </c>
      <c r="AV337" s="354">
        <v>34.14</v>
      </c>
      <c r="AW337" s="354">
        <v>852.65</v>
      </c>
      <c r="AX337" s="354">
        <v>1124.3</v>
      </c>
      <c r="AY337" s="374">
        <v>0.13236087927044568</v>
      </c>
      <c r="AZ337" s="374">
        <v>9.873555193545884E-2</v>
      </c>
      <c r="BA337" s="374">
        <v>-0.12283326532771154</v>
      </c>
      <c r="BB337" s="374">
        <v>8.3333333333333412E-2</v>
      </c>
      <c r="BC337" s="374">
        <v>-0.12283326532771154</v>
      </c>
      <c r="BD337" s="354">
        <v>19.27</v>
      </c>
      <c r="BE337" s="374">
        <v>0.11913303000599829</v>
      </c>
      <c r="BF337" s="374">
        <v>3.0209544658024619E-2</v>
      </c>
      <c r="BG337" s="354">
        <v>19.27</v>
      </c>
      <c r="BH337" s="354">
        <v>15.55</v>
      </c>
      <c r="BI337" s="354">
        <v>2.84</v>
      </c>
      <c r="BJ337" s="354">
        <v>2.48</v>
      </c>
      <c r="BK337" s="374">
        <v>-0.30531633745699771</v>
      </c>
      <c r="BL337" s="374">
        <v>-5.7999381109113061E-2</v>
      </c>
      <c r="BM337" s="354">
        <v>0</v>
      </c>
      <c r="BN337" s="354">
        <v>0</v>
      </c>
      <c r="BO337" s="374">
        <v>0</v>
      </c>
      <c r="BP337" s="374">
        <v>8.1555786639175634E-3</v>
      </c>
      <c r="BQ337" s="374">
        <v>1.1028210061332788E-2</v>
      </c>
      <c r="BR337" s="354">
        <v>83.6</v>
      </c>
      <c r="BS337" s="354">
        <v>134.38</v>
      </c>
      <c r="BT337" s="354">
        <v>150.76</v>
      </c>
      <c r="BU337" s="354" t="s">
        <v>100</v>
      </c>
      <c r="BV337" s="354">
        <v>90.78</v>
      </c>
      <c r="BW337" s="354">
        <v>28.18</v>
      </c>
      <c r="BX337" s="354">
        <v>9.76</v>
      </c>
      <c r="BY337" s="354">
        <v>11.97</v>
      </c>
      <c r="BZ337" s="354">
        <v>0</v>
      </c>
      <c r="CA337" s="354">
        <v>0</v>
      </c>
      <c r="CB337" s="354">
        <v>0.80264152247949916</v>
      </c>
      <c r="CC337" s="354">
        <v>7.4286227733225504E-2</v>
      </c>
      <c r="CD337" s="354">
        <v>0</v>
      </c>
      <c r="CE337" s="354">
        <v>1.03</v>
      </c>
      <c r="CF337" s="354">
        <v>1.03</v>
      </c>
      <c r="CG337" s="354">
        <v>1.02</v>
      </c>
      <c r="CH337" s="353" t="s">
        <v>100</v>
      </c>
      <c r="CI337" s="353">
        <v>613.46</v>
      </c>
    </row>
    <row r="338" spans="1:87" ht="13.5" thickBot="1">
      <c r="A338" s="353" t="s">
        <v>900</v>
      </c>
      <c r="B338" s="353" t="s">
        <v>901</v>
      </c>
      <c r="C338" s="353" t="s">
        <v>96</v>
      </c>
      <c r="D338" s="353" t="s">
        <v>176</v>
      </c>
      <c r="E338" s="353" t="s">
        <v>867</v>
      </c>
      <c r="F338" s="353" t="s">
        <v>105</v>
      </c>
      <c r="G338" s="353">
        <v>1</v>
      </c>
      <c r="H338" s="353">
        <v>202201</v>
      </c>
      <c r="I338" s="353">
        <v>20221213</v>
      </c>
      <c r="J338" s="353">
        <v>20230329</v>
      </c>
      <c r="K338" s="354">
        <v>4819.5600000000004</v>
      </c>
      <c r="L338" s="354">
        <v>19.600000000000001</v>
      </c>
      <c r="M338" s="354">
        <v>246</v>
      </c>
      <c r="N338" s="354">
        <v>0.73</v>
      </c>
      <c r="O338" s="354">
        <v>0.6</v>
      </c>
      <c r="P338" s="354">
        <v>0.34</v>
      </c>
      <c r="Q338" s="354">
        <v>0.45</v>
      </c>
      <c r="R338" s="354">
        <v>8.33</v>
      </c>
      <c r="S338" s="354">
        <v>67.92</v>
      </c>
      <c r="T338" s="354">
        <v>47.75</v>
      </c>
      <c r="U338" s="354">
        <v>2.58</v>
      </c>
      <c r="V338" s="354">
        <v>1.0900000000000001</v>
      </c>
      <c r="W338" s="354">
        <v>2</v>
      </c>
      <c r="X338" s="354">
        <v>1.83</v>
      </c>
      <c r="Y338" s="374">
        <f t="shared" si="14"/>
        <v>0.8348623853211008</v>
      </c>
      <c r="Z338" s="374">
        <f t="shared" si="15"/>
        <v>-8.4999999999999964E-2</v>
      </c>
      <c r="AA338" s="354"/>
      <c r="AB338" s="354">
        <v>18.8</v>
      </c>
      <c r="AC338" s="354">
        <v>7.6</v>
      </c>
      <c r="AD338" s="354">
        <v>9.8000000000000007</v>
      </c>
      <c r="AE338" s="354">
        <v>10.71</v>
      </c>
      <c r="AF338" s="354">
        <v>0.52</v>
      </c>
      <c r="AG338" s="354">
        <v>38.367293823758487</v>
      </c>
      <c r="AH338" s="354">
        <v>2.1155385281529746</v>
      </c>
      <c r="AI338" s="354">
        <v>0.7598765021889472</v>
      </c>
      <c r="AJ338" s="354">
        <v>0.59519738406750355</v>
      </c>
      <c r="AK338" s="354">
        <v>26.162146010216716</v>
      </c>
      <c r="AL338" s="354">
        <v>12.5</v>
      </c>
      <c r="AM338" s="354">
        <v>2.0499999999999998</v>
      </c>
      <c r="AN338" s="354">
        <v>0.74</v>
      </c>
      <c r="AO338" s="354">
        <v>0.78104533831838741</v>
      </c>
      <c r="AP338" s="354">
        <v>7.3746551809523817</v>
      </c>
      <c r="AQ338" s="354">
        <v>39.436139818266255</v>
      </c>
      <c r="AR338" s="354">
        <v>50.347324748221347</v>
      </c>
      <c r="AS338" s="354">
        <v>0</v>
      </c>
      <c r="AT338" s="354">
        <v>9.56</v>
      </c>
      <c r="AU338" s="354"/>
      <c r="AV338" s="354">
        <v>37.4</v>
      </c>
      <c r="AW338" s="354">
        <v>5004</v>
      </c>
      <c r="AX338" s="354">
        <v>6727.02</v>
      </c>
      <c r="AY338" s="374">
        <v>7.4868677329870736E-2</v>
      </c>
      <c r="AZ338" s="374">
        <v>8.0097087378640783E-2</v>
      </c>
      <c r="BA338" s="374">
        <v>0.1967741935483871</v>
      </c>
      <c r="BB338" s="374">
        <v>0.23687078377492951</v>
      </c>
      <c r="BC338" s="374">
        <v>0.1967741935483871</v>
      </c>
      <c r="BD338" s="354">
        <v>22.01</v>
      </c>
      <c r="BE338" s="374">
        <v>0.18072805139186296</v>
      </c>
      <c r="BF338" s="374">
        <v>8.2348901098901098E-2</v>
      </c>
      <c r="BG338" s="354">
        <v>12.73</v>
      </c>
      <c r="BH338" s="354"/>
      <c r="BI338" s="354">
        <v>9.35</v>
      </c>
      <c r="BJ338" s="354"/>
      <c r="BK338" s="374">
        <v>-0.21671826625386997</v>
      </c>
      <c r="BL338" s="374">
        <v>-4.2921744462328503E-3</v>
      </c>
      <c r="BM338" s="354">
        <v>0</v>
      </c>
      <c r="BN338" s="354"/>
      <c r="BO338" s="374">
        <v>0</v>
      </c>
      <c r="BP338" s="374">
        <v>0.1064154189211758</v>
      </c>
      <c r="BQ338" s="374">
        <v>2.9939506240820098E-2</v>
      </c>
      <c r="BR338" s="354">
        <v>374</v>
      </c>
      <c r="BS338" s="354">
        <v>524</v>
      </c>
      <c r="BT338" s="354">
        <v>385.52</v>
      </c>
      <c r="BU338" s="354">
        <v>1456</v>
      </c>
      <c r="BV338" s="354">
        <v>166</v>
      </c>
      <c r="BW338" s="354">
        <v>348.65</v>
      </c>
      <c r="BX338" s="354">
        <v>5.52</v>
      </c>
      <c r="BY338" s="354">
        <v>7.05</v>
      </c>
      <c r="BZ338" s="354">
        <v>12.940374787052811</v>
      </c>
      <c r="CA338" s="354">
        <v>39.520000000000003</v>
      </c>
      <c r="CB338" s="354">
        <v>0.54682080924855492</v>
      </c>
      <c r="CC338" s="354">
        <v>2.4822695035460991</v>
      </c>
      <c r="CD338" s="354">
        <v>0.65</v>
      </c>
      <c r="CE338" s="354">
        <v>2.4900000000000002</v>
      </c>
      <c r="CF338" s="354">
        <v>1.0900000000000001</v>
      </c>
      <c r="CG338" s="354">
        <v>0.03</v>
      </c>
      <c r="CH338" s="353" t="s">
        <v>100</v>
      </c>
      <c r="CI338" s="355">
        <v>1831</v>
      </c>
    </row>
    <row r="339" spans="1:87" ht="13.5" thickBot="1">
      <c r="A339" s="353" t="s">
        <v>902</v>
      </c>
      <c r="B339" s="353" t="s">
        <v>903</v>
      </c>
      <c r="C339" s="353" t="s">
        <v>96</v>
      </c>
      <c r="D339" s="353" t="s">
        <v>208</v>
      </c>
      <c r="E339" s="353" t="s">
        <v>209</v>
      </c>
      <c r="F339" s="353" t="s">
        <v>99</v>
      </c>
      <c r="G339" s="353">
        <v>12</v>
      </c>
      <c r="H339" s="353">
        <v>202112</v>
      </c>
      <c r="I339" s="353">
        <v>20221101</v>
      </c>
      <c r="J339" s="353">
        <v>20230228</v>
      </c>
      <c r="K339" s="354">
        <v>19282.68</v>
      </c>
      <c r="L339" s="354">
        <v>30.63</v>
      </c>
      <c r="M339" s="354">
        <v>630</v>
      </c>
      <c r="N339" s="354">
        <v>0.87</v>
      </c>
      <c r="O339" s="354">
        <v>0.31</v>
      </c>
      <c r="P339" s="354">
        <v>0.3</v>
      </c>
      <c r="Q339" s="354">
        <v>0.53</v>
      </c>
      <c r="R339" s="354">
        <v>3.23</v>
      </c>
      <c r="S339" s="354">
        <v>10.71</v>
      </c>
      <c r="T339" s="354">
        <v>7</v>
      </c>
      <c r="U339" s="354">
        <v>1.46</v>
      </c>
      <c r="V339" s="354">
        <v>1.5</v>
      </c>
      <c r="W339" s="354">
        <v>1.39</v>
      </c>
      <c r="X339" s="354">
        <v>1.49</v>
      </c>
      <c r="Y339" s="374">
        <f t="shared" si="14"/>
        <v>-7.3333333333333361E-2</v>
      </c>
      <c r="Z339" s="374">
        <f t="shared" si="15"/>
        <v>7.1942446043165464E-2</v>
      </c>
      <c r="AA339" s="354">
        <v>-0.62</v>
      </c>
      <c r="AB339" s="354">
        <v>3.53</v>
      </c>
      <c r="AC339" s="354">
        <v>20.98</v>
      </c>
      <c r="AD339" s="354">
        <v>22.04</v>
      </c>
      <c r="AE339" s="354">
        <v>20.56</v>
      </c>
      <c r="AF339" s="354">
        <v>6.25</v>
      </c>
      <c r="AG339" s="354">
        <v>14.165079365079364</v>
      </c>
      <c r="AH339" s="354">
        <v>2.5031746031746032</v>
      </c>
      <c r="AI339" s="354">
        <v>3.0126984126984127</v>
      </c>
      <c r="AJ339" s="354">
        <v>-3.4873015873015873</v>
      </c>
      <c r="AK339" s="354">
        <v>9.9611696522655446</v>
      </c>
      <c r="AL339" s="354">
        <v>8.31</v>
      </c>
      <c r="AM339" s="354">
        <v>2.1</v>
      </c>
      <c r="AN339" s="354">
        <v>2.16</v>
      </c>
      <c r="AO339" s="354">
        <v>3.8525661138502914</v>
      </c>
      <c r="AP339" s="354">
        <v>9.0308116627265562</v>
      </c>
      <c r="AQ339" s="354">
        <v>18.113962065331929</v>
      </c>
      <c r="AR339" s="354">
        <v>-15.648748293126991</v>
      </c>
      <c r="AS339" s="354">
        <v>0.89841269841269844</v>
      </c>
      <c r="AT339" s="354">
        <v>14.61</v>
      </c>
      <c r="AU339" s="354">
        <v>-6.11</v>
      </c>
      <c r="AV339" s="354">
        <v>12.59</v>
      </c>
      <c r="AW339" s="354">
        <v>8352</v>
      </c>
      <c r="AX339" s="354">
        <v>8801.2800000000007</v>
      </c>
      <c r="AY339" s="374">
        <v>0.12590994877325426</v>
      </c>
      <c r="AZ339" s="374">
        <v>2.9223803363518757</v>
      </c>
      <c r="BA339" s="374">
        <v>0.31183830606352264</v>
      </c>
      <c r="BB339" s="374">
        <v>1.2345445311417886</v>
      </c>
      <c r="BC339" s="374">
        <v>0.31183830606352264</v>
      </c>
      <c r="BD339" s="354">
        <v>10.77</v>
      </c>
      <c r="BE339" s="374">
        <v>4.8212283543042231E-2</v>
      </c>
      <c r="BF339" s="374">
        <v>4.2947792695879519E-2</v>
      </c>
      <c r="BG339" s="354">
        <v>4.16</v>
      </c>
      <c r="BH339" s="354">
        <v>4.68</v>
      </c>
      <c r="BI339" s="354">
        <v>2.67</v>
      </c>
      <c r="BJ339" s="354">
        <v>2.86</v>
      </c>
      <c r="BK339" s="374">
        <v>-2.1575342465753424</v>
      </c>
      <c r="BL339" s="374">
        <v>-0.45887494397131329</v>
      </c>
      <c r="BM339" s="354">
        <v>2.35</v>
      </c>
      <c r="BN339" s="354">
        <v>3.46</v>
      </c>
      <c r="BO339" s="374">
        <v>0.27964489537095755</v>
      </c>
      <c r="BP339" s="374">
        <v>8.3411349655934788E-2</v>
      </c>
      <c r="BQ339" s="374">
        <v>-0.1162046513595997</v>
      </c>
      <c r="BR339" s="354">
        <v>1307</v>
      </c>
      <c r="BS339" s="354">
        <v>2623</v>
      </c>
      <c r="BT339" s="354">
        <v>2317</v>
      </c>
      <c r="BU339" s="354">
        <v>15558</v>
      </c>
      <c r="BV339" s="354">
        <v>1486</v>
      </c>
      <c r="BW339" s="354">
        <v>292.24</v>
      </c>
      <c r="BX339" s="354">
        <v>17.670000000000002</v>
      </c>
      <c r="BY339" s="354">
        <v>10.93</v>
      </c>
      <c r="BZ339" s="354">
        <v>2.7992766726943943</v>
      </c>
      <c r="CA339" s="354">
        <v>57.36</v>
      </c>
      <c r="CB339" s="354">
        <v>0.72796100111658812</v>
      </c>
      <c r="CC339" s="354">
        <v>4.0646178092986602</v>
      </c>
      <c r="CD339" s="354">
        <v>1.46</v>
      </c>
      <c r="CE339" s="354">
        <v>0.89</v>
      </c>
      <c r="CF339" s="354">
        <v>1.57</v>
      </c>
      <c r="CG339" s="354">
        <v>1.41</v>
      </c>
      <c r="CH339" s="353">
        <v>790</v>
      </c>
      <c r="CI339" s="355">
        <v>8625</v>
      </c>
    </row>
    <row r="340" spans="1:87" ht="13.5" thickBot="1">
      <c r="A340" s="353" t="s">
        <v>904</v>
      </c>
      <c r="B340" s="353" t="s">
        <v>905</v>
      </c>
      <c r="C340" s="353" t="s">
        <v>96</v>
      </c>
      <c r="D340" s="353" t="s">
        <v>116</v>
      </c>
      <c r="E340" s="353" t="s">
        <v>906</v>
      </c>
      <c r="F340" s="353" t="s">
        <v>105</v>
      </c>
      <c r="G340" s="353">
        <v>12</v>
      </c>
      <c r="H340" s="353">
        <v>202112</v>
      </c>
      <c r="I340" s="353">
        <v>20221103</v>
      </c>
      <c r="J340" s="353">
        <v>20230302</v>
      </c>
      <c r="K340" s="354">
        <v>60248.46</v>
      </c>
      <c r="L340" s="354">
        <v>54.41</v>
      </c>
      <c r="M340" s="354">
        <v>1107</v>
      </c>
      <c r="N340" s="354">
        <v>1.53</v>
      </c>
      <c r="O340" s="354">
        <v>2.09</v>
      </c>
      <c r="P340" s="354">
        <v>1.91</v>
      </c>
      <c r="Q340" s="354">
        <v>1.86</v>
      </c>
      <c r="R340" s="354">
        <v>13.4</v>
      </c>
      <c r="S340" s="354">
        <v>22.6</v>
      </c>
      <c r="T340" s="354">
        <v>14.47</v>
      </c>
      <c r="U340" s="354">
        <v>8.94</v>
      </c>
      <c r="V340" s="354">
        <v>4.93</v>
      </c>
      <c r="W340" s="354">
        <v>8.81</v>
      </c>
      <c r="X340" s="354">
        <v>7.7</v>
      </c>
      <c r="Y340" s="374">
        <f t="shared" si="14"/>
        <v>0.78701825557809357</v>
      </c>
      <c r="Z340" s="374">
        <f t="shared" si="15"/>
        <v>-0.12599318955732131</v>
      </c>
      <c r="AA340" s="354">
        <v>34.49</v>
      </c>
      <c r="AB340" s="354">
        <v>9.75</v>
      </c>
      <c r="AC340" s="354">
        <v>6.09</v>
      </c>
      <c r="AD340" s="354">
        <v>6.18</v>
      </c>
      <c r="AE340" s="354">
        <v>7.07</v>
      </c>
      <c r="AF340" s="354">
        <v>0.63</v>
      </c>
      <c r="AG340" s="354">
        <v>43.53916137861497</v>
      </c>
      <c r="AH340" s="354">
        <v>10.68277321252828</v>
      </c>
      <c r="AI340" s="354">
        <v>17.48342074000842</v>
      </c>
      <c r="AJ340" s="354">
        <v>12.601935967720165</v>
      </c>
      <c r="AK340" s="354">
        <v>3.779260419489749</v>
      </c>
      <c r="AL340" s="354">
        <v>6.07</v>
      </c>
      <c r="AM340" s="354">
        <v>2.0699999999999998</v>
      </c>
      <c r="AN340" s="354">
        <v>1.58</v>
      </c>
      <c r="AO340" s="354">
        <v>1.4586827519093373</v>
      </c>
      <c r="AP340" s="354">
        <v>3.2112777166101698</v>
      </c>
      <c r="AQ340" s="354">
        <v>3.6325742359016311</v>
      </c>
      <c r="AR340" s="354">
        <v>5.0396878621081003</v>
      </c>
      <c r="AS340" s="354">
        <v>0.86527691990020716</v>
      </c>
      <c r="AT340" s="354">
        <v>26.33</v>
      </c>
      <c r="AU340" s="354">
        <v>16.29</v>
      </c>
      <c r="AV340" s="354">
        <v>100.74</v>
      </c>
      <c r="AW340" s="354">
        <v>26210.86</v>
      </c>
      <c r="AX340" s="354">
        <v>31402.52</v>
      </c>
      <c r="AY340" s="374">
        <v>0.87833743067863468</v>
      </c>
      <c r="AZ340" s="374">
        <v>18.618390804597706</v>
      </c>
      <c r="BA340" s="374">
        <v>22.375280898876404</v>
      </c>
      <c r="BB340" s="374">
        <v>18.527563374125485</v>
      </c>
      <c r="BC340" s="374">
        <v>22.375280898876404</v>
      </c>
      <c r="BD340" s="354">
        <v>34.75</v>
      </c>
      <c r="BE340" s="374">
        <v>0.25003657430435672</v>
      </c>
      <c r="BF340" s="374">
        <v>0.15424824791233754</v>
      </c>
      <c r="BG340" s="354">
        <v>26.47</v>
      </c>
      <c r="BH340" s="354">
        <v>7.51</v>
      </c>
      <c r="BI340" s="354">
        <v>17.12</v>
      </c>
      <c r="BJ340" s="354">
        <v>5.08</v>
      </c>
      <c r="BK340" s="374">
        <v>-0.27920650339996933</v>
      </c>
      <c r="BL340" s="374">
        <v>-0.11211710601954504</v>
      </c>
      <c r="BM340" s="354">
        <v>4.66</v>
      </c>
      <c r="BN340" s="354">
        <v>4.41</v>
      </c>
      <c r="BO340" s="374">
        <v>0.45891959910283658</v>
      </c>
      <c r="BP340" s="374">
        <v>0.16167794505176408</v>
      </c>
      <c r="BQ340" s="374">
        <v>0.24031151730969039</v>
      </c>
      <c r="BR340" s="354">
        <v>8475.2900000000009</v>
      </c>
      <c r="BS340" s="354">
        <v>13042.47</v>
      </c>
      <c r="BT340" s="354">
        <v>10486.84</v>
      </c>
      <c r="BU340" s="354">
        <v>10926.44</v>
      </c>
      <c r="BV340" s="354">
        <v>6115.1</v>
      </c>
      <c r="BW340" s="354">
        <v>1983.15</v>
      </c>
      <c r="BX340" s="354">
        <v>24.55</v>
      </c>
      <c r="BY340" s="354">
        <v>27.29</v>
      </c>
      <c r="BZ340" s="354">
        <v>26.538819875776397</v>
      </c>
      <c r="CA340" s="354">
        <v>23.29</v>
      </c>
      <c r="CB340" s="354">
        <v>0.50775048722879745</v>
      </c>
      <c r="CC340" s="354">
        <v>0.55972881355932202</v>
      </c>
      <c r="CD340" s="354">
        <v>0.3</v>
      </c>
      <c r="CE340" s="354">
        <v>0.78</v>
      </c>
      <c r="CF340" s="354">
        <v>0.59</v>
      </c>
      <c r="CG340" s="354">
        <v>0.17</v>
      </c>
      <c r="CH340" s="353" t="s">
        <v>100</v>
      </c>
      <c r="CI340" s="355">
        <v>29478.42</v>
      </c>
    </row>
    <row r="341" spans="1:87" ht="13.5" thickBot="1">
      <c r="A341" s="353" t="s">
        <v>907</v>
      </c>
      <c r="B341" s="353" t="s">
        <v>908</v>
      </c>
      <c r="C341" s="353" t="s">
        <v>96</v>
      </c>
      <c r="D341" s="353" t="s">
        <v>123</v>
      </c>
      <c r="E341" s="353" t="s">
        <v>124</v>
      </c>
      <c r="F341" s="353" t="s">
        <v>105</v>
      </c>
      <c r="G341" s="353">
        <v>12</v>
      </c>
      <c r="H341" s="353">
        <v>202112</v>
      </c>
      <c r="I341" s="353">
        <v>20221019</v>
      </c>
      <c r="J341" s="353">
        <v>20230125</v>
      </c>
      <c r="K341" s="354">
        <v>3152.76</v>
      </c>
      <c r="L341" s="354">
        <v>64.73</v>
      </c>
      <c r="M341" s="354">
        <v>49</v>
      </c>
      <c r="N341" s="354">
        <v>1.3</v>
      </c>
      <c r="O341" s="354"/>
      <c r="P341" s="354"/>
      <c r="Q341" s="354"/>
      <c r="R341" s="354"/>
      <c r="S341" s="354"/>
      <c r="T341" s="354"/>
      <c r="U341" s="354">
        <v>4.16</v>
      </c>
      <c r="V341" s="354"/>
      <c r="W341" s="354"/>
      <c r="X341" s="354"/>
      <c r="Y341" s="374" t="e">
        <f t="shared" si="14"/>
        <v>#DIV/0!</v>
      </c>
      <c r="Z341" s="374" t="e">
        <f t="shared" si="15"/>
        <v>#DIV/0!</v>
      </c>
      <c r="AA341" s="354">
        <v>15.74</v>
      </c>
      <c r="AB341" s="354"/>
      <c r="AC341" s="354">
        <v>15.56</v>
      </c>
      <c r="AD341" s="354"/>
      <c r="AE341" s="354"/>
      <c r="AF341" s="354"/>
      <c r="AG341" s="354">
        <v>12.315886510293968</v>
      </c>
      <c r="AH341" s="354">
        <v>4.1590904435112162</v>
      </c>
      <c r="AI341" s="354">
        <v>1.5483355525965381</v>
      </c>
      <c r="AJ341" s="354">
        <v>1.4712485916214275</v>
      </c>
      <c r="AK341" s="354">
        <v>41.547841417268664</v>
      </c>
      <c r="AL341" s="354">
        <v>14.6</v>
      </c>
      <c r="AM341" s="354">
        <v>9.98</v>
      </c>
      <c r="AN341" s="354">
        <v>5.24</v>
      </c>
      <c r="AO341" s="354">
        <v>4.9799317198935462</v>
      </c>
      <c r="AP341" s="354">
        <v>10.858173183283707</v>
      </c>
      <c r="AQ341" s="354">
        <v>39.611745521420445</v>
      </c>
      <c r="AR341" s="354">
        <v>41.687226917668028</v>
      </c>
      <c r="AS341" s="354">
        <v>3.3177711768923488</v>
      </c>
      <c r="AT341" s="354">
        <v>6.48</v>
      </c>
      <c r="AU341" s="354">
        <v>11.74</v>
      </c>
      <c r="AV341" s="354">
        <v>36.56</v>
      </c>
      <c r="AW341" s="354">
        <v>583.83000000000004</v>
      </c>
      <c r="AX341" s="354"/>
      <c r="AY341" s="374">
        <v>0.36557389319262001</v>
      </c>
      <c r="AZ341" s="374">
        <v>1.76031547059438</v>
      </c>
      <c r="BA341" s="374">
        <v>1.7391144260811937</v>
      </c>
      <c r="BB341" s="374">
        <v>1.7640690376569059</v>
      </c>
      <c r="BC341" s="374">
        <v>1.7391144260811937</v>
      </c>
      <c r="BD341" s="354">
        <v>73.430000000000007</v>
      </c>
      <c r="BE341" s="374">
        <v>0.51515833042746229</v>
      </c>
      <c r="BF341" s="374">
        <v>0.40097406444783262</v>
      </c>
      <c r="BG341" s="354">
        <v>49.56</v>
      </c>
      <c r="BH341" s="354">
        <v>44.05</v>
      </c>
      <c r="BI341" s="354">
        <v>37.93</v>
      </c>
      <c r="BJ341" s="354">
        <v>32.75</v>
      </c>
      <c r="BK341" s="374">
        <v>-4.9786986319494062E-2</v>
      </c>
      <c r="BL341" s="374">
        <v>-6.2591483699268131E-3</v>
      </c>
      <c r="BM341" s="354">
        <v>3.4</v>
      </c>
      <c r="BN341" s="354">
        <v>2.71</v>
      </c>
      <c r="BO341" s="374">
        <v>0.52896180784727076</v>
      </c>
      <c r="BP341" s="374">
        <v>6.4652424118004301E-2</v>
      </c>
      <c r="BQ341" s="374">
        <v>2.2870334083964369E-2</v>
      </c>
      <c r="BR341" s="354">
        <v>281.94</v>
      </c>
      <c r="BS341" s="354">
        <v>297.98</v>
      </c>
      <c r="BT341" s="354">
        <v>213.98</v>
      </c>
      <c r="BU341" s="354" t="s">
        <v>100</v>
      </c>
      <c r="BV341" s="354">
        <v>211.4</v>
      </c>
      <c r="BW341" s="354">
        <v>176.03</v>
      </c>
      <c r="BX341" s="354">
        <v>33.770000000000003</v>
      </c>
      <c r="BY341" s="354">
        <v>34.06</v>
      </c>
      <c r="BZ341" s="354">
        <v>57.714285714285715</v>
      </c>
      <c r="CA341" s="354">
        <v>19.72</v>
      </c>
      <c r="CB341" s="354">
        <v>0.22351342597347196</v>
      </c>
      <c r="CC341" s="354">
        <v>-0.53071290496897339</v>
      </c>
      <c r="CD341" s="354">
        <v>0</v>
      </c>
      <c r="CE341" s="354">
        <v>2.9</v>
      </c>
      <c r="CF341" s="354">
        <v>2.41</v>
      </c>
      <c r="CG341" s="354">
        <v>1.63</v>
      </c>
      <c r="CH341" s="353" t="s">
        <v>100</v>
      </c>
      <c r="CI341" s="353">
        <v>255.18</v>
      </c>
    </row>
    <row r="342" spans="1:87" ht="13.5" thickBot="1">
      <c r="A342" s="353" t="s">
        <v>909</v>
      </c>
      <c r="B342" s="353" t="s">
        <v>910</v>
      </c>
      <c r="C342" s="353" t="s">
        <v>96</v>
      </c>
      <c r="D342" s="353" t="s">
        <v>116</v>
      </c>
      <c r="E342" s="353" t="s">
        <v>228</v>
      </c>
      <c r="F342" s="353" t="s">
        <v>105</v>
      </c>
      <c r="G342" s="353">
        <v>12</v>
      </c>
      <c r="H342" s="353">
        <v>202112</v>
      </c>
      <c r="I342" s="353">
        <v>20221027</v>
      </c>
      <c r="J342" s="353">
        <v>20230126</v>
      </c>
      <c r="K342" s="354">
        <v>3004.94</v>
      </c>
      <c r="L342" s="354">
        <v>16.649999999999999</v>
      </c>
      <c r="M342" s="354">
        <v>180</v>
      </c>
      <c r="N342" s="354">
        <v>1.27</v>
      </c>
      <c r="O342" s="354">
        <v>0.72</v>
      </c>
      <c r="P342" s="354">
        <v>0.6</v>
      </c>
      <c r="Q342" s="354">
        <v>0.75</v>
      </c>
      <c r="R342" s="354">
        <v>-175</v>
      </c>
      <c r="S342" s="354">
        <v>-22.78</v>
      </c>
      <c r="T342" s="354">
        <v>-50.71</v>
      </c>
      <c r="U342" s="354">
        <v>1.17</v>
      </c>
      <c r="V342" s="354">
        <v>1.81</v>
      </c>
      <c r="W342" s="354">
        <v>1.74</v>
      </c>
      <c r="X342" s="354">
        <v>2.84</v>
      </c>
      <c r="Y342" s="374">
        <f t="shared" si="14"/>
        <v>-3.8674033149171283E-2</v>
      </c>
      <c r="Z342" s="374">
        <f t="shared" si="15"/>
        <v>0.63218390804597702</v>
      </c>
      <c r="AA342" s="354">
        <v>31.24</v>
      </c>
      <c r="AB342" s="354">
        <v>26.12</v>
      </c>
      <c r="AC342" s="354">
        <v>14.23</v>
      </c>
      <c r="AD342" s="354">
        <v>9.57</v>
      </c>
      <c r="AE342" s="354">
        <v>5.86</v>
      </c>
      <c r="AF342" s="354">
        <v>0.37</v>
      </c>
      <c r="AG342" s="354">
        <v>21.209214730539298</v>
      </c>
      <c r="AH342" s="354">
        <v>-3.6602629144576073</v>
      </c>
      <c r="AI342" s="354">
        <v>5.5773301689481745</v>
      </c>
      <c r="AJ342" s="354">
        <v>2.861513778802566</v>
      </c>
      <c r="AK342" s="354">
        <v>2.9350960951065965</v>
      </c>
      <c r="AL342" s="354">
        <v>3.79</v>
      </c>
      <c r="AM342" s="354">
        <v>1.52</v>
      </c>
      <c r="AN342" s="354">
        <v>1.3</v>
      </c>
      <c r="AO342" s="354">
        <v>1.3843667992882038</v>
      </c>
      <c r="AP342" s="354">
        <v>32.467435604724812</v>
      </c>
      <c r="AQ342" s="354">
        <v>5.2644064135564959</v>
      </c>
      <c r="AR342" s="354">
        <v>10.260769292615288</v>
      </c>
      <c r="AS342" s="354">
        <v>8.5007920028985894E-3</v>
      </c>
      <c r="AT342" s="354">
        <v>10.95</v>
      </c>
      <c r="AU342" s="354">
        <v>-7.65</v>
      </c>
      <c r="AV342" s="354">
        <v>-39.840000000000003</v>
      </c>
      <c r="AW342" s="354">
        <v>756.79</v>
      </c>
      <c r="AX342" s="354">
        <v>1897.19</v>
      </c>
      <c r="AY342" s="374">
        <v>1.3834781160196581</v>
      </c>
      <c r="AZ342" s="374">
        <v>-3.0733295436928324E-2</v>
      </c>
      <c r="BA342" s="374">
        <v>15.830978498214607</v>
      </c>
      <c r="BB342" s="374">
        <v>4.9382716049382755E-2</v>
      </c>
      <c r="BC342" s="374">
        <v>15.830978498214607</v>
      </c>
      <c r="BD342" s="354">
        <v>9.68</v>
      </c>
      <c r="BE342" s="374">
        <v>0.41552522016132143</v>
      </c>
      <c r="BF342" s="374">
        <v>-8.0231826578251578E-2</v>
      </c>
      <c r="BG342" s="354">
        <v>5.58</v>
      </c>
      <c r="BH342" s="354">
        <v>3.15</v>
      </c>
      <c r="BI342" s="354">
        <v>3.1</v>
      </c>
      <c r="BJ342" s="354">
        <v>2.38</v>
      </c>
      <c r="BK342" s="374">
        <v>-0.48693842893969874</v>
      </c>
      <c r="BL342" s="374">
        <v>-0.12804888934596367</v>
      </c>
      <c r="BM342" s="354">
        <v>0</v>
      </c>
      <c r="BN342" s="354">
        <v>0.16</v>
      </c>
      <c r="BO342" s="374">
        <v>0</v>
      </c>
      <c r="BP342" s="374">
        <v>-0.22359577974695216</v>
      </c>
      <c r="BQ342" s="374">
        <v>0.17480230780712069</v>
      </c>
      <c r="BR342" s="354">
        <v>-485.36</v>
      </c>
      <c r="BS342" s="354">
        <v>56.81</v>
      </c>
      <c r="BT342" s="354">
        <v>890.17</v>
      </c>
      <c r="BU342" s="354">
        <v>2215.34</v>
      </c>
      <c r="BV342" s="354">
        <v>-498.64</v>
      </c>
      <c r="BW342" s="354">
        <v>-3.07</v>
      </c>
      <c r="BX342" s="354">
        <v>-29.81</v>
      </c>
      <c r="BY342" s="354">
        <v>11.34</v>
      </c>
      <c r="BZ342" s="354">
        <v>20.418653408871933</v>
      </c>
      <c r="CA342" s="354">
        <v>49.29</v>
      </c>
      <c r="CB342" s="354">
        <v>0.77099975142260169</v>
      </c>
      <c r="CC342" s="354">
        <v>14.365671421747566</v>
      </c>
      <c r="CD342" s="354">
        <v>0.97</v>
      </c>
      <c r="CE342" s="354">
        <v>0.32</v>
      </c>
      <c r="CF342" s="354">
        <v>0.48</v>
      </c>
      <c r="CG342" s="354">
        <v>0.12</v>
      </c>
      <c r="CH342" s="353" t="s">
        <v>100</v>
      </c>
      <c r="CI342" s="355">
        <v>3700.27</v>
      </c>
    </row>
    <row r="343" spans="1:87" ht="13.5" thickBot="1">
      <c r="A343" s="353" t="s">
        <v>911</v>
      </c>
      <c r="B343" s="353" t="s">
        <v>912</v>
      </c>
      <c r="C343" s="353" t="s">
        <v>108</v>
      </c>
      <c r="D343" s="353" t="s">
        <v>176</v>
      </c>
      <c r="E343" s="353" t="s">
        <v>237</v>
      </c>
      <c r="F343" s="353" t="s">
        <v>105</v>
      </c>
      <c r="G343" s="353">
        <v>11</v>
      </c>
      <c r="H343" s="353">
        <v>202211</v>
      </c>
      <c r="I343" s="353">
        <v>20220928</v>
      </c>
      <c r="J343" s="353">
        <v>20230117</v>
      </c>
      <c r="K343" s="354">
        <v>6463.33</v>
      </c>
      <c r="L343" s="354">
        <v>125.09</v>
      </c>
      <c r="M343" s="354">
        <v>52</v>
      </c>
      <c r="N343" s="354">
        <v>0.65</v>
      </c>
      <c r="O343" s="354">
        <v>3.33</v>
      </c>
      <c r="P343" s="354"/>
      <c r="Q343" s="354"/>
      <c r="R343" s="354">
        <v>-0.67</v>
      </c>
      <c r="S343" s="354">
        <v>3.17</v>
      </c>
      <c r="T343" s="354">
        <v>4.7</v>
      </c>
      <c r="U343" s="354">
        <v>11</v>
      </c>
      <c r="V343" s="354">
        <v>12.06</v>
      </c>
      <c r="W343" s="354">
        <v>12.6</v>
      </c>
      <c r="X343" s="354"/>
      <c r="Y343" s="374">
        <f t="shared" si="14"/>
        <v>4.4776119402984982E-2</v>
      </c>
      <c r="Z343" s="374">
        <f t="shared" si="15"/>
        <v>-1</v>
      </c>
      <c r="AA343" s="354"/>
      <c r="AB343" s="354">
        <v>11.8</v>
      </c>
      <c r="AC343" s="354">
        <v>10.67</v>
      </c>
      <c r="AD343" s="354">
        <v>9.93</v>
      </c>
      <c r="AE343" s="354"/>
      <c r="AF343" s="354">
        <v>0.84</v>
      </c>
      <c r="AG343" s="354">
        <v>120.1407028304651</v>
      </c>
      <c r="AH343" s="354">
        <v>8.8725607016584291</v>
      </c>
      <c r="AI343" s="354">
        <v>14.837536381927215</v>
      </c>
      <c r="AJ343" s="354">
        <v>10.839880452405602</v>
      </c>
      <c r="AK343" s="354">
        <v>8.3895329248609105</v>
      </c>
      <c r="AL343" s="354">
        <v>8.36</v>
      </c>
      <c r="AM343" s="354">
        <v>2.46</v>
      </c>
      <c r="AN343" s="354">
        <v>1.05</v>
      </c>
      <c r="AO343" s="354">
        <v>1.3989046890403054</v>
      </c>
      <c r="AP343" s="354">
        <v>9.9601901793900556</v>
      </c>
      <c r="AQ343" s="354">
        <v>11.32704164680915</v>
      </c>
      <c r="AR343" s="354">
        <v>15.50435849104205</v>
      </c>
      <c r="AS343" s="354">
        <v>3.4395718164592815</v>
      </c>
      <c r="AT343" s="354">
        <v>50.85</v>
      </c>
      <c r="AU343" s="354"/>
      <c r="AV343" s="354">
        <v>18.38</v>
      </c>
      <c r="AW343" s="354">
        <v>5587.02</v>
      </c>
      <c r="AX343" s="354">
        <v>6774.12</v>
      </c>
      <c r="AY343" s="374">
        <v>0.18380649445474911</v>
      </c>
      <c r="AZ343" s="374">
        <v>1.4608612289228269</v>
      </c>
      <c r="BA343" s="374">
        <v>0.85385136076123602</v>
      </c>
      <c r="BB343" s="374">
        <v>1.438871473354232</v>
      </c>
      <c r="BC343" s="374">
        <v>0.85385136076123602</v>
      </c>
      <c r="BD343" s="354">
        <v>21.55</v>
      </c>
      <c r="BE343" s="374">
        <v>0.10837884313663462</v>
      </c>
      <c r="BF343" s="374">
        <v>7.9351017400470777E-2</v>
      </c>
      <c r="BG343" s="354">
        <v>12.56</v>
      </c>
      <c r="BH343" s="354"/>
      <c r="BI343" s="354">
        <v>9.1999999999999993</v>
      </c>
      <c r="BJ343" s="354"/>
      <c r="BK343" s="374">
        <v>-0.26942855111654102</v>
      </c>
      <c r="BL343" s="374">
        <v>-3.3274783943646906E-2</v>
      </c>
      <c r="BM343" s="354">
        <v>0.88</v>
      </c>
      <c r="BN343" s="354"/>
      <c r="BO343" s="374">
        <v>0.11552470977272776</v>
      </c>
      <c r="BP343" s="374">
        <v>7.1276997924633906E-2</v>
      </c>
      <c r="BQ343" s="374">
        <v>8.7081301834877917E-2</v>
      </c>
      <c r="BR343" s="354">
        <v>578.74</v>
      </c>
      <c r="BS343" s="354">
        <v>855.92</v>
      </c>
      <c r="BT343" s="354">
        <v>782.39</v>
      </c>
      <c r="BU343" s="354">
        <v>802.02</v>
      </c>
      <c r="BV343" s="354">
        <v>405.58</v>
      </c>
      <c r="BW343" s="354">
        <v>146.09</v>
      </c>
      <c r="BX343" s="354">
        <v>7.39</v>
      </c>
      <c r="BY343" s="354">
        <v>9.39</v>
      </c>
      <c r="BZ343" s="354">
        <v>13.555732866979998</v>
      </c>
      <c r="CA343" s="354">
        <v>47.57</v>
      </c>
      <c r="CB343" s="354">
        <v>0.60789979190722676</v>
      </c>
      <c r="CC343" s="354">
        <v>2.5830350445002175</v>
      </c>
      <c r="CD343" s="354">
        <v>0.91</v>
      </c>
      <c r="CE343" s="354">
        <v>1.67</v>
      </c>
      <c r="CF343" s="354"/>
      <c r="CG343" s="354"/>
      <c r="CH343" s="353" t="s">
        <v>100</v>
      </c>
      <c r="CI343" s="355">
        <v>2620.25</v>
      </c>
    </row>
    <row r="344" spans="1:87" ht="13.5" thickBot="1">
      <c r="A344" s="353" t="s">
        <v>913</v>
      </c>
      <c r="B344" s="353" t="s">
        <v>914</v>
      </c>
      <c r="C344" s="353" t="s">
        <v>96</v>
      </c>
      <c r="D344" s="353" t="s">
        <v>123</v>
      </c>
      <c r="E344" s="353" t="s">
        <v>306</v>
      </c>
      <c r="F344" s="353" t="s">
        <v>99</v>
      </c>
      <c r="G344" s="353">
        <v>12</v>
      </c>
      <c r="H344" s="353">
        <v>202112</v>
      </c>
      <c r="I344" s="353">
        <v>20221027</v>
      </c>
      <c r="J344" s="353">
        <v>20230124</v>
      </c>
      <c r="K344" s="354">
        <v>35822.410000000003</v>
      </c>
      <c r="L344" s="354">
        <v>93.85</v>
      </c>
      <c r="M344" s="354">
        <v>382</v>
      </c>
      <c r="N344" s="354">
        <v>1.41</v>
      </c>
      <c r="O344" s="354">
        <v>5.03</v>
      </c>
      <c r="P344" s="354">
        <v>3.97</v>
      </c>
      <c r="Q344" s="354">
        <v>4.18</v>
      </c>
      <c r="R344" s="354">
        <v>-16.5</v>
      </c>
      <c r="S344" s="354">
        <v>-3.31</v>
      </c>
      <c r="T344" s="354">
        <v>-2.57</v>
      </c>
      <c r="U344" s="354">
        <v>20.190000000000001</v>
      </c>
      <c r="V344" s="354">
        <v>26.64</v>
      </c>
      <c r="W344" s="354">
        <v>18.78</v>
      </c>
      <c r="X344" s="354">
        <v>15.98</v>
      </c>
      <c r="Y344" s="374">
        <f t="shared" si="14"/>
        <v>-0.29504504504504503</v>
      </c>
      <c r="Z344" s="374">
        <f t="shared" si="15"/>
        <v>-0.14909478168264112</v>
      </c>
      <c r="AA344" s="354">
        <v>23.93</v>
      </c>
      <c r="AB344" s="354">
        <v>7.67</v>
      </c>
      <c r="AC344" s="354">
        <v>4.6500000000000004</v>
      </c>
      <c r="AD344" s="354">
        <v>5</v>
      </c>
      <c r="AE344" s="354">
        <v>5.87</v>
      </c>
      <c r="AF344" s="354">
        <v>0.65</v>
      </c>
      <c r="AG344" s="354">
        <v>86.927490871152841</v>
      </c>
      <c r="AH344" s="354">
        <v>21.890975482524777</v>
      </c>
      <c r="AI344" s="354">
        <v>26.901408450704224</v>
      </c>
      <c r="AJ344" s="354">
        <v>28.215962441314552</v>
      </c>
      <c r="AK344" s="354">
        <v>3.3492670157068063</v>
      </c>
      <c r="AL344" s="354">
        <v>2.5</v>
      </c>
      <c r="AM344" s="354">
        <v>0.7</v>
      </c>
      <c r="AN344" s="354">
        <v>1</v>
      </c>
      <c r="AO344" s="354">
        <v>0.92499819971195396</v>
      </c>
      <c r="AP344" s="354">
        <v>1.2784415692129054</v>
      </c>
      <c r="AQ344" s="354">
        <v>2.9889800271475666</v>
      </c>
      <c r="AR344" s="354">
        <v>2.8497263819559993</v>
      </c>
      <c r="AS344" s="354">
        <v>64.924360980699007</v>
      </c>
      <c r="AT344" s="354">
        <v>133.25</v>
      </c>
      <c r="AU344" s="354">
        <v>1.62</v>
      </c>
      <c r="AV344" s="354">
        <v>1.23</v>
      </c>
      <c r="AW344" s="354">
        <v>32033</v>
      </c>
      <c r="AX344" s="354">
        <v>34211.550000000003</v>
      </c>
      <c r="AY344" s="374">
        <v>6.7033621989271819E-2</v>
      </c>
      <c r="AZ344" s="374">
        <v>3.5652173913043477</v>
      </c>
      <c r="BA344" s="374">
        <v>0</v>
      </c>
      <c r="BB344" s="374">
        <v>4.214685969843198</v>
      </c>
      <c r="BC344" s="374">
        <v>0</v>
      </c>
      <c r="BD344" s="354">
        <v>15.44</v>
      </c>
      <c r="BE344" s="374">
        <v>0</v>
      </c>
      <c r="BF344" s="374">
        <v>1.8893280988312413E-2</v>
      </c>
      <c r="BG344" s="354">
        <v>8.1199999999999992</v>
      </c>
      <c r="BH344" s="354">
        <v>6.35</v>
      </c>
      <c r="BI344" s="354">
        <v>1.95</v>
      </c>
      <c r="BJ344" s="354">
        <v>1.63</v>
      </c>
      <c r="BK344" s="374">
        <v>0</v>
      </c>
      <c r="BL344" s="374">
        <v>0</v>
      </c>
      <c r="BM344" s="354">
        <v>2.56</v>
      </c>
      <c r="BN344" s="354">
        <v>1.66</v>
      </c>
      <c r="BO344" s="374">
        <v>0.10963421899201715</v>
      </c>
      <c r="BP344" s="374">
        <v>0.24296310191481441</v>
      </c>
      <c r="BQ344" s="374">
        <v>0.31316273519771981</v>
      </c>
      <c r="BR344" s="354">
        <v>16451</v>
      </c>
      <c r="BS344" s="354">
        <v>19932</v>
      </c>
      <c r="BT344" s="354">
        <v>15522</v>
      </c>
      <c r="BU344" s="354">
        <v>42266</v>
      </c>
      <c r="BV344" s="354">
        <v>12390</v>
      </c>
      <c r="BW344" s="354">
        <v>356.52</v>
      </c>
      <c r="BX344" s="354">
        <v>23.84</v>
      </c>
      <c r="BY344" s="354">
        <v>23.84</v>
      </c>
      <c r="BZ344" s="354">
        <v>1.4407766990291262E-3</v>
      </c>
      <c r="CA344" s="354">
        <v>51.53</v>
      </c>
      <c r="CB344" s="354">
        <v>0.88550802283491514</v>
      </c>
      <c r="CC344" s="354">
        <v>-0.1541013519117525</v>
      </c>
      <c r="CD344" s="354">
        <v>1.06</v>
      </c>
      <c r="CE344" s="354">
        <v>1.01</v>
      </c>
      <c r="CF344" s="354">
        <v>0.93</v>
      </c>
      <c r="CG344" s="354">
        <v>7.0000000000000007E-2</v>
      </c>
      <c r="CH344" s="353" t="s">
        <v>100</v>
      </c>
      <c r="CI344" s="355">
        <v>61029</v>
      </c>
    </row>
    <row r="345" spans="1:87" ht="13.5" thickBot="1">
      <c r="A345" s="353" t="s">
        <v>915</v>
      </c>
      <c r="B345" s="353" t="s">
        <v>916</v>
      </c>
      <c r="C345" s="353" t="s">
        <v>108</v>
      </c>
      <c r="D345" s="353" t="s">
        <v>97</v>
      </c>
      <c r="E345" s="353" t="s">
        <v>707</v>
      </c>
      <c r="F345" s="353" t="s">
        <v>105</v>
      </c>
      <c r="G345" s="353">
        <v>12</v>
      </c>
      <c r="H345" s="353">
        <v>202112</v>
      </c>
      <c r="I345" s="353">
        <v>20221108</v>
      </c>
      <c r="J345" s="353">
        <v>20230307</v>
      </c>
      <c r="K345" s="354">
        <v>5164.37</v>
      </c>
      <c r="L345" s="354">
        <v>144.69999999999999</v>
      </c>
      <c r="M345" s="354">
        <v>36</v>
      </c>
      <c r="N345" s="354">
        <v>1.27</v>
      </c>
      <c r="O345" s="354">
        <v>0.73</v>
      </c>
      <c r="P345" s="354">
        <v>0.69</v>
      </c>
      <c r="Q345" s="354">
        <v>0.73</v>
      </c>
      <c r="R345" s="354">
        <v>10.96</v>
      </c>
      <c r="S345" s="354">
        <v>8.33</v>
      </c>
      <c r="T345" s="354">
        <v>10.38</v>
      </c>
      <c r="U345" s="354">
        <v>2.99</v>
      </c>
      <c r="V345" s="354">
        <v>2.58</v>
      </c>
      <c r="W345" s="354">
        <v>3.01</v>
      </c>
      <c r="X345" s="354">
        <v>3.25</v>
      </c>
      <c r="Y345" s="374">
        <f t="shared" si="14"/>
        <v>0.16666666666666652</v>
      </c>
      <c r="Z345" s="374">
        <f t="shared" si="15"/>
        <v>7.9734219269103068E-2</v>
      </c>
      <c r="AA345" s="354">
        <v>9.1999999999999993</v>
      </c>
      <c r="AB345" s="354"/>
      <c r="AC345" s="354">
        <v>48.4</v>
      </c>
      <c r="AD345" s="354">
        <v>48.07</v>
      </c>
      <c r="AE345" s="354">
        <v>44.52</v>
      </c>
      <c r="AF345" s="354"/>
      <c r="AG345" s="354">
        <v>23.5520165691735</v>
      </c>
      <c r="AH345" s="354">
        <v>2.030367488594699</v>
      </c>
      <c r="AI345" s="354">
        <v>2.2077304150689914</v>
      </c>
      <c r="AJ345" s="354">
        <v>1.6311119818634725</v>
      </c>
      <c r="AK345" s="354">
        <v>64.102029411764718</v>
      </c>
      <c r="AL345" s="354">
        <v>37.53</v>
      </c>
      <c r="AM345" s="354">
        <v>9.51</v>
      </c>
      <c r="AN345" s="354">
        <v>6.14</v>
      </c>
      <c r="AO345" s="354">
        <v>6.4987665688243474</v>
      </c>
      <c r="AP345" s="354">
        <v>42.715796100731112</v>
      </c>
      <c r="AQ345" s="354">
        <v>69.328690162271812</v>
      </c>
      <c r="AR345" s="354">
        <v>93.837246988572019</v>
      </c>
      <c r="AS345" s="354">
        <v>2.3672646869489768</v>
      </c>
      <c r="AT345" s="354">
        <v>15.21</v>
      </c>
      <c r="AU345" s="354">
        <v>6.38</v>
      </c>
      <c r="AV345" s="354">
        <v>19.670000000000002</v>
      </c>
      <c r="AW345" s="354">
        <v>706.79</v>
      </c>
      <c r="AX345" s="354">
        <v>858.24</v>
      </c>
      <c r="AY345" s="374">
        <v>0.19669061313223493</v>
      </c>
      <c r="AZ345" s="374">
        <v>0.13050021338244874</v>
      </c>
      <c r="BA345" s="374">
        <v>0.14611365588319497</v>
      </c>
      <c r="BB345" s="374">
        <v>0.11811023622047236</v>
      </c>
      <c r="BC345" s="374">
        <v>0.14611365588319497</v>
      </c>
      <c r="BD345" s="354">
        <v>20.16</v>
      </c>
      <c r="BE345" s="374">
        <v>9.3306742234681356E-2</v>
      </c>
      <c r="BF345" s="374">
        <v>7.0538438650432023E-2</v>
      </c>
      <c r="BG345" s="354">
        <v>11.26</v>
      </c>
      <c r="BH345" s="354">
        <v>11.51</v>
      </c>
      <c r="BI345" s="354">
        <v>8.86</v>
      </c>
      <c r="BJ345" s="354">
        <v>8.9700000000000006</v>
      </c>
      <c r="BK345" s="374">
        <v>-0.26118154158215012</v>
      </c>
      <c r="BL345" s="374">
        <v>-2.4482762718511211E-2</v>
      </c>
      <c r="BM345" s="354">
        <v>0</v>
      </c>
      <c r="BN345" s="354">
        <v>0</v>
      </c>
      <c r="BO345" s="374">
        <v>0</v>
      </c>
      <c r="BP345" s="374">
        <v>1.4346859020595668E-2</v>
      </c>
      <c r="BQ345" s="374">
        <v>1.1525664088916565E-2</v>
      </c>
      <c r="BR345" s="354">
        <v>56.17</v>
      </c>
      <c r="BS345" s="354">
        <v>99.57</v>
      </c>
      <c r="BT345" s="354">
        <v>137.27000000000001</v>
      </c>
      <c r="BU345" s="354">
        <v>429.36</v>
      </c>
      <c r="BV345" s="354">
        <v>50.33</v>
      </c>
      <c r="BW345" s="354">
        <v>13.05</v>
      </c>
      <c r="BX345" s="354">
        <v>8.6199999999999992</v>
      </c>
      <c r="BY345" s="354">
        <v>12.76</v>
      </c>
      <c r="BZ345" s="354">
        <v>-7.6388953896559793</v>
      </c>
      <c r="CA345" s="354">
        <v>44.71</v>
      </c>
      <c r="CB345" s="354">
        <v>0.55098295613114689</v>
      </c>
      <c r="CC345" s="354">
        <v>3.2203258763981752</v>
      </c>
      <c r="CD345" s="354">
        <v>0.81</v>
      </c>
      <c r="CE345" s="354">
        <v>2.58</v>
      </c>
      <c r="CF345" s="354">
        <v>1.35</v>
      </c>
      <c r="CG345" s="354">
        <v>0.71</v>
      </c>
      <c r="CH345" s="353" t="s">
        <v>100</v>
      </c>
      <c r="CI345" s="353">
        <v>521.29</v>
      </c>
    </row>
    <row r="346" spans="1:87" ht="13.5" thickBot="1">
      <c r="A346" s="353" t="s">
        <v>917</v>
      </c>
      <c r="B346" s="353" t="s">
        <v>918</v>
      </c>
      <c r="C346" s="353" t="s">
        <v>108</v>
      </c>
      <c r="D346" s="353" t="s">
        <v>123</v>
      </c>
      <c r="E346" s="353" t="s">
        <v>756</v>
      </c>
      <c r="F346" s="353" t="s">
        <v>105</v>
      </c>
      <c r="G346" s="353">
        <v>12</v>
      </c>
      <c r="H346" s="353">
        <v>202112</v>
      </c>
      <c r="I346" s="353">
        <v>20221103</v>
      </c>
      <c r="J346" s="353">
        <v>20230223</v>
      </c>
      <c r="K346" s="354">
        <v>8620.15</v>
      </c>
      <c r="L346" s="354">
        <v>37.979999999999997</v>
      </c>
      <c r="M346" s="354">
        <v>227</v>
      </c>
      <c r="N346" s="354">
        <v>2.14</v>
      </c>
      <c r="O346" s="354">
        <v>-2.23</v>
      </c>
      <c r="P346" s="354">
        <v>-2.0699999999999998</v>
      </c>
      <c r="Q346" s="354">
        <v>-1.68</v>
      </c>
      <c r="R346" s="354">
        <v>-8.9700000000000006</v>
      </c>
      <c r="S346" s="354">
        <v>-62.83</v>
      </c>
      <c r="T346" s="354">
        <v>-166.81</v>
      </c>
      <c r="U346" s="354">
        <v>-6.04</v>
      </c>
      <c r="V346" s="354">
        <v>13.24</v>
      </c>
      <c r="W346" s="354">
        <v>-11.42</v>
      </c>
      <c r="X346" s="354">
        <v>-5.4</v>
      </c>
      <c r="Y346" s="374">
        <f t="shared" si="14"/>
        <v>-1.8625377643504533</v>
      </c>
      <c r="Z346" s="374">
        <f t="shared" si="15"/>
        <v>-0.5271453590192644</v>
      </c>
      <c r="AA346" s="354"/>
      <c r="AB346" s="354"/>
      <c r="AC346" s="354"/>
      <c r="AD346" s="354"/>
      <c r="AE346" s="354"/>
      <c r="AF346" s="354"/>
      <c r="AG346" s="354">
        <v>22.613672091319959</v>
      </c>
      <c r="AH346" s="354">
        <v>-5.4830382822129726</v>
      </c>
      <c r="AI346" s="354">
        <v>-8.1457153575447929</v>
      </c>
      <c r="AJ346" s="354">
        <v>-8.5754568677539798</v>
      </c>
      <c r="AK346" s="354">
        <v>-4.493159703413899</v>
      </c>
      <c r="AL346" s="354">
        <v>2.6</v>
      </c>
      <c r="AM346" s="354">
        <v>1.53</v>
      </c>
      <c r="AN346" s="354">
        <v>1.7</v>
      </c>
      <c r="AO346" s="354">
        <v>1.3160066538127402</v>
      </c>
      <c r="AP346" s="354">
        <v>-4.7627534085613572</v>
      </c>
      <c r="AQ346" s="354">
        <v>-3.6534228895872487</v>
      </c>
      <c r="AR346" s="354">
        <v>-3.4703390616097849</v>
      </c>
      <c r="AS346" s="354">
        <v>24.003219957484056</v>
      </c>
      <c r="AT346" s="354">
        <v>24.79</v>
      </c>
      <c r="AU346" s="354"/>
      <c r="AV346" s="354">
        <v>513.66</v>
      </c>
      <c r="AW346" s="354">
        <v>7839.44</v>
      </c>
      <c r="AX346" s="354">
        <v>3176.39</v>
      </c>
      <c r="AY346" s="374">
        <v>5.1366423453656065</v>
      </c>
      <c r="AZ346" s="374">
        <v>10.243961689889147</v>
      </c>
      <c r="BA346" s="374">
        <v>6.5230773368936621</v>
      </c>
      <c r="BB346" s="374">
        <v>8.824044822184149</v>
      </c>
      <c r="BC346" s="374">
        <v>6.5230773368936621</v>
      </c>
      <c r="BD346" s="354">
        <v>-20.2</v>
      </c>
      <c r="BE346" s="374">
        <v>-0.13556637828214771</v>
      </c>
      <c r="BF346" s="374">
        <v>-1.1122483470622876E-2</v>
      </c>
      <c r="BG346" s="354">
        <v>-12.97</v>
      </c>
      <c r="BH346" s="354"/>
      <c r="BI346" s="354">
        <v>-1.9</v>
      </c>
      <c r="BJ346" s="354"/>
      <c r="BK346" s="374">
        <v>5.2756755097162433E-2</v>
      </c>
      <c r="BL346" s="374">
        <v>-1.9003614648420489E-2</v>
      </c>
      <c r="BM346" s="354">
        <v>0</v>
      </c>
      <c r="BN346" s="354"/>
      <c r="BO346" s="374">
        <v>0</v>
      </c>
      <c r="BP346" s="374">
        <v>-0.14980978913150195</v>
      </c>
      <c r="BQ346" s="374">
        <v>-0.23430210021185735</v>
      </c>
      <c r="BR346" s="354">
        <v>3026.95</v>
      </c>
      <c r="BS346" s="354">
        <v>3095.63</v>
      </c>
      <c r="BT346" s="354">
        <v>3165.64</v>
      </c>
      <c r="BU346" s="354">
        <v>3384.79</v>
      </c>
      <c r="BV346" s="354">
        <v>3624.12</v>
      </c>
      <c r="BW346" s="354">
        <v>1024.4000000000001</v>
      </c>
      <c r="BX346" s="354">
        <v>-24.25</v>
      </c>
      <c r="BY346" s="354">
        <v>-24.25</v>
      </c>
      <c r="BZ346" s="354">
        <v>-18.32085704521478</v>
      </c>
      <c r="CA346" s="354">
        <v>37.61</v>
      </c>
      <c r="CB346" s="354">
        <v>0.94938924305289984</v>
      </c>
      <c r="CC346" s="354">
        <v>1.0947156935339539</v>
      </c>
      <c r="CD346" s="354">
        <v>0.6</v>
      </c>
      <c r="CE346" s="354">
        <v>1.05</v>
      </c>
      <c r="CF346" s="354">
        <v>1.61</v>
      </c>
      <c r="CG346" s="354">
        <v>1.57</v>
      </c>
      <c r="CH346" s="353" t="s">
        <v>100</v>
      </c>
      <c r="CI346" s="355">
        <v>6381.69</v>
      </c>
    </row>
    <row r="347" spans="1:87" ht="13.5" thickBot="1">
      <c r="A347" s="353" t="s">
        <v>919</v>
      </c>
      <c r="B347" s="353" t="s">
        <v>920</v>
      </c>
      <c r="C347" s="353" t="s">
        <v>108</v>
      </c>
      <c r="D347" s="353" t="s">
        <v>143</v>
      </c>
      <c r="E347" s="353" t="s">
        <v>772</v>
      </c>
      <c r="F347" s="353" t="s">
        <v>105</v>
      </c>
      <c r="G347" s="353">
        <v>12</v>
      </c>
      <c r="H347" s="353">
        <v>202112</v>
      </c>
      <c r="I347" s="353">
        <v>20221101</v>
      </c>
      <c r="J347" s="353">
        <v>20230228</v>
      </c>
      <c r="K347" s="354">
        <v>4631.7299999999996</v>
      </c>
      <c r="L347" s="354">
        <v>494.12</v>
      </c>
      <c r="M347" s="354">
        <v>9</v>
      </c>
      <c r="N347" s="354">
        <v>0.98</v>
      </c>
      <c r="O347" s="354"/>
      <c r="P347" s="354"/>
      <c r="Q347" s="354"/>
      <c r="R347" s="354"/>
      <c r="S347" s="354"/>
      <c r="T347" s="354"/>
      <c r="U347" s="354">
        <v>41.95</v>
      </c>
      <c r="V347" s="354"/>
      <c r="W347" s="354"/>
      <c r="X347" s="354"/>
      <c r="Y347" s="374" t="e">
        <f t="shared" si="14"/>
        <v>#DIV/0!</v>
      </c>
      <c r="Z347" s="374" t="e">
        <f t="shared" si="15"/>
        <v>#DIV/0!</v>
      </c>
      <c r="AA347" s="354">
        <v>79.97</v>
      </c>
      <c r="AB347" s="354"/>
      <c r="AC347" s="354">
        <v>11.78</v>
      </c>
      <c r="AD347" s="354"/>
      <c r="AE347" s="354"/>
      <c r="AF347" s="354"/>
      <c r="AG347" s="354">
        <v>643.32206101984207</v>
      </c>
      <c r="AH347" s="354">
        <v>35.291231064646894</v>
      </c>
      <c r="AI347" s="354">
        <v>50.798911883934288</v>
      </c>
      <c r="AJ347" s="354">
        <v>26.583315553659055</v>
      </c>
      <c r="AK347" s="354">
        <v>9.8271789982548938</v>
      </c>
      <c r="AL347" s="354">
        <v>9.58</v>
      </c>
      <c r="AM347" s="354">
        <v>4.55</v>
      </c>
      <c r="AN347" s="354">
        <v>0.77</v>
      </c>
      <c r="AO347" s="354">
        <v>0.87415283406801525</v>
      </c>
      <c r="AP347" s="354">
        <v>8.1761732705285315</v>
      </c>
      <c r="AQ347" s="354">
        <v>11.070351352089192</v>
      </c>
      <c r="AR347" s="354">
        <v>21.154690118462874</v>
      </c>
      <c r="AS347" s="354">
        <v>17.414550885427779</v>
      </c>
      <c r="AT347" s="354">
        <v>108.7</v>
      </c>
      <c r="AU347" s="354">
        <v>6.2</v>
      </c>
      <c r="AV347" s="354">
        <v>11.09</v>
      </c>
      <c r="AW347" s="354">
        <v>5562.71</v>
      </c>
      <c r="AX347" s="354"/>
      <c r="AY347" s="374">
        <v>0.11090820966030585</v>
      </c>
      <c r="AZ347" s="374">
        <v>9.9059092253018954E-2</v>
      </c>
      <c r="BA347" s="374">
        <v>0.40140979902864909</v>
      </c>
      <c r="BB347" s="374">
        <v>9.9456521739130541E-2</v>
      </c>
      <c r="BC347" s="374">
        <v>0.40140979902864909</v>
      </c>
      <c r="BD347" s="354">
        <v>45.79</v>
      </c>
      <c r="BE347" s="374">
        <v>0.20411176575020867</v>
      </c>
      <c r="BF347" s="374">
        <v>0.12076340637349849</v>
      </c>
      <c r="BG347" s="354">
        <v>26.02</v>
      </c>
      <c r="BH347" s="354">
        <v>10.59</v>
      </c>
      <c r="BI347" s="354">
        <v>11.2</v>
      </c>
      <c r="BJ347" s="354">
        <v>4.92</v>
      </c>
      <c r="BK347" s="374">
        <v>-0.47669517775505105</v>
      </c>
      <c r="BL347" s="374">
        <v>-3.7641482855238717E-2</v>
      </c>
      <c r="BM347" s="354">
        <v>0.2</v>
      </c>
      <c r="BN347" s="354">
        <v>0.38</v>
      </c>
      <c r="BO347" s="374">
        <v>2.8335650807085427E-2</v>
      </c>
      <c r="BP347" s="374">
        <v>7.0694158900356352E-2</v>
      </c>
      <c r="BQ347" s="374">
        <v>5.3250767319683215E-2</v>
      </c>
      <c r="BR347" s="354">
        <v>288.60000000000002</v>
      </c>
      <c r="BS347" s="354">
        <v>470.42</v>
      </c>
      <c r="BT347" s="354">
        <v>483.57</v>
      </c>
      <c r="BU347" s="354">
        <v>788.45</v>
      </c>
      <c r="BV347" s="354">
        <v>189.58</v>
      </c>
      <c r="BW347" s="354">
        <v>9.91</v>
      </c>
      <c r="BX347" s="354">
        <v>5.49</v>
      </c>
      <c r="BY347" s="354">
        <v>6.52</v>
      </c>
      <c r="BZ347" s="354">
        <v>19.037437005039596</v>
      </c>
      <c r="CA347" s="354">
        <v>37.33</v>
      </c>
      <c r="CB347" s="354">
        <v>0.71675444600055926</v>
      </c>
      <c r="CC347" s="354">
        <v>0.91816350238620004</v>
      </c>
      <c r="CD347" s="354">
        <v>0.6</v>
      </c>
      <c r="CE347" s="354">
        <v>1.4</v>
      </c>
      <c r="CF347" s="354">
        <v>0.93</v>
      </c>
      <c r="CG347" s="354">
        <v>0.27</v>
      </c>
      <c r="CH347" s="353" t="s">
        <v>100</v>
      </c>
      <c r="CI347" s="353">
        <v>711.79</v>
      </c>
    </row>
    <row r="348" spans="1:87" ht="13.5" thickBot="1">
      <c r="A348" s="353" t="s">
        <v>921</v>
      </c>
      <c r="B348" s="353" t="s">
        <v>922</v>
      </c>
      <c r="C348" s="353" t="s">
        <v>96</v>
      </c>
      <c r="D348" s="353" t="s">
        <v>123</v>
      </c>
      <c r="E348" s="353" t="s">
        <v>344</v>
      </c>
      <c r="F348" s="353" t="s">
        <v>105</v>
      </c>
      <c r="G348" s="353">
        <v>12</v>
      </c>
      <c r="H348" s="353">
        <v>202112</v>
      </c>
      <c r="I348" s="353">
        <v>20221103</v>
      </c>
      <c r="J348" s="353">
        <v>20230223</v>
      </c>
      <c r="K348" s="354">
        <v>7742.54</v>
      </c>
      <c r="L348" s="354">
        <v>28.74</v>
      </c>
      <c r="M348" s="354">
        <v>269</v>
      </c>
      <c r="N348" s="354">
        <v>0.45</v>
      </c>
      <c r="O348" s="354">
        <v>0.25</v>
      </c>
      <c r="P348" s="354">
        <v>0.28000000000000003</v>
      </c>
      <c r="Q348" s="354">
        <v>0.26</v>
      </c>
      <c r="R348" s="354">
        <v>16</v>
      </c>
      <c r="S348" s="354">
        <v>8</v>
      </c>
      <c r="T348" s="354">
        <v>9.81</v>
      </c>
      <c r="U348" s="354">
        <v>1.1299999999999999</v>
      </c>
      <c r="V348" s="354">
        <v>1.1399999999999999</v>
      </c>
      <c r="W348" s="354">
        <v>1.1000000000000001</v>
      </c>
      <c r="X348" s="354">
        <v>1.18</v>
      </c>
      <c r="Y348" s="374">
        <f t="shared" si="14"/>
        <v>-3.5087719298245501E-2</v>
      </c>
      <c r="Z348" s="374">
        <f t="shared" si="15"/>
        <v>7.2727272727272529E-2</v>
      </c>
      <c r="AA348" s="354">
        <v>-1.1299999999999999</v>
      </c>
      <c r="AB348" s="354">
        <v>8.26</v>
      </c>
      <c r="AC348" s="354">
        <v>25.43</v>
      </c>
      <c r="AD348" s="354">
        <v>26.13</v>
      </c>
      <c r="AE348" s="354">
        <v>24.29</v>
      </c>
      <c r="AF348" s="354">
        <v>3.16</v>
      </c>
      <c r="AG348" s="354">
        <v>10.793257068245383</v>
      </c>
      <c r="AH348" s="354">
        <v>-0.18331070604556615</v>
      </c>
      <c r="AI348" s="354">
        <v>0.67838463421691042</v>
      </c>
      <c r="AJ348" s="354">
        <v>-0.39548789625574027</v>
      </c>
      <c r="AK348" s="354">
        <v>41.584078673250112</v>
      </c>
      <c r="AL348" s="354">
        <v>25.9</v>
      </c>
      <c r="AM348" s="354">
        <v>2.0299999999999998</v>
      </c>
      <c r="AN348" s="354">
        <v>2.66</v>
      </c>
      <c r="AO348" s="354">
        <v>3.7971977491922737</v>
      </c>
      <c r="AP348" s="354">
        <v>35.556704276298852</v>
      </c>
      <c r="AQ348" s="354">
        <v>60.414297993799309</v>
      </c>
      <c r="AR348" s="354">
        <v>-103.6292939278546</v>
      </c>
      <c r="AS348" s="354">
        <v>0.16949322294184416</v>
      </c>
      <c r="AT348" s="354">
        <v>14.19</v>
      </c>
      <c r="AU348" s="354">
        <v>15.85</v>
      </c>
      <c r="AV348" s="354">
        <v>36.58</v>
      </c>
      <c r="AW348" s="354">
        <v>2714.79</v>
      </c>
      <c r="AX348" s="354">
        <v>2954.88</v>
      </c>
      <c r="AY348" s="374">
        <v>0.36577608494526664</v>
      </c>
      <c r="AZ348" s="374">
        <v>-2.3629584352078239</v>
      </c>
      <c r="BA348" s="374">
        <v>-0.56746472267899861</v>
      </c>
      <c r="BB348" s="374">
        <v>-2.1611465310890545</v>
      </c>
      <c r="BC348" s="374">
        <v>-0.56746472267899861</v>
      </c>
      <c r="BD348" s="354">
        <v>-0.77</v>
      </c>
      <c r="BE348" s="374">
        <v>8.4524792397193908E-3</v>
      </c>
      <c r="BF348" s="374">
        <v>-6.9771329402336796E-3</v>
      </c>
      <c r="BG348" s="354">
        <v>-0.67</v>
      </c>
      <c r="BH348" s="354">
        <v>1.87</v>
      </c>
      <c r="BI348" s="354">
        <v>-0.37</v>
      </c>
      <c r="BJ348" s="354">
        <v>0.63</v>
      </c>
      <c r="BK348" s="374">
        <v>-1.5829847498127221</v>
      </c>
      <c r="BL348" s="374">
        <v>-9.9494760819889005E-2</v>
      </c>
      <c r="BM348" s="354">
        <v>3.06</v>
      </c>
      <c r="BN348" s="354">
        <v>2.5499999999999998</v>
      </c>
      <c r="BO348" s="374">
        <v>-4.8005924966611362</v>
      </c>
      <c r="BP348" s="374">
        <v>-6.498075364961579E-3</v>
      </c>
      <c r="BQ348" s="374">
        <v>-1.4019422057984413E-2</v>
      </c>
      <c r="BR348" s="354">
        <v>67.3</v>
      </c>
      <c r="BS348" s="354">
        <v>393.83</v>
      </c>
      <c r="BT348" s="354">
        <v>296.07</v>
      </c>
      <c r="BU348" s="354">
        <v>496.95</v>
      </c>
      <c r="BV348" s="354">
        <v>-30.46</v>
      </c>
      <c r="BW348" s="354">
        <v>-224.1</v>
      </c>
      <c r="BX348" s="354">
        <v>-1.04</v>
      </c>
      <c r="BY348" s="354">
        <v>-1.04</v>
      </c>
      <c r="BZ348" s="354">
        <v>0.96155162020820761</v>
      </c>
      <c r="CA348" s="354">
        <v>12.61</v>
      </c>
      <c r="CB348" s="354">
        <v>0.52228982002283453</v>
      </c>
      <c r="CC348" s="354">
        <v>11.082484810256938</v>
      </c>
      <c r="CD348" s="354">
        <v>0.14000000000000001</v>
      </c>
      <c r="CE348" s="354">
        <v>0.19</v>
      </c>
      <c r="CF348" s="354">
        <v>0.17</v>
      </c>
      <c r="CG348" s="354">
        <v>0.04</v>
      </c>
      <c r="CH348" s="353" t="s">
        <v>100</v>
      </c>
      <c r="CI348" s="355">
        <v>4029.08</v>
      </c>
    </row>
    <row r="349" spans="1:87" ht="13.5" thickBot="1">
      <c r="A349" s="353" t="s">
        <v>923</v>
      </c>
      <c r="B349" s="353" t="s">
        <v>924</v>
      </c>
      <c r="C349" s="353" t="s">
        <v>96</v>
      </c>
      <c r="D349" s="353" t="s">
        <v>412</v>
      </c>
      <c r="E349" s="353" t="s">
        <v>824</v>
      </c>
      <c r="F349" s="353" t="s">
        <v>99</v>
      </c>
      <c r="G349" s="353">
        <v>12</v>
      </c>
      <c r="H349" s="353">
        <v>202112</v>
      </c>
      <c r="I349" s="353">
        <v>20221026</v>
      </c>
      <c r="J349" s="353">
        <v>20230215</v>
      </c>
      <c r="K349" s="354">
        <v>36038.269999999997</v>
      </c>
      <c r="L349" s="354">
        <v>133.25</v>
      </c>
      <c r="M349" s="354">
        <v>270</v>
      </c>
      <c r="N349" s="354">
        <v>1.21</v>
      </c>
      <c r="O349" s="354">
        <v>1.25</v>
      </c>
      <c r="P349" s="354">
        <v>1.23</v>
      </c>
      <c r="Q349" s="354">
        <v>1.1200000000000001</v>
      </c>
      <c r="R349" s="354">
        <v>4.8</v>
      </c>
      <c r="S349" s="354">
        <v>22.86</v>
      </c>
      <c r="T349" s="354">
        <v>11.85</v>
      </c>
      <c r="U349" s="354">
        <v>4.03</v>
      </c>
      <c r="V349" s="354">
        <v>2.0699999999999998</v>
      </c>
      <c r="W349" s="354">
        <v>4.54</v>
      </c>
      <c r="X349" s="354">
        <v>5.52</v>
      </c>
      <c r="Y349" s="374">
        <f t="shared" si="14"/>
        <v>1.1932367149758454</v>
      </c>
      <c r="Z349" s="374">
        <f t="shared" si="15"/>
        <v>0.21585903083700431</v>
      </c>
      <c r="AA349" s="354">
        <v>-8.6999999999999993</v>
      </c>
      <c r="AB349" s="354">
        <v>45.45</v>
      </c>
      <c r="AC349" s="354">
        <v>33.06</v>
      </c>
      <c r="AD349" s="354">
        <v>29.33</v>
      </c>
      <c r="AE349" s="354">
        <v>24.16</v>
      </c>
      <c r="AF349" s="354">
        <v>0.65</v>
      </c>
      <c r="AG349" s="354">
        <v>29.908424908424909</v>
      </c>
      <c r="AH349" s="354">
        <v>3.9340659340659339</v>
      </c>
      <c r="AI349" s="354">
        <v>4.8717948717948714</v>
      </c>
      <c r="AJ349" s="354">
        <v>4.5201465201465201</v>
      </c>
      <c r="AK349" s="354">
        <v>26.887421052631584</v>
      </c>
      <c r="AL349" s="354">
        <v>45.29</v>
      </c>
      <c r="AM349" s="354"/>
      <c r="AN349" s="354">
        <v>4.41</v>
      </c>
      <c r="AO349" s="354">
        <v>5.3882755664421307</v>
      </c>
      <c r="AP349" s="354">
        <v>20.674468984962409</v>
      </c>
      <c r="AQ349" s="354">
        <v>33.079150375939847</v>
      </c>
      <c r="AR349" s="354">
        <v>35.652568881685575</v>
      </c>
      <c r="AS349" s="354">
        <v>4.6959706959706962</v>
      </c>
      <c r="AT349" s="354">
        <v>-3.38</v>
      </c>
      <c r="AU349" s="354">
        <v>-11.93</v>
      </c>
      <c r="AV349" s="354">
        <v>34.39</v>
      </c>
      <c r="AW349" s="354">
        <v>5788</v>
      </c>
      <c r="AX349" s="354">
        <v>8670.5400000000009</v>
      </c>
      <c r="AY349" s="374">
        <v>0.3438588344555375</v>
      </c>
      <c r="AZ349" s="374">
        <v>1.5734265734265731</v>
      </c>
      <c r="BA349" s="374">
        <v>3.4162679425837319</v>
      </c>
      <c r="BB349" s="374">
        <v>1.569767441860465</v>
      </c>
      <c r="BC349" s="374">
        <v>3.4162679425837319</v>
      </c>
      <c r="BD349" s="354">
        <v>-139.80000000000001</v>
      </c>
      <c r="BE349" s="374">
        <v>0.15836284279008483</v>
      </c>
      <c r="BF349" s="374">
        <v>0.1111571103291244</v>
      </c>
      <c r="BG349" s="354">
        <v>14.24</v>
      </c>
      <c r="BH349" s="354">
        <v>8.52</v>
      </c>
      <c r="BI349" s="354">
        <v>7.28</v>
      </c>
      <c r="BJ349" s="354">
        <v>4.6399999999999997</v>
      </c>
      <c r="BK349" s="374">
        <v>-7.2180451127819553E-2</v>
      </c>
      <c r="BL349" s="374">
        <v>-1.1757501530924679E-2</v>
      </c>
      <c r="BM349" s="354">
        <v>0.45</v>
      </c>
      <c r="BN349" s="354">
        <v>0.38</v>
      </c>
      <c r="BO349" s="374">
        <v>0.11438547486033521</v>
      </c>
      <c r="BP349" s="374">
        <v>3.0033330285257908E-2</v>
      </c>
      <c r="BQ349" s="374">
        <v>3.4507569433899689E-2</v>
      </c>
      <c r="BR349" s="354">
        <v>957</v>
      </c>
      <c r="BS349" s="354">
        <v>1193</v>
      </c>
      <c r="BT349" s="354">
        <v>820</v>
      </c>
      <c r="BU349" s="354">
        <v>8712</v>
      </c>
      <c r="BV349" s="354">
        <v>410</v>
      </c>
      <c r="BW349" s="354">
        <v>157.34</v>
      </c>
      <c r="BX349" s="354">
        <v>13.15</v>
      </c>
      <c r="BY349" s="354">
        <v>13.78</v>
      </c>
      <c r="BZ349" s="354">
        <v>4.930769230769231</v>
      </c>
      <c r="CA349" s="354"/>
      <c r="CB349" s="354">
        <v>1.0589373226721692</v>
      </c>
      <c r="CC349" s="354">
        <v>3.8698308270676698</v>
      </c>
      <c r="CD349" s="354">
        <v>-9.51</v>
      </c>
      <c r="CE349" s="354">
        <v>0.88</v>
      </c>
      <c r="CF349" s="354">
        <v>0.95</v>
      </c>
      <c r="CG349" s="354">
        <v>0.6</v>
      </c>
      <c r="CH349" s="353" t="s">
        <v>100</v>
      </c>
      <c r="CI349" s="353">
        <v>-819</v>
      </c>
    </row>
    <row r="350" spans="1:87" ht="13.5" thickBot="1">
      <c r="A350" s="353" t="s">
        <v>925</v>
      </c>
      <c r="B350" s="353" t="s">
        <v>926</v>
      </c>
      <c r="C350" s="353" t="s">
        <v>96</v>
      </c>
      <c r="D350" s="353" t="s">
        <v>129</v>
      </c>
      <c r="E350" s="353" t="s">
        <v>133</v>
      </c>
      <c r="F350" s="353" t="s">
        <v>99</v>
      </c>
      <c r="G350" s="353">
        <v>10</v>
      </c>
      <c r="H350" s="353">
        <v>202210</v>
      </c>
      <c r="I350" s="353">
        <v>20221208</v>
      </c>
      <c r="J350" s="353">
        <v>20230302</v>
      </c>
      <c r="K350" s="354">
        <v>15995.76</v>
      </c>
      <c r="L350" s="354">
        <v>324.10000000000002</v>
      </c>
      <c r="M350" s="354">
        <v>49</v>
      </c>
      <c r="N350" s="354">
        <v>0.95</v>
      </c>
      <c r="O350" s="354">
        <v>3.09</v>
      </c>
      <c r="P350" s="354">
        <v>2.65</v>
      </c>
      <c r="Q350" s="354">
        <v>3.01</v>
      </c>
      <c r="R350" s="354">
        <v>-11</v>
      </c>
      <c r="S350" s="354">
        <v>-0.31</v>
      </c>
      <c r="T350" s="354">
        <v>-2.78</v>
      </c>
      <c r="U350" s="354">
        <v>12.42</v>
      </c>
      <c r="V350" s="354">
        <v>12.76</v>
      </c>
      <c r="W350" s="354">
        <v>12.44</v>
      </c>
      <c r="X350" s="354">
        <v>14.08</v>
      </c>
      <c r="Y350" s="374">
        <f t="shared" si="14"/>
        <v>-2.5078369905956133E-2</v>
      </c>
      <c r="Z350" s="374">
        <f t="shared" si="15"/>
        <v>0.13183279742765275</v>
      </c>
      <c r="AA350" s="354">
        <v>3.31</v>
      </c>
      <c r="AB350" s="354">
        <v>11</v>
      </c>
      <c r="AC350" s="354">
        <v>26.09</v>
      </c>
      <c r="AD350" s="354">
        <v>26.05</v>
      </c>
      <c r="AE350" s="354">
        <v>23.02</v>
      </c>
      <c r="AF350" s="354">
        <v>2.37</v>
      </c>
      <c r="AG350" s="354">
        <v>67.109533468559832</v>
      </c>
      <c r="AH350" s="354">
        <v>7.8275862068965516</v>
      </c>
      <c r="AI350" s="354">
        <v>14.044624746450303</v>
      </c>
      <c r="AJ350" s="354">
        <v>9.1359026369168355</v>
      </c>
      <c r="AK350" s="354">
        <v>22.632146158290009</v>
      </c>
      <c r="AL350" s="354">
        <v>16.600000000000001</v>
      </c>
      <c r="AM350" s="354">
        <v>2.23</v>
      </c>
      <c r="AN350" s="354">
        <v>4.83</v>
      </c>
      <c r="AO350" s="354">
        <v>5.5299072087048513</v>
      </c>
      <c r="AP350" s="354">
        <v>21.892662438674165</v>
      </c>
      <c r="AQ350" s="354">
        <v>26.423596187175043</v>
      </c>
      <c r="AR350" s="354">
        <v>40.620999111900531</v>
      </c>
      <c r="AS350" s="354">
        <v>2.8032454361054766</v>
      </c>
      <c r="AT350" s="354">
        <v>145.37</v>
      </c>
      <c r="AU350" s="354">
        <v>6.42</v>
      </c>
      <c r="AV350" s="354">
        <v>13.2</v>
      </c>
      <c r="AW350" s="354">
        <v>3308.4</v>
      </c>
      <c r="AX350" s="354">
        <v>3475.46</v>
      </c>
      <c r="AY350" s="374">
        <v>0.20222962688716117</v>
      </c>
      <c r="AZ350" s="374">
        <v>11.351929530201344</v>
      </c>
      <c r="BA350" s="374">
        <v>0.62219371391917899</v>
      </c>
      <c r="BB350" s="374">
        <v>11.301820633822528</v>
      </c>
      <c r="BC350" s="374">
        <v>0.62219371391917899</v>
      </c>
      <c r="BD350" s="354">
        <v>8.76</v>
      </c>
      <c r="BE350" s="374">
        <v>4.9705741228542613E-2</v>
      </c>
      <c r="BF350" s="374">
        <v>4.0167790823549002E-2</v>
      </c>
      <c r="BG350" s="354">
        <v>6.57</v>
      </c>
      <c r="BH350" s="354">
        <v>9.83</v>
      </c>
      <c r="BI350" s="354">
        <v>5.32</v>
      </c>
      <c r="BJ350" s="354">
        <v>8.1</v>
      </c>
      <c r="BK350" s="374">
        <v>-0.34950895436164064</v>
      </c>
      <c r="BL350" s="374">
        <v>-7.3144929726462138E-2</v>
      </c>
      <c r="BM350" s="354">
        <v>0.02</v>
      </c>
      <c r="BN350" s="354">
        <v>0.02</v>
      </c>
      <c r="BO350" s="374">
        <v>7.665198237885462E-3</v>
      </c>
      <c r="BP350" s="374">
        <v>2.462589255299991E-2</v>
      </c>
      <c r="BQ350" s="374">
        <v>2.8741907245066495E-2</v>
      </c>
      <c r="BR350" s="354">
        <v>532.6</v>
      </c>
      <c r="BS350" s="354">
        <v>825.9</v>
      </c>
      <c r="BT350" s="354">
        <v>963.5</v>
      </c>
      <c r="BU350" s="354">
        <v>2350.8000000000002</v>
      </c>
      <c r="BV350" s="354">
        <v>385.8</v>
      </c>
      <c r="BW350" s="354">
        <v>-86.9</v>
      </c>
      <c r="BX350" s="354">
        <v>11.66</v>
      </c>
      <c r="BY350" s="354">
        <v>18.670000000000002</v>
      </c>
      <c r="BZ350" s="354">
        <v>8.8586387434554972</v>
      </c>
      <c r="CA350" s="354">
        <v>24.68</v>
      </c>
      <c r="CB350" s="354">
        <v>0.37569503058569659</v>
      </c>
      <c r="CC350" s="354">
        <v>3.1413186550197438</v>
      </c>
      <c r="CD350" s="354">
        <v>0.33</v>
      </c>
      <c r="CE350" s="354">
        <v>1.2</v>
      </c>
      <c r="CF350" s="354">
        <v>0.71</v>
      </c>
      <c r="CG350" s="354">
        <v>0.27</v>
      </c>
      <c r="CH350" s="353" t="s">
        <v>100</v>
      </c>
      <c r="CI350" s="355">
        <v>7174.7</v>
      </c>
    </row>
    <row r="351" spans="1:87" ht="13.5" thickBot="1">
      <c r="A351" s="353" t="s">
        <v>927</v>
      </c>
      <c r="B351" s="353" t="s">
        <v>928</v>
      </c>
      <c r="C351" s="353" t="s">
        <v>96</v>
      </c>
      <c r="D351" s="353" t="s">
        <v>116</v>
      </c>
      <c r="E351" s="353" t="s">
        <v>312</v>
      </c>
      <c r="F351" s="353" t="s">
        <v>99</v>
      </c>
      <c r="G351" s="353">
        <v>12</v>
      </c>
      <c r="H351" s="353">
        <v>202112</v>
      </c>
      <c r="I351" s="353">
        <v>20221103</v>
      </c>
      <c r="J351" s="353">
        <v>20230202</v>
      </c>
      <c r="K351" s="354">
        <v>140245.29999999999</v>
      </c>
      <c r="L351" s="354">
        <v>112.55</v>
      </c>
      <c r="M351" s="354">
        <v>1246</v>
      </c>
      <c r="N351" s="354">
        <v>1.3</v>
      </c>
      <c r="O351" s="354">
        <v>3.41</v>
      </c>
      <c r="P351" s="354">
        <v>3.23</v>
      </c>
      <c r="Q351" s="354">
        <v>3.11</v>
      </c>
      <c r="R351" s="354">
        <v>5.57</v>
      </c>
      <c r="S351" s="354">
        <v>3.44</v>
      </c>
      <c r="T351" s="354">
        <v>3.28</v>
      </c>
      <c r="U351" s="354">
        <v>13.05</v>
      </c>
      <c r="V351" s="354">
        <v>5.94</v>
      </c>
      <c r="W351" s="354">
        <v>14.09</v>
      </c>
      <c r="X351" s="354">
        <v>12.89</v>
      </c>
      <c r="Y351" s="374">
        <f t="shared" si="14"/>
        <v>1.372053872053872</v>
      </c>
      <c r="Z351" s="374">
        <f t="shared" si="15"/>
        <v>-8.516678495386798E-2</v>
      </c>
      <c r="AA351" s="354">
        <v>34</v>
      </c>
      <c r="AB351" s="354">
        <v>19.25</v>
      </c>
      <c r="AC351" s="354">
        <v>8.6199999999999992</v>
      </c>
      <c r="AD351" s="354">
        <v>7.99</v>
      </c>
      <c r="AE351" s="354">
        <v>8.73</v>
      </c>
      <c r="AF351" s="354">
        <v>0.41</v>
      </c>
      <c r="AG351" s="354">
        <v>59.290951130940769</v>
      </c>
      <c r="AH351" s="354">
        <v>14.265028718856964</v>
      </c>
      <c r="AI351" s="354">
        <v>21.794891037394155</v>
      </c>
      <c r="AJ351" s="354">
        <v>14.540723426071557</v>
      </c>
      <c r="AK351" s="354">
        <v>5.0672425849945633</v>
      </c>
      <c r="AL351" s="354">
        <v>9.61</v>
      </c>
      <c r="AM351" s="354">
        <v>2.86</v>
      </c>
      <c r="AN351" s="354">
        <v>1.78</v>
      </c>
      <c r="AO351" s="354">
        <v>1.981936459710083</v>
      </c>
      <c r="AP351" s="354">
        <v>4.1586866905227842</v>
      </c>
      <c r="AQ351" s="354">
        <v>5.3916717259876767</v>
      </c>
      <c r="AR351" s="354">
        <v>8.0815028478296309</v>
      </c>
      <c r="AS351" s="354">
        <v>8.2329233197434544</v>
      </c>
      <c r="AT351" s="354">
        <v>39.39</v>
      </c>
      <c r="AU351" s="354">
        <v>9.24</v>
      </c>
      <c r="AV351" s="354">
        <v>151.09</v>
      </c>
      <c r="AW351" s="354">
        <v>48349</v>
      </c>
      <c r="AX351" s="354">
        <v>77523.03</v>
      </c>
      <c r="AY351" s="374">
        <v>1.4397359454855196</v>
      </c>
      <c r="AZ351" s="374">
        <v>3.9911144020733063</v>
      </c>
      <c r="BA351" s="374">
        <v>7.7061111111111114</v>
      </c>
      <c r="BB351" s="374">
        <v>3.4262948207171315</v>
      </c>
      <c r="BC351" s="374">
        <v>7.7061111111111114</v>
      </c>
      <c r="BD351" s="354">
        <v>35.020000000000003</v>
      </c>
      <c r="BE351" s="374">
        <v>0.31147946561108364</v>
      </c>
      <c r="BF351" s="374">
        <v>0.19041091557092696</v>
      </c>
      <c r="BG351" s="354">
        <v>25.84</v>
      </c>
      <c r="BH351" s="354">
        <v>8.5299999999999994</v>
      </c>
      <c r="BI351" s="354">
        <v>18.23</v>
      </c>
      <c r="BJ351" s="354">
        <v>5.94</v>
      </c>
      <c r="BK351" s="374">
        <v>-0.33283798477709314</v>
      </c>
      <c r="BL351" s="374">
        <v>-0.1223486463440631</v>
      </c>
      <c r="BM351" s="354">
        <v>1.81</v>
      </c>
      <c r="BN351" s="354">
        <v>2.65</v>
      </c>
      <c r="BO351" s="374">
        <v>0.31475576309668846</v>
      </c>
      <c r="BP351" s="374">
        <v>0.12916541759196817</v>
      </c>
      <c r="BQ351" s="374">
        <v>0.13166174779130346</v>
      </c>
      <c r="BR351" s="354">
        <v>13596</v>
      </c>
      <c r="BS351" s="354">
        <v>21046</v>
      </c>
      <c r="BT351" s="354">
        <v>15450</v>
      </c>
      <c r="BU351" s="354">
        <v>18734</v>
      </c>
      <c r="BV351" s="354">
        <v>8079</v>
      </c>
      <c r="BW351" s="354">
        <v>399.11</v>
      </c>
      <c r="BX351" s="354">
        <v>22.9</v>
      </c>
      <c r="BY351" s="354">
        <v>21.53</v>
      </c>
      <c r="BZ351" s="354">
        <v>23.228782287822877</v>
      </c>
      <c r="CA351" s="354">
        <v>24.93</v>
      </c>
      <c r="CB351" s="354">
        <v>0.48249101089237317</v>
      </c>
      <c r="CC351" s="354">
        <v>0.25023762929829468</v>
      </c>
      <c r="CD351" s="354">
        <v>0.33</v>
      </c>
      <c r="CE351" s="354">
        <v>1.46</v>
      </c>
      <c r="CF351" s="354">
        <v>1.23</v>
      </c>
      <c r="CG351" s="354">
        <v>0.68</v>
      </c>
      <c r="CH351" s="353" t="s">
        <v>100</v>
      </c>
      <c r="CI351" s="355">
        <v>45406</v>
      </c>
    </row>
    <row r="352" spans="1:87" ht="13.5" thickBot="1">
      <c r="A352" s="353" t="s">
        <v>929</v>
      </c>
      <c r="B352" s="353" t="s">
        <v>930</v>
      </c>
      <c r="C352" s="353" t="s">
        <v>96</v>
      </c>
      <c r="D352" s="353" t="s">
        <v>176</v>
      </c>
      <c r="E352" s="353" t="s">
        <v>378</v>
      </c>
      <c r="F352" s="353" t="s">
        <v>105</v>
      </c>
      <c r="G352" s="353">
        <v>12</v>
      </c>
      <c r="H352" s="353">
        <v>202112</v>
      </c>
      <c r="I352" s="353">
        <v>20221101</v>
      </c>
      <c r="J352" s="353">
        <v>20230214</v>
      </c>
      <c r="K352" s="354">
        <v>54648.9</v>
      </c>
      <c r="L352" s="354">
        <v>113.95</v>
      </c>
      <c r="M352" s="354">
        <v>479.59</v>
      </c>
      <c r="N352" s="354">
        <v>0.59</v>
      </c>
      <c r="O352" s="354">
        <v>0.49</v>
      </c>
      <c r="P352" s="354">
        <v>0.64</v>
      </c>
      <c r="Q352" s="354">
        <v>0.82</v>
      </c>
      <c r="R352" s="354">
        <v>16</v>
      </c>
      <c r="S352" s="354">
        <v>13</v>
      </c>
      <c r="T352" s="354">
        <v>6.54</v>
      </c>
      <c r="U352" s="354">
        <v>2.2599999999999998</v>
      </c>
      <c r="V352" s="354">
        <v>1.99</v>
      </c>
      <c r="W352" s="354">
        <v>2.4700000000000002</v>
      </c>
      <c r="X352" s="354">
        <v>3.2</v>
      </c>
      <c r="Y352" s="374">
        <f t="shared" si="14"/>
        <v>0.24120603015075393</v>
      </c>
      <c r="Z352" s="374">
        <f t="shared" si="15"/>
        <v>0.29554655870445345</v>
      </c>
      <c r="AA352" s="354">
        <v>8.4</v>
      </c>
      <c r="AB352" s="354">
        <v>11.2</v>
      </c>
      <c r="AC352" s="354">
        <v>50.42</v>
      </c>
      <c r="AD352" s="354">
        <v>46.13</v>
      </c>
      <c r="AE352" s="354">
        <v>35.630000000000003</v>
      </c>
      <c r="AF352" s="354">
        <v>4.12</v>
      </c>
      <c r="AG352" s="354">
        <v>13.421564179186534</v>
      </c>
      <c r="AH352" s="354">
        <v>1.6973600596750398</v>
      </c>
      <c r="AI352" s="354">
        <v>3.5955053947018829</v>
      </c>
      <c r="AJ352" s="354">
        <v>2.7157760954800638</v>
      </c>
      <c r="AK352" s="354">
        <v>31.606126962694301</v>
      </c>
      <c r="AL352" s="354">
        <v>31.96</v>
      </c>
      <c r="AM352" s="354">
        <v>4.47</v>
      </c>
      <c r="AN352" s="354">
        <v>8.32</v>
      </c>
      <c r="AO352" s="354">
        <v>9.0238807116286246</v>
      </c>
      <c r="AP352" s="354">
        <v>33.801757674292318</v>
      </c>
      <c r="AQ352" s="354">
        <v>33.684998580426019</v>
      </c>
      <c r="AR352" s="354">
        <v>44.596678760823167</v>
      </c>
      <c r="AS352" s="354">
        <v>1.7263393777670526</v>
      </c>
      <c r="AT352" s="354">
        <v>25.47</v>
      </c>
      <c r="AU352" s="354">
        <v>-5.78</v>
      </c>
      <c r="AV352" s="354">
        <v>6.08</v>
      </c>
      <c r="AW352" s="354">
        <v>6348</v>
      </c>
      <c r="AX352" s="354">
        <v>6612.79</v>
      </c>
      <c r="AY352" s="374">
        <v>6.0828877005347594E-2</v>
      </c>
      <c r="AZ352" s="374">
        <v>4.070409982174688</v>
      </c>
      <c r="BA352" s="374">
        <v>-0.3561430793157076</v>
      </c>
      <c r="BB352" s="374">
        <v>4.1244444444444444</v>
      </c>
      <c r="BC352" s="374">
        <v>-0.3561430793157076</v>
      </c>
      <c r="BD352" s="354">
        <v>8.1</v>
      </c>
      <c r="BE352" s="374">
        <v>7.6146995829106071E-2</v>
      </c>
      <c r="BF352" s="374">
        <v>4.8139016085476105E-2</v>
      </c>
      <c r="BG352" s="354">
        <v>6.33</v>
      </c>
      <c r="BH352" s="354">
        <v>5.79</v>
      </c>
      <c r="BI352" s="354">
        <v>4.9800000000000004</v>
      </c>
      <c r="BJ352" s="354">
        <v>4.3</v>
      </c>
      <c r="BK352" s="374">
        <v>-0.33218192285549797</v>
      </c>
      <c r="BL352" s="374">
        <v>-8.898827884022209E-2</v>
      </c>
      <c r="BM352" s="354">
        <v>1.56</v>
      </c>
      <c r="BN352" s="354">
        <v>2.2400000000000002</v>
      </c>
      <c r="BO352" s="374">
        <v>0.97622186321341464</v>
      </c>
      <c r="BP352" s="374">
        <v>1.4936290563842308E-2</v>
      </c>
      <c r="BQ352" s="374">
        <v>2.3898064902147693E-2</v>
      </c>
      <c r="BR352" s="354">
        <v>1250</v>
      </c>
      <c r="BS352" s="354">
        <v>2020</v>
      </c>
      <c r="BT352" s="354">
        <v>1733</v>
      </c>
      <c r="BU352" s="354">
        <v>3786</v>
      </c>
      <c r="BV352" s="354">
        <v>5689</v>
      </c>
      <c r="BW352" s="354">
        <v>407.04</v>
      </c>
      <c r="BX352" s="354">
        <v>14.38</v>
      </c>
      <c r="BY352" s="354">
        <v>16.66</v>
      </c>
      <c r="BZ352" s="354">
        <v>6.7889447236180906</v>
      </c>
      <c r="CA352" s="354">
        <v>23.16</v>
      </c>
      <c r="CB352" s="354">
        <v>0.41980909176826386</v>
      </c>
      <c r="CC352" s="354">
        <v>2.0860774119006353</v>
      </c>
      <c r="CD352" s="354">
        <v>0.3</v>
      </c>
      <c r="CE352" s="354">
        <v>0.68</v>
      </c>
      <c r="CF352" s="354">
        <v>0.95</v>
      </c>
      <c r="CG352" s="354">
        <v>0.54</v>
      </c>
      <c r="CH352" s="353" t="s">
        <v>100</v>
      </c>
      <c r="CI352" s="355">
        <v>13834</v>
      </c>
    </row>
    <row r="353" spans="1:87" ht="13.5" thickBot="1">
      <c r="A353" s="353" t="s">
        <v>931</v>
      </c>
      <c r="B353" s="353" t="s">
        <v>932</v>
      </c>
      <c r="C353" s="353" t="s">
        <v>96</v>
      </c>
      <c r="D353" s="353" t="s">
        <v>143</v>
      </c>
      <c r="E353" s="353" t="s">
        <v>933</v>
      </c>
      <c r="F353" s="353" t="s">
        <v>105</v>
      </c>
      <c r="G353" s="353">
        <v>6</v>
      </c>
      <c r="H353" s="353">
        <v>202206</v>
      </c>
      <c r="I353" s="353">
        <v>20221108</v>
      </c>
      <c r="J353" s="353">
        <v>20230214</v>
      </c>
      <c r="K353" s="354">
        <v>6645.74</v>
      </c>
      <c r="L353" s="354">
        <v>7.92</v>
      </c>
      <c r="M353" s="354">
        <v>839</v>
      </c>
      <c r="N353" s="354">
        <v>1.91</v>
      </c>
      <c r="O353" s="354">
        <v>0.11</v>
      </c>
      <c r="P353" s="354">
        <v>0.15</v>
      </c>
      <c r="Q353" s="354">
        <v>0.05</v>
      </c>
      <c r="R353" s="354">
        <v>0</v>
      </c>
      <c r="S353" s="354">
        <v>0</v>
      </c>
      <c r="T353" s="354">
        <v>22.92</v>
      </c>
      <c r="U353" s="354">
        <v>0.3</v>
      </c>
      <c r="V353" s="354">
        <v>0.27</v>
      </c>
      <c r="W353" s="354">
        <v>0.32</v>
      </c>
      <c r="X353" s="354">
        <v>0.4</v>
      </c>
      <c r="Y353" s="374">
        <f t="shared" si="14"/>
        <v>0.18518518518518512</v>
      </c>
      <c r="Z353" s="374">
        <f t="shared" si="15"/>
        <v>0.25</v>
      </c>
      <c r="AA353" s="354">
        <v>-25.7</v>
      </c>
      <c r="AB353" s="354">
        <v>14.73</v>
      </c>
      <c r="AC353" s="354">
        <v>26.4</v>
      </c>
      <c r="AD353" s="354">
        <v>24.66</v>
      </c>
      <c r="AE353" s="354">
        <v>19.91</v>
      </c>
      <c r="AF353" s="354">
        <v>1.67</v>
      </c>
      <c r="AG353" s="354">
        <v>6.3214964370546323</v>
      </c>
      <c r="AH353" s="354">
        <v>0.19251781472684085</v>
      </c>
      <c r="AI353" s="354">
        <v>0.71745843230403805</v>
      </c>
      <c r="AJ353" s="354">
        <v>0.47505938242280282</v>
      </c>
      <c r="AK353" s="354">
        <v>11.066843237874524</v>
      </c>
      <c r="AL353" s="354">
        <v>8.9499999999999993</v>
      </c>
      <c r="AM353" s="354">
        <v>2.0499999999999998</v>
      </c>
      <c r="AN353" s="354">
        <v>1.25</v>
      </c>
      <c r="AO353" s="354">
        <v>2.0928250699832791</v>
      </c>
      <c r="AP353" s="354">
        <v>11.103947368421052</v>
      </c>
      <c r="AQ353" s="354">
        <v>18.439794735970867</v>
      </c>
      <c r="AR353" s="354">
        <v>27.848700000000001</v>
      </c>
      <c r="AS353" s="354">
        <v>0.25617577197149644</v>
      </c>
      <c r="AT353" s="354">
        <v>3.86</v>
      </c>
      <c r="AU353" s="354">
        <v>-16.239999999999998</v>
      </c>
      <c r="AV353" s="354">
        <v>14.57</v>
      </c>
      <c r="AW353" s="354">
        <v>5304.4</v>
      </c>
      <c r="AX353" s="354">
        <v>5303.09</v>
      </c>
      <c r="AY353" s="374">
        <v>-1.8631565560218746E-2</v>
      </c>
      <c r="AZ353" s="374">
        <v>0.80003973378364956</v>
      </c>
      <c r="BA353" s="374">
        <v>0.9606955115244642</v>
      </c>
      <c r="BB353" s="374">
        <v>0.6992481203007519</v>
      </c>
      <c r="BC353" s="374">
        <v>0.9606955115244642</v>
      </c>
      <c r="BD353" s="354">
        <v>9.4700000000000006</v>
      </c>
      <c r="BE353" s="374">
        <v>4.2367708009810115E-2</v>
      </c>
      <c r="BF353" s="374">
        <v>1.9688338819185504E-2</v>
      </c>
      <c r="BG353" s="354">
        <v>4.12</v>
      </c>
      <c r="BH353" s="354">
        <v>2</v>
      </c>
      <c r="BI353" s="354">
        <v>2.62</v>
      </c>
      <c r="BJ353" s="354">
        <v>1.4</v>
      </c>
      <c r="BK353" s="374">
        <v>-0.3378579705346797</v>
      </c>
      <c r="BL353" s="374">
        <v>-3.8345200743983315E-2</v>
      </c>
      <c r="BM353" s="354">
        <v>0</v>
      </c>
      <c r="BN353" s="354">
        <v>2.36</v>
      </c>
      <c r="BO353" s="374">
        <v>0</v>
      </c>
      <c r="BP353" s="374">
        <v>2.4246576162070634E-2</v>
      </c>
      <c r="BQ353" s="374">
        <v>5.9831156476423536E-2</v>
      </c>
      <c r="BR353" s="354">
        <v>650.79999999999995</v>
      </c>
      <c r="BS353" s="354">
        <v>1167.2</v>
      </c>
      <c r="BT353" s="354">
        <v>742.8</v>
      </c>
      <c r="BU353" s="354">
        <v>4409.1000000000004</v>
      </c>
      <c r="BV353" s="354">
        <v>259.5</v>
      </c>
      <c r="BW353" s="354">
        <v>228.91</v>
      </c>
      <c r="BX353" s="354">
        <v>2.92</v>
      </c>
      <c r="BY353" s="354">
        <v>6.25</v>
      </c>
      <c r="BZ353" s="354">
        <v>1.6762711864406781</v>
      </c>
      <c r="CA353" s="354">
        <v>57.47</v>
      </c>
      <c r="CB353" s="354">
        <v>0.71084458356698665</v>
      </c>
      <c r="CC353" s="354">
        <v>4.4397926634768741</v>
      </c>
      <c r="CD353" s="354">
        <v>1.33</v>
      </c>
      <c r="CE353" s="354">
        <v>0.7</v>
      </c>
      <c r="CF353" s="354">
        <v>0.4</v>
      </c>
      <c r="CG353" s="354">
        <v>0.26</v>
      </c>
      <c r="CH353" s="353" t="s">
        <v>100</v>
      </c>
      <c r="CI353" s="355">
        <v>3345.8</v>
      </c>
    </row>
    <row r="354" spans="1:87" s="64" customFormat="1" ht="13.5" thickBot="1">
      <c r="A354" s="496" t="s">
        <v>934</v>
      </c>
      <c r="B354" s="496" t="s">
        <v>935</v>
      </c>
      <c r="C354" s="496" t="s">
        <v>108</v>
      </c>
      <c r="D354" s="496" t="s">
        <v>176</v>
      </c>
      <c r="E354" s="496" t="s">
        <v>573</v>
      </c>
      <c r="F354" s="496" t="s">
        <v>105</v>
      </c>
      <c r="G354" s="496">
        <v>12</v>
      </c>
      <c r="H354" s="496">
        <v>202112</v>
      </c>
      <c r="I354" s="496">
        <v>20221027</v>
      </c>
      <c r="J354" s="496">
        <v>20230214</v>
      </c>
      <c r="K354" s="497">
        <v>4051.91</v>
      </c>
      <c r="L354" s="497">
        <v>87.48</v>
      </c>
      <c r="M354" s="497">
        <v>46</v>
      </c>
      <c r="N354" s="497">
        <v>0.77</v>
      </c>
      <c r="O354" s="497">
        <v>1.19</v>
      </c>
      <c r="P354" s="497">
        <v>1.56</v>
      </c>
      <c r="Q354" s="497">
        <v>1.33</v>
      </c>
      <c r="R354" s="497">
        <v>9.24</v>
      </c>
      <c r="S354" s="497">
        <v>16.13</v>
      </c>
      <c r="T354" s="497">
        <v>16.489999999999998</v>
      </c>
      <c r="U354" s="497">
        <v>5.08</v>
      </c>
      <c r="V354" s="497">
        <v>3.54</v>
      </c>
      <c r="W354" s="497">
        <v>5.1100000000000003</v>
      </c>
      <c r="X354" s="497">
        <v>6.22</v>
      </c>
      <c r="Y354" s="498">
        <f t="shared" si="14"/>
        <v>0.44350282485875714</v>
      </c>
      <c r="Z354" s="498">
        <f t="shared" si="15"/>
        <v>0.21722113502935403</v>
      </c>
      <c r="AA354" s="497">
        <v>6.14</v>
      </c>
      <c r="AB354" s="497"/>
      <c r="AC354" s="497">
        <v>17.22</v>
      </c>
      <c r="AD354" s="497">
        <v>17.13</v>
      </c>
      <c r="AE354" s="497">
        <v>14.06</v>
      </c>
      <c r="AF354" s="497"/>
      <c r="AG354" s="497">
        <v>52.905462453626711</v>
      </c>
      <c r="AH354" s="497">
        <v>4.3239094281693742</v>
      </c>
      <c r="AI354" s="497">
        <v>8.768325444543942</v>
      </c>
      <c r="AJ354" s="497">
        <v>9.6261566670930883</v>
      </c>
      <c r="AK354" s="497">
        <v>10.096568673222258</v>
      </c>
      <c r="AL354" s="497">
        <v>15.86</v>
      </c>
      <c r="AM354" s="497">
        <v>2.2400000000000002</v>
      </c>
      <c r="AN354" s="497">
        <v>1.63</v>
      </c>
      <c r="AO354" s="497">
        <v>2.3024061124249005</v>
      </c>
      <c r="AP354" s="497">
        <v>8.4839628870082251</v>
      </c>
      <c r="AQ354" s="497">
        <v>13.892032281909875</v>
      </c>
      <c r="AR354" s="497">
        <v>12.654049206398426</v>
      </c>
      <c r="AS354" s="497">
        <v>2.1453242932071128</v>
      </c>
      <c r="AT354" s="497">
        <v>38.97</v>
      </c>
      <c r="AU354" s="497">
        <v>1.88</v>
      </c>
      <c r="AV354" s="497">
        <v>4.1500000000000004</v>
      </c>
      <c r="AW354" s="497">
        <v>1698.96</v>
      </c>
      <c r="AX354" s="497">
        <v>2722.82</v>
      </c>
      <c r="AY354" s="498">
        <v>4.1489403439253988E-2</v>
      </c>
      <c r="AZ354" s="498">
        <v>0.17198510025427147</v>
      </c>
      <c r="BA354" s="498">
        <v>6.1752022251141906E-3</v>
      </c>
      <c r="BB354" s="498">
        <v>0.20146154142853703</v>
      </c>
      <c r="BC354" s="498">
        <v>6.1752022251141906E-3</v>
      </c>
      <c r="BD354" s="497">
        <v>12.93</v>
      </c>
      <c r="BE354" s="498">
        <v>6.5236496389643753E-2</v>
      </c>
      <c r="BF354" s="498">
        <v>5.7688237743809608E-2</v>
      </c>
      <c r="BG354" s="497">
        <v>7.49</v>
      </c>
      <c r="BH354" s="497">
        <v>8.3800000000000008</v>
      </c>
      <c r="BI354" s="497">
        <v>6.11</v>
      </c>
      <c r="BJ354" s="497">
        <v>6.46</v>
      </c>
      <c r="BK354" s="498">
        <v>-7.2048281832064034E-2</v>
      </c>
      <c r="BL354" s="498">
        <v>-1.1940974589863994E-2</v>
      </c>
      <c r="BM354" s="497">
        <v>1.51</v>
      </c>
      <c r="BN354" s="497">
        <v>1.4</v>
      </c>
      <c r="BO354" s="498">
        <v>0.29140295857988169</v>
      </c>
      <c r="BP354" s="498">
        <v>4.8841177320336319E-2</v>
      </c>
      <c r="BQ354" s="498">
        <v>0.10873327309491795</v>
      </c>
      <c r="BR354" s="497">
        <v>198.89</v>
      </c>
      <c r="BS354" s="497">
        <v>260.42</v>
      </c>
      <c r="BT354" s="497">
        <v>223.01</v>
      </c>
      <c r="BU354" s="497">
        <v>1292.9000000000001</v>
      </c>
      <c r="BV354" s="497">
        <v>124.91</v>
      </c>
      <c r="BW354" s="497">
        <v>17.2</v>
      </c>
      <c r="BX354" s="497">
        <v>8.17</v>
      </c>
      <c r="BY354" s="497">
        <v>9.3699999999999992</v>
      </c>
      <c r="BZ354" s="497">
        <v>3.791821683732262</v>
      </c>
      <c r="CA354" s="497">
        <v>43.21</v>
      </c>
      <c r="CB354" s="497">
        <v>0.53245954374041693</v>
      </c>
      <c r="CC354" s="497">
        <v>2.3179166115981071</v>
      </c>
      <c r="CD354" s="497">
        <v>0.76</v>
      </c>
      <c r="CE354" s="497">
        <v>3.46</v>
      </c>
      <c r="CF354" s="497">
        <v>2.21</v>
      </c>
      <c r="CG354" s="497">
        <v>0.7</v>
      </c>
      <c r="CH354" s="496" t="s">
        <v>100</v>
      </c>
      <c r="CI354" s="499">
        <v>1808.13</v>
      </c>
    </row>
    <row r="355" spans="1:87" ht="13.5" thickBot="1">
      <c r="A355" s="353" t="s">
        <v>936</v>
      </c>
      <c r="B355" s="353" t="s">
        <v>937</v>
      </c>
      <c r="C355" s="353" t="s">
        <v>96</v>
      </c>
      <c r="D355" s="353" t="s">
        <v>109</v>
      </c>
      <c r="E355" s="353" t="s">
        <v>938</v>
      </c>
      <c r="F355" s="353" t="s">
        <v>105</v>
      </c>
      <c r="G355" s="353">
        <v>12</v>
      </c>
      <c r="H355" s="353">
        <v>202112</v>
      </c>
      <c r="I355" s="353">
        <v>20221026</v>
      </c>
      <c r="J355" s="353">
        <v>20230126</v>
      </c>
      <c r="K355" s="354">
        <v>71043.259999999995</v>
      </c>
      <c r="L355" s="354">
        <v>76.38</v>
      </c>
      <c r="M355" s="354">
        <v>930.13</v>
      </c>
      <c r="N355" s="354">
        <v>1</v>
      </c>
      <c r="O355" s="354">
        <v>0.77</v>
      </c>
      <c r="P355" s="354">
        <v>0.84</v>
      </c>
      <c r="Q355" s="354">
        <v>0.72</v>
      </c>
      <c r="R355" s="354">
        <v>0</v>
      </c>
      <c r="S355" s="354">
        <v>7.25</v>
      </c>
      <c r="T355" s="354">
        <v>-1.59</v>
      </c>
      <c r="U355" s="354">
        <v>2.76</v>
      </c>
      <c r="V355" s="354">
        <v>2.97</v>
      </c>
      <c r="W355" s="354">
        <v>2.79</v>
      </c>
      <c r="X355" s="354">
        <v>3.43</v>
      </c>
      <c r="Y355" s="374">
        <f t="shared" si="14"/>
        <v>-6.0606060606060663E-2</v>
      </c>
      <c r="Z355" s="374">
        <f t="shared" si="15"/>
        <v>0.22939068100358417</v>
      </c>
      <c r="AA355" s="354">
        <v>10.52</v>
      </c>
      <c r="AB355" s="354">
        <v>10.23</v>
      </c>
      <c r="AC355" s="354">
        <v>27.67</v>
      </c>
      <c r="AD355" s="354">
        <v>27.38</v>
      </c>
      <c r="AE355" s="354">
        <v>22.27</v>
      </c>
      <c r="AF355" s="354">
        <v>2.67</v>
      </c>
      <c r="AG355" s="354">
        <v>9.0236559139784944</v>
      </c>
      <c r="AH355" s="354">
        <v>2.987096774193549</v>
      </c>
      <c r="AI355" s="354">
        <v>3.2537634408602152</v>
      </c>
      <c r="AJ355" s="354">
        <v>1.7064516129032259</v>
      </c>
      <c r="AK355" s="354">
        <v>29.178826834104424</v>
      </c>
      <c r="AL355" s="354">
        <v>26.36</v>
      </c>
      <c r="AM355" s="354">
        <v>2.4500000000000002</v>
      </c>
      <c r="AN355" s="354">
        <v>10.82</v>
      </c>
      <c r="AO355" s="354">
        <v>10.785569590085796</v>
      </c>
      <c r="AP355" s="354">
        <v>18.426811889250818</v>
      </c>
      <c r="AQ355" s="354">
        <v>29.911599471249176</v>
      </c>
      <c r="AR355" s="354">
        <v>57.033711405166983</v>
      </c>
      <c r="AS355" s="354">
        <v>0.14838709677419354</v>
      </c>
      <c r="AT355" s="354">
        <v>31.15</v>
      </c>
      <c r="AU355" s="354">
        <v>4.5999999999999996</v>
      </c>
      <c r="AV355" s="354">
        <v>10.83</v>
      </c>
      <c r="AW355" s="354">
        <v>6378.67</v>
      </c>
      <c r="AX355" s="354">
        <v>6454.58</v>
      </c>
      <c r="AY355" s="374">
        <v>3.6964980544747082E-2</v>
      </c>
      <c r="AZ355" s="374">
        <v>0.16693944353518822</v>
      </c>
      <c r="BA355" s="374">
        <v>-3.1712473572938688E-2</v>
      </c>
      <c r="BB355" s="374">
        <v>0.16343490304709149</v>
      </c>
      <c r="BC355" s="374">
        <v>-3.1712473572938688E-2</v>
      </c>
      <c r="BD355" s="354">
        <v>8.77</v>
      </c>
      <c r="BE355" s="374">
        <v>4.4913910285455369E-2</v>
      </c>
      <c r="BF355" s="374">
        <v>3.7829372914822634E-2</v>
      </c>
      <c r="BG355" s="354">
        <v>5.74</v>
      </c>
      <c r="BH355" s="354">
        <v>12.98</v>
      </c>
      <c r="BI355" s="354">
        <v>4.43</v>
      </c>
      <c r="BJ355" s="354">
        <v>9.0399999999999991</v>
      </c>
      <c r="BK355" s="374">
        <v>-0.47554527428949106</v>
      </c>
      <c r="BL355" s="374">
        <v>-0.17147283126787416</v>
      </c>
      <c r="BM355" s="354">
        <v>0.73</v>
      </c>
      <c r="BN355" s="354">
        <v>0.93</v>
      </c>
      <c r="BO355" s="374">
        <v>0.32606241900647942</v>
      </c>
      <c r="BP355" s="374">
        <v>3.1462663909096689E-2</v>
      </c>
      <c r="BQ355" s="374">
        <v>2.2647002161953898E-2</v>
      </c>
      <c r="BR355" s="354">
        <v>3239.47</v>
      </c>
      <c r="BS355" s="354">
        <v>3886.57</v>
      </c>
      <c r="BT355" s="354">
        <v>2693.54</v>
      </c>
      <c r="BU355" s="354">
        <v>14822.59</v>
      </c>
      <c r="BV355" s="354">
        <v>2275.61</v>
      </c>
      <c r="BW355" s="354">
        <v>24.73</v>
      </c>
      <c r="BX355" s="354">
        <v>33.049999999999997</v>
      </c>
      <c r="BY355" s="354">
        <v>36.89</v>
      </c>
      <c r="BZ355" s="354">
        <v>5.1410048622366284</v>
      </c>
      <c r="CA355" s="354">
        <v>33.840000000000003</v>
      </c>
      <c r="CB355" s="354">
        <v>0.485068427861374</v>
      </c>
      <c r="CC355" s="354">
        <v>4.1606270358306192</v>
      </c>
      <c r="CD355" s="354">
        <v>0.51</v>
      </c>
      <c r="CE355" s="354">
        <v>0.57999999999999996</v>
      </c>
      <c r="CF355" s="354">
        <v>0.35</v>
      </c>
      <c r="CG355" s="354">
        <v>0.09</v>
      </c>
      <c r="CH355" s="353" t="s">
        <v>100</v>
      </c>
      <c r="CI355" s="355">
        <v>26992.16</v>
      </c>
    </row>
    <row r="356" spans="1:87" ht="13.5" thickBot="1">
      <c r="A356" s="353" t="s">
        <v>939</v>
      </c>
      <c r="B356" s="353" t="s">
        <v>940</v>
      </c>
      <c r="C356" s="353" t="s">
        <v>96</v>
      </c>
      <c r="D356" s="353" t="s">
        <v>109</v>
      </c>
      <c r="E356" s="353" t="s">
        <v>110</v>
      </c>
      <c r="F356" s="353" t="s">
        <v>105</v>
      </c>
      <c r="G356" s="353">
        <v>12</v>
      </c>
      <c r="H356" s="353">
        <v>202112</v>
      </c>
      <c r="I356" s="353">
        <v>20221116</v>
      </c>
      <c r="J356" s="353">
        <v>20230208</v>
      </c>
      <c r="K356" s="354">
        <v>3481.3</v>
      </c>
      <c r="L356" s="354">
        <v>83.02</v>
      </c>
      <c r="M356" s="354">
        <v>42</v>
      </c>
      <c r="N356" s="354">
        <v>1.31</v>
      </c>
      <c r="O356" s="354">
        <v>2.63</v>
      </c>
      <c r="P356" s="354">
        <v>3.7</v>
      </c>
      <c r="Q356" s="354">
        <v>2.86</v>
      </c>
      <c r="R356" s="354">
        <v>10.65</v>
      </c>
      <c r="S356" s="354">
        <v>18.52</v>
      </c>
      <c r="T356" s="354">
        <v>48.94</v>
      </c>
      <c r="U356" s="354">
        <v>5.91</v>
      </c>
      <c r="V356" s="354">
        <v>-0.63</v>
      </c>
      <c r="W356" s="354">
        <v>7.93</v>
      </c>
      <c r="X356" s="354">
        <v>9.8000000000000007</v>
      </c>
      <c r="Y356" s="374">
        <f t="shared" si="14"/>
        <v>-13.587301587301587</v>
      </c>
      <c r="Z356" s="374">
        <f t="shared" si="15"/>
        <v>0.23581336696090816</v>
      </c>
      <c r="AA356" s="354">
        <v>-32.71</v>
      </c>
      <c r="AB356" s="354"/>
      <c r="AC356" s="354">
        <v>14.05</v>
      </c>
      <c r="AD356" s="354">
        <v>10.47</v>
      </c>
      <c r="AE356" s="354">
        <v>8.4700000000000006</v>
      </c>
      <c r="AF356" s="354"/>
      <c r="AG356" s="354">
        <v>60.648714804098027</v>
      </c>
      <c r="AH356" s="354">
        <v>6.6230797941164647</v>
      </c>
      <c r="AI356" s="354">
        <v>18.757490720145785</v>
      </c>
      <c r="AJ356" s="354">
        <v>6.2458031254350956</v>
      </c>
      <c r="AK356" s="354">
        <v>4.3561263720761119</v>
      </c>
      <c r="AL356" s="354">
        <v>14.35</v>
      </c>
      <c r="AM356" s="354">
        <v>2.4900000000000002</v>
      </c>
      <c r="AN356" s="354">
        <v>1.31</v>
      </c>
      <c r="AO356" s="354">
        <v>1.9797085834068089</v>
      </c>
      <c r="AP356" s="354">
        <v>12.909338967757352</v>
      </c>
      <c r="AQ356" s="354">
        <v>6.4010044339945322</v>
      </c>
      <c r="AR356" s="354">
        <v>19.223593645036701</v>
      </c>
      <c r="AS356" s="354">
        <v>24.035878263508859</v>
      </c>
      <c r="AT356" s="354">
        <v>33.28</v>
      </c>
      <c r="AU356" s="354">
        <v>-16.03</v>
      </c>
      <c r="AV356" s="354">
        <v>88.5</v>
      </c>
      <c r="AW356" s="354">
        <v>1509.93</v>
      </c>
      <c r="AX356" s="354">
        <v>2945.57</v>
      </c>
      <c r="AY356" s="374">
        <v>0.88505036810099336</v>
      </c>
      <c r="AZ356" s="374">
        <v>1.072223265498417</v>
      </c>
      <c r="BA356" s="374">
        <v>1.3296769574555789</v>
      </c>
      <c r="BB356" s="374">
        <v>1.0667613636363635</v>
      </c>
      <c r="BC356" s="374">
        <v>1.3296769574555789</v>
      </c>
      <c r="BD356" s="354">
        <v>18.3</v>
      </c>
      <c r="BE356" s="374">
        <v>0.12586585738355882</v>
      </c>
      <c r="BF356" s="374">
        <v>5.672241320714267E-2</v>
      </c>
      <c r="BG356" s="354">
        <v>9.1999999999999993</v>
      </c>
      <c r="BH356" s="354">
        <v>4.26</v>
      </c>
      <c r="BI356" s="354">
        <v>5.47</v>
      </c>
      <c r="BJ356" s="354">
        <v>2.99</v>
      </c>
      <c r="BK356" s="374">
        <v>0</v>
      </c>
      <c r="BL356" s="374">
        <v>0</v>
      </c>
      <c r="BM356" s="354">
        <v>0</v>
      </c>
      <c r="BN356" s="354">
        <v>2.2400000000000002</v>
      </c>
      <c r="BO356" s="374">
        <v>0</v>
      </c>
      <c r="BP356" s="374">
        <v>8.1055926987106411E-2</v>
      </c>
      <c r="BQ356" s="374">
        <v>7.6438662653715531E-2</v>
      </c>
      <c r="BR356" s="354">
        <v>130.56</v>
      </c>
      <c r="BS356" s="354">
        <v>370.51</v>
      </c>
      <c r="BT356" s="354">
        <v>242.66</v>
      </c>
      <c r="BU356" s="354">
        <v>1229.03</v>
      </c>
      <c r="BV356" s="354">
        <v>43.84</v>
      </c>
      <c r="BW356" s="354">
        <v>107.22</v>
      </c>
      <c r="BX356" s="354">
        <v>14.12</v>
      </c>
      <c r="BY356" s="354">
        <v>9.1300000000000008</v>
      </c>
      <c r="BZ356" s="354">
        <v>4.9388992931794844</v>
      </c>
      <c r="CA356" s="354">
        <v>48.67</v>
      </c>
      <c r="CB356" s="354">
        <v>0.69809383564711003</v>
      </c>
      <c r="CC356" s="354">
        <v>4.1240440185981839</v>
      </c>
      <c r="CD356" s="354">
        <v>0.95</v>
      </c>
      <c r="CE356" s="354">
        <v>0.93</v>
      </c>
      <c r="CF356" s="354">
        <v>1.1100000000000001</v>
      </c>
      <c r="CG356" s="354">
        <v>1.02</v>
      </c>
      <c r="CH356" s="353" t="s">
        <v>100</v>
      </c>
      <c r="CI356" s="355">
        <v>1299.4000000000001</v>
      </c>
    </row>
    <row r="357" spans="1:87" ht="13.5" thickBot="1">
      <c r="A357" s="353" t="s">
        <v>941</v>
      </c>
      <c r="B357" s="353" t="s">
        <v>942</v>
      </c>
      <c r="C357" s="353" t="s">
        <v>96</v>
      </c>
      <c r="D357" s="353" t="s">
        <v>143</v>
      </c>
      <c r="E357" s="353" t="s">
        <v>400</v>
      </c>
      <c r="F357" s="353" t="s">
        <v>99</v>
      </c>
      <c r="G357" s="353">
        <v>7</v>
      </c>
      <c r="H357" s="353">
        <v>202207</v>
      </c>
      <c r="I357" s="353">
        <v>20221207</v>
      </c>
      <c r="J357" s="353">
        <v>20230308</v>
      </c>
      <c r="K357" s="354">
        <v>17045.689999999999</v>
      </c>
      <c r="L357" s="354">
        <v>56.92</v>
      </c>
      <c r="M357" s="354">
        <v>299</v>
      </c>
      <c r="N357" s="354">
        <v>0.41</v>
      </c>
      <c r="O357" s="354">
        <v>0.86</v>
      </c>
      <c r="P357" s="354">
        <v>0.74</v>
      </c>
      <c r="Q357" s="354">
        <v>0.68</v>
      </c>
      <c r="R357" s="354">
        <v>18.600000000000001</v>
      </c>
      <c r="S357" s="354">
        <v>0</v>
      </c>
      <c r="T357" s="354">
        <v>8.6999999999999993</v>
      </c>
      <c r="U357" s="354">
        <v>2.97</v>
      </c>
      <c r="V357" s="354">
        <v>2.84</v>
      </c>
      <c r="W357" s="354">
        <v>2.99</v>
      </c>
      <c r="X357" s="354">
        <v>3.15</v>
      </c>
      <c r="Y357" s="374">
        <f t="shared" si="14"/>
        <v>5.2816901408450745E-2</v>
      </c>
      <c r="Z357" s="374">
        <f t="shared" si="15"/>
        <v>5.3511705685618693E-2</v>
      </c>
      <c r="AA357" s="354">
        <v>1.35</v>
      </c>
      <c r="AB357" s="354">
        <v>3.39</v>
      </c>
      <c r="AC357" s="354">
        <v>19.170000000000002</v>
      </c>
      <c r="AD357" s="354">
        <v>19.059999999999999</v>
      </c>
      <c r="AE357" s="354">
        <v>18.05</v>
      </c>
      <c r="AF357" s="354">
        <v>5.62</v>
      </c>
      <c r="AG357" s="354">
        <v>29.76923076923077</v>
      </c>
      <c r="AH357" s="354">
        <v>2.652173913043478</v>
      </c>
      <c r="AI357" s="354">
        <v>3.7458193979933112</v>
      </c>
      <c r="AJ357" s="354">
        <v>2.9096989966555182</v>
      </c>
      <c r="AK357" s="354">
        <v>15.232982142857145</v>
      </c>
      <c r="AL357" s="354">
        <v>14.28</v>
      </c>
      <c r="AM357" s="354">
        <v>4.92</v>
      </c>
      <c r="AN357" s="354">
        <v>1.92</v>
      </c>
      <c r="AO357" s="354">
        <v>2.4472463768115942</v>
      </c>
      <c r="AP357" s="354">
        <v>13.874484076433122</v>
      </c>
      <c r="AQ357" s="354">
        <v>19.449053571428571</v>
      </c>
      <c r="AR357" s="354">
        <v>25.037862068965516</v>
      </c>
      <c r="AS357" s="354">
        <v>0.43478260869565216</v>
      </c>
      <c r="AT357" s="354">
        <v>11.58</v>
      </c>
      <c r="AU357" s="354">
        <v>-0.52</v>
      </c>
      <c r="AV357" s="354">
        <v>1.01</v>
      </c>
      <c r="AW357" s="354">
        <v>8562</v>
      </c>
      <c r="AX357" s="354">
        <v>9154.6200000000008</v>
      </c>
      <c r="AY357" s="374">
        <v>-2.4738234955701301E-2</v>
      </c>
      <c r="AZ357" s="374">
        <v>-0.38452088452088451</v>
      </c>
      <c r="BA357" s="374">
        <v>4.5563549160671464E-2</v>
      </c>
      <c r="BB357" s="374">
        <v>-0.385899814471243</v>
      </c>
      <c r="BC357" s="374">
        <v>4.5563549160671464E-2</v>
      </c>
      <c r="BD357" s="354">
        <v>26.43</v>
      </c>
      <c r="BE357" s="374">
        <v>0.13418635170603674</v>
      </c>
      <c r="BF357" s="374">
        <v>8.8209121245828692E-2</v>
      </c>
      <c r="BG357" s="354">
        <v>11.89</v>
      </c>
      <c r="BH357" s="354">
        <v>11.7</v>
      </c>
      <c r="BI357" s="354">
        <v>7.47</v>
      </c>
      <c r="BJ357" s="354">
        <v>7.24</v>
      </c>
      <c r="BK357" s="374">
        <v>-0.22321428571428573</v>
      </c>
      <c r="BL357" s="374">
        <v>-2.8086731827884508E-2</v>
      </c>
      <c r="BM357" s="354">
        <v>2.6</v>
      </c>
      <c r="BN357" s="354">
        <v>3.25</v>
      </c>
      <c r="BO357" s="374">
        <v>0.55803278688524593</v>
      </c>
      <c r="BP357" s="374">
        <v>4.648044011642969E-2</v>
      </c>
      <c r="BQ357" s="374">
        <v>5.0993673267709753E-2</v>
      </c>
      <c r="BR357" s="354">
        <v>1164</v>
      </c>
      <c r="BS357" s="354">
        <v>1501</v>
      </c>
      <c r="BT357" s="354">
        <v>1198</v>
      </c>
      <c r="BU357" s="354">
        <v>3996</v>
      </c>
      <c r="BV357" s="354">
        <v>757</v>
      </c>
      <c r="BW357" s="354">
        <v>-24.45</v>
      </c>
      <c r="BX357" s="354">
        <v>8.91</v>
      </c>
      <c r="BY357" s="354">
        <v>10.06</v>
      </c>
      <c r="BZ357" s="354">
        <v>6.4920634920634921</v>
      </c>
      <c r="CA357" s="354">
        <v>53.52</v>
      </c>
      <c r="CB357" s="354">
        <v>0.71511866633817855</v>
      </c>
      <c r="CC357" s="354">
        <v>3.0076433121019108</v>
      </c>
      <c r="CD357" s="354">
        <v>1.1499999999999999</v>
      </c>
      <c r="CE357" s="354">
        <v>0.76</v>
      </c>
      <c r="CF357" s="354">
        <v>0.25</v>
      </c>
      <c r="CG357" s="354">
        <v>0.06</v>
      </c>
      <c r="CH357" s="353" t="s">
        <v>100</v>
      </c>
      <c r="CI357" s="355">
        <v>3333</v>
      </c>
    </row>
    <row r="358" spans="1:87" ht="13.5" thickBot="1">
      <c r="A358" s="353" t="s">
        <v>943</v>
      </c>
      <c r="B358" s="353" t="s">
        <v>944</v>
      </c>
      <c r="C358" s="353" t="s">
        <v>96</v>
      </c>
      <c r="D358" s="353" t="s">
        <v>116</v>
      </c>
      <c r="E358" s="353" t="s">
        <v>906</v>
      </c>
      <c r="F358" s="353" t="s">
        <v>105</v>
      </c>
      <c r="G358" s="353">
        <v>12</v>
      </c>
      <c r="H358" s="353">
        <v>202112</v>
      </c>
      <c r="I358" s="353">
        <v>20221026</v>
      </c>
      <c r="J358" s="353">
        <v>20230302</v>
      </c>
      <c r="K358" s="354">
        <v>3776.18</v>
      </c>
      <c r="L358" s="354">
        <v>6.79</v>
      </c>
      <c r="M358" s="354">
        <v>556</v>
      </c>
      <c r="N358" s="354">
        <v>2.2400000000000002</v>
      </c>
      <c r="O358" s="354">
        <v>0.31</v>
      </c>
      <c r="P358" s="354"/>
      <c r="Q358" s="354"/>
      <c r="R358" s="354">
        <v>6.45</v>
      </c>
      <c r="S358" s="354">
        <v>-13.95</v>
      </c>
      <c r="T358" s="354"/>
      <c r="U358" s="354">
        <v>1.23</v>
      </c>
      <c r="V358" s="354"/>
      <c r="W358" s="354">
        <v>2.5299999999999998</v>
      </c>
      <c r="X358" s="354">
        <v>1.37</v>
      </c>
      <c r="Y358" s="374" t="e">
        <f t="shared" si="14"/>
        <v>#DIV/0!</v>
      </c>
      <c r="Z358" s="374">
        <f t="shared" si="15"/>
        <v>-0.45849802371541493</v>
      </c>
      <c r="AA358" s="354">
        <v>36.89</v>
      </c>
      <c r="AB358" s="354"/>
      <c r="AC358" s="354">
        <v>5.52</v>
      </c>
      <c r="AD358" s="354">
        <v>2.68</v>
      </c>
      <c r="AE358" s="354">
        <v>4.96</v>
      </c>
      <c r="AF358" s="354"/>
      <c r="AG358" s="354">
        <v>6.8733294324904204</v>
      </c>
      <c r="AH358" s="354">
        <v>3.7318443602609017</v>
      </c>
      <c r="AI358" s="354">
        <v>3.717648765718518</v>
      </c>
      <c r="AJ358" s="354">
        <v>1.9336174216044433</v>
      </c>
      <c r="AK358" s="354">
        <v>2.250454662944203</v>
      </c>
      <c r="AL358" s="354">
        <v>3.79</v>
      </c>
      <c r="AM358" s="354">
        <v>0.69</v>
      </c>
      <c r="AN358" s="354">
        <v>1.1100000000000001</v>
      </c>
      <c r="AO358" s="354">
        <v>1.3164337171653544</v>
      </c>
      <c r="AP358" s="354">
        <v>1.3085624110654901</v>
      </c>
      <c r="AQ358" s="354">
        <v>2.4338723705026015</v>
      </c>
      <c r="AR358" s="354">
        <v>4.6794585697347895</v>
      </c>
      <c r="AS358" s="354">
        <v>0.40013832116344128</v>
      </c>
      <c r="AT358" s="354">
        <v>9.85</v>
      </c>
      <c r="AU358" s="354">
        <v>-2.6</v>
      </c>
      <c r="AV358" s="354">
        <v>102.51</v>
      </c>
      <c r="AW358" s="354">
        <v>2558.25</v>
      </c>
      <c r="AX358" s="354">
        <v>3324.42</v>
      </c>
      <c r="AY358" s="374">
        <v>0.90147849462365603</v>
      </c>
      <c r="AZ358" s="374">
        <v>1.9381721496884796</v>
      </c>
      <c r="BA358" s="374">
        <v>1.3247213779128673</v>
      </c>
      <c r="BB358" s="374">
        <v>1.9382626213052228</v>
      </c>
      <c r="BC358" s="374">
        <v>1.3247213779128673</v>
      </c>
      <c r="BD358" s="354">
        <v>14.13</v>
      </c>
      <c r="BE358" s="374">
        <v>0.21031096563011456</v>
      </c>
      <c r="BF358" s="374">
        <v>0.20149268030964973</v>
      </c>
      <c r="BG358" s="354">
        <v>11.75</v>
      </c>
      <c r="BH358" s="354">
        <v>4.3899999999999997</v>
      </c>
      <c r="BI358" s="354">
        <v>9.07</v>
      </c>
      <c r="BJ358" s="354">
        <v>3.43</v>
      </c>
      <c r="BK358" s="374">
        <v>-0.47988162856188249</v>
      </c>
      <c r="BL358" s="374">
        <v>-0.2595585387892087</v>
      </c>
      <c r="BM358" s="354">
        <v>3.51</v>
      </c>
      <c r="BN358" s="354">
        <v>2.2400000000000002</v>
      </c>
      <c r="BO358" s="374">
        <v>7.8668875670762209E-2</v>
      </c>
      <c r="BP358" s="374">
        <v>0.44605139131058774</v>
      </c>
      <c r="BQ358" s="374">
        <v>0.29120744301271734</v>
      </c>
      <c r="BR358" s="354">
        <v>2596.69</v>
      </c>
      <c r="BS358" s="354">
        <v>3223.92</v>
      </c>
      <c r="BT358" s="354">
        <v>1038.3499999999999</v>
      </c>
      <c r="BU358" s="354">
        <v>1350.13</v>
      </c>
      <c r="BV358" s="354">
        <v>1886.31</v>
      </c>
      <c r="BW358" s="354">
        <v>200.28</v>
      </c>
      <c r="BX358" s="354">
        <v>48.44</v>
      </c>
      <c r="BY358" s="354">
        <v>21.06</v>
      </c>
      <c r="BZ358" s="354">
        <v>27.186177715091677</v>
      </c>
      <c r="CA358" s="354">
        <v>11.23</v>
      </c>
      <c r="CB358" s="354">
        <v>0.30894075266344756</v>
      </c>
      <c r="CC358" s="354">
        <v>0.34828577294190105</v>
      </c>
      <c r="CD358" s="354">
        <v>0.13</v>
      </c>
      <c r="CE358" s="354">
        <v>0.61</v>
      </c>
      <c r="CF358" s="354">
        <v>0.4</v>
      </c>
      <c r="CG358" s="354">
        <v>0.09</v>
      </c>
      <c r="CH358" s="353" t="s">
        <v>100</v>
      </c>
      <c r="CI358" s="355">
        <v>4312.8900000000003</v>
      </c>
    </row>
    <row r="359" spans="1:87" ht="13.5" thickBot="1">
      <c r="A359" s="353" t="s">
        <v>945</v>
      </c>
      <c r="B359" s="353" t="s">
        <v>946</v>
      </c>
      <c r="C359" s="353" t="s">
        <v>96</v>
      </c>
      <c r="D359" s="353" t="s">
        <v>147</v>
      </c>
      <c r="E359" s="353" t="s">
        <v>201</v>
      </c>
      <c r="F359" s="353" t="s">
        <v>105</v>
      </c>
      <c r="G359" s="353">
        <v>12</v>
      </c>
      <c r="H359" s="353">
        <v>202112</v>
      </c>
      <c r="I359" s="353">
        <v>20221109</v>
      </c>
      <c r="J359" s="353">
        <v>20230301</v>
      </c>
      <c r="K359" s="354">
        <v>28838.16</v>
      </c>
      <c r="L359" s="354">
        <v>16.29</v>
      </c>
      <c r="M359" s="354">
        <v>1770.3</v>
      </c>
      <c r="N359" s="354">
        <v>1.1100000000000001</v>
      </c>
      <c r="O359" s="354">
        <v>-0.03</v>
      </c>
      <c r="P359" s="354">
        <v>0.05</v>
      </c>
      <c r="Q359" s="354">
        <v>7.0000000000000007E-2</v>
      </c>
      <c r="R359" s="354">
        <v>266.67</v>
      </c>
      <c r="S359" s="354">
        <v>63.64</v>
      </c>
      <c r="T359" s="354">
        <v>98.74</v>
      </c>
      <c r="U359" s="354">
        <v>-0.34</v>
      </c>
      <c r="V359" s="354">
        <v>-0.81</v>
      </c>
      <c r="W359" s="354">
        <v>-7.0000000000000007E-2</v>
      </c>
      <c r="X359" s="354">
        <v>0.3</v>
      </c>
      <c r="Y359" s="374">
        <f t="shared" si="14"/>
        <v>-0.9135802469135802</v>
      </c>
      <c r="Z359" s="374">
        <f t="shared" si="15"/>
        <v>-5.2857142857142856</v>
      </c>
      <c r="AA359" s="354"/>
      <c r="AB359" s="354"/>
      <c r="AC359" s="354"/>
      <c r="AD359" s="354"/>
      <c r="AE359" s="354">
        <v>53.7</v>
      </c>
      <c r="AF359" s="354"/>
      <c r="AG359" s="354">
        <v>11.505019875231644</v>
      </c>
      <c r="AH359" s="354">
        <v>-0.3389879899845808</v>
      </c>
      <c r="AI359" s="354">
        <v>-0.24227185921828803</v>
      </c>
      <c r="AJ359" s="354">
        <v>-0.61423717304890302</v>
      </c>
      <c r="AK359" s="354">
        <v>-66.743203491210096</v>
      </c>
      <c r="AL359" s="354"/>
      <c r="AM359" s="354">
        <v>13.27</v>
      </c>
      <c r="AN359" s="354">
        <v>1.42</v>
      </c>
      <c r="AO359" s="354">
        <v>1.3681237050925379</v>
      </c>
      <c r="AP359" s="354">
        <v>-68.848528479994471</v>
      </c>
      <c r="AQ359" s="354">
        <v>-64.969536576194471</v>
      </c>
      <c r="AR359" s="354">
        <v>-25.62575355173437</v>
      </c>
      <c r="AS359" s="354">
        <v>1.6426713443012548</v>
      </c>
      <c r="AT359" s="354">
        <v>1.23</v>
      </c>
      <c r="AU359" s="354"/>
      <c r="AV359" s="354">
        <v>53.81</v>
      </c>
      <c r="AW359" s="354">
        <v>18406.37</v>
      </c>
      <c r="AX359" s="354">
        <v>20592.900000000001</v>
      </c>
      <c r="AY359" s="374">
        <v>0.53805052234251904</v>
      </c>
      <c r="AZ359" s="374">
        <v>-2.2482759346802976</v>
      </c>
      <c r="BA359" s="374">
        <v>-1.8309103863324567</v>
      </c>
      <c r="BB359" s="374">
        <v>-1.9189189189189191</v>
      </c>
      <c r="BC359" s="374">
        <v>-1.8309103863324567</v>
      </c>
      <c r="BD359" s="354">
        <v>-28.35</v>
      </c>
      <c r="BE359" s="374">
        <v>-0.14448792993033643</v>
      </c>
      <c r="BF359" s="374">
        <v>-7.3718468138390419E-2</v>
      </c>
      <c r="BG359" s="354">
        <v>-18.649999999999999</v>
      </c>
      <c r="BH359" s="354"/>
      <c r="BI359" s="354">
        <v>-7.07</v>
      </c>
      <c r="BJ359" s="354"/>
      <c r="BK359" s="374">
        <v>1.5353219933623099</v>
      </c>
      <c r="BL359" s="374">
        <v>-3.2330697196916038E-2</v>
      </c>
      <c r="BM359" s="354">
        <v>0</v>
      </c>
      <c r="BN359" s="354"/>
      <c r="BO359" s="374">
        <v>0</v>
      </c>
      <c r="BP359" s="374">
        <v>-2.0964006801767517E-2</v>
      </c>
      <c r="BQ359" s="374">
        <v>-3.7986219730915455E-2</v>
      </c>
      <c r="BR359" s="354">
        <v>-1496.23</v>
      </c>
      <c r="BS359" s="354">
        <v>-1294.75</v>
      </c>
      <c r="BT359" s="354">
        <v>-1045.6099999999999</v>
      </c>
      <c r="BU359" s="354">
        <v>1484.47</v>
      </c>
      <c r="BV359" s="354">
        <v>-1542.59</v>
      </c>
      <c r="BW359" s="354">
        <v>-233.06</v>
      </c>
      <c r="BX359" s="354">
        <v>-2.95</v>
      </c>
      <c r="BY359" s="354">
        <v>-2.95</v>
      </c>
      <c r="BZ359" s="354">
        <v>-46.671344107213251</v>
      </c>
      <c r="CA359" s="354">
        <v>43.95</v>
      </c>
      <c r="CB359" s="354">
        <v>0.73273574472960046</v>
      </c>
      <c r="CC359" s="354">
        <v>1.879563308401685</v>
      </c>
      <c r="CD359" s="354">
        <v>0.78</v>
      </c>
      <c r="CE359" s="354">
        <v>1.22</v>
      </c>
      <c r="CF359" s="354">
        <v>0.89</v>
      </c>
      <c r="CG359" s="354">
        <v>0.85</v>
      </c>
      <c r="CH359" s="353" t="s">
        <v>100</v>
      </c>
      <c r="CI359" s="355">
        <v>2175.96</v>
      </c>
    </row>
    <row r="360" spans="1:87" ht="13.5" thickBot="1">
      <c r="A360" s="353" t="s">
        <v>947</v>
      </c>
      <c r="B360" s="353" t="s">
        <v>948</v>
      </c>
      <c r="C360" s="353" t="s">
        <v>96</v>
      </c>
      <c r="D360" s="353" t="s">
        <v>147</v>
      </c>
      <c r="E360" s="353" t="s">
        <v>949</v>
      </c>
      <c r="F360" s="353" t="s">
        <v>105</v>
      </c>
      <c r="G360" s="353">
        <v>3</v>
      </c>
      <c r="H360" s="353">
        <v>202203</v>
      </c>
      <c r="I360" s="353">
        <v>20221109</v>
      </c>
      <c r="J360" s="353">
        <v>20230201</v>
      </c>
      <c r="K360" s="354">
        <v>7499.63</v>
      </c>
      <c r="L360" s="354">
        <v>58.23</v>
      </c>
      <c r="M360" s="354">
        <v>129</v>
      </c>
      <c r="N360" s="354">
        <v>2.2599999999999998</v>
      </c>
      <c r="O360" s="354">
        <v>1.55</v>
      </c>
      <c r="P360" s="354">
        <v>2.2000000000000002</v>
      </c>
      <c r="Q360" s="354">
        <v>1.37</v>
      </c>
      <c r="R360" s="354">
        <v>15.48</v>
      </c>
      <c r="S360" s="354">
        <v>11.94</v>
      </c>
      <c r="T360" s="354">
        <v>20.99</v>
      </c>
      <c r="U360" s="354">
        <v>6.53</v>
      </c>
      <c r="V360" s="354">
        <v>6</v>
      </c>
      <c r="W360" s="354">
        <v>6.86</v>
      </c>
      <c r="X360" s="354">
        <v>7.26</v>
      </c>
      <c r="Y360" s="374">
        <f t="shared" si="14"/>
        <v>0.14333333333333331</v>
      </c>
      <c r="Z360" s="374">
        <f t="shared" si="15"/>
        <v>5.8309037900874605E-2</v>
      </c>
      <c r="AA360" s="354">
        <v>7.0000000000000007E-2</v>
      </c>
      <c r="AB360" s="354">
        <v>11.81</v>
      </c>
      <c r="AC360" s="354">
        <v>8.92</v>
      </c>
      <c r="AD360" s="354">
        <v>8.49</v>
      </c>
      <c r="AE360" s="354">
        <v>8.02</v>
      </c>
      <c r="AF360" s="354">
        <v>0.72</v>
      </c>
      <c r="AG360" s="354">
        <v>43.171935692501847</v>
      </c>
      <c r="AH360" s="354">
        <v>6.0865592973593614</v>
      </c>
      <c r="AI360" s="354">
        <v>2.9550686443701251</v>
      </c>
      <c r="AJ360" s="354">
        <v>1.7936237542943048</v>
      </c>
      <c r="AK360" s="354">
        <v>19.414100619726369</v>
      </c>
      <c r="AL360" s="354">
        <v>7.5</v>
      </c>
      <c r="AM360" s="354">
        <v>3.88</v>
      </c>
      <c r="AN360" s="354">
        <v>1.28</v>
      </c>
      <c r="AO360" s="354">
        <v>1.8682902177983995</v>
      </c>
      <c r="AP360" s="354">
        <v>9.5997099292475951</v>
      </c>
      <c r="AQ360" s="354">
        <v>27.294697634651744</v>
      </c>
      <c r="AR360" s="354">
        <v>44.96913298823771</v>
      </c>
      <c r="AS360" s="354">
        <v>1.5804471605462111</v>
      </c>
      <c r="AT360" s="354">
        <v>15.01</v>
      </c>
      <c r="AU360" s="354">
        <v>1.63</v>
      </c>
      <c r="AV360" s="354">
        <v>39.26</v>
      </c>
      <c r="AW360" s="354">
        <v>5654</v>
      </c>
      <c r="AX360" s="354">
        <v>5705.82</v>
      </c>
      <c r="AY360" s="374">
        <v>-0.26860025220680961</v>
      </c>
      <c r="AZ360" s="374">
        <v>0.72197309417040356</v>
      </c>
      <c r="BA360" s="374">
        <v>1.0989583333333333</v>
      </c>
      <c r="BB360" s="374">
        <v>0.72297297297297303</v>
      </c>
      <c r="BC360" s="374">
        <v>1.0989583333333333</v>
      </c>
      <c r="BD360" s="354">
        <v>38.6</v>
      </c>
      <c r="BE360" s="374">
        <v>0.15749493585415261</v>
      </c>
      <c r="BF360" s="374">
        <v>0.14870689655172414</v>
      </c>
      <c r="BG360" s="354">
        <v>25.48</v>
      </c>
      <c r="BH360" s="354">
        <v>19.89</v>
      </c>
      <c r="BI360" s="354">
        <v>12.69</v>
      </c>
      <c r="BJ360" s="354">
        <v>11.72</v>
      </c>
      <c r="BK360" s="374">
        <v>-0.3930348258706467</v>
      </c>
      <c r="BL360" s="374">
        <v>-2.6902775412906518E-2</v>
      </c>
      <c r="BM360" s="354">
        <v>0</v>
      </c>
      <c r="BN360" s="354">
        <v>0</v>
      </c>
      <c r="BO360" s="374">
        <v>0</v>
      </c>
      <c r="BP360" s="374">
        <v>0.10609306775944503</v>
      </c>
      <c r="BQ360" s="374">
        <v>3.1264140740706027E-2</v>
      </c>
      <c r="BR360" s="354">
        <v>897</v>
      </c>
      <c r="BS360" s="354">
        <v>1096</v>
      </c>
      <c r="BT360" s="354">
        <v>1146</v>
      </c>
      <c r="BU360" s="354">
        <v>1131</v>
      </c>
      <c r="BV360" s="354">
        <v>822</v>
      </c>
      <c r="BW360" s="354">
        <v>1425.81</v>
      </c>
      <c r="BX360" s="354">
        <v>14.1</v>
      </c>
      <c r="BY360" s="354">
        <v>16.190000000000001</v>
      </c>
      <c r="BZ360" s="354">
        <v>71.769230769230774</v>
      </c>
      <c r="CA360" s="354">
        <v>42.52</v>
      </c>
      <c r="CB360" s="354">
        <v>0.70244376562066091</v>
      </c>
      <c r="CC360" s="354">
        <v>2.7716535433070866</v>
      </c>
      <c r="CD360" s="354">
        <v>0.74</v>
      </c>
      <c r="CE360" s="354">
        <v>1.63</v>
      </c>
      <c r="CF360" s="354">
        <v>0.51</v>
      </c>
      <c r="CG360" s="354">
        <v>0.23</v>
      </c>
      <c r="CH360" s="353" t="s">
        <v>100</v>
      </c>
      <c r="CI360" s="355">
        <v>2558</v>
      </c>
    </row>
    <row r="361" spans="1:87" ht="13.5" thickBot="1">
      <c r="A361" s="353" t="s">
        <v>950</v>
      </c>
      <c r="B361" s="353" t="s">
        <v>951</v>
      </c>
      <c r="C361" s="353" t="s">
        <v>108</v>
      </c>
      <c r="D361" s="353" t="s">
        <v>176</v>
      </c>
      <c r="E361" s="353" t="s">
        <v>952</v>
      </c>
      <c r="F361" s="353" t="s">
        <v>99</v>
      </c>
      <c r="G361" s="353">
        <v>7</v>
      </c>
      <c r="H361" s="353">
        <v>202207</v>
      </c>
      <c r="I361" s="353">
        <v>20221116</v>
      </c>
      <c r="J361" s="353">
        <v>20230215</v>
      </c>
      <c r="K361" s="354">
        <v>28839.7</v>
      </c>
      <c r="L361" s="354">
        <v>60.57</v>
      </c>
      <c r="M361" s="354">
        <v>476</v>
      </c>
      <c r="N361" s="354">
        <v>1.17</v>
      </c>
      <c r="O361" s="354">
        <v>0.55000000000000004</v>
      </c>
      <c r="P361" s="354">
        <v>0.56000000000000005</v>
      </c>
      <c r="Q361" s="354">
        <v>0.6</v>
      </c>
      <c r="R361" s="354">
        <v>-7.27</v>
      </c>
      <c r="S361" s="354">
        <v>4.63</v>
      </c>
      <c r="T361" s="354">
        <v>1.22</v>
      </c>
      <c r="U361" s="354">
        <v>2.21</v>
      </c>
      <c r="V361" s="354">
        <v>2.21</v>
      </c>
      <c r="W361" s="354">
        <v>2.2400000000000002</v>
      </c>
      <c r="X361" s="354">
        <v>2.41</v>
      </c>
      <c r="Y361" s="374">
        <f t="shared" si="14"/>
        <v>1.3574660633484337E-2</v>
      </c>
      <c r="Z361" s="374">
        <f t="shared" si="15"/>
        <v>7.5892857142857206E-2</v>
      </c>
      <c r="AA361" s="354">
        <v>26.68</v>
      </c>
      <c r="AB361" s="354"/>
      <c r="AC361" s="354">
        <v>27.41</v>
      </c>
      <c r="AD361" s="354">
        <v>26.99</v>
      </c>
      <c r="AE361" s="354">
        <v>25.11</v>
      </c>
      <c r="AF361" s="354"/>
      <c r="AG361" s="354">
        <v>7.5281842641971526</v>
      </c>
      <c r="AH361" s="354">
        <v>2.2592254972180155</v>
      </c>
      <c r="AI361" s="354">
        <v>2.4694485810724238</v>
      </c>
      <c r="AJ361" s="354">
        <v>1.5759222346612785</v>
      </c>
      <c r="AK361" s="354">
        <v>24.4548521734249</v>
      </c>
      <c r="AL361" s="354">
        <v>23.7</v>
      </c>
      <c r="AM361" s="354">
        <v>5.94</v>
      </c>
      <c r="AN361" s="354">
        <v>8.0500000000000007</v>
      </c>
      <c r="AO361" s="354">
        <v>7.6246434270112307</v>
      </c>
      <c r="AP361" s="354">
        <v>18.339465699673248</v>
      </c>
      <c r="AQ361" s="354">
        <v>23.243942436093501</v>
      </c>
      <c r="AR361" s="354">
        <v>36.422939790349126</v>
      </c>
      <c r="AS361" s="354">
        <v>3.2333422250414303</v>
      </c>
      <c r="AT361" s="354">
        <v>10.19</v>
      </c>
      <c r="AU361" s="354">
        <v>17.16</v>
      </c>
      <c r="AV361" s="354">
        <v>30.02</v>
      </c>
      <c r="AW361" s="354">
        <v>3500.92</v>
      </c>
      <c r="AX361" s="354">
        <v>3750.54</v>
      </c>
      <c r="AY361" s="374">
        <v>0.22077065338280177</v>
      </c>
      <c r="AZ361" s="374">
        <v>0.33802776654612682</v>
      </c>
      <c r="BA361" s="374">
        <v>0.39250997734343501</v>
      </c>
      <c r="BB361" s="374">
        <v>0.32</v>
      </c>
      <c r="BC361" s="374">
        <v>0.39250997734343501</v>
      </c>
      <c r="BD361" s="354">
        <v>23.75</v>
      </c>
      <c r="BE361" s="374">
        <v>0.26652106421441485</v>
      </c>
      <c r="BF361" s="374">
        <v>0.19409021929579215</v>
      </c>
      <c r="BG361" s="354">
        <v>22.73</v>
      </c>
      <c r="BH361" s="354">
        <v>24.26</v>
      </c>
      <c r="BI361" s="354">
        <v>19.82</v>
      </c>
      <c r="BJ361" s="354">
        <v>20.54</v>
      </c>
      <c r="BK361" s="374">
        <v>-0.36183233506449758</v>
      </c>
      <c r="BL361" s="374">
        <v>-0.11869081773949328</v>
      </c>
      <c r="BM361" s="354">
        <v>0</v>
      </c>
      <c r="BN361" s="354">
        <v>0</v>
      </c>
      <c r="BO361" s="374">
        <v>0</v>
      </c>
      <c r="BP361" s="374">
        <v>3.7410589455506134E-2</v>
      </c>
      <c r="BQ361" s="374">
        <v>2.6095748214295056E-2</v>
      </c>
      <c r="BR361" s="354">
        <v>1357.64</v>
      </c>
      <c r="BS361" s="354">
        <v>1496.25</v>
      </c>
      <c r="BT361" s="354">
        <v>1214.99</v>
      </c>
      <c r="BU361" s="354">
        <v>2</v>
      </c>
      <c r="BV361" s="354">
        <v>1090.1300000000001</v>
      </c>
      <c r="BW361" s="354">
        <v>16.41</v>
      </c>
      <c r="BX361" s="354">
        <v>30.01</v>
      </c>
      <c r="BY361" s="354">
        <v>29.69</v>
      </c>
      <c r="BZ361" s="354">
        <v>84.75779541336</v>
      </c>
      <c r="CA361" s="354">
        <v>0.04</v>
      </c>
      <c r="CB361" s="354">
        <v>0.13244293512120919</v>
      </c>
      <c r="CC361" s="354">
        <v>-0.95540752840213217</v>
      </c>
      <c r="CD361" s="354">
        <v>0</v>
      </c>
      <c r="CE361" s="354">
        <v>4.6900000000000004</v>
      </c>
      <c r="CF361" s="354">
        <v>4.8600000000000003</v>
      </c>
      <c r="CG361" s="354">
        <v>3.44</v>
      </c>
      <c r="CH361" s="353" t="s">
        <v>100</v>
      </c>
      <c r="CI361" s="355">
        <v>4625.6000000000004</v>
      </c>
    </row>
    <row r="362" spans="1:87" ht="13.5" thickBot="1">
      <c r="A362" s="353" t="s">
        <v>953</v>
      </c>
      <c r="B362" s="353" t="s">
        <v>954</v>
      </c>
      <c r="C362" s="353" t="s">
        <v>96</v>
      </c>
      <c r="D362" s="353" t="s">
        <v>123</v>
      </c>
      <c r="E362" s="353" t="s">
        <v>344</v>
      </c>
      <c r="F362" s="353" t="s">
        <v>99</v>
      </c>
      <c r="G362" s="353">
        <v>12</v>
      </c>
      <c r="H362" s="353">
        <v>202112</v>
      </c>
      <c r="I362" s="353">
        <v>20221103</v>
      </c>
      <c r="J362" s="353">
        <v>20230223</v>
      </c>
      <c r="K362" s="354">
        <v>15791.59</v>
      </c>
      <c r="L362" s="354">
        <v>54.32</v>
      </c>
      <c r="M362" s="354">
        <v>291</v>
      </c>
      <c r="N362" s="354">
        <v>0.85</v>
      </c>
      <c r="O362" s="354">
        <v>0.96</v>
      </c>
      <c r="P362" s="354">
        <v>0.96</v>
      </c>
      <c r="Q362" s="354">
        <v>0.95</v>
      </c>
      <c r="R362" s="354">
        <v>2.08</v>
      </c>
      <c r="S362" s="354">
        <v>1.0900000000000001</v>
      </c>
      <c r="T362" s="354">
        <v>9.35</v>
      </c>
      <c r="U362" s="354">
        <v>3.56</v>
      </c>
      <c r="V362" s="354">
        <v>2.74</v>
      </c>
      <c r="W362" s="354">
        <v>3.77</v>
      </c>
      <c r="X362" s="354">
        <v>4.03</v>
      </c>
      <c r="Y362" s="374">
        <f t="shared" si="14"/>
        <v>0.37591240875912391</v>
      </c>
      <c r="Z362" s="374">
        <f t="shared" si="15"/>
        <v>6.8965517241379448E-2</v>
      </c>
      <c r="AA362" s="354">
        <v>11.81</v>
      </c>
      <c r="AB362" s="354">
        <v>4</v>
      </c>
      <c r="AC362" s="354">
        <v>15.26</v>
      </c>
      <c r="AD362" s="354">
        <v>14.4</v>
      </c>
      <c r="AE362" s="354">
        <v>13.49</v>
      </c>
      <c r="AF362" s="354">
        <v>3.6</v>
      </c>
      <c r="AG362" s="354">
        <v>17.131241471521324</v>
      </c>
      <c r="AH362" s="354">
        <v>1.7054963789411453</v>
      </c>
      <c r="AI362" s="354">
        <v>2.9419427573667152</v>
      </c>
      <c r="AJ362" s="354">
        <v>0.19756167142714745</v>
      </c>
      <c r="AK362" s="354">
        <v>17.542829434993923</v>
      </c>
      <c r="AL362" s="354">
        <v>13.85</v>
      </c>
      <c r="AM362" s="354">
        <v>29.58</v>
      </c>
      <c r="AN362" s="354">
        <v>3.17</v>
      </c>
      <c r="AO362" s="354">
        <v>5.5327624198653638</v>
      </c>
      <c r="AP362" s="354">
        <v>15.707970426126266</v>
      </c>
      <c r="AQ362" s="354">
        <v>32.217856306664174</v>
      </c>
      <c r="AR362" s="354">
        <v>479.76456331117993</v>
      </c>
      <c r="AS362" s="354">
        <v>0.53352787716928407</v>
      </c>
      <c r="AT362" s="354">
        <v>1.84</v>
      </c>
      <c r="AU362" s="354">
        <v>3.56</v>
      </c>
      <c r="AV362" s="354">
        <v>8.3000000000000007</v>
      </c>
      <c r="AW362" s="354">
        <v>4491.53</v>
      </c>
      <c r="AX362" s="354">
        <v>5122.16</v>
      </c>
      <c r="AY362" s="374">
        <v>8.3009063793772778E-2</v>
      </c>
      <c r="AZ362" s="374">
        <v>0.31376771629417582</v>
      </c>
      <c r="BA362" s="374">
        <v>-8.6236942184566498E-2</v>
      </c>
      <c r="BB362" s="374">
        <v>0.31092436974789928</v>
      </c>
      <c r="BC362" s="374">
        <v>-8.6236942184566498E-2</v>
      </c>
      <c r="BD362" s="354">
        <v>73.31</v>
      </c>
      <c r="BE362" s="374">
        <v>7.1450283073626053E-2</v>
      </c>
      <c r="BF362" s="374">
        <v>3.4820999492483823E-2</v>
      </c>
      <c r="BG362" s="354">
        <v>4.84</v>
      </c>
      <c r="BH362" s="354">
        <v>3.9</v>
      </c>
      <c r="BI362" s="354">
        <v>3.35</v>
      </c>
      <c r="BJ362" s="354">
        <v>2.94</v>
      </c>
      <c r="BK362" s="374">
        <v>-0.93284652771287035</v>
      </c>
      <c r="BL362" s="374">
        <v>-0.16019744339613556</v>
      </c>
      <c r="BM362" s="354">
        <v>4.55</v>
      </c>
      <c r="BN362" s="354">
        <v>6.93</v>
      </c>
      <c r="BO362" s="374">
        <v>1.4494313975235391</v>
      </c>
      <c r="BP362" s="374">
        <v>3.3045851171113062E-2</v>
      </c>
      <c r="BQ362" s="374">
        <v>3.8279727073657712E-3</v>
      </c>
      <c r="BR362" s="354">
        <v>1046.98</v>
      </c>
      <c r="BS362" s="354">
        <v>1743.95</v>
      </c>
      <c r="BT362" s="354">
        <v>1135.55</v>
      </c>
      <c r="BU362" s="354">
        <v>8962.51</v>
      </c>
      <c r="BV362" s="354">
        <v>450.22</v>
      </c>
      <c r="BW362" s="354">
        <v>31.38</v>
      </c>
      <c r="BX362" s="354">
        <v>9.9600000000000009</v>
      </c>
      <c r="BY362" s="354">
        <v>10.3</v>
      </c>
      <c r="BZ362" s="354">
        <v>2.1827345115131687</v>
      </c>
      <c r="CA362" s="354">
        <v>95.08</v>
      </c>
      <c r="CB362" s="354">
        <v>0.96000819638915402</v>
      </c>
      <c r="CC362" s="354">
        <v>7.1548797632176155</v>
      </c>
      <c r="CD362" s="354">
        <v>19.16</v>
      </c>
      <c r="CE362" s="354">
        <v>0.9</v>
      </c>
      <c r="CF362" s="354">
        <v>0.71</v>
      </c>
      <c r="CG362" s="354">
        <v>0.24</v>
      </c>
      <c r="CH362" s="353" t="s">
        <v>100</v>
      </c>
      <c r="CI362" s="353">
        <v>857.07</v>
      </c>
    </row>
    <row r="363" spans="1:87" ht="13.5" thickBot="1">
      <c r="A363" s="353" t="s">
        <v>955</v>
      </c>
      <c r="B363" s="353" t="s">
        <v>956</v>
      </c>
      <c r="C363" s="353" t="s">
        <v>691</v>
      </c>
      <c r="D363" s="353" t="s">
        <v>116</v>
      </c>
      <c r="E363" s="353" t="s">
        <v>957</v>
      </c>
      <c r="F363" s="353" t="s">
        <v>105</v>
      </c>
      <c r="G363" s="353">
        <v>12</v>
      </c>
      <c r="H363" s="353">
        <v>202112</v>
      </c>
      <c r="I363" s="353">
        <v>20221103</v>
      </c>
      <c r="J363" s="353">
        <v>20230223</v>
      </c>
      <c r="K363" s="354">
        <v>28194.84</v>
      </c>
      <c r="L363" s="354">
        <v>58.25</v>
      </c>
      <c r="M363" s="354">
        <v>484</v>
      </c>
      <c r="N363" s="354">
        <v>0.85</v>
      </c>
      <c r="O363" s="354">
        <v>1.5</v>
      </c>
      <c r="P363" s="354">
        <v>1.74</v>
      </c>
      <c r="Q363" s="354">
        <v>1.1000000000000001</v>
      </c>
      <c r="R363" s="354">
        <v>-24</v>
      </c>
      <c r="S363" s="354">
        <v>-72.22</v>
      </c>
      <c r="T363" s="354">
        <v>-20.36</v>
      </c>
      <c r="U363" s="354">
        <v>3.05</v>
      </c>
      <c r="V363" s="354">
        <v>2.94</v>
      </c>
      <c r="W363" s="354">
        <v>2.04</v>
      </c>
      <c r="X363" s="354">
        <v>3.37</v>
      </c>
      <c r="Y363" s="374">
        <f t="shared" si="14"/>
        <v>-0.30612244897959184</v>
      </c>
      <c r="Z363" s="374">
        <f t="shared" si="15"/>
        <v>0.65196078431372562</v>
      </c>
      <c r="AA363" s="354">
        <v>11.61</v>
      </c>
      <c r="AB363" s="354"/>
      <c r="AC363" s="354">
        <v>19.100000000000001</v>
      </c>
      <c r="AD363" s="354">
        <v>28.55</v>
      </c>
      <c r="AE363" s="354">
        <v>17.28</v>
      </c>
      <c r="AF363" s="354"/>
      <c r="AG363" s="354">
        <v>32.526859504132233</v>
      </c>
      <c r="AH363" s="354">
        <v>1.0206611570247934</v>
      </c>
      <c r="AI363" s="354">
        <v>6.3347107438016526</v>
      </c>
      <c r="AJ363" s="354">
        <v>5.2830578512396693</v>
      </c>
      <c r="AK363" s="354">
        <v>9.2664057403783442</v>
      </c>
      <c r="AL363" s="354">
        <v>12.98</v>
      </c>
      <c r="AM363" s="354"/>
      <c r="AN363" s="354">
        <v>1.79</v>
      </c>
      <c r="AO363" s="354">
        <v>2.8411865591056342</v>
      </c>
      <c r="AP363" s="354">
        <v>23.067973182052604</v>
      </c>
      <c r="AQ363" s="354">
        <v>14.588649706457923</v>
      </c>
      <c r="AR363" s="354">
        <v>17.492686742276106</v>
      </c>
      <c r="AS363" s="354">
        <v>2.0413223140495869</v>
      </c>
      <c r="AT363" s="354">
        <v>-8.02</v>
      </c>
      <c r="AU363" s="354">
        <v>19.3</v>
      </c>
      <c r="AV363" s="354">
        <v>52.98</v>
      </c>
      <c r="AW363" s="354">
        <v>9434</v>
      </c>
      <c r="AX363" s="354">
        <v>16855.05</v>
      </c>
      <c r="AY363" s="374">
        <v>0.52975514837035831</v>
      </c>
      <c r="AZ363" s="374">
        <v>0.37785291631445478</v>
      </c>
      <c r="BA363" s="374">
        <v>0.20329411764705879</v>
      </c>
      <c r="BB363" s="374">
        <v>0.29310344827586216</v>
      </c>
      <c r="BC363" s="374">
        <v>0.20329411764705879</v>
      </c>
      <c r="BD363" s="354">
        <v>-108.35</v>
      </c>
      <c r="BE363" s="374">
        <v>8.3998240874536653E-2</v>
      </c>
      <c r="BF363" s="374">
        <v>2.4097560975609757E-2</v>
      </c>
      <c r="BG363" s="354">
        <v>15.05</v>
      </c>
      <c r="BH363" s="354">
        <v>7.56</v>
      </c>
      <c r="BI363" s="354">
        <v>10.91</v>
      </c>
      <c r="BJ363" s="354">
        <v>6.81</v>
      </c>
      <c r="BK363" s="374">
        <v>-0.16601435094585781</v>
      </c>
      <c r="BL363" s="374">
        <v>-3.2331830019691289E-2</v>
      </c>
      <c r="BM363" s="354">
        <v>5.32</v>
      </c>
      <c r="BN363" s="354">
        <v>6.25</v>
      </c>
      <c r="BO363" s="374">
        <v>3.8014574898785423</v>
      </c>
      <c r="BP363" s="374">
        <v>1.7387753952722206E-2</v>
      </c>
      <c r="BQ363" s="374">
        <v>9.0000985540709871E-2</v>
      </c>
      <c r="BR363" s="354">
        <v>2461</v>
      </c>
      <c r="BS363" s="354">
        <v>3047</v>
      </c>
      <c r="BT363" s="354">
        <v>2216</v>
      </c>
      <c r="BU363" s="354">
        <v>17177</v>
      </c>
      <c r="BV363" s="354">
        <v>1630</v>
      </c>
      <c r="BW363" s="354">
        <v>37.79</v>
      </c>
      <c r="BX363" s="354">
        <v>3.13</v>
      </c>
      <c r="BY363" s="354">
        <v>13.8</v>
      </c>
      <c r="BZ363" s="354">
        <v>1.5992822966507176</v>
      </c>
      <c r="CA363" s="354"/>
      <c r="CB363" s="354">
        <v>1.1894634146341465</v>
      </c>
      <c r="CC363" s="354">
        <v>8.4156781846312541</v>
      </c>
      <c r="CD363" s="354">
        <v>-4.05</v>
      </c>
      <c r="CE363" s="354">
        <v>0.74</v>
      </c>
      <c r="CF363" s="354">
        <v>1.51</v>
      </c>
      <c r="CG363" s="354">
        <v>0.91</v>
      </c>
      <c r="CH363" s="353" t="s">
        <v>100</v>
      </c>
      <c r="CI363" s="353">
        <v>718</v>
      </c>
    </row>
    <row r="364" spans="1:87" ht="13.5" thickBot="1">
      <c r="A364" s="353" t="s">
        <v>958</v>
      </c>
      <c r="B364" s="353" t="s">
        <v>959</v>
      </c>
      <c r="C364" s="353" t="s">
        <v>96</v>
      </c>
      <c r="D364" s="353" t="s">
        <v>103</v>
      </c>
      <c r="E364" s="353" t="s">
        <v>960</v>
      </c>
      <c r="F364" s="353" t="s">
        <v>105</v>
      </c>
      <c r="G364" s="353">
        <v>12</v>
      </c>
      <c r="H364" s="353">
        <v>202112</v>
      </c>
      <c r="I364" s="353">
        <v>20221024</v>
      </c>
      <c r="J364" s="353">
        <v>20230123</v>
      </c>
      <c r="K364" s="354">
        <v>5522.93</v>
      </c>
      <c r="L364" s="354">
        <v>98.37</v>
      </c>
      <c r="M364" s="354">
        <v>56</v>
      </c>
      <c r="N364" s="354">
        <v>1.53</v>
      </c>
      <c r="O364" s="354">
        <v>1.85</v>
      </c>
      <c r="P364" s="354">
        <v>1.89</v>
      </c>
      <c r="Q364" s="354">
        <v>2.12</v>
      </c>
      <c r="R364" s="354">
        <v>0.54</v>
      </c>
      <c r="S364" s="354">
        <v>4.97</v>
      </c>
      <c r="T364" s="354">
        <v>6.21</v>
      </c>
      <c r="U364" s="354">
        <v>6.82</v>
      </c>
      <c r="V364" s="354">
        <v>6.42</v>
      </c>
      <c r="W364" s="354">
        <v>7.65</v>
      </c>
      <c r="X364" s="354">
        <v>8.1</v>
      </c>
      <c r="Y364" s="374">
        <f t="shared" si="14"/>
        <v>0.19158878504672905</v>
      </c>
      <c r="Z364" s="374">
        <f t="shared" si="15"/>
        <v>5.8823529411764719E-2</v>
      </c>
      <c r="AA364" s="354">
        <v>4.4800000000000004</v>
      </c>
      <c r="AB364" s="354">
        <v>9.36</v>
      </c>
      <c r="AC364" s="354">
        <v>14.42</v>
      </c>
      <c r="AD364" s="354">
        <v>12.87</v>
      </c>
      <c r="AE364" s="354">
        <v>12.14</v>
      </c>
      <c r="AF364" s="354">
        <v>1.37</v>
      </c>
      <c r="AG364" s="354">
        <v>57.950089126559718</v>
      </c>
      <c r="AH364" s="354">
        <v>6.7023172905525845</v>
      </c>
      <c r="AI364" s="354">
        <v>-3.6809269162210341</v>
      </c>
      <c r="AJ364" s="354">
        <v>-4.8074866310160429</v>
      </c>
      <c r="AK364" s="354">
        <v>-26.151021791767555</v>
      </c>
      <c r="AL364" s="354">
        <v>11.39</v>
      </c>
      <c r="AM364" s="354">
        <v>3.23</v>
      </c>
      <c r="AN364" s="354">
        <v>1.7</v>
      </c>
      <c r="AO364" s="354">
        <v>1.9147603814211012</v>
      </c>
      <c r="AP364" s="354">
        <v>8.7897288901440263</v>
      </c>
      <c r="AQ364" s="354">
        <v>-30.144726392251815</v>
      </c>
      <c r="AR364" s="354">
        <v>-23.080778642936597</v>
      </c>
      <c r="AS364" s="354">
        <v>7.8181818181818183</v>
      </c>
      <c r="AT364" s="354">
        <v>30.5</v>
      </c>
      <c r="AU364" s="354">
        <v>0.79</v>
      </c>
      <c r="AV364" s="354">
        <v>8.2799999999999994</v>
      </c>
      <c r="AW364" s="354">
        <v>3180</v>
      </c>
      <c r="AX364" s="354">
        <v>3373.92</v>
      </c>
      <c r="AY364" s="374">
        <v>8.277435391058599E-2</v>
      </c>
      <c r="AZ364" s="374">
        <v>1.405524861878453</v>
      </c>
      <c r="BA364" s="374">
        <v>0.91061240015214917</v>
      </c>
      <c r="BB364" s="374">
        <v>1.4014058353472607</v>
      </c>
      <c r="BC364" s="374">
        <v>0.91061240015214917</v>
      </c>
      <c r="BD364" s="354">
        <v>22.03</v>
      </c>
      <c r="BE364" s="374">
        <v>0.10272852188706406</v>
      </c>
      <c r="BF364" s="374">
        <v>0.10127946127946127</v>
      </c>
      <c r="BG364" s="354">
        <v>14.96</v>
      </c>
      <c r="BH364" s="354">
        <v>13.82</v>
      </c>
      <c r="BI364" s="354">
        <v>9</v>
      </c>
      <c r="BJ364" s="354">
        <v>7.9</v>
      </c>
      <c r="BK364" s="374">
        <v>0.30605326876513317</v>
      </c>
      <c r="BL364" s="374">
        <v>-1.9440172254690864E-2</v>
      </c>
      <c r="BM364" s="354">
        <v>1.91</v>
      </c>
      <c r="BN364" s="354">
        <v>2.0099999999999998</v>
      </c>
      <c r="BO364" s="374">
        <v>0.28049999999999997</v>
      </c>
      <c r="BP364" s="374">
        <v>6.9627231358327282E-2</v>
      </c>
      <c r="BQ364" s="374">
        <v>-4.99427241950555E-2</v>
      </c>
      <c r="BR364" s="354">
        <v>524.1</v>
      </c>
      <c r="BS364" s="354">
        <v>643.6</v>
      </c>
      <c r="BT364" s="354">
        <v>507.1</v>
      </c>
      <c r="BU364" s="354">
        <v>842.4</v>
      </c>
      <c r="BV364" s="354">
        <v>435.4</v>
      </c>
      <c r="BW364" s="354">
        <v>140.55000000000001</v>
      </c>
      <c r="BX364" s="354">
        <v>12.25</v>
      </c>
      <c r="BY364" s="354">
        <v>12.09</v>
      </c>
      <c r="BZ364" s="354">
        <v>6.6950959488272925</v>
      </c>
      <c r="CA364" s="354">
        <v>33.01</v>
      </c>
      <c r="CB364" s="354">
        <v>0.58600329106572446</v>
      </c>
      <c r="CC364" s="354">
        <v>1.1645015532335501</v>
      </c>
      <c r="CD364" s="354">
        <v>0.49</v>
      </c>
      <c r="CE364" s="354">
        <v>1.38</v>
      </c>
      <c r="CF364" s="354">
        <v>1.64</v>
      </c>
      <c r="CG364" s="354">
        <v>1.03</v>
      </c>
      <c r="CH364" s="353" t="s">
        <v>100</v>
      </c>
      <c r="CI364" s="355">
        <v>1835.1</v>
      </c>
    </row>
    <row r="365" spans="1:87" ht="13.5" thickBot="1">
      <c r="A365" s="353" t="s">
        <v>961</v>
      </c>
      <c r="B365" s="353" t="s">
        <v>962</v>
      </c>
      <c r="C365" s="353" t="s">
        <v>96</v>
      </c>
      <c r="D365" s="353" t="s">
        <v>123</v>
      </c>
      <c r="E365" s="353" t="s">
        <v>180</v>
      </c>
      <c r="F365" s="353" t="s">
        <v>105</v>
      </c>
      <c r="G365" s="353">
        <v>12</v>
      </c>
      <c r="H365" s="353">
        <v>202112</v>
      </c>
      <c r="I365" s="353">
        <v>20221109</v>
      </c>
      <c r="J365" s="353">
        <v>20230208</v>
      </c>
      <c r="K365" s="354">
        <v>12693.6</v>
      </c>
      <c r="L365" s="354">
        <v>19.68</v>
      </c>
      <c r="M365" s="354">
        <v>645</v>
      </c>
      <c r="N365" s="354"/>
      <c r="O365" s="354">
        <v>0.52</v>
      </c>
      <c r="P365" s="354">
        <v>0.75</v>
      </c>
      <c r="Q365" s="354">
        <v>0.83</v>
      </c>
      <c r="R365" s="354">
        <v>9.6199999999999992</v>
      </c>
      <c r="S365" s="354"/>
      <c r="T365" s="354"/>
      <c r="U365" s="354"/>
      <c r="V365" s="354"/>
      <c r="W365" s="354">
        <v>2.74</v>
      </c>
      <c r="X365" s="354">
        <v>3.7</v>
      </c>
      <c r="Y365" s="374" t="e">
        <f t="shared" si="14"/>
        <v>#DIV/0!</v>
      </c>
      <c r="Z365" s="374">
        <f t="shared" si="15"/>
        <v>0.35036496350364965</v>
      </c>
      <c r="AA365" s="354"/>
      <c r="AB365" s="354"/>
      <c r="AC365" s="354"/>
      <c r="AD365" s="354">
        <v>7.19</v>
      </c>
      <c r="AE365" s="354">
        <v>5.31</v>
      </c>
      <c r="AF365" s="354"/>
      <c r="AG365" s="354">
        <v>41.132104692581692</v>
      </c>
      <c r="AH365" s="354">
        <v>13.027721852253368</v>
      </c>
      <c r="AI365" s="354">
        <v>3.0943162459346447</v>
      </c>
      <c r="AJ365" s="354">
        <v>3.0943162459346447</v>
      </c>
      <c r="AK365" s="354">
        <v>6.0982777777777777</v>
      </c>
      <c r="AL365" s="354"/>
      <c r="AM365" s="354"/>
      <c r="AN365" s="354"/>
      <c r="AO365" s="354">
        <v>1.0228306412139012</v>
      </c>
      <c r="AP365" s="354">
        <v>2.2764903209586862</v>
      </c>
      <c r="AQ365" s="354">
        <v>13.596275775775776</v>
      </c>
      <c r="AR365" s="354">
        <v>13.596275775775776</v>
      </c>
      <c r="AS365" s="354">
        <v>242.50735635744152</v>
      </c>
      <c r="AT365" s="354"/>
      <c r="AU365" s="354"/>
      <c r="AV365" s="354"/>
      <c r="AW365" s="354"/>
      <c r="AX365" s="354">
        <v>18489.64</v>
      </c>
      <c r="AY365" s="374">
        <v>0.55291461957243393</v>
      </c>
      <c r="AZ365" s="374">
        <v>10.456386292834891</v>
      </c>
      <c r="BA365" s="374">
        <v>-0.10613163322707669</v>
      </c>
      <c r="BB365" s="374">
        <v>10.4562831730378</v>
      </c>
      <c r="BC365" s="374">
        <v>-0.10613163322707669</v>
      </c>
      <c r="BD365" s="354"/>
      <c r="BE365" s="374">
        <v>0</v>
      </c>
      <c r="BF365" s="374">
        <v>2.3722838731510602E-2</v>
      </c>
      <c r="BG365" s="354"/>
      <c r="BH365" s="354"/>
      <c r="BI365" s="354"/>
      <c r="BJ365" s="354"/>
      <c r="BK365" s="374">
        <v>0</v>
      </c>
      <c r="BL365" s="374">
        <v>0</v>
      </c>
      <c r="BM365" s="354">
        <v>4.67</v>
      </c>
      <c r="BN365" s="354"/>
      <c r="BO365" s="374">
        <v>3.530932001902045E-2</v>
      </c>
      <c r="BP365" s="374">
        <v>0.69039331490478895</v>
      </c>
      <c r="BQ365" s="374">
        <v>0.1639807231549891</v>
      </c>
      <c r="BR365" s="354"/>
      <c r="BS365" s="354"/>
      <c r="BT365" s="354"/>
      <c r="BU365" s="354"/>
      <c r="BV365" s="354"/>
      <c r="BW365" s="354"/>
      <c r="BX365" s="354"/>
      <c r="BY365" s="354"/>
      <c r="BZ365" s="354">
        <v>0</v>
      </c>
      <c r="CA365" s="354"/>
      <c r="CB365" s="354">
        <v>0.97633638376175635</v>
      </c>
      <c r="CC365" s="354">
        <v>1.2554261292214866</v>
      </c>
      <c r="CD365" s="354"/>
      <c r="CE365" s="354"/>
      <c r="CF365" s="354"/>
      <c r="CG365" s="354"/>
      <c r="CH365" s="353"/>
      <c r="CI365" s="353"/>
    </row>
    <row r="366" spans="1:87" ht="13.5" thickBot="1">
      <c r="A366" s="353" t="s">
        <v>963</v>
      </c>
      <c r="B366" s="353" t="s">
        <v>964</v>
      </c>
      <c r="C366" s="353" t="s">
        <v>96</v>
      </c>
      <c r="D366" s="353" t="s">
        <v>116</v>
      </c>
      <c r="E366" s="353" t="s">
        <v>228</v>
      </c>
      <c r="F366" s="353" t="s">
        <v>105</v>
      </c>
      <c r="G366" s="353">
        <v>12</v>
      </c>
      <c r="H366" s="353">
        <v>202112</v>
      </c>
      <c r="I366" s="353">
        <v>20221103</v>
      </c>
      <c r="J366" s="353">
        <v>20230223</v>
      </c>
      <c r="K366" s="354">
        <v>3182.76</v>
      </c>
      <c r="L366" s="354">
        <v>43.32</v>
      </c>
      <c r="M366" s="354">
        <v>73</v>
      </c>
      <c r="N366" s="354">
        <v>1.2</v>
      </c>
      <c r="O366" s="354">
        <v>1.28</v>
      </c>
      <c r="P366" s="354">
        <v>1.45</v>
      </c>
      <c r="Q366" s="354">
        <v>1.75</v>
      </c>
      <c r="R366" s="354">
        <v>13.28</v>
      </c>
      <c r="S366" s="354">
        <v>-42.35</v>
      </c>
      <c r="T366" s="354">
        <v>-5.18</v>
      </c>
      <c r="U366" s="354">
        <v>5.84</v>
      </c>
      <c r="V366" s="354">
        <v>5.94</v>
      </c>
      <c r="W366" s="354">
        <v>5.18</v>
      </c>
      <c r="X366" s="354">
        <v>7.97</v>
      </c>
      <c r="Y366" s="374">
        <f t="shared" si="14"/>
        <v>-0.12794612794612803</v>
      </c>
      <c r="Z366" s="374">
        <f t="shared" si="15"/>
        <v>0.53861003861003875</v>
      </c>
      <c r="AA366" s="354"/>
      <c r="AB366" s="354"/>
      <c r="AC366" s="354">
        <v>7.42</v>
      </c>
      <c r="AD366" s="354">
        <v>8.36</v>
      </c>
      <c r="AE366" s="354">
        <v>5.43</v>
      </c>
      <c r="AF366" s="354"/>
      <c r="AG366" s="354">
        <v>44.453441295546561</v>
      </c>
      <c r="AH366" s="354">
        <v>15.587044534412955</v>
      </c>
      <c r="AI366" s="354">
        <v>8.3670715249662617</v>
      </c>
      <c r="AJ366" s="354">
        <v>8.3670715249662617</v>
      </c>
      <c r="AK366" s="354">
        <v>5.1595112903225813</v>
      </c>
      <c r="AL366" s="354">
        <v>4.84</v>
      </c>
      <c r="AM366" s="354">
        <v>1.72</v>
      </c>
      <c r="AN366" s="354">
        <v>1.2</v>
      </c>
      <c r="AO366" s="354">
        <v>1.0418630843958714</v>
      </c>
      <c r="AP366" s="354">
        <v>2.9483651202749139</v>
      </c>
      <c r="AQ366" s="354">
        <v>5.5353177419354838</v>
      </c>
      <c r="AR366" s="354">
        <v>5.5353177419354838</v>
      </c>
      <c r="AS366" s="354">
        <v>4.8313090418353575</v>
      </c>
      <c r="AT366" s="354">
        <v>25.25</v>
      </c>
      <c r="AU366" s="354"/>
      <c r="AV366" s="354">
        <v>21.17</v>
      </c>
      <c r="AW366" s="354">
        <v>1889</v>
      </c>
      <c r="AX366" s="354">
        <v>3188</v>
      </c>
      <c r="AY366" s="374">
        <v>66.5</v>
      </c>
      <c r="AZ366" s="374">
        <v>5.8959999999999999</v>
      </c>
      <c r="BA366" s="374">
        <v>1.1554376657824934</v>
      </c>
      <c r="BB366" s="374">
        <v>5.9725173087999899</v>
      </c>
      <c r="BC366" s="374">
        <v>1.1554376657824934</v>
      </c>
      <c r="BD366" s="354">
        <v>28.71</v>
      </c>
      <c r="BE366" s="374">
        <v>0.33136869679109365</v>
      </c>
      <c r="BF366" s="374">
        <v>0.28976417461113901</v>
      </c>
      <c r="BG366" s="354">
        <v>21.05</v>
      </c>
      <c r="BH366" s="354"/>
      <c r="BI366" s="354">
        <v>11.74</v>
      </c>
      <c r="BJ366" s="354"/>
      <c r="BK366" s="374">
        <v>0</v>
      </c>
      <c r="BL366" s="374">
        <v>0</v>
      </c>
      <c r="BM366" s="354">
        <v>2.61</v>
      </c>
      <c r="BN366" s="354"/>
      <c r="BO366" s="374">
        <v>5.0811428571428577E-2</v>
      </c>
      <c r="BP366" s="374">
        <v>0.36106195354211151</v>
      </c>
      <c r="BQ366" s="374">
        <v>0.19381680623039751</v>
      </c>
      <c r="BR366" s="354">
        <v>283</v>
      </c>
      <c r="BS366" s="354">
        <v>496</v>
      </c>
      <c r="BT366" s="354">
        <v>719</v>
      </c>
      <c r="BU366" s="354">
        <v>589</v>
      </c>
      <c r="BV366" s="354">
        <v>612</v>
      </c>
      <c r="BW366" s="354">
        <v>-65.349999999999994</v>
      </c>
      <c r="BX366" s="354">
        <v>43.44</v>
      </c>
      <c r="BY366" s="354">
        <v>17.52</v>
      </c>
      <c r="BZ366" s="354">
        <v>19.09433962264151</v>
      </c>
      <c r="CA366" s="354">
        <v>24.16</v>
      </c>
      <c r="CB366" s="354">
        <v>0.53462117410938281</v>
      </c>
      <c r="CC366" s="354">
        <v>0.20017182130584191</v>
      </c>
      <c r="CD366" s="354">
        <v>0.32</v>
      </c>
      <c r="CE366" s="354">
        <v>0.95</v>
      </c>
      <c r="CF366" s="354">
        <v>0.81</v>
      </c>
      <c r="CG366" s="354">
        <v>0.52</v>
      </c>
      <c r="CH366" s="353" t="s">
        <v>100</v>
      </c>
      <c r="CI366" s="355">
        <v>1688</v>
      </c>
    </row>
    <row r="367" spans="1:87" ht="13.5" thickBot="1">
      <c r="A367" s="353" t="s">
        <v>965</v>
      </c>
      <c r="B367" s="353" t="s">
        <v>965</v>
      </c>
      <c r="C367" s="353" t="s">
        <v>96</v>
      </c>
      <c r="D367" s="353" t="s">
        <v>112</v>
      </c>
      <c r="E367" s="353" t="s">
        <v>627</v>
      </c>
      <c r="F367" s="353" t="s">
        <v>105</v>
      </c>
      <c r="G367" s="353">
        <v>12</v>
      </c>
      <c r="H367" s="353">
        <v>202112</v>
      </c>
      <c r="I367" s="353">
        <v>20220303</v>
      </c>
      <c r="J367" s="353"/>
      <c r="K367" s="354">
        <v>29340.25</v>
      </c>
      <c r="L367" s="354">
        <v>39.17</v>
      </c>
      <c r="M367" s="354">
        <v>749</v>
      </c>
      <c r="N367" s="354">
        <v>1.1100000000000001</v>
      </c>
      <c r="O367" s="354"/>
      <c r="P367" s="354"/>
      <c r="Q367" s="354"/>
      <c r="R367" s="354"/>
      <c r="S367" s="354"/>
      <c r="T367" s="354"/>
      <c r="U367" s="354"/>
      <c r="V367" s="354">
        <v>3.19</v>
      </c>
      <c r="W367" s="354">
        <v>3.38</v>
      </c>
      <c r="X367" s="354">
        <v>3.5</v>
      </c>
      <c r="Y367" s="374">
        <f t="shared" si="14"/>
        <v>5.9561128526645746E-2</v>
      </c>
      <c r="Z367" s="374">
        <f t="shared" si="15"/>
        <v>3.5502958579881616E-2</v>
      </c>
      <c r="AA367" s="354"/>
      <c r="AB367" s="354">
        <v>2.9</v>
      </c>
      <c r="AC367" s="354"/>
      <c r="AD367" s="354">
        <v>11.58</v>
      </c>
      <c r="AE367" s="354">
        <v>11.18</v>
      </c>
      <c r="AF367" s="354">
        <v>3.99</v>
      </c>
      <c r="AG367" s="354">
        <v>17.71527229392624</v>
      </c>
      <c r="AH367" s="354">
        <v>0.72050369789340052</v>
      </c>
      <c r="AI367" s="354">
        <v>0</v>
      </c>
      <c r="AJ367" s="354">
        <v>0</v>
      </c>
      <c r="AK367" s="354">
        <v>0</v>
      </c>
      <c r="AL367" s="354">
        <v>6.97</v>
      </c>
      <c r="AM367" s="354">
        <v>1.38</v>
      </c>
      <c r="AN367" s="354"/>
      <c r="AO367" s="354">
        <v>2.5203051293116325</v>
      </c>
      <c r="AP367" s="354">
        <v>24.158324392744969</v>
      </c>
      <c r="AQ367" s="354">
        <v>0</v>
      </c>
      <c r="AR367" s="354">
        <v>0</v>
      </c>
      <c r="AS367" s="354">
        <v>8.7667704845282568</v>
      </c>
      <c r="AT367" s="354">
        <v>28.29</v>
      </c>
      <c r="AU367" s="354"/>
      <c r="AV367" s="354">
        <v>12.3</v>
      </c>
      <c r="AW367" s="354">
        <v>30981</v>
      </c>
      <c r="AX367" s="354">
        <v>31730.09</v>
      </c>
      <c r="AY367" s="374">
        <v>0.12302896291731612</v>
      </c>
      <c r="AZ367" s="374">
        <v>1.286096256684492</v>
      </c>
      <c r="BA367" s="374">
        <v>0.58418029164825458</v>
      </c>
      <c r="BB367" s="374">
        <v>1.2862839275844298</v>
      </c>
      <c r="BC367" s="374">
        <v>0.58418029164825458</v>
      </c>
      <c r="BD367" s="354"/>
      <c r="BE367" s="374">
        <v>3.1751835081699806E-2</v>
      </c>
      <c r="BF367" s="374">
        <v>1.2512266928361141E-2</v>
      </c>
      <c r="BG367" s="354"/>
      <c r="BH367" s="354"/>
      <c r="BI367" s="354"/>
      <c r="BJ367" s="354"/>
      <c r="BK367" s="374">
        <v>0</v>
      </c>
      <c r="BL367" s="374">
        <v>-3.6103962011092179E-2</v>
      </c>
      <c r="BM367" s="354">
        <v>1.22</v>
      </c>
      <c r="BN367" s="354">
        <v>2.34</v>
      </c>
      <c r="BO367" s="374">
        <v>1.4392708920606061</v>
      </c>
      <c r="BP367" s="374">
        <v>2.172351125797933E-2</v>
      </c>
      <c r="BQ367" s="374">
        <v>0</v>
      </c>
      <c r="BR367" s="354">
        <v>3653</v>
      </c>
      <c r="BS367" s="354">
        <v>5418</v>
      </c>
      <c r="BT367" s="354">
        <v>4330</v>
      </c>
      <c r="BU367" s="354">
        <v>9938</v>
      </c>
      <c r="BV367" s="354">
        <v>2565</v>
      </c>
      <c r="BW367" s="354">
        <v>128.61000000000001</v>
      </c>
      <c r="BX367" s="354"/>
      <c r="BY367" s="354"/>
      <c r="BZ367" s="354">
        <v>-5.167048054919908</v>
      </c>
      <c r="CA367" s="354">
        <v>28.59</v>
      </c>
      <c r="CB367" s="354">
        <v>0.52192434650727093</v>
      </c>
      <c r="CC367" s="354">
        <v>3.0451702571230022</v>
      </c>
      <c r="CD367" s="354">
        <v>0.4</v>
      </c>
      <c r="CE367" s="354">
        <v>1.79</v>
      </c>
      <c r="CF367" s="354">
        <v>1.38</v>
      </c>
      <c r="CG367" s="354">
        <v>0.77</v>
      </c>
      <c r="CH367" s="353">
        <v>1</v>
      </c>
      <c r="CI367" s="355">
        <v>20913</v>
      </c>
    </row>
    <row r="368" spans="1:87" ht="13.5" thickBot="1">
      <c r="A368" s="353" t="s">
        <v>966</v>
      </c>
      <c r="B368" s="353" t="s">
        <v>967</v>
      </c>
      <c r="C368" s="353" t="s">
        <v>96</v>
      </c>
      <c r="D368" s="353" t="s">
        <v>116</v>
      </c>
      <c r="E368" s="353" t="s">
        <v>228</v>
      </c>
      <c r="F368" s="353" t="s">
        <v>105</v>
      </c>
      <c r="G368" s="353">
        <v>12</v>
      </c>
      <c r="H368" s="353">
        <v>202112</v>
      </c>
      <c r="I368" s="353">
        <v>20221101</v>
      </c>
      <c r="J368" s="353">
        <v>20230221</v>
      </c>
      <c r="K368" s="354">
        <v>3670</v>
      </c>
      <c r="L368" s="354">
        <v>15.7</v>
      </c>
      <c r="M368" s="354">
        <v>234</v>
      </c>
      <c r="N368" s="354">
        <v>1.29</v>
      </c>
      <c r="O368" s="354">
        <v>1.1499999999999999</v>
      </c>
      <c r="P368" s="354">
        <v>0.93</v>
      </c>
      <c r="Q368" s="354">
        <v>1.43</v>
      </c>
      <c r="R368" s="354">
        <v>2.61</v>
      </c>
      <c r="S368" s="354">
        <v>7.53</v>
      </c>
      <c r="T368" s="354">
        <v>0.66</v>
      </c>
      <c r="U368" s="354">
        <v>3.06</v>
      </c>
      <c r="V368" s="354">
        <v>1.23</v>
      </c>
      <c r="W368" s="354">
        <v>3.62</v>
      </c>
      <c r="X368" s="354">
        <v>4.5999999999999996</v>
      </c>
      <c r="Y368" s="374">
        <f t="shared" si="14"/>
        <v>1.9430894308943092</v>
      </c>
      <c r="Z368" s="374">
        <f t="shared" si="15"/>
        <v>0.27071823204419876</v>
      </c>
      <c r="AA368" s="354">
        <v>63.17</v>
      </c>
      <c r="AB368" s="354"/>
      <c r="AC368" s="354">
        <v>5.13</v>
      </c>
      <c r="AD368" s="354">
        <v>4.33</v>
      </c>
      <c r="AE368" s="354">
        <v>3.41</v>
      </c>
      <c r="AF368" s="354"/>
      <c r="AG368" s="354">
        <v>14.265517330373964</v>
      </c>
      <c r="AH368" s="354">
        <v>4.2216773771732869</v>
      </c>
      <c r="AI368" s="354">
        <v>6.2152553746096473</v>
      </c>
      <c r="AJ368" s="354">
        <v>2.1311284314484564</v>
      </c>
      <c r="AK368" s="354">
        <v>2.3764108004858349</v>
      </c>
      <c r="AL368" s="354">
        <v>4.6100000000000003</v>
      </c>
      <c r="AM368" s="354">
        <v>2.2599999999999998</v>
      </c>
      <c r="AN368" s="354">
        <v>1.1100000000000001</v>
      </c>
      <c r="AO368" s="354">
        <v>1.736223672355838</v>
      </c>
      <c r="AP368" s="354">
        <v>3.0438058884910228</v>
      </c>
      <c r="AQ368" s="354">
        <v>3.9850540958589833</v>
      </c>
      <c r="AR368" s="354">
        <v>11.622072382828504</v>
      </c>
      <c r="AS368" s="354">
        <v>0.16624082724684061</v>
      </c>
      <c r="AT368" s="354">
        <v>6.95</v>
      </c>
      <c r="AU368" s="354">
        <v>66.75</v>
      </c>
      <c r="AV368" s="354">
        <v>115.65</v>
      </c>
      <c r="AW368" s="354">
        <v>1850.73</v>
      </c>
      <c r="AX368" s="354">
        <v>3061.82</v>
      </c>
      <c r="AY368" s="374">
        <v>1.1565378497893837</v>
      </c>
      <c r="AZ368" s="374">
        <v>-3.611576396970448</v>
      </c>
      <c r="BA368" s="374">
        <v>4.5251361695863386</v>
      </c>
      <c r="BB368" s="374">
        <v>-1.871794871794872</v>
      </c>
      <c r="BC368" s="374">
        <v>4.5251361695863386</v>
      </c>
      <c r="BD368" s="354">
        <v>70.540000000000006</v>
      </c>
      <c r="BE368" s="374">
        <v>0.45756668724757049</v>
      </c>
      <c r="BF368" s="374">
        <v>0.17575212221980477</v>
      </c>
      <c r="BG368" s="354">
        <v>21.96</v>
      </c>
      <c r="BH368" s="354">
        <v>3.92</v>
      </c>
      <c r="BI368" s="354">
        <v>16.690000000000001</v>
      </c>
      <c r="BJ368" s="354">
        <v>3.14</v>
      </c>
      <c r="BK368" s="374">
        <v>-0.65711329575378818</v>
      </c>
      <c r="BL368" s="374">
        <v>-0.28629364421753695</v>
      </c>
      <c r="BM368" s="354">
        <v>3.18</v>
      </c>
      <c r="BN368" s="354">
        <v>0</v>
      </c>
      <c r="BO368" s="374">
        <v>2.9609083980665616E-2</v>
      </c>
      <c r="BP368" s="374">
        <v>0.28582785221213858</v>
      </c>
      <c r="BQ368" s="374">
        <v>0.14428763923144591</v>
      </c>
      <c r="BR368" s="354">
        <v>-11.84</v>
      </c>
      <c r="BS368" s="354">
        <v>479.25</v>
      </c>
      <c r="BT368" s="354">
        <v>794.1</v>
      </c>
      <c r="BU368" s="354">
        <v>2615.2399999999998</v>
      </c>
      <c r="BV368" s="354">
        <v>-241.73</v>
      </c>
      <c r="BW368" s="354">
        <v>-361.16</v>
      </c>
      <c r="BX368" s="354">
        <v>29.59</v>
      </c>
      <c r="BY368" s="354">
        <v>25.54</v>
      </c>
      <c r="BZ368" s="354">
        <v>11.418170002888182</v>
      </c>
      <c r="CA368" s="354">
        <v>60.08</v>
      </c>
      <c r="CB368" s="354">
        <v>0.67867143354705506</v>
      </c>
      <c r="CC368" s="354">
        <v>1.2286904561788561</v>
      </c>
      <c r="CD368" s="354">
        <v>1.4</v>
      </c>
      <c r="CE368" s="354">
        <v>0.65</v>
      </c>
      <c r="CF368" s="354">
        <v>0.5</v>
      </c>
      <c r="CG368" s="354">
        <v>0.08</v>
      </c>
      <c r="CH368" s="353" t="s">
        <v>100</v>
      </c>
      <c r="CI368" s="355">
        <v>1012.78</v>
      </c>
    </row>
    <row r="369" spans="1:87" ht="13.5" thickBot="1">
      <c r="A369" s="353" t="s">
        <v>968</v>
      </c>
      <c r="B369" s="353" t="s">
        <v>969</v>
      </c>
      <c r="C369" s="353" t="s">
        <v>96</v>
      </c>
      <c r="D369" s="353" t="s">
        <v>129</v>
      </c>
      <c r="E369" s="353" t="s">
        <v>245</v>
      </c>
      <c r="F369" s="353" t="s">
        <v>99</v>
      </c>
      <c r="G369" s="353">
        <v>12</v>
      </c>
      <c r="H369" s="353">
        <v>202112</v>
      </c>
      <c r="I369" s="353">
        <v>20221102</v>
      </c>
      <c r="J369" s="353">
        <v>20230215</v>
      </c>
      <c r="K369" s="354">
        <v>11116.99</v>
      </c>
      <c r="L369" s="354">
        <v>218.5</v>
      </c>
      <c r="M369" s="354">
        <v>51</v>
      </c>
      <c r="N369" s="354">
        <v>1.3</v>
      </c>
      <c r="O369" s="354">
        <v>2.5099999999999998</v>
      </c>
      <c r="P369" s="354">
        <v>2.75</v>
      </c>
      <c r="Q369" s="354">
        <v>2.68</v>
      </c>
      <c r="R369" s="354">
        <v>4.78</v>
      </c>
      <c r="S369" s="354">
        <v>1.0900000000000001</v>
      </c>
      <c r="T369" s="354">
        <v>2.56</v>
      </c>
      <c r="U369" s="354">
        <v>10.64</v>
      </c>
      <c r="V369" s="354">
        <v>10.25</v>
      </c>
      <c r="W369" s="354">
        <v>10.87</v>
      </c>
      <c r="X369" s="354">
        <v>11.46</v>
      </c>
      <c r="Y369" s="374">
        <f t="shared" si="14"/>
        <v>6.0487804878048612E-2</v>
      </c>
      <c r="Z369" s="374">
        <f t="shared" si="15"/>
        <v>5.4277828886844626E-2</v>
      </c>
      <c r="AA369" s="354">
        <v>18.399999999999999</v>
      </c>
      <c r="AB369" s="354">
        <v>14</v>
      </c>
      <c r="AC369" s="354">
        <v>20.54</v>
      </c>
      <c r="AD369" s="354">
        <v>20.100000000000001</v>
      </c>
      <c r="AE369" s="354">
        <v>19.07</v>
      </c>
      <c r="AF369" s="354">
        <v>1.44</v>
      </c>
      <c r="AG369" s="354">
        <v>74.331963829368974</v>
      </c>
      <c r="AH369" s="354">
        <v>8.5786121486141145</v>
      </c>
      <c r="AI369" s="354">
        <v>12.072754079024966</v>
      </c>
      <c r="AJ369" s="354">
        <v>5.4974837821898959</v>
      </c>
      <c r="AK369" s="354">
        <v>17.843484476691835</v>
      </c>
      <c r="AL369" s="354">
        <v>13.86</v>
      </c>
      <c r="AM369" s="354">
        <v>4.22</v>
      </c>
      <c r="AN369" s="354">
        <v>2.94</v>
      </c>
      <c r="AO369" s="354">
        <v>3.733487584981436</v>
      </c>
      <c r="AP369" s="354">
        <v>16.331978708857157</v>
      </c>
      <c r="AQ369" s="354">
        <v>22.987088307082576</v>
      </c>
      <c r="AR369" s="354">
        <v>50.480815427470077</v>
      </c>
      <c r="AS369" s="354">
        <v>3.8264399449577353</v>
      </c>
      <c r="AT369" s="354">
        <v>51.74</v>
      </c>
      <c r="AU369" s="354">
        <v>16.2</v>
      </c>
      <c r="AV369" s="354">
        <v>1110.81</v>
      </c>
      <c r="AW369" s="354">
        <v>35403.160000000003</v>
      </c>
      <c r="AX369" s="354">
        <v>3912.45</v>
      </c>
      <c r="AY369" s="374">
        <v>0.21075277716691868</v>
      </c>
      <c r="AZ369" s="374">
        <v>7.3230049628881369E-2</v>
      </c>
      <c r="BA369" s="374">
        <v>0.36312102955891562</v>
      </c>
      <c r="BB369" s="374">
        <v>5.7142857142857134E-2</v>
      </c>
      <c r="BC369" s="374">
        <v>0.36312102955891562</v>
      </c>
      <c r="BD369" s="354">
        <v>20.93</v>
      </c>
      <c r="BE369" s="374">
        <v>0.10362946184978586</v>
      </c>
      <c r="BF369" s="374">
        <v>6.8029775127635528E-2</v>
      </c>
      <c r="BG369" s="354">
        <v>9.98</v>
      </c>
      <c r="BH369" s="354">
        <v>10.5</v>
      </c>
      <c r="BI369" s="354">
        <v>7.53</v>
      </c>
      <c r="BJ369" s="354">
        <v>7.99</v>
      </c>
      <c r="BK369" s="374">
        <v>-0.54463714358754745</v>
      </c>
      <c r="BL369" s="374">
        <v>-8.8458180816112689E-2</v>
      </c>
      <c r="BM369" s="354">
        <v>0</v>
      </c>
      <c r="BN369" s="354">
        <v>0</v>
      </c>
      <c r="BO369" s="374">
        <v>0</v>
      </c>
      <c r="BP369" s="374">
        <v>3.9822728384616632E-2</v>
      </c>
      <c r="BQ369" s="374">
        <v>2.551983930085366E-2</v>
      </c>
      <c r="BR369" s="354">
        <v>554.62</v>
      </c>
      <c r="BS369" s="354">
        <v>820.16</v>
      </c>
      <c r="BT369" s="354">
        <v>796.07</v>
      </c>
      <c r="BU369" s="354">
        <v>2663.56</v>
      </c>
      <c r="BV369" s="354">
        <v>390.98</v>
      </c>
      <c r="BW369" s="354">
        <v>7.32</v>
      </c>
      <c r="BX369" s="354">
        <v>11.54</v>
      </c>
      <c r="BY369" s="354">
        <v>14.44</v>
      </c>
      <c r="BZ369" s="354">
        <v>18.303067280492535</v>
      </c>
      <c r="CA369" s="354">
        <v>53.06</v>
      </c>
      <c r="CB369" s="354">
        <v>0.63808375963002495</v>
      </c>
      <c r="CC369" s="354">
        <v>3.6544527572400183</v>
      </c>
      <c r="CD369" s="354">
        <v>1.1200000000000001</v>
      </c>
      <c r="CE369" s="354">
        <v>1.4</v>
      </c>
      <c r="CF369" s="354">
        <v>1.04</v>
      </c>
      <c r="CG369" s="354">
        <v>0.42</v>
      </c>
      <c r="CH369" s="353" t="s">
        <v>100</v>
      </c>
      <c r="CI369" s="355">
        <v>2538.98</v>
      </c>
    </row>
    <row r="370" spans="1:87" ht="13.5" thickBot="1">
      <c r="A370" s="353" t="s">
        <v>970</v>
      </c>
      <c r="B370" s="353" t="s">
        <v>971</v>
      </c>
      <c r="C370" s="353" t="s">
        <v>96</v>
      </c>
      <c r="D370" s="353" t="s">
        <v>97</v>
      </c>
      <c r="E370" s="353" t="s">
        <v>185</v>
      </c>
      <c r="F370" s="353" t="s">
        <v>99</v>
      </c>
      <c r="G370" s="353">
        <v>1</v>
      </c>
      <c r="H370" s="353">
        <v>202201</v>
      </c>
      <c r="I370" s="353">
        <v>20221130</v>
      </c>
      <c r="J370" s="353">
        <v>20230307</v>
      </c>
      <c r="K370" s="354">
        <v>130440</v>
      </c>
      <c r="L370" s="354">
        <v>130.44</v>
      </c>
      <c r="M370" s="354">
        <v>1000</v>
      </c>
      <c r="N370" s="354">
        <v>1.1000000000000001</v>
      </c>
      <c r="O370" s="354">
        <v>1.21</v>
      </c>
      <c r="P370" s="354">
        <v>1.36</v>
      </c>
      <c r="Q370" s="354">
        <v>1.26</v>
      </c>
      <c r="R370" s="354">
        <v>15.7</v>
      </c>
      <c r="S370" s="354">
        <v>16.670000000000002</v>
      </c>
      <c r="T370" s="354">
        <v>13.2</v>
      </c>
      <c r="U370" s="354">
        <v>1.9</v>
      </c>
      <c r="V370" s="354">
        <v>4.68</v>
      </c>
      <c r="W370" s="354">
        <v>4.92</v>
      </c>
      <c r="X370" s="354">
        <v>5.65</v>
      </c>
      <c r="Y370" s="374">
        <f t="shared" si="14"/>
        <v>5.1282051282051322E-2</v>
      </c>
      <c r="Z370" s="374">
        <f t="shared" si="15"/>
        <v>0.14837398373983746</v>
      </c>
      <c r="AA370" s="354">
        <v>30.21</v>
      </c>
      <c r="AB370" s="354">
        <v>16.75</v>
      </c>
      <c r="AC370" s="354">
        <v>29.58</v>
      </c>
      <c r="AD370" s="354">
        <v>26.53</v>
      </c>
      <c r="AE370" s="354">
        <v>23.1</v>
      </c>
      <c r="AF370" s="354">
        <v>1.58</v>
      </c>
      <c r="AG370" s="354">
        <v>30.385155466399201</v>
      </c>
      <c r="AH370" s="354">
        <v>0.27883650952858574</v>
      </c>
      <c r="AI370" s="354">
        <v>6.3239719157472418</v>
      </c>
      <c r="AJ370" s="354">
        <v>5.5747241725175529</v>
      </c>
      <c r="AK370" s="354">
        <v>20.283138778747027</v>
      </c>
      <c r="AL370" s="354">
        <v>18.07</v>
      </c>
      <c r="AM370" s="354">
        <v>2.2000000000000002</v>
      </c>
      <c r="AN370" s="354">
        <v>4.3099999999999996</v>
      </c>
      <c r="AO370" s="354">
        <v>4.482973196012412</v>
      </c>
      <c r="AP370" s="354">
        <v>32.113310475289673</v>
      </c>
      <c r="AQ370" s="354">
        <v>21.539601903251391</v>
      </c>
      <c r="AR370" s="354">
        <v>24.434543001079529</v>
      </c>
      <c r="AS370" s="354">
        <v>11.953861584754264</v>
      </c>
      <c r="AT370" s="354">
        <v>59.35</v>
      </c>
      <c r="AU370" s="354">
        <v>25.64</v>
      </c>
      <c r="AV370" s="354">
        <v>24.66</v>
      </c>
      <c r="AW370" s="354">
        <v>26492</v>
      </c>
      <c r="AX370" s="354">
        <v>30925.9</v>
      </c>
      <c r="AY370" s="374">
        <v>0.24295239209264241</v>
      </c>
      <c r="AZ370" s="374">
        <v>31.317460317460316</v>
      </c>
      <c r="BA370" s="374">
        <v>0.53198653198653201</v>
      </c>
      <c r="BB370" s="374">
        <v>28.866666666666667</v>
      </c>
      <c r="BC370" s="374">
        <v>0.53198653198653201</v>
      </c>
      <c r="BD370" s="354">
        <v>3.21</v>
      </c>
      <c r="BE370" s="374">
        <v>6.747491752311389E-3</v>
      </c>
      <c r="BF370" s="374">
        <v>3.2982939040884607E-3</v>
      </c>
      <c r="BG370" s="354">
        <v>2.75</v>
      </c>
      <c r="BH370" s="354">
        <v>5.0599999999999996</v>
      </c>
      <c r="BI370" s="354">
        <v>2.0299999999999998</v>
      </c>
      <c r="BJ370" s="354">
        <v>3.36</v>
      </c>
      <c r="BK370" s="374">
        <v>-0.11847739888977002</v>
      </c>
      <c r="BL370" s="374">
        <v>-2.4658348187759953E-2</v>
      </c>
      <c r="BM370" s="354">
        <v>0</v>
      </c>
      <c r="BN370" s="354">
        <v>0</v>
      </c>
      <c r="BO370" s="374">
        <v>0</v>
      </c>
      <c r="BP370" s="374">
        <v>2.1738248189645724E-3</v>
      </c>
      <c r="BQ370" s="374">
        <v>4.3460857351816887E-2</v>
      </c>
      <c r="BR370" s="354">
        <v>1532</v>
      </c>
      <c r="BS370" s="354">
        <v>6178</v>
      </c>
      <c r="BT370" s="354">
        <v>7109.59</v>
      </c>
      <c r="BU370" s="354">
        <v>10592</v>
      </c>
      <c r="BV370" s="354">
        <v>1444</v>
      </c>
      <c r="BW370" s="354">
        <v>-64.540000000000006</v>
      </c>
      <c r="BX370" s="354">
        <v>0.92</v>
      </c>
      <c r="BY370" s="354">
        <v>6.26</v>
      </c>
      <c r="BZ370" s="354">
        <v>0</v>
      </c>
      <c r="CA370" s="354">
        <v>13.69</v>
      </c>
      <c r="CB370" s="354">
        <v>0.35406599625614904</v>
      </c>
      <c r="CC370" s="354">
        <v>1.8732560889099077</v>
      </c>
      <c r="CD370" s="354">
        <v>0.16</v>
      </c>
      <c r="CE370" s="354">
        <v>1.05</v>
      </c>
      <c r="CF370" s="354">
        <v>1.05</v>
      </c>
      <c r="CG370" s="354">
        <v>0.6</v>
      </c>
      <c r="CH370" s="353" t="s">
        <v>100</v>
      </c>
      <c r="CI370" s="355">
        <v>58131</v>
      </c>
    </row>
    <row r="371" spans="1:87" ht="13.5" thickBot="1">
      <c r="A371" s="353" t="s">
        <v>972</v>
      </c>
      <c r="B371" s="353" t="s">
        <v>973</v>
      </c>
      <c r="C371" s="353" t="s">
        <v>108</v>
      </c>
      <c r="D371" s="353" t="s">
        <v>412</v>
      </c>
      <c r="E371" s="353" t="s">
        <v>974</v>
      </c>
      <c r="F371" s="353" t="s">
        <v>105</v>
      </c>
      <c r="G371" s="353">
        <v>12</v>
      </c>
      <c r="H371" s="353">
        <v>202112</v>
      </c>
      <c r="I371" s="353">
        <v>20221103</v>
      </c>
      <c r="J371" s="353">
        <v>20230215</v>
      </c>
      <c r="K371" s="354">
        <v>5705.85</v>
      </c>
      <c r="L371" s="354">
        <v>92.41</v>
      </c>
      <c r="M371" s="354">
        <v>62</v>
      </c>
      <c r="N371" s="354">
        <v>1.96</v>
      </c>
      <c r="O371" s="354">
        <v>2.58</v>
      </c>
      <c r="P371" s="354">
        <v>2.0099999999999998</v>
      </c>
      <c r="Q371" s="354">
        <v>1.89</v>
      </c>
      <c r="R371" s="354">
        <v>15.12</v>
      </c>
      <c r="S371" s="354">
        <v>19.12</v>
      </c>
      <c r="T371" s="354">
        <v>18.16</v>
      </c>
      <c r="U371" s="354">
        <v>10.41</v>
      </c>
      <c r="V371" s="354">
        <v>8.18</v>
      </c>
      <c r="W371" s="354">
        <v>10.29</v>
      </c>
      <c r="X371" s="354">
        <v>10.75</v>
      </c>
      <c r="Y371" s="374">
        <f t="shared" si="14"/>
        <v>0.25794621026894848</v>
      </c>
      <c r="Z371" s="374">
        <f t="shared" si="15"/>
        <v>4.4703595724004064E-2</v>
      </c>
      <c r="AA371" s="354">
        <v>204.68</v>
      </c>
      <c r="AB371" s="354">
        <v>15</v>
      </c>
      <c r="AC371" s="354">
        <v>8.8800000000000008</v>
      </c>
      <c r="AD371" s="354">
        <v>8.98</v>
      </c>
      <c r="AE371" s="354">
        <v>8.59</v>
      </c>
      <c r="AF371" s="354">
        <v>0.6</v>
      </c>
      <c r="AG371" s="354">
        <v>51.812182905678114</v>
      </c>
      <c r="AH371" s="354">
        <v>9.0330669605952032</v>
      </c>
      <c r="AI371" s="354">
        <v>7.4349602061822253</v>
      </c>
      <c r="AJ371" s="354">
        <v>5.656054981926637</v>
      </c>
      <c r="AK371" s="354">
        <v>12.778817554530889</v>
      </c>
      <c r="AL371" s="354">
        <v>9.68</v>
      </c>
      <c r="AM371" s="354">
        <v>9.0500000000000007</v>
      </c>
      <c r="AN371" s="354">
        <v>1.79</v>
      </c>
      <c r="AO371" s="354">
        <v>2.6950985077503193</v>
      </c>
      <c r="AP371" s="354">
        <v>10.433085705219968</v>
      </c>
      <c r="AQ371" s="354">
        <v>18.781396666557654</v>
      </c>
      <c r="AR371" s="354">
        <v>24.688398058113311</v>
      </c>
      <c r="AS371" s="354">
        <v>2.3174590310083798</v>
      </c>
      <c r="AT371" s="354">
        <v>10.220000000000001</v>
      </c>
      <c r="AU371" s="354">
        <v>26.07</v>
      </c>
      <c r="AV371" s="354">
        <v>66.92</v>
      </c>
      <c r="AW371" s="354">
        <v>2313.42</v>
      </c>
      <c r="AX371" s="354">
        <v>3504.17</v>
      </c>
      <c r="AY371" s="374">
        <v>0.66919032491047659</v>
      </c>
      <c r="AZ371" s="374">
        <v>1.3195412659295982</v>
      </c>
      <c r="BA371" s="374">
        <v>2.1900394164129202</v>
      </c>
      <c r="BB371" s="374">
        <v>1.5043103448275863</v>
      </c>
      <c r="BC371" s="374">
        <v>2.1900394164129202</v>
      </c>
      <c r="BD371" s="354">
        <v>172.58</v>
      </c>
      <c r="BE371" s="374">
        <v>0.19906606431809809</v>
      </c>
      <c r="BF371" s="374">
        <v>0.20334183271351591</v>
      </c>
      <c r="BG371" s="354">
        <v>24.55</v>
      </c>
      <c r="BH371" s="354">
        <v>31.73</v>
      </c>
      <c r="BI371" s="354">
        <v>16.93</v>
      </c>
      <c r="BJ371" s="354">
        <v>17.170000000000002</v>
      </c>
      <c r="BK371" s="374">
        <v>-0.23926223879132735</v>
      </c>
      <c r="BL371" s="374">
        <v>-3.4333724705133725E-2</v>
      </c>
      <c r="BM371" s="354">
        <v>0</v>
      </c>
      <c r="BN371" s="354">
        <v>0</v>
      </c>
      <c r="BO371" s="374">
        <v>0</v>
      </c>
      <c r="BP371" s="374">
        <v>9.5074907489687444E-2</v>
      </c>
      <c r="BQ371" s="374">
        <v>5.9531154425077747E-2</v>
      </c>
      <c r="BR371" s="354">
        <v>685.5</v>
      </c>
      <c r="BS371" s="354">
        <v>717.47</v>
      </c>
      <c r="BT371" s="354">
        <v>561.80999999999995</v>
      </c>
      <c r="BU371" s="354">
        <v>771.39</v>
      </c>
      <c r="BV371" s="354">
        <v>725.69</v>
      </c>
      <c r="BW371" s="354">
        <v>131.94999999999999</v>
      </c>
      <c r="BX371" s="354">
        <v>17.43</v>
      </c>
      <c r="BY371" s="354">
        <v>20.059999999999999</v>
      </c>
      <c r="BZ371" s="354">
        <v>8.3078571878874481</v>
      </c>
      <c r="CA371" s="354">
        <v>80.45</v>
      </c>
      <c r="CB371" s="354">
        <v>0.86115371476467517</v>
      </c>
      <c r="CC371" s="354">
        <v>3.3344390430584925</v>
      </c>
      <c r="CD371" s="354">
        <v>4.12</v>
      </c>
      <c r="CE371" s="354">
        <v>1.97</v>
      </c>
      <c r="CF371" s="354">
        <v>1.17</v>
      </c>
      <c r="CG371" s="354">
        <v>0.61</v>
      </c>
      <c r="CH371" s="353" t="s">
        <v>100</v>
      </c>
      <c r="CI371" s="353">
        <v>14.08</v>
      </c>
    </row>
    <row r="372" spans="1:87" ht="13.5" thickBot="1">
      <c r="A372" s="353" t="s">
        <v>975</v>
      </c>
      <c r="B372" s="353" t="s">
        <v>976</v>
      </c>
      <c r="C372" s="353" t="s">
        <v>108</v>
      </c>
      <c r="D372" s="353" t="s">
        <v>129</v>
      </c>
      <c r="E372" s="353" t="s">
        <v>299</v>
      </c>
      <c r="F372" s="353" t="s">
        <v>105</v>
      </c>
      <c r="G372" s="353">
        <v>12</v>
      </c>
      <c r="H372" s="353">
        <v>202112</v>
      </c>
      <c r="I372" s="353">
        <v>20221101</v>
      </c>
      <c r="J372" s="353">
        <v>20230221</v>
      </c>
      <c r="K372" s="354">
        <v>3718.97</v>
      </c>
      <c r="L372" s="354">
        <v>47.5</v>
      </c>
      <c r="M372" s="354">
        <v>78</v>
      </c>
      <c r="N372" s="354">
        <v>1.7</v>
      </c>
      <c r="O372" s="354">
        <v>-2.2999999999999998</v>
      </c>
      <c r="P372" s="354">
        <v>-2.2999999999999998</v>
      </c>
      <c r="Q372" s="354">
        <v>-2.33</v>
      </c>
      <c r="R372" s="354">
        <v>2.61</v>
      </c>
      <c r="S372" s="354">
        <v>-7.62</v>
      </c>
      <c r="T372" s="354">
        <v>-8.06</v>
      </c>
      <c r="U372" s="354">
        <v>-8.8000000000000007</v>
      </c>
      <c r="V372" s="354">
        <v>4.9800000000000004</v>
      </c>
      <c r="W372" s="354">
        <v>-9.23</v>
      </c>
      <c r="X372" s="354">
        <v>-7.97</v>
      </c>
      <c r="Y372" s="374">
        <f t="shared" si="14"/>
        <v>-2.8534136546184738</v>
      </c>
      <c r="Z372" s="374">
        <f t="shared" si="15"/>
        <v>-0.13651137594799578</v>
      </c>
      <c r="AA372" s="354"/>
      <c r="AB372" s="354"/>
      <c r="AC372" s="354"/>
      <c r="AD372" s="354"/>
      <c r="AE372" s="354"/>
      <c r="AF372" s="354"/>
      <c r="AG372" s="354">
        <v>0.17083748176144223</v>
      </c>
      <c r="AH372" s="354">
        <v>-8.7264129178718903</v>
      </c>
      <c r="AI372" s="354">
        <v>-6.0041255284439474</v>
      </c>
      <c r="AJ372" s="354">
        <v>-6.5191116502216309</v>
      </c>
      <c r="AK372" s="354">
        <v>-7.7296851606678176</v>
      </c>
      <c r="AL372" s="354">
        <v>8.8699999999999992</v>
      </c>
      <c r="AM372" s="354">
        <v>1.9</v>
      </c>
      <c r="AN372" s="354">
        <v>263.92</v>
      </c>
      <c r="AO372" s="354">
        <v>252.75585139170229</v>
      </c>
      <c r="AP372" s="354">
        <v>-5.1881347462051268</v>
      </c>
      <c r="AQ372" s="354">
        <v>-7.1917505634527403</v>
      </c>
      <c r="AR372" s="354">
        <v>-6.6236284127392944</v>
      </c>
      <c r="AS372" s="354">
        <v>24.300667303072281</v>
      </c>
      <c r="AT372" s="354">
        <v>24.96</v>
      </c>
      <c r="AU372" s="354">
        <v>50.79</v>
      </c>
      <c r="AV372" s="354">
        <v>127154.95</v>
      </c>
      <c r="AW372" s="354">
        <v>914.96</v>
      </c>
      <c r="AX372" s="354">
        <v>9.86</v>
      </c>
      <c r="AY372" s="374">
        <v>1271.5493741307371</v>
      </c>
      <c r="AZ372" s="374">
        <v>2.08254195749072</v>
      </c>
      <c r="BA372" s="374">
        <v>2.0538688334955633</v>
      </c>
      <c r="BB372" s="374">
        <v>1.939508506616257</v>
      </c>
      <c r="BC372" s="374">
        <v>2.0538688334955633</v>
      </c>
      <c r="BD372" s="354">
        <v>-31.34</v>
      </c>
      <c r="BE372" s="374">
        <v>-0.31206463968442932</v>
      </c>
      <c r="BF372" s="374">
        <v>-0.28930939475370493</v>
      </c>
      <c r="BG372" s="354">
        <v>-31.34</v>
      </c>
      <c r="BH372" s="354">
        <v>-17.18</v>
      </c>
      <c r="BI372" s="354">
        <v>-26.77</v>
      </c>
      <c r="BJ372" s="354">
        <v>-13.23</v>
      </c>
      <c r="BK372" s="374">
        <v>8.5772044461427124E-2</v>
      </c>
      <c r="BL372" s="374">
        <v>-3.014479705904419</v>
      </c>
      <c r="BM372" s="354">
        <v>0</v>
      </c>
      <c r="BN372" s="354">
        <v>0</v>
      </c>
      <c r="BO372" s="374">
        <v>0</v>
      </c>
      <c r="BP372" s="374">
        <v>-0.18802872048851305</v>
      </c>
      <c r="BQ372" s="374">
        <v>-0.14046782267230409</v>
      </c>
      <c r="BR372" s="354">
        <v>379.53</v>
      </c>
      <c r="BS372" s="354">
        <v>411.59</v>
      </c>
      <c r="BT372" s="354">
        <v>409.72</v>
      </c>
      <c r="BU372" s="354" t="s">
        <v>100</v>
      </c>
      <c r="BV372" s="354">
        <v>377.66</v>
      </c>
      <c r="BW372" s="354">
        <v>208.25</v>
      </c>
      <c r="BX372" s="354">
        <v>-4831.79</v>
      </c>
      <c r="BY372" s="354">
        <v>-4831.79</v>
      </c>
      <c r="BZ372" s="354">
        <v>0</v>
      </c>
      <c r="CA372" s="354">
        <v>0</v>
      </c>
      <c r="CB372" s="354">
        <v>0.16971592908170288</v>
      </c>
      <c r="CC372" s="354">
        <v>0.38806645897595021</v>
      </c>
      <c r="CD372" s="354">
        <v>0</v>
      </c>
      <c r="CE372" s="354">
        <v>12.81</v>
      </c>
      <c r="CF372" s="354">
        <v>20.170000000000002</v>
      </c>
      <c r="CG372" s="354">
        <v>20.16</v>
      </c>
      <c r="CH372" s="353" t="s">
        <v>100</v>
      </c>
      <c r="CI372" s="355">
        <v>2399.46</v>
      </c>
    </row>
    <row r="373" spans="1:87" ht="13.5" thickBot="1">
      <c r="A373" s="353" t="s">
        <v>977</v>
      </c>
      <c r="B373" s="353" t="s">
        <v>978</v>
      </c>
      <c r="C373" s="353" t="s">
        <v>108</v>
      </c>
      <c r="D373" s="353" t="s">
        <v>97</v>
      </c>
      <c r="E373" s="353" t="s">
        <v>290</v>
      </c>
      <c r="F373" s="353" t="s">
        <v>105</v>
      </c>
      <c r="G373" s="353">
        <v>3</v>
      </c>
      <c r="H373" s="353">
        <v>202203</v>
      </c>
      <c r="I373" s="353">
        <v>20221101</v>
      </c>
      <c r="J373" s="353">
        <v>20230130</v>
      </c>
      <c r="K373" s="354">
        <v>4260.59</v>
      </c>
      <c r="L373" s="354">
        <v>77.38</v>
      </c>
      <c r="M373" s="354">
        <v>55</v>
      </c>
      <c r="N373" s="354">
        <v>0.98</v>
      </c>
      <c r="O373" s="354">
        <v>1.45</v>
      </c>
      <c r="P373" s="354">
        <v>2</v>
      </c>
      <c r="Q373" s="354">
        <v>0.81</v>
      </c>
      <c r="R373" s="354">
        <v>37.24</v>
      </c>
      <c r="S373" s="354">
        <v>31.76</v>
      </c>
      <c r="T373" s="354">
        <v>32.42</v>
      </c>
      <c r="U373" s="354">
        <v>6.6</v>
      </c>
      <c r="V373" s="354">
        <v>6.31</v>
      </c>
      <c r="W373" s="354">
        <v>5.93</v>
      </c>
      <c r="X373" s="354">
        <v>6.31</v>
      </c>
      <c r="Y373" s="374">
        <f t="shared" si="14"/>
        <v>-6.0221870047543535E-2</v>
      </c>
      <c r="Z373" s="374">
        <f t="shared" si="15"/>
        <v>6.4080944350758839E-2</v>
      </c>
      <c r="AA373" s="354">
        <v>18.29</v>
      </c>
      <c r="AB373" s="354">
        <v>3.44</v>
      </c>
      <c r="AC373" s="354">
        <v>10.1</v>
      </c>
      <c r="AD373" s="354">
        <v>13.04</v>
      </c>
      <c r="AE373" s="354">
        <v>12.26</v>
      </c>
      <c r="AF373" s="354">
        <v>3.79</v>
      </c>
      <c r="AG373" s="354">
        <v>35.39701396116714</v>
      </c>
      <c r="AH373" s="354">
        <v>6.2976886910957184</v>
      </c>
      <c r="AI373" s="354">
        <v>4.1763270286760221</v>
      </c>
      <c r="AJ373" s="354">
        <v>3.6442414671786958</v>
      </c>
      <c r="AK373" s="354">
        <v>18.391758948137326</v>
      </c>
      <c r="AL373" s="354">
        <v>10.61</v>
      </c>
      <c r="AM373" s="354">
        <v>2.58</v>
      </c>
      <c r="AN373" s="354">
        <v>2.16</v>
      </c>
      <c r="AO373" s="354">
        <v>2.0740570555437827</v>
      </c>
      <c r="AP373" s="354">
        <v>8.284745280134139</v>
      </c>
      <c r="AQ373" s="354">
        <v>17.578945817041205</v>
      </c>
      <c r="AR373" s="354">
        <v>20.145598806375844</v>
      </c>
      <c r="AS373" s="354">
        <v>6.7995549653662559</v>
      </c>
      <c r="AT373" s="354">
        <v>30.05</v>
      </c>
      <c r="AU373" s="354">
        <v>5.58</v>
      </c>
      <c r="AV373" s="354">
        <v>30.11</v>
      </c>
      <c r="AW373" s="354">
        <v>1781.46</v>
      </c>
      <c r="AX373" s="354">
        <v>1843.34</v>
      </c>
      <c r="AY373" s="374">
        <v>6.8772421717179608E-2</v>
      </c>
      <c r="AZ373" s="374">
        <v>0.3626753940488282</v>
      </c>
      <c r="BA373" s="374">
        <v>0.36720083006686649</v>
      </c>
      <c r="BB373" s="374">
        <v>0.36496350364963503</v>
      </c>
      <c r="BC373" s="374">
        <v>0.36720083006686649</v>
      </c>
      <c r="BD373" s="354">
        <v>23.97</v>
      </c>
      <c r="BE373" s="374">
        <v>0.224547776427936</v>
      </c>
      <c r="BF373" s="374">
        <v>0.17354974240390711</v>
      </c>
      <c r="BG373" s="354">
        <v>23.97</v>
      </c>
      <c r="BH373" s="354">
        <v>17.329999999999998</v>
      </c>
      <c r="BI373" s="354">
        <v>18.18</v>
      </c>
      <c r="BJ373" s="354">
        <v>13.45</v>
      </c>
      <c r="BK373" s="374">
        <v>-0.12740514759592661</v>
      </c>
      <c r="BL373" s="374">
        <v>-1.5031933543350836E-2</v>
      </c>
      <c r="BM373" s="354">
        <v>0</v>
      </c>
      <c r="BN373" s="354">
        <v>0</v>
      </c>
      <c r="BO373" s="374">
        <v>0</v>
      </c>
      <c r="BP373" s="374">
        <v>8.1990478988357221E-2</v>
      </c>
      <c r="BQ373" s="374">
        <v>4.7444883051408614E-2</v>
      </c>
      <c r="BR373" s="354">
        <v>369.61</v>
      </c>
      <c r="BS373" s="354">
        <v>431.67</v>
      </c>
      <c r="BT373" s="354">
        <v>417.85</v>
      </c>
      <c r="BU373" s="354" t="s">
        <v>100</v>
      </c>
      <c r="BV373" s="354">
        <v>326.36</v>
      </c>
      <c r="BW373" s="354">
        <v>50.16</v>
      </c>
      <c r="BX373" s="354">
        <v>17.79</v>
      </c>
      <c r="BY373" s="354">
        <v>19.489999999999998</v>
      </c>
      <c r="BZ373" s="354">
        <v>471.05016722408021</v>
      </c>
      <c r="CA373" s="354">
        <v>0</v>
      </c>
      <c r="CB373" s="354">
        <v>0.2354146151667208</v>
      </c>
      <c r="CC373" s="354">
        <v>-0.38306903164532619</v>
      </c>
      <c r="CD373" s="354">
        <v>0</v>
      </c>
      <c r="CE373" s="354">
        <v>3.39</v>
      </c>
      <c r="CF373" s="354">
        <v>2.65</v>
      </c>
      <c r="CG373" s="354">
        <v>1.74</v>
      </c>
      <c r="CH373" s="353" t="s">
        <v>100</v>
      </c>
      <c r="CI373" s="355">
        <v>1599.82</v>
      </c>
    </row>
    <row r="374" spans="1:87" ht="13.5" thickBot="1">
      <c r="A374" s="353" t="s">
        <v>979</v>
      </c>
      <c r="B374" s="353" t="s">
        <v>980</v>
      </c>
      <c r="C374" s="353" t="s">
        <v>108</v>
      </c>
      <c r="D374" s="353" t="s">
        <v>97</v>
      </c>
      <c r="E374" s="353" t="s">
        <v>173</v>
      </c>
      <c r="F374" s="353" t="s">
        <v>105</v>
      </c>
      <c r="G374" s="353">
        <v>1</v>
      </c>
      <c r="H374" s="353">
        <v>202201</v>
      </c>
      <c r="I374" s="353">
        <v>20221129</v>
      </c>
      <c r="J374" s="353">
        <v>20230308</v>
      </c>
      <c r="K374" s="354">
        <v>26952.94</v>
      </c>
      <c r="L374" s="354">
        <v>114.99</v>
      </c>
      <c r="M374" s="354">
        <v>234</v>
      </c>
      <c r="N374" s="354">
        <v>1.06</v>
      </c>
      <c r="O374" s="354">
        <v>0.32</v>
      </c>
      <c r="P374" s="354">
        <v>0.42</v>
      </c>
      <c r="Q374" s="354">
        <v>0.43</v>
      </c>
      <c r="R374" s="354">
        <v>25</v>
      </c>
      <c r="S374" s="354">
        <v>28.57</v>
      </c>
      <c r="T374" s="354">
        <v>34.590000000000003</v>
      </c>
      <c r="U374" s="354">
        <v>-0.61</v>
      </c>
      <c r="V374" s="354">
        <v>0.57999999999999996</v>
      </c>
      <c r="W374" s="354">
        <v>1.49</v>
      </c>
      <c r="X374" s="354">
        <v>1.99</v>
      </c>
      <c r="Y374" s="374">
        <f t="shared" si="14"/>
        <v>1.5689655172413794</v>
      </c>
      <c r="Z374" s="374">
        <f t="shared" si="15"/>
        <v>0.33557046979865768</v>
      </c>
      <c r="AA374" s="354"/>
      <c r="AB374" s="354">
        <v>40.770000000000003</v>
      </c>
      <c r="AC374" s="354">
        <v>83.93</v>
      </c>
      <c r="AD374" s="354">
        <v>77.290000000000006</v>
      </c>
      <c r="AE374" s="354">
        <v>57.9</v>
      </c>
      <c r="AF374" s="354">
        <v>1.9</v>
      </c>
      <c r="AG374" s="354">
        <v>8.7040614239579099</v>
      </c>
      <c r="AH374" s="354">
        <v>-0.75925743738905405</v>
      </c>
      <c r="AI374" s="354">
        <v>2.4976837692751888</v>
      </c>
      <c r="AJ374" s="354">
        <v>1.7798917809098105</v>
      </c>
      <c r="AK374" s="354">
        <v>44.641359875736612</v>
      </c>
      <c r="AL374" s="354">
        <v>794.33</v>
      </c>
      <c r="AM374" s="354">
        <v>20.149999999999999</v>
      </c>
      <c r="AN374" s="354">
        <v>13.25</v>
      </c>
      <c r="AO374" s="354">
        <v>11.975904464098356</v>
      </c>
      <c r="AP374" s="354">
        <v>-357.28237889983581</v>
      </c>
      <c r="AQ374" s="354">
        <v>41.734269704292188</v>
      </c>
      <c r="AR374" s="354">
        <v>58.564801063175302</v>
      </c>
      <c r="AS374" s="354">
        <v>10.550510084051586</v>
      </c>
      <c r="AT374" s="354">
        <v>5.71</v>
      </c>
      <c r="AU374" s="354">
        <v>75.040000000000006</v>
      </c>
      <c r="AV374" s="354">
        <v>66</v>
      </c>
      <c r="AW374" s="354">
        <v>1451.59</v>
      </c>
      <c r="AX374" s="354">
        <v>2229.63</v>
      </c>
      <c r="AY374" s="374">
        <v>0.81639880933834363</v>
      </c>
      <c r="AZ374" s="374">
        <v>0.34666629049436093</v>
      </c>
      <c r="BA374" s="374">
        <v>0.36652175401362408</v>
      </c>
      <c r="BB374" s="374">
        <v>0.55208333333333337</v>
      </c>
      <c r="BC374" s="374">
        <v>0.36652175401362408</v>
      </c>
      <c r="BD374" s="354">
        <v>-11.79</v>
      </c>
      <c r="BE374" s="374">
        <v>-5.736185100984395E-2</v>
      </c>
      <c r="BF374" s="374">
        <v>-4.0526326484157445E-2</v>
      </c>
      <c r="BG374" s="354">
        <v>-7.26</v>
      </c>
      <c r="BH374" s="354">
        <v>-88.38</v>
      </c>
      <c r="BI374" s="354">
        <v>-3.47</v>
      </c>
      <c r="BJ374" s="354">
        <v>-19.239999999999998</v>
      </c>
      <c r="BK374" s="374">
        <v>-0.28738305352950144</v>
      </c>
      <c r="BL374" s="374">
        <v>-8.2466328464739183E-2</v>
      </c>
      <c r="BM374" s="354">
        <v>0</v>
      </c>
      <c r="BN374" s="354">
        <v>0</v>
      </c>
      <c r="BO374" s="374">
        <v>0</v>
      </c>
      <c r="BP374" s="374">
        <v>-6.8094837433995883E-3</v>
      </c>
      <c r="BQ374" s="374">
        <v>1.596315498573821E-2</v>
      </c>
      <c r="BR374" s="354">
        <v>-134.79</v>
      </c>
      <c r="BS374" s="354">
        <v>47.9</v>
      </c>
      <c r="BT374" s="354">
        <v>33.4</v>
      </c>
      <c r="BU374" s="354">
        <v>739.52</v>
      </c>
      <c r="BV374" s="354">
        <v>-234.8</v>
      </c>
      <c r="BW374" s="354">
        <v>-153.49</v>
      </c>
      <c r="BX374" s="354">
        <v>-8.73</v>
      </c>
      <c r="BY374" s="354">
        <v>-6.86</v>
      </c>
      <c r="BZ374" s="354">
        <v>-12.013106987761548</v>
      </c>
      <c r="CA374" s="354">
        <v>35.64</v>
      </c>
      <c r="CB374" s="354">
        <v>0.70071617425258581</v>
      </c>
      <c r="CC374" s="354">
        <v>24.88727128782547</v>
      </c>
      <c r="CD374" s="354">
        <v>0.55000000000000004</v>
      </c>
      <c r="CE374" s="354">
        <v>1.76</v>
      </c>
      <c r="CF374" s="354">
        <v>1.83</v>
      </c>
      <c r="CG374" s="354">
        <v>1.57</v>
      </c>
      <c r="CH374" s="353" t="s">
        <v>100</v>
      </c>
      <c r="CI374" s="355">
        <v>1037.6400000000001</v>
      </c>
    </row>
    <row r="375" spans="1:87" ht="13.5" thickBot="1">
      <c r="A375" s="353" t="s">
        <v>981</v>
      </c>
      <c r="B375" s="353" t="s">
        <v>982</v>
      </c>
      <c r="C375" s="353" t="s">
        <v>96</v>
      </c>
      <c r="D375" s="353" t="s">
        <v>123</v>
      </c>
      <c r="E375" s="353" t="s">
        <v>533</v>
      </c>
      <c r="F375" s="353" t="s">
        <v>105</v>
      </c>
      <c r="G375" s="353">
        <v>12</v>
      </c>
      <c r="H375" s="353">
        <v>202112</v>
      </c>
      <c r="I375" s="353">
        <v>20221027</v>
      </c>
      <c r="J375" s="353">
        <v>20230209</v>
      </c>
      <c r="K375" s="354">
        <v>9556.26</v>
      </c>
      <c r="L375" s="354">
        <v>3.07</v>
      </c>
      <c r="M375" s="354">
        <v>3113</v>
      </c>
      <c r="N375" s="354">
        <v>1.35</v>
      </c>
      <c r="O375" s="354">
        <v>-0.13</v>
      </c>
      <c r="P375" s="354">
        <v>-0.22</v>
      </c>
      <c r="Q375" s="354"/>
      <c r="R375" s="354">
        <v>-15.38</v>
      </c>
      <c r="S375" s="354">
        <v>-333.33</v>
      </c>
      <c r="T375" s="354">
        <v>-115.37</v>
      </c>
      <c r="U375" s="354">
        <v>-0.7</v>
      </c>
      <c r="V375" s="354">
        <v>0.56000000000000005</v>
      </c>
      <c r="W375" s="354">
        <v>-1.89</v>
      </c>
      <c r="X375" s="354">
        <v>-0.14000000000000001</v>
      </c>
      <c r="Y375" s="374">
        <f t="shared" si="14"/>
        <v>-4.375</v>
      </c>
      <c r="Z375" s="374">
        <f t="shared" si="15"/>
        <v>-0.92592592592592593</v>
      </c>
      <c r="AA375" s="354">
        <v>-11.02</v>
      </c>
      <c r="AB375" s="354"/>
      <c r="AC375" s="354"/>
      <c r="AD375" s="354"/>
      <c r="AE375" s="354"/>
      <c r="AF375" s="354"/>
      <c r="AG375" s="354">
        <v>5.8803056669440874</v>
      </c>
      <c r="AH375" s="354">
        <v>-2.9912234243776954</v>
      </c>
      <c r="AI375" s="354">
        <v>5.0242112430960129</v>
      </c>
      <c r="AJ375" s="354">
        <v>4.4370885980177048</v>
      </c>
      <c r="AK375" s="354">
        <v>0.57624965589940513</v>
      </c>
      <c r="AL375" s="354">
        <v>2.63</v>
      </c>
      <c r="AM375" s="354">
        <v>0.18</v>
      </c>
      <c r="AN375" s="354">
        <v>0.44</v>
      </c>
      <c r="AO375" s="354">
        <v>2.4879485331960884</v>
      </c>
      <c r="AP375" s="354">
        <v>9.7412272040302259</v>
      </c>
      <c r="AQ375" s="354">
        <v>2.9118795271440403</v>
      </c>
      <c r="AR375" s="354">
        <v>3.2971840736635691</v>
      </c>
      <c r="AS375" s="354">
        <v>57.358326397820989</v>
      </c>
      <c r="AT375" s="354">
        <v>16.989999999999998</v>
      </c>
      <c r="AU375" s="354">
        <v>-6.59</v>
      </c>
      <c r="AV375" s="354">
        <v>-23.3</v>
      </c>
      <c r="AW375" s="354">
        <v>24834.080000000002</v>
      </c>
      <c r="AX375" s="354">
        <v>15879.33</v>
      </c>
      <c r="AY375" s="374">
        <v>-1.7446086745820208E-3</v>
      </c>
      <c r="AZ375" s="374">
        <v>-1.5889846384413635</v>
      </c>
      <c r="BA375" s="374">
        <v>0</v>
      </c>
      <c r="BB375" s="374">
        <v>-1.6146788990825689</v>
      </c>
      <c r="BC375" s="374">
        <v>0</v>
      </c>
      <c r="BD375" s="354">
        <v>-3.82</v>
      </c>
      <c r="BE375" s="374">
        <v>0</v>
      </c>
      <c r="BF375" s="374">
        <v>-1.1296779410630144E-2</v>
      </c>
      <c r="BG375" s="354">
        <v>-0.83</v>
      </c>
      <c r="BH375" s="354">
        <v>0.79</v>
      </c>
      <c r="BI375" s="354">
        <v>-0.23</v>
      </c>
      <c r="BJ375" s="354">
        <v>0.2</v>
      </c>
      <c r="BK375" s="374">
        <v>-0.11685867028085234</v>
      </c>
      <c r="BL375" s="374">
        <v>-9.9845599588265554E-2</v>
      </c>
      <c r="BM375" s="354">
        <v>1.4</v>
      </c>
      <c r="BN375" s="354">
        <v>1.6</v>
      </c>
      <c r="BO375" s="374">
        <v>-8.7990752497786769E-3</v>
      </c>
      <c r="BP375" s="374">
        <v>-1.0331664217938987</v>
      </c>
      <c r="BQ375" s="374">
        <v>1.4406131811745797</v>
      </c>
      <c r="BR375" s="354">
        <v>3378.58</v>
      </c>
      <c r="BS375" s="354">
        <v>6705.74</v>
      </c>
      <c r="BT375" s="354">
        <v>3099.06</v>
      </c>
      <c r="BU375" s="354">
        <v>182600.91</v>
      </c>
      <c r="BV375" s="354">
        <v>-1805.27</v>
      </c>
      <c r="BW375" s="354">
        <v>-163.41</v>
      </c>
      <c r="BX375" s="354">
        <v>-38.020000000000003</v>
      </c>
      <c r="BY375" s="354">
        <v>-8.2899999999999991</v>
      </c>
      <c r="BZ375" s="354">
        <v>0</v>
      </c>
      <c r="CA375" s="354">
        <v>78.89</v>
      </c>
      <c r="CB375" s="354">
        <v>0.93787605767336135</v>
      </c>
      <c r="CC375" s="354">
        <v>7.6904282115869016</v>
      </c>
      <c r="CD375" s="354">
        <v>3.74</v>
      </c>
      <c r="CE375" s="354">
        <v>1.38</v>
      </c>
      <c r="CF375" s="354">
        <v>1.36</v>
      </c>
      <c r="CG375" s="354">
        <v>0.75</v>
      </c>
      <c r="CH375" s="353" t="s">
        <v>100</v>
      </c>
      <c r="CI375" s="355">
        <v>48392.04</v>
      </c>
    </row>
    <row r="376" spans="1:87" ht="13.5" thickBot="1">
      <c r="A376" s="353" t="s">
        <v>983</v>
      </c>
      <c r="B376" s="353" t="s">
        <v>984</v>
      </c>
      <c r="C376" s="353" t="s">
        <v>96</v>
      </c>
      <c r="D376" s="353" t="s">
        <v>116</v>
      </c>
      <c r="E376" s="353" t="s">
        <v>159</v>
      </c>
      <c r="F376" s="353" t="s">
        <v>105</v>
      </c>
      <c r="G376" s="353">
        <v>12</v>
      </c>
      <c r="H376" s="353">
        <v>202112</v>
      </c>
      <c r="I376" s="353">
        <v>20220218</v>
      </c>
      <c r="J376" s="353">
        <v>20221216</v>
      </c>
      <c r="K376" s="354">
        <v>4535.99</v>
      </c>
      <c r="L376" s="354">
        <v>11.86</v>
      </c>
      <c r="M376" s="354">
        <v>382</v>
      </c>
      <c r="N376" s="354">
        <v>1.1299999999999999</v>
      </c>
      <c r="O376" s="354">
        <v>0.03</v>
      </c>
      <c r="P376" s="354">
        <v>-0.04</v>
      </c>
      <c r="Q376" s="354"/>
      <c r="R376" s="354">
        <v>400</v>
      </c>
      <c r="S376" s="354"/>
      <c r="T376" s="354"/>
      <c r="U376" s="354"/>
      <c r="V376" s="354">
        <v>1.1100000000000001</v>
      </c>
      <c r="W376" s="354">
        <v>0.3</v>
      </c>
      <c r="X376" s="354">
        <v>0.82</v>
      </c>
      <c r="Y376" s="374">
        <f t="shared" si="14"/>
        <v>-0.72972972972972983</v>
      </c>
      <c r="Z376" s="374">
        <f t="shared" si="15"/>
        <v>1.7333333333333334</v>
      </c>
      <c r="AA376" s="354"/>
      <c r="AB376" s="354">
        <v>17.95</v>
      </c>
      <c r="AC376" s="354"/>
      <c r="AD376" s="354">
        <v>39.53</v>
      </c>
      <c r="AE376" s="354">
        <v>14.46</v>
      </c>
      <c r="AF376" s="354">
        <v>2.2000000000000002</v>
      </c>
      <c r="AG376" s="354">
        <v>78.541478247560491</v>
      </c>
      <c r="AH376" s="354">
        <v>3.5304893777112283</v>
      </c>
      <c r="AI376" s="354">
        <v>18.697841934520593</v>
      </c>
      <c r="AJ376" s="354">
        <v>7.7075378702335096</v>
      </c>
      <c r="AK376" s="354">
        <v>3.565652134266446</v>
      </c>
      <c r="AL376" s="354">
        <v>3.24</v>
      </c>
      <c r="AM376" s="354">
        <v>1.0900000000000001</v>
      </c>
      <c r="AN376" s="354"/>
      <c r="AO376" s="354">
        <v>1.2347867031715267</v>
      </c>
      <c r="AP376" s="354">
        <v>4.8049183062717802</v>
      </c>
      <c r="AQ376" s="354">
        <v>5.1868003445077786</v>
      </c>
      <c r="AR376" s="354">
        <v>12.582743623235055</v>
      </c>
      <c r="AS376" s="354">
        <v>53.349666973132017</v>
      </c>
      <c r="AT376" s="354"/>
      <c r="AU376" s="354"/>
      <c r="AV376" s="354"/>
      <c r="AW376" s="354">
        <v>4616.46</v>
      </c>
      <c r="AX376" s="354"/>
      <c r="AY376" s="374">
        <v>0.91467975622089537</v>
      </c>
      <c r="AZ376" s="374">
        <v>6.4098499984739243</v>
      </c>
      <c r="BA376" s="374">
        <v>1.2319764324504447</v>
      </c>
      <c r="BB376" s="374">
        <v>5.0431810980853671</v>
      </c>
      <c r="BC376" s="374">
        <v>1.2319764324504447</v>
      </c>
      <c r="BD376" s="354"/>
      <c r="BE376" s="374">
        <v>6.0094789484160818E-2</v>
      </c>
      <c r="BF376" s="374">
        <v>1.7683447606024704E-2</v>
      </c>
      <c r="BG376" s="354"/>
      <c r="BH376" s="354">
        <v>3</v>
      </c>
      <c r="BI376" s="354"/>
      <c r="BJ376" s="354">
        <v>2.2599999999999998</v>
      </c>
      <c r="BK376" s="374">
        <v>-0.58778462791454078</v>
      </c>
      <c r="BL376" s="374">
        <v>-0.13992993650623634</v>
      </c>
      <c r="BM376" s="354">
        <v>5.15</v>
      </c>
      <c r="BN376" s="354">
        <v>2.2400000000000002</v>
      </c>
      <c r="BO376" s="374">
        <v>0.53451513320325672</v>
      </c>
      <c r="BP376" s="374">
        <v>5.2954692931021868E-2</v>
      </c>
      <c r="BQ376" s="374">
        <v>0.65318117544351773</v>
      </c>
      <c r="BR376" s="354">
        <v>1863.13</v>
      </c>
      <c r="BS376" s="354">
        <v>2442.88</v>
      </c>
      <c r="BT376" s="354">
        <v>896.96</v>
      </c>
      <c r="BU376" s="354">
        <v>8370.17</v>
      </c>
      <c r="BV376" s="354">
        <v>1134.92</v>
      </c>
      <c r="BW376" s="354"/>
      <c r="BX376" s="354"/>
      <c r="BY376" s="354"/>
      <c r="BZ376" s="354">
        <v>0.94045569671380536</v>
      </c>
      <c r="CA376" s="354"/>
      <c r="CB376" s="354">
        <v>0.71367573792208083</v>
      </c>
      <c r="CC376" s="354">
        <v>4.2202938212522687</v>
      </c>
      <c r="CD376" s="354"/>
      <c r="CE376" s="354"/>
      <c r="CF376" s="354"/>
      <c r="CG376" s="354"/>
      <c r="CH376" s="353" t="s">
        <v>100</v>
      </c>
      <c r="CI376" s="355">
        <v>4115.34</v>
      </c>
    </row>
    <row r="377" spans="1:87" ht="13.5" thickBot="1">
      <c r="A377" s="353" t="s">
        <v>985</v>
      </c>
      <c r="B377" s="353" t="s">
        <v>986</v>
      </c>
      <c r="C377" s="353" t="s">
        <v>108</v>
      </c>
      <c r="D377" s="353" t="s">
        <v>97</v>
      </c>
      <c r="E377" s="353" t="s">
        <v>987</v>
      </c>
      <c r="F377" s="353" t="s">
        <v>99</v>
      </c>
      <c r="G377" s="353">
        <v>7</v>
      </c>
      <c r="H377" s="353">
        <v>202207</v>
      </c>
      <c r="I377" s="353">
        <v>20221116</v>
      </c>
      <c r="J377" s="353">
        <v>20230215</v>
      </c>
      <c r="K377" s="354">
        <v>197840.86</v>
      </c>
      <c r="L377" s="354">
        <v>48.15</v>
      </c>
      <c r="M377" s="354">
        <v>4109</v>
      </c>
      <c r="N377" s="354">
        <v>1</v>
      </c>
      <c r="O377" s="354">
        <v>0.84</v>
      </c>
      <c r="P377" s="354">
        <v>0.86</v>
      </c>
      <c r="Q377" s="354">
        <v>0.89</v>
      </c>
      <c r="R377" s="354">
        <v>2.38</v>
      </c>
      <c r="S377" s="354">
        <v>1.22</v>
      </c>
      <c r="T377" s="354">
        <v>2.12</v>
      </c>
      <c r="U377" s="354">
        <v>3.06</v>
      </c>
      <c r="V377" s="354">
        <v>3.35</v>
      </c>
      <c r="W377" s="354">
        <v>3.54</v>
      </c>
      <c r="X377" s="354">
        <v>3.8</v>
      </c>
      <c r="Y377" s="374">
        <f t="shared" si="14"/>
        <v>5.6716417910447792E-2</v>
      </c>
      <c r="Z377" s="374">
        <f t="shared" si="15"/>
        <v>7.3446327683615698E-2</v>
      </c>
      <c r="AA377" s="354">
        <v>5.79</v>
      </c>
      <c r="AB377" s="354">
        <v>6.5</v>
      </c>
      <c r="AC377" s="354">
        <v>14.16</v>
      </c>
      <c r="AD377" s="354">
        <v>13.59</v>
      </c>
      <c r="AE377" s="354">
        <v>12.67</v>
      </c>
      <c r="AF377" s="354">
        <v>2.09</v>
      </c>
      <c r="AG377" s="354">
        <v>12.728578383641675</v>
      </c>
      <c r="AH377" s="354">
        <v>2.799902629016553</v>
      </c>
      <c r="AI377" s="354">
        <v>3.3498052580331059</v>
      </c>
      <c r="AJ377" s="354">
        <v>3.2205452775073029</v>
      </c>
      <c r="AK377" s="354">
        <v>14.15753942300705</v>
      </c>
      <c r="AL377" s="354">
        <v>13.73</v>
      </c>
      <c r="AM377" s="354">
        <v>4.91</v>
      </c>
      <c r="AN377" s="354">
        <v>3.78</v>
      </c>
      <c r="AO377" s="354">
        <v>3.7561992005966842</v>
      </c>
      <c r="AP377" s="354">
        <v>11.899903059678886</v>
      </c>
      <c r="AQ377" s="354">
        <v>14.272792674950948</v>
      </c>
      <c r="AR377" s="354">
        <v>14.845646258503402</v>
      </c>
      <c r="AS377" s="354">
        <v>4.8159688412852972</v>
      </c>
      <c r="AT377" s="354">
        <v>9.8000000000000007</v>
      </c>
      <c r="AU377" s="354">
        <v>0.68</v>
      </c>
      <c r="AV377" s="354">
        <v>3.49</v>
      </c>
      <c r="AW377" s="354">
        <v>51557</v>
      </c>
      <c r="AX377" s="354">
        <v>54439.01</v>
      </c>
      <c r="AY377" s="374">
        <v>1.0486602705827469E-2</v>
      </c>
      <c r="AZ377" s="374">
        <v>-5.5555555555555552E-2</v>
      </c>
      <c r="BA377" s="374">
        <v>-5.7782672540381788E-2</v>
      </c>
      <c r="BB377" s="374">
        <v>-5.2830188679245334E-2</v>
      </c>
      <c r="BC377" s="374">
        <v>-5.7782672540381788E-2</v>
      </c>
      <c r="BD377" s="354">
        <v>31.68</v>
      </c>
      <c r="BE377" s="374">
        <v>0.20644678541037001</v>
      </c>
      <c r="BF377" s="374">
        <v>0.12682206099631729</v>
      </c>
      <c r="BG377" s="354">
        <v>26.2</v>
      </c>
      <c r="BH377" s="354">
        <v>22.55</v>
      </c>
      <c r="BI377" s="354">
        <v>13.54</v>
      </c>
      <c r="BJ377" s="354">
        <v>12.22</v>
      </c>
      <c r="BK377" s="374">
        <v>-3.858731196860693E-2</v>
      </c>
      <c r="BL377" s="374">
        <v>-1.01550995429249E-2</v>
      </c>
      <c r="BM377" s="354">
        <v>3.16</v>
      </c>
      <c r="BN377" s="354">
        <v>2.98</v>
      </c>
      <c r="BO377" s="374">
        <v>0.53930446878803695</v>
      </c>
      <c r="BP377" s="374">
        <v>5.906344539640445E-2</v>
      </c>
      <c r="BQ377" s="374">
        <v>6.7936826864408884E-2</v>
      </c>
      <c r="BR377" s="354">
        <v>14837</v>
      </c>
      <c r="BS377" s="354">
        <v>16794</v>
      </c>
      <c r="BT377" s="354">
        <v>14522.26</v>
      </c>
      <c r="BU377" s="354">
        <v>8416</v>
      </c>
      <c r="BV377" s="354">
        <v>11812</v>
      </c>
      <c r="BW377" s="354">
        <v>11.53</v>
      </c>
      <c r="BX377" s="354">
        <v>22</v>
      </c>
      <c r="BY377" s="354">
        <v>24.22</v>
      </c>
      <c r="BZ377" s="354">
        <v>37.927223719676547</v>
      </c>
      <c r="CA377" s="354">
        <v>15.93</v>
      </c>
      <c r="CB377" s="354">
        <v>0.56721903410922692</v>
      </c>
      <c r="CC377" s="354">
        <v>9.6092093305059079E-2</v>
      </c>
      <c r="CD377" s="354">
        <v>0.19</v>
      </c>
      <c r="CE377" s="354">
        <v>1.45</v>
      </c>
      <c r="CF377" s="354">
        <v>1.33</v>
      </c>
      <c r="CG377" s="354">
        <v>1.07</v>
      </c>
      <c r="CH377" s="353" t="s">
        <v>100</v>
      </c>
      <c r="CI377" s="355">
        <v>39773</v>
      </c>
    </row>
    <row r="378" spans="1:87" ht="13.5" thickBot="1">
      <c r="A378" s="353" t="s">
        <v>988</v>
      </c>
      <c r="B378" s="353" t="s">
        <v>989</v>
      </c>
      <c r="C378" s="353" t="s">
        <v>108</v>
      </c>
      <c r="D378" s="353" t="s">
        <v>97</v>
      </c>
      <c r="E378" s="353" t="s">
        <v>829</v>
      </c>
      <c r="F378" s="353" t="s">
        <v>99</v>
      </c>
      <c r="G378" s="353">
        <v>12</v>
      </c>
      <c r="H378" s="353">
        <v>202112</v>
      </c>
      <c r="I378" s="353">
        <v>20221102</v>
      </c>
      <c r="J378" s="353">
        <v>20230202</v>
      </c>
      <c r="K378" s="354">
        <v>40757.08</v>
      </c>
      <c r="L378" s="354">
        <v>52.17</v>
      </c>
      <c r="M378" s="354">
        <v>781</v>
      </c>
      <c r="N378" s="354">
        <v>1.1200000000000001</v>
      </c>
      <c r="O378" s="354">
        <v>0.27</v>
      </c>
      <c r="P378" s="354">
        <v>0.39</v>
      </c>
      <c r="Q378" s="354">
        <v>0.28000000000000003</v>
      </c>
      <c r="R378" s="354">
        <v>22.22</v>
      </c>
      <c r="S378" s="354">
        <v>9.09</v>
      </c>
      <c r="T378" s="354">
        <v>14.55</v>
      </c>
      <c r="U378" s="354">
        <v>0.82</v>
      </c>
      <c r="V378" s="354">
        <v>0.78</v>
      </c>
      <c r="W378" s="354">
        <v>1.1499999999999999</v>
      </c>
      <c r="X378" s="354">
        <v>1.38</v>
      </c>
      <c r="Y378" s="374">
        <f t="shared" si="14"/>
        <v>0.47435897435897423</v>
      </c>
      <c r="Z378" s="374">
        <f t="shared" si="15"/>
        <v>0.19999999999999996</v>
      </c>
      <c r="AA378" s="354">
        <v>47.21</v>
      </c>
      <c r="AB378" s="354">
        <v>18</v>
      </c>
      <c r="AC378" s="354">
        <v>51.96</v>
      </c>
      <c r="AD378" s="354">
        <v>45.45</v>
      </c>
      <c r="AE378" s="354">
        <v>37.69</v>
      </c>
      <c r="AF378" s="354">
        <v>2.5299999999999998</v>
      </c>
      <c r="AG378" s="354">
        <v>5.2124141439837191</v>
      </c>
      <c r="AH378" s="354">
        <v>0.94441617908929021</v>
      </c>
      <c r="AI378" s="354">
        <v>1.9960569829559909</v>
      </c>
      <c r="AJ378" s="354">
        <v>1.4852454846095142</v>
      </c>
      <c r="AK378" s="354">
        <v>26.011281463072709</v>
      </c>
      <c r="AL378" s="354">
        <v>55.65</v>
      </c>
      <c r="AM378" s="354"/>
      <c r="AN378" s="354">
        <v>9.9499999999999993</v>
      </c>
      <c r="AO378" s="354">
        <v>9.9671556857003392</v>
      </c>
      <c r="AP378" s="354">
        <v>45.991897308861617</v>
      </c>
      <c r="AQ378" s="354">
        <v>26.027785636908177</v>
      </c>
      <c r="AR378" s="354">
        <v>34.979364562815789</v>
      </c>
      <c r="AS378" s="354">
        <v>2.2009666751462733</v>
      </c>
      <c r="AT378" s="354">
        <v>-0.79</v>
      </c>
      <c r="AU378" s="354">
        <v>23.03</v>
      </c>
      <c r="AV378" s="354">
        <v>28.82</v>
      </c>
      <c r="AW378" s="354">
        <v>3342.2</v>
      </c>
      <c r="AX378" s="354">
        <v>4427.25</v>
      </c>
      <c r="AY378" s="374">
        <v>0.28823620104841197</v>
      </c>
      <c r="AZ378" s="374">
        <v>0.24216990788126919</v>
      </c>
      <c r="BA378" s="374">
        <v>0.22301617149304251</v>
      </c>
      <c r="BB378" s="374">
        <v>0.24832214765100677</v>
      </c>
      <c r="BC378" s="374">
        <v>0.22301617149304251</v>
      </c>
      <c r="BD378" s="354">
        <v>9183.0400000000009</v>
      </c>
      <c r="BE378" s="374">
        <v>0.32339709736728867</v>
      </c>
      <c r="BF378" s="374">
        <v>0.14017103698249986</v>
      </c>
      <c r="BG378" s="354">
        <v>67.28</v>
      </c>
      <c r="BH378" s="354">
        <v>31.59</v>
      </c>
      <c r="BI378" s="354">
        <v>12.08</v>
      </c>
      <c r="BJ378" s="354">
        <v>8.6199999999999992</v>
      </c>
      <c r="BK378" s="374">
        <v>-0.25591027846810682</v>
      </c>
      <c r="BL378" s="374">
        <v>-9.7999023914104436E-2</v>
      </c>
      <c r="BM378" s="354">
        <v>0</v>
      </c>
      <c r="BN378" s="354">
        <v>0</v>
      </c>
      <c r="BO378" s="374">
        <v>0</v>
      </c>
      <c r="BP378" s="374">
        <v>1.8172333636507412E-2</v>
      </c>
      <c r="BQ378" s="374">
        <v>2.8578900993063577E-2</v>
      </c>
      <c r="BR378" s="354">
        <v>643.29999999999995</v>
      </c>
      <c r="BS378" s="354">
        <v>910.5</v>
      </c>
      <c r="BT378" s="354">
        <v>766.35</v>
      </c>
      <c r="BU378" s="354">
        <v>988.4</v>
      </c>
      <c r="BV378" s="354">
        <v>606.79999999999995</v>
      </c>
      <c r="BW378" s="354">
        <v>24.22</v>
      </c>
      <c r="BX378" s="354">
        <v>18.12</v>
      </c>
      <c r="BY378" s="354">
        <v>16.36</v>
      </c>
      <c r="BZ378" s="354">
        <v>45.927777777777777</v>
      </c>
      <c r="CA378" s="354">
        <v>80.92</v>
      </c>
      <c r="CB378" s="354">
        <v>1.1167188290635133</v>
      </c>
      <c r="CC378" s="354">
        <v>2.9163382501970495E-2</v>
      </c>
      <c r="CD378" s="354">
        <v>-1.59</v>
      </c>
      <c r="CE378" s="354">
        <v>1.07</v>
      </c>
      <c r="CF378" s="354">
        <v>1.48</v>
      </c>
      <c r="CG378" s="354">
        <v>1.1299999999999999</v>
      </c>
      <c r="CH378" s="353" t="s">
        <v>100</v>
      </c>
      <c r="CI378" s="353">
        <v>798.4</v>
      </c>
    </row>
    <row r="379" spans="1:87" ht="13.5" thickBot="1">
      <c r="A379" s="353" t="s">
        <v>990</v>
      </c>
      <c r="B379" s="353" t="s">
        <v>991</v>
      </c>
      <c r="C379" s="353" t="s">
        <v>96</v>
      </c>
      <c r="D379" s="353" t="s">
        <v>992</v>
      </c>
      <c r="E379" s="353" t="s">
        <v>993</v>
      </c>
      <c r="F379" s="353" t="s">
        <v>105</v>
      </c>
      <c r="G379" s="353">
        <v>12</v>
      </c>
      <c r="H379" s="353">
        <v>202112</v>
      </c>
      <c r="I379" s="353">
        <v>20221027</v>
      </c>
      <c r="J379" s="353">
        <v>20230209</v>
      </c>
      <c r="K379" s="354">
        <v>12654.9</v>
      </c>
      <c r="L379" s="354">
        <v>244.7</v>
      </c>
      <c r="M379" s="354">
        <v>52</v>
      </c>
      <c r="N379" s="354">
        <v>0.92</v>
      </c>
      <c r="O379" s="354">
        <v>5.39</v>
      </c>
      <c r="P379" s="354">
        <v>4.05</v>
      </c>
      <c r="Q379" s="354">
        <v>4.51</v>
      </c>
      <c r="R379" s="354">
        <v>5.01</v>
      </c>
      <c r="S379" s="354">
        <v>23.25</v>
      </c>
      <c r="T379" s="354">
        <v>26.86</v>
      </c>
      <c r="U379" s="354">
        <v>18.989999999999998</v>
      </c>
      <c r="V379" s="354">
        <v>9.1999999999999993</v>
      </c>
      <c r="W379" s="354">
        <v>20.14</v>
      </c>
      <c r="X379" s="354">
        <v>22.47</v>
      </c>
      <c r="Y379" s="374">
        <f t="shared" si="14"/>
        <v>1.189130434782609</v>
      </c>
      <c r="Z379" s="374">
        <f t="shared" si="15"/>
        <v>0.1156901688182721</v>
      </c>
      <c r="AA379" s="354">
        <v>20.82</v>
      </c>
      <c r="AB379" s="354">
        <v>17</v>
      </c>
      <c r="AC379" s="354">
        <v>12.89</v>
      </c>
      <c r="AD379" s="354">
        <v>12.15</v>
      </c>
      <c r="AE379" s="354">
        <v>10.89</v>
      </c>
      <c r="AF379" s="354">
        <v>0.71</v>
      </c>
      <c r="AG379" s="354">
        <v>125.49710982658959</v>
      </c>
      <c r="AH379" s="354">
        <v>16.915221579961464</v>
      </c>
      <c r="AI379" s="354">
        <v>13.996146435452792</v>
      </c>
      <c r="AJ379" s="354">
        <v>10.597302504816955</v>
      </c>
      <c r="AK379" s="354">
        <v>17.075414372246698</v>
      </c>
      <c r="AL379" s="354">
        <v>17.54</v>
      </c>
      <c r="AM379" s="354">
        <v>4.16</v>
      </c>
      <c r="AN379" s="354">
        <v>1.94</v>
      </c>
      <c r="AO379" s="354">
        <v>2.2584375047978753</v>
      </c>
      <c r="AP379" s="354">
        <v>10.454040935256913</v>
      </c>
      <c r="AQ379" s="354">
        <v>20.250386839207049</v>
      </c>
      <c r="AR379" s="354">
        <v>26.745238181818181</v>
      </c>
      <c r="AS379" s="354">
        <v>12.050096339113679</v>
      </c>
      <c r="AT379" s="354">
        <v>58.81</v>
      </c>
      <c r="AU379" s="354">
        <v>5.4</v>
      </c>
      <c r="AV379" s="354">
        <v>13.31</v>
      </c>
      <c r="AW379" s="354">
        <v>4810.3</v>
      </c>
      <c r="AX379" s="354">
        <v>6612</v>
      </c>
      <c r="AY379" s="374">
        <v>0.13311504758315271</v>
      </c>
      <c r="AZ379" s="374">
        <v>0.31740081224617306</v>
      </c>
      <c r="BA379" s="374">
        <v>0.17349048800661704</v>
      </c>
      <c r="BB379" s="374">
        <v>0.37601934925070618</v>
      </c>
      <c r="BC379" s="374">
        <v>0.17349048800661704</v>
      </c>
      <c r="BD379" s="354">
        <v>35.770000000000003</v>
      </c>
      <c r="BE379" s="374">
        <v>0.19718765675819996</v>
      </c>
      <c r="BF379" s="374">
        <v>0.14953414297637499</v>
      </c>
      <c r="BG379" s="354">
        <v>18.91</v>
      </c>
      <c r="BH379" s="354">
        <v>10.28</v>
      </c>
      <c r="BI379" s="354">
        <v>13.44</v>
      </c>
      <c r="BJ379" s="354">
        <v>7.86</v>
      </c>
      <c r="BK379" s="374">
        <v>-0.24284140969162996</v>
      </c>
      <c r="BL379" s="374">
        <v>-2.7083045460826308E-2</v>
      </c>
      <c r="BM379" s="354">
        <v>1.23</v>
      </c>
      <c r="BN379" s="354">
        <v>1.27</v>
      </c>
      <c r="BO379" s="374">
        <v>0.15252534457227476</v>
      </c>
      <c r="BP379" s="374">
        <v>7.0777947110596526E-2</v>
      </c>
      <c r="BQ379" s="374">
        <v>4.4342033159617371E-2</v>
      </c>
      <c r="BR379" s="354">
        <v>562.79999999999995</v>
      </c>
      <c r="BS379" s="354">
        <v>789</v>
      </c>
      <c r="BT379" s="354">
        <v>729.3</v>
      </c>
      <c r="BU379" s="354">
        <v>2575.4</v>
      </c>
      <c r="BV379" s="354">
        <v>421.7</v>
      </c>
      <c r="BW379" s="354">
        <v>31.74</v>
      </c>
      <c r="BX379" s="354">
        <v>13.48</v>
      </c>
      <c r="BY379" s="354">
        <v>15.41</v>
      </c>
      <c r="BZ379" s="354">
        <v>13.585284280936454</v>
      </c>
      <c r="CA379" s="354">
        <v>42.85</v>
      </c>
      <c r="CB379" s="354">
        <v>0.60660889808587692</v>
      </c>
      <c r="CC379" s="354">
        <v>1.6390448440054011</v>
      </c>
      <c r="CD379" s="354">
        <v>0.75</v>
      </c>
      <c r="CE379" s="354">
        <v>1.79</v>
      </c>
      <c r="CF379" s="354">
        <v>1.32</v>
      </c>
      <c r="CG379" s="354">
        <v>0.63</v>
      </c>
      <c r="CH379" s="353" t="s">
        <v>100</v>
      </c>
      <c r="CI379" s="355">
        <v>2629.5</v>
      </c>
    </row>
    <row r="380" spans="1:87" ht="13.5" thickBot="1">
      <c r="A380" s="353" t="s">
        <v>994</v>
      </c>
      <c r="B380" s="353" t="s">
        <v>994</v>
      </c>
      <c r="C380" s="353" t="s">
        <v>108</v>
      </c>
      <c r="D380" s="353" t="s">
        <v>109</v>
      </c>
      <c r="E380" s="353" t="s">
        <v>938</v>
      </c>
      <c r="F380" s="353" t="s">
        <v>99</v>
      </c>
      <c r="G380" s="353">
        <v>12</v>
      </c>
      <c r="H380" s="353">
        <v>202112</v>
      </c>
      <c r="I380" s="353">
        <v>20221020</v>
      </c>
      <c r="J380" s="353">
        <v>20230119</v>
      </c>
      <c r="K380" s="354">
        <v>66793.52</v>
      </c>
      <c r="L380" s="354">
        <v>31.77</v>
      </c>
      <c r="M380" s="354">
        <v>2102</v>
      </c>
      <c r="N380" s="354">
        <v>1.25</v>
      </c>
      <c r="O380" s="354">
        <v>0.49</v>
      </c>
      <c r="P380" s="354">
        <v>0.49</v>
      </c>
      <c r="Q380" s="354">
        <v>0.44</v>
      </c>
      <c r="R380" s="354">
        <v>6.12</v>
      </c>
      <c r="S380" s="354">
        <v>6.38</v>
      </c>
      <c r="T380" s="354">
        <v>4.3899999999999997</v>
      </c>
      <c r="U380" s="354">
        <v>1.83</v>
      </c>
      <c r="V380" s="354">
        <v>1.55</v>
      </c>
      <c r="W380" s="354">
        <v>1.91</v>
      </c>
      <c r="X380" s="354">
        <v>1.88</v>
      </c>
      <c r="Y380" s="374">
        <f t="shared" si="14"/>
        <v>0.23225806451612896</v>
      </c>
      <c r="Z380" s="374">
        <f t="shared" si="15"/>
        <v>-1.5706806282722474E-2</v>
      </c>
      <c r="AA380" s="354">
        <v>12.64</v>
      </c>
      <c r="AB380" s="354">
        <v>9.7100000000000009</v>
      </c>
      <c r="AC380" s="354">
        <v>17.36</v>
      </c>
      <c r="AD380" s="354">
        <v>16.64</v>
      </c>
      <c r="AE380" s="354">
        <v>16.86</v>
      </c>
      <c r="AF380" s="354">
        <v>1.71</v>
      </c>
      <c r="AG380" s="354">
        <v>6.9206333665293682</v>
      </c>
      <c r="AH380" s="354">
        <v>1.9415825018675521</v>
      </c>
      <c r="AI380" s="354">
        <v>2.6326945487106563</v>
      </c>
      <c r="AJ380" s="354">
        <v>1.6775995796391121</v>
      </c>
      <c r="AK380" s="354">
        <v>12.021903572330624</v>
      </c>
      <c r="AL380" s="354">
        <v>14.19</v>
      </c>
      <c r="AM380" s="354">
        <v>5.18</v>
      </c>
      <c r="AN380" s="354">
        <v>4.59</v>
      </c>
      <c r="AO380" s="354">
        <v>5.6884698469312722</v>
      </c>
      <c r="AP380" s="354">
        <v>11.028279316835444</v>
      </c>
      <c r="AQ380" s="354">
        <v>14.953430220930445</v>
      </c>
      <c r="AR380" s="354">
        <v>23.466752558222289</v>
      </c>
      <c r="AS380" s="354">
        <v>1.1410721268937425</v>
      </c>
      <c r="AT380" s="354">
        <v>6.13</v>
      </c>
      <c r="AU380" s="354">
        <v>2.16</v>
      </c>
      <c r="AV380" s="354">
        <v>18.32</v>
      </c>
      <c r="AW380" s="354">
        <v>12522</v>
      </c>
      <c r="AX380" s="354">
        <v>14923.55</v>
      </c>
      <c r="AY380" s="374">
        <v>0.18321836908249081</v>
      </c>
      <c r="AZ380" s="374">
        <v>0.3674502712477396</v>
      </c>
      <c r="BA380" s="374">
        <v>0.28243924805135256</v>
      </c>
      <c r="BB380" s="374">
        <v>0.42693252823615735</v>
      </c>
      <c r="BC380" s="374">
        <v>0.28243924805135256</v>
      </c>
      <c r="BD380" s="354">
        <v>30.32</v>
      </c>
      <c r="BE380" s="374">
        <v>0.14924246237479236</v>
      </c>
      <c r="BF380" s="374">
        <v>9.7058753596309777E-2</v>
      </c>
      <c r="BG380" s="354">
        <v>13.45</v>
      </c>
      <c r="BH380" s="354">
        <v>11.2</v>
      </c>
      <c r="BI380" s="354">
        <v>9.77</v>
      </c>
      <c r="BJ380" s="354">
        <v>8.18</v>
      </c>
      <c r="BK380" s="374">
        <v>-0.36278229448961158</v>
      </c>
      <c r="BL380" s="374">
        <v>-0.13800687285223368</v>
      </c>
      <c r="BM380" s="354">
        <v>1.26</v>
      </c>
      <c r="BN380" s="354">
        <v>1.31</v>
      </c>
      <c r="BO380" s="374">
        <v>0.20601751386575209</v>
      </c>
      <c r="BP380" s="374">
        <v>6.1345418700396587E-2</v>
      </c>
      <c r="BQ380" s="374">
        <v>5.3004726054948249E-2</v>
      </c>
      <c r="BR380" s="354">
        <v>5673</v>
      </c>
      <c r="BS380" s="354">
        <v>7093</v>
      </c>
      <c r="BT380" s="354">
        <v>4928</v>
      </c>
      <c r="BU380" s="354">
        <v>16185</v>
      </c>
      <c r="BV380" s="354">
        <v>3781</v>
      </c>
      <c r="BW380" s="354">
        <v>36.75</v>
      </c>
      <c r="BX380" s="354">
        <v>28.06</v>
      </c>
      <c r="BY380" s="354">
        <v>27.46</v>
      </c>
      <c r="BZ380" s="354">
        <v>8.2019363762102344</v>
      </c>
      <c r="CA380" s="354">
        <v>58.14</v>
      </c>
      <c r="CB380" s="354">
        <v>0.69501917522844558</v>
      </c>
      <c r="CC380" s="354">
        <v>2.1620253164556962</v>
      </c>
      <c r="CD380" s="354">
        <v>1.39</v>
      </c>
      <c r="CE380" s="354">
        <v>1.72</v>
      </c>
      <c r="CF380" s="354">
        <v>1.58</v>
      </c>
      <c r="CG380" s="354">
        <v>1.07</v>
      </c>
      <c r="CH380" s="353" t="s">
        <v>100</v>
      </c>
      <c r="CI380" s="355">
        <v>13500</v>
      </c>
    </row>
    <row r="381" spans="1:87" ht="13.5" thickBot="1">
      <c r="A381" s="353" t="s">
        <v>995</v>
      </c>
      <c r="B381" s="353" t="s">
        <v>996</v>
      </c>
      <c r="C381" s="353" t="s">
        <v>108</v>
      </c>
      <c r="D381" s="353" t="s">
        <v>97</v>
      </c>
      <c r="E381" s="353" t="s">
        <v>277</v>
      </c>
      <c r="F381" s="353" t="s">
        <v>105</v>
      </c>
      <c r="G381" s="353">
        <v>12</v>
      </c>
      <c r="H381" s="353">
        <v>202112</v>
      </c>
      <c r="I381" s="353">
        <v>20221109</v>
      </c>
      <c r="J381" s="353">
        <v>20230215</v>
      </c>
      <c r="K381" s="354">
        <v>22899.33</v>
      </c>
      <c r="L381" s="354">
        <v>46.78</v>
      </c>
      <c r="M381" s="354">
        <v>489.51</v>
      </c>
      <c r="N381" s="354">
        <v>1.75</v>
      </c>
      <c r="O381" s="354">
        <v>0.24</v>
      </c>
      <c r="P381" s="354">
        <v>0.37</v>
      </c>
      <c r="Q381" s="354">
        <v>0.15</v>
      </c>
      <c r="R381" s="354">
        <v>8</v>
      </c>
      <c r="S381" s="354">
        <v>-5</v>
      </c>
      <c r="T381" s="354">
        <v>19.91</v>
      </c>
      <c r="U381" s="354">
        <v>-0.02</v>
      </c>
      <c r="V381" s="354">
        <v>0.8</v>
      </c>
      <c r="W381" s="354">
        <v>1.04</v>
      </c>
      <c r="X381" s="354">
        <v>1.1399999999999999</v>
      </c>
      <c r="Y381" s="374">
        <f t="shared" ref="Y381:Y444" si="16">(W381/V381)-1</f>
        <v>0.30000000000000004</v>
      </c>
      <c r="Z381" s="374">
        <f t="shared" ref="Z381:Z444" si="17">(X381/W381)-1</f>
        <v>9.6153846153846034E-2</v>
      </c>
      <c r="AA381" s="354">
        <v>19.579999999999998</v>
      </c>
      <c r="AB381" s="354">
        <v>24</v>
      </c>
      <c r="AC381" s="354">
        <v>42.92</v>
      </c>
      <c r="AD381" s="354">
        <v>44.81</v>
      </c>
      <c r="AE381" s="354">
        <v>41.11</v>
      </c>
      <c r="AF381" s="354">
        <v>1.87</v>
      </c>
      <c r="AG381" s="354">
        <v>3.0384598832288514</v>
      </c>
      <c r="AH381" s="354">
        <v>-2.0007664515547287E-2</v>
      </c>
      <c r="AI381" s="354">
        <v>1.1038705803513791</v>
      </c>
      <c r="AJ381" s="354">
        <v>0.99403438375450603</v>
      </c>
      <c r="AK381" s="354">
        <v>41.807437231735754</v>
      </c>
      <c r="AL381" s="354">
        <v>125.65</v>
      </c>
      <c r="AM381" s="354">
        <v>11.96</v>
      </c>
      <c r="AN381" s="354">
        <v>15.44</v>
      </c>
      <c r="AO381" s="354">
        <v>14.697670565525652</v>
      </c>
      <c r="AP381" s="354">
        <v>547.25237192365648</v>
      </c>
      <c r="AQ381" s="354">
        <v>40.456085328451977</v>
      </c>
      <c r="AR381" s="354">
        <v>44.926295428119047</v>
      </c>
      <c r="AS381" s="354">
        <v>2.7079942536626751</v>
      </c>
      <c r="AT381" s="354">
        <v>3.91</v>
      </c>
      <c r="AU381" s="354">
        <v>37.799999999999997</v>
      </c>
      <c r="AV381" s="354">
        <v>43.11</v>
      </c>
      <c r="AW381" s="354">
        <v>1196.47</v>
      </c>
      <c r="AX381" s="354">
        <v>1580.06</v>
      </c>
      <c r="AY381" s="374">
        <v>0.43112413026758512</v>
      </c>
      <c r="AZ381" s="374">
        <v>-0.4314802510760698</v>
      </c>
      <c r="BA381" s="374">
        <v>-0.1344654942860313</v>
      </c>
      <c r="BB381" s="374">
        <v>-0.4274809160305344</v>
      </c>
      <c r="BC381" s="374">
        <v>-0.1344654942860313</v>
      </c>
      <c r="BD381" s="354">
        <v>-0.56999999999999995</v>
      </c>
      <c r="BE381" s="374">
        <v>-5.5486614853598936E-3</v>
      </c>
      <c r="BF381" s="374">
        <v>-2.4880515928576126E-3</v>
      </c>
      <c r="BG381" s="354">
        <v>-0.56999999999999995</v>
      </c>
      <c r="BH381" s="354">
        <v>18.739999999999998</v>
      </c>
      <c r="BI381" s="354">
        <v>-0.27</v>
      </c>
      <c r="BJ381" s="354">
        <v>7.38</v>
      </c>
      <c r="BK381" s="374">
        <v>-9.9500972805988325E-2</v>
      </c>
      <c r="BL381" s="374">
        <v>-3.6148641357132069E-2</v>
      </c>
      <c r="BM381" s="354">
        <v>0</v>
      </c>
      <c r="BN381" s="354">
        <v>0</v>
      </c>
      <c r="BO381" s="374">
        <v>0</v>
      </c>
      <c r="BP381" s="374">
        <v>-4.3353552579734103E-4</v>
      </c>
      <c r="BQ381" s="374">
        <v>2.153920658189612E-2</v>
      </c>
      <c r="BR381" s="354">
        <v>123.07</v>
      </c>
      <c r="BS381" s="354">
        <v>165.29</v>
      </c>
      <c r="BT381" s="354">
        <v>179.98</v>
      </c>
      <c r="BU381" s="354" t="s">
        <v>100</v>
      </c>
      <c r="BV381" s="354">
        <v>137.76</v>
      </c>
      <c r="BW381" s="354">
        <v>-43.15</v>
      </c>
      <c r="BX381" s="354">
        <v>-0.66</v>
      </c>
      <c r="BY381" s="354">
        <v>-0.66</v>
      </c>
      <c r="BZ381" s="354">
        <v>-8.983345950037851</v>
      </c>
      <c r="CA381" s="354">
        <v>0</v>
      </c>
      <c r="CB381" s="354">
        <v>0.51215330251068181</v>
      </c>
      <c r="CC381" s="354">
        <v>-18.279834254143648</v>
      </c>
      <c r="CD381" s="354">
        <v>0</v>
      </c>
      <c r="CE381" s="354">
        <v>1.91</v>
      </c>
      <c r="CF381" s="354">
        <v>1.71</v>
      </c>
      <c r="CG381" s="354">
        <v>0.59</v>
      </c>
      <c r="CH381" s="353" t="s">
        <v>100</v>
      </c>
      <c r="CI381" s="355">
        <v>1527.31</v>
      </c>
    </row>
    <row r="382" spans="1:87" ht="13.5" thickBot="1">
      <c r="A382" s="353" t="s">
        <v>997</v>
      </c>
      <c r="B382" s="353" t="s">
        <v>998</v>
      </c>
      <c r="C382" s="353" t="s">
        <v>96</v>
      </c>
      <c r="D382" s="353" t="s">
        <v>129</v>
      </c>
      <c r="E382" s="353" t="s">
        <v>409</v>
      </c>
      <c r="F382" s="353" t="s">
        <v>99</v>
      </c>
      <c r="G382" s="353">
        <v>6</v>
      </c>
      <c r="H382" s="353">
        <v>202206</v>
      </c>
      <c r="I382" s="353">
        <v>20221101</v>
      </c>
      <c r="J382" s="353">
        <v>20230207</v>
      </c>
      <c r="K382" s="354">
        <v>8161.35</v>
      </c>
      <c r="L382" s="354">
        <v>45.35</v>
      </c>
      <c r="M382" s="354">
        <v>180</v>
      </c>
      <c r="N382" s="354">
        <v>1.23</v>
      </c>
      <c r="O382" s="354">
        <v>0.55000000000000004</v>
      </c>
      <c r="P382" s="354">
        <v>0.71</v>
      </c>
      <c r="Q382" s="354">
        <v>0.96</v>
      </c>
      <c r="R382" s="354">
        <v>-38.18</v>
      </c>
      <c r="S382" s="354">
        <v>3.48</v>
      </c>
      <c r="T382" s="354">
        <v>-4.2300000000000004</v>
      </c>
      <c r="U382" s="354">
        <v>3.22</v>
      </c>
      <c r="V382" s="354">
        <v>3.8</v>
      </c>
      <c r="W382" s="354">
        <v>3.29</v>
      </c>
      <c r="X382" s="354">
        <v>3.74</v>
      </c>
      <c r="Y382" s="374">
        <f t="shared" si="16"/>
        <v>-0.13421052631578945</v>
      </c>
      <c r="Z382" s="374">
        <f t="shared" si="17"/>
        <v>0.13677811550151975</v>
      </c>
      <c r="AA382" s="354">
        <v>21.32</v>
      </c>
      <c r="AB382" s="354">
        <v>7.25</v>
      </c>
      <c r="AC382" s="354">
        <v>13.07</v>
      </c>
      <c r="AD382" s="354">
        <v>13.79</v>
      </c>
      <c r="AE382" s="354">
        <v>12.12</v>
      </c>
      <c r="AF382" s="354">
        <v>1.9</v>
      </c>
      <c r="AG382" s="354">
        <v>26.805555555555557</v>
      </c>
      <c r="AH382" s="354">
        <v>2.3666666666666667</v>
      </c>
      <c r="AI382" s="354">
        <v>1.0222222222222219</v>
      </c>
      <c r="AJ382" s="354">
        <v>-2.6166666666666667</v>
      </c>
      <c r="AK382" s="354">
        <v>43.297826086956526</v>
      </c>
      <c r="AL382" s="354">
        <v>7.79</v>
      </c>
      <c r="AM382" s="354">
        <v>1.74</v>
      </c>
      <c r="AN382" s="354">
        <v>1.69</v>
      </c>
      <c r="AO382" s="354">
        <v>2.4669015544041453</v>
      </c>
      <c r="AP382" s="354">
        <v>11.292979127134725</v>
      </c>
      <c r="AQ382" s="354">
        <v>64.689130434782612</v>
      </c>
      <c r="AR382" s="354">
        <v>-25.271337579617835</v>
      </c>
      <c r="AS382" s="354">
        <v>1.9166666666666667</v>
      </c>
      <c r="AT382" s="354">
        <v>26.12</v>
      </c>
      <c r="AU382" s="354">
        <v>19.149999999999999</v>
      </c>
      <c r="AV382" s="354">
        <v>20.76</v>
      </c>
      <c r="AW382" s="354">
        <v>4828</v>
      </c>
      <c r="AX382" s="354">
        <v>4676.9399999999996</v>
      </c>
      <c r="AY382" s="374">
        <v>0.29205312994861521</v>
      </c>
      <c r="AZ382" s="374">
        <v>1.6506570004531038</v>
      </c>
      <c r="BA382" s="374">
        <v>1.0993914807302232</v>
      </c>
      <c r="BB382" s="374">
        <v>1.7155172413793105</v>
      </c>
      <c r="BC382" s="374">
        <v>1.0993914807302232</v>
      </c>
      <c r="BD382" s="354">
        <v>12.55</v>
      </c>
      <c r="BE382" s="374">
        <v>7.3202332109695525E-2</v>
      </c>
      <c r="BF382" s="374">
        <v>4.6364823683064868E-2</v>
      </c>
      <c r="BG382" s="354">
        <v>6.63</v>
      </c>
      <c r="BH382" s="354">
        <v>6.39</v>
      </c>
      <c r="BI382" s="354">
        <v>5.66</v>
      </c>
      <c r="BJ382" s="354">
        <v>5.32</v>
      </c>
      <c r="BK382" s="374">
        <v>-3.5597826086956523</v>
      </c>
      <c r="BL382" s="374">
        <v>-0.13575129533678756</v>
      </c>
      <c r="BM382" s="354">
        <v>0</v>
      </c>
      <c r="BN382" s="354">
        <v>0</v>
      </c>
      <c r="BO382" s="374">
        <v>0</v>
      </c>
      <c r="BP382" s="374">
        <v>5.3471908419942767E-2</v>
      </c>
      <c r="BQ382" s="374">
        <v>-5.9120349450218407E-2</v>
      </c>
      <c r="BR382" s="354">
        <v>728</v>
      </c>
      <c r="BS382" s="354">
        <v>1113</v>
      </c>
      <c r="BT382" s="354">
        <v>1043.42</v>
      </c>
      <c r="BU382" s="354">
        <v>4171</v>
      </c>
      <c r="BV382" s="354">
        <v>503</v>
      </c>
      <c r="BW382" s="354">
        <v>-4.91</v>
      </c>
      <c r="BX382" s="354">
        <v>8.83</v>
      </c>
      <c r="BY382" s="354">
        <v>12.1</v>
      </c>
      <c r="BZ382" s="354">
        <v>5.2558139534883717</v>
      </c>
      <c r="CA382" s="354">
        <v>46.58</v>
      </c>
      <c r="CB382" s="354">
        <v>0.53944145026947576</v>
      </c>
      <c r="CC382" s="354">
        <v>3.7343453510436433</v>
      </c>
      <c r="CD382" s="354">
        <v>0.87</v>
      </c>
      <c r="CE382" s="354">
        <v>2.86</v>
      </c>
      <c r="CF382" s="354">
        <v>2.0699999999999998</v>
      </c>
      <c r="CG382" s="354">
        <v>1.08</v>
      </c>
      <c r="CH382" s="353" t="s">
        <v>100</v>
      </c>
      <c r="CI382" s="355">
        <v>4795</v>
      </c>
    </row>
    <row r="383" spans="1:87" ht="13.5" thickBot="1">
      <c r="A383" s="353" t="s">
        <v>999</v>
      </c>
      <c r="B383" s="353" t="s">
        <v>1000</v>
      </c>
      <c r="C383" s="353" t="s">
        <v>96</v>
      </c>
      <c r="D383" s="353" t="s">
        <v>116</v>
      </c>
      <c r="E383" s="353" t="s">
        <v>228</v>
      </c>
      <c r="F383" s="353" t="s">
        <v>99</v>
      </c>
      <c r="G383" s="353">
        <v>12</v>
      </c>
      <c r="H383" s="353">
        <v>202112</v>
      </c>
      <c r="I383" s="353">
        <v>20221103</v>
      </c>
      <c r="J383" s="353">
        <v>20230222</v>
      </c>
      <c r="K383" s="354">
        <v>19971.88</v>
      </c>
      <c r="L383" s="354">
        <v>25.33</v>
      </c>
      <c r="M383" s="354">
        <v>788</v>
      </c>
      <c r="N383" s="354">
        <v>0.2</v>
      </c>
      <c r="O383" s="354">
        <v>1.36</v>
      </c>
      <c r="P383" s="354">
        <v>1.25</v>
      </c>
      <c r="Q383" s="354">
        <v>1.26</v>
      </c>
      <c r="R383" s="354">
        <v>4.41</v>
      </c>
      <c r="S383" s="354">
        <v>12.5</v>
      </c>
      <c r="T383" s="354">
        <v>5.95</v>
      </c>
      <c r="U383" s="354">
        <v>4.49</v>
      </c>
      <c r="V383" s="354">
        <v>4.8</v>
      </c>
      <c r="W383" s="354">
        <v>4.99</v>
      </c>
      <c r="X383" s="354">
        <v>4.25</v>
      </c>
      <c r="Y383" s="374">
        <f t="shared" si="16"/>
        <v>3.9583333333333526E-2</v>
      </c>
      <c r="Z383" s="374">
        <f t="shared" si="17"/>
        <v>-0.14829659318637278</v>
      </c>
      <c r="AA383" s="354">
        <v>29.55</v>
      </c>
      <c r="AB383" s="354">
        <v>55.04</v>
      </c>
      <c r="AC383" s="354">
        <v>5.49</v>
      </c>
      <c r="AD383" s="354">
        <v>5.08</v>
      </c>
      <c r="AE383" s="354">
        <v>5.96</v>
      </c>
      <c r="AF383" s="354">
        <v>0.09</v>
      </c>
      <c r="AG383" s="354">
        <v>11.357647727272727</v>
      </c>
      <c r="AH383" s="354">
        <v>5.0144797979797984</v>
      </c>
      <c r="AI383" s="354">
        <v>6.2175972222222224</v>
      </c>
      <c r="AJ383" s="354">
        <v>4.3565366161616161</v>
      </c>
      <c r="AK383" s="354">
        <v>3.9790290550788865</v>
      </c>
      <c r="AL383" s="354">
        <v>11.72</v>
      </c>
      <c r="AM383" s="354">
        <v>1.59</v>
      </c>
      <c r="AN383" s="354">
        <v>2.2200000000000002</v>
      </c>
      <c r="AO383" s="354">
        <v>2.3903797301177723</v>
      </c>
      <c r="AP383" s="354">
        <v>3.1662766142141465</v>
      </c>
      <c r="AQ383" s="354">
        <v>4.3664923826293771</v>
      </c>
      <c r="AR383" s="354">
        <v>6.2318059736660665</v>
      </c>
      <c r="AS383" s="354">
        <v>0.98232323232323238</v>
      </c>
      <c r="AT383" s="354">
        <v>15.91</v>
      </c>
      <c r="AU383" s="354">
        <v>21.29</v>
      </c>
      <c r="AV383" s="354">
        <v>135.16999999999999</v>
      </c>
      <c r="AW383" s="354">
        <v>3449</v>
      </c>
      <c r="AX383" s="354">
        <v>9038.6299999999992</v>
      </c>
      <c r="AY383" s="374">
        <v>1.3516593209984291</v>
      </c>
      <c r="AZ383" s="374">
        <v>4.7747258501264156</v>
      </c>
      <c r="BA383" s="374">
        <v>4.2931540971178705</v>
      </c>
      <c r="BB383" s="374">
        <v>3.5999999999999996</v>
      </c>
      <c r="BC383" s="374">
        <v>4.2931540971178705</v>
      </c>
      <c r="BD383" s="354">
        <v>29.82</v>
      </c>
      <c r="BE383" s="374">
        <v>0.27277998941238751</v>
      </c>
      <c r="BF383" s="374">
        <v>0.19559064269884263</v>
      </c>
      <c r="BG383" s="354">
        <v>24.13</v>
      </c>
      <c r="BH383" s="354">
        <v>14.11</v>
      </c>
      <c r="BI383" s="354">
        <v>17.75</v>
      </c>
      <c r="BJ383" s="354">
        <v>10.59</v>
      </c>
      <c r="BK383" s="374">
        <v>-0.29932151272343871</v>
      </c>
      <c r="BL383" s="374">
        <v>-0.16385968738858711</v>
      </c>
      <c r="BM383" s="354">
        <v>2.37</v>
      </c>
      <c r="BN383" s="354">
        <v>2.06</v>
      </c>
      <c r="BO383" s="374">
        <v>0.49656197657893758</v>
      </c>
      <c r="BP383" s="374">
        <v>0.2026871381560145</v>
      </c>
      <c r="BQ383" s="374">
        <v>0.17609283007928925</v>
      </c>
      <c r="BR383" s="354">
        <v>1564</v>
      </c>
      <c r="BS383" s="354">
        <v>2247</v>
      </c>
      <c r="BT383" s="354">
        <v>1758</v>
      </c>
      <c r="BU383" s="354">
        <v>3125</v>
      </c>
      <c r="BV383" s="354">
        <v>1158</v>
      </c>
      <c r="BW383" s="354">
        <v>476.12</v>
      </c>
      <c r="BX383" s="354">
        <v>44.15</v>
      </c>
      <c r="BY383" s="354">
        <v>40.03</v>
      </c>
      <c r="BZ383" s="354">
        <v>53.403677141198905</v>
      </c>
      <c r="CA383" s="354">
        <v>14.74</v>
      </c>
      <c r="CB383" s="354">
        <v>0.37655749815316425</v>
      </c>
      <c r="CC383" s="354">
        <v>0.28096145953882562</v>
      </c>
      <c r="CD383" s="354">
        <v>0.17</v>
      </c>
      <c r="CE383" s="354">
        <v>1.66</v>
      </c>
      <c r="CF383" s="354">
        <v>1.72</v>
      </c>
      <c r="CG383" s="354">
        <v>0.87</v>
      </c>
      <c r="CH383" s="353" t="s">
        <v>100</v>
      </c>
      <c r="CI383" s="355">
        <v>11738</v>
      </c>
    </row>
    <row r="384" spans="1:87" ht="13.5" thickBot="1">
      <c r="A384" s="353" t="s">
        <v>1001</v>
      </c>
      <c r="B384" s="353" t="s">
        <v>1002</v>
      </c>
      <c r="C384" s="353" t="s">
        <v>108</v>
      </c>
      <c r="D384" s="353" t="s">
        <v>97</v>
      </c>
      <c r="E384" s="353" t="s">
        <v>1003</v>
      </c>
      <c r="F384" s="353" t="s">
        <v>99</v>
      </c>
      <c r="G384" s="353">
        <v>12</v>
      </c>
      <c r="H384" s="353">
        <v>202112</v>
      </c>
      <c r="I384" s="353">
        <v>20221102</v>
      </c>
      <c r="J384" s="353">
        <v>20230201</v>
      </c>
      <c r="K384" s="354">
        <v>28959.47</v>
      </c>
      <c r="L384" s="354">
        <v>56.35</v>
      </c>
      <c r="M384" s="354">
        <v>514</v>
      </c>
      <c r="N384" s="354">
        <v>1.04</v>
      </c>
      <c r="O384" s="354">
        <v>1.17</v>
      </c>
      <c r="P384" s="354">
        <v>1.06</v>
      </c>
      <c r="Q384" s="354">
        <v>1.1000000000000001</v>
      </c>
      <c r="R384" s="354">
        <v>0</v>
      </c>
      <c r="S384" s="354">
        <v>4.59</v>
      </c>
      <c r="T384" s="354">
        <v>3.55</v>
      </c>
      <c r="U384" s="354">
        <v>4.49</v>
      </c>
      <c r="V384" s="354">
        <v>4.0599999999999996</v>
      </c>
      <c r="W384" s="354">
        <v>4.45</v>
      </c>
      <c r="X384" s="354">
        <v>4.7</v>
      </c>
      <c r="Y384" s="374">
        <f t="shared" si="16"/>
        <v>9.605911330049266E-2</v>
      </c>
      <c r="Z384" s="374">
        <f t="shared" si="17"/>
        <v>5.6179775280898792E-2</v>
      </c>
      <c r="AA384" s="354">
        <v>1.1000000000000001</v>
      </c>
      <c r="AB384" s="354">
        <v>11</v>
      </c>
      <c r="AC384" s="354">
        <v>12.55</v>
      </c>
      <c r="AD384" s="354">
        <v>12.65</v>
      </c>
      <c r="AE384" s="354">
        <v>11.98</v>
      </c>
      <c r="AF384" s="354">
        <v>1.1499999999999999</v>
      </c>
      <c r="AG384" s="354">
        <v>37.531007751937985</v>
      </c>
      <c r="AH384" s="354">
        <v>4.5445736434108523</v>
      </c>
      <c r="AI384" s="354">
        <v>5.2151162790697674</v>
      </c>
      <c r="AJ384" s="354">
        <v>4.6201550387596901</v>
      </c>
      <c r="AK384" s="354">
        <v>10.653645484949834</v>
      </c>
      <c r="AL384" s="354">
        <v>10.77</v>
      </c>
      <c r="AM384" s="354">
        <v>2.42</v>
      </c>
      <c r="AN384" s="354">
        <v>1.5</v>
      </c>
      <c r="AO384" s="354">
        <v>1.4534214602912321</v>
      </c>
      <c r="AP384" s="354">
        <v>7.756120143290163</v>
      </c>
      <c r="AQ384" s="354">
        <v>10.459665551839464</v>
      </c>
      <c r="AR384" s="354">
        <v>11.806610738255031</v>
      </c>
      <c r="AS384" s="354">
        <v>5.2926356589147288</v>
      </c>
      <c r="AT384" s="354">
        <v>23.27</v>
      </c>
      <c r="AU384" s="354">
        <v>4.95</v>
      </c>
      <c r="AV384" s="354">
        <v>11.14</v>
      </c>
      <c r="AW384" s="354">
        <v>18507</v>
      </c>
      <c r="AX384" s="354">
        <v>19339.22</v>
      </c>
      <c r="AY384" s="374">
        <v>0.11139803026663464</v>
      </c>
      <c r="AZ384" s="374">
        <v>0.5352011494252874</v>
      </c>
      <c r="BA384" s="374">
        <v>0.33680227057710499</v>
      </c>
      <c r="BB384" s="374">
        <v>0.53387884008039144</v>
      </c>
      <c r="BC384" s="374">
        <v>0.33680227057710499</v>
      </c>
      <c r="BD384" s="354">
        <v>19.55</v>
      </c>
      <c r="BE384" s="374">
        <v>0.21339563862928349</v>
      </c>
      <c r="BF384" s="374">
        <v>0.14378563983076828</v>
      </c>
      <c r="BG384" s="354">
        <v>18.59</v>
      </c>
      <c r="BH384" s="354">
        <v>18.149999999999999</v>
      </c>
      <c r="BI384" s="354">
        <v>13.39</v>
      </c>
      <c r="BJ384" s="354">
        <v>13.46</v>
      </c>
      <c r="BK384" s="374">
        <v>-0.11408398364920104</v>
      </c>
      <c r="BL384" s="374">
        <v>-1.5852525043891355E-2</v>
      </c>
      <c r="BM384" s="354">
        <v>1.92</v>
      </c>
      <c r="BN384" s="354">
        <v>1.24</v>
      </c>
      <c r="BO384" s="374">
        <v>0.23764605543710024</v>
      </c>
      <c r="BP384" s="374">
        <v>8.1795781918841834E-2</v>
      </c>
      <c r="BQ384" s="374">
        <v>8.3156138206617894E-2</v>
      </c>
      <c r="BR384" s="354">
        <v>2836</v>
      </c>
      <c r="BS384" s="354">
        <v>3410</v>
      </c>
      <c r="BT384" s="354">
        <v>2747.96</v>
      </c>
      <c r="BU384" s="354">
        <v>626</v>
      </c>
      <c r="BV384" s="354">
        <v>2137</v>
      </c>
      <c r="BW384" s="354">
        <v>53.52</v>
      </c>
      <c r="BX384" s="354">
        <v>12.11</v>
      </c>
      <c r="BY384" s="354">
        <v>12.08</v>
      </c>
      <c r="BZ384" s="354">
        <v>231.84615384615384</v>
      </c>
      <c r="CA384" s="354">
        <v>5.05</v>
      </c>
      <c r="CB384" s="354">
        <v>0.31065890355681097</v>
      </c>
      <c r="CC384" s="354">
        <v>-0.143841278589143</v>
      </c>
      <c r="CD384" s="354">
        <v>0.05</v>
      </c>
      <c r="CE384" s="354">
        <v>2.27</v>
      </c>
      <c r="CF384" s="354">
        <v>2.08</v>
      </c>
      <c r="CG384" s="354">
        <v>1.07</v>
      </c>
      <c r="CH384" s="353" t="s">
        <v>100</v>
      </c>
      <c r="CI384" s="355">
        <v>11991</v>
      </c>
    </row>
    <row r="385" spans="1:87" ht="13.5" thickBot="1">
      <c r="A385" s="353" t="s">
        <v>1004</v>
      </c>
      <c r="B385" s="353" t="s">
        <v>1005</v>
      </c>
      <c r="C385" s="353" t="s">
        <v>96</v>
      </c>
      <c r="D385" s="353" t="s">
        <v>143</v>
      </c>
      <c r="E385" s="353" t="s">
        <v>194</v>
      </c>
      <c r="F385" s="353" t="s">
        <v>99</v>
      </c>
      <c r="G385" s="353">
        <v>12</v>
      </c>
      <c r="H385" s="353">
        <v>202112</v>
      </c>
      <c r="I385" s="353">
        <v>20221103</v>
      </c>
      <c r="J385" s="353">
        <v>20230201</v>
      </c>
      <c r="K385" s="354">
        <v>43033.85</v>
      </c>
      <c r="L385" s="354">
        <v>60.23</v>
      </c>
      <c r="M385" s="354">
        <v>714</v>
      </c>
      <c r="N385" s="354">
        <v>0.73</v>
      </c>
      <c r="O385" s="354">
        <v>-0.23</v>
      </c>
      <c r="P385" s="354">
        <v>0.06</v>
      </c>
      <c r="Q385" s="354">
        <v>1.07</v>
      </c>
      <c r="R385" s="354">
        <v>47.83</v>
      </c>
      <c r="S385" s="354">
        <v>11.56</v>
      </c>
      <c r="T385" s="354">
        <v>19.78</v>
      </c>
      <c r="U385" s="354">
        <v>2.57</v>
      </c>
      <c r="V385" s="354">
        <v>2.14</v>
      </c>
      <c r="W385" s="354">
        <v>2.57</v>
      </c>
      <c r="X385" s="354">
        <v>3.2</v>
      </c>
      <c r="Y385" s="374">
        <f t="shared" si="16"/>
        <v>0.20093457943925208</v>
      </c>
      <c r="Z385" s="374">
        <f t="shared" si="17"/>
        <v>0.24513618677042825</v>
      </c>
      <c r="AA385" s="354">
        <v>25.67</v>
      </c>
      <c r="AB385" s="354">
        <v>15.96</v>
      </c>
      <c r="AC385" s="354">
        <v>23.44</v>
      </c>
      <c r="AD385" s="354">
        <v>23.4</v>
      </c>
      <c r="AE385" s="354">
        <v>18.809999999999999</v>
      </c>
      <c r="AF385" s="354">
        <v>1.47</v>
      </c>
      <c r="AG385" s="354">
        <v>23.805482120495338</v>
      </c>
      <c r="AH385" s="354">
        <v>1.8936969528315013</v>
      </c>
      <c r="AI385" s="354">
        <v>1.9479615973285096</v>
      </c>
      <c r="AJ385" s="354">
        <v>1.0852928899401697</v>
      </c>
      <c r="AK385" s="354">
        <v>30.688490000000002</v>
      </c>
      <c r="AL385" s="354">
        <v>15.47</v>
      </c>
      <c r="AM385" s="354">
        <v>1.72</v>
      </c>
      <c r="AN385" s="354">
        <v>2.52</v>
      </c>
      <c r="AO385" s="354">
        <v>2.549411771582208</v>
      </c>
      <c r="AP385" s="354">
        <v>14.025043729903537</v>
      </c>
      <c r="AQ385" s="354">
        <v>31.155632857142859</v>
      </c>
      <c r="AR385" s="354">
        <v>55.920366666666666</v>
      </c>
      <c r="AS385" s="354">
        <v>3.225267844719633</v>
      </c>
      <c r="AT385" s="354">
        <v>35.11</v>
      </c>
      <c r="AU385" s="354">
        <v>7.9</v>
      </c>
      <c r="AV385" s="354">
        <v>10.11</v>
      </c>
      <c r="AW385" s="354">
        <v>15655</v>
      </c>
      <c r="AX385" s="354">
        <v>17434.060000000001</v>
      </c>
      <c r="AY385" s="374">
        <v>0.1011465147358796</v>
      </c>
      <c r="AZ385" s="374">
        <v>1.5829662261380324</v>
      </c>
      <c r="BA385" s="374">
        <v>0.56227758007117434</v>
      </c>
      <c r="BB385" s="374">
        <v>1.5817644356444944</v>
      </c>
      <c r="BC385" s="374">
        <v>0.56227758007117434</v>
      </c>
      <c r="BD385" s="354">
        <v>7.31</v>
      </c>
      <c r="BE385" s="374">
        <v>5.7637160054202247E-2</v>
      </c>
      <c r="BF385" s="374">
        <v>4.3635780698941966E-2</v>
      </c>
      <c r="BG385" s="354">
        <v>6.98</v>
      </c>
      <c r="BH385" s="354">
        <v>5.38</v>
      </c>
      <c r="BI385" s="354">
        <v>4.51</v>
      </c>
      <c r="BJ385" s="354">
        <v>3.32</v>
      </c>
      <c r="BK385" s="374">
        <v>-0.44285714285714289</v>
      </c>
      <c r="BL385" s="374">
        <v>-3.6238237185107255E-2</v>
      </c>
      <c r="BM385" s="354">
        <v>1</v>
      </c>
      <c r="BN385" s="354">
        <v>1.41</v>
      </c>
      <c r="BO385" s="374">
        <v>0.30627920646583401</v>
      </c>
      <c r="BP385" s="374">
        <v>3.1677767695408185E-2</v>
      </c>
      <c r="BQ385" s="374">
        <v>1.8154782367684339E-2</v>
      </c>
      <c r="BR385" s="354">
        <v>2376</v>
      </c>
      <c r="BS385" s="354">
        <v>3619</v>
      </c>
      <c r="BT385" s="354">
        <v>2838</v>
      </c>
      <c r="BU385" s="354">
        <v>1100</v>
      </c>
      <c r="BV385" s="354">
        <v>1759</v>
      </c>
      <c r="BW385" s="354">
        <v>158.30000000000001</v>
      </c>
      <c r="BX385" s="354">
        <v>7.95</v>
      </c>
      <c r="BY385" s="354">
        <v>10.97</v>
      </c>
      <c r="BZ385" s="354">
        <v>35.862745098039213</v>
      </c>
      <c r="CA385" s="354">
        <v>4.84</v>
      </c>
      <c r="CB385" s="354">
        <v>0.38294260903790805</v>
      </c>
      <c r="CC385" s="354">
        <v>0.21028938906752412</v>
      </c>
      <c r="CD385" s="354">
        <v>0.05</v>
      </c>
      <c r="CE385" s="354">
        <v>1.69</v>
      </c>
      <c r="CF385" s="354">
        <v>1.08</v>
      </c>
      <c r="CG385" s="354">
        <v>0.57999999999999996</v>
      </c>
      <c r="CH385" s="353" t="s">
        <v>100</v>
      </c>
      <c r="CI385" s="355">
        <v>25623</v>
      </c>
    </row>
    <row r="386" spans="1:87" ht="13.5" thickBot="1">
      <c r="A386" s="353" t="s">
        <v>1006</v>
      </c>
      <c r="B386" s="353" t="s">
        <v>1007</v>
      </c>
      <c r="C386" s="353" t="s">
        <v>96</v>
      </c>
      <c r="D386" s="353" t="s">
        <v>123</v>
      </c>
      <c r="E386" s="353" t="s">
        <v>344</v>
      </c>
      <c r="F386" s="353" t="s">
        <v>105</v>
      </c>
      <c r="G386" s="353">
        <v>12</v>
      </c>
      <c r="H386" s="353">
        <v>202112</v>
      </c>
      <c r="I386" s="353">
        <v>20221027</v>
      </c>
      <c r="J386" s="353">
        <v>20230223</v>
      </c>
      <c r="K386" s="354">
        <v>9344.5499999999993</v>
      </c>
      <c r="L386" s="354">
        <v>41.61</v>
      </c>
      <c r="M386" s="354">
        <v>225</v>
      </c>
      <c r="N386" s="354">
        <v>0.53</v>
      </c>
      <c r="O386" s="354">
        <v>0.65</v>
      </c>
      <c r="P386" s="354">
        <v>0.66</v>
      </c>
      <c r="Q386" s="354">
        <v>0.64</v>
      </c>
      <c r="R386" s="354">
        <v>1.54</v>
      </c>
      <c r="S386" s="354">
        <v>5.08</v>
      </c>
      <c r="T386" s="354">
        <v>2.98</v>
      </c>
      <c r="U386" s="354">
        <v>2.44</v>
      </c>
      <c r="V386" s="354">
        <v>2.1</v>
      </c>
      <c r="W386" s="354">
        <v>2.5099999999999998</v>
      </c>
      <c r="X386" s="354">
        <v>2.72</v>
      </c>
      <c r="Y386" s="374">
        <f t="shared" si="16"/>
        <v>0.19523809523809499</v>
      </c>
      <c r="Z386" s="374">
        <f t="shared" si="17"/>
        <v>8.3665338645418474E-2</v>
      </c>
      <c r="AA386" s="354">
        <v>8.26</v>
      </c>
      <c r="AB386" s="354">
        <v>8.48</v>
      </c>
      <c r="AC386" s="354">
        <v>17.05</v>
      </c>
      <c r="AD386" s="354">
        <v>16.559999999999999</v>
      </c>
      <c r="AE386" s="354">
        <v>15.27</v>
      </c>
      <c r="AF386" s="354">
        <v>1.95</v>
      </c>
      <c r="AG386" s="354">
        <v>4.3131102154002035</v>
      </c>
      <c r="AH386" s="354">
        <v>1.1321020517902614</v>
      </c>
      <c r="AI386" s="354">
        <v>2.4563755704972379</v>
      </c>
      <c r="AJ386" s="354">
        <v>2.4563755704972379</v>
      </c>
      <c r="AK386" s="354">
        <v>16.463280487606312</v>
      </c>
      <c r="AL386" s="354">
        <v>18.14</v>
      </c>
      <c r="AM386" s="354">
        <v>3.26</v>
      </c>
      <c r="AN386" s="354">
        <v>10.119999999999999</v>
      </c>
      <c r="AO386" s="354">
        <v>12.551599270103829</v>
      </c>
      <c r="AP386" s="354">
        <v>23.368794243522331</v>
      </c>
      <c r="AQ386" s="354">
        <v>22.039150560569961</v>
      </c>
      <c r="AR386" s="354">
        <v>22.039150560569961</v>
      </c>
      <c r="AS386" s="354">
        <v>2.3033201050559275E-2</v>
      </c>
      <c r="AT386" s="354">
        <v>12.76</v>
      </c>
      <c r="AU386" s="354">
        <v>10.39</v>
      </c>
      <c r="AV386" s="354">
        <v>-3.15</v>
      </c>
      <c r="AW386" s="354">
        <v>657.81</v>
      </c>
      <c r="AX386" s="354">
        <v>1009.25</v>
      </c>
      <c r="AY386" s="374">
        <v>0.21111875107667075</v>
      </c>
      <c r="AZ386" s="374">
        <v>0.34935787128443857</v>
      </c>
      <c r="BA386" s="374">
        <v>0.1283455058688317</v>
      </c>
      <c r="BB386" s="374">
        <v>0.29411764705882365</v>
      </c>
      <c r="BC386" s="374">
        <v>0.1283455058688317</v>
      </c>
      <c r="BD386" s="354">
        <v>10.25</v>
      </c>
      <c r="BE386" s="374">
        <v>5.4406206166108695E-2</v>
      </c>
      <c r="BF386" s="374">
        <v>3.9984649601250637E-2</v>
      </c>
      <c r="BG386" s="354">
        <v>4.8600000000000003</v>
      </c>
      <c r="BH386" s="354">
        <v>4.6100000000000003</v>
      </c>
      <c r="BI386" s="354">
        <v>4.55</v>
      </c>
      <c r="BJ386" s="354">
        <v>4.32</v>
      </c>
      <c r="BK386" s="374">
        <v>0</v>
      </c>
      <c r="BL386" s="374">
        <v>0</v>
      </c>
      <c r="BM386" s="354">
        <v>4.13</v>
      </c>
      <c r="BN386" s="354">
        <v>3.86</v>
      </c>
      <c r="BO386" s="374">
        <v>1.519297661619869</v>
      </c>
      <c r="BP386" s="374">
        <v>2.79946105783942E-2</v>
      </c>
      <c r="BQ386" s="374">
        <v>6.074123567006029E-2</v>
      </c>
      <c r="BR386" s="354">
        <v>317.43</v>
      </c>
      <c r="BS386" s="354">
        <v>557.65</v>
      </c>
      <c r="BT386" s="354">
        <v>502.02</v>
      </c>
      <c r="BU386" s="354">
        <v>3145.78</v>
      </c>
      <c r="BV386" s="354">
        <v>223.48</v>
      </c>
      <c r="BW386" s="354">
        <v>34.94</v>
      </c>
      <c r="BX386" s="354">
        <v>27.59</v>
      </c>
      <c r="BY386" s="354">
        <v>31.8</v>
      </c>
      <c r="BZ386" s="354">
        <v>3.5546417665281278</v>
      </c>
      <c r="CA386" s="354">
        <v>51.8</v>
      </c>
      <c r="CB386" s="354">
        <v>0.54101632824112367</v>
      </c>
      <c r="CC386" s="354">
        <v>5.9122678120282144</v>
      </c>
      <c r="CD386" s="354">
        <v>1.05</v>
      </c>
      <c r="CE386" s="354">
        <v>0.04</v>
      </c>
      <c r="CF386" s="354">
        <v>7.0000000000000007E-2</v>
      </c>
      <c r="CG386" s="354">
        <v>7.0000000000000007E-2</v>
      </c>
      <c r="CH386" s="353" t="s">
        <v>100</v>
      </c>
      <c r="CI386" s="355">
        <v>2890.16</v>
      </c>
    </row>
    <row r="387" spans="1:87" ht="13.5" thickBot="1">
      <c r="A387" s="353" t="s">
        <v>1008</v>
      </c>
      <c r="B387" s="353" t="s">
        <v>1009</v>
      </c>
      <c r="C387" s="353" t="s">
        <v>96</v>
      </c>
      <c r="D387" s="353" t="s">
        <v>123</v>
      </c>
      <c r="E387" s="353" t="s">
        <v>344</v>
      </c>
      <c r="F387" s="353" t="s">
        <v>105</v>
      </c>
      <c r="G387" s="353">
        <v>12</v>
      </c>
      <c r="H387" s="353">
        <v>202112</v>
      </c>
      <c r="I387" s="353">
        <v>20221027</v>
      </c>
      <c r="J387" s="353">
        <v>20230202</v>
      </c>
      <c r="K387" s="354">
        <v>3869.15</v>
      </c>
      <c r="L387" s="354">
        <v>25.55</v>
      </c>
      <c r="M387" s="354">
        <v>151</v>
      </c>
      <c r="N387" s="354">
        <v>1.0900000000000001</v>
      </c>
      <c r="O387" s="354">
        <v>0.66</v>
      </c>
      <c r="P387" s="354">
        <v>0.66</v>
      </c>
      <c r="Q387" s="354">
        <v>0.64</v>
      </c>
      <c r="R387" s="354">
        <v>4.55</v>
      </c>
      <c r="S387" s="354">
        <v>4.4800000000000004</v>
      </c>
      <c r="T387" s="354">
        <v>2.2599999999999998</v>
      </c>
      <c r="U387" s="354">
        <v>2.75</v>
      </c>
      <c r="V387" s="354">
        <v>2.75</v>
      </c>
      <c r="W387" s="354">
        <v>2.71</v>
      </c>
      <c r="X387" s="354">
        <v>2.66</v>
      </c>
      <c r="Y387" s="374">
        <f t="shared" si="16"/>
        <v>-1.4545454545454528E-2</v>
      </c>
      <c r="Z387" s="374">
        <f t="shared" si="17"/>
        <v>-1.8450184501844991E-2</v>
      </c>
      <c r="AA387" s="354">
        <v>2.35</v>
      </c>
      <c r="AB387" s="354">
        <v>3.66</v>
      </c>
      <c r="AC387" s="354">
        <v>9.2899999999999991</v>
      </c>
      <c r="AD387" s="354">
        <v>9.42</v>
      </c>
      <c r="AE387" s="354">
        <v>9.59</v>
      </c>
      <c r="AF387" s="354">
        <v>2.57</v>
      </c>
      <c r="AG387" s="354">
        <v>5.0048007395912437</v>
      </c>
      <c r="AH387" s="354">
        <v>2.0469508369927691</v>
      </c>
      <c r="AI387" s="354">
        <v>2.3986462838841747</v>
      </c>
      <c r="AJ387" s="354">
        <v>2.3986462838841747</v>
      </c>
      <c r="AK387" s="354">
        <v>10.405869413801932</v>
      </c>
      <c r="AL387" s="354">
        <v>6.71</v>
      </c>
      <c r="AM387" s="354">
        <v>0.83</v>
      </c>
      <c r="AN387" s="354">
        <v>5.1100000000000003</v>
      </c>
      <c r="AO387" s="354">
        <v>8.0745671603980469</v>
      </c>
      <c r="AP387" s="354">
        <v>9.1298110403967154</v>
      </c>
      <c r="AQ387" s="354">
        <v>16.847669440781413</v>
      </c>
      <c r="AR387" s="354">
        <v>16.847669440781413</v>
      </c>
      <c r="AS387" s="354">
        <v>3.6365437316340343E-2</v>
      </c>
      <c r="AT387" s="354">
        <v>30.81</v>
      </c>
      <c r="AU387" s="354">
        <v>14.34</v>
      </c>
      <c r="AV387" s="354">
        <v>1.99</v>
      </c>
      <c r="AW387" s="354">
        <v>755.07</v>
      </c>
      <c r="AX387" s="354">
        <v>754.91</v>
      </c>
      <c r="AY387" s="374">
        <v>1.9900316070994409E-2</v>
      </c>
      <c r="AZ387" s="374">
        <v>0.17409115046485557</v>
      </c>
      <c r="BA387" s="374">
        <v>2.5263509159532356E-2</v>
      </c>
      <c r="BB387" s="374">
        <v>0.16875000000000001</v>
      </c>
      <c r="BC387" s="374">
        <v>2.5263509159532356E-2</v>
      </c>
      <c r="BD387" s="354">
        <v>6.71</v>
      </c>
      <c r="BE387" s="374">
        <v>2.4987769683225313E-2</v>
      </c>
      <c r="BF387" s="374">
        <v>4.2147628193143771E-2</v>
      </c>
      <c r="BG387" s="354">
        <v>4.4800000000000004</v>
      </c>
      <c r="BH387" s="354">
        <v>3.28</v>
      </c>
      <c r="BI387" s="354">
        <v>4.2</v>
      </c>
      <c r="BJ387" s="354">
        <v>3.06</v>
      </c>
      <c r="BK387" s="374">
        <v>0</v>
      </c>
      <c r="BL387" s="374">
        <v>0</v>
      </c>
      <c r="BM387" s="354">
        <v>5.01</v>
      </c>
      <c r="BN387" s="354">
        <v>3.11</v>
      </c>
      <c r="BO387" s="374">
        <v>0.62043502806632689</v>
      </c>
      <c r="BP387" s="374">
        <v>8.2009248276953883E-2</v>
      </c>
      <c r="BQ387" s="374">
        <v>9.6099610732539045E-2</v>
      </c>
      <c r="BR387" s="354">
        <v>173.59</v>
      </c>
      <c r="BS387" s="354">
        <v>461.25</v>
      </c>
      <c r="BT387" s="354">
        <v>566.24</v>
      </c>
      <c r="BU387" s="354">
        <v>2237.5100000000002</v>
      </c>
      <c r="BV387" s="354">
        <v>278.58999999999997</v>
      </c>
      <c r="BW387" s="354">
        <v>17.41</v>
      </c>
      <c r="BX387" s="354">
        <v>40.9</v>
      </c>
      <c r="BY387" s="354">
        <v>40.9</v>
      </c>
      <c r="BZ387" s="354">
        <v>2.658919710647456</v>
      </c>
      <c r="CA387" s="354">
        <v>32.979999999999997</v>
      </c>
      <c r="CB387" s="354">
        <v>0.37757855047283428</v>
      </c>
      <c r="CC387" s="354">
        <v>3.4908339822945482</v>
      </c>
      <c r="CD387" s="354">
        <v>0.49</v>
      </c>
      <c r="CE387" s="354">
        <v>0.71</v>
      </c>
      <c r="CF387" s="354">
        <v>0.79</v>
      </c>
      <c r="CG387" s="354">
        <v>0.1</v>
      </c>
      <c r="CH387" s="353" t="s">
        <v>100</v>
      </c>
      <c r="CI387" s="355">
        <v>4600.3999999999996</v>
      </c>
    </row>
    <row r="388" spans="1:87" ht="13.5" thickBot="1">
      <c r="A388" s="353" t="s">
        <v>1010</v>
      </c>
      <c r="B388" s="353" t="s">
        <v>1011</v>
      </c>
      <c r="C388" s="353" t="s">
        <v>108</v>
      </c>
      <c r="D388" s="353" t="s">
        <v>123</v>
      </c>
      <c r="E388" s="353" t="s">
        <v>1012</v>
      </c>
      <c r="F388" s="353" t="s">
        <v>105</v>
      </c>
      <c r="G388" s="353">
        <v>12</v>
      </c>
      <c r="H388" s="353">
        <v>202112</v>
      </c>
      <c r="I388" s="353">
        <v>20221019</v>
      </c>
      <c r="J388" s="353">
        <v>20230125</v>
      </c>
      <c r="K388" s="354">
        <v>3605.65</v>
      </c>
      <c r="L388" s="354">
        <v>25.79</v>
      </c>
      <c r="M388" s="354">
        <v>140</v>
      </c>
      <c r="N388" s="354">
        <v>0.41</v>
      </c>
      <c r="O388" s="354">
        <v>0.45</v>
      </c>
      <c r="P388" s="354">
        <v>0.47</v>
      </c>
      <c r="Q388" s="354">
        <v>0.47</v>
      </c>
      <c r="R388" s="354">
        <v>2.2200000000000002</v>
      </c>
      <c r="S388" s="354">
        <v>10.53</v>
      </c>
      <c r="T388" s="354">
        <v>5.53</v>
      </c>
      <c r="U388" s="354">
        <v>1.54</v>
      </c>
      <c r="V388" s="354">
        <v>1.55</v>
      </c>
      <c r="W388" s="354">
        <v>1.68</v>
      </c>
      <c r="X388" s="354">
        <v>1.94</v>
      </c>
      <c r="Y388" s="374">
        <f t="shared" si="16"/>
        <v>8.3870967741935365E-2</v>
      </c>
      <c r="Z388" s="374">
        <f t="shared" si="17"/>
        <v>0.15476190476190488</v>
      </c>
      <c r="AA388" s="354">
        <v>6.52</v>
      </c>
      <c r="AB388" s="354"/>
      <c r="AC388" s="354">
        <v>16.75</v>
      </c>
      <c r="AD388" s="354">
        <v>15.39</v>
      </c>
      <c r="AE388" s="354">
        <v>13.31</v>
      </c>
      <c r="AF388" s="354"/>
      <c r="AG388" s="354">
        <v>3.7503552055009308</v>
      </c>
      <c r="AH388" s="354">
        <v>1.5620725982407495</v>
      </c>
      <c r="AI388" s="354">
        <v>2.3572173966962469</v>
      </c>
      <c r="AJ388" s="354">
        <v>2.3400956761456366</v>
      </c>
      <c r="AK388" s="354">
        <v>10.830566597625454</v>
      </c>
      <c r="AL388" s="354">
        <v>14.66</v>
      </c>
      <c r="AM388" s="354">
        <v>1.92</v>
      </c>
      <c r="AN388" s="354">
        <v>6.85</v>
      </c>
      <c r="AO388" s="354">
        <v>6.1812347355719846</v>
      </c>
      <c r="AP388" s="354">
        <v>10.232496115804128</v>
      </c>
      <c r="AQ388" s="354">
        <v>9.8344030124103128</v>
      </c>
      <c r="AR388" s="354">
        <v>9.9063581473550126</v>
      </c>
      <c r="AS388" s="354">
        <v>26.265475329958704</v>
      </c>
      <c r="AT388" s="354">
        <v>13.44</v>
      </c>
      <c r="AU388" s="354">
        <v>7.78</v>
      </c>
      <c r="AV388" s="354">
        <v>-2.54</v>
      </c>
      <c r="AW388" s="354">
        <v>468.02</v>
      </c>
      <c r="AX388" s="354">
        <v>551.97</v>
      </c>
      <c r="AY388" s="374">
        <v>-5.3786486818325745E-3</v>
      </c>
      <c r="AZ388" s="374">
        <v>0.1996060036464419</v>
      </c>
      <c r="BA388" s="374">
        <v>0</v>
      </c>
      <c r="BB388" s="374">
        <v>0.20177134177651529</v>
      </c>
      <c r="BC388" s="374">
        <v>0</v>
      </c>
      <c r="BD388" s="354">
        <v>10.82</v>
      </c>
      <c r="BE388" s="374">
        <v>0</v>
      </c>
      <c r="BF388" s="374">
        <v>1.3288957791374517E-2</v>
      </c>
      <c r="BG388" s="354">
        <v>10.82</v>
      </c>
      <c r="BH388" s="354">
        <v>10.199999999999999</v>
      </c>
      <c r="BI388" s="354">
        <v>1.3</v>
      </c>
      <c r="BJ388" s="354">
        <v>1.49</v>
      </c>
      <c r="BK388" s="374">
        <v>-1.0748681232417704E-2</v>
      </c>
      <c r="BL388" s="374">
        <v>-6.7558876437713942E-3</v>
      </c>
      <c r="BM388" s="354">
        <v>3.1</v>
      </c>
      <c r="BN388" s="354">
        <v>3.17</v>
      </c>
      <c r="BO388" s="374">
        <v>0.48013133374509687</v>
      </c>
      <c r="BP388" s="374">
        <v>6.1185765696856624E-2</v>
      </c>
      <c r="BQ388" s="374">
        <v>9.1660621862343777E-2</v>
      </c>
      <c r="BR388" s="354">
        <v>298.38</v>
      </c>
      <c r="BS388" s="354">
        <v>324.19</v>
      </c>
      <c r="BT388" s="354">
        <v>238.33</v>
      </c>
      <c r="BU388" s="354" t="s">
        <v>100</v>
      </c>
      <c r="BV388" s="354">
        <v>212.52</v>
      </c>
      <c r="BW388" s="354">
        <v>19.96</v>
      </c>
      <c r="BX388" s="354">
        <v>41.25</v>
      </c>
      <c r="BY388" s="354">
        <v>41.25</v>
      </c>
      <c r="BZ388" s="354">
        <v>0</v>
      </c>
      <c r="CA388" s="354">
        <v>0</v>
      </c>
      <c r="CB388" s="354">
        <v>0.88507833619054443</v>
      </c>
      <c r="CC388" s="354">
        <v>-1.0364879295221388</v>
      </c>
      <c r="CD388" s="354">
        <v>0</v>
      </c>
      <c r="CE388" s="354">
        <v>0.63</v>
      </c>
      <c r="CF388" s="354">
        <v>0.7</v>
      </c>
      <c r="CG388" s="354">
        <v>0.13</v>
      </c>
      <c r="CH388" s="353" t="s">
        <v>100</v>
      </c>
      <c r="CI388" s="355">
        <v>2081.5</v>
      </c>
    </row>
    <row r="389" spans="1:87" ht="13.5" thickBot="1">
      <c r="A389" s="353" t="s">
        <v>1013</v>
      </c>
      <c r="B389" s="353" t="s">
        <v>1014</v>
      </c>
      <c r="C389" s="353" t="s">
        <v>96</v>
      </c>
      <c r="D389" s="353" t="s">
        <v>116</v>
      </c>
      <c r="E389" s="353" t="s">
        <v>1015</v>
      </c>
      <c r="F389" s="353" t="s">
        <v>105</v>
      </c>
      <c r="G389" s="353">
        <v>12</v>
      </c>
      <c r="H389" s="353">
        <v>202112</v>
      </c>
      <c r="I389" s="353">
        <v>20221102</v>
      </c>
      <c r="J389" s="353">
        <v>20230214</v>
      </c>
      <c r="K389" s="354">
        <v>34941.480000000003</v>
      </c>
      <c r="L389" s="354">
        <v>18.21</v>
      </c>
      <c r="M389" s="354">
        <v>1918.81</v>
      </c>
      <c r="N389" s="354">
        <v>2.2999999999999998</v>
      </c>
      <c r="O389" s="354">
        <v>0.78</v>
      </c>
      <c r="P389" s="354">
        <v>0.59</v>
      </c>
      <c r="Q389" s="354">
        <v>0.62</v>
      </c>
      <c r="R389" s="354">
        <v>-20.51</v>
      </c>
      <c r="S389" s="354">
        <v>4.49</v>
      </c>
      <c r="T389" s="354">
        <v>-3.57</v>
      </c>
      <c r="U389" s="354">
        <v>2.6</v>
      </c>
      <c r="V389" s="354">
        <v>0.79</v>
      </c>
      <c r="W389" s="354">
        <v>2.7</v>
      </c>
      <c r="X389" s="354">
        <v>2.66</v>
      </c>
      <c r="Y389" s="374">
        <f t="shared" si="16"/>
        <v>2.4177215189873418</v>
      </c>
      <c r="Z389" s="374">
        <f t="shared" si="17"/>
        <v>-1.4814814814814836E-2</v>
      </c>
      <c r="AA389" s="354"/>
      <c r="AB389" s="354"/>
      <c r="AC389" s="354">
        <v>7</v>
      </c>
      <c r="AD389" s="354">
        <v>6.73</v>
      </c>
      <c r="AE389" s="354">
        <v>6.85</v>
      </c>
      <c r="AF389" s="354"/>
      <c r="AG389" s="354">
        <v>37.125369573110639</v>
      </c>
      <c r="AH389" s="354">
        <v>2.7273198817366047</v>
      </c>
      <c r="AI389" s="354">
        <v>5.5070283728409146</v>
      </c>
      <c r="AJ389" s="354">
        <v>3.8108823071736087</v>
      </c>
      <c r="AK389" s="354">
        <v>4.0497339926532918</v>
      </c>
      <c r="AL389" s="354">
        <v>5.73</v>
      </c>
      <c r="AM389" s="354">
        <v>1.67</v>
      </c>
      <c r="AN389" s="354">
        <v>0.65</v>
      </c>
      <c r="AO389" s="354">
        <v>0.59061712353647977</v>
      </c>
      <c r="AP389" s="354">
        <v>2.9727728551336146</v>
      </c>
      <c r="AQ389" s="354">
        <v>3.9816172176697751</v>
      </c>
      <c r="AR389" s="354">
        <v>5.7537539131618347</v>
      </c>
      <c r="AS389" s="354">
        <v>1.8123346646610301</v>
      </c>
      <c r="AT389" s="354">
        <v>10.88</v>
      </c>
      <c r="AU389" s="354">
        <v>26.36</v>
      </c>
      <c r="AV389" s="354">
        <v>264.52999999999997</v>
      </c>
      <c r="AW389" s="354">
        <v>36985.14</v>
      </c>
      <c r="AX389" s="354">
        <v>47165.32</v>
      </c>
      <c r="AY389" s="374">
        <v>2.591420793171952</v>
      </c>
      <c r="AZ389" s="374">
        <v>1.2467423287095418</v>
      </c>
      <c r="BA389" s="374">
        <v>2.6677709417889255</v>
      </c>
      <c r="BB389" s="374">
        <v>1.1391752577319587</v>
      </c>
      <c r="BC389" s="374">
        <v>2.6677709417889255</v>
      </c>
      <c r="BD389" s="354">
        <v>26.94</v>
      </c>
      <c r="BE389" s="374">
        <v>0.19142348150661689</v>
      </c>
      <c r="BF389" s="374">
        <v>9.5573934381532305E-2</v>
      </c>
      <c r="BG389" s="354">
        <v>18.43</v>
      </c>
      <c r="BH389" s="354">
        <v>-1.1499999999999999</v>
      </c>
      <c r="BI389" s="354">
        <v>12.22</v>
      </c>
      <c r="BJ389" s="354">
        <v>-0.98</v>
      </c>
      <c r="BK389" s="374">
        <v>-0.30799660921164168</v>
      </c>
      <c r="BL389" s="374">
        <v>-4.5686981306060859E-2</v>
      </c>
      <c r="BM389" s="354">
        <v>1.72</v>
      </c>
      <c r="BN389" s="354">
        <v>1.79</v>
      </c>
      <c r="BO389" s="374">
        <v>0.17666574545454547</v>
      </c>
      <c r="BP389" s="374">
        <v>0.12229037224179916</v>
      </c>
      <c r="BQ389" s="374">
        <v>0.21530408515105137</v>
      </c>
      <c r="BR389" s="354">
        <v>1912.57</v>
      </c>
      <c r="BS389" s="354">
        <v>6609.01</v>
      </c>
      <c r="BT389" s="354">
        <v>6362.31</v>
      </c>
      <c r="BU389" s="354">
        <v>9881.99</v>
      </c>
      <c r="BV389" s="354">
        <v>468.37</v>
      </c>
      <c r="BW389" s="354">
        <v>126.37</v>
      </c>
      <c r="BX389" s="354">
        <v>7.66</v>
      </c>
      <c r="BY389" s="354">
        <v>9.89</v>
      </c>
      <c r="BZ389" s="354">
        <v>11.088452088452089</v>
      </c>
      <c r="CA389" s="354">
        <v>24.01</v>
      </c>
      <c r="CB389" s="354">
        <v>0.49580655701993248</v>
      </c>
      <c r="CC389" s="354">
        <v>0.57306610407876235</v>
      </c>
      <c r="CD389" s="354">
        <v>0.32</v>
      </c>
      <c r="CE389" s="354">
        <v>1.55</v>
      </c>
      <c r="CF389" s="354">
        <v>1.1000000000000001</v>
      </c>
      <c r="CG389" s="354">
        <v>0.56999999999999995</v>
      </c>
      <c r="CH389" s="353">
        <v>414.11</v>
      </c>
      <c r="CI389" s="355">
        <v>18422.71</v>
      </c>
    </row>
    <row r="390" spans="1:87" ht="13.5" thickBot="1">
      <c r="A390" s="353" t="s">
        <v>1016</v>
      </c>
      <c r="B390" s="353" t="s">
        <v>1017</v>
      </c>
      <c r="C390" s="353" t="s">
        <v>96</v>
      </c>
      <c r="D390" s="353" t="s">
        <v>116</v>
      </c>
      <c r="E390" s="353" t="s">
        <v>1018</v>
      </c>
      <c r="F390" s="353" t="s">
        <v>105</v>
      </c>
      <c r="G390" s="353">
        <v>12</v>
      </c>
      <c r="H390" s="353">
        <v>202112</v>
      </c>
      <c r="I390" s="353">
        <v>20221031</v>
      </c>
      <c r="J390" s="353">
        <v>20230228</v>
      </c>
      <c r="K390" s="354">
        <v>3035</v>
      </c>
      <c r="L390" s="354">
        <v>30.19</v>
      </c>
      <c r="M390" s="354">
        <v>101</v>
      </c>
      <c r="N390" s="354">
        <v>1.47</v>
      </c>
      <c r="O390" s="354">
        <v>1.78</v>
      </c>
      <c r="P390" s="354">
        <v>1.23</v>
      </c>
      <c r="Q390" s="354">
        <v>0.91</v>
      </c>
      <c r="R390" s="354">
        <v>6.74</v>
      </c>
      <c r="S390" s="354">
        <v>16.670000000000002</v>
      </c>
      <c r="T390" s="354">
        <v>-89.15</v>
      </c>
      <c r="U390" s="354">
        <v>4.17</v>
      </c>
      <c r="V390" s="354">
        <v>-2.1</v>
      </c>
      <c r="W390" s="354">
        <v>5.61</v>
      </c>
      <c r="X390" s="354">
        <v>2.13</v>
      </c>
      <c r="Y390" s="374">
        <f t="shared" si="16"/>
        <v>-3.6714285714285713</v>
      </c>
      <c r="Z390" s="374">
        <f t="shared" si="17"/>
        <v>-0.6203208556149733</v>
      </c>
      <c r="AA390" s="354">
        <v>17.170000000000002</v>
      </c>
      <c r="AB390" s="354"/>
      <c r="AC390" s="354">
        <v>7.24</v>
      </c>
      <c r="AD390" s="354">
        <v>5.39</v>
      </c>
      <c r="AE390" s="354">
        <v>14.21</v>
      </c>
      <c r="AF390" s="354"/>
      <c r="AG390" s="354">
        <v>102.77611940298507</v>
      </c>
      <c r="AH390" s="354">
        <v>3.3631840796019898</v>
      </c>
      <c r="AI390" s="354">
        <v>8.7761194029850742</v>
      </c>
      <c r="AJ390" s="354">
        <v>6.2189054726368163</v>
      </c>
      <c r="AK390" s="354">
        <v>3.378486394557823</v>
      </c>
      <c r="AL390" s="354">
        <v>16.37</v>
      </c>
      <c r="AM390" s="354">
        <v>3.94</v>
      </c>
      <c r="AN390" s="354">
        <v>0.28999999999999998</v>
      </c>
      <c r="AO390" s="354">
        <v>0.38424097202052482</v>
      </c>
      <c r="AP390" s="354">
        <v>4.8518643031784841</v>
      </c>
      <c r="AQ390" s="354">
        <v>4.4998015873015875</v>
      </c>
      <c r="AR390" s="354">
        <v>6.3501200000000004</v>
      </c>
      <c r="AS390" s="354">
        <v>6.1492537313432836</v>
      </c>
      <c r="AT390" s="354">
        <v>7.67</v>
      </c>
      <c r="AU390" s="354">
        <v>3.34</v>
      </c>
      <c r="AV390" s="354">
        <v>84.27</v>
      </c>
      <c r="AW390" s="354">
        <v>7242</v>
      </c>
      <c r="AX390" s="354">
        <v>10553.29</v>
      </c>
      <c r="AY390" s="374">
        <v>0.84274809160305342</v>
      </c>
      <c r="AZ390" s="374">
        <v>1.09765625</v>
      </c>
      <c r="BA390" s="374">
        <v>1.2612612612612613</v>
      </c>
      <c r="BB390" s="374">
        <v>1.0984251968503935</v>
      </c>
      <c r="BC390" s="374">
        <v>1.2612612612612613</v>
      </c>
      <c r="BD390" s="354">
        <v>48.37</v>
      </c>
      <c r="BE390" s="374">
        <v>0.28635514018691588</v>
      </c>
      <c r="BF390" s="374">
        <v>8.0361388492629582E-2</v>
      </c>
      <c r="BG390" s="354">
        <v>17</v>
      </c>
      <c r="BH390" s="354">
        <v>2.64</v>
      </c>
      <c r="BI390" s="354">
        <v>9.82</v>
      </c>
      <c r="BJ390" s="354">
        <v>1.91</v>
      </c>
      <c r="BK390" s="374">
        <v>-0.29138321995464855</v>
      </c>
      <c r="BL390" s="374">
        <v>-2.4881401878206991E-2</v>
      </c>
      <c r="BM390" s="354">
        <v>5.3</v>
      </c>
      <c r="BN390" s="354">
        <v>4.46</v>
      </c>
      <c r="BO390" s="374">
        <v>1.427218934911243</v>
      </c>
      <c r="BP390" s="374">
        <v>0.11342947991912276</v>
      </c>
      <c r="BQ390" s="374">
        <v>0.20974386079719445</v>
      </c>
      <c r="BR390" s="354">
        <v>183</v>
      </c>
      <c r="BS390" s="354">
        <v>462</v>
      </c>
      <c r="BT390" s="354">
        <v>185.41</v>
      </c>
      <c r="BU390" s="354">
        <v>1654</v>
      </c>
      <c r="BV390" s="354">
        <v>25</v>
      </c>
      <c r="BW390" s="354">
        <v>109.77</v>
      </c>
      <c r="BX390" s="354">
        <v>3.27</v>
      </c>
      <c r="BY390" s="354">
        <v>4.07</v>
      </c>
      <c r="BZ390" s="354">
        <v>8.4175824175824179</v>
      </c>
      <c r="CA390" s="354">
        <v>67.3</v>
      </c>
      <c r="CB390" s="354">
        <v>0.81669044222539233</v>
      </c>
      <c r="CC390" s="354">
        <v>1.2090464547677262</v>
      </c>
      <c r="CD390" s="354">
        <v>2.06</v>
      </c>
      <c r="CE390" s="354">
        <v>1.08</v>
      </c>
      <c r="CF390" s="354">
        <v>0.77</v>
      </c>
      <c r="CG390" s="354">
        <v>0.51</v>
      </c>
      <c r="CH390" s="353" t="s">
        <v>100</v>
      </c>
      <c r="CI390" s="353">
        <v>770</v>
      </c>
    </row>
    <row r="391" spans="1:87" ht="13.5" thickBot="1">
      <c r="A391" s="353" t="s">
        <v>1019</v>
      </c>
      <c r="B391" s="353" t="s">
        <v>1020</v>
      </c>
      <c r="C391" s="353" t="s">
        <v>96</v>
      </c>
      <c r="D391" s="353" t="s">
        <v>147</v>
      </c>
      <c r="E391" s="353" t="s">
        <v>1021</v>
      </c>
      <c r="F391" s="353" t="s">
        <v>99</v>
      </c>
      <c r="G391" s="353">
        <v>12</v>
      </c>
      <c r="H391" s="353">
        <v>202112</v>
      </c>
      <c r="I391" s="353">
        <v>20221102</v>
      </c>
      <c r="J391" s="353">
        <v>20230208</v>
      </c>
      <c r="K391" s="354">
        <v>128243.17</v>
      </c>
      <c r="L391" s="354">
        <v>97.6</v>
      </c>
      <c r="M391" s="354">
        <v>1314</v>
      </c>
      <c r="N391" s="354">
        <v>0.69</v>
      </c>
      <c r="O391" s="354">
        <v>1.99</v>
      </c>
      <c r="P391" s="354">
        <v>1.91</v>
      </c>
      <c r="Q391" s="354">
        <v>2.2400000000000002</v>
      </c>
      <c r="R391" s="354">
        <v>5.03</v>
      </c>
      <c r="S391" s="354">
        <v>11.11</v>
      </c>
      <c r="T391" s="354">
        <v>5.49</v>
      </c>
      <c r="U391" s="354">
        <v>8.69</v>
      </c>
      <c r="V391" s="354">
        <v>8.3699999999999992</v>
      </c>
      <c r="W391" s="354">
        <v>8.6199999999999992</v>
      </c>
      <c r="X391" s="354">
        <v>8.84</v>
      </c>
      <c r="Y391" s="374">
        <f t="shared" si="16"/>
        <v>2.9868578255675127E-2</v>
      </c>
      <c r="Z391" s="374">
        <f t="shared" si="17"/>
        <v>2.5522041763341052E-2</v>
      </c>
      <c r="AA391" s="354">
        <v>6.66</v>
      </c>
      <c r="AB391" s="354">
        <v>7.41</v>
      </c>
      <c r="AC391" s="354">
        <v>11.23</v>
      </c>
      <c r="AD391" s="354">
        <v>11.33</v>
      </c>
      <c r="AE391" s="354">
        <v>11.05</v>
      </c>
      <c r="AF391" s="354">
        <v>1.53</v>
      </c>
      <c r="AG391" s="354">
        <v>239.71482889733841</v>
      </c>
      <c r="AH391" s="354">
        <v>2.3901140684410644</v>
      </c>
      <c r="AI391" s="354">
        <v>16.831939163498099</v>
      </c>
      <c r="AJ391" s="354">
        <v>14.827376425855514</v>
      </c>
      <c r="AK391" s="354">
        <v>5.6707666937742838</v>
      </c>
      <c r="AL391" s="354">
        <v>8</v>
      </c>
      <c r="AM391" s="354">
        <v>1.81</v>
      </c>
      <c r="AN391" s="354">
        <v>0.41</v>
      </c>
      <c r="AO391" s="354">
        <v>0.56909112538662865</v>
      </c>
      <c r="AP391" s="354">
        <v>18.663311485642947</v>
      </c>
      <c r="AQ391" s="354">
        <v>8.1048048251558686</v>
      </c>
      <c r="AR391" s="354">
        <v>9.2005205662119192</v>
      </c>
      <c r="AS391" s="354">
        <v>15.200760456273764</v>
      </c>
      <c r="AT391" s="354">
        <v>54.04</v>
      </c>
      <c r="AU391" s="354">
        <v>12.83</v>
      </c>
      <c r="AV391" s="354">
        <v>8.7100000000000009</v>
      </c>
      <c r="AW391" s="354">
        <v>292111</v>
      </c>
      <c r="AX391" s="354">
        <v>313352.15999999997</v>
      </c>
      <c r="AY391" s="374">
        <v>8.7102632617061027E-2</v>
      </c>
      <c r="AZ391" s="374">
        <v>0.10015322468310348</v>
      </c>
      <c r="BA391" s="374">
        <v>-5.1613830781396017E-2</v>
      </c>
      <c r="BB391" s="374">
        <v>9.1022616133541956E-2</v>
      </c>
      <c r="BC391" s="374">
        <v>-5.1613830781396017E-2</v>
      </c>
      <c r="BD391" s="354">
        <v>15.56</v>
      </c>
      <c r="BE391" s="374">
        <v>4.0030729898049788E-2</v>
      </c>
      <c r="BF391" s="374">
        <v>1.5253209094659192E-2</v>
      </c>
      <c r="BG391" s="354">
        <v>9.18</v>
      </c>
      <c r="BH391" s="354">
        <v>8.06</v>
      </c>
      <c r="BI391" s="354">
        <v>4.97</v>
      </c>
      <c r="BJ391" s="354">
        <v>4.8600000000000003</v>
      </c>
      <c r="BK391" s="374">
        <v>-0.11909279840968644</v>
      </c>
      <c r="BL391" s="374">
        <v>-8.3622809104607811E-3</v>
      </c>
      <c r="BM391" s="354">
        <v>2.25</v>
      </c>
      <c r="BN391" s="354">
        <v>2.84</v>
      </c>
      <c r="BO391" s="374">
        <v>0.92045816099268241</v>
      </c>
      <c r="BP391" s="374">
        <v>2.5040482644746613E-2</v>
      </c>
      <c r="BQ391" s="374">
        <v>0.15534181692881627</v>
      </c>
      <c r="BR391" s="354">
        <v>12923</v>
      </c>
      <c r="BS391" s="354">
        <v>17866</v>
      </c>
      <c r="BT391" s="354">
        <v>16108</v>
      </c>
      <c r="BU391" s="354">
        <v>51971</v>
      </c>
      <c r="BV391" s="354">
        <v>7910</v>
      </c>
      <c r="BW391" s="354">
        <v>10.18</v>
      </c>
      <c r="BX391" s="354">
        <v>1</v>
      </c>
      <c r="BY391" s="354">
        <v>3.65</v>
      </c>
      <c r="BZ391" s="354">
        <v>2.7131882202304736</v>
      </c>
      <c r="CA391" s="354">
        <v>41.73</v>
      </c>
      <c r="CB391" s="354">
        <v>0.69287493728699201</v>
      </c>
      <c r="CC391" s="354">
        <v>5.6049729504785688</v>
      </c>
      <c r="CD391" s="354">
        <v>0.72</v>
      </c>
      <c r="CE391" s="354">
        <v>0.94</v>
      </c>
      <c r="CF391" s="354">
        <v>0.62</v>
      </c>
      <c r="CG391" s="354">
        <v>0.26</v>
      </c>
      <c r="CH391" s="353" t="s">
        <v>100</v>
      </c>
      <c r="CI391" s="355">
        <v>75381</v>
      </c>
    </row>
    <row r="392" spans="1:87" ht="13.5" thickBot="1">
      <c r="A392" s="353" t="s">
        <v>1022</v>
      </c>
      <c r="B392" s="353" t="s">
        <v>1023</v>
      </c>
      <c r="C392" s="353" t="s">
        <v>96</v>
      </c>
      <c r="D392" s="353" t="s">
        <v>116</v>
      </c>
      <c r="E392" s="353" t="s">
        <v>524</v>
      </c>
      <c r="F392" s="353" t="s">
        <v>99</v>
      </c>
      <c r="G392" s="353">
        <v>12</v>
      </c>
      <c r="H392" s="353">
        <v>202112</v>
      </c>
      <c r="I392" s="353">
        <v>20221028</v>
      </c>
      <c r="J392" s="353">
        <v>20230127</v>
      </c>
      <c r="K392" s="354">
        <v>330729.53000000003</v>
      </c>
      <c r="L392" s="354">
        <v>171.04</v>
      </c>
      <c r="M392" s="354">
        <v>1934</v>
      </c>
      <c r="N392" s="354">
        <v>1.2</v>
      </c>
      <c r="O392" s="354">
        <v>5.0199999999999996</v>
      </c>
      <c r="P392" s="354">
        <v>4.3099999999999996</v>
      </c>
      <c r="Q392" s="354">
        <v>4.0199999999999996</v>
      </c>
      <c r="R392" s="354">
        <v>10.76</v>
      </c>
      <c r="S392" s="354">
        <v>15.94</v>
      </c>
      <c r="T392" s="354">
        <v>1.67</v>
      </c>
      <c r="U392" s="354">
        <v>17.3</v>
      </c>
      <c r="V392" s="354">
        <v>8.51</v>
      </c>
      <c r="W392" s="354">
        <v>19.14</v>
      </c>
      <c r="X392" s="354">
        <v>16.64</v>
      </c>
      <c r="Y392" s="374">
        <f t="shared" si="16"/>
        <v>1.2491186839012927</v>
      </c>
      <c r="Z392" s="374">
        <f t="shared" si="17"/>
        <v>-0.1306165099268547</v>
      </c>
      <c r="AA392" s="354">
        <v>12.81</v>
      </c>
      <c r="AB392" s="354">
        <v>14.66</v>
      </c>
      <c r="AC392" s="354">
        <v>9.89</v>
      </c>
      <c r="AD392" s="354">
        <v>8.93</v>
      </c>
      <c r="AE392" s="354">
        <v>10.28</v>
      </c>
      <c r="AF392" s="354">
        <v>0.61</v>
      </c>
      <c r="AG392" s="354">
        <v>117.50881620173084</v>
      </c>
      <c r="AH392" s="354">
        <v>17.682604316859518</v>
      </c>
      <c r="AI392" s="354">
        <v>24.097445552773522</v>
      </c>
      <c r="AJ392" s="354">
        <v>18.599675609319348</v>
      </c>
      <c r="AK392" s="354">
        <v>7.0243959937287928</v>
      </c>
      <c r="AL392" s="354">
        <v>9.83</v>
      </c>
      <c r="AM392" s="354">
        <v>2.0699999999999998</v>
      </c>
      <c r="AN392" s="354">
        <v>1.39</v>
      </c>
      <c r="AO392" s="354">
        <v>1.4731417293607276</v>
      </c>
      <c r="AP392" s="354">
        <v>5.2556321254497744</v>
      </c>
      <c r="AQ392" s="354">
        <v>7.1836303285941323</v>
      </c>
      <c r="AR392" s="354">
        <v>9.3069978396727784</v>
      </c>
      <c r="AS392" s="354">
        <v>7.9860762494061293</v>
      </c>
      <c r="AT392" s="354">
        <v>82.55</v>
      </c>
      <c r="AU392" s="354">
        <v>2.23</v>
      </c>
      <c r="AV392" s="354">
        <v>71.569999999999993</v>
      </c>
      <c r="AW392" s="354">
        <v>162465</v>
      </c>
      <c r="AX392" s="354">
        <v>241516.88</v>
      </c>
      <c r="AY392" s="374">
        <v>0.64712980703072898</v>
      </c>
      <c r="AZ392" s="374">
        <v>3.81887064766372</v>
      </c>
      <c r="BA392" s="374">
        <v>3.6537641463014592</v>
      </c>
      <c r="BB392" s="374">
        <v>3.7634625949229759</v>
      </c>
      <c r="BC392" s="374">
        <v>3.6537641463014592</v>
      </c>
      <c r="BD392" s="354">
        <v>22.36</v>
      </c>
      <c r="BE392" s="374">
        <v>0.16554035862366054</v>
      </c>
      <c r="BF392" s="374">
        <v>0.13154561379867943</v>
      </c>
      <c r="BG392" s="354">
        <v>19.05</v>
      </c>
      <c r="BH392" s="354">
        <v>6.81</v>
      </c>
      <c r="BI392" s="354">
        <v>13.36</v>
      </c>
      <c r="BJ392" s="354">
        <v>4.8600000000000003</v>
      </c>
      <c r="BK392" s="374">
        <v>-0.22814741634809504</v>
      </c>
      <c r="BL392" s="374">
        <v>-4.6786021008125782E-2</v>
      </c>
      <c r="BM392" s="354">
        <v>3.32</v>
      </c>
      <c r="BN392" s="354">
        <v>4.5199999999999996</v>
      </c>
      <c r="BO392" s="374">
        <v>0.32121965171071498</v>
      </c>
      <c r="BP392" s="374">
        <v>0.10532255832306581</v>
      </c>
      <c r="BQ392" s="374">
        <v>0.11078489254463844</v>
      </c>
      <c r="BR392" s="354">
        <v>22351</v>
      </c>
      <c r="BS392" s="354">
        <v>40276</v>
      </c>
      <c r="BT392" s="354">
        <v>33530.800000000003</v>
      </c>
      <c r="BU392" s="354">
        <v>31113</v>
      </c>
      <c r="BV392" s="354">
        <v>15625</v>
      </c>
      <c r="BW392" s="354">
        <v>381.89</v>
      </c>
      <c r="BX392" s="354">
        <v>14.36</v>
      </c>
      <c r="BY392" s="354">
        <v>14.13</v>
      </c>
      <c r="BZ392" s="354">
        <v>67.319343065693431</v>
      </c>
      <c r="CA392" s="354">
        <v>11.83</v>
      </c>
      <c r="CB392" s="354">
        <v>0.38542360482799776</v>
      </c>
      <c r="CC392" s="354">
        <v>0.13319610954857564</v>
      </c>
      <c r="CD392" s="354">
        <v>0.13</v>
      </c>
      <c r="CE392" s="354">
        <v>1.4</v>
      </c>
      <c r="CF392" s="354">
        <v>1.02</v>
      </c>
      <c r="CG392" s="354">
        <v>0.34</v>
      </c>
      <c r="CH392" s="353" t="s">
        <v>100</v>
      </c>
      <c r="CI392" s="355">
        <v>139940</v>
      </c>
    </row>
    <row r="393" spans="1:87" ht="13.5" thickBot="1">
      <c r="A393" s="353" t="s">
        <v>1024</v>
      </c>
      <c r="B393" s="353" t="s">
        <v>1025</v>
      </c>
      <c r="C393" s="353" t="s">
        <v>96</v>
      </c>
      <c r="D393" s="353" t="s">
        <v>273</v>
      </c>
      <c r="E393" s="353" t="s">
        <v>274</v>
      </c>
      <c r="F393" s="353" t="s">
        <v>105</v>
      </c>
      <c r="G393" s="353">
        <v>12</v>
      </c>
      <c r="H393" s="353">
        <v>202112</v>
      </c>
      <c r="I393" s="353">
        <v>20221102</v>
      </c>
      <c r="J393" s="353">
        <v>20230222</v>
      </c>
      <c r="K393" s="354">
        <v>6346.43</v>
      </c>
      <c r="L393" s="354">
        <v>165.67</v>
      </c>
      <c r="M393" s="354">
        <v>38</v>
      </c>
      <c r="N393" s="354">
        <v>1.27</v>
      </c>
      <c r="O393" s="354">
        <v>2.0299999999999998</v>
      </c>
      <c r="P393" s="354">
        <v>2.91</v>
      </c>
      <c r="Q393" s="354">
        <v>1.49</v>
      </c>
      <c r="R393" s="354">
        <v>1.97</v>
      </c>
      <c r="S393" s="354">
        <v>8.93</v>
      </c>
      <c r="T393" s="354">
        <v>5.67</v>
      </c>
      <c r="U393" s="354">
        <v>7.61</v>
      </c>
      <c r="V393" s="354">
        <v>7.3</v>
      </c>
      <c r="W393" s="354">
        <v>8.1199999999999992</v>
      </c>
      <c r="X393" s="354">
        <v>8.69</v>
      </c>
      <c r="Y393" s="374">
        <f t="shared" si="16"/>
        <v>0.11232876712328754</v>
      </c>
      <c r="Z393" s="374">
        <f t="shared" si="17"/>
        <v>7.0197044334975311E-2</v>
      </c>
      <c r="AA393" s="354">
        <v>6.49</v>
      </c>
      <c r="AB393" s="354"/>
      <c r="AC393" s="354">
        <v>21.77</v>
      </c>
      <c r="AD393" s="354">
        <v>20.41</v>
      </c>
      <c r="AE393" s="354">
        <v>19.05</v>
      </c>
      <c r="AF393" s="354"/>
      <c r="AG393" s="354">
        <v>64.275385738115091</v>
      </c>
      <c r="AH393" s="354">
        <v>6.8261050875729774</v>
      </c>
      <c r="AI393" s="354">
        <v>6.1064949958298582</v>
      </c>
      <c r="AJ393" s="354">
        <v>5.0108163052543784</v>
      </c>
      <c r="AK393" s="354">
        <v>27.077726275534157</v>
      </c>
      <c r="AL393" s="354">
        <v>15.76</v>
      </c>
      <c r="AM393" s="354">
        <v>3.38</v>
      </c>
      <c r="AN393" s="354">
        <v>2.57</v>
      </c>
      <c r="AO393" s="354">
        <v>3.119624770590864</v>
      </c>
      <c r="AP393" s="354">
        <v>15.458390699281871</v>
      </c>
      <c r="AQ393" s="354">
        <v>32.836362860337864</v>
      </c>
      <c r="AR393" s="354">
        <v>40.01645106759252</v>
      </c>
      <c r="AS393" s="354">
        <v>2.9595496246872393</v>
      </c>
      <c r="AT393" s="354">
        <v>49.08</v>
      </c>
      <c r="AU393" s="354">
        <v>1.24</v>
      </c>
      <c r="AV393" s="354">
        <v>4.79</v>
      </c>
      <c r="AW393" s="354">
        <v>2505.9299999999998</v>
      </c>
      <c r="AX393" s="354">
        <v>2549.46</v>
      </c>
      <c r="AY393" s="374">
        <v>4.7920911155939612E-2</v>
      </c>
      <c r="AZ393" s="374">
        <v>0.32656212759195996</v>
      </c>
      <c r="BA393" s="374">
        <v>0.32485944164404806</v>
      </c>
      <c r="BB393" s="374">
        <v>0.33138578313271017</v>
      </c>
      <c r="BC393" s="374">
        <v>0.32485944164404806</v>
      </c>
      <c r="BD393" s="354">
        <v>15.96</v>
      </c>
      <c r="BE393" s="374">
        <v>0.10610634879567582</v>
      </c>
      <c r="BF393" s="374">
        <v>7.0336252641597555E-2</v>
      </c>
      <c r="BG393" s="354">
        <v>10.220000000000001</v>
      </c>
      <c r="BH393" s="354">
        <v>11.14</v>
      </c>
      <c r="BI393" s="354">
        <v>7</v>
      </c>
      <c r="BJ393" s="354">
        <v>7.93</v>
      </c>
      <c r="BK393" s="374">
        <v>-0.17942841045865451</v>
      </c>
      <c r="BL393" s="374">
        <v>-1.7046629561115891E-2</v>
      </c>
      <c r="BM393" s="354">
        <v>0.46</v>
      </c>
      <c r="BN393" s="354">
        <v>0.55000000000000004</v>
      </c>
      <c r="BO393" s="374">
        <v>0.1098723196285662</v>
      </c>
      <c r="BP393" s="374">
        <v>4.1282764363912774E-2</v>
      </c>
      <c r="BQ393" s="374">
        <v>3.0304301815871657E-2</v>
      </c>
      <c r="BR393" s="354">
        <v>394.75</v>
      </c>
      <c r="BS393" s="354">
        <v>509.13</v>
      </c>
      <c r="BT393" s="354">
        <v>412.4</v>
      </c>
      <c r="BU393" s="354">
        <v>1050.6099999999999</v>
      </c>
      <c r="BV393" s="354">
        <v>267.16000000000003</v>
      </c>
      <c r="BW393" s="354">
        <v>32.659999999999997</v>
      </c>
      <c r="BX393" s="354">
        <v>10.62</v>
      </c>
      <c r="BY393" s="354">
        <v>12.02</v>
      </c>
      <c r="BZ393" s="354">
        <v>8.5493430892064151</v>
      </c>
      <c r="CA393" s="354">
        <v>37.72</v>
      </c>
      <c r="CB393" s="354">
        <v>0.5660587974377741</v>
      </c>
      <c r="CC393" s="354">
        <v>2.7109961782825178</v>
      </c>
      <c r="CD393" s="354">
        <v>0.61</v>
      </c>
      <c r="CE393" s="354">
        <v>1.68</v>
      </c>
      <c r="CF393" s="354">
        <v>1.22</v>
      </c>
      <c r="CG393" s="354">
        <v>0.34</v>
      </c>
      <c r="CH393" s="353" t="s">
        <v>100</v>
      </c>
      <c r="CI393" s="355">
        <v>1826.49</v>
      </c>
    </row>
    <row r="394" spans="1:87" ht="13.5" thickBot="1">
      <c r="A394" s="353" t="s">
        <v>1026</v>
      </c>
      <c r="B394" s="353" t="s">
        <v>1027</v>
      </c>
      <c r="C394" s="353" t="s">
        <v>96</v>
      </c>
      <c r="D394" s="353" t="s">
        <v>97</v>
      </c>
      <c r="E394" s="353" t="s">
        <v>173</v>
      </c>
      <c r="F394" s="353" t="s">
        <v>105</v>
      </c>
      <c r="G394" s="353">
        <v>12</v>
      </c>
      <c r="H394" s="353">
        <v>202112</v>
      </c>
      <c r="I394" s="353">
        <v>20221102</v>
      </c>
      <c r="J394" s="353">
        <v>20230301</v>
      </c>
      <c r="K394" s="354">
        <v>4340.21</v>
      </c>
      <c r="L394" s="354">
        <v>18.21</v>
      </c>
      <c r="M394" s="354">
        <v>238</v>
      </c>
      <c r="N394" s="354">
        <v>0.47</v>
      </c>
      <c r="O394" s="354">
        <v>0.05</v>
      </c>
      <c r="P394" s="354">
        <v>7.0000000000000007E-2</v>
      </c>
      <c r="Q394" s="354">
        <v>0.08</v>
      </c>
      <c r="R394" s="354">
        <v>20</v>
      </c>
      <c r="S394" s="354">
        <v>-16.670000000000002</v>
      </c>
      <c r="T394" s="354">
        <v>5.83</v>
      </c>
      <c r="U394" s="354">
        <v>0.02</v>
      </c>
      <c r="V394" s="354">
        <v>0.17</v>
      </c>
      <c r="W394" s="354">
        <v>0.23</v>
      </c>
      <c r="X394" s="354">
        <v>0.32</v>
      </c>
      <c r="Y394" s="374">
        <f t="shared" si="16"/>
        <v>0.35294117647058809</v>
      </c>
      <c r="Z394" s="374">
        <f t="shared" si="17"/>
        <v>0.39130434782608692</v>
      </c>
      <c r="AA394" s="354"/>
      <c r="AB394" s="354">
        <v>20</v>
      </c>
      <c r="AC394" s="354">
        <v>82.77</v>
      </c>
      <c r="AD394" s="354">
        <v>80.040000000000006</v>
      </c>
      <c r="AE394" s="354">
        <v>57.63</v>
      </c>
      <c r="AF394" s="354">
        <v>4</v>
      </c>
      <c r="AG394" s="354">
        <v>1.5466616551807069</v>
      </c>
      <c r="AH394" s="354">
        <v>-2.592845553278661E-2</v>
      </c>
      <c r="AI394" s="354">
        <v>0.27825971251859533</v>
      </c>
      <c r="AJ394" s="354">
        <v>0.23882929328331451</v>
      </c>
      <c r="AK394" s="354">
        <v>65.981524360171434</v>
      </c>
      <c r="AL394" s="354">
        <v>351.54</v>
      </c>
      <c r="AM394" s="354">
        <v>13.99</v>
      </c>
      <c r="AN394" s="354">
        <v>14.94</v>
      </c>
      <c r="AO394" s="354">
        <v>11.134548208646439</v>
      </c>
      <c r="AP394" s="354">
        <v>1166.0408756885363</v>
      </c>
      <c r="AQ394" s="354">
        <v>61.889587271544464</v>
      </c>
      <c r="AR394" s="354">
        <v>72.107481144054574</v>
      </c>
      <c r="AS394" s="354">
        <v>1.5521029039598666</v>
      </c>
      <c r="AT394" s="354">
        <v>1.3</v>
      </c>
      <c r="AU394" s="354"/>
      <c r="AV394" s="354">
        <v>24.01</v>
      </c>
      <c r="AW394" s="354">
        <v>252.02</v>
      </c>
      <c r="AX394" s="354">
        <v>301.12</v>
      </c>
      <c r="AY394" s="374">
        <v>-0.6660597769926484</v>
      </c>
      <c r="AZ394" s="374">
        <v>0.81700203481799683</v>
      </c>
      <c r="BA394" s="374">
        <v>2.3939171319424037</v>
      </c>
      <c r="BB394" s="374">
        <v>0.81718869026560081</v>
      </c>
      <c r="BC394" s="374">
        <v>2.3939171319424037</v>
      </c>
      <c r="BD394" s="354">
        <v>1</v>
      </c>
      <c r="BE394" s="374">
        <v>4.9352380159093752E-3</v>
      </c>
      <c r="BF394" s="374">
        <v>-1.1602752258605574E-2</v>
      </c>
      <c r="BG394" s="354">
        <v>0.85</v>
      </c>
      <c r="BH394" s="354"/>
      <c r="BI394" s="354">
        <v>0.75</v>
      </c>
      <c r="BJ394" s="354"/>
      <c r="BK394" s="374">
        <v>-0.1417036583499158</v>
      </c>
      <c r="BL394" s="374">
        <v>-2.5493888144963357E-2</v>
      </c>
      <c r="BM394" s="354">
        <v>0</v>
      </c>
      <c r="BN394" s="354"/>
      <c r="BO394" s="374">
        <v>0</v>
      </c>
      <c r="BP394" s="374">
        <v>-1.4122252468838025E-3</v>
      </c>
      <c r="BQ394" s="374">
        <v>1.3008131442446324E-2</v>
      </c>
      <c r="BR394" s="354">
        <v>18.079999999999998</v>
      </c>
      <c r="BS394" s="354">
        <v>26.5</v>
      </c>
      <c r="BT394" s="354">
        <v>12.25</v>
      </c>
      <c r="BU394" s="354">
        <v>51.16</v>
      </c>
      <c r="BV394" s="354">
        <v>-8.2100000000000009</v>
      </c>
      <c r="BW394" s="354">
        <v>81.430000000000007</v>
      </c>
      <c r="BX394" s="354">
        <v>-1.69</v>
      </c>
      <c r="BY394" s="354">
        <v>1</v>
      </c>
      <c r="BZ394" s="354">
        <v>0.97430626927029795</v>
      </c>
      <c r="CA394" s="354">
        <v>13.68</v>
      </c>
      <c r="CB394" s="354">
        <v>0.26079985133229139</v>
      </c>
      <c r="CC394" s="354">
        <v>-77.094808940158615</v>
      </c>
      <c r="CD394" s="354">
        <v>0.16</v>
      </c>
      <c r="CE394" s="354">
        <v>10.5</v>
      </c>
      <c r="CF394" s="354">
        <v>10.3</v>
      </c>
      <c r="CG394" s="354">
        <v>8.69</v>
      </c>
      <c r="CH394" s="353" t="s">
        <v>100</v>
      </c>
      <c r="CI394" s="353">
        <v>261.87</v>
      </c>
    </row>
    <row r="395" spans="1:87" ht="13.5" thickBot="1">
      <c r="A395" s="353" t="s">
        <v>1028</v>
      </c>
      <c r="B395" s="353" t="s">
        <v>1029</v>
      </c>
      <c r="C395" s="353" t="s">
        <v>96</v>
      </c>
      <c r="D395" s="353" t="s">
        <v>116</v>
      </c>
      <c r="E395" s="353" t="s">
        <v>159</v>
      </c>
      <c r="F395" s="353" t="s">
        <v>105</v>
      </c>
      <c r="G395" s="353">
        <v>12</v>
      </c>
      <c r="H395" s="353">
        <v>202112</v>
      </c>
      <c r="I395" s="353">
        <v>20221102</v>
      </c>
      <c r="J395" s="353">
        <v>20230227</v>
      </c>
      <c r="K395" s="354">
        <v>6635.79</v>
      </c>
      <c r="L395" s="354">
        <v>32.869999999999997</v>
      </c>
      <c r="M395" s="354">
        <v>202</v>
      </c>
      <c r="N395" s="354">
        <v>0.71</v>
      </c>
      <c r="O395" s="354">
        <v>0.13</v>
      </c>
      <c r="P395" s="354">
        <v>-0.87</v>
      </c>
      <c r="Q395" s="354">
        <v>-0.05</v>
      </c>
      <c r="R395" s="354">
        <v>115.38</v>
      </c>
      <c r="S395" s="354">
        <v>-1115.79</v>
      </c>
      <c r="T395" s="354">
        <v>-318.73</v>
      </c>
      <c r="U395" s="354">
        <v>-3.93</v>
      </c>
      <c r="V395" s="354">
        <v>0.68</v>
      </c>
      <c r="W395" s="354">
        <v>2.2000000000000002</v>
      </c>
      <c r="X395" s="354">
        <v>1.25</v>
      </c>
      <c r="Y395" s="374">
        <f t="shared" si="16"/>
        <v>2.2352941176470589</v>
      </c>
      <c r="Z395" s="374">
        <f t="shared" si="17"/>
        <v>-0.43181818181818188</v>
      </c>
      <c r="AA395" s="354">
        <v>-12.44</v>
      </c>
      <c r="AB395" s="354">
        <v>17.579999999999998</v>
      </c>
      <c r="AC395" s="354"/>
      <c r="AD395" s="354">
        <v>14.92</v>
      </c>
      <c r="AE395" s="354">
        <v>26.25</v>
      </c>
      <c r="AF395" s="354">
        <v>0.85</v>
      </c>
      <c r="AG395" s="354">
        <v>35.428571428571431</v>
      </c>
      <c r="AH395" s="354">
        <v>16.057142857142857</v>
      </c>
      <c r="AI395" s="354">
        <v>22.257142857142856</v>
      </c>
      <c r="AJ395" s="354">
        <v>18.771428571428572</v>
      </c>
      <c r="AK395" s="354">
        <v>1.4606546854942233</v>
      </c>
      <c r="AL395" s="354">
        <v>8.81</v>
      </c>
      <c r="AM395" s="354">
        <v>1.61</v>
      </c>
      <c r="AN395" s="354">
        <v>5.35</v>
      </c>
      <c r="AO395" s="354">
        <v>6.3692338709677419</v>
      </c>
      <c r="AP395" s="354">
        <v>4.8245876603543065</v>
      </c>
      <c r="AQ395" s="354">
        <v>10.138446726572528</v>
      </c>
      <c r="AR395" s="354">
        <v>12.021080669710807</v>
      </c>
      <c r="AS395" s="354">
        <v>22.657142857142858</v>
      </c>
      <c r="AT395" s="354">
        <v>20.350000000000001</v>
      </c>
      <c r="AU395" s="354">
        <v>5.66</v>
      </c>
      <c r="AV395" s="354">
        <v>7.26</v>
      </c>
      <c r="AW395" s="354">
        <v>1286</v>
      </c>
      <c r="AX395" s="354">
        <v>1239.56</v>
      </c>
      <c r="AY395" s="374">
        <v>7.2560467055879901E-2</v>
      </c>
      <c r="AZ395" s="374">
        <v>1.04</v>
      </c>
      <c r="BA395" s="374">
        <v>-0.1981981981981982</v>
      </c>
      <c r="BB395" s="374">
        <v>1</v>
      </c>
      <c r="BC395" s="374">
        <v>-0.1981981981981982</v>
      </c>
      <c r="BD395" s="354">
        <v>-12.43</v>
      </c>
      <c r="BE395" s="374">
        <v>0.13666440447913131</v>
      </c>
      <c r="BF395" s="374">
        <v>5.6306983268209598E-2</v>
      </c>
      <c r="BG395" s="354">
        <v>-4.38</v>
      </c>
      <c r="BH395" s="354">
        <v>0.08</v>
      </c>
      <c r="BI395" s="354">
        <v>-3.61</v>
      </c>
      <c r="BJ395" s="354">
        <v>0.11</v>
      </c>
      <c r="BK395" s="374">
        <v>-0.15661103979460847</v>
      </c>
      <c r="BL395" s="374">
        <v>-9.8387096774193564E-2</v>
      </c>
      <c r="BM395" s="354">
        <v>4.47</v>
      </c>
      <c r="BN395" s="354">
        <v>5</v>
      </c>
      <c r="BO395" s="374">
        <v>8.8932384341637014E-2</v>
      </c>
      <c r="BP395" s="374">
        <v>0.49391396053961423</v>
      </c>
      <c r="BQ395" s="374">
        <v>0.57740475458100804</v>
      </c>
      <c r="BR395" s="354">
        <v>249</v>
      </c>
      <c r="BS395" s="354">
        <v>918</v>
      </c>
      <c r="BT395" s="354">
        <v>753.18</v>
      </c>
      <c r="BU395" s="354">
        <v>6939</v>
      </c>
      <c r="BV395" s="354">
        <v>51</v>
      </c>
      <c r="BW395" s="354">
        <v>104</v>
      </c>
      <c r="BX395" s="354">
        <v>45.32</v>
      </c>
      <c r="BY395" s="354">
        <v>-36.93</v>
      </c>
      <c r="BZ395" s="354">
        <v>7.2242152466367715</v>
      </c>
      <c r="CA395" s="354">
        <v>61.36</v>
      </c>
      <c r="CB395" s="354">
        <v>0.67322959669736426</v>
      </c>
      <c r="CC395" s="354">
        <v>4.1295051924251682</v>
      </c>
      <c r="CD395" s="354">
        <v>1.59</v>
      </c>
      <c r="CE395" s="354">
        <v>1.84</v>
      </c>
      <c r="CF395" s="354">
        <v>0.92</v>
      </c>
      <c r="CG395" s="354">
        <v>0.83</v>
      </c>
      <c r="CH395" s="353" t="s">
        <v>100</v>
      </c>
      <c r="CI395" s="355">
        <v>3300</v>
      </c>
    </row>
    <row r="396" spans="1:87" ht="13.5" thickBot="1">
      <c r="A396" s="353" t="s">
        <v>1028</v>
      </c>
      <c r="B396" s="353" t="s">
        <v>1030</v>
      </c>
      <c r="C396" s="353" t="s">
        <v>96</v>
      </c>
      <c r="D396" s="353" t="s">
        <v>116</v>
      </c>
      <c r="E396" s="353" t="s">
        <v>159</v>
      </c>
      <c r="F396" s="353" t="s">
        <v>105</v>
      </c>
      <c r="G396" s="353">
        <v>12</v>
      </c>
      <c r="H396" s="353">
        <v>202112</v>
      </c>
      <c r="I396" s="353">
        <v>20221102</v>
      </c>
      <c r="J396" s="353">
        <v>20230227</v>
      </c>
      <c r="K396" s="354">
        <v>6205.79</v>
      </c>
      <c r="L396" s="354">
        <v>30.74</v>
      </c>
      <c r="M396" s="354">
        <v>202</v>
      </c>
      <c r="N396" s="354">
        <v>0.82</v>
      </c>
      <c r="O396" s="354">
        <v>-0.2</v>
      </c>
      <c r="P396" s="354"/>
      <c r="Q396" s="354"/>
      <c r="R396" s="354">
        <v>-40</v>
      </c>
      <c r="S396" s="354"/>
      <c r="T396" s="354"/>
      <c r="U396" s="354">
        <v>-3.93</v>
      </c>
      <c r="V396" s="354"/>
      <c r="W396" s="354"/>
      <c r="X396" s="354"/>
      <c r="Y396" s="374" t="e">
        <f t="shared" si="16"/>
        <v>#DIV/0!</v>
      </c>
      <c r="Z396" s="374" t="e">
        <f t="shared" si="17"/>
        <v>#DIV/0!</v>
      </c>
      <c r="AA396" s="354">
        <v>-12.35</v>
      </c>
      <c r="AB396" s="354"/>
      <c r="AC396" s="354"/>
      <c r="AD396" s="354"/>
      <c r="AE396" s="354"/>
      <c r="AF396" s="354"/>
      <c r="AG396" s="354">
        <v>25.542857142857144</v>
      </c>
      <c r="AH396" s="354">
        <v>-0.6</v>
      </c>
      <c r="AI396" s="354">
        <v>14.285714285714286</v>
      </c>
      <c r="AJ396" s="354">
        <v>8.2285714285714278</v>
      </c>
      <c r="AK396" s="354">
        <v>0</v>
      </c>
      <c r="AL396" s="354">
        <v>8.24</v>
      </c>
      <c r="AM396" s="354">
        <v>1.51</v>
      </c>
      <c r="AN396" s="354">
        <v>5</v>
      </c>
      <c r="AO396" s="354">
        <v>1.5324384787472036</v>
      </c>
      <c r="AP396" s="354">
        <v>1.7452229299363058</v>
      </c>
      <c r="AQ396" s="354">
        <v>2.74</v>
      </c>
      <c r="AR396" s="354">
        <v>4.7569444444444446</v>
      </c>
      <c r="AS396" s="354">
        <v>35.971428571428568</v>
      </c>
      <c r="AT396" s="354">
        <v>20.350000000000001</v>
      </c>
      <c r="AU396" s="354">
        <v>5.66</v>
      </c>
      <c r="AV396" s="354">
        <v>7.26</v>
      </c>
      <c r="AW396" s="354">
        <v>1286</v>
      </c>
      <c r="AX396" s="354"/>
      <c r="AY396" s="374" t="s">
        <v>140</v>
      </c>
      <c r="AZ396" s="374" t="s">
        <v>140</v>
      </c>
      <c r="BA396" s="374" t="s">
        <v>140</v>
      </c>
      <c r="BB396" s="374" t="s">
        <v>140</v>
      </c>
      <c r="BC396" s="374" t="s">
        <v>140</v>
      </c>
      <c r="BD396" s="354">
        <v>-12.43</v>
      </c>
      <c r="BE396" s="374">
        <v>3.5216904113974705E-2</v>
      </c>
      <c r="BF396" s="374">
        <v>-3.2036613272311211E-3</v>
      </c>
      <c r="BG396" s="354">
        <v>-4.38</v>
      </c>
      <c r="BH396" s="354">
        <v>0.08</v>
      </c>
      <c r="BI396" s="354">
        <v>-3.61</v>
      </c>
      <c r="BJ396" s="354">
        <v>0.11</v>
      </c>
      <c r="BK396" s="374">
        <v>-0.42399999999999999</v>
      </c>
      <c r="BL396" s="374">
        <v>-0.23713646532438479</v>
      </c>
      <c r="BM396" s="354">
        <v>4.78</v>
      </c>
      <c r="BN396" s="354">
        <v>5.23</v>
      </c>
      <c r="BO396" s="374">
        <v>0</v>
      </c>
      <c r="BP396" s="374">
        <v>0</v>
      </c>
      <c r="BQ396" s="374">
        <v>0</v>
      </c>
      <c r="BR396" s="354">
        <v>249</v>
      </c>
      <c r="BS396" s="354">
        <v>918</v>
      </c>
      <c r="BT396" s="354">
        <v>753.18</v>
      </c>
      <c r="BU396" s="354">
        <v>6939</v>
      </c>
      <c r="BV396" s="354">
        <v>51</v>
      </c>
      <c r="BW396" s="354">
        <v>104</v>
      </c>
      <c r="BX396" s="354">
        <v>45.32</v>
      </c>
      <c r="BY396" s="354">
        <v>-36.93</v>
      </c>
      <c r="BZ396" s="354">
        <v>0.68965517241379315</v>
      </c>
      <c r="CA396" s="354">
        <v>61.36</v>
      </c>
      <c r="CB396" s="354">
        <v>0.91583971862831304</v>
      </c>
      <c r="CC396" s="354">
        <v>1.7452229299363058</v>
      </c>
      <c r="CD396" s="354">
        <v>1.59</v>
      </c>
      <c r="CE396" s="354">
        <v>1.84</v>
      </c>
      <c r="CF396" s="354">
        <v>0.92</v>
      </c>
      <c r="CG396" s="354">
        <v>0.83</v>
      </c>
      <c r="CH396" s="353" t="s">
        <v>100</v>
      </c>
      <c r="CI396" s="355">
        <v>3300</v>
      </c>
    </row>
    <row r="397" spans="1:87" ht="13.5" thickBot="1">
      <c r="A397" s="353" t="s">
        <v>1031</v>
      </c>
      <c r="B397" s="353" t="s">
        <v>1032</v>
      </c>
      <c r="C397" s="353" t="s">
        <v>108</v>
      </c>
      <c r="D397" s="353" t="s">
        <v>103</v>
      </c>
      <c r="E397" s="353" t="s">
        <v>1033</v>
      </c>
      <c r="F397" s="353" t="s">
        <v>105</v>
      </c>
      <c r="G397" s="353">
        <v>12</v>
      </c>
      <c r="H397" s="353">
        <v>202112</v>
      </c>
      <c r="I397" s="353">
        <v>20221027</v>
      </c>
      <c r="J397" s="353">
        <v>20230216</v>
      </c>
      <c r="K397" s="354">
        <v>4221.24</v>
      </c>
      <c r="L397" s="354">
        <v>81.680000000000007</v>
      </c>
      <c r="M397" s="354">
        <v>52</v>
      </c>
      <c r="N397" s="354">
        <v>0.94</v>
      </c>
      <c r="O397" s="354">
        <v>0.38</v>
      </c>
      <c r="P397" s="354">
        <v>0.24</v>
      </c>
      <c r="Q397" s="354">
        <v>0.09</v>
      </c>
      <c r="R397" s="354">
        <v>18.420000000000002</v>
      </c>
      <c r="S397" s="354">
        <v>24.14</v>
      </c>
      <c r="T397" s="354">
        <v>20.36</v>
      </c>
      <c r="U397" s="354">
        <v>1.1299999999999999</v>
      </c>
      <c r="V397" s="354">
        <v>0.88</v>
      </c>
      <c r="W397" s="354">
        <v>1.1200000000000001</v>
      </c>
      <c r="X397" s="354">
        <v>1.3</v>
      </c>
      <c r="Y397" s="374">
        <f t="shared" si="16"/>
        <v>0.27272727272727293</v>
      </c>
      <c r="Z397" s="374">
        <f t="shared" si="17"/>
        <v>0.16071428571428559</v>
      </c>
      <c r="AA397" s="354">
        <v>12.04</v>
      </c>
      <c r="AB397" s="354">
        <v>21.14</v>
      </c>
      <c r="AC397" s="354">
        <v>72.28</v>
      </c>
      <c r="AD397" s="354">
        <v>73.06</v>
      </c>
      <c r="AE397" s="354">
        <v>62.73</v>
      </c>
      <c r="AF397" s="354">
        <v>3.46</v>
      </c>
      <c r="AG397" s="354">
        <v>20.411343537744063</v>
      </c>
      <c r="AH397" s="354">
        <v>1.0411401590649612</v>
      </c>
      <c r="AI397" s="354">
        <v>3.8910733982235808</v>
      </c>
      <c r="AJ397" s="354">
        <v>1.3873483367842561</v>
      </c>
      <c r="AK397" s="354">
        <v>20.929957280471857</v>
      </c>
      <c r="AL397" s="354">
        <v>27.6</v>
      </c>
      <c r="AM397" s="354">
        <v>8.68</v>
      </c>
      <c r="AN397" s="354">
        <v>4</v>
      </c>
      <c r="AO397" s="354">
        <v>4.5628361476189259</v>
      </c>
      <c r="AP397" s="354">
        <v>22.206735938725604</v>
      </c>
      <c r="AQ397" s="354">
        <v>23.935199001387513</v>
      </c>
      <c r="AR397" s="354">
        <v>67.130664769715736</v>
      </c>
      <c r="AS397" s="354">
        <v>0.92756932484470844</v>
      </c>
      <c r="AT397" s="354">
        <v>9.41</v>
      </c>
      <c r="AU397" s="354">
        <v>11.1</v>
      </c>
      <c r="AV397" s="354">
        <v>14.8</v>
      </c>
      <c r="AW397" s="354">
        <v>889.21</v>
      </c>
      <c r="AX397" s="354">
        <v>1068.07</v>
      </c>
      <c r="AY397" s="374">
        <v>0.14798524111006683</v>
      </c>
      <c r="AZ397" s="374">
        <v>-0.54887713213180256</v>
      </c>
      <c r="BA397" s="374">
        <v>0.30967839856991081</v>
      </c>
      <c r="BB397" s="374">
        <v>-0.5723090617511829</v>
      </c>
      <c r="BC397" s="374">
        <v>0.30967839856991081</v>
      </c>
      <c r="BD397" s="354">
        <v>12.97</v>
      </c>
      <c r="BE397" s="374">
        <v>7.6417997355470821E-2</v>
      </c>
      <c r="BF397" s="374">
        <v>4.124241599625926E-2</v>
      </c>
      <c r="BG397" s="354">
        <v>5.76</v>
      </c>
      <c r="BH397" s="354">
        <v>5.79</v>
      </c>
      <c r="BI397" s="354">
        <v>4.3600000000000003</v>
      </c>
      <c r="BJ397" s="354">
        <v>4.18</v>
      </c>
      <c r="BK397" s="374">
        <v>-0.64345356800063658</v>
      </c>
      <c r="BL397" s="374">
        <v>-0.12266341296002928</v>
      </c>
      <c r="BM397" s="354">
        <v>0</v>
      </c>
      <c r="BN397" s="354">
        <v>0</v>
      </c>
      <c r="BO397" s="374">
        <v>0</v>
      </c>
      <c r="BP397" s="374">
        <v>1.2784137513076636E-2</v>
      </c>
      <c r="BQ397" s="374">
        <v>1.703522024538625E-2</v>
      </c>
      <c r="BR397" s="354">
        <v>79.28</v>
      </c>
      <c r="BS397" s="354">
        <v>185.15</v>
      </c>
      <c r="BT397" s="354">
        <v>152.13</v>
      </c>
      <c r="BU397" s="354">
        <v>542.5</v>
      </c>
      <c r="BV397" s="354">
        <v>41.1</v>
      </c>
      <c r="BW397" s="354">
        <v>-54.89</v>
      </c>
      <c r="BX397" s="354">
        <v>5.0999999999999996</v>
      </c>
      <c r="BY397" s="354">
        <v>5.54</v>
      </c>
      <c r="BZ397" s="354">
        <v>4.8224966826579569</v>
      </c>
      <c r="CA397" s="354">
        <v>54.31</v>
      </c>
      <c r="CB397" s="354">
        <v>0.65229567791262644</v>
      </c>
      <c r="CC397" s="354">
        <v>2.7882203663544503</v>
      </c>
      <c r="CD397" s="354">
        <v>1.19</v>
      </c>
      <c r="CE397" s="354">
        <v>1.18</v>
      </c>
      <c r="CF397" s="354">
        <v>0.9</v>
      </c>
      <c r="CG397" s="354">
        <v>0.33</v>
      </c>
      <c r="CH397" s="353" t="s">
        <v>100</v>
      </c>
      <c r="CI397" s="353">
        <v>422.46</v>
      </c>
    </row>
    <row r="398" spans="1:87" ht="13.5" thickBot="1">
      <c r="A398" s="353" t="s">
        <v>1034</v>
      </c>
      <c r="B398" s="353" t="s">
        <v>1035</v>
      </c>
      <c r="C398" s="353" t="s">
        <v>96</v>
      </c>
      <c r="D398" s="353" t="s">
        <v>208</v>
      </c>
      <c r="E398" s="353" t="s">
        <v>478</v>
      </c>
      <c r="F398" s="353" t="s">
        <v>105</v>
      </c>
      <c r="G398" s="353">
        <v>12</v>
      </c>
      <c r="H398" s="353">
        <v>202112</v>
      </c>
      <c r="I398" s="353">
        <v>20221027</v>
      </c>
      <c r="J398" s="353">
        <v>20230223</v>
      </c>
      <c r="K398" s="354">
        <v>3368.39</v>
      </c>
      <c r="L398" s="354">
        <v>61.44</v>
      </c>
      <c r="M398" s="354">
        <v>55</v>
      </c>
      <c r="N398" s="354">
        <v>0.44</v>
      </c>
      <c r="O398" s="354">
        <v>1.1599999999999999</v>
      </c>
      <c r="P398" s="354">
        <v>0.22</v>
      </c>
      <c r="Q398" s="354">
        <v>0.08</v>
      </c>
      <c r="R398" s="354">
        <v>-11.21</v>
      </c>
      <c r="S398" s="354">
        <v>-40</v>
      </c>
      <c r="T398" s="354">
        <v>-44.05</v>
      </c>
      <c r="U398" s="354">
        <v>1.48</v>
      </c>
      <c r="V398" s="354">
        <v>1.98</v>
      </c>
      <c r="W398" s="354">
        <v>1.6</v>
      </c>
      <c r="X398" s="354">
        <v>1.95</v>
      </c>
      <c r="Y398" s="374">
        <f t="shared" si="16"/>
        <v>-0.19191919191919182</v>
      </c>
      <c r="Z398" s="374">
        <f t="shared" si="17"/>
        <v>0.21875</v>
      </c>
      <c r="AA398" s="354">
        <v>12.8</v>
      </c>
      <c r="AB398" s="354"/>
      <c r="AC398" s="354">
        <v>41.51</v>
      </c>
      <c r="AD398" s="354">
        <v>38.4</v>
      </c>
      <c r="AE398" s="354">
        <v>31.56</v>
      </c>
      <c r="AF398" s="354"/>
      <c r="AG398" s="354">
        <v>15.161367970818596</v>
      </c>
      <c r="AH398" s="354">
        <v>1.4802710759716331</v>
      </c>
      <c r="AI398" s="354">
        <v>4.6734867702334881</v>
      </c>
      <c r="AJ398" s="354">
        <v>-1.020849149184365</v>
      </c>
      <c r="AK398" s="354">
        <v>12.93038858800084</v>
      </c>
      <c r="AL398" s="354">
        <v>15.17</v>
      </c>
      <c r="AM398" s="354">
        <v>2.63</v>
      </c>
      <c r="AN398" s="354">
        <v>4.1100000000000003</v>
      </c>
      <c r="AO398" s="354">
        <v>5.2550243154783711</v>
      </c>
      <c r="AP398" s="354">
        <v>17.38784973349982</v>
      </c>
      <c r="AQ398" s="354">
        <v>17.047947551713346</v>
      </c>
      <c r="AR398" s="354">
        <v>-78.046161282716341</v>
      </c>
      <c r="AS398" s="354">
        <v>1.6749310274594034</v>
      </c>
      <c r="AT398" s="354">
        <v>23.32</v>
      </c>
      <c r="AU398" s="354">
        <v>5.33</v>
      </c>
      <c r="AV398" s="354">
        <v>-0.43</v>
      </c>
      <c r="AW398" s="354">
        <v>790.91</v>
      </c>
      <c r="AX398" s="354">
        <v>825.89</v>
      </c>
      <c r="AY398" s="374">
        <v>-4.2779429112421268E-3</v>
      </c>
      <c r="AZ398" s="374">
        <v>4.4345302640683253E-2</v>
      </c>
      <c r="BA398" s="374">
        <v>-7.2410109317606428E-2</v>
      </c>
      <c r="BB398" s="374">
        <v>-5.0761421319797002E-3</v>
      </c>
      <c r="BC398" s="374">
        <v>-7.2410109317606428E-2</v>
      </c>
      <c r="BD398" s="354">
        <v>6.61</v>
      </c>
      <c r="BE398" s="374">
        <v>3.2098387675018249E-2</v>
      </c>
      <c r="BF398" s="374">
        <v>2.1002795819039417E-2</v>
      </c>
      <c r="BG398" s="354">
        <v>3.53</v>
      </c>
      <c r="BH398" s="354">
        <v>4.8899999999999997</v>
      </c>
      <c r="BI398" s="354">
        <v>2.17</v>
      </c>
      <c r="BJ398" s="354">
        <v>2.4700000000000002</v>
      </c>
      <c r="BK398" s="374">
        <v>-1.2184341583432712</v>
      </c>
      <c r="BL398" s="374">
        <v>-0.37558193497960479</v>
      </c>
      <c r="BM398" s="354">
        <v>1.63</v>
      </c>
      <c r="BN398" s="354">
        <v>1.67</v>
      </c>
      <c r="BO398" s="374">
        <v>0.6755519419600976</v>
      </c>
      <c r="BP398" s="374">
        <v>2.4495632566136575E-2</v>
      </c>
      <c r="BQ398" s="374">
        <v>-1.6893085374555104E-2</v>
      </c>
      <c r="BR398" s="354">
        <v>147.25</v>
      </c>
      <c r="BS398" s="354">
        <v>259.19</v>
      </c>
      <c r="BT398" s="354">
        <v>213.07</v>
      </c>
      <c r="BU398" s="354">
        <v>1055.79</v>
      </c>
      <c r="BV398" s="354">
        <v>101.13</v>
      </c>
      <c r="BW398" s="354">
        <v>4.43</v>
      </c>
      <c r="BX398" s="354">
        <v>9.76</v>
      </c>
      <c r="BY398" s="354">
        <v>9.76</v>
      </c>
      <c r="BZ398" s="354">
        <v>2.5101234567901236</v>
      </c>
      <c r="CA398" s="354">
        <v>45.19</v>
      </c>
      <c r="CB398" s="354">
        <v>0.66416228676034406</v>
      </c>
      <c r="CC398" s="354">
        <v>4.19965490348208</v>
      </c>
      <c r="CD398" s="354">
        <v>0.82</v>
      </c>
      <c r="CE398" s="354">
        <v>1.05</v>
      </c>
      <c r="CF398" s="354">
        <v>1.1299999999999999</v>
      </c>
      <c r="CG398" s="354">
        <v>0.52</v>
      </c>
      <c r="CH398" s="353" t="s">
        <v>100</v>
      </c>
      <c r="CI398" s="355">
        <v>1182.98</v>
      </c>
    </row>
    <row r="399" spans="1:87" ht="13.5" thickBot="1">
      <c r="A399" s="353" t="s">
        <v>1036</v>
      </c>
      <c r="B399" s="353" t="s">
        <v>1037</v>
      </c>
      <c r="C399" s="353" t="s">
        <v>96</v>
      </c>
      <c r="D399" s="353" t="s">
        <v>112</v>
      </c>
      <c r="E399" s="353" t="s">
        <v>1038</v>
      </c>
      <c r="F399" s="353" t="s">
        <v>105</v>
      </c>
      <c r="G399" s="353">
        <v>12</v>
      </c>
      <c r="H399" s="353">
        <v>202112</v>
      </c>
      <c r="I399" s="353">
        <v>20221027</v>
      </c>
      <c r="J399" s="353">
        <v>20230209</v>
      </c>
      <c r="K399" s="354">
        <v>5912.79</v>
      </c>
      <c r="L399" s="354">
        <v>4.0199999999999996</v>
      </c>
      <c r="M399" s="354">
        <v>1471</v>
      </c>
      <c r="N399" s="354">
        <v>1.36</v>
      </c>
      <c r="O399" s="354"/>
      <c r="P399" s="354"/>
      <c r="Q399" s="354"/>
      <c r="R399" s="354"/>
      <c r="S399" s="354"/>
      <c r="T399" s="354"/>
      <c r="U399" s="354">
        <v>0.64</v>
      </c>
      <c r="V399" s="354">
        <v>0.63</v>
      </c>
      <c r="W399" s="354">
        <v>0.64</v>
      </c>
      <c r="X399" s="354">
        <v>0.64</v>
      </c>
      <c r="Y399" s="374">
        <f t="shared" si="16"/>
        <v>1.5873015873015817E-2</v>
      </c>
      <c r="Z399" s="374">
        <f t="shared" si="17"/>
        <v>0</v>
      </c>
      <c r="AA399" s="354">
        <v>1.83</v>
      </c>
      <c r="AB399" s="354">
        <v>13.56</v>
      </c>
      <c r="AC399" s="354">
        <v>6.28</v>
      </c>
      <c r="AD399" s="354">
        <v>6.25</v>
      </c>
      <c r="AE399" s="354">
        <v>6.31</v>
      </c>
      <c r="AF399" s="354">
        <v>0.46</v>
      </c>
      <c r="AG399" s="354">
        <v>10.417419189868168</v>
      </c>
      <c r="AH399" s="354">
        <v>0.40210213002600492</v>
      </c>
      <c r="AI399" s="354">
        <v>1.1982506393797423</v>
      </c>
      <c r="AJ399" s="354">
        <v>0.79584273456500165</v>
      </c>
      <c r="AK399" s="354">
        <v>3.3632362608928577</v>
      </c>
      <c r="AL399" s="354">
        <v>3.13</v>
      </c>
      <c r="AM399" s="354">
        <v>0.54</v>
      </c>
      <c r="AN399" s="354">
        <v>0.38</v>
      </c>
      <c r="AO399" s="354">
        <v>0.36056004832256477</v>
      </c>
      <c r="AP399" s="354">
        <v>4.085255920505988</v>
      </c>
      <c r="AQ399" s="354">
        <v>3.1346573438421665</v>
      </c>
      <c r="AR399" s="354">
        <v>4.7196575445880322</v>
      </c>
      <c r="AS399" s="354">
        <v>0.27389483350471988</v>
      </c>
      <c r="AT399" s="354">
        <v>7.42</v>
      </c>
      <c r="AU399" s="354">
        <v>1.28</v>
      </c>
      <c r="AV399" s="354">
        <v>12.16</v>
      </c>
      <c r="AW399" s="354">
        <v>14547.73</v>
      </c>
      <c r="AX399" s="354">
        <v>15770.16</v>
      </c>
      <c r="AY399" s="374">
        <v>0.12166538164996143</v>
      </c>
      <c r="AZ399" s="374">
        <v>1.5132924335378324</v>
      </c>
      <c r="BA399" s="374">
        <v>4.7110091743119265</v>
      </c>
      <c r="BB399" s="374">
        <v>1.5020180722891567</v>
      </c>
      <c r="BC399" s="374">
        <v>4.7110091743119265</v>
      </c>
      <c r="BD399" s="354">
        <v>8.99</v>
      </c>
      <c r="BE399" s="374">
        <v>4.7015616766031505E-2</v>
      </c>
      <c r="BF399" s="374">
        <v>2.1898143038733331E-2</v>
      </c>
      <c r="BG399" s="354">
        <v>5.26</v>
      </c>
      <c r="BH399" s="354">
        <v>0.46</v>
      </c>
      <c r="BI399" s="354">
        <v>3.56</v>
      </c>
      <c r="BJ399" s="354">
        <v>0.3</v>
      </c>
      <c r="BK399" s="374">
        <v>-0.33582949308755761</v>
      </c>
      <c r="BL399" s="374">
        <v>-3.8628368262853117E-2</v>
      </c>
      <c r="BM399" s="354">
        <v>0</v>
      </c>
      <c r="BN399" s="354">
        <v>0.69</v>
      </c>
      <c r="BO399" s="374">
        <v>0</v>
      </c>
      <c r="BP399" s="374">
        <v>9.9777203480398244E-2</v>
      </c>
      <c r="BQ399" s="374">
        <v>0.19747958674069521</v>
      </c>
      <c r="BR399" s="354">
        <v>1594</v>
      </c>
      <c r="BS399" s="354">
        <v>2721</v>
      </c>
      <c r="BT399" s="354">
        <v>1890.12</v>
      </c>
      <c r="BU399" s="354">
        <v>8217</v>
      </c>
      <c r="BV399" s="354">
        <v>753</v>
      </c>
      <c r="BW399" s="354">
        <v>151.33000000000001</v>
      </c>
      <c r="BX399" s="354">
        <v>7.53</v>
      </c>
      <c r="BY399" s="354">
        <v>6.17</v>
      </c>
      <c r="BZ399" s="354">
        <v>2.0184663364967839</v>
      </c>
      <c r="CA399" s="354">
        <v>38.590000000000003</v>
      </c>
      <c r="CB399" s="354">
        <v>0.5896519238859691</v>
      </c>
      <c r="CC399" s="354">
        <v>-0.29789647535753161</v>
      </c>
      <c r="CD399" s="354">
        <v>0.63</v>
      </c>
      <c r="CE399" s="354">
        <v>0.87</v>
      </c>
      <c r="CF399" s="354">
        <v>0.55000000000000004</v>
      </c>
      <c r="CG399" s="354">
        <v>0.16</v>
      </c>
      <c r="CH399" s="353" t="s">
        <v>100</v>
      </c>
      <c r="CI399" s="355">
        <v>10271</v>
      </c>
    </row>
    <row r="400" spans="1:87" ht="13.5" thickBot="1">
      <c r="A400" s="353" t="s">
        <v>1039</v>
      </c>
      <c r="B400" s="353" t="s">
        <v>1040</v>
      </c>
      <c r="C400" s="353" t="s">
        <v>108</v>
      </c>
      <c r="D400" s="353" t="s">
        <v>97</v>
      </c>
      <c r="E400" s="353" t="s">
        <v>420</v>
      </c>
      <c r="F400" s="353" t="s">
        <v>105</v>
      </c>
      <c r="G400" s="353">
        <v>12</v>
      </c>
      <c r="H400" s="353">
        <v>202112</v>
      </c>
      <c r="I400" s="353">
        <v>20221103</v>
      </c>
      <c r="J400" s="353">
        <v>20230209</v>
      </c>
      <c r="K400" s="354">
        <v>5426.67</v>
      </c>
      <c r="L400" s="354">
        <v>133.28</v>
      </c>
      <c r="M400" s="354">
        <v>41</v>
      </c>
      <c r="N400" s="354">
        <v>1</v>
      </c>
      <c r="O400" s="354">
        <v>-0.2</v>
      </c>
      <c r="P400" s="354">
        <v>0.12</v>
      </c>
      <c r="Q400" s="354">
        <v>-0.15</v>
      </c>
      <c r="R400" s="354">
        <v>70</v>
      </c>
      <c r="S400" s="354">
        <v>10</v>
      </c>
      <c r="T400" s="354">
        <v>36.18</v>
      </c>
      <c r="U400" s="354">
        <v>-2.73</v>
      </c>
      <c r="V400" s="354">
        <v>0.21</v>
      </c>
      <c r="W400" s="354">
        <v>-0.49</v>
      </c>
      <c r="X400" s="354">
        <v>0.04</v>
      </c>
      <c r="Y400" s="374">
        <f t="shared" si="16"/>
        <v>-3.3333333333333335</v>
      </c>
      <c r="Z400" s="374">
        <f t="shared" si="17"/>
        <v>-1.0816326530612246</v>
      </c>
      <c r="AA400" s="354">
        <v>-18.5</v>
      </c>
      <c r="AB400" s="354">
        <v>20</v>
      </c>
      <c r="AC400" s="354"/>
      <c r="AD400" s="354"/>
      <c r="AE400" s="354">
        <v>3332</v>
      </c>
      <c r="AF400" s="354"/>
      <c r="AG400" s="354">
        <v>14.053729872480815</v>
      </c>
      <c r="AH400" s="354">
        <v>-3.0623754733726072</v>
      </c>
      <c r="AI400" s="354">
        <v>1.2158304811797045</v>
      </c>
      <c r="AJ400" s="354">
        <v>0.95823056111184035</v>
      </c>
      <c r="AK400" s="354">
        <v>108.52664252336449</v>
      </c>
      <c r="AL400" s="354"/>
      <c r="AM400" s="354">
        <v>8.27</v>
      </c>
      <c r="AN400" s="354">
        <v>9.4600000000000009</v>
      </c>
      <c r="AO400" s="354">
        <v>9.814254830722156</v>
      </c>
      <c r="AP400" s="354">
        <v>-51.013946361124951</v>
      </c>
      <c r="AQ400" s="354">
        <v>113.44253037383176</v>
      </c>
      <c r="AR400" s="354">
        <v>143.9391435508191</v>
      </c>
      <c r="AS400" s="354">
        <v>23.252121238242825</v>
      </c>
      <c r="AT400" s="354">
        <v>16.12</v>
      </c>
      <c r="AU400" s="354">
        <v>16.079999999999998</v>
      </c>
      <c r="AV400" s="354">
        <v>8.2899999999999991</v>
      </c>
      <c r="AW400" s="354">
        <v>502.92</v>
      </c>
      <c r="AX400" s="354">
        <v>597.08000000000004</v>
      </c>
      <c r="AY400" s="374">
        <v>8.2866992082785168E-2</v>
      </c>
      <c r="AZ400" s="374">
        <v>-13.579020493226816</v>
      </c>
      <c r="BA400" s="374">
        <v>-14.043123543123544</v>
      </c>
      <c r="BB400" s="374">
        <v>-13.133333333333336</v>
      </c>
      <c r="BC400" s="374">
        <v>-14.043123543123544</v>
      </c>
      <c r="BD400" s="354">
        <v>-16.23</v>
      </c>
      <c r="BE400" s="374">
        <v>-9.9656477299809115E-2</v>
      </c>
      <c r="BF400" s="374">
        <v>-7.2869211736831488E-2</v>
      </c>
      <c r="BG400" s="354">
        <v>-8.92</v>
      </c>
      <c r="BH400" s="354">
        <v>3.72</v>
      </c>
      <c r="BI400" s="354">
        <v>-6.4</v>
      </c>
      <c r="BJ400" s="354">
        <v>2.6</v>
      </c>
      <c r="BK400" s="374">
        <v>-0.21187157589429584</v>
      </c>
      <c r="BL400" s="374">
        <v>-1.8329647887446655E-2</v>
      </c>
      <c r="BM400" s="354">
        <v>0</v>
      </c>
      <c r="BN400" s="354">
        <v>0</v>
      </c>
      <c r="BO400" s="374">
        <v>0</v>
      </c>
      <c r="BP400" s="374">
        <v>-2.3208605330599527E-2</v>
      </c>
      <c r="BQ400" s="374">
        <v>7.2620732179752966E-3</v>
      </c>
      <c r="BR400" s="354">
        <v>-91.33</v>
      </c>
      <c r="BS400" s="354">
        <v>-59.31</v>
      </c>
      <c r="BT400" s="354">
        <v>-31.98</v>
      </c>
      <c r="BU400" s="354">
        <v>520.09</v>
      </c>
      <c r="BV400" s="354">
        <v>-83.95</v>
      </c>
      <c r="BW400" s="354">
        <v>-1357.9</v>
      </c>
      <c r="BX400" s="354">
        <v>-21.79</v>
      </c>
      <c r="BY400" s="354">
        <v>-19.18</v>
      </c>
      <c r="BZ400" s="354">
        <v>-25.749088816420489</v>
      </c>
      <c r="CA400" s="354">
        <v>46.42</v>
      </c>
      <c r="CB400" s="354">
        <v>0.62398909633404909</v>
      </c>
      <c r="CC400" s="354">
        <v>-2.2106245188170828</v>
      </c>
      <c r="CD400" s="354">
        <v>0.87</v>
      </c>
      <c r="CE400" s="354">
        <v>2.66</v>
      </c>
      <c r="CF400" s="354">
        <v>3.12</v>
      </c>
      <c r="CG400" s="354">
        <v>2.79</v>
      </c>
      <c r="CH400" s="353" t="s">
        <v>100</v>
      </c>
      <c r="CI400" s="353">
        <v>726.51</v>
      </c>
    </row>
    <row r="401" spans="1:87" ht="13.5" thickBot="1">
      <c r="A401" s="353" t="s">
        <v>1041</v>
      </c>
      <c r="B401" s="353" t="s">
        <v>1042</v>
      </c>
      <c r="C401" s="353" t="s">
        <v>96</v>
      </c>
      <c r="D401" s="353" t="s">
        <v>123</v>
      </c>
      <c r="E401" s="353" t="s">
        <v>533</v>
      </c>
      <c r="F401" s="353" t="s">
        <v>105</v>
      </c>
      <c r="G401" s="353">
        <v>12</v>
      </c>
      <c r="H401" s="353">
        <v>202112</v>
      </c>
      <c r="I401" s="353">
        <v>20221107</v>
      </c>
      <c r="J401" s="353">
        <v>20230206</v>
      </c>
      <c r="K401" s="354">
        <v>10650.26</v>
      </c>
      <c r="L401" s="354">
        <v>133.91</v>
      </c>
      <c r="M401" s="354">
        <v>80</v>
      </c>
      <c r="N401" s="354">
        <v>0.93</v>
      </c>
      <c r="O401" s="354">
        <v>3.91</v>
      </c>
      <c r="P401" s="354">
        <v>3.87</v>
      </c>
      <c r="Q401" s="354">
        <v>4.13</v>
      </c>
      <c r="R401" s="354">
        <v>7.42</v>
      </c>
      <c r="S401" s="354">
        <v>-1.83</v>
      </c>
      <c r="T401" s="354">
        <v>1.22</v>
      </c>
      <c r="U401" s="354">
        <v>14.99</v>
      </c>
      <c r="V401" s="354">
        <v>11.26</v>
      </c>
      <c r="W401" s="354">
        <v>15.2</v>
      </c>
      <c r="X401" s="354">
        <v>16.88</v>
      </c>
      <c r="Y401" s="374">
        <f t="shared" si="16"/>
        <v>0.34991119005328586</v>
      </c>
      <c r="Z401" s="374">
        <f t="shared" si="17"/>
        <v>0.11052631578947358</v>
      </c>
      <c r="AA401" s="354">
        <v>-15.59</v>
      </c>
      <c r="AB401" s="354">
        <v>21.61</v>
      </c>
      <c r="AC401" s="354">
        <v>8.93</v>
      </c>
      <c r="AD401" s="354">
        <v>8.81</v>
      </c>
      <c r="AE401" s="354">
        <v>7.93</v>
      </c>
      <c r="AF401" s="354">
        <v>0.41</v>
      </c>
      <c r="AG401" s="354">
        <v>200.63452906340763</v>
      </c>
      <c r="AH401" s="354">
        <v>52.124200017602753</v>
      </c>
      <c r="AI401" s="354">
        <v>256.29698364201028</v>
      </c>
      <c r="AJ401" s="354">
        <v>254.94359574013308</v>
      </c>
      <c r="AK401" s="354">
        <v>1.9491609222283304</v>
      </c>
      <c r="AL401" s="354">
        <v>9.6999999999999993</v>
      </c>
      <c r="AM401" s="354">
        <v>1.56</v>
      </c>
      <c r="AN401" s="354">
        <v>2.19</v>
      </c>
      <c r="AO401" s="354">
        <v>2.5791985193267985E-2</v>
      </c>
      <c r="AP401" s="354">
        <v>4.2101140061614563E-2</v>
      </c>
      <c r="AQ401" s="354">
        <v>2.0190494360595737E-2</v>
      </c>
      <c r="AR401" s="354">
        <v>2.0297677169880353E-2</v>
      </c>
      <c r="AS401" s="354">
        <v>886.59077364113011</v>
      </c>
      <c r="AT401" s="354">
        <v>85.96</v>
      </c>
      <c r="AU401" s="354">
        <v>-3.25</v>
      </c>
      <c r="AV401" s="354">
        <v>-5.31</v>
      </c>
      <c r="AW401" s="354">
        <v>4323.1000000000004</v>
      </c>
      <c r="AX401" s="354">
        <v>4298.3599999999997</v>
      </c>
      <c r="AY401" s="374">
        <v>6.6349024681896282E-2</v>
      </c>
      <c r="AZ401" s="374">
        <v>9.3333640823998127</v>
      </c>
      <c r="BA401" s="374">
        <v>0</v>
      </c>
      <c r="BB401" s="374">
        <v>9.3180778032036624</v>
      </c>
      <c r="BC401" s="374">
        <v>0</v>
      </c>
      <c r="BD401" s="354">
        <v>17.149999999999999</v>
      </c>
      <c r="BE401" s="374">
        <v>0</v>
      </c>
      <c r="BF401" s="374">
        <v>1.6995976765724896E-2</v>
      </c>
      <c r="BG401" s="354">
        <v>8.59</v>
      </c>
      <c r="BH401" s="354">
        <v>7.12</v>
      </c>
      <c r="BI401" s="354">
        <v>1.93</v>
      </c>
      <c r="BJ401" s="354">
        <v>1.63</v>
      </c>
      <c r="BK401" s="374">
        <v>-5.2805455711784311E-3</v>
      </c>
      <c r="BL401" s="374">
        <v>-6.7455383088595357E-3</v>
      </c>
      <c r="BM401" s="354">
        <v>2.98</v>
      </c>
      <c r="BN401" s="354">
        <v>3</v>
      </c>
      <c r="BO401" s="374">
        <v>0.27619603744783017</v>
      </c>
      <c r="BP401" s="374">
        <v>0.10433937040207795</v>
      </c>
      <c r="BQ401" s="374">
        <v>1.9058353572559847</v>
      </c>
      <c r="BR401" s="354">
        <v>1791.81</v>
      </c>
      <c r="BS401" s="354">
        <v>1969.6</v>
      </c>
      <c r="BT401" s="354">
        <v>1101.45</v>
      </c>
      <c r="BU401" s="354">
        <v>4399.51</v>
      </c>
      <c r="BV401" s="354">
        <v>923.39</v>
      </c>
      <c r="BW401" s="354">
        <v>830.4</v>
      </c>
      <c r="BX401" s="354">
        <v>24.59</v>
      </c>
      <c r="BY401" s="354">
        <v>24.59</v>
      </c>
      <c r="BZ401" s="354">
        <v>0</v>
      </c>
      <c r="CA401" s="354">
        <v>53.21</v>
      </c>
      <c r="CB401" s="354">
        <v>0.88652683399506604</v>
      </c>
      <c r="CC401" s="354">
        <v>-1.0462327064535704</v>
      </c>
      <c r="CD401" s="354">
        <v>1.1399999999999999</v>
      </c>
      <c r="CE401" s="354">
        <v>1.1299999999999999</v>
      </c>
      <c r="CF401" s="354">
        <v>1.01</v>
      </c>
      <c r="CG401" s="354">
        <v>0.23</v>
      </c>
      <c r="CH401" s="353" t="s">
        <v>100</v>
      </c>
      <c r="CI401" s="355">
        <v>6964.84</v>
      </c>
    </row>
    <row r="402" spans="1:87" ht="13.5" thickBot="1">
      <c r="A402" s="353" t="s">
        <v>1043</v>
      </c>
      <c r="B402" s="353" t="s">
        <v>1044</v>
      </c>
      <c r="C402" s="353" t="s">
        <v>108</v>
      </c>
      <c r="D402" s="353" t="s">
        <v>412</v>
      </c>
      <c r="E402" s="353" t="s">
        <v>1045</v>
      </c>
      <c r="F402" s="353" t="s">
        <v>99</v>
      </c>
      <c r="G402" s="353">
        <v>12</v>
      </c>
      <c r="H402" s="353">
        <v>202112</v>
      </c>
      <c r="I402" s="353">
        <v>20221101</v>
      </c>
      <c r="J402" s="353">
        <v>20230228</v>
      </c>
      <c r="K402" s="354">
        <v>10359.25</v>
      </c>
      <c r="L402" s="354">
        <v>48.28</v>
      </c>
      <c r="M402" s="354">
        <v>215</v>
      </c>
      <c r="N402" s="354">
        <v>2.82</v>
      </c>
      <c r="O402" s="354">
        <v>0.15</v>
      </c>
      <c r="P402" s="354">
        <v>0.13</v>
      </c>
      <c r="Q402" s="354">
        <v>-0.16</v>
      </c>
      <c r="R402" s="354">
        <v>60</v>
      </c>
      <c r="S402" s="354">
        <v>-36</v>
      </c>
      <c r="T402" s="354">
        <v>-3.72</v>
      </c>
      <c r="U402" s="354">
        <v>-2.85</v>
      </c>
      <c r="V402" s="354">
        <v>-3.58</v>
      </c>
      <c r="W402" s="354">
        <v>-3.34</v>
      </c>
      <c r="X402" s="354">
        <v>0.96</v>
      </c>
      <c r="Y402" s="374">
        <f t="shared" si="16"/>
        <v>-6.7039106145251437E-2</v>
      </c>
      <c r="Z402" s="374">
        <f t="shared" si="17"/>
        <v>-1.2874251497005988</v>
      </c>
      <c r="AA402" s="354"/>
      <c r="AB402" s="354"/>
      <c r="AC402" s="354"/>
      <c r="AD402" s="354"/>
      <c r="AE402" s="354">
        <v>50.42</v>
      </c>
      <c r="AF402" s="354"/>
      <c r="AG402" s="354">
        <v>49.490654205607477</v>
      </c>
      <c r="AH402" s="354">
        <v>-5.537383177570093</v>
      </c>
      <c r="AI402" s="354">
        <v>3.2897196261682242</v>
      </c>
      <c r="AJ402" s="354">
        <v>-1.219626168224299</v>
      </c>
      <c r="AK402" s="354">
        <v>14.365965909090908</v>
      </c>
      <c r="AL402" s="354">
        <v>10.72</v>
      </c>
      <c r="AM402" s="354">
        <v>2.66</v>
      </c>
      <c r="AN402" s="354">
        <v>0.98</v>
      </c>
      <c r="AO402" s="354">
        <v>3.2727447833065813</v>
      </c>
      <c r="AP402" s="354">
        <v>16.608356492573073</v>
      </c>
      <c r="AQ402" s="354">
        <v>49.23528409090909</v>
      </c>
      <c r="AR402" s="354">
        <v>-132.8032183908046</v>
      </c>
      <c r="AS402" s="354">
        <v>4.4112149532710276</v>
      </c>
      <c r="AT402" s="354">
        <v>18.14</v>
      </c>
      <c r="AU402" s="354">
        <v>56.23</v>
      </c>
      <c r="AV402" s="354">
        <v>175.47</v>
      </c>
      <c r="AW402" s="354">
        <v>9570</v>
      </c>
      <c r="AX402" s="354">
        <v>10805.08</v>
      </c>
      <c r="AY402" s="374">
        <v>1.7547495682210708</v>
      </c>
      <c r="AZ402" s="374">
        <v>0.4200341491178145</v>
      </c>
      <c r="BA402" s="374">
        <v>4.3409610983981697</v>
      </c>
      <c r="BB402" s="374">
        <v>0.64222222222222225</v>
      </c>
      <c r="BC402" s="374">
        <v>4.3409610983981697</v>
      </c>
      <c r="BD402" s="354">
        <v>-15.21</v>
      </c>
      <c r="BE402" s="374">
        <v>4.405159137577002E-2</v>
      </c>
      <c r="BF402" s="374">
        <v>-4.1124414367516918E-2</v>
      </c>
      <c r="BG402" s="354">
        <v>-2.2599999999999998</v>
      </c>
      <c r="BH402" s="354">
        <v>-1.42</v>
      </c>
      <c r="BI402" s="354">
        <v>-1.67</v>
      </c>
      <c r="BJ402" s="354">
        <v>-0.96</v>
      </c>
      <c r="BK402" s="374">
        <v>-1.3707386363636365</v>
      </c>
      <c r="BL402" s="374">
        <v>-9.1115097724483035E-2</v>
      </c>
      <c r="BM402" s="354">
        <v>0</v>
      </c>
      <c r="BN402" s="354">
        <v>0</v>
      </c>
      <c r="BO402" s="374">
        <v>0</v>
      </c>
      <c r="BP402" s="374">
        <v>-0.1171684971978437</v>
      </c>
      <c r="BQ402" s="374">
        <v>-2.5806732294208615E-2</v>
      </c>
      <c r="BR402" s="354">
        <v>1026</v>
      </c>
      <c r="BS402" s="354">
        <v>2640</v>
      </c>
      <c r="BT402" s="354">
        <v>963</v>
      </c>
      <c r="BU402" s="354">
        <v>13722</v>
      </c>
      <c r="BV402" s="354">
        <v>-1019</v>
      </c>
      <c r="BW402" s="354">
        <v>42</v>
      </c>
      <c r="BX402" s="354">
        <v>-11.18</v>
      </c>
      <c r="BY402" s="354">
        <v>-5.74</v>
      </c>
      <c r="BZ402" s="354">
        <v>0.61267291387773315</v>
      </c>
      <c r="CA402" s="354">
        <v>86.72</v>
      </c>
      <c r="CB402" s="354">
        <v>0.88414597844853249</v>
      </c>
      <c r="CC402" s="354">
        <v>11.762338284619071</v>
      </c>
      <c r="CD402" s="354">
        <v>6.53</v>
      </c>
      <c r="CE402" s="354">
        <v>0.8</v>
      </c>
      <c r="CF402" s="354">
        <v>1.1200000000000001</v>
      </c>
      <c r="CG402" s="354">
        <v>1.03</v>
      </c>
      <c r="CH402" s="353" t="s">
        <v>100</v>
      </c>
      <c r="CI402" s="355">
        <v>4541</v>
      </c>
    </row>
    <row r="403" spans="1:87" ht="13.5" thickBot="1">
      <c r="A403" s="353" t="s">
        <v>1046</v>
      </c>
      <c r="B403" s="353" t="s">
        <v>1047</v>
      </c>
      <c r="C403" s="353" t="s">
        <v>96</v>
      </c>
      <c r="D403" s="353" t="s">
        <v>208</v>
      </c>
      <c r="E403" s="353" t="s">
        <v>209</v>
      </c>
      <c r="F403" s="353" t="s">
        <v>99</v>
      </c>
      <c r="G403" s="353">
        <v>12</v>
      </c>
      <c r="H403" s="353">
        <v>202112</v>
      </c>
      <c r="I403" s="353">
        <v>20221104</v>
      </c>
      <c r="J403" s="353">
        <v>20230210</v>
      </c>
      <c r="K403" s="354">
        <v>49029.91</v>
      </c>
      <c r="L403" s="354">
        <v>58.84</v>
      </c>
      <c r="M403" s="354">
        <v>833</v>
      </c>
      <c r="N403" s="354">
        <v>0.42</v>
      </c>
      <c r="O403" s="354">
        <v>1.08</v>
      </c>
      <c r="P403" s="354">
        <v>1.05</v>
      </c>
      <c r="Q403" s="354">
        <v>1.26</v>
      </c>
      <c r="R403" s="354">
        <v>2.78</v>
      </c>
      <c r="S403" s="354">
        <v>0</v>
      </c>
      <c r="T403" s="354">
        <v>0.49</v>
      </c>
      <c r="U403" s="354">
        <v>3.96</v>
      </c>
      <c r="V403" s="354">
        <v>3.86</v>
      </c>
      <c r="W403" s="354">
        <v>4.1100000000000003</v>
      </c>
      <c r="X403" s="354">
        <v>4.21</v>
      </c>
      <c r="Y403" s="374">
        <f t="shared" si="16"/>
        <v>6.476683937823835E-2</v>
      </c>
      <c r="Z403" s="374">
        <f t="shared" si="17"/>
        <v>2.4330900243308973E-2</v>
      </c>
      <c r="AA403" s="354">
        <v>0.09</v>
      </c>
      <c r="AB403" s="354">
        <v>5.8</v>
      </c>
      <c r="AC403" s="354">
        <v>14.86</v>
      </c>
      <c r="AD403" s="354">
        <v>14.3</v>
      </c>
      <c r="AE403" s="354">
        <v>13.97</v>
      </c>
      <c r="AF403" s="354">
        <v>2.4700000000000002</v>
      </c>
      <c r="AG403" s="354">
        <v>19.386259908719673</v>
      </c>
      <c r="AH403" s="354">
        <v>2.8549123228441027</v>
      </c>
      <c r="AI403" s="354">
        <v>3.8109536392024981</v>
      </c>
      <c r="AJ403" s="354">
        <v>-4.6793177996637043</v>
      </c>
      <c r="AK403" s="354">
        <v>15.381976678222502</v>
      </c>
      <c r="AL403" s="354">
        <v>7.98</v>
      </c>
      <c r="AM403" s="354">
        <v>1.83</v>
      </c>
      <c r="AN403" s="354">
        <v>3.04</v>
      </c>
      <c r="AO403" s="354">
        <v>5.739298184746918</v>
      </c>
      <c r="AP403" s="354">
        <v>16.209625896762905</v>
      </c>
      <c r="AQ403" s="354">
        <v>29.195717617396785</v>
      </c>
      <c r="AR403" s="354">
        <v>-23.777723819301848</v>
      </c>
      <c r="AS403" s="354">
        <v>0.19577227960605337</v>
      </c>
      <c r="AT403" s="354">
        <v>32.15</v>
      </c>
      <c r="AU403" s="354">
        <v>3.05</v>
      </c>
      <c r="AV403" s="354">
        <v>-1.47</v>
      </c>
      <c r="AW403" s="354">
        <v>13964</v>
      </c>
      <c r="AX403" s="354">
        <v>16298.37</v>
      </c>
      <c r="AY403" s="374">
        <v>-1.467682754727632E-2</v>
      </c>
      <c r="AZ403" s="374">
        <v>9.1995012468827912</v>
      </c>
      <c r="BA403" s="374">
        <v>0.46909975669099763</v>
      </c>
      <c r="BB403" s="374">
        <v>9.1590029727507893</v>
      </c>
      <c r="BC403" s="374">
        <v>0.46909975669099763</v>
      </c>
      <c r="BD403" s="354">
        <v>12.84</v>
      </c>
      <c r="BE403" s="374">
        <v>2.919124809824546E-2</v>
      </c>
      <c r="BF403" s="374">
        <v>2.2958419858019028E-2</v>
      </c>
      <c r="BG403" s="354">
        <v>5.0599999999999996</v>
      </c>
      <c r="BH403" s="354">
        <v>5.09</v>
      </c>
      <c r="BI403" s="354">
        <v>3.29</v>
      </c>
      <c r="BJ403" s="354">
        <v>3.27</v>
      </c>
      <c r="BK403" s="374">
        <v>-2.2278600693350143</v>
      </c>
      <c r="BL403" s="374">
        <v>-0.43795303884517689</v>
      </c>
      <c r="BM403" s="354">
        <v>4.54</v>
      </c>
      <c r="BN403" s="354">
        <v>4.1500000000000004</v>
      </c>
      <c r="BO403" s="374">
        <v>0.93575553218342478</v>
      </c>
      <c r="BP403" s="374">
        <v>4.8702018472263783E-2</v>
      </c>
      <c r="BQ403" s="374">
        <v>-7.9824595695389008E-2</v>
      </c>
      <c r="BR403" s="354">
        <v>4452</v>
      </c>
      <c r="BS403" s="354">
        <v>7220</v>
      </c>
      <c r="BT403" s="354">
        <v>5959</v>
      </c>
      <c r="BU403" s="354">
        <v>37426</v>
      </c>
      <c r="BV403" s="354">
        <v>3288</v>
      </c>
      <c r="BW403" s="354">
        <v>919.95</v>
      </c>
      <c r="BX403" s="354">
        <v>14.73</v>
      </c>
      <c r="BY403" s="354">
        <v>20.8</v>
      </c>
      <c r="BZ403" s="354">
        <v>-15.327586206896552</v>
      </c>
      <c r="CA403" s="354">
        <v>57.18</v>
      </c>
      <c r="CB403" s="354">
        <v>0.72402569179504517</v>
      </c>
      <c r="CC403" s="354">
        <v>7.6694663167104116</v>
      </c>
      <c r="CD403" s="354">
        <v>1.42</v>
      </c>
      <c r="CE403" s="354">
        <v>0.71</v>
      </c>
      <c r="CF403" s="354">
        <v>0.65</v>
      </c>
      <c r="CG403" s="354">
        <v>0.35</v>
      </c>
      <c r="CH403" s="355">
        <v>3393</v>
      </c>
      <c r="CI403" s="355">
        <v>25525</v>
      </c>
    </row>
    <row r="404" spans="1:87" ht="13.5" thickBot="1">
      <c r="A404" s="353" t="s">
        <v>1048</v>
      </c>
      <c r="B404" s="353" t="s">
        <v>1049</v>
      </c>
      <c r="C404" s="353" t="s">
        <v>96</v>
      </c>
      <c r="D404" s="353" t="s">
        <v>109</v>
      </c>
      <c r="E404" s="353" t="s">
        <v>110</v>
      </c>
      <c r="F404" s="353" t="s">
        <v>99</v>
      </c>
      <c r="G404" s="353">
        <v>12</v>
      </c>
      <c r="H404" s="353">
        <v>202112</v>
      </c>
      <c r="I404" s="353">
        <v>20221013</v>
      </c>
      <c r="J404" s="353">
        <v>20230112</v>
      </c>
      <c r="K404" s="354">
        <v>21319.51</v>
      </c>
      <c r="L404" s="354">
        <v>33.25</v>
      </c>
      <c r="M404" s="354">
        <v>641</v>
      </c>
      <c r="N404" s="354">
        <v>1.21</v>
      </c>
      <c r="O404" s="354">
        <v>1.56</v>
      </c>
      <c r="P404" s="354">
        <v>1.17</v>
      </c>
      <c r="Q404" s="354">
        <v>0.4</v>
      </c>
      <c r="R404" s="354">
        <v>-3.21</v>
      </c>
      <c r="S404" s="354">
        <v>-15.79</v>
      </c>
      <c r="T404" s="354">
        <v>7.89</v>
      </c>
      <c r="U404" s="354">
        <v>1.94</v>
      </c>
      <c r="V404" s="354">
        <v>-4.2</v>
      </c>
      <c r="W404" s="354">
        <v>2.95</v>
      </c>
      <c r="X404" s="354">
        <v>4.8099999999999996</v>
      </c>
      <c r="Y404" s="374">
        <f t="shared" si="16"/>
        <v>-1.7023809523809526</v>
      </c>
      <c r="Z404" s="374">
        <f t="shared" si="17"/>
        <v>0.63050847457627102</v>
      </c>
      <c r="AA404" s="354">
        <v>-27.57</v>
      </c>
      <c r="AB404" s="354"/>
      <c r="AC404" s="354">
        <v>17.14</v>
      </c>
      <c r="AD404" s="354">
        <v>11.26</v>
      </c>
      <c r="AE404" s="354">
        <v>6.91</v>
      </c>
      <c r="AF404" s="354"/>
      <c r="AG404" s="354">
        <v>73.067398119122259</v>
      </c>
      <c r="AH404" s="354">
        <v>0.12852664576802508</v>
      </c>
      <c r="AI404" s="354">
        <v>8.9827586206896548</v>
      </c>
      <c r="AJ404" s="354">
        <v>0.5438871473354232</v>
      </c>
      <c r="AK404" s="354">
        <v>3.6859500959692899</v>
      </c>
      <c r="AL404" s="354"/>
      <c r="AM404" s="354">
        <v>4.6399999999999997</v>
      </c>
      <c r="AN404" s="354">
        <v>0.46</v>
      </c>
      <c r="AO404" s="354">
        <v>0.96396550614582677</v>
      </c>
      <c r="AP404" s="354">
        <v>18.222700729927009</v>
      </c>
      <c r="AQ404" s="354">
        <v>7.8410713662537077</v>
      </c>
      <c r="AR404" s="354">
        <v>129.50195965417868</v>
      </c>
      <c r="AS404" s="354">
        <v>13.115987460815049</v>
      </c>
      <c r="AT404" s="354">
        <v>7.16</v>
      </c>
      <c r="AU404" s="354">
        <v>-10.46</v>
      </c>
      <c r="AV404" s="354">
        <v>74.900000000000006</v>
      </c>
      <c r="AW404" s="354">
        <v>29899</v>
      </c>
      <c r="AX404" s="354">
        <v>48539.06</v>
      </c>
      <c r="AY404" s="374">
        <v>0.74899093302135122</v>
      </c>
      <c r="AZ404" s="374">
        <v>1.0226079935405732</v>
      </c>
      <c r="BA404" s="374">
        <v>1.151255112679445</v>
      </c>
      <c r="BB404" s="374">
        <v>1.0225756798358132</v>
      </c>
      <c r="BC404" s="374">
        <v>1.151255112679445</v>
      </c>
      <c r="BD404" s="354">
        <v>32.619999999999997</v>
      </c>
      <c r="BE404" s="374">
        <v>5.2540341565723583E-2</v>
      </c>
      <c r="BF404" s="374">
        <v>1.2311942584306778E-3</v>
      </c>
      <c r="BG404" s="354">
        <v>4.57</v>
      </c>
      <c r="BH404" s="354">
        <v>3.04</v>
      </c>
      <c r="BI404" s="354">
        <v>1.7</v>
      </c>
      <c r="BJ404" s="354">
        <v>1.1599999999999999</v>
      </c>
      <c r="BK404" s="374">
        <v>-0.9394521025998952</v>
      </c>
      <c r="BL404" s="374">
        <v>-0.11549434755561276</v>
      </c>
      <c r="BM404" s="354">
        <v>0</v>
      </c>
      <c r="BN404" s="354">
        <v>1.25</v>
      </c>
      <c r="BO404" s="374">
        <v>0</v>
      </c>
      <c r="BP404" s="374">
        <v>3.8818074831780455E-3</v>
      </c>
      <c r="BQ404" s="374">
        <v>1.6426673130033924E-2</v>
      </c>
      <c r="BR404" s="354">
        <v>1677</v>
      </c>
      <c r="BS404" s="354">
        <v>3675</v>
      </c>
      <c r="BT404" s="354">
        <v>-600</v>
      </c>
      <c r="BU404" s="354">
        <v>25138</v>
      </c>
      <c r="BV404" s="354">
        <v>280</v>
      </c>
      <c r="BW404" s="354">
        <v>102.26</v>
      </c>
      <c r="BX404" s="354">
        <v>0.18</v>
      </c>
      <c r="BY404" s="354">
        <v>2.67</v>
      </c>
      <c r="BZ404" s="354">
        <v>2.324810606060606</v>
      </c>
      <c r="CA404" s="354">
        <v>82.2</v>
      </c>
      <c r="CB404" s="354">
        <v>0.93677337594357801</v>
      </c>
      <c r="CC404" s="354">
        <v>9.6565287915652878</v>
      </c>
      <c r="CD404" s="354">
        <v>4.62</v>
      </c>
      <c r="CE404" s="354">
        <v>0.56999999999999995</v>
      </c>
      <c r="CF404" s="354">
        <v>0.74</v>
      </c>
      <c r="CG404" s="354">
        <v>0.59</v>
      </c>
      <c r="CH404" s="353" t="s">
        <v>100</v>
      </c>
      <c r="CI404" s="355">
        <v>3887</v>
      </c>
    </row>
    <row r="405" spans="1:87" ht="13.5" thickBot="1">
      <c r="A405" s="353" t="s">
        <v>1050</v>
      </c>
      <c r="B405" s="353" t="s">
        <v>1051</v>
      </c>
      <c r="C405" s="353" t="s">
        <v>96</v>
      </c>
      <c r="D405" s="353" t="s">
        <v>143</v>
      </c>
      <c r="E405" s="353" t="s">
        <v>400</v>
      </c>
      <c r="F405" s="353" t="s">
        <v>105</v>
      </c>
      <c r="G405" s="353">
        <v>12</v>
      </c>
      <c r="H405" s="353">
        <v>202112</v>
      </c>
      <c r="I405" s="353">
        <v>20221108</v>
      </c>
      <c r="J405" s="353">
        <v>20230227</v>
      </c>
      <c r="K405" s="354">
        <v>9869.51</v>
      </c>
      <c r="L405" s="354">
        <v>61.58</v>
      </c>
      <c r="M405" s="354">
        <v>160</v>
      </c>
      <c r="N405" s="354">
        <v>1.22</v>
      </c>
      <c r="O405" s="354">
        <v>1.42</v>
      </c>
      <c r="P405" s="354">
        <v>1.47</v>
      </c>
      <c r="Q405" s="354">
        <v>1.54</v>
      </c>
      <c r="R405" s="354">
        <v>-15.49</v>
      </c>
      <c r="S405" s="354">
        <v>-6.82</v>
      </c>
      <c r="T405" s="354">
        <v>-1.48</v>
      </c>
      <c r="U405" s="354">
        <v>4.53</v>
      </c>
      <c r="V405" s="354">
        <v>3.84</v>
      </c>
      <c r="W405" s="354">
        <v>5.15</v>
      </c>
      <c r="X405" s="354">
        <v>6.51</v>
      </c>
      <c r="Y405" s="374">
        <f t="shared" si="16"/>
        <v>0.34114583333333348</v>
      </c>
      <c r="Z405" s="374">
        <f t="shared" si="17"/>
        <v>0.26407766990291259</v>
      </c>
      <c r="AA405" s="354">
        <v>72.5</v>
      </c>
      <c r="AB405" s="354"/>
      <c r="AC405" s="354">
        <v>13.59</v>
      </c>
      <c r="AD405" s="354">
        <v>11.96</v>
      </c>
      <c r="AE405" s="354">
        <v>9.4499999999999993</v>
      </c>
      <c r="AF405" s="354"/>
      <c r="AG405" s="354">
        <v>37.824911107374817</v>
      </c>
      <c r="AH405" s="354">
        <v>4.5886902426721967</v>
      </c>
      <c r="AI405" s="354">
        <v>5.5472049418695164</v>
      </c>
      <c r="AJ405" s="354">
        <v>3.4319216374924495</v>
      </c>
      <c r="AK405" s="354">
        <v>10.964080223706764</v>
      </c>
      <c r="AL405" s="354">
        <v>10.26</v>
      </c>
      <c r="AM405" s="354">
        <v>2.69</v>
      </c>
      <c r="AN405" s="354">
        <v>1.62</v>
      </c>
      <c r="AO405" s="354">
        <v>2.1571039919897124</v>
      </c>
      <c r="AP405" s="354">
        <v>9.8085676107432196</v>
      </c>
      <c r="AQ405" s="354">
        <v>14.708716840534841</v>
      </c>
      <c r="AR405" s="354">
        <v>23.774513338244528</v>
      </c>
      <c r="AS405" s="354">
        <v>0.78482068909687586</v>
      </c>
      <c r="AT405" s="354">
        <v>22.88</v>
      </c>
      <c r="AU405" s="354">
        <v>10</v>
      </c>
      <c r="AV405" s="354">
        <v>32.74</v>
      </c>
      <c r="AW405" s="354">
        <v>4741.37</v>
      </c>
      <c r="AX405" s="354">
        <v>6583.66</v>
      </c>
      <c r="AY405" s="374">
        <v>6.1838250485670675E-2</v>
      </c>
      <c r="AZ405" s="374">
        <v>-5.0483045425463849E-2</v>
      </c>
      <c r="BA405" s="374">
        <v>-9.4331691959791603E-2</v>
      </c>
      <c r="BB405" s="374">
        <v>-3.6842105263157815E-2</v>
      </c>
      <c r="BC405" s="374">
        <v>-9.4331691959791603E-2</v>
      </c>
      <c r="BD405" s="354">
        <v>21.15</v>
      </c>
      <c r="BE405" s="374">
        <v>0.12734984746370251</v>
      </c>
      <c r="BF405" s="374">
        <v>9.2863378231086258E-2</v>
      </c>
      <c r="BG405" s="354">
        <v>12.78</v>
      </c>
      <c r="BH405" s="354">
        <v>7.34</v>
      </c>
      <c r="BI405" s="354">
        <v>10.06</v>
      </c>
      <c r="BJ405" s="354">
        <v>5.83</v>
      </c>
      <c r="BK405" s="374">
        <v>-0.38132416713347089</v>
      </c>
      <c r="BL405" s="374">
        <v>-5.592302116381298E-2</v>
      </c>
      <c r="BM405" s="354">
        <v>0</v>
      </c>
      <c r="BN405" s="354">
        <v>0</v>
      </c>
      <c r="BO405" s="374">
        <v>0</v>
      </c>
      <c r="BP405" s="374">
        <v>7.5447060879187719E-2</v>
      </c>
      <c r="BQ405" s="374">
        <v>5.6427517880507226E-2</v>
      </c>
      <c r="BR405" s="354">
        <v>883.47</v>
      </c>
      <c r="BS405" s="354">
        <v>1203.9000000000001</v>
      </c>
      <c r="BT405" s="354">
        <v>971.34</v>
      </c>
      <c r="BU405" s="354">
        <v>1438.97</v>
      </c>
      <c r="BV405" s="354">
        <v>650.91</v>
      </c>
      <c r="BW405" s="354">
        <v>119.3</v>
      </c>
      <c r="BX405" s="354">
        <v>12.13</v>
      </c>
      <c r="BY405" s="354">
        <v>12.26</v>
      </c>
      <c r="BZ405" s="354">
        <v>10.496721363573768</v>
      </c>
      <c r="CA405" s="354">
        <v>46.75</v>
      </c>
      <c r="CB405" s="354">
        <v>0.58350363740433664</v>
      </c>
      <c r="CC405" s="354">
        <v>2.4971261485299863</v>
      </c>
      <c r="CD405" s="354">
        <v>0.88</v>
      </c>
      <c r="CE405" s="354">
        <v>1.52</v>
      </c>
      <c r="CF405" s="354">
        <v>0.84</v>
      </c>
      <c r="CG405" s="354">
        <v>0.21</v>
      </c>
      <c r="CH405" s="353" t="s">
        <v>100</v>
      </c>
      <c r="CI405" s="355">
        <v>3347.78</v>
      </c>
    </row>
    <row r="406" spans="1:87" ht="13.5" thickBot="1">
      <c r="A406" s="353" t="s">
        <v>1052</v>
      </c>
      <c r="B406" s="353" t="s">
        <v>1053</v>
      </c>
      <c r="C406" s="353" t="s">
        <v>96</v>
      </c>
      <c r="D406" s="353" t="s">
        <v>97</v>
      </c>
      <c r="E406" s="353" t="s">
        <v>277</v>
      </c>
      <c r="F406" s="353" t="s">
        <v>105</v>
      </c>
      <c r="G406" s="353">
        <v>12</v>
      </c>
      <c r="H406" s="353">
        <v>202112</v>
      </c>
      <c r="I406" s="353">
        <v>20221103</v>
      </c>
      <c r="J406" s="353">
        <v>20230215</v>
      </c>
      <c r="K406" s="354">
        <v>21449.01</v>
      </c>
      <c r="L406" s="354">
        <v>55.25</v>
      </c>
      <c r="M406" s="354">
        <v>388</v>
      </c>
      <c r="N406" s="354">
        <v>1.3</v>
      </c>
      <c r="O406" s="354">
        <v>-0.6</v>
      </c>
      <c r="P406" s="354">
        <v>-0.68</v>
      </c>
      <c r="Q406" s="354">
        <v>-0.67</v>
      </c>
      <c r="R406" s="354">
        <v>-28.33</v>
      </c>
      <c r="S406" s="354">
        <v>-84.62</v>
      </c>
      <c r="T406" s="354">
        <v>-50</v>
      </c>
      <c r="U406" s="354">
        <v>-2.42</v>
      </c>
      <c r="V406" s="354">
        <v>-1.18</v>
      </c>
      <c r="W406" s="354">
        <v>-2.69</v>
      </c>
      <c r="X406" s="354">
        <v>-2.44</v>
      </c>
      <c r="Y406" s="374">
        <f t="shared" si="16"/>
        <v>1.2796610169491527</v>
      </c>
      <c r="Z406" s="374">
        <f t="shared" si="17"/>
        <v>-9.2936802973977661E-2</v>
      </c>
      <c r="AA406" s="354"/>
      <c r="AB406" s="354">
        <v>20.69</v>
      </c>
      <c r="AC406" s="354"/>
      <c r="AD406" s="354"/>
      <c r="AE406" s="354"/>
      <c r="AF406" s="354"/>
      <c r="AG406" s="354">
        <v>15.763236960567216</v>
      </c>
      <c r="AH406" s="354">
        <v>-2.2871638129100003</v>
      </c>
      <c r="AI406" s="354">
        <v>1.3281144413602386</v>
      </c>
      <c r="AJ406" s="354">
        <v>0.49641850939296595</v>
      </c>
      <c r="AK406" s="354">
        <v>39.5447849706458</v>
      </c>
      <c r="AL406" s="354"/>
      <c r="AM406" s="354">
        <v>3.14</v>
      </c>
      <c r="AN406" s="354">
        <v>3.54</v>
      </c>
      <c r="AO406" s="354">
        <v>3.0325449497114594</v>
      </c>
      <c r="AP406" s="354">
        <v>-32.09840335078534</v>
      </c>
      <c r="AQ406" s="354">
        <v>35.992925870841489</v>
      </c>
      <c r="AR406" s="354">
        <v>96.29521005235604</v>
      </c>
      <c r="AS406" s="354">
        <v>9.9075777895601362</v>
      </c>
      <c r="AT406" s="354">
        <v>17.579999999999998</v>
      </c>
      <c r="AU406" s="354"/>
      <c r="AV406" s="354">
        <v>69.37</v>
      </c>
      <c r="AW406" s="354">
        <v>4888</v>
      </c>
      <c r="AX406" s="354">
        <v>6533.51</v>
      </c>
      <c r="AY406" s="374">
        <v>0.69369369369369371</v>
      </c>
      <c r="AZ406" s="374">
        <v>-1.5184381778741865E-2</v>
      </c>
      <c r="BA406" s="374">
        <v>-3.669724770642202E-2</v>
      </c>
      <c r="BB406" s="374">
        <v>0.81190798376184037</v>
      </c>
      <c r="BC406" s="374">
        <v>-3.669724770642202E-2</v>
      </c>
      <c r="BD406" s="354">
        <v>-14.94</v>
      </c>
      <c r="BE406" s="374">
        <v>-0.123773173391494</v>
      </c>
      <c r="BF406" s="374">
        <v>-9.9807190654417594E-2</v>
      </c>
      <c r="BG406" s="354">
        <v>-14.93</v>
      </c>
      <c r="BH406" s="354"/>
      <c r="BI406" s="354">
        <v>-10.63</v>
      </c>
      <c r="BJ406" s="354"/>
      <c r="BK406" s="374">
        <v>-0.6262230919765166</v>
      </c>
      <c r="BL406" s="374">
        <v>-5.2761747732893653E-2</v>
      </c>
      <c r="BM406" s="354">
        <v>0</v>
      </c>
      <c r="BN406" s="354"/>
      <c r="BO406" s="374">
        <v>0</v>
      </c>
      <c r="BP406" s="374">
        <v>-4.3548435127760854E-2</v>
      </c>
      <c r="BQ406" s="374">
        <v>9.4519898970480964E-3</v>
      </c>
      <c r="BR406" s="354">
        <v>-449</v>
      </c>
      <c r="BS406" s="354">
        <v>-293</v>
      </c>
      <c r="BT406" s="354">
        <v>-312</v>
      </c>
      <c r="BU406" s="354" t="s">
        <v>100</v>
      </c>
      <c r="BV406" s="354">
        <v>-468</v>
      </c>
      <c r="BW406" s="354">
        <v>-1.52</v>
      </c>
      <c r="BX406" s="354">
        <v>-14.51</v>
      </c>
      <c r="BY406" s="354">
        <v>-14.51</v>
      </c>
      <c r="BZ406" s="354">
        <v>-75.666666666666671</v>
      </c>
      <c r="CA406" s="354">
        <v>0.23</v>
      </c>
      <c r="CB406" s="354">
        <v>0.28381490787269681</v>
      </c>
      <c r="CC406" s="354">
        <v>3.167539267015707</v>
      </c>
      <c r="CD406" s="354">
        <v>0</v>
      </c>
      <c r="CE406" s="354">
        <v>2.12</v>
      </c>
      <c r="CF406" s="354">
        <v>2.59</v>
      </c>
      <c r="CG406" s="354">
        <v>2.4</v>
      </c>
      <c r="CH406" s="353" t="s">
        <v>100</v>
      </c>
      <c r="CI406" s="355">
        <v>4667</v>
      </c>
    </row>
    <row r="407" spans="1:87" ht="13.5" thickBot="1">
      <c r="A407" s="353" t="s">
        <v>1054</v>
      </c>
      <c r="B407" s="353" t="s">
        <v>1055</v>
      </c>
      <c r="C407" s="353" t="s">
        <v>96</v>
      </c>
      <c r="D407" s="353" t="s">
        <v>163</v>
      </c>
      <c r="E407" s="353" t="s">
        <v>164</v>
      </c>
      <c r="F407" s="353" t="s">
        <v>105</v>
      </c>
      <c r="G407" s="353">
        <v>12</v>
      </c>
      <c r="H407" s="353">
        <v>202112</v>
      </c>
      <c r="I407" s="353">
        <v>20221026</v>
      </c>
      <c r="J407" s="353">
        <v>20230215</v>
      </c>
      <c r="K407" s="354">
        <v>3918.82</v>
      </c>
      <c r="L407" s="354">
        <v>42.37</v>
      </c>
      <c r="M407" s="354">
        <v>92</v>
      </c>
      <c r="N407" s="354">
        <v>1.01</v>
      </c>
      <c r="O407" s="354">
        <v>1.31</v>
      </c>
      <c r="P407" s="354">
        <v>1.2</v>
      </c>
      <c r="Q407" s="354">
        <v>1.42</v>
      </c>
      <c r="R407" s="354">
        <v>10.69</v>
      </c>
      <c r="S407" s="354">
        <v>-6.67</v>
      </c>
      <c r="T407" s="354">
        <v>10.27</v>
      </c>
      <c r="U407" s="354">
        <v>5.16</v>
      </c>
      <c r="V407" s="354">
        <v>3.89</v>
      </c>
      <c r="W407" s="354">
        <v>5.21</v>
      </c>
      <c r="X407" s="354">
        <v>5.91</v>
      </c>
      <c r="Y407" s="374">
        <f t="shared" si="16"/>
        <v>0.33933161953727509</v>
      </c>
      <c r="Z407" s="374">
        <f t="shared" si="17"/>
        <v>0.13435700575815734</v>
      </c>
      <c r="AA407" s="354">
        <v>0.28000000000000003</v>
      </c>
      <c r="AB407" s="354">
        <v>7</v>
      </c>
      <c r="AC407" s="354">
        <v>8.2100000000000009</v>
      </c>
      <c r="AD407" s="354">
        <v>8.1300000000000008</v>
      </c>
      <c r="AE407" s="354">
        <v>7.17</v>
      </c>
      <c r="AF407" s="354">
        <v>1.1599999999999999</v>
      </c>
      <c r="AG407" s="354">
        <v>28.307194379012579</v>
      </c>
      <c r="AH407" s="354">
        <v>5.3358273634650795</v>
      </c>
      <c r="AI407" s="354">
        <v>6.3126619004773872</v>
      </c>
      <c r="AJ407" s="354">
        <v>4.8631654907171891</v>
      </c>
      <c r="AK407" s="354">
        <v>6.6976500035274551</v>
      </c>
      <c r="AL407" s="354">
        <v>7.41</v>
      </c>
      <c r="AM407" s="354">
        <v>5.14</v>
      </c>
      <c r="AN407" s="354">
        <v>1.45</v>
      </c>
      <c r="AO407" s="354">
        <v>2.3585482939220781</v>
      </c>
      <c r="AP407" s="354">
        <v>7.046882097694013</v>
      </c>
      <c r="AQ407" s="354">
        <v>10.576185777237937</v>
      </c>
      <c r="AR407" s="354">
        <v>13.728483049935203</v>
      </c>
      <c r="AS407" s="354">
        <v>1.8906474909915636</v>
      </c>
      <c r="AT407" s="354">
        <v>8.24</v>
      </c>
      <c r="AU407" s="354">
        <v>-1.59</v>
      </c>
      <c r="AV407" s="354">
        <v>15.43</v>
      </c>
      <c r="AW407" s="354">
        <v>2402</v>
      </c>
      <c r="AX407" s="354">
        <v>2720.87</v>
      </c>
      <c r="AY407" s="374">
        <v>0.15425276309466601</v>
      </c>
      <c r="AZ407" s="374">
        <v>0.47826086956521741</v>
      </c>
      <c r="BA407" s="374">
        <v>0.25280898876404495</v>
      </c>
      <c r="BB407" s="374">
        <v>0.47709923664122134</v>
      </c>
      <c r="BC407" s="374">
        <v>0.25280898876404495</v>
      </c>
      <c r="BD407" s="354">
        <v>71.959999999999994</v>
      </c>
      <c r="BE407" s="374">
        <v>0.18704335119337551</v>
      </c>
      <c r="BF407" s="374">
        <v>0.13714902807775378</v>
      </c>
      <c r="BG407" s="354">
        <v>15.83</v>
      </c>
      <c r="BH407" s="354">
        <v>15.16</v>
      </c>
      <c r="BI407" s="354">
        <v>11.22</v>
      </c>
      <c r="BJ407" s="354">
        <v>11.14</v>
      </c>
      <c r="BK407" s="374">
        <v>-0.22961730449251247</v>
      </c>
      <c r="BL407" s="374">
        <v>-5.1205936920222635E-2</v>
      </c>
      <c r="BM407" s="354">
        <v>1.98</v>
      </c>
      <c r="BN407" s="354">
        <v>1.68</v>
      </c>
      <c r="BO407" s="374">
        <v>0.1574263825984252</v>
      </c>
      <c r="BP407" s="374">
        <v>0.12620216091450046</v>
      </c>
      <c r="BQ407" s="374">
        <v>0.11502283563664116</v>
      </c>
      <c r="BR407" s="354">
        <v>688</v>
      </c>
      <c r="BS407" s="354">
        <v>842</v>
      </c>
      <c r="BT407" s="354">
        <v>596</v>
      </c>
      <c r="BU407" s="354">
        <v>2504</v>
      </c>
      <c r="BV407" s="354">
        <v>442</v>
      </c>
      <c r="BW407" s="354">
        <v>47.83</v>
      </c>
      <c r="BX407" s="354">
        <v>18.850000000000001</v>
      </c>
      <c r="BY407" s="354">
        <v>18.850000000000001</v>
      </c>
      <c r="BZ407" s="354">
        <v>6.5641025641025639</v>
      </c>
      <c r="CA407" s="354">
        <v>76.650000000000006</v>
      </c>
      <c r="CB407" s="354">
        <v>0.83409536250816463</v>
      </c>
      <c r="CC407" s="354">
        <v>2.5842572062084259</v>
      </c>
      <c r="CD407" s="354">
        <v>3.28</v>
      </c>
      <c r="CE407" s="354">
        <v>1.72</v>
      </c>
      <c r="CF407" s="354">
        <v>1.02</v>
      </c>
      <c r="CG407" s="354">
        <v>0.36</v>
      </c>
      <c r="CH407" s="353" t="s">
        <v>100</v>
      </c>
      <c r="CI407" s="353">
        <v>634</v>
      </c>
    </row>
    <row r="408" spans="1:87" ht="13.5" thickBot="1">
      <c r="A408" s="353" t="s">
        <v>1056</v>
      </c>
      <c r="B408" s="353" t="s">
        <v>1057</v>
      </c>
      <c r="C408" s="353" t="s">
        <v>96</v>
      </c>
      <c r="D408" s="353" t="s">
        <v>123</v>
      </c>
      <c r="E408" s="353" t="s">
        <v>533</v>
      </c>
      <c r="F408" s="353" t="s">
        <v>105</v>
      </c>
      <c r="G408" s="353">
        <v>12</v>
      </c>
      <c r="H408" s="353">
        <v>202112</v>
      </c>
      <c r="I408" s="353">
        <v>20221026</v>
      </c>
      <c r="J408" s="353">
        <v>20230126</v>
      </c>
      <c r="K408" s="354">
        <v>21225.759999999998</v>
      </c>
      <c r="L408" s="354">
        <v>10.27</v>
      </c>
      <c r="M408" s="354">
        <v>2067</v>
      </c>
      <c r="N408" s="354">
        <v>1.4</v>
      </c>
      <c r="O408" s="354">
        <v>0.4</v>
      </c>
      <c r="P408" s="354">
        <v>0.24</v>
      </c>
      <c r="Q408" s="354"/>
      <c r="R408" s="354">
        <v>42.5</v>
      </c>
      <c r="S408" s="354">
        <v>-28.57</v>
      </c>
      <c r="T408" s="354">
        <v>40.67</v>
      </c>
      <c r="U408" s="354">
        <v>1.94</v>
      </c>
      <c r="V408" s="354">
        <v>1.58</v>
      </c>
      <c r="W408" s="354">
        <v>1.77</v>
      </c>
      <c r="X408" s="354">
        <v>1.76</v>
      </c>
      <c r="Y408" s="374">
        <f t="shared" si="16"/>
        <v>0.120253164556962</v>
      </c>
      <c r="Z408" s="374">
        <f t="shared" si="17"/>
        <v>-5.6497175141243527E-3</v>
      </c>
      <c r="AA408" s="354"/>
      <c r="AB408" s="354">
        <v>8.92</v>
      </c>
      <c r="AC408" s="354">
        <v>5.29</v>
      </c>
      <c r="AD408" s="354">
        <v>5.8</v>
      </c>
      <c r="AE408" s="354">
        <v>5.82</v>
      </c>
      <c r="AF408" s="354">
        <v>0.65</v>
      </c>
      <c r="AG408" s="354">
        <v>12.754298338296032</v>
      </c>
      <c r="AH408" s="354">
        <v>1.8432427240418787</v>
      </c>
      <c r="AI408" s="354">
        <v>-13.783978484295456</v>
      </c>
      <c r="AJ408" s="354">
        <v>-14.090385169532226</v>
      </c>
      <c r="AK408" s="354">
        <v>-0.64687419602104457</v>
      </c>
      <c r="AL408" s="354">
        <v>9.1199999999999992</v>
      </c>
      <c r="AM408" s="354">
        <v>0.3</v>
      </c>
      <c r="AN408" s="354">
        <v>0.56999999999999995</v>
      </c>
      <c r="AO408" s="354">
        <v>-0.65913777911661708</v>
      </c>
      <c r="AP408" s="354">
        <v>-1.4280243106542665</v>
      </c>
      <c r="AQ408" s="354">
        <v>0.6098993763283509</v>
      </c>
      <c r="AR408" s="354">
        <v>0.59663662701523568</v>
      </c>
      <c r="AS408" s="354">
        <v>108.89972144846796</v>
      </c>
      <c r="AT408" s="354">
        <v>34.56</v>
      </c>
      <c r="AU408" s="354">
        <v>-5.68</v>
      </c>
      <c r="AV408" s="354">
        <v>9.39</v>
      </c>
      <c r="AW408" s="354">
        <v>36505.839999999997</v>
      </c>
      <c r="AX408" s="354">
        <v>28754.23</v>
      </c>
      <c r="AY408" s="374">
        <v>6.388433572899592E-2</v>
      </c>
      <c r="AZ408" s="374">
        <v>3.7777777777777777</v>
      </c>
      <c r="BA408" s="374">
        <v>0</v>
      </c>
      <c r="BB408" s="374">
        <v>17.698608475648335</v>
      </c>
      <c r="BC408" s="374">
        <v>0</v>
      </c>
      <c r="BD408" s="354">
        <v>5.17</v>
      </c>
      <c r="BE408" s="374">
        <v>0</v>
      </c>
      <c r="BF408" s="374">
        <v>2.5619681896737597E-3</v>
      </c>
      <c r="BG408" s="354">
        <v>1.67</v>
      </c>
      <c r="BH408" s="354">
        <v>-0.17</v>
      </c>
      <c r="BI408" s="354">
        <v>0.26</v>
      </c>
      <c r="BJ408" s="354">
        <v>-0.02</v>
      </c>
      <c r="BK408" s="374">
        <v>2.2229190620535869E-2</v>
      </c>
      <c r="BL408" s="374">
        <v>-2.4023797868735177E-2</v>
      </c>
      <c r="BM408" s="354">
        <v>0</v>
      </c>
      <c r="BN408" s="354">
        <v>0.22</v>
      </c>
      <c r="BO408" s="374">
        <v>6.7903428217821776E-2</v>
      </c>
      <c r="BP408" s="374">
        <v>0.20672267414813872</v>
      </c>
      <c r="BQ408" s="374">
        <v>-1.3432207025292875</v>
      </c>
      <c r="BR408" s="354">
        <v>4162.1499999999996</v>
      </c>
      <c r="BS408" s="354">
        <v>7911.39</v>
      </c>
      <c r="BT408" s="354">
        <v>7866.82</v>
      </c>
      <c r="BU408" s="354">
        <v>170968.59</v>
      </c>
      <c r="BV408" s="354">
        <v>2899.78</v>
      </c>
      <c r="BW408" s="354">
        <v>425.58</v>
      </c>
      <c r="BX408" s="354">
        <v>9.06</v>
      </c>
      <c r="BY408" s="354">
        <v>10.54</v>
      </c>
      <c r="BZ408" s="354">
        <v>0</v>
      </c>
      <c r="CA408" s="354">
        <v>67.39</v>
      </c>
      <c r="CB408" s="354">
        <v>0.95266233085703123</v>
      </c>
      <c r="CC408" s="354">
        <v>-3.2099037363354546</v>
      </c>
      <c r="CD408" s="354">
        <v>2.06</v>
      </c>
      <c r="CE408" s="354">
        <v>0.72</v>
      </c>
      <c r="CF408" s="354">
        <v>0.77</v>
      </c>
      <c r="CG408" s="354">
        <v>0.31</v>
      </c>
      <c r="CH408" s="353" t="s">
        <v>100</v>
      </c>
      <c r="CI408" s="355">
        <v>80567.929999999993</v>
      </c>
    </row>
    <row r="409" spans="1:87" ht="13.5" thickBot="1">
      <c r="A409" s="353" t="s">
        <v>1058</v>
      </c>
      <c r="B409" s="353" t="s">
        <v>1059</v>
      </c>
      <c r="C409" s="353" t="s">
        <v>108</v>
      </c>
      <c r="D409" s="353" t="s">
        <v>97</v>
      </c>
      <c r="E409" s="353" t="s">
        <v>277</v>
      </c>
      <c r="F409" s="353" t="s">
        <v>105</v>
      </c>
      <c r="G409" s="353">
        <v>12</v>
      </c>
      <c r="H409" s="353">
        <v>202112</v>
      </c>
      <c r="I409" s="353">
        <v>20221103</v>
      </c>
      <c r="J409" s="353">
        <v>20230216</v>
      </c>
      <c r="K409" s="354">
        <v>8397.35</v>
      </c>
      <c r="L409" s="354">
        <v>23.15</v>
      </c>
      <c r="M409" s="354">
        <v>363</v>
      </c>
      <c r="N409" s="354">
        <v>0.82</v>
      </c>
      <c r="O409" s="354">
        <v>0.37</v>
      </c>
      <c r="P409" s="354">
        <v>0.39</v>
      </c>
      <c r="Q409" s="354">
        <v>0.39</v>
      </c>
      <c r="R409" s="354">
        <v>16.22</v>
      </c>
      <c r="S409" s="354">
        <v>2.7</v>
      </c>
      <c r="T409" s="354">
        <v>7.43</v>
      </c>
      <c r="U409" s="354">
        <v>0.94</v>
      </c>
      <c r="V409" s="354">
        <v>1.49</v>
      </c>
      <c r="W409" s="354">
        <v>1.57</v>
      </c>
      <c r="X409" s="354">
        <v>1.73</v>
      </c>
      <c r="Y409" s="374">
        <f t="shared" si="16"/>
        <v>5.3691275167785379E-2</v>
      </c>
      <c r="Z409" s="374">
        <f t="shared" si="17"/>
        <v>0.10191082802547768</v>
      </c>
      <c r="AA409" s="354">
        <v>162.05000000000001</v>
      </c>
      <c r="AB409" s="354">
        <v>8.4499999999999993</v>
      </c>
      <c r="AC409" s="354">
        <v>14.47</v>
      </c>
      <c r="AD409" s="354">
        <v>14.71</v>
      </c>
      <c r="AE409" s="354">
        <v>13.38</v>
      </c>
      <c r="AF409" s="354">
        <v>1.74</v>
      </c>
      <c r="AG409" s="354">
        <v>6.3993297961463282</v>
      </c>
      <c r="AH409" s="354">
        <v>0.97598436191008098</v>
      </c>
      <c r="AI409" s="354">
        <v>2.137391790002793</v>
      </c>
      <c r="AJ409" s="354">
        <v>2.0564088243507399</v>
      </c>
      <c r="AK409" s="354">
        <v>10.854350666318265</v>
      </c>
      <c r="AL409" s="354">
        <v>15.25</v>
      </c>
      <c r="AM409" s="354"/>
      <c r="AN409" s="354">
        <v>3.66</v>
      </c>
      <c r="AO409" s="354">
        <v>4.457985686856345</v>
      </c>
      <c r="AP409" s="354">
        <v>19.771472808205921</v>
      </c>
      <c r="AQ409" s="354">
        <v>13.347164881107917</v>
      </c>
      <c r="AR409" s="354">
        <v>13.872786529060294</v>
      </c>
      <c r="AS409" s="354">
        <v>4.0586428371963139</v>
      </c>
      <c r="AT409" s="354">
        <v>-1.57</v>
      </c>
      <c r="AU409" s="354">
        <v>16.37</v>
      </c>
      <c r="AV409" s="354">
        <v>12.75</v>
      </c>
      <c r="AW409" s="354">
        <v>2157.9</v>
      </c>
      <c r="AX409" s="354">
        <v>2319.9</v>
      </c>
      <c r="AY409" s="374">
        <v>0.12748837452322484</v>
      </c>
      <c r="AZ409" s="374">
        <v>2.3101833788529067</v>
      </c>
      <c r="BA409" s="374">
        <v>1.9906137184115524</v>
      </c>
      <c r="BB409" s="374">
        <v>2.4016149951884853</v>
      </c>
      <c r="BC409" s="374">
        <v>1.9906137184115524</v>
      </c>
      <c r="BD409" s="354">
        <v>-74.209999999999994</v>
      </c>
      <c r="BE409" s="374">
        <v>0.21462752198654941</v>
      </c>
      <c r="BF409" s="374">
        <v>0.13138109916547627</v>
      </c>
      <c r="BG409" s="354">
        <v>33.450000000000003</v>
      </c>
      <c r="BH409" s="354">
        <v>-30.91</v>
      </c>
      <c r="BI409" s="354">
        <v>12.31</v>
      </c>
      <c r="BJ409" s="354">
        <v>-8.2899999999999991</v>
      </c>
      <c r="BK409" s="374">
        <v>-3.788868565455971E-2</v>
      </c>
      <c r="BL409" s="374">
        <v>-1.2654913597486472E-2</v>
      </c>
      <c r="BM409" s="354">
        <v>0</v>
      </c>
      <c r="BN409" s="354">
        <v>0</v>
      </c>
      <c r="BO409" s="374">
        <v>0</v>
      </c>
      <c r="BP409" s="374">
        <v>4.206829146164142E-2</v>
      </c>
      <c r="BQ409" s="374">
        <v>8.8638311394428446E-2</v>
      </c>
      <c r="BR409" s="354">
        <v>304.5</v>
      </c>
      <c r="BS409" s="354">
        <v>492</v>
      </c>
      <c r="BT409" s="354">
        <v>569.99</v>
      </c>
      <c r="BU409" s="354">
        <v>1538</v>
      </c>
      <c r="BV409" s="354">
        <v>335.8</v>
      </c>
      <c r="BW409" s="354">
        <v>231.02</v>
      </c>
      <c r="BX409" s="354">
        <v>15.25</v>
      </c>
      <c r="BY409" s="354">
        <v>15.31</v>
      </c>
      <c r="BZ409" s="354">
        <v>276.58333333333331</v>
      </c>
      <c r="CA409" s="354"/>
      <c r="CB409" s="354">
        <v>1.2187731241675299</v>
      </c>
      <c r="CC409" s="354">
        <v>3.6926649893555248</v>
      </c>
      <c r="CD409" s="354">
        <v>-2.5499999999999998</v>
      </c>
      <c r="CE409" s="354">
        <v>1.37</v>
      </c>
      <c r="CF409" s="354">
        <v>1.57</v>
      </c>
      <c r="CG409" s="354">
        <v>1.53</v>
      </c>
      <c r="CH409" s="353" t="s">
        <v>100</v>
      </c>
      <c r="CI409" s="353">
        <v>-293.89999999999998</v>
      </c>
    </row>
    <row r="410" spans="1:87" ht="13.5" thickBot="1">
      <c r="A410" s="353" t="s">
        <v>1060</v>
      </c>
      <c r="B410" s="353" t="s">
        <v>1061</v>
      </c>
      <c r="C410" s="353" t="s">
        <v>96</v>
      </c>
      <c r="D410" s="353" t="s">
        <v>103</v>
      </c>
      <c r="E410" s="353" t="s">
        <v>1033</v>
      </c>
      <c r="F410" s="353" t="s">
        <v>105</v>
      </c>
      <c r="G410" s="353">
        <v>7</v>
      </c>
      <c r="H410" s="353">
        <v>202207</v>
      </c>
      <c r="I410" s="353">
        <v>20221130</v>
      </c>
      <c r="J410" s="353">
        <v>20230301</v>
      </c>
      <c r="K410" s="354">
        <v>7184.4</v>
      </c>
      <c r="L410" s="354">
        <v>59.04</v>
      </c>
      <c r="M410" s="354">
        <v>122</v>
      </c>
      <c r="N410" s="354">
        <v>1.24</v>
      </c>
      <c r="O410" s="354">
        <v>0.7</v>
      </c>
      <c r="P410" s="354">
        <v>0.69</v>
      </c>
      <c r="Q410" s="354">
        <v>0.74</v>
      </c>
      <c r="R410" s="354">
        <v>7.14</v>
      </c>
      <c r="S410" s="354">
        <v>0</v>
      </c>
      <c r="T410" s="354">
        <v>-1.97</v>
      </c>
      <c r="U410" s="354">
        <v>2.83</v>
      </c>
      <c r="V410" s="354">
        <v>2.69</v>
      </c>
      <c r="W410" s="354">
        <v>2.99</v>
      </c>
      <c r="X410" s="354">
        <v>3.11</v>
      </c>
      <c r="Y410" s="374">
        <f t="shared" si="16"/>
        <v>0.11152416356877337</v>
      </c>
      <c r="Z410" s="374">
        <f t="shared" si="17"/>
        <v>4.013377926421402E-2</v>
      </c>
      <c r="AA410" s="354">
        <v>6.34</v>
      </c>
      <c r="AB410" s="354">
        <v>10.5</v>
      </c>
      <c r="AC410" s="354">
        <v>20.86</v>
      </c>
      <c r="AD410" s="354">
        <v>19.72</v>
      </c>
      <c r="AE410" s="354">
        <v>18.98</v>
      </c>
      <c r="AF410" s="354">
        <v>1.88</v>
      </c>
      <c r="AG410" s="354">
        <v>27.671288743882545</v>
      </c>
      <c r="AH410" s="354">
        <v>2.7993474714518758</v>
      </c>
      <c r="AI410" s="354">
        <v>3.6704730831973897</v>
      </c>
      <c r="AJ410" s="354">
        <v>2.4747145187601962</v>
      </c>
      <c r="AK410" s="354">
        <v>16.003386666666668</v>
      </c>
      <c r="AL410" s="354">
        <v>16.899999999999999</v>
      </c>
      <c r="AM410" s="354">
        <v>6.22</v>
      </c>
      <c r="AN410" s="354">
        <v>2.12</v>
      </c>
      <c r="AO410" s="354">
        <v>2.2524462785556376</v>
      </c>
      <c r="AP410" s="354">
        <v>12.146596725480846</v>
      </c>
      <c r="AQ410" s="354">
        <v>16.980942222222222</v>
      </c>
      <c r="AR410" s="354">
        <v>25.185972313777192</v>
      </c>
      <c r="AS410" s="354">
        <v>1.3132137030995106</v>
      </c>
      <c r="AT410" s="354">
        <v>9.49</v>
      </c>
      <c r="AU410" s="354">
        <v>3.67</v>
      </c>
      <c r="AV410" s="354">
        <v>15.86</v>
      </c>
      <c r="AW410" s="354">
        <v>3306.6</v>
      </c>
      <c r="AX410" s="354">
        <v>3440.98</v>
      </c>
      <c r="AY410" s="374">
        <v>0.10539158726469904</v>
      </c>
      <c r="AZ410" s="374">
        <v>0.11634241245136188</v>
      </c>
      <c r="BA410" s="374">
        <v>0.13113790061746544</v>
      </c>
      <c r="BB410" s="374">
        <v>0.11822660098522179</v>
      </c>
      <c r="BC410" s="374">
        <v>0.13113790061746544</v>
      </c>
      <c r="BD410" s="354">
        <v>31.03</v>
      </c>
      <c r="BE410" s="374">
        <v>0.23436454419107428</v>
      </c>
      <c r="BF410" s="374">
        <v>0.14200595829195631</v>
      </c>
      <c r="BG410" s="354">
        <v>20.260000000000002</v>
      </c>
      <c r="BH410" s="354">
        <v>18.2</v>
      </c>
      <c r="BI410" s="354">
        <v>13.88</v>
      </c>
      <c r="BJ410" s="354">
        <v>12.67</v>
      </c>
      <c r="BK410" s="374">
        <v>-0.32577777777777778</v>
      </c>
      <c r="BL410" s="374">
        <v>-4.3212969786293291E-2</v>
      </c>
      <c r="BM410" s="354">
        <v>1.56</v>
      </c>
      <c r="BN410" s="354">
        <v>1.59</v>
      </c>
      <c r="BO410" s="374">
        <v>0.32507575757575757</v>
      </c>
      <c r="BP410" s="374">
        <v>4.7656579357369361E-2</v>
      </c>
      <c r="BQ410" s="374">
        <v>4.2129971378280485E-2</v>
      </c>
      <c r="BR410" s="354">
        <v>453.3</v>
      </c>
      <c r="BS410" s="354">
        <v>547.1</v>
      </c>
      <c r="BT410" s="354">
        <v>429.2</v>
      </c>
      <c r="BU410" s="354">
        <v>644.29999999999995</v>
      </c>
      <c r="BV410" s="354">
        <v>332.8</v>
      </c>
      <c r="BW410" s="354">
        <v>16</v>
      </c>
      <c r="BX410" s="354">
        <v>10.11</v>
      </c>
      <c r="BY410" s="354">
        <v>10.35</v>
      </c>
      <c r="BZ410" s="354">
        <v>29.564935064935064</v>
      </c>
      <c r="CA410" s="354">
        <v>34.22</v>
      </c>
      <c r="CB410" s="354">
        <v>0.54028662420382167</v>
      </c>
      <c r="CC410" s="354">
        <v>0.69925290096963921</v>
      </c>
      <c r="CD410" s="354">
        <v>0.52</v>
      </c>
      <c r="CE410" s="354">
        <v>2.35</v>
      </c>
      <c r="CF410" s="354">
        <v>1.44</v>
      </c>
      <c r="CG410" s="354">
        <v>0.46</v>
      </c>
      <c r="CH410" s="353" t="s">
        <v>100</v>
      </c>
      <c r="CI410" s="355">
        <v>1133.2</v>
      </c>
    </row>
    <row r="411" spans="1:87" ht="13.5" thickBot="1">
      <c r="A411" s="353" t="s">
        <v>1062</v>
      </c>
      <c r="B411" s="353" t="s">
        <v>1063</v>
      </c>
      <c r="C411" s="353" t="s">
        <v>96</v>
      </c>
      <c r="D411" s="353" t="s">
        <v>116</v>
      </c>
      <c r="E411" s="353" t="s">
        <v>957</v>
      </c>
      <c r="F411" s="353" t="s">
        <v>105</v>
      </c>
      <c r="G411" s="353">
        <v>12</v>
      </c>
      <c r="H411" s="353">
        <v>202112</v>
      </c>
      <c r="I411" s="353">
        <v>20221102</v>
      </c>
      <c r="J411" s="353">
        <v>20230208</v>
      </c>
      <c r="K411" s="354">
        <v>7944.08</v>
      </c>
      <c r="L411" s="354">
        <v>38.119999999999997</v>
      </c>
      <c r="M411" s="354">
        <v>208</v>
      </c>
      <c r="N411" s="354">
        <v>2.5</v>
      </c>
      <c r="O411" s="354">
        <v>1.05</v>
      </c>
      <c r="P411" s="354">
        <v>1.06</v>
      </c>
      <c r="Q411" s="354">
        <v>1.1599999999999999</v>
      </c>
      <c r="R411" s="354">
        <v>42.86</v>
      </c>
      <c r="S411" s="354">
        <v>55.26</v>
      </c>
      <c r="T411" s="354">
        <v>25.54</v>
      </c>
      <c r="U411" s="354">
        <v>5.0599999999999996</v>
      </c>
      <c r="V411" s="354">
        <v>0.88</v>
      </c>
      <c r="W411" s="354">
        <v>4.47</v>
      </c>
      <c r="X411" s="354">
        <v>4.9400000000000004</v>
      </c>
      <c r="Y411" s="374">
        <f t="shared" si="16"/>
        <v>4.0795454545454541</v>
      </c>
      <c r="Z411" s="374">
        <f t="shared" si="17"/>
        <v>0.10514541387024634</v>
      </c>
      <c r="AA411" s="354">
        <v>38.630000000000003</v>
      </c>
      <c r="AB411" s="354"/>
      <c r="AC411" s="354">
        <v>7.53</v>
      </c>
      <c r="AD411" s="354">
        <v>8.5399999999999991</v>
      </c>
      <c r="AE411" s="354">
        <v>7.71</v>
      </c>
      <c r="AF411" s="354"/>
      <c r="AG411" s="354">
        <v>53466366.918269232</v>
      </c>
      <c r="AH411" s="354">
        <v>3740386.192307693</v>
      </c>
      <c r="AI411" s="354">
        <v>4639426.447115385</v>
      </c>
      <c r="AJ411" s="354">
        <v>4163464.764423077</v>
      </c>
      <c r="AK411" s="354">
        <v>8.3501701000318752E-6</v>
      </c>
      <c r="AL411" s="354">
        <v>11.67</v>
      </c>
      <c r="AM411" s="354">
        <v>1.41</v>
      </c>
      <c r="AN411" s="354">
        <v>0.51</v>
      </c>
      <c r="AO411" s="354">
        <v>1.1498889518595106E-6</v>
      </c>
      <c r="AP411" s="354">
        <v>1.0061302187272408E-5</v>
      </c>
      <c r="AQ411" s="354">
        <v>1.3251720943568517E-5</v>
      </c>
      <c r="AR411" s="354">
        <v>1.4766639828619717E-5</v>
      </c>
      <c r="AS411" s="354">
        <v>0.44711538461538464</v>
      </c>
      <c r="AT411" s="354">
        <v>26.99</v>
      </c>
      <c r="AU411" s="354">
        <v>5.72</v>
      </c>
      <c r="AV411" s="354">
        <v>69.900000000000006</v>
      </c>
      <c r="AW411" s="354">
        <v>10707</v>
      </c>
      <c r="AX411" s="354">
        <v>13990.38</v>
      </c>
      <c r="AY411" s="374">
        <v>0.69898444938114879</v>
      </c>
      <c r="AZ411" s="374">
        <v>2.2777777777777777</v>
      </c>
      <c r="BA411" s="374">
        <v>1.3691275167785235</v>
      </c>
      <c r="BB411" s="374">
        <v>1.9085714285714288</v>
      </c>
      <c r="BC411" s="374">
        <v>1.3691275167785235</v>
      </c>
      <c r="BD411" s="354">
        <v>20.94</v>
      </c>
      <c r="BE411" s="374">
        <v>41118.439518540668</v>
      </c>
      <c r="BF411" s="374">
        <v>56185.47902072651</v>
      </c>
      <c r="BG411" s="354">
        <v>10.32</v>
      </c>
      <c r="BH411" s="354">
        <v>3.51</v>
      </c>
      <c r="BI411" s="354">
        <v>8.08</v>
      </c>
      <c r="BJ411" s="354">
        <v>2.92</v>
      </c>
      <c r="BK411" s="374">
        <v>-0.10259063013882724</v>
      </c>
      <c r="BL411" s="374">
        <v>-8.9020763916852867E-3</v>
      </c>
      <c r="BM411" s="354">
        <v>4.51</v>
      </c>
      <c r="BN411" s="354">
        <v>10.130000000000001</v>
      </c>
      <c r="BO411" s="374">
        <v>4.3845739869662373E-7</v>
      </c>
      <c r="BP411" s="374">
        <v>96551.011675469606</v>
      </c>
      <c r="BQ411" s="374">
        <v>107471.98669135458</v>
      </c>
      <c r="BR411" s="354">
        <v>700</v>
      </c>
      <c r="BS411" s="354">
        <v>1064</v>
      </c>
      <c r="BT411" s="354">
        <v>680.74</v>
      </c>
      <c r="BU411" s="354">
        <v>5078</v>
      </c>
      <c r="BV411" s="354">
        <v>391</v>
      </c>
      <c r="BW411" s="354">
        <v>227.78</v>
      </c>
      <c r="BX411" s="354">
        <v>7.16</v>
      </c>
      <c r="BY411" s="354">
        <v>7.21</v>
      </c>
      <c r="BZ411" s="354">
        <v>2.5821599475632095</v>
      </c>
      <c r="CA411" s="354">
        <v>40.33</v>
      </c>
      <c r="CB411" s="354">
        <v>0.34742832444892668</v>
      </c>
      <c r="CC411" s="354">
        <v>3.7214777184873295E-6</v>
      </c>
      <c r="CD411" s="354">
        <v>0.77</v>
      </c>
      <c r="CE411" s="354">
        <v>0.82</v>
      </c>
      <c r="CF411" s="354">
        <v>0.83</v>
      </c>
      <c r="CG411" s="354">
        <v>0.12</v>
      </c>
      <c r="CH411" s="353">
        <v>751</v>
      </c>
      <c r="CI411" s="355">
        <v>5125</v>
      </c>
    </row>
    <row r="412" spans="1:87" ht="13.5" thickBot="1">
      <c r="A412" s="353" t="s">
        <v>1064</v>
      </c>
      <c r="B412" s="353" t="s">
        <v>1065</v>
      </c>
      <c r="C412" s="353" t="s">
        <v>96</v>
      </c>
      <c r="D412" s="353" t="s">
        <v>197</v>
      </c>
      <c r="E412" s="353" t="s">
        <v>283</v>
      </c>
      <c r="F412" s="353" t="s">
        <v>99</v>
      </c>
      <c r="G412" s="353">
        <v>12</v>
      </c>
      <c r="H412" s="353">
        <v>202112</v>
      </c>
      <c r="I412" s="353">
        <v>20221108</v>
      </c>
      <c r="J412" s="353">
        <v>20230214</v>
      </c>
      <c r="K412" s="354">
        <v>33687.26</v>
      </c>
      <c r="L412" s="354">
        <v>67.81</v>
      </c>
      <c r="M412" s="354">
        <v>497</v>
      </c>
      <c r="N412" s="354">
        <v>1.46</v>
      </c>
      <c r="O412" s="354">
        <v>0.81</v>
      </c>
      <c r="P412" s="354">
        <v>0.8</v>
      </c>
      <c r="Q412" s="354"/>
      <c r="R412" s="354">
        <v>1.23</v>
      </c>
      <c r="S412" s="354">
        <v>18.920000000000002</v>
      </c>
      <c r="T412" s="354">
        <v>12.37</v>
      </c>
      <c r="U412" s="354">
        <v>3.6</v>
      </c>
      <c r="V412" s="354">
        <v>4.22</v>
      </c>
      <c r="W412" s="354">
        <v>3.32</v>
      </c>
      <c r="X412" s="354">
        <v>3.78</v>
      </c>
      <c r="Y412" s="374">
        <f t="shared" si="16"/>
        <v>-0.21327014218009477</v>
      </c>
      <c r="Z412" s="374">
        <f t="shared" si="17"/>
        <v>0.13855421686746983</v>
      </c>
      <c r="AA412" s="354">
        <v>-26.07</v>
      </c>
      <c r="AB412" s="354">
        <v>9.27</v>
      </c>
      <c r="AC412" s="354">
        <v>18.84</v>
      </c>
      <c r="AD412" s="354">
        <v>20.440000000000001</v>
      </c>
      <c r="AE412" s="354">
        <v>17.93</v>
      </c>
      <c r="AF412" s="354">
        <v>2.2000000000000002</v>
      </c>
      <c r="AG412" s="354">
        <v>28.402082498998801</v>
      </c>
      <c r="AH412" s="354">
        <v>3.6964357228674407</v>
      </c>
      <c r="AI412" s="354">
        <v>2.673207849419303</v>
      </c>
      <c r="AJ412" s="354">
        <v>1.1413696435722869</v>
      </c>
      <c r="AK412" s="354">
        <v>25.403935580524344</v>
      </c>
      <c r="AL412" s="354">
        <v>9.34</v>
      </c>
      <c r="AM412" s="354">
        <v>1.33</v>
      </c>
      <c r="AN412" s="354">
        <v>2.38</v>
      </c>
      <c r="AO412" s="354">
        <v>3.1006947264523408</v>
      </c>
      <c r="AP412" s="354">
        <v>10.98407942057942</v>
      </c>
      <c r="AQ412" s="354">
        <v>32.944010486891386</v>
      </c>
      <c r="AR412" s="354">
        <v>77.158340350877197</v>
      </c>
      <c r="AS412" s="354">
        <v>3.5742891469763718</v>
      </c>
      <c r="AT412" s="354">
        <v>50.91</v>
      </c>
      <c r="AU412" s="354">
        <v>-35.549999999999997</v>
      </c>
      <c r="AV412" s="354">
        <v>-18.36</v>
      </c>
      <c r="AW412" s="354">
        <v>16653</v>
      </c>
      <c r="AX412" s="354">
        <v>13066.43</v>
      </c>
      <c r="AY412" s="374">
        <v>-0.1835564053537285</v>
      </c>
      <c r="AZ412" s="374">
        <v>3.1914605218569978</v>
      </c>
      <c r="BA412" s="374">
        <v>0.59662853702588803</v>
      </c>
      <c r="BB412" s="374">
        <v>4.1154137666380555</v>
      </c>
      <c r="BC412" s="374">
        <v>0.59662853702588803</v>
      </c>
      <c r="BD412" s="354">
        <v>6.95</v>
      </c>
      <c r="BE412" s="374">
        <v>5.6715242221346988E-2</v>
      </c>
      <c r="BF412" s="374">
        <v>4.7887104723857946E-2</v>
      </c>
      <c r="BG412" s="354">
        <v>4.95</v>
      </c>
      <c r="BH412" s="354">
        <v>5.71</v>
      </c>
      <c r="BI412" s="354">
        <v>4.08</v>
      </c>
      <c r="BJ412" s="354">
        <v>4.24</v>
      </c>
      <c r="BK412" s="374">
        <v>-0.5730337078651685</v>
      </c>
      <c r="BL412" s="374">
        <v>-5.3934010152284266E-2</v>
      </c>
      <c r="BM412" s="354">
        <v>1.95</v>
      </c>
      <c r="BN412" s="354">
        <v>2.14</v>
      </c>
      <c r="BO412" s="374">
        <v>0.3571007583965331</v>
      </c>
      <c r="BP412" s="374">
        <v>5.4431390411830968E-2</v>
      </c>
      <c r="BQ412" s="374">
        <v>1.6807092380684535E-2</v>
      </c>
      <c r="BR412" s="354">
        <v>2721</v>
      </c>
      <c r="BS412" s="354">
        <v>4179</v>
      </c>
      <c r="BT412" s="354">
        <v>3799</v>
      </c>
      <c r="BU412" s="354">
        <v>10632</v>
      </c>
      <c r="BV412" s="354">
        <v>6467</v>
      </c>
      <c r="BW412" s="354">
        <v>319.14999999999998</v>
      </c>
      <c r="BX412" s="354">
        <v>13.02</v>
      </c>
      <c r="BY412" s="354">
        <v>12.92</v>
      </c>
      <c r="BZ412" s="354">
        <v>4.2772277227722775</v>
      </c>
      <c r="CA412" s="354">
        <v>29.29</v>
      </c>
      <c r="CB412" s="354">
        <v>0.42168756661148776</v>
      </c>
      <c r="CC412" s="354">
        <v>2.5139860139860142</v>
      </c>
      <c r="CD412" s="354">
        <v>0.41</v>
      </c>
      <c r="CE412" s="354">
        <v>2.39</v>
      </c>
      <c r="CF412" s="354">
        <v>1.22</v>
      </c>
      <c r="CG412" s="354">
        <v>0.57999999999999996</v>
      </c>
      <c r="CH412" s="353" t="s">
        <v>100</v>
      </c>
      <c r="CI412" s="355">
        <v>27050</v>
      </c>
    </row>
    <row r="413" spans="1:87" ht="13.5" thickBot="1">
      <c r="A413" s="353" t="s">
        <v>1066</v>
      </c>
      <c r="B413" s="353" t="s">
        <v>1067</v>
      </c>
      <c r="C413" s="353" t="s">
        <v>96</v>
      </c>
      <c r="D413" s="353" t="s">
        <v>176</v>
      </c>
      <c r="E413" s="353" t="s">
        <v>378</v>
      </c>
      <c r="F413" s="353" t="s">
        <v>105</v>
      </c>
      <c r="G413" s="353">
        <v>12</v>
      </c>
      <c r="H413" s="353">
        <v>202112</v>
      </c>
      <c r="I413" s="353">
        <v>20221101</v>
      </c>
      <c r="J413" s="353">
        <v>20230216</v>
      </c>
      <c r="K413" s="354">
        <v>3452.85</v>
      </c>
      <c r="L413" s="354">
        <v>24.23</v>
      </c>
      <c r="M413" s="354">
        <v>143</v>
      </c>
      <c r="N413" s="354">
        <v>0.39</v>
      </c>
      <c r="O413" s="354">
        <v>0.25</v>
      </c>
      <c r="P413" s="354">
        <v>0.26</v>
      </c>
      <c r="Q413" s="354">
        <v>0.28000000000000003</v>
      </c>
      <c r="R413" s="354">
        <v>16</v>
      </c>
      <c r="S413" s="354">
        <v>13.64</v>
      </c>
      <c r="T413" s="354">
        <v>26.48</v>
      </c>
      <c r="U413" s="354">
        <v>0.92</v>
      </c>
      <c r="V413" s="354">
        <v>0.76</v>
      </c>
      <c r="W413" s="354">
        <v>1.0900000000000001</v>
      </c>
      <c r="X413" s="354">
        <v>1.2</v>
      </c>
      <c r="Y413" s="374">
        <f t="shared" si="16"/>
        <v>0.4342105263157896</v>
      </c>
      <c r="Z413" s="374">
        <f t="shared" si="17"/>
        <v>0.10091743119266039</v>
      </c>
      <c r="AA413" s="354"/>
      <c r="AB413" s="354"/>
      <c r="AC413" s="354">
        <v>20.89</v>
      </c>
      <c r="AD413" s="354">
        <v>22.31</v>
      </c>
      <c r="AE413" s="354">
        <v>20.190000000000001</v>
      </c>
      <c r="AF413" s="354"/>
      <c r="AG413" s="354">
        <v>3.2444408478058939</v>
      </c>
      <c r="AH413" s="354">
        <v>-0.34602555802628987</v>
      </c>
      <c r="AI413" s="354">
        <v>0.82895403495932674</v>
      </c>
      <c r="AJ413" s="354">
        <v>0.78365046302811947</v>
      </c>
      <c r="AK413" s="354">
        <v>28.831514163716776</v>
      </c>
      <c r="AL413" s="354">
        <v>14.14</v>
      </c>
      <c r="AM413" s="354">
        <v>2.7</v>
      </c>
      <c r="AN413" s="354">
        <v>7.49</v>
      </c>
      <c r="AO413" s="354">
        <v>7.9246004324807346</v>
      </c>
      <c r="AP413" s="354">
        <v>39.483074163325732</v>
      </c>
      <c r="AQ413" s="354">
        <v>31.016071170872912</v>
      </c>
      <c r="AR413" s="354">
        <v>32.809139480797036</v>
      </c>
      <c r="AS413" s="354">
        <v>1.8236904326287049</v>
      </c>
      <c r="AT413" s="354">
        <v>8.98</v>
      </c>
      <c r="AU413" s="354"/>
      <c r="AV413" s="354">
        <v>34.200000000000003</v>
      </c>
      <c r="AW413" s="354">
        <v>405.36</v>
      </c>
      <c r="AX413" s="354">
        <v>472.09</v>
      </c>
      <c r="AY413" s="374">
        <v>0.56829146564631505</v>
      </c>
      <c r="AZ413" s="374">
        <v>-9.7254358504807042E-2</v>
      </c>
      <c r="BA413" s="374">
        <v>0.45404858534997034</v>
      </c>
      <c r="BB413" s="374">
        <v>-0.14818235877785416</v>
      </c>
      <c r="BC413" s="374">
        <v>0.45404858534997034</v>
      </c>
      <c r="BD413" s="354">
        <v>10.18</v>
      </c>
      <c r="BE413" s="374">
        <v>-9.9759061865364058E-3</v>
      </c>
      <c r="BF413" s="374">
        <v>-2.9940360394918306E-2</v>
      </c>
      <c r="BG413" s="354">
        <v>7.27</v>
      </c>
      <c r="BH413" s="354"/>
      <c r="BI413" s="354">
        <v>6.1</v>
      </c>
      <c r="BJ413" s="354"/>
      <c r="BK413" s="374">
        <v>-5.4651488527262079E-2</v>
      </c>
      <c r="BL413" s="374">
        <v>-1.3963445184042892E-2</v>
      </c>
      <c r="BM413" s="354">
        <v>0</v>
      </c>
      <c r="BN413" s="354"/>
      <c r="BO413" s="374">
        <v>0</v>
      </c>
      <c r="BP413" s="374">
        <v>-1.4478056821183678E-2</v>
      </c>
      <c r="BQ413" s="374">
        <v>3.2788722302431773E-2</v>
      </c>
      <c r="BR413" s="354">
        <v>-72.040000000000006</v>
      </c>
      <c r="BS413" s="354">
        <v>68.11</v>
      </c>
      <c r="BT413" s="354">
        <v>240.69</v>
      </c>
      <c r="BU413" s="354">
        <v>514.17999999999995</v>
      </c>
      <c r="BV413" s="354">
        <v>-88.68</v>
      </c>
      <c r="BW413" s="354">
        <v>55.7</v>
      </c>
      <c r="BX413" s="354">
        <v>-10.67</v>
      </c>
      <c r="BY413" s="354">
        <v>28.15</v>
      </c>
      <c r="BZ413" s="354">
        <v>-0.80514232425951415</v>
      </c>
      <c r="CA413" s="354">
        <v>28.4</v>
      </c>
      <c r="CB413" s="354">
        <v>0.41600684588871034</v>
      </c>
      <c r="CC413" s="354">
        <v>2.7809139930191593</v>
      </c>
      <c r="CD413" s="354">
        <v>0.4</v>
      </c>
      <c r="CE413" s="354">
        <v>1.03</v>
      </c>
      <c r="CF413" s="354">
        <v>0.83</v>
      </c>
      <c r="CG413" s="354">
        <v>0.66</v>
      </c>
      <c r="CH413" s="353" t="s">
        <v>100</v>
      </c>
      <c r="CI413" s="355">
        <v>1274.3900000000001</v>
      </c>
    </row>
    <row r="414" spans="1:87" ht="13.5" thickBot="1">
      <c r="A414" s="353" t="s">
        <v>1068</v>
      </c>
      <c r="B414" s="353" t="s">
        <v>1069</v>
      </c>
      <c r="C414" s="353" t="s">
        <v>96</v>
      </c>
      <c r="D414" s="353" t="s">
        <v>147</v>
      </c>
      <c r="E414" s="353" t="s">
        <v>1070</v>
      </c>
      <c r="F414" s="353" t="s">
        <v>105</v>
      </c>
      <c r="G414" s="353">
        <v>1</v>
      </c>
      <c r="H414" s="353">
        <v>202201</v>
      </c>
      <c r="I414" s="353">
        <v>20221110</v>
      </c>
      <c r="J414" s="353">
        <v>20230228</v>
      </c>
      <c r="K414" s="354">
        <v>5317.29</v>
      </c>
      <c r="L414" s="354">
        <v>310.5</v>
      </c>
      <c r="M414" s="354">
        <v>17.13</v>
      </c>
      <c r="N414" s="354">
        <v>0.81</v>
      </c>
      <c r="O414" s="354">
        <v>4.87</v>
      </c>
      <c r="P414" s="354">
        <v>8.8699999999999992</v>
      </c>
      <c r="Q414" s="354">
        <v>7.06</v>
      </c>
      <c r="R414" s="354">
        <v>125.05</v>
      </c>
      <c r="S414" s="354">
        <v>222.92</v>
      </c>
      <c r="T414" s="354">
        <v>144.15</v>
      </c>
      <c r="U414" s="354">
        <v>49.31</v>
      </c>
      <c r="V414" s="354">
        <v>33.57</v>
      </c>
      <c r="W414" s="354">
        <v>41.87</v>
      </c>
      <c r="X414" s="354">
        <v>25</v>
      </c>
      <c r="Y414" s="374">
        <f t="shared" si="16"/>
        <v>0.24724456359845082</v>
      </c>
      <c r="Z414" s="374">
        <f t="shared" si="17"/>
        <v>-0.40291378074994022</v>
      </c>
      <c r="AA414" s="354">
        <v>72.5</v>
      </c>
      <c r="AB414" s="354"/>
      <c r="AC414" s="354">
        <v>6.3</v>
      </c>
      <c r="AD414" s="354">
        <v>7.42</v>
      </c>
      <c r="AE414" s="354">
        <v>12.42</v>
      </c>
      <c r="AF414" s="354"/>
      <c r="AG414" s="354">
        <v>406.90976608187134</v>
      </c>
      <c r="AH414" s="354">
        <v>54.016491228070173</v>
      </c>
      <c r="AI414" s="354">
        <v>64.933216374269008</v>
      </c>
      <c r="AJ414" s="354">
        <v>64.00602339181286</v>
      </c>
      <c r="AK414" s="354">
        <v>4.6075031656456744</v>
      </c>
      <c r="AL414" s="354">
        <v>5.56</v>
      </c>
      <c r="AM414" s="354">
        <v>3.3</v>
      </c>
      <c r="AN414" s="354">
        <v>0.78</v>
      </c>
      <c r="AO414" s="354">
        <v>0.71655152362902996</v>
      </c>
      <c r="AP414" s="354">
        <v>3.5582813066477117</v>
      </c>
      <c r="AQ414" s="354">
        <v>4.4903337482145398</v>
      </c>
      <c r="AR414" s="354">
        <v>4.5553808440908794</v>
      </c>
      <c r="AS414" s="354">
        <v>42.730994152046783</v>
      </c>
      <c r="AT414" s="354">
        <v>93.98</v>
      </c>
      <c r="AU414" s="354">
        <v>-1.36</v>
      </c>
      <c r="AV414" s="354">
        <v>50.97</v>
      </c>
      <c r="AW414" s="354">
        <v>6493</v>
      </c>
      <c r="AX414" s="354">
        <v>6893.86</v>
      </c>
      <c r="AY414" s="374">
        <v>-0.30111342662257334</v>
      </c>
      <c r="AZ414" s="374">
        <v>-1.645060811479911</v>
      </c>
      <c r="BA414" s="374">
        <v>-1.4950266281374631</v>
      </c>
      <c r="BB414" s="374">
        <v>-1.7214611872146119</v>
      </c>
      <c r="BC414" s="374">
        <v>-1.4950266281374631</v>
      </c>
      <c r="BD414" s="354">
        <v>59.78</v>
      </c>
      <c r="BE414" s="374">
        <v>0.50413930389098671</v>
      </c>
      <c r="BF414" s="374">
        <v>0.24354848916310709</v>
      </c>
      <c r="BG414" s="354">
        <v>44.25</v>
      </c>
      <c r="BH414" s="354">
        <v>13.74</v>
      </c>
      <c r="BI414" s="354">
        <v>25.87</v>
      </c>
      <c r="BJ414" s="354">
        <v>8.2200000000000006</v>
      </c>
      <c r="BK414" s="374">
        <v>-1.4279178427137914E-2</v>
      </c>
      <c r="BL414" s="374">
        <v>-2.2786206174997201E-3</v>
      </c>
      <c r="BM414" s="354">
        <v>0.26</v>
      </c>
      <c r="BN414" s="354">
        <v>0.75</v>
      </c>
      <c r="BO414" s="374">
        <v>1.8512864817112385E-2</v>
      </c>
      <c r="BP414" s="374">
        <v>0.18054846991132489</v>
      </c>
      <c r="BQ414" s="374">
        <v>0.21393817565282727</v>
      </c>
      <c r="BR414" s="354">
        <v>1131.45</v>
      </c>
      <c r="BS414" s="354">
        <v>1332.89</v>
      </c>
      <c r="BT414" s="354">
        <v>1026.31</v>
      </c>
      <c r="BU414" s="354">
        <v>521.25</v>
      </c>
      <c r="BV414" s="354">
        <v>862.47</v>
      </c>
      <c r="BW414" s="354">
        <v>1303.6600000000001</v>
      </c>
      <c r="BX414" s="354">
        <v>13.47</v>
      </c>
      <c r="BY414" s="354">
        <v>13.13</v>
      </c>
      <c r="BZ414" s="354">
        <v>31.306647295712903</v>
      </c>
      <c r="CA414" s="354">
        <v>24.47</v>
      </c>
      <c r="CB414" s="354">
        <v>0.57564731318884144</v>
      </c>
      <c r="CC414" s="354">
        <v>-9.2848721528057301E-2</v>
      </c>
      <c r="CD414" s="354">
        <v>0.32</v>
      </c>
      <c r="CE414" s="354">
        <v>1.85</v>
      </c>
      <c r="CF414" s="354">
        <v>0.86</v>
      </c>
      <c r="CG414" s="354">
        <v>0.82</v>
      </c>
      <c r="CH414" s="353" t="s">
        <v>100</v>
      </c>
      <c r="CI414" s="355">
        <v>1451.22</v>
      </c>
    </row>
    <row r="415" spans="1:87" ht="13.5" thickBot="1">
      <c r="A415" s="353" t="s">
        <v>1071</v>
      </c>
      <c r="B415" s="353" t="s">
        <v>1072</v>
      </c>
      <c r="C415" s="353" t="s">
        <v>96</v>
      </c>
      <c r="D415" s="353" t="s">
        <v>103</v>
      </c>
      <c r="E415" s="353" t="s">
        <v>239</v>
      </c>
      <c r="F415" s="353" t="s">
        <v>99</v>
      </c>
      <c r="G415" s="353">
        <v>10</v>
      </c>
      <c r="H415" s="353">
        <v>202210</v>
      </c>
      <c r="I415" s="353">
        <v>20221123</v>
      </c>
      <c r="J415" s="353">
        <v>20230217</v>
      </c>
      <c r="K415" s="354">
        <v>129719.05</v>
      </c>
      <c r="L415" s="354">
        <v>429.79</v>
      </c>
      <c r="M415" s="354">
        <v>302</v>
      </c>
      <c r="N415" s="354">
        <v>1.0900000000000001</v>
      </c>
      <c r="O415" s="354">
        <v>7.08</v>
      </c>
      <c r="P415" s="354">
        <v>5.42</v>
      </c>
      <c r="Q415" s="354">
        <v>7.99</v>
      </c>
      <c r="R415" s="354">
        <v>5.08</v>
      </c>
      <c r="S415" s="354">
        <v>-7.23</v>
      </c>
      <c r="T415" s="354">
        <v>7.08</v>
      </c>
      <c r="U415" s="354">
        <v>23.33</v>
      </c>
      <c r="V415" s="354">
        <v>22.93</v>
      </c>
      <c r="W415" s="354">
        <v>27.75</v>
      </c>
      <c r="X415" s="354">
        <v>28.86</v>
      </c>
      <c r="Y415" s="374">
        <f t="shared" si="16"/>
        <v>0.21020497165285645</v>
      </c>
      <c r="Z415" s="374">
        <f t="shared" si="17"/>
        <v>4.0000000000000036E-2</v>
      </c>
      <c r="AA415" s="354">
        <v>24.65</v>
      </c>
      <c r="AB415" s="354">
        <v>11.92</v>
      </c>
      <c r="AC415" s="354">
        <v>18.420000000000002</v>
      </c>
      <c r="AD415" s="354">
        <v>15.49</v>
      </c>
      <c r="AE415" s="354">
        <v>14.89</v>
      </c>
      <c r="AF415" s="354">
        <v>1.3</v>
      </c>
      <c r="AG415" s="354">
        <v>175.02330226364847</v>
      </c>
      <c r="AH415" s="354">
        <v>23.73834886817577</v>
      </c>
      <c r="AI415" s="354">
        <v>15.642476697736351</v>
      </c>
      <c r="AJ415" s="354">
        <v>3.0326231691078558</v>
      </c>
      <c r="AK415" s="354">
        <v>27.558935092572888</v>
      </c>
      <c r="AL415" s="354">
        <v>14.37</v>
      </c>
      <c r="AM415" s="354">
        <v>6.4</v>
      </c>
      <c r="AN415" s="354">
        <v>2.4700000000000002</v>
      </c>
      <c r="AO415" s="354">
        <v>3.3593479278011298</v>
      </c>
      <c r="AP415" s="354">
        <v>16.007289831430125</v>
      </c>
      <c r="AQ415" s="354">
        <v>37.587664609491384</v>
      </c>
      <c r="AR415" s="354">
        <v>193.87973216245885</v>
      </c>
      <c r="AS415" s="354">
        <v>18.335552596537948</v>
      </c>
      <c r="AT415" s="354">
        <v>67.14</v>
      </c>
      <c r="AU415" s="354">
        <v>7.49</v>
      </c>
      <c r="AV415" s="354">
        <v>19.43</v>
      </c>
      <c r="AW415" s="354">
        <v>52577</v>
      </c>
      <c r="AX415" s="354">
        <v>54291.18</v>
      </c>
      <c r="AY415" s="374">
        <v>0.23605320627357551</v>
      </c>
      <c r="AZ415" s="374">
        <v>1.1675754271174119</v>
      </c>
      <c r="BA415" s="374">
        <v>0.94347938812548615</v>
      </c>
      <c r="BB415" s="374">
        <v>1.1824401368301027</v>
      </c>
      <c r="BC415" s="374">
        <v>0.94347938812548615</v>
      </c>
      <c r="BD415" s="354">
        <v>37.520000000000003</v>
      </c>
      <c r="BE415" s="374">
        <v>0.16040769703892452</v>
      </c>
      <c r="BF415" s="374">
        <v>8.0293203621132278E-2</v>
      </c>
      <c r="BG415" s="354">
        <v>13.76</v>
      </c>
      <c r="BH415" s="354">
        <v>8.9700000000000006</v>
      </c>
      <c r="BI415" s="354">
        <v>8.3800000000000008</v>
      </c>
      <c r="BJ415" s="354">
        <v>5.23</v>
      </c>
      <c r="BK415" s="374">
        <v>-0.80612896360927855</v>
      </c>
      <c r="BL415" s="374">
        <v>-7.2046712440801117E-2</v>
      </c>
      <c r="BM415" s="354">
        <v>1.05</v>
      </c>
      <c r="BN415" s="354">
        <v>1.54</v>
      </c>
      <c r="BO415" s="374">
        <v>0.18366905062403588</v>
      </c>
      <c r="BP415" s="374">
        <v>5.5065876889224451E-2</v>
      </c>
      <c r="BQ415" s="374">
        <v>7.0347796727083817E-3</v>
      </c>
      <c r="BR415" s="354">
        <v>10189</v>
      </c>
      <c r="BS415" s="354">
        <v>12084</v>
      </c>
      <c r="BT415" s="354">
        <v>9026</v>
      </c>
      <c r="BU415" s="354">
        <v>33596</v>
      </c>
      <c r="BV415" s="354">
        <v>7131</v>
      </c>
      <c r="BW415" s="354">
        <v>19.59</v>
      </c>
      <c r="BX415" s="354">
        <v>13.56</v>
      </c>
      <c r="BY415" s="354">
        <v>13.56</v>
      </c>
      <c r="BZ415" s="354">
        <v>0</v>
      </c>
      <c r="CA415" s="354">
        <v>62.44</v>
      </c>
      <c r="CB415" s="354">
        <v>0.77388648228368317</v>
      </c>
      <c r="CC415" s="354">
        <v>4.2708899764364689</v>
      </c>
      <c r="CD415" s="354">
        <v>1.66</v>
      </c>
      <c r="CE415" s="354">
        <v>1.98</v>
      </c>
      <c r="CF415" s="354">
        <v>1.72</v>
      </c>
      <c r="CG415" s="354">
        <v>1.45</v>
      </c>
      <c r="CH415" s="353" t="s">
        <v>100</v>
      </c>
      <c r="CI415" s="355">
        <v>20265</v>
      </c>
    </row>
    <row r="416" spans="1:87" ht="13.5" thickBot="1">
      <c r="A416" s="353" t="s">
        <v>1073</v>
      </c>
      <c r="B416" s="353" t="s">
        <v>1074</v>
      </c>
      <c r="C416" s="353" t="s">
        <v>96</v>
      </c>
      <c r="D416" s="353" t="s">
        <v>412</v>
      </c>
      <c r="E416" s="353" t="s">
        <v>1075</v>
      </c>
      <c r="F416" s="353" t="s">
        <v>105</v>
      </c>
      <c r="G416" s="353">
        <v>3</v>
      </c>
      <c r="H416" s="353">
        <v>202203</v>
      </c>
      <c r="I416" s="353">
        <v>20221027</v>
      </c>
      <c r="J416" s="353">
        <v>20230202</v>
      </c>
      <c r="K416" s="354">
        <v>9994.1299999999992</v>
      </c>
      <c r="L416" s="354">
        <v>377.61</v>
      </c>
      <c r="M416" s="354">
        <v>26</v>
      </c>
      <c r="N416" s="354">
        <v>0.9</v>
      </c>
      <c r="O416" s="354">
        <v>3.66</v>
      </c>
      <c r="P416" s="354">
        <v>9.4700000000000006</v>
      </c>
      <c r="Q416" s="354">
        <v>3.19</v>
      </c>
      <c r="R416" s="354">
        <v>3.83</v>
      </c>
      <c r="S416" s="354">
        <v>24.81</v>
      </c>
      <c r="T416" s="354">
        <v>28.85</v>
      </c>
      <c r="U416" s="354">
        <v>16.39</v>
      </c>
      <c r="V416" s="354">
        <v>15.09</v>
      </c>
      <c r="W416" s="354">
        <v>18.11</v>
      </c>
      <c r="X416" s="354">
        <v>21.37</v>
      </c>
      <c r="Y416" s="374">
        <f t="shared" si="16"/>
        <v>0.20013253810470499</v>
      </c>
      <c r="Z416" s="374">
        <f t="shared" si="17"/>
        <v>0.18001104362230813</v>
      </c>
      <c r="AA416" s="354">
        <v>27.32</v>
      </c>
      <c r="AB416" s="354">
        <v>17.989999999999998</v>
      </c>
      <c r="AC416" s="354">
        <v>23.04</v>
      </c>
      <c r="AD416" s="354">
        <v>20.85</v>
      </c>
      <c r="AE416" s="354">
        <v>17.670000000000002</v>
      </c>
      <c r="AF416" s="354">
        <v>1.1599999999999999</v>
      </c>
      <c r="AG416" s="354">
        <v>128.74133574687937</v>
      </c>
      <c r="AH416" s="354">
        <v>16.899913263189653</v>
      </c>
      <c r="AI416" s="354">
        <v>4.0796847305502126</v>
      </c>
      <c r="AJ416" s="354">
        <v>2.2487083757589472</v>
      </c>
      <c r="AK416" s="354">
        <v>90.5731752340984</v>
      </c>
      <c r="AL416" s="354">
        <v>20.72</v>
      </c>
      <c r="AM416" s="354">
        <v>6.59</v>
      </c>
      <c r="AN416" s="354">
        <v>2.93</v>
      </c>
      <c r="AO416" s="354">
        <v>2.8051108138239877</v>
      </c>
      <c r="AP416" s="354">
        <v>15.710095003576374</v>
      </c>
      <c r="AQ416" s="354">
        <v>88.520005084072068</v>
      </c>
      <c r="AR416" s="354">
        <v>160.59606349259587</v>
      </c>
      <c r="AS416" s="354">
        <v>15.810951465097862</v>
      </c>
      <c r="AT416" s="354">
        <v>57.27</v>
      </c>
      <c r="AU416" s="354">
        <v>13.49</v>
      </c>
      <c r="AV416" s="354">
        <v>23.75</v>
      </c>
      <c r="AW416" s="354">
        <v>3150.34</v>
      </c>
      <c r="AX416" s="354">
        <v>3505.59</v>
      </c>
      <c r="AY416" s="374">
        <v>0.19362973223006261</v>
      </c>
      <c r="AZ416" s="374">
        <v>0.38542851141803852</v>
      </c>
      <c r="BA416" s="374">
        <v>0.49113519748029633</v>
      </c>
      <c r="BB416" s="374">
        <v>0.40184994861253853</v>
      </c>
      <c r="BC416" s="374">
        <v>0.49113519748029633</v>
      </c>
      <c r="BD416" s="354">
        <v>29.42</v>
      </c>
      <c r="BE416" s="374">
        <v>0.32160784934325054</v>
      </c>
      <c r="BF416" s="374">
        <v>0.18458503738162621</v>
      </c>
      <c r="BG416" s="354">
        <v>29.42</v>
      </c>
      <c r="BH416" s="354">
        <v>25.95</v>
      </c>
      <c r="BI416" s="354">
        <v>18.18</v>
      </c>
      <c r="BJ416" s="354">
        <v>16.920000000000002</v>
      </c>
      <c r="BK416" s="374">
        <v>-0.4488033943113855</v>
      </c>
      <c r="BL416" s="374">
        <v>-1.4222132652027018E-2</v>
      </c>
      <c r="BM416" s="354">
        <v>0</v>
      </c>
      <c r="BN416" s="354">
        <v>0</v>
      </c>
      <c r="BO416" s="374">
        <v>0</v>
      </c>
      <c r="BP416" s="374">
        <v>4.5736010563150263E-2</v>
      </c>
      <c r="BQ416" s="374">
        <v>6.0856495785200594E-3</v>
      </c>
      <c r="BR416" s="354">
        <v>566.72</v>
      </c>
      <c r="BS416" s="354">
        <v>611.15</v>
      </c>
      <c r="BT416" s="354">
        <v>496.38</v>
      </c>
      <c r="BU416" s="354" t="s">
        <v>100</v>
      </c>
      <c r="BV416" s="354">
        <v>451.95</v>
      </c>
      <c r="BW416" s="354">
        <v>18.13</v>
      </c>
      <c r="BX416" s="354">
        <v>13.13</v>
      </c>
      <c r="BY416" s="354">
        <v>13.13</v>
      </c>
      <c r="BZ416" s="354">
        <v>236.40693739424705</v>
      </c>
      <c r="CA416" s="354">
        <v>0</v>
      </c>
      <c r="CB416" s="354">
        <v>0.3853915240705999</v>
      </c>
      <c r="CC416" s="354">
        <v>-0.36438653708601015</v>
      </c>
      <c r="CD416" s="354">
        <v>0</v>
      </c>
      <c r="CE416" s="354">
        <v>2.63</v>
      </c>
      <c r="CF416" s="354">
        <v>2.2999999999999998</v>
      </c>
      <c r="CG416" s="354">
        <v>1.71</v>
      </c>
      <c r="CH416" s="353" t="s">
        <v>100</v>
      </c>
      <c r="CI416" s="355">
        <v>1538.82</v>
      </c>
    </row>
    <row r="417" spans="1:87" ht="13.5" thickBot="1">
      <c r="A417" s="353" t="s">
        <v>1076</v>
      </c>
      <c r="B417" s="353" t="s">
        <v>1077</v>
      </c>
      <c r="C417" s="353" t="s">
        <v>96</v>
      </c>
      <c r="D417" s="353" t="s">
        <v>97</v>
      </c>
      <c r="E417" s="353" t="s">
        <v>420</v>
      </c>
      <c r="F417" s="353" t="s">
        <v>105</v>
      </c>
      <c r="G417" s="353">
        <v>1</v>
      </c>
      <c r="H417" s="353">
        <v>202201</v>
      </c>
      <c r="I417" s="353">
        <v>20221121</v>
      </c>
      <c r="J417" s="353">
        <v>20230223</v>
      </c>
      <c r="K417" s="354">
        <v>28201.13</v>
      </c>
      <c r="L417" s="354">
        <v>39.380000000000003</v>
      </c>
      <c r="M417" s="354">
        <v>716</v>
      </c>
      <c r="N417" s="354">
        <v>0.96</v>
      </c>
      <c r="O417" s="354">
        <v>1.6</v>
      </c>
      <c r="P417" s="354">
        <v>1.67</v>
      </c>
      <c r="Q417" s="354">
        <v>1.37</v>
      </c>
      <c r="R417" s="354">
        <v>43.75</v>
      </c>
      <c r="S417" s="354">
        <v>3.07</v>
      </c>
      <c r="T417" s="354">
        <v>17.09</v>
      </c>
      <c r="U417" s="354">
        <v>6.8</v>
      </c>
      <c r="V417" s="354">
        <v>7.91</v>
      </c>
      <c r="W417" s="354">
        <v>7.48</v>
      </c>
      <c r="X417" s="354">
        <v>6.29</v>
      </c>
      <c r="Y417" s="374">
        <f t="shared" si="16"/>
        <v>-5.4361567635903829E-2</v>
      </c>
      <c r="Z417" s="374">
        <f t="shared" si="17"/>
        <v>-0.15909090909090917</v>
      </c>
      <c r="AA417" s="354">
        <v>0.78</v>
      </c>
      <c r="AB417" s="354">
        <v>12</v>
      </c>
      <c r="AC417" s="354">
        <v>5.22</v>
      </c>
      <c r="AD417" s="354">
        <v>5.26</v>
      </c>
      <c r="AE417" s="354">
        <v>6.26</v>
      </c>
      <c r="AF417" s="354">
        <v>0.44</v>
      </c>
      <c r="AG417" s="354">
        <v>136.61538461538461</v>
      </c>
      <c r="AH417" s="354">
        <v>2.5137362637362637</v>
      </c>
      <c r="AI417" s="354">
        <v>3.9491758241758239</v>
      </c>
      <c r="AJ417" s="354">
        <v>-0.14972527472527472</v>
      </c>
      <c r="AK417" s="354">
        <v>9.9387826086956519</v>
      </c>
      <c r="AL417" s="354">
        <v>3.18</v>
      </c>
      <c r="AM417" s="354"/>
      <c r="AN417" s="354">
        <v>0.27</v>
      </c>
      <c r="AO417" s="354">
        <v>0.52108470077220082</v>
      </c>
      <c r="AP417" s="354">
        <v>8.6562552196425582</v>
      </c>
      <c r="AQ417" s="354">
        <v>18.026086956521738</v>
      </c>
      <c r="AR417" s="354">
        <v>-475.45871559633025</v>
      </c>
      <c r="AS417" s="354">
        <v>6.7431318681318677</v>
      </c>
      <c r="AT417" s="354">
        <v>-4.7</v>
      </c>
      <c r="AU417" s="354">
        <v>5.97</v>
      </c>
      <c r="AV417" s="354">
        <v>7.4</v>
      </c>
      <c r="AW417" s="354">
        <v>101197</v>
      </c>
      <c r="AX417" s="354">
        <v>100898.92</v>
      </c>
      <c r="AY417" s="374">
        <v>2.2462399895826553E-2</v>
      </c>
      <c r="AZ417" s="374">
        <v>-0.29592720970537262</v>
      </c>
      <c r="BA417" s="374">
        <v>0.96186117467582</v>
      </c>
      <c r="BB417" s="374">
        <v>-0.31504702194357365</v>
      </c>
      <c r="BC417" s="374">
        <v>0.96186117467582</v>
      </c>
      <c r="BD417" s="354">
        <v>-208.47</v>
      </c>
      <c r="BE417" s="374">
        <v>0.1551334237901402</v>
      </c>
      <c r="BF417" s="374">
        <v>2.3328744072204376E-2</v>
      </c>
      <c r="BG417" s="354">
        <v>28.68</v>
      </c>
      <c r="BH417" s="354">
        <v>12.71</v>
      </c>
      <c r="BI417" s="354">
        <v>5.91</v>
      </c>
      <c r="BJ417" s="354">
        <v>4.71</v>
      </c>
      <c r="BK417" s="374">
        <v>-1.0379130434782609</v>
      </c>
      <c r="BL417" s="374">
        <v>-3.0003217503217505E-2</v>
      </c>
      <c r="BM417" s="354">
        <v>3.35</v>
      </c>
      <c r="BN417" s="354">
        <v>0.31</v>
      </c>
      <c r="BO417" s="374">
        <v>0.39383606557377049</v>
      </c>
      <c r="BP417" s="374">
        <v>6.4044236018758305E-2</v>
      </c>
      <c r="BQ417" s="374">
        <v>-3.814656680898719E-3</v>
      </c>
      <c r="BR417" s="354">
        <v>4659</v>
      </c>
      <c r="BS417" s="354">
        <v>9210</v>
      </c>
      <c r="BT417" s="354">
        <v>9474</v>
      </c>
      <c r="BU417" s="354">
        <v>21131</v>
      </c>
      <c r="BV417" s="354">
        <v>5563</v>
      </c>
      <c r="BW417" s="354">
        <v>71.17</v>
      </c>
      <c r="BX417" s="354">
        <v>1.74</v>
      </c>
      <c r="BY417" s="354">
        <v>4.9800000000000004</v>
      </c>
      <c r="BZ417" s="354">
        <v>8.0769230769230766</v>
      </c>
      <c r="CA417" s="354"/>
      <c r="CB417" s="354">
        <v>1.0395435119522849</v>
      </c>
      <c r="CC417" s="354">
        <v>3.8835810923667946</v>
      </c>
      <c r="CD417" s="354">
        <v>-6.11</v>
      </c>
      <c r="CE417" s="354">
        <v>0.75</v>
      </c>
      <c r="CF417" s="354">
        <v>0.7</v>
      </c>
      <c r="CG417" s="354">
        <v>0.38</v>
      </c>
      <c r="CH417" s="353" t="s">
        <v>100</v>
      </c>
      <c r="CI417" s="355">
        <v>-1580</v>
      </c>
    </row>
    <row r="418" spans="1:87" ht="13.5" thickBot="1">
      <c r="A418" s="353" t="s">
        <v>1078</v>
      </c>
      <c r="B418" s="353" t="s">
        <v>1079</v>
      </c>
      <c r="C418" s="353" t="s">
        <v>96</v>
      </c>
      <c r="D418" s="353" t="s">
        <v>116</v>
      </c>
      <c r="E418" s="353" t="s">
        <v>475</v>
      </c>
      <c r="F418" s="353" t="s">
        <v>105</v>
      </c>
      <c r="G418" s="353">
        <v>12</v>
      </c>
      <c r="H418" s="353">
        <v>202112</v>
      </c>
      <c r="I418" s="353">
        <v>20221102</v>
      </c>
      <c r="J418" s="353">
        <v>20230222</v>
      </c>
      <c r="K418" s="354">
        <v>10004.120000000001</v>
      </c>
      <c r="L418" s="354">
        <v>25.98</v>
      </c>
      <c r="M418" s="354">
        <v>385.07</v>
      </c>
      <c r="N418" s="354">
        <v>2.86</v>
      </c>
      <c r="O418" s="354">
        <v>0.75</v>
      </c>
      <c r="P418" s="354">
        <v>0.78</v>
      </c>
      <c r="Q418" s="354">
        <v>0.75</v>
      </c>
      <c r="R418" s="354">
        <v>-12</v>
      </c>
      <c r="S418" s="354">
        <v>-3</v>
      </c>
      <c r="T418" s="354">
        <v>-0.61</v>
      </c>
      <c r="U418" s="354">
        <v>2.73</v>
      </c>
      <c r="V418" s="354">
        <v>2.2200000000000002</v>
      </c>
      <c r="W418" s="354">
        <v>2.96</v>
      </c>
      <c r="X418" s="354">
        <v>3.24</v>
      </c>
      <c r="Y418" s="374">
        <f t="shared" si="16"/>
        <v>0.33333333333333326</v>
      </c>
      <c r="Z418" s="374">
        <f t="shared" si="17"/>
        <v>9.4594594594594739E-2</v>
      </c>
      <c r="AA418" s="354">
        <v>10.5</v>
      </c>
      <c r="AB418" s="354"/>
      <c r="AC418" s="354">
        <v>9.52</v>
      </c>
      <c r="AD418" s="354">
        <v>8.7799999999999994</v>
      </c>
      <c r="AE418" s="354">
        <v>8.0299999999999994</v>
      </c>
      <c r="AF418" s="354"/>
      <c r="AG418" s="354">
        <v>8.2063377782806128</v>
      </c>
      <c r="AH418" s="354">
        <v>2.8909196566779634</v>
      </c>
      <c r="AI418" s="354">
        <v>4.797094927823176</v>
      </c>
      <c r="AJ418" s="354">
        <v>3.6723449882490886</v>
      </c>
      <c r="AK418" s="354">
        <v>5.4741464146752365</v>
      </c>
      <c r="AL418" s="354">
        <v>7.2</v>
      </c>
      <c r="AM418" s="354">
        <v>3.33</v>
      </c>
      <c r="AN418" s="354">
        <v>3.13</v>
      </c>
      <c r="AO418" s="354">
        <v>5.3526560162732562</v>
      </c>
      <c r="AP418" s="354">
        <v>8.4776312613395906</v>
      </c>
      <c r="AQ418" s="354">
        <v>9.1567300504551046</v>
      </c>
      <c r="AR418" s="354">
        <v>11.961213726117617</v>
      </c>
      <c r="AS418" s="354">
        <v>0.40907828626968984</v>
      </c>
      <c r="AT418" s="354">
        <v>7.81</v>
      </c>
      <c r="AU418" s="354">
        <v>9.44</v>
      </c>
      <c r="AV418" s="354">
        <v>3.77</v>
      </c>
      <c r="AW418" s="354">
        <v>2877.16</v>
      </c>
      <c r="AX418" s="354">
        <v>3476.47</v>
      </c>
      <c r="AY418" s="374">
        <v>3.7713085805628814E-2</v>
      </c>
      <c r="AZ418" s="374">
        <v>0.73865490728863858</v>
      </c>
      <c r="BA418" s="374">
        <v>0.52036777246439636</v>
      </c>
      <c r="BB418" s="374">
        <v>0.84745762711864425</v>
      </c>
      <c r="BC418" s="374">
        <v>0.52036777246439636</v>
      </c>
      <c r="BD418" s="354">
        <v>35.26</v>
      </c>
      <c r="BE418" s="374">
        <v>0.13843555574946495</v>
      </c>
      <c r="BF418" s="374">
        <v>0.10457020775531806</v>
      </c>
      <c r="BG418" s="354">
        <v>11.48</v>
      </c>
      <c r="BH418" s="354">
        <v>7.86</v>
      </c>
      <c r="BI418" s="354">
        <v>9.81</v>
      </c>
      <c r="BJ418" s="354">
        <v>6.9</v>
      </c>
      <c r="BK418" s="374">
        <v>-0.2344648076590129</v>
      </c>
      <c r="BL418" s="374">
        <v>-0.13705869414136451</v>
      </c>
      <c r="BM418" s="354">
        <v>7.7</v>
      </c>
      <c r="BN418" s="354">
        <v>9.77</v>
      </c>
      <c r="BO418" s="374">
        <v>0.63197882230302338</v>
      </c>
      <c r="BP418" s="374">
        <v>0.11008833422231391</v>
      </c>
      <c r="BQ418" s="374">
        <v>0.13984558218770329</v>
      </c>
      <c r="BR418" s="354">
        <v>1310.7</v>
      </c>
      <c r="BS418" s="354">
        <v>1869.97</v>
      </c>
      <c r="BT418" s="354">
        <v>1490.22</v>
      </c>
      <c r="BU418" s="354">
        <v>6400.62</v>
      </c>
      <c r="BV418" s="354">
        <v>916.29</v>
      </c>
      <c r="BW418" s="354">
        <v>73.87</v>
      </c>
      <c r="BX418" s="354">
        <v>35.020000000000003</v>
      </c>
      <c r="BY418" s="354">
        <v>35.020000000000003</v>
      </c>
      <c r="BZ418" s="354">
        <v>4.5464874546484397</v>
      </c>
      <c r="CA418" s="354">
        <v>70.040000000000006</v>
      </c>
      <c r="CB418" s="354">
        <v>0.73801137355130697</v>
      </c>
      <c r="CC418" s="354">
        <v>3.4094688803928808</v>
      </c>
      <c r="CD418" s="354">
        <v>2.34</v>
      </c>
      <c r="CE418" s="354">
        <v>1.2</v>
      </c>
      <c r="CF418" s="354">
        <v>0.6</v>
      </c>
      <c r="CG418" s="354">
        <v>0.22</v>
      </c>
      <c r="CH418" s="353" t="s">
        <v>100</v>
      </c>
      <c r="CI418" s="355">
        <v>3095.76</v>
      </c>
    </row>
    <row r="419" spans="1:87" ht="13.5" thickBot="1">
      <c r="A419" s="353" t="s">
        <v>1080</v>
      </c>
      <c r="B419" s="353" t="s">
        <v>1081</v>
      </c>
      <c r="C419" s="353" t="s">
        <v>96</v>
      </c>
      <c r="D419" s="353" t="s">
        <v>147</v>
      </c>
      <c r="E419" s="353" t="s">
        <v>448</v>
      </c>
      <c r="F419" s="353" t="s">
        <v>99</v>
      </c>
      <c r="G419" s="353">
        <v>12</v>
      </c>
      <c r="H419" s="353">
        <v>202112</v>
      </c>
      <c r="I419" s="353">
        <v>20221025</v>
      </c>
      <c r="J419" s="353">
        <v>20230207</v>
      </c>
      <c r="K419" s="354">
        <v>41235.980000000003</v>
      </c>
      <c r="L419" s="354">
        <v>1487.53</v>
      </c>
      <c r="M419" s="354">
        <v>28</v>
      </c>
      <c r="N419" s="354">
        <v>1.23</v>
      </c>
      <c r="O419" s="354">
        <v>9.11</v>
      </c>
      <c r="P419" s="354">
        <v>8.81</v>
      </c>
      <c r="Q419" s="354">
        <v>9.1</v>
      </c>
      <c r="R419" s="354">
        <v>4.3899999999999997</v>
      </c>
      <c r="S419" s="354">
        <v>2.99</v>
      </c>
      <c r="T419" s="354">
        <v>4.09</v>
      </c>
      <c r="U419" s="354">
        <v>30.09</v>
      </c>
      <c r="V419" s="354">
        <v>25.02</v>
      </c>
      <c r="W419" s="354">
        <v>33.299999999999997</v>
      </c>
      <c r="X419" s="354">
        <v>42.61</v>
      </c>
      <c r="Y419" s="374">
        <f t="shared" si="16"/>
        <v>0.33093525179856109</v>
      </c>
      <c r="Z419" s="374">
        <f t="shared" si="17"/>
        <v>0.27957957957957968</v>
      </c>
      <c r="AA419" s="354">
        <v>35.01</v>
      </c>
      <c r="AB419" s="354">
        <v>26.83</v>
      </c>
      <c r="AC419" s="354">
        <v>49.44</v>
      </c>
      <c r="AD419" s="354">
        <v>44.67</v>
      </c>
      <c r="AE419" s="354">
        <v>34.909999999999997</v>
      </c>
      <c r="AF419" s="354">
        <v>1.66</v>
      </c>
      <c r="AG419" s="354">
        <v>302.98080869909626</v>
      </c>
      <c r="AH419" s="354">
        <v>29.123573254599791</v>
      </c>
      <c r="AI419" s="354">
        <v>48.969358729701511</v>
      </c>
      <c r="AJ419" s="354">
        <v>32.499261873042165</v>
      </c>
      <c r="AK419" s="354">
        <v>29.857650537563249</v>
      </c>
      <c r="AL419" s="354">
        <v>42.73</v>
      </c>
      <c r="AM419" s="354">
        <v>17.72</v>
      </c>
      <c r="AN419" s="354">
        <v>4.9000000000000004</v>
      </c>
      <c r="AO419" s="354">
        <v>5.2253555307946131</v>
      </c>
      <c r="AP419" s="354">
        <v>32.841437705073538</v>
      </c>
      <c r="AQ419" s="354">
        <v>32.330062829681196</v>
      </c>
      <c r="AR419" s="354">
        <v>48.714412365583058</v>
      </c>
      <c r="AS419" s="354">
        <v>28.225290750008998</v>
      </c>
      <c r="AT419" s="354">
        <v>83.96</v>
      </c>
      <c r="AU419" s="354">
        <v>14.42</v>
      </c>
      <c r="AV419" s="354">
        <v>26.11</v>
      </c>
      <c r="AW419" s="354">
        <v>7547.06</v>
      </c>
      <c r="AX419" s="354">
        <v>8685.57</v>
      </c>
      <c r="AY419" s="374">
        <v>0.26107310823017749</v>
      </c>
      <c r="AZ419" s="374">
        <v>0.83543115418561642</v>
      </c>
      <c r="BA419" s="374">
        <v>1.7740967177182558</v>
      </c>
      <c r="BB419" s="374">
        <v>0.82182103610675039</v>
      </c>
      <c r="BC419" s="374">
        <v>1.7740967177182558</v>
      </c>
      <c r="BD419" s="354">
        <v>38.03</v>
      </c>
      <c r="BE419" s="374">
        <v>0.17040659512832565</v>
      </c>
      <c r="BF419" s="374">
        <v>0.11864414735332354</v>
      </c>
      <c r="BG419" s="354">
        <v>38.03</v>
      </c>
      <c r="BH419" s="354">
        <v>20.81</v>
      </c>
      <c r="BI419" s="354">
        <v>12.8</v>
      </c>
      <c r="BJ419" s="354">
        <v>9.31</v>
      </c>
      <c r="BK419" s="374">
        <v>-0.33633474654161022</v>
      </c>
      <c r="BL419" s="374">
        <v>-5.4360198348458871E-2</v>
      </c>
      <c r="BM419" s="354">
        <v>0</v>
      </c>
      <c r="BN419" s="354">
        <v>0</v>
      </c>
      <c r="BO419" s="374">
        <v>0</v>
      </c>
      <c r="BP419" s="374">
        <v>1.991886605973545E-2</v>
      </c>
      <c r="BQ419" s="374">
        <v>2.2227644892000031E-2</v>
      </c>
      <c r="BR419" s="354">
        <v>812.76</v>
      </c>
      <c r="BS419" s="354">
        <v>1067.42</v>
      </c>
      <c r="BT419" s="354">
        <v>979.44</v>
      </c>
      <c r="BU419" s="354" t="s">
        <v>100</v>
      </c>
      <c r="BV419" s="354">
        <v>652.98</v>
      </c>
      <c r="BW419" s="354">
        <v>83.54</v>
      </c>
      <c r="BX419" s="354">
        <v>9.61</v>
      </c>
      <c r="BY419" s="354">
        <v>10.07</v>
      </c>
      <c r="BZ419" s="354">
        <v>72.65780683675645</v>
      </c>
      <c r="CA419" s="354">
        <v>0</v>
      </c>
      <c r="CB419" s="354">
        <v>0.658613493604708</v>
      </c>
      <c r="CC419" s="354">
        <v>2.5115192228548553</v>
      </c>
      <c r="CD419" s="354">
        <v>0</v>
      </c>
      <c r="CE419" s="354">
        <v>1.32</v>
      </c>
      <c r="CF419" s="354">
        <v>1.54</v>
      </c>
      <c r="CG419" s="354">
        <v>1.32</v>
      </c>
      <c r="CH419" s="353" t="s">
        <v>100</v>
      </c>
      <c r="CI419" s="355">
        <v>2297.37</v>
      </c>
    </row>
    <row r="420" spans="1:87" ht="13.5" thickBot="1">
      <c r="A420" s="353" t="s">
        <v>1082</v>
      </c>
      <c r="B420" s="353" t="s">
        <v>1083</v>
      </c>
      <c r="C420" s="353" t="s">
        <v>96</v>
      </c>
      <c r="D420" s="353" t="s">
        <v>123</v>
      </c>
      <c r="E420" s="353" t="s">
        <v>306</v>
      </c>
      <c r="F420" s="353" t="s">
        <v>99</v>
      </c>
      <c r="G420" s="353">
        <v>12</v>
      </c>
      <c r="H420" s="353">
        <v>202112</v>
      </c>
      <c r="I420" s="353">
        <v>20221024</v>
      </c>
      <c r="J420" s="353">
        <v>20230118</v>
      </c>
      <c r="K420" s="354">
        <v>27016.560000000001</v>
      </c>
      <c r="L420" s="354">
        <v>98.88</v>
      </c>
      <c r="M420" s="354">
        <v>273</v>
      </c>
      <c r="N420" s="354">
        <v>1.4</v>
      </c>
      <c r="O420" s="354">
        <v>3.66</v>
      </c>
      <c r="P420" s="354">
        <v>3.61</v>
      </c>
      <c r="Q420" s="354">
        <v>3.75</v>
      </c>
      <c r="R420" s="354">
        <v>-3.28</v>
      </c>
      <c r="S420" s="354">
        <v>5.6</v>
      </c>
      <c r="T420" s="354">
        <v>5.26</v>
      </c>
      <c r="U420" s="354">
        <v>15.36</v>
      </c>
      <c r="V420" s="354">
        <v>17.68</v>
      </c>
      <c r="W420" s="354">
        <v>15.32</v>
      </c>
      <c r="X420" s="354">
        <v>14.14</v>
      </c>
      <c r="Y420" s="374">
        <f t="shared" si="16"/>
        <v>-0.13348416289592757</v>
      </c>
      <c r="Z420" s="374">
        <f t="shared" si="17"/>
        <v>-7.7023498694516968E-2</v>
      </c>
      <c r="AA420" s="354">
        <v>21.29</v>
      </c>
      <c r="AB420" s="354">
        <v>4</v>
      </c>
      <c r="AC420" s="354">
        <v>6.44</v>
      </c>
      <c r="AD420" s="354">
        <v>6.45</v>
      </c>
      <c r="AE420" s="354">
        <v>6.99</v>
      </c>
      <c r="AF420" s="354">
        <v>1.61</v>
      </c>
      <c r="AG420" s="354">
        <v>45.937728937728934</v>
      </c>
      <c r="AH420" s="354">
        <v>16.212454212454212</v>
      </c>
      <c r="AI420" s="354">
        <v>23.102564102564106</v>
      </c>
      <c r="AJ420" s="354">
        <v>22.274725274725274</v>
      </c>
      <c r="AK420" s="354">
        <v>4.1939067702552721</v>
      </c>
      <c r="AL420" s="354">
        <v>5.0999999999999996</v>
      </c>
      <c r="AM420" s="354">
        <v>2.04</v>
      </c>
      <c r="AN420" s="354">
        <v>1.95</v>
      </c>
      <c r="AO420" s="354">
        <v>2.9203388884458974</v>
      </c>
      <c r="AP420" s="354">
        <v>4.7861957658128595</v>
      </c>
      <c r="AQ420" s="354">
        <v>5.8068764864436337</v>
      </c>
      <c r="AR420" s="354">
        <v>6.0226887025160334</v>
      </c>
      <c r="AS420" s="354">
        <v>42.912087912087912</v>
      </c>
      <c r="AT420" s="354">
        <v>48.42</v>
      </c>
      <c r="AU420" s="354">
        <v>1.94</v>
      </c>
      <c r="AV420" s="354">
        <v>2.0699999999999998</v>
      </c>
      <c r="AW420" s="354">
        <v>13221</v>
      </c>
      <c r="AX420" s="354">
        <v>13272</v>
      </c>
      <c r="AY420" s="374">
        <v>9.0097402597402607E-2</v>
      </c>
      <c r="AZ420" s="374">
        <v>3.7756354075372478</v>
      </c>
      <c r="BA420" s="374">
        <v>0</v>
      </c>
      <c r="BB420" s="374">
        <v>3.9303293521534446</v>
      </c>
      <c r="BC420" s="374">
        <v>0</v>
      </c>
      <c r="BD420" s="354">
        <v>34.94</v>
      </c>
      <c r="BE420" s="374">
        <v>0</v>
      </c>
      <c r="BF420" s="374">
        <v>3.6312619989170208E-2</v>
      </c>
      <c r="BG420" s="354">
        <v>13.74</v>
      </c>
      <c r="BH420" s="354">
        <v>9</v>
      </c>
      <c r="BI420" s="354">
        <v>3.9</v>
      </c>
      <c r="BJ420" s="354">
        <v>2.82</v>
      </c>
      <c r="BK420" s="374">
        <v>-3.5833201205010309E-2</v>
      </c>
      <c r="BL420" s="374">
        <v>-1.8020891475958856E-2</v>
      </c>
      <c r="BM420" s="354">
        <v>2.4300000000000002</v>
      </c>
      <c r="BN420" s="354">
        <v>2.23</v>
      </c>
      <c r="BO420" s="374">
        <v>0.14186624491640307</v>
      </c>
      <c r="BP420" s="374">
        <v>0.16732845714164735</v>
      </c>
      <c r="BQ420" s="374">
        <v>0.22989705103442332</v>
      </c>
      <c r="BR420" s="354">
        <v>7537</v>
      </c>
      <c r="BS420" s="354">
        <v>7773</v>
      </c>
      <c r="BT420" s="354">
        <v>5685</v>
      </c>
      <c r="BU420" s="354">
        <v>18477</v>
      </c>
      <c r="BV420" s="354">
        <v>5449</v>
      </c>
      <c r="BW420" s="354">
        <v>377.56</v>
      </c>
      <c r="BX420" s="354">
        <v>31.9</v>
      </c>
      <c r="BY420" s="354">
        <v>31.9</v>
      </c>
      <c r="BZ420" s="354">
        <v>0</v>
      </c>
      <c r="CA420" s="354">
        <v>58.55</v>
      </c>
      <c r="CB420" s="354">
        <v>0.88279211722429152</v>
      </c>
      <c r="CC420" s="354">
        <v>1.3294563512807109</v>
      </c>
      <c r="CD420" s="354">
        <v>1.53</v>
      </c>
      <c r="CE420" s="354">
        <v>1.25</v>
      </c>
      <c r="CF420" s="354">
        <v>1.25</v>
      </c>
      <c r="CG420" s="354">
        <v>0.14000000000000001</v>
      </c>
      <c r="CH420" s="355">
        <v>1056</v>
      </c>
      <c r="CI420" s="355">
        <v>12352</v>
      </c>
    </row>
    <row r="421" spans="1:87" ht="13.5" thickBot="1">
      <c r="A421" s="353" t="s">
        <v>1084</v>
      </c>
      <c r="B421" s="353" t="s">
        <v>1085</v>
      </c>
      <c r="C421" s="353" t="s">
        <v>96</v>
      </c>
      <c r="D421" s="353" t="s">
        <v>147</v>
      </c>
      <c r="E421" s="353" t="s">
        <v>702</v>
      </c>
      <c r="F421" s="353" t="s">
        <v>99</v>
      </c>
      <c r="G421" s="353">
        <v>1</v>
      </c>
      <c r="H421" s="353">
        <v>202201</v>
      </c>
      <c r="I421" s="353">
        <v>20221201</v>
      </c>
      <c r="J421" s="353">
        <v>20230316</v>
      </c>
      <c r="K421" s="354">
        <v>55196.15</v>
      </c>
      <c r="L421" s="354">
        <v>246.88</v>
      </c>
      <c r="M421" s="354">
        <v>224</v>
      </c>
      <c r="N421" s="354">
        <v>0.38</v>
      </c>
      <c r="O421" s="354">
        <v>2.5499999999999998</v>
      </c>
      <c r="P421" s="354">
        <v>3.32</v>
      </c>
      <c r="Q421" s="354">
        <v>2.72</v>
      </c>
      <c r="R421" s="354">
        <v>-8.6300000000000008</v>
      </c>
      <c r="S421" s="354">
        <v>1.71</v>
      </c>
      <c r="T421" s="354">
        <v>-0.66</v>
      </c>
      <c r="U421" s="354">
        <v>10.29</v>
      </c>
      <c r="V421" s="354">
        <v>10.17</v>
      </c>
      <c r="W421" s="354">
        <v>11.06</v>
      </c>
      <c r="X421" s="354">
        <v>12.42</v>
      </c>
      <c r="Y421" s="374">
        <f t="shared" si="16"/>
        <v>8.7512291052114222E-2</v>
      </c>
      <c r="Z421" s="374">
        <f t="shared" si="17"/>
        <v>0.12296564195298365</v>
      </c>
      <c r="AA421" s="354">
        <v>20.7</v>
      </c>
      <c r="AB421" s="354">
        <v>11.05</v>
      </c>
      <c r="AC421" s="354">
        <v>23.99</v>
      </c>
      <c r="AD421" s="354">
        <v>22.33</v>
      </c>
      <c r="AE421" s="354">
        <v>19.88</v>
      </c>
      <c r="AF421" s="354">
        <v>2.02</v>
      </c>
      <c r="AG421" s="354">
        <v>161.64382830731347</v>
      </c>
      <c r="AH421" s="354">
        <v>10.485540667779196</v>
      </c>
      <c r="AI421" s="354">
        <v>8.4055903815327753</v>
      </c>
      <c r="AJ421" s="354">
        <v>2.3071612665418355</v>
      </c>
      <c r="AK421" s="354">
        <v>29.533915969235125</v>
      </c>
      <c r="AL421" s="354">
        <v>18.809999999999999</v>
      </c>
      <c r="AM421" s="354">
        <v>9.06</v>
      </c>
      <c r="AN421" s="354">
        <v>1.52</v>
      </c>
      <c r="AO421" s="354">
        <v>1.9787046428119557</v>
      </c>
      <c r="AP421" s="354">
        <v>18.459896711009812</v>
      </c>
      <c r="AQ421" s="354">
        <v>38.05150846468625</v>
      </c>
      <c r="AR421" s="354">
        <v>138.63157213669356</v>
      </c>
      <c r="AS421" s="354">
        <v>1.6155339820354166</v>
      </c>
      <c r="AT421" s="354">
        <v>27.26</v>
      </c>
      <c r="AU421" s="354">
        <v>10.31</v>
      </c>
      <c r="AV421" s="354">
        <v>1.4</v>
      </c>
      <c r="AW421" s="354">
        <v>34220.449999999997</v>
      </c>
      <c r="AX421" s="354">
        <v>37961.120000000003</v>
      </c>
      <c r="AY421" s="374">
        <v>0.21592822043892601</v>
      </c>
      <c r="AZ421" s="374">
        <v>0.5503443685020335</v>
      </c>
      <c r="BA421" s="374">
        <v>0.54400331146538428</v>
      </c>
      <c r="BB421" s="374">
        <v>0.60179640718562866</v>
      </c>
      <c r="BC421" s="374">
        <v>0.54400331146538428</v>
      </c>
      <c r="BD421" s="354">
        <v>38.43</v>
      </c>
      <c r="BE421" s="374">
        <v>0.14182920926386711</v>
      </c>
      <c r="BF421" s="374">
        <v>8.4663869671222733E-2</v>
      </c>
      <c r="BG421" s="354">
        <v>21.95</v>
      </c>
      <c r="BH421" s="354">
        <v>19.600000000000001</v>
      </c>
      <c r="BI421" s="354">
        <v>8.52</v>
      </c>
      <c r="BJ421" s="354">
        <v>9.85</v>
      </c>
      <c r="BK421" s="374">
        <v>-0.72552061642086341</v>
      </c>
      <c r="BL421" s="374">
        <v>-3.7727571654618014E-2</v>
      </c>
      <c r="BM421" s="354">
        <v>0.89</v>
      </c>
      <c r="BN421" s="354">
        <v>0.9</v>
      </c>
      <c r="BO421" s="374">
        <v>0.19741471284936801</v>
      </c>
      <c r="BP421" s="374">
        <v>4.228807915863441E-2</v>
      </c>
      <c r="BQ421" s="374">
        <v>9.3047579864968862E-3</v>
      </c>
      <c r="BR421" s="354">
        <v>3220.68</v>
      </c>
      <c r="BS421" s="354">
        <v>3861.99</v>
      </c>
      <c r="BT421" s="354">
        <v>3040.55</v>
      </c>
      <c r="BU421" s="354">
        <v>4172.07</v>
      </c>
      <c r="BV421" s="354">
        <v>2399.23</v>
      </c>
      <c r="BW421" s="354">
        <v>-9.64</v>
      </c>
      <c r="BX421" s="354">
        <v>6.49</v>
      </c>
      <c r="BY421" s="354">
        <v>6.49</v>
      </c>
      <c r="BZ421" s="354">
        <v>18.242905561810922</v>
      </c>
      <c r="CA421" s="354">
        <v>49.55</v>
      </c>
      <c r="CB421" s="354">
        <v>0.78992061200893926</v>
      </c>
      <c r="CC421" s="354">
        <v>4.1321325759902852</v>
      </c>
      <c r="CD421" s="354">
        <v>0.98</v>
      </c>
      <c r="CE421" s="354">
        <v>1.23</v>
      </c>
      <c r="CF421" s="354">
        <v>0.12</v>
      </c>
      <c r="CG421" s="354">
        <v>0.1</v>
      </c>
      <c r="CH421" s="353" t="s">
        <v>100</v>
      </c>
      <c r="CI421" s="355">
        <v>6261.99</v>
      </c>
    </row>
    <row r="422" spans="1:87" ht="13.5" thickBot="1">
      <c r="A422" s="353" t="s">
        <v>1086</v>
      </c>
      <c r="B422" s="353" t="s">
        <v>1087</v>
      </c>
      <c r="C422" s="353" t="s">
        <v>96</v>
      </c>
      <c r="D422" s="353" t="s">
        <v>129</v>
      </c>
      <c r="E422" s="353" t="s">
        <v>819</v>
      </c>
      <c r="F422" s="353" t="s">
        <v>99</v>
      </c>
      <c r="G422" s="353">
        <v>12</v>
      </c>
      <c r="H422" s="353">
        <v>202112</v>
      </c>
      <c r="I422" s="353">
        <v>20221020</v>
      </c>
      <c r="J422" s="353">
        <v>20230202</v>
      </c>
      <c r="K422" s="354">
        <v>16994.29</v>
      </c>
      <c r="L422" s="354">
        <v>149.22</v>
      </c>
      <c r="M422" s="354">
        <v>113.89</v>
      </c>
      <c r="N422" s="354">
        <v>1.02</v>
      </c>
      <c r="O422" s="354">
        <v>2.17</v>
      </c>
      <c r="P422" s="354">
        <v>1.89</v>
      </c>
      <c r="Q422" s="354">
        <v>2.04</v>
      </c>
      <c r="R422" s="354">
        <v>8.76</v>
      </c>
      <c r="S422" s="354">
        <v>4.42</v>
      </c>
      <c r="T422" s="354">
        <v>5.81</v>
      </c>
      <c r="U422" s="354">
        <v>11.27</v>
      </c>
      <c r="V422" s="354">
        <v>14.27</v>
      </c>
      <c r="W422" s="354">
        <v>9.85</v>
      </c>
      <c r="X422" s="354">
        <v>8.4499999999999993</v>
      </c>
      <c r="Y422" s="374">
        <f t="shared" si="16"/>
        <v>-0.30974071478626486</v>
      </c>
      <c r="Z422" s="374">
        <f t="shared" si="17"/>
        <v>-0.14213197969543157</v>
      </c>
      <c r="AA422" s="354">
        <v>26</v>
      </c>
      <c r="AB422" s="354"/>
      <c r="AC422" s="354">
        <v>13.24</v>
      </c>
      <c r="AD422" s="354">
        <v>15.15</v>
      </c>
      <c r="AE422" s="354">
        <v>17.649999999999999</v>
      </c>
      <c r="AF422" s="354"/>
      <c r="AG422" s="354">
        <v>88.741379310344826</v>
      </c>
      <c r="AH422" s="354">
        <v>10.646551724137931</v>
      </c>
      <c r="AI422" s="354">
        <v>16.077586206896552</v>
      </c>
      <c r="AJ422" s="354">
        <v>12.620689655172416</v>
      </c>
      <c r="AK422" s="354">
        <v>9.2824879356568353</v>
      </c>
      <c r="AL422" s="354">
        <v>8.19</v>
      </c>
      <c r="AM422" s="354">
        <v>2.71</v>
      </c>
      <c r="AN422" s="354">
        <v>1.65</v>
      </c>
      <c r="AO422" s="354">
        <v>2.064488051292015</v>
      </c>
      <c r="AP422" s="354">
        <v>9.6996074851665899</v>
      </c>
      <c r="AQ422" s="354">
        <v>11.395088471849864</v>
      </c>
      <c r="AR422" s="354">
        <v>14.516284153005463</v>
      </c>
      <c r="AS422" s="354">
        <v>6.0344827586206895</v>
      </c>
      <c r="AT422" s="354">
        <v>55.07</v>
      </c>
      <c r="AU422" s="354">
        <v>9.94</v>
      </c>
      <c r="AV422" s="354">
        <v>14.32</v>
      </c>
      <c r="AW422" s="354">
        <v>10788</v>
      </c>
      <c r="AX422" s="354">
        <v>9799.2000000000007</v>
      </c>
      <c r="AY422" s="374">
        <v>0.14315990251139132</v>
      </c>
      <c r="AZ422" s="374">
        <v>0.3941299790356394</v>
      </c>
      <c r="BA422" s="374">
        <v>0.20801623541349568</v>
      </c>
      <c r="BB422" s="374">
        <v>0.59233230750387011</v>
      </c>
      <c r="BC422" s="374">
        <v>0.20801623541349568</v>
      </c>
      <c r="BD422" s="354">
        <v>21.36</v>
      </c>
      <c r="BE422" s="374">
        <v>0.15738748816797177</v>
      </c>
      <c r="BF422" s="374">
        <v>0.10199867855963</v>
      </c>
      <c r="BG422" s="354">
        <v>13.06</v>
      </c>
      <c r="BH422" s="354">
        <v>12.24</v>
      </c>
      <c r="BI422" s="354">
        <v>10.210000000000001</v>
      </c>
      <c r="BJ422" s="354">
        <v>9.56</v>
      </c>
      <c r="BK422" s="374">
        <v>-0.21501340482573728</v>
      </c>
      <c r="BL422" s="374">
        <v>-3.8954730911210413E-2</v>
      </c>
      <c r="BM422" s="354">
        <v>1.77</v>
      </c>
      <c r="BN422" s="354">
        <v>1.95</v>
      </c>
      <c r="BO422" s="374">
        <v>0.24421052631578949</v>
      </c>
      <c r="BP422" s="374">
        <v>7.1338459690015607E-2</v>
      </c>
      <c r="BQ422" s="374">
        <v>8.4566400798528632E-2</v>
      </c>
      <c r="BR422" s="354">
        <v>2750</v>
      </c>
      <c r="BS422" s="354">
        <v>3158</v>
      </c>
      <c r="BT422" s="354">
        <v>2235</v>
      </c>
      <c r="BU422" s="354">
        <v>4010</v>
      </c>
      <c r="BV422" s="354">
        <v>1995</v>
      </c>
      <c r="BW422" s="354">
        <v>39.409999999999997</v>
      </c>
      <c r="BX422" s="354">
        <v>12</v>
      </c>
      <c r="BY422" s="354">
        <v>13.29</v>
      </c>
      <c r="BZ422" s="354">
        <v>12.4421768707483</v>
      </c>
      <c r="CA422" s="354">
        <v>39.28</v>
      </c>
      <c r="CB422" s="354">
        <v>0.51985177342509259</v>
      </c>
      <c r="CC422" s="354">
        <v>1.7982656321314467</v>
      </c>
      <c r="CD422" s="354">
        <v>0.63</v>
      </c>
      <c r="CE422" s="354">
        <v>1.46</v>
      </c>
      <c r="CF422" s="354">
        <v>1.44</v>
      </c>
      <c r="CG422" s="354">
        <v>0.62</v>
      </c>
      <c r="CH422" s="353" t="s">
        <v>100</v>
      </c>
      <c r="CI422" s="355">
        <v>6483</v>
      </c>
    </row>
    <row r="423" spans="1:87" ht="13.5" thickBot="1">
      <c r="A423" s="353" t="s">
        <v>1088</v>
      </c>
      <c r="B423" s="353" t="s">
        <v>1089</v>
      </c>
      <c r="C423" s="353" t="s">
        <v>96</v>
      </c>
      <c r="D423" s="353" t="s">
        <v>112</v>
      </c>
      <c r="E423" s="353" t="s">
        <v>1090</v>
      </c>
      <c r="F423" s="353" t="s">
        <v>99</v>
      </c>
      <c r="G423" s="353">
        <v>9</v>
      </c>
      <c r="H423" s="353">
        <v>202209</v>
      </c>
      <c r="I423" s="353">
        <v>20221109</v>
      </c>
      <c r="J423" s="353">
        <v>20230124</v>
      </c>
      <c r="K423" s="354">
        <v>31164.36</v>
      </c>
      <c r="L423" s="354">
        <v>90.45</v>
      </c>
      <c r="M423" s="354">
        <v>345</v>
      </c>
      <c r="N423" s="354">
        <v>1.54</v>
      </c>
      <c r="O423" s="354">
        <v>5.0599999999999996</v>
      </c>
      <c r="P423" s="354">
        <v>2.2799999999999998</v>
      </c>
      <c r="Q423" s="354">
        <v>2.11</v>
      </c>
      <c r="R423" s="354">
        <v>-7.71</v>
      </c>
      <c r="S423" s="354">
        <v>3.55</v>
      </c>
      <c r="T423" s="354">
        <v>7.16</v>
      </c>
      <c r="U423" s="354">
        <v>16.54</v>
      </c>
      <c r="V423" s="354">
        <v>16.91</v>
      </c>
      <c r="W423" s="354">
        <v>9.32</v>
      </c>
      <c r="X423" s="354">
        <v>9.4700000000000006</v>
      </c>
      <c r="Y423" s="374">
        <f t="shared" si="16"/>
        <v>-0.44884683619160259</v>
      </c>
      <c r="Z423" s="374">
        <f t="shared" si="17"/>
        <v>1.6094420600858417E-2</v>
      </c>
      <c r="AA423" s="354">
        <v>44.37</v>
      </c>
      <c r="AB423" s="354">
        <v>9</v>
      </c>
      <c r="AC423" s="354">
        <v>5.47</v>
      </c>
      <c r="AD423" s="354">
        <v>9.7100000000000009</v>
      </c>
      <c r="AE423" s="354">
        <v>9.5500000000000007</v>
      </c>
      <c r="AF423" s="354">
        <v>1.08</v>
      </c>
      <c r="AG423" s="354">
        <v>96.511674834246179</v>
      </c>
      <c r="AH423" s="354">
        <v>16.885269530123956</v>
      </c>
      <c r="AI423" s="354">
        <v>1.6194868838281926</v>
      </c>
      <c r="AJ423" s="354">
        <v>1.1922744306716633</v>
      </c>
      <c r="AK423" s="354">
        <v>55.190320398718399</v>
      </c>
      <c r="AL423" s="354">
        <v>5.29</v>
      </c>
      <c r="AM423" s="354">
        <v>1.59</v>
      </c>
      <c r="AN423" s="354">
        <v>0.93</v>
      </c>
      <c r="AO423" s="354">
        <v>1.0328651519269771</v>
      </c>
      <c r="AP423" s="354">
        <v>4.5067407793561838</v>
      </c>
      <c r="AQ423" s="354">
        <v>61.552548949804198</v>
      </c>
      <c r="AR423" s="354">
        <v>83.60788684719536</v>
      </c>
      <c r="AS423" s="354">
        <v>7.323436148746036</v>
      </c>
      <c r="AT423" s="354">
        <v>56.94</v>
      </c>
      <c r="AU423" s="354">
        <v>19.829999999999998</v>
      </c>
      <c r="AV423" s="354">
        <v>20.54</v>
      </c>
      <c r="AW423" s="354">
        <v>33480</v>
      </c>
      <c r="AX423" s="354">
        <v>28489.75</v>
      </c>
      <c r="AY423" s="374">
        <v>0.36743947890562301</v>
      </c>
      <c r="AZ423" s="374">
        <v>0.75919450646669762</v>
      </c>
      <c r="BA423" s="374">
        <v>0.84035154492924125</v>
      </c>
      <c r="BB423" s="374">
        <v>0.78120184899845924</v>
      </c>
      <c r="BC423" s="374">
        <v>0.84035154492924125</v>
      </c>
      <c r="BD423" s="354">
        <v>32.840000000000003</v>
      </c>
      <c r="BE423" s="374">
        <v>0.2732575557953934</v>
      </c>
      <c r="BF423" s="374">
        <v>0.19305878281504921</v>
      </c>
      <c r="BG423" s="354">
        <v>24.87</v>
      </c>
      <c r="BH423" s="354">
        <v>16.440000000000001</v>
      </c>
      <c r="BI423" s="354">
        <v>21.13</v>
      </c>
      <c r="BJ423" s="354">
        <v>14.19</v>
      </c>
      <c r="BK423" s="374">
        <v>-0.2637949448202207</v>
      </c>
      <c r="BL423" s="374">
        <v>-4.4265365189262813E-3</v>
      </c>
      <c r="BM423" s="354">
        <v>1.1100000000000001</v>
      </c>
      <c r="BN423" s="354">
        <v>1.17</v>
      </c>
      <c r="BO423" s="374">
        <v>5.4781476739223213E-2</v>
      </c>
      <c r="BP423" s="374">
        <v>0.18891552394410335</v>
      </c>
      <c r="BQ423" s="374">
        <v>1.3339387230607107E-2</v>
      </c>
      <c r="BR423" s="354">
        <v>7629.7</v>
      </c>
      <c r="BS423" s="354">
        <v>7711.1</v>
      </c>
      <c r="BT423" s="354">
        <v>5938.9</v>
      </c>
      <c r="BU423" s="354">
        <v>6066.9</v>
      </c>
      <c r="BV423" s="354">
        <v>5857.5</v>
      </c>
      <c r="BW423" s="354">
        <v>40.270000000000003</v>
      </c>
      <c r="BX423" s="354">
        <v>17.5</v>
      </c>
      <c r="BY423" s="354">
        <v>17.5</v>
      </c>
      <c r="BZ423" s="354">
        <v>0</v>
      </c>
      <c r="CA423" s="354">
        <v>23.47</v>
      </c>
      <c r="CB423" s="354">
        <v>0.34810929422656839</v>
      </c>
      <c r="CC423" s="354">
        <v>0.4658282288544246</v>
      </c>
      <c r="CD423" s="354">
        <v>0.31</v>
      </c>
      <c r="CE423" s="354">
        <v>5.92</v>
      </c>
      <c r="CF423" s="354">
        <v>1.1000000000000001</v>
      </c>
      <c r="CG423" s="354">
        <v>1.1000000000000001</v>
      </c>
      <c r="CH423" s="353" t="s">
        <v>100</v>
      </c>
      <c r="CI423" s="355">
        <v>19785.599999999999</v>
      </c>
    </row>
    <row r="424" spans="1:87" ht="13.5" thickBot="1">
      <c r="A424" s="353" t="s">
        <v>1091</v>
      </c>
      <c r="B424" s="353" t="s">
        <v>1092</v>
      </c>
      <c r="C424" s="353" t="s">
        <v>96</v>
      </c>
      <c r="D424" s="353" t="s">
        <v>992</v>
      </c>
      <c r="E424" s="353" t="s">
        <v>993</v>
      </c>
      <c r="F424" s="353" t="s">
        <v>99</v>
      </c>
      <c r="G424" s="353">
        <v>12</v>
      </c>
      <c r="H424" s="353">
        <v>202112</v>
      </c>
      <c r="I424" s="353">
        <v>20221020</v>
      </c>
      <c r="J424" s="353">
        <v>20230126</v>
      </c>
      <c r="K424" s="354">
        <v>196608.16</v>
      </c>
      <c r="L424" s="354">
        <v>270.08</v>
      </c>
      <c r="M424" s="354">
        <v>728</v>
      </c>
      <c r="N424" s="354">
        <v>0.83</v>
      </c>
      <c r="O424" s="354">
        <v>2.2400000000000002</v>
      </c>
      <c r="P424" s="354">
        <v>2.44</v>
      </c>
      <c r="Q424" s="354">
        <v>2.4900000000000002</v>
      </c>
      <c r="R424" s="354">
        <v>14.29</v>
      </c>
      <c r="S424" s="354">
        <v>17.45</v>
      </c>
      <c r="T424" s="354">
        <v>10.87</v>
      </c>
      <c r="U424" s="354">
        <v>10.77</v>
      </c>
      <c r="V424" s="354">
        <v>9.86</v>
      </c>
      <c r="W424" s="354">
        <v>10.53</v>
      </c>
      <c r="X424" s="354">
        <v>10.38</v>
      </c>
      <c r="Y424" s="374">
        <f t="shared" si="16"/>
        <v>6.7951318458417953E-2</v>
      </c>
      <c r="Z424" s="374">
        <f t="shared" si="17"/>
        <v>-1.424501424501412E-2</v>
      </c>
      <c r="AA424" s="354">
        <v>26.33</v>
      </c>
      <c r="AB424" s="354">
        <v>12</v>
      </c>
      <c r="AC424" s="354">
        <v>25.08</v>
      </c>
      <c r="AD424" s="354">
        <v>25.64</v>
      </c>
      <c r="AE424" s="354">
        <v>26.02</v>
      </c>
      <c r="AF424" s="354">
        <v>2.14</v>
      </c>
      <c r="AG424" s="354">
        <v>42.896362388469456</v>
      </c>
      <c r="AH424" s="354">
        <v>9.2862045298558673</v>
      </c>
      <c r="AI424" s="354">
        <v>11.408373369938229</v>
      </c>
      <c r="AJ424" s="354">
        <v>9.7021276595744688</v>
      </c>
      <c r="AK424" s="354">
        <v>22.968217422692817</v>
      </c>
      <c r="AL424" s="354">
        <v>19.86</v>
      </c>
      <c r="AM424" s="354">
        <v>4.34</v>
      </c>
      <c r="AN424" s="354">
        <v>6.29</v>
      </c>
      <c r="AO424" s="354">
        <v>6.5595473599999989</v>
      </c>
      <c r="AP424" s="354">
        <v>19.281897751857773</v>
      </c>
      <c r="AQ424" s="354">
        <v>24.664403200577546</v>
      </c>
      <c r="AR424" s="354">
        <v>29.001960243350307</v>
      </c>
      <c r="AS424" s="354">
        <v>7.0693205216197663</v>
      </c>
      <c r="AT424" s="354">
        <v>62.26</v>
      </c>
      <c r="AU424" s="354">
        <v>12.39</v>
      </c>
      <c r="AV424" s="354">
        <v>32.17</v>
      </c>
      <c r="AW424" s="354">
        <v>29453</v>
      </c>
      <c r="AX424" s="354">
        <v>30739.69</v>
      </c>
      <c r="AY424" s="374">
        <v>0.32171064440854424</v>
      </c>
      <c r="AZ424" s="374">
        <v>0.7643993417443774</v>
      </c>
      <c r="BA424" s="374">
        <v>0.76435830772866931</v>
      </c>
      <c r="BB424" s="374">
        <v>0.76458752515090544</v>
      </c>
      <c r="BC424" s="374">
        <v>0.76435830772866931</v>
      </c>
      <c r="BD424" s="354">
        <v>18.329999999999998</v>
      </c>
      <c r="BE424" s="374">
        <v>0.11702360738346936</v>
      </c>
      <c r="BF424" s="374">
        <v>0.1107817770936364</v>
      </c>
      <c r="BG424" s="354">
        <v>12.01</v>
      </c>
      <c r="BH424" s="354">
        <v>9.0500000000000007</v>
      </c>
      <c r="BI424" s="354">
        <v>9.75</v>
      </c>
      <c r="BJ424" s="354">
        <v>7.27</v>
      </c>
      <c r="BK424" s="374">
        <v>-0.14956082300565515</v>
      </c>
      <c r="BL424" s="374">
        <v>-3.9775999999999999E-2</v>
      </c>
      <c r="BM424" s="354">
        <v>0.37</v>
      </c>
      <c r="BN424" s="354">
        <v>0.44</v>
      </c>
      <c r="BO424" s="374">
        <v>0.10337915742793791</v>
      </c>
      <c r="BP424" s="374">
        <v>3.5439470785237834E-2</v>
      </c>
      <c r="BQ424" s="374">
        <v>3.7026781893578865E-2</v>
      </c>
      <c r="BR424" s="354">
        <v>7836</v>
      </c>
      <c r="BS424" s="354">
        <v>10063</v>
      </c>
      <c r="BT424" s="354">
        <v>9716.0400000000009</v>
      </c>
      <c r="BU424" s="354">
        <v>22168</v>
      </c>
      <c r="BV424" s="354">
        <v>6433</v>
      </c>
      <c r="BW424" s="354">
        <v>76.44</v>
      </c>
      <c r="BX424" s="354">
        <v>21.65</v>
      </c>
      <c r="BY424" s="354">
        <v>25.71</v>
      </c>
      <c r="BZ424" s="354">
        <v>42.098522167487687</v>
      </c>
      <c r="CA424" s="354">
        <v>28.29</v>
      </c>
      <c r="CB424" s="354">
        <v>0.4200543008762187</v>
      </c>
      <c r="CC424" s="354">
        <v>1.3260276549713104</v>
      </c>
      <c r="CD424" s="354">
        <v>0.41</v>
      </c>
      <c r="CE424" s="354">
        <v>1.78</v>
      </c>
      <c r="CF424" s="354">
        <v>1.0900000000000001</v>
      </c>
      <c r="CG424" s="354">
        <v>0.52</v>
      </c>
      <c r="CH424" s="355">
        <v>3268</v>
      </c>
      <c r="CI424" s="355">
        <v>41909</v>
      </c>
    </row>
    <row r="425" spans="1:87" ht="13.5" thickBot="1">
      <c r="A425" s="353"/>
      <c r="B425" s="353" t="s">
        <v>1093</v>
      </c>
      <c r="C425" s="353" t="s">
        <v>96</v>
      </c>
      <c r="D425" s="353" t="s">
        <v>123</v>
      </c>
      <c r="E425" s="353" t="s">
        <v>182</v>
      </c>
      <c r="F425" s="353" t="s">
        <v>105</v>
      </c>
      <c r="G425" s="353">
        <v>12</v>
      </c>
      <c r="H425" s="353">
        <v>202112</v>
      </c>
      <c r="I425" s="353"/>
      <c r="J425" s="353"/>
      <c r="K425" s="354">
        <v>30431.23</v>
      </c>
      <c r="L425" s="354">
        <v>332.8</v>
      </c>
      <c r="M425" s="354">
        <v>91</v>
      </c>
      <c r="N425" s="354">
        <v>0.95</v>
      </c>
      <c r="O425" s="354"/>
      <c r="P425" s="354"/>
      <c r="Q425" s="354"/>
      <c r="R425" s="354"/>
      <c r="S425" s="354"/>
      <c r="T425" s="354"/>
      <c r="U425" s="354"/>
      <c r="V425" s="354"/>
      <c r="W425" s="354"/>
      <c r="X425" s="354"/>
      <c r="Y425" s="374" t="e">
        <f t="shared" si="16"/>
        <v>#DIV/0!</v>
      </c>
      <c r="Z425" s="374" t="e">
        <f t="shared" si="17"/>
        <v>#DIV/0!</v>
      </c>
      <c r="AA425" s="354"/>
      <c r="AB425" s="354"/>
      <c r="AC425" s="354"/>
      <c r="AD425" s="354"/>
      <c r="AE425" s="354"/>
      <c r="AF425" s="354"/>
      <c r="AG425" s="354">
        <v>0</v>
      </c>
      <c r="AH425" s="354">
        <v>0</v>
      </c>
      <c r="AI425" s="354">
        <v>0</v>
      </c>
      <c r="AJ425" s="354">
        <v>0</v>
      </c>
      <c r="AK425" s="354">
        <v>0</v>
      </c>
      <c r="AL425" s="354"/>
      <c r="AM425" s="354"/>
      <c r="AN425" s="354"/>
      <c r="AO425" s="354">
        <v>0</v>
      </c>
      <c r="AP425" s="354">
        <v>0</v>
      </c>
      <c r="AQ425" s="354">
        <v>0</v>
      </c>
      <c r="AR425" s="354">
        <v>0</v>
      </c>
      <c r="AS425" s="354">
        <v>0</v>
      </c>
      <c r="AT425" s="354"/>
      <c r="AU425" s="354"/>
      <c r="AV425" s="354"/>
      <c r="AW425" s="354"/>
      <c r="AX425" s="354"/>
      <c r="AY425" s="374" t="s">
        <v>160</v>
      </c>
      <c r="AZ425" s="374" t="s">
        <v>160</v>
      </c>
      <c r="BA425" s="374" t="s">
        <v>160</v>
      </c>
      <c r="BB425" s="374" t="s">
        <v>160</v>
      </c>
      <c r="BC425" s="374" t="s">
        <v>160</v>
      </c>
      <c r="BD425" s="354"/>
      <c r="BE425" s="374">
        <v>0</v>
      </c>
      <c r="BF425" s="374">
        <v>0</v>
      </c>
      <c r="BG425" s="354"/>
      <c r="BH425" s="354"/>
      <c r="BI425" s="354"/>
      <c r="BJ425" s="354"/>
      <c r="BK425" s="374">
        <v>0</v>
      </c>
      <c r="BL425" s="374">
        <v>0</v>
      </c>
      <c r="BM425" s="354">
        <v>1.88</v>
      </c>
      <c r="BN425" s="354">
        <v>1.98</v>
      </c>
      <c r="BO425" s="374">
        <v>0</v>
      </c>
      <c r="BP425" s="374">
        <v>0</v>
      </c>
      <c r="BQ425" s="374">
        <v>0</v>
      </c>
      <c r="BR425" s="354"/>
      <c r="BS425" s="354"/>
      <c r="BT425" s="354"/>
      <c r="BU425" s="354"/>
      <c r="BV425" s="354"/>
      <c r="BW425" s="354"/>
      <c r="BX425" s="354"/>
      <c r="BY425" s="354"/>
      <c r="BZ425" s="354">
        <v>0</v>
      </c>
      <c r="CA425" s="354"/>
      <c r="CB425" s="354">
        <v>0</v>
      </c>
      <c r="CC425" s="354">
        <v>0</v>
      </c>
      <c r="CD425" s="354"/>
      <c r="CE425" s="354"/>
      <c r="CF425" s="354"/>
      <c r="CG425" s="354"/>
      <c r="CH425" s="353"/>
      <c r="CI425" s="353"/>
    </row>
    <row r="426" spans="1:87" ht="13.5" thickBot="1">
      <c r="A426" s="353" t="s">
        <v>1094</v>
      </c>
      <c r="B426" s="353" t="s">
        <v>1095</v>
      </c>
      <c r="C426" s="353" t="s">
        <v>96</v>
      </c>
      <c r="D426" s="353" t="s">
        <v>116</v>
      </c>
      <c r="E426" s="353" t="s">
        <v>159</v>
      </c>
      <c r="F426" s="353" t="s">
        <v>105</v>
      </c>
      <c r="G426" s="353">
        <v>12</v>
      </c>
      <c r="H426" s="353">
        <v>202112</v>
      </c>
      <c r="I426" s="353">
        <v>20221107</v>
      </c>
      <c r="J426" s="353">
        <v>20230222</v>
      </c>
      <c r="K426" s="354">
        <v>10263.35</v>
      </c>
      <c r="L426" s="354">
        <v>51.13</v>
      </c>
      <c r="M426" s="354">
        <v>200.73</v>
      </c>
      <c r="N426" s="354">
        <v>1.3</v>
      </c>
      <c r="O426" s="354">
        <v>4.2</v>
      </c>
      <c r="P426" s="354">
        <v>3.73</v>
      </c>
      <c r="Q426" s="354">
        <v>2.2999999999999998</v>
      </c>
      <c r="R426" s="354">
        <v>9.0500000000000007</v>
      </c>
      <c r="S426" s="354">
        <v>24.22</v>
      </c>
      <c r="T426" s="354">
        <v>695.82</v>
      </c>
      <c r="U426" s="354">
        <v>11.05</v>
      </c>
      <c r="V426" s="354">
        <v>1.67</v>
      </c>
      <c r="W426" s="354">
        <v>15.39</v>
      </c>
      <c r="X426" s="354">
        <v>9.42</v>
      </c>
      <c r="Y426" s="374">
        <f t="shared" si="16"/>
        <v>8.2155688622754504</v>
      </c>
      <c r="Z426" s="374">
        <f t="shared" si="17"/>
        <v>-0.38791423001949321</v>
      </c>
      <c r="AA426" s="354">
        <v>-5.91</v>
      </c>
      <c r="AB426" s="354">
        <v>9.69</v>
      </c>
      <c r="AC426" s="354">
        <v>4.63</v>
      </c>
      <c r="AD426" s="354">
        <v>3.32</v>
      </c>
      <c r="AE426" s="354">
        <v>5.43</v>
      </c>
      <c r="AF426" s="354">
        <v>0.34</v>
      </c>
      <c r="AG426" s="354">
        <v>164.05154246002598</v>
      </c>
      <c r="AH426" s="354">
        <v>10.810926229353823</v>
      </c>
      <c r="AI426" s="354">
        <v>11.909321618923856</v>
      </c>
      <c r="AJ426" s="354">
        <v>8.6958302728967745</v>
      </c>
      <c r="AK426" s="354">
        <v>4.2622075063740485</v>
      </c>
      <c r="AL426" s="354">
        <v>11.02</v>
      </c>
      <c r="AM426" s="354">
        <v>1.1299999999999999</v>
      </c>
      <c r="AN426" s="354">
        <v>0.28999999999999998</v>
      </c>
      <c r="AO426" s="354">
        <v>0.37429111892090422</v>
      </c>
      <c r="AP426" s="354">
        <v>3.4858879048509275</v>
      </c>
      <c r="AQ426" s="354">
        <v>5.1558801880448186</v>
      </c>
      <c r="AR426" s="354">
        <v>7.061204446393667</v>
      </c>
      <c r="AS426" s="354">
        <v>6.8146929205039832</v>
      </c>
      <c r="AT426" s="354">
        <v>45.1</v>
      </c>
      <c r="AU426" s="354">
        <v>7.24</v>
      </c>
      <c r="AV426" s="354">
        <v>64.430000000000007</v>
      </c>
      <c r="AW426" s="354">
        <v>18389.14</v>
      </c>
      <c r="AX426" s="354">
        <v>37055.56</v>
      </c>
      <c r="AY426" s="374">
        <v>0.64428907467808116</v>
      </c>
      <c r="AZ426" s="374">
        <v>1.9282997033825036</v>
      </c>
      <c r="BA426" s="374">
        <v>2.021046878811791</v>
      </c>
      <c r="BB426" s="374">
        <v>1.9274193548387095</v>
      </c>
      <c r="BC426" s="374">
        <v>2.021046878811791</v>
      </c>
      <c r="BD426" s="354">
        <v>27.56</v>
      </c>
      <c r="BE426" s="374">
        <v>0.21400408996426457</v>
      </c>
      <c r="BF426" s="374">
        <v>0.13311407289776603</v>
      </c>
      <c r="BG426" s="354">
        <v>20.010000000000002</v>
      </c>
      <c r="BH426" s="354">
        <v>7.15</v>
      </c>
      <c r="BI426" s="354">
        <v>14.1</v>
      </c>
      <c r="BJ426" s="354">
        <v>5.39</v>
      </c>
      <c r="BK426" s="374">
        <v>-0.26982992389095106</v>
      </c>
      <c r="BL426" s="374">
        <v>-1.9588303150579064E-2</v>
      </c>
      <c r="BM426" s="354">
        <v>3.13</v>
      </c>
      <c r="BN426" s="354">
        <v>2.61</v>
      </c>
      <c r="BO426" s="374">
        <v>0.11099881495276144</v>
      </c>
      <c r="BP426" s="374">
        <v>0.21298121019215571</v>
      </c>
      <c r="BQ426" s="374">
        <v>0.1713126531303541</v>
      </c>
      <c r="BR426" s="354">
        <v>912.33</v>
      </c>
      <c r="BS426" s="354">
        <v>1415.87</v>
      </c>
      <c r="BT426" s="354">
        <v>753.66</v>
      </c>
      <c r="BU426" s="354">
        <v>3072.74</v>
      </c>
      <c r="BV426" s="354">
        <v>558.32000000000005</v>
      </c>
      <c r="BW426" s="354">
        <v>192.83</v>
      </c>
      <c r="BX426" s="354">
        <v>6.59</v>
      </c>
      <c r="BY426" s="354">
        <v>6.89</v>
      </c>
      <c r="BZ426" s="354">
        <v>21.434016242772636</v>
      </c>
      <c r="CA426" s="354">
        <v>25.43</v>
      </c>
      <c r="CB426" s="354">
        <v>0.46349324615520937</v>
      </c>
      <c r="CC426" s="354">
        <v>0.60421163376823395</v>
      </c>
      <c r="CD426" s="354">
        <v>0.34</v>
      </c>
      <c r="CE426" s="354">
        <v>2.11</v>
      </c>
      <c r="CF426" s="354">
        <v>0.79</v>
      </c>
      <c r="CG426" s="354">
        <v>0.15</v>
      </c>
      <c r="CH426" s="353" t="s">
        <v>100</v>
      </c>
      <c r="CI426" s="355">
        <v>6294.46</v>
      </c>
    </row>
    <row r="427" spans="1:87" ht="13.5" thickBot="1">
      <c r="A427" s="353" t="s">
        <v>1096</v>
      </c>
      <c r="B427" s="353" t="s">
        <v>1097</v>
      </c>
      <c r="C427" s="353" t="s">
        <v>108</v>
      </c>
      <c r="D427" s="353" t="s">
        <v>97</v>
      </c>
      <c r="E427" s="353" t="s">
        <v>290</v>
      </c>
      <c r="F427" s="353" t="s">
        <v>105</v>
      </c>
      <c r="G427" s="353">
        <v>12</v>
      </c>
      <c r="H427" s="353">
        <v>202112</v>
      </c>
      <c r="I427" s="353">
        <v>20221107</v>
      </c>
      <c r="J427" s="353">
        <v>20230208</v>
      </c>
      <c r="K427" s="354">
        <v>3729.43</v>
      </c>
      <c r="L427" s="354">
        <v>82.02</v>
      </c>
      <c r="M427" s="354">
        <v>45</v>
      </c>
      <c r="N427" s="354">
        <v>1.37</v>
      </c>
      <c r="O427" s="354">
        <v>1.86</v>
      </c>
      <c r="P427" s="354">
        <v>1.65</v>
      </c>
      <c r="Q427" s="354">
        <v>1.55</v>
      </c>
      <c r="R427" s="354">
        <v>7.53</v>
      </c>
      <c r="S427" s="354">
        <v>8.57</v>
      </c>
      <c r="T427" s="354">
        <v>9.84</v>
      </c>
      <c r="U427" s="354">
        <v>7.25</v>
      </c>
      <c r="V427" s="354">
        <v>5.0599999999999996</v>
      </c>
      <c r="W427" s="354">
        <v>7.3</v>
      </c>
      <c r="X427" s="354">
        <v>7.16</v>
      </c>
      <c r="Y427" s="374">
        <f t="shared" si="16"/>
        <v>0.44268774703557323</v>
      </c>
      <c r="Z427" s="374">
        <f t="shared" si="17"/>
        <v>-1.9178082191780743E-2</v>
      </c>
      <c r="AA427" s="354">
        <v>31.41</v>
      </c>
      <c r="AB427" s="354"/>
      <c r="AC427" s="354">
        <v>11.31</v>
      </c>
      <c r="AD427" s="354">
        <v>11.23</v>
      </c>
      <c r="AE427" s="354">
        <v>11.45</v>
      </c>
      <c r="AF427" s="354"/>
      <c r="AG427" s="354">
        <v>43.640219901044532</v>
      </c>
      <c r="AH427" s="354">
        <v>6.7013743815283124</v>
      </c>
      <c r="AI427" s="354">
        <v>8.0730071467839473</v>
      </c>
      <c r="AJ427" s="354">
        <v>3.6096316657504128</v>
      </c>
      <c r="AK427" s="354">
        <v>9.9739785356286763</v>
      </c>
      <c r="AL427" s="354">
        <v>10.25</v>
      </c>
      <c r="AM427" s="354">
        <v>2.5499999999999998</v>
      </c>
      <c r="AN427" s="354">
        <v>1.88</v>
      </c>
      <c r="AO427" s="354">
        <v>1.803109941402008</v>
      </c>
      <c r="AP427" s="354">
        <v>6.7123404846004213</v>
      </c>
      <c r="AQ427" s="354">
        <v>9.7470636304205716</v>
      </c>
      <c r="AR427" s="354">
        <v>21.799485829860856</v>
      </c>
      <c r="AS427" s="354">
        <v>8.4860912589334792</v>
      </c>
      <c r="AT427" s="354">
        <v>32.159999999999997</v>
      </c>
      <c r="AU427" s="354">
        <v>12.95</v>
      </c>
      <c r="AV427" s="354">
        <v>46.85</v>
      </c>
      <c r="AW427" s="354">
        <v>1805.16</v>
      </c>
      <c r="AX427" s="354">
        <v>1998.5</v>
      </c>
      <c r="AY427" s="374">
        <v>0.46854862656248092</v>
      </c>
      <c r="AZ427" s="374">
        <v>1.3322220862898622</v>
      </c>
      <c r="BA427" s="374">
        <v>1.0544993002411935</v>
      </c>
      <c r="BB427" s="374">
        <v>1.735665910875974</v>
      </c>
      <c r="BC427" s="374">
        <v>1.0544993002411935</v>
      </c>
      <c r="BD427" s="354">
        <v>24.01</v>
      </c>
      <c r="BE427" s="374">
        <v>0.21487199240636123</v>
      </c>
      <c r="BF427" s="374">
        <v>0.13360471208205371</v>
      </c>
      <c r="BG427" s="354">
        <v>20.53</v>
      </c>
      <c r="BH427" s="354">
        <v>12.14</v>
      </c>
      <c r="BI427" s="354">
        <v>14.77</v>
      </c>
      <c r="BJ427" s="354">
        <v>8.8800000000000008</v>
      </c>
      <c r="BK427" s="374">
        <v>-0.55287644366964483</v>
      </c>
      <c r="BL427" s="374">
        <v>-0.10227664964004236</v>
      </c>
      <c r="BM427" s="354">
        <v>0</v>
      </c>
      <c r="BN427" s="354">
        <v>0</v>
      </c>
      <c r="BO427" s="374">
        <v>0</v>
      </c>
      <c r="BP427" s="374">
        <v>8.3226209407952223E-2</v>
      </c>
      <c r="BQ427" s="374">
        <v>4.4829007274595281E-2</v>
      </c>
      <c r="BR427" s="354">
        <v>322.58999999999997</v>
      </c>
      <c r="BS427" s="354">
        <v>445.77</v>
      </c>
      <c r="BT427" s="354">
        <v>360.38</v>
      </c>
      <c r="BU427" s="354">
        <v>265.57</v>
      </c>
      <c r="BV427" s="354">
        <v>228.76</v>
      </c>
      <c r="BW427" s="354">
        <v>133.22</v>
      </c>
      <c r="BX427" s="354">
        <v>15.36</v>
      </c>
      <c r="BY427" s="354">
        <v>16.760000000000002</v>
      </c>
      <c r="BZ427" s="354">
        <v>60.07143935961335</v>
      </c>
      <c r="CA427" s="354">
        <v>14.65</v>
      </c>
      <c r="CB427" s="354">
        <v>0.38088280359812482</v>
      </c>
      <c r="CC427" s="354">
        <v>-0.15626553416907554</v>
      </c>
      <c r="CD427" s="354">
        <v>0.17</v>
      </c>
      <c r="CE427" s="354">
        <v>2.5</v>
      </c>
      <c r="CF427" s="354">
        <v>1.78</v>
      </c>
      <c r="CG427" s="354">
        <v>1.02</v>
      </c>
      <c r="CH427" s="353" t="s">
        <v>100</v>
      </c>
      <c r="CI427" s="355">
        <v>1302.72</v>
      </c>
    </row>
    <row r="428" spans="1:87" ht="13.5" thickBot="1">
      <c r="A428" s="353" t="s">
        <v>1098</v>
      </c>
      <c r="B428" s="353" t="s">
        <v>1099</v>
      </c>
      <c r="C428" s="353" t="s">
        <v>96</v>
      </c>
      <c r="D428" s="353" t="s">
        <v>412</v>
      </c>
      <c r="E428" s="353" t="s">
        <v>1100</v>
      </c>
      <c r="F428" s="353" t="s">
        <v>99</v>
      </c>
      <c r="G428" s="353">
        <v>9</v>
      </c>
      <c r="H428" s="353">
        <v>202209</v>
      </c>
      <c r="I428" s="353">
        <v>20221108</v>
      </c>
      <c r="J428" s="353">
        <v>20230208</v>
      </c>
      <c r="K428" s="354">
        <v>165016.82999999999</v>
      </c>
      <c r="L428" s="354">
        <v>90.49</v>
      </c>
      <c r="M428" s="354">
        <v>1824</v>
      </c>
      <c r="N428" s="354">
        <v>1.2</v>
      </c>
      <c r="O428" s="354">
        <v>0.5</v>
      </c>
      <c r="P428" s="354">
        <v>0.78</v>
      </c>
      <c r="Q428" s="354">
        <v>1.1599999999999999</v>
      </c>
      <c r="R428" s="354">
        <v>-40</v>
      </c>
      <c r="S428" s="354">
        <v>15.96</v>
      </c>
      <c r="T428" s="354">
        <v>12.98</v>
      </c>
      <c r="U428" s="354">
        <v>3.53</v>
      </c>
      <c r="V428" s="354">
        <v>3.75</v>
      </c>
      <c r="W428" s="354">
        <v>4.07</v>
      </c>
      <c r="X428" s="354">
        <v>5.34</v>
      </c>
      <c r="Y428" s="374">
        <f t="shared" si="16"/>
        <v>8.5333333333333483E-2</v>
      </c>
      <c r="Z428" s="374">
        <f t="shared" si="17"/>
        <v>0.3120393120393119</v>
      </c>
      <c r="AA428" s="354">
        <v>-24.31</v>
      </c>
      <c r="AB428" s="354">
        <v>15.62</v>
      </c>
      <c r="AC428" s="354">
        <v>25.64</v>
      </c>
      <c r="AD428" s="354">
        <v>22.22</v>
      </c>
      <c r="AE428" s="354">
        <v>16.93</v>
      </c>
      <c r="AF428" s="354">
        <v>1.42</v>
      </c>
      <c r="AG428" s="354">
        <v>45.351973684210527</v>
      </c>
      <c r="AH428" s="354">
        <v>1.7242324561403508</v>
      </c>
      <c r="AI428" s="354">
        <v>3.2949561403508771</v>
      </c>
      <c r="AJ428" s="354">
        <v>0.58497807017543857</v>
      </c>
      <c r="AK428" s="354">
        <v>27.33875540765391</v>
      </c>
      <c r="AL428" s="354">
        <v>14.21</v>
      </c>
      <c r="AM428" s="354">
        <v>1.67</v>
      </c>
      <c r="AN428" s="354">
        <v>1.99</v>
      </c>
      <c r="AO428" s="354">
        <v>2.4697047943715096</v>
      </c>
      <c r="AP428" s="354">
        <v>17.628692725860731</v>
      </c>
      <c r="AQ428" s="354">
        <v>33.993164725457568</v>
      </c>
      <c r="AR428" s="354">
        <v>191.4704029990628</v>
      </c>
      <c r="AS428" s="354">
        <v>6.3678728070175437</v>
      </c>
      <c r="AT428" s="354">
        <v>54.24</v>
      </c>
      <c r="AU428" s="354">
        <v>6.33</v>
      </c>
      <c r="AV428" s="354">
        <v>22.7</v>
      </c>
      <c r="AW428" s="354">
        <v>82722</v>
      </c>
      <c r="AX428" s="354">
        <v>90761.05</v>
      </c>
      <c r="AY428" s="374">
        <v>3.1045451764849821E-2</v>
      </c>
      <c r="AZ428" s="374">
        <v>1.6965782122905029</v>
      </c>
      <c r="BA428" s="374">
        <v>-3.5582498682129676E-2</v>
      </c>
      <c r="BB428" s="374">
        <v>1.6962025316455696</v>
      </c>
      <c r="BC428" s="374">
        <v>-3.5582498682129676E-2</v>
      </c>
      <c r="BD428" s="354">
        <v>6.96</v>
      </c>
      <c r="BE428" s="374">
        <v>3.8783670756997672E-2</v>
      </c>
      <c r="BF428" s="374">
        <v>1.665836838035107E-2</v>
      </c>
      <c r="BG428" s="354">
        <v>4.4000000000000004</v>
      </c>
      <c r="BH428" s="354">
        <v>7.39</v>
      </c>
      <c r="BI428" s="354">
        <v>3.29</v>
      </c>
      <c r="BJ428" s="354">
        <v>5.22</v>
      </c>
      <c r="BK428" s="374">
        <v>-0.82246256239600668</v>
      </c>
      <c r="BL428" s="374">
        <v>-5.9754357970068422E-2</v>
      </c>
      <c r="BM428" s="354">
        <v>0</v>
      </c>
      <c r="BN428" s="354">
        <v>0.76</v>
      </c>
      <c r="BO428" s="374">
        <v>0</v>
      </c>
      <c r="BP428" s="374">
        <v>1.914112406905363E-2</v>
      </c>
      <c r="BQ428" s="374">
        <v>6.4939839051447448E-3</v>
      </c>
      <c r="BR428" s="354">
        <v>6682</v>
      </c>
      <c r="BS428" s="354">
        <v>11845</v>
      </c>
      <c r="BT428" s="354">
        <v>11608.06</v>
      </c>
      <c r="BU428" s="354">
        <v>45299</v>
      </c>
      <c r="BV428" s="354">
        <v>3145</v>
      </c>
      <c r="BW428" s="354">
        <v>57.64</v>
      </c>
      <c r="BX428" s="354">
        <v>3.8</v>
      </c>
      <c r="BY428" s="354">
        <v>8.08</v>
      </c>
      <c r="BZ428" s="354">
        <v>4.3705616526791475</v>
      </c>
      <c r="CA428" s="354">
        <v>35.659999999999997</v>
      </c>
      <c r="CB428" s="354">
        <v>0.4677725886530047</v>
      </c>
      <c r="CC428" s="354">
        <v>3.450944861506601</v>
      </c>
      <c r="CD428" s="354">
        <v>0.46</v>
      </c>
      <c r="CE428" s="354">
        <v>1</v>
      </c>
      <c r="CF428" s="354">
        <v>0.94</v>
      </c>
      <c r="CG428" s="354">
        <v>0.51</v>
      </c>
      <c r="CH428" s="353" t="s">
        <v>100</v>
      </c>
      <c r="CI428" s="355">
        <v>98879</v>
      </c>
    </row>
    <row r="429" spans="1:87" ht="13.5" thickBot="1">
      <c r="A429" s="353" t="s">
        <v>1101</v>
      </c>
      <c r="B429" s="353" t="s">
        <v>1102</v>
      </c>
      <c r="C429" s="353" t="s">
        <v>108</v>
      </c>
      <c r="D429" s="353" t="s">
        <v>412</v>
      </c>
      <c r="E429" s="353" t="s">
        <v>636</v>
      </c>
      <c r="F429" s="353" t="s">
        <v>99</v>
      </c>
      <c r="G429" s="353">
        <v>12</v>
      </c>
      <c r="H429" s="353">
        <v>202112</v>
      </c>
      <c r="I429" s="353">
        <v>20221102</v>
      </c>
      <c r="J429" s="353">
        <v>20230223</v>
      </c>
      <c r="K429" s="354">
        <v>7886.29</v>
      </c>
      <c r="L429" s="354">
        <v>14.86</v>
      </c>
      <c r="M429" s="354">
        <v>530.71</v>
      </c>
      <c r="N429" s="354">
        <v>1.81</v>
      </c>
      <c r="O429" s="354">
        <v>0.55000000000000004</v>
      </c>
      <c r="P429" s="354">
        <v>0.47</v>
      </c>
      <c r="Q429" s="354">
        <v>0.3</v>
      </c>
      <c r="R429" s="354">
        <v>18.18</v>
      </c>
      <c r="S429" s="354">
        <v>24.24</v>
      </c>
      <c r="T429" s="354">
        <v>10.83</v>
      </c>
      <c r="U429" s="354">
        <v>3.02</v>
      </c>
      <c r="V429" s="354">
        <v>3.78</v>
      </c>
      <c r="W429" s="354">
        <v>2.63</v>
      </c>
      <c r="X429" s="354">
        <v>1.23</v>
      </c>
      <c r="Y429" s="374">
        <f t="shared" si="16"/>
        <v>-0.30423280423280419</v>
      </c>
      <c r="Z429" s="374">
        <f t="shared" si="17"/>
        <v>-0.53231939163498099</v>
      </c>
      <c r="AA429" s="354">
        <v>7.69</v>
      </c>
      <c r="AB429" s="354"/>
      <c r="AC429" s="354">
        <v>4.92</v>
      </c>
      <c r="AD429" s="354">
        <v>5.65</v>
      </c>
      <c r="AE429" s="354">
        <v>12.05</v>
      </c>
      <c r="AF429" s="354"/>
      <c r="AG429" s="354">
        <v>32.205001168849776</v>
      </c>
      <c r="AH429" s="354">
        <v>3.6197430038685159</v>
      </c>
      <c r="AI429" s="354">
        <v>5.4918727235707987</v>
      </c>
      <c r="AJ429" s="354">
        <v>-14.286522785029671</v>
      </c>
      <c r="AK429" s="354">
        <v>2.62387726834111</v>
      </c>
      <c r="AL429" s="354">
        <v>2.5099999999999998</v>
      </c>
      <c r="AM429" s="354">
        <v>0.46</v>
      </c>
      <c r="AN429" s="354">
        <v>0.46</v>
      </c>
      <c r="AO429" s="354">
        <v>1.6842907288851194</v>
      </c>
      <c r="AP429" s="354">
        <v>9.1265947739763984</v>
      </c>
      <c r="AQ429" s="354">
        <v>9.8768831002987554</v>
      </c>
      <c r="AR429" s="354">
        <v>-3.7967660646764898</v>
      </c>
      <c r="AS429" s="354">
        <v>1.7354968365646375</v>
      </c>
      <c r="AT429" s="354">
        <v>32.020000000000003</v>
      </c>
      <c r="AU429" s="354">
        <v>6.98</v>
      </c>
      <c r="AV429" s="354">
        <v>15.41</v>
      </c>
      <c r="AW429" s="354">
        <v>17881.11</v>
      </c>
      <c r="AX429" s="354">
        <v>16795.96</v>
      </c>
      <c r="AY429" s="374">
        <v>0.15410856275577364</v>
      </c>
      <c r="AZ429" s="374">
        <v>0.36760590308015151</v>
      </c>
      <c r="BA429" s="374">
        <v>0.24022937991144636</v>
      </c>
      <c r="BB429" s="374">
        <v>0.38374892238746722</v>
      </c>
      <c r="BC429" s="374">
        <v>0.24022937991144636</v>
      </c>
      <c r="BD429" s="354">
        <v>11.81</v>
      </c>
      <c r="BE429" s="374">
        <v>5.5368514790225747E-2</v>
      </c>
      <c r="BF429" s="374">
        <v>0.16401531459499355</v>
      </c>
      <c r="BG429" s="354">
        <v>5.5</v>
      </c>
      <c r="BH429" s="354">
        <v>6.58</v>
      </c>
      <c r="BI429" s="354">
        <v>3.92</v>
      </c>
      <c r="BJ429" s="354">
        <v>4.8499999999999996</v>
      </c>
      <c r="BK429" s="374">
        <v>-3.6013936418651418</v>
      </c>
      <c r="BL429" s="374">
        <v>-0.61414049963553752</v>
      </c>
      <c r="BM429" s="354">
        <v>0</v>
      </c>
      <c r="BN429" s="354">
        <v>0</v>
      </c>
      <c r="BO429" s="374">
        <v>0</v>
      </c>
      <c r="BP429" s="374">
        <v>0.25119659985208298</v>
      </c>
      <c r="BQ429" s="374">
        <v>-0.99143114399928345</v>
      </c>
      <c r="BR429" s="354">
        <v>3234.93</v>
      </c>
      <c r="BS429" s="354">
        <v>3959.78</v>
      </c>
      <c r="BT429" s="354">
        <v>3135.49</v>
      </c>
      <c r="BU429" s="354">
        <v>19355.21</v>
      </c>
      <c r="BV429" s="354">
        <v>2410.64</v>
      </c>
      <c r="BW429" s="354">
        <v>36.76</v>
      </c>
      <c r="BX429" s="354">
        <v>11.24</v>
      </c>
      <c r="BY429" s="354">
        <v>11.24</v>
      </c>
      <c r="BZ429" s="354">
        <v>123.28541882109616</v>
      </c>
      <c r="CA429" s="354">
        <v>51.85</v>
      </c>
      <c r="CB429" s="354">
        <v>0.64416210313877775</v>
      </c>
      <c r="CC429" s="354">
        <v>6.7020379252603197</v>
      </c>
      <c r="CD429" s="354">
        <v>1.05</v>
      </c>
      <c r="CE429" s="354">
        <v>0.5</v>
      </c>
      <c r="CF429" s="354">
        <v>1.07</v>
      </c>
      <c r="CG429" s="354">
        <v>0.93</v>
      </c>
      <c r="CH429" s="353" t="s">
        <v>100</v>
      </c>
      <c r="CI429" s="355">
        <v>15527.89</v>
      </c>
    </row>
    <row r="430" spans="1:87" ht="13.5" thickBot="1">
      <c r="A430" s="353" t="s">
        <v>1103</v>
      </c>
      <c r="B430" s="353" t="s">
        <v>1104</v>
      </c>
      <c r="C430" s="353" t="s">
        <v>108</v>
      </c>
      <c r="D430" s="353" t="s">
        <v>412</v>
      </c>
      <c r="E430" s="353" t="s">
        <v>718</v>
      </c>
      <c r="F430" s="353" t="s">
        <v>105</v>
      </c>
      <c r="G430" s="353">
        <v>12</v>
      </c>
      <c r="H430" s="353">
        <v>202112</v>
      </c>
      <c r="I430" s="353">
        <v>20221104</v>
      </c>
      <c r="J430" s="353">
        <v>20230217</v>
      </c>
      <c r="K430" s="354">
        <v>10632.72</v>
      </c>
      <c r="L430" s="354">
        <v>12.63</v>
      </c>
      <c r="M430" s="354">
        <v>842</v>
      </c>
      <c r="N430" s="354">
        <v>1.72</v>
      </c>
      <c r="O430" s="354">
        <v>-1.07</v>
      </c>
      <c r="P430" s="354">
        <v>-0.64</v>
      </c>
      <c r="Q430" s="354">
        <v>-0.72</v>
      </c>
      <c r="R430" s="354">
        <v>6.54</v>
      </c>
      <c r="S430" s="354">
        <v>42.53</v>
      </c>
      <c r="T430" s="354">
        <v>14.52</v>
      </c>
      <c r="U430" s="354">
        <v>-3.44</v>
      </c>
      <c r="V430" s="354">
        <v>-3.61</v>
      </c>
      <c r="W430" s="354">
        <v>-3.11</v>
      </c>
      <c r="X430" s="354">
        <v>-2.5099999999999998</v>
      </c>
      <c r="Y430" s="374">
        <f t="shared" si="16"/>
        <v>-0.13850415512465375</v>
      </c>
      <c r="Z430" s="374">
        <f t="shared" si="17"/>
        <v>-0.19292604501607724</v>
      </c>
      <c r="AA430" s="354"/>
      <c r="AB430" s="354">
        <v>29.7</v>
      </c>
      <c r="AC430" s="354"/>
      <c r="AD430" s="354"/>
      <c r="AE430" s="354"/>
      <c r="AF430" s="354"/>
      <c r="AG430" s="354">
        <v>4.1457160000089219</v>
      </c>
      <c r="AH430" s="354">
        <v>-3.2600623200269445</v>
      </c>
      <c r="AI430" s="354">
        <v>-1.448278169477462</v>
      </c>
      <c r="AJ430" s="354">
        <v>-1.6397170840294335</v>
      </c>
      <c r="AK430" s="354">
        <v>-8.3685580956957253</v>
      </c>
      <c r="AL430" s="354"/>
      <c r="AM430" s="354">
        <v>6.03</v>
      </c>
      <c r="AN430" s="354">
        <v>5.72</v>
      </c>
      <c r="AO430" s="354">
        <v>2.8963339149373231</v>
      </c>
      <c r="AP430" s="354">
        <v>-4.4544141090765867</v>
      </c>
      <c r="AQ430" s="354">
        <v>-8.290795308235845</v>
      </c>
      <c r="AR430" s="354">
        <v>-7.3228351216645624</v>
      </c>
      <c r="AS430" s="354">
        <v>3.0839959761872366</v>
      </c>
      <c r="AT430" s="354"/>
      <c r="AU430" s="354"/>
      <c r="AV430" s="354">
        <v>110.9</v>
      </c>
      <c r="AW430" s="354">
        <v>1296.03</v>
      </c>
      <c r="AX430" s="354">
        <v>2180.5100000000002</v>
      </c>
      <c r="AY430" s="374">
        <v>1.1089625926721474</v>
      </c>
      <c r="AZ430" s="374">
        <v>-0.80415625333128027</v>
      </c>
      <c r="BA430" s="374">
        <v>-0.85188958038839924</v>
      </c>
      <c r="BB430" s="374">
        <v>-0.36901137316762689</v>
      </c>
      <c r="BC430" s="374">
        <v>-0.85188958038839924</v>
      </c>
      <c r="BD430" s="354">
        <v>-87.08</v>
      </c>
      <c r="BE430" s="374">
        <v>-0.56703082584448816</v>
      </c>
      <c r="BF430" s="374">
        <v>-0.42944832323854398</v>
      </c>
      <c r="BG430" s="354">
        <v>-49.94</v>
      </c>
      <c r="BH430" s="354"/>
      <c r="BI430" s="354">
        <v>-35.92</v>
      </c>
      <c r="BJ430" s="354"/>
      <c r="BK430" s="374">
        <v>0.13218380183210432</v>
      </c>
      <c r="BL430" s="374">
        <v>-4.6177527488993377E-2</v>
      </c>
      <c r="BM430" s="354">
        <v>0</v>
      </c>
      <c r="BN430" s="354">
        <v>0</v>
      </c>
      <c r="BO430" s="374">
        <v>0</v>
      </c>
      <c r="BP430" s="374">
        <v>-0.26898203960618355</v>
      </c>
      <c r="BQ430" s="374">
        <v>-0.13529018845127341</v>
      </c>
      <c r="BR430" s="354">
        <v>-1519.6</v>
      </c>
      <c r="BS430" s="354">
        <v>-1398.46</v>
      </c>
      <c r="BT430" s="354">
        <v>-1402.06</v>
      </c>
      <c r="BU430" s="354">
        <v>1248.45</v>
      </c>
      <c r="BV430" s="354">
        <v>-1523.19</v>
      </c>
      <c r="BW430" s="354">
        <v>-23.65</v>
      </c>
      <c r="BX430" s="354">
        <v>-78.64</v>
      </c>
      <c r="BY430" s="354">
        <v>-78.64</v>
      </c>
      <c r="BZ430" s="354">
        <v>-196.08493932905068</v>
      </c>
      <c r="CA430" s="354"/>
      <c r="CB430" s="354">
        <v>0.65765795422910922</v>
      </c>
      <c r="CC430" s="354">
        <v>4.1779786467327579E-2</v>
      </c>
      <c r="CD430" s="354"/>
      <c r="CE430" s="354"/>
      <c r="CF430" s="354">
        <v>2.96</v>
      </c>
      <c r="CG430" s="354">
        <v>2.86</v>
      </c>
      <c r="CH430" s="353" t="s">
        <v>100</v>
      </c>
      <c r="CI430" s="355">
        <v>1678.53</v>
      </c>
    </row>
    <row r="431" spans="1:87" ht="13.5" thickBot="1">
      <c r="A431" s="353" t="s">
        <v>1105</v>
      </c>
      <c r="B431" s="353" t="s">
        <v>1106</v>
      </c>
      <c r="C431" s="353" t="s">
        <v>96</v>
      </c>
      <c r="D431" s="353" t="s">
        <v>147</v>
      </c>
      <c r="E431" s="353" t="s">
        <v>539</v>
      </c>
      <c r="F431" s="353" t="s">
        <v>105</v>
      </c>
      <c r="G431" s="353">
        <v>1</v>
      </c>
      <c r="H431" s="353">
        <v>202201</v>
      </c>
      <c r="I431" s="353">
        <v>20221122</v>
      </c>
      <c r="J431" s="353">
        <v>20230314</v>
      </c>
      <c r="K431" s="354">
        <v>8993.83</v>
      </c>
      <c r="L431" s="354">
        <v>113.56</v>
      </c>
      <c r="M431" s="354">
        <v>79</v>
      </c>
      <c r="N431" s="354">
        <v>1.43</v>
      </c>
      <c r="O431" s="354">
        <v>2.2400000000000002</v>
      </c>
      <c r="P431" s="354">
        <v>2.86</v>
      </c>
      <c r="Q431" s="354">
        <v>2.82</v>
      </c>
      <c r="R431" s="354">
        <v>16.07</v>
      </c>
      <c r="S431" s="354">
        <v>4.25</v>
      </c>
      <c r="T431" s="354">
        <v>10.11</v>
      </c>
      <c r="U431" s="354">
        <v>12.77</v>
      </c>
      <c r="V431" s="354">
        <v>15.6</v>
      </c>
      <c r="W431" s="354">
        <v>11.93</v>
      </c>
      <c r="X431" s="354">
        <v>12</v>
      </c>
      <c r="Y431" s="374">
        <f t="shared" si="16"/>
        <v>-0.23525641025641031</v>
      </c>
      <c r="Z431" s="374">
        <f t="shared" si="17"/>
        <v>5.8675607711651256E-3</v>
      </c>
      <c r="AA431" s="354">
        <v>51.1</v>
      </c>
      <c r="AB431" s="354">
        <v>5</v>
      </c>
      <c r="AC431" s="354">
        <v>8.89</v>
      </c>
      <c r="AD431" s="354">
        <v>9.52</v>
      </c>
      <c r="AE431" s="354">
        <v>9.4600000000000009</v>
      </c>
      <c r="AF431" s="354">
        <v>1.9</v>
      </c>
      <c r="AG431" s="354">
        <v>155.85294836030801</v>
      </c>
      <c r="AH431" s="354">
        <v>14.829988815899419</v>
      </c>
      <c r="AI431" s="354">
        <v>8.3025234930388621</v>
      </c>
      <c r="AJ431" s="354">
        <v>3.784134003522349</v>
      </c>
      <c r="AK431" s="354">
        <v>13.468194350037546</v>
      </c>
      <c r="AL431" s="354">
        <v>4.53</v>
      </c>
      <c r="AM431" s="354">
        <v>3.78</v>
      </c>
      <c r="AN431" s="354">
        <v>0.74</v>
      </c>
      <c r="AO431" s="354">
        <v>0.94100231242336763</v>
      </c>
      <c r="AP431" s="354">
        <v>5.8409699026963926</v>
      </c>
      <c r="AQ431" s="354">
        <v>17.664266162933831</v>
      </c>
      <c r="AR431" s="354">
        <v>38.756023087062275</v>
      </c>
      <c r="AS431" s="354">
        <v>18.485865610819012</v>
      </c>
      <c r="AT431" s="354">
        <v>30.01</v>
      </c>
      <c r="AU431" s="354">
        <v>9.76</v>
      </c>
      <c r="AV431" s="354">
        <v>28.27</v>
      </c>
      <c r="AW431" s="354">
        <v>12293.37</v>
      </c>
      <c r="AX431" s="354">
        <v>12178.67</v>
      </c>
      <c r="AY431" s="374">
        <v>9.5223457025306324E-2</v>
      </c>
      <c r="AZ431" s="374">
        <v>0.78258399392191269</v>
      </c>
      <c r="BA431" s="374">
        <v>0.97404509428587405</v>
      </c>
      <c r="BB431" s="374">
        <v>0.85000000000000009</v>
      </c>
      <c r="BC431" s="374">
        <v>0.97404509428587405</v>
      </c>
      <c r="BD431" s="354">
        <v>52.43</v>
      </c>
      <c r="BE431" s="374">
        <v>0.26272401028659431</v>
      </c>
      <c r="BF431" s="374">
        <v>0.13003324971871086</v>
      </c>
      <c r="BG431" s="354">
        <v>28.61</v>
      </c>
      <c r="BH431" s="354">
        <v>23.63</v>
      </c>
      <c r="BI431" s="354">
        <v>12.78</v>
      </c>
      <c r="BJ431" s="354">
        <v>9.5</v>
      </c>
      <c r="BK431" s="374">
        <v>-0.54421881411174511</v>
      </c>
      <c r="BL431" s="374">
        <v>-2.8991363570939267E-2</v>
      </c>
      <c r="BM431" s="354">
        <v>1.72</v>
      </c>
      <c r="BN431" s="354">
        <v>2.39</v>
      </c>
      <c r="BO431" s="374">
        <v>0.13162518355423408</v>
      </c>
      <c r="BP431" s="374">
        <v>0.13262375975585247</v>
      </c>
      <c r="BQ431" s="374">
        <v>3.384129854697146E-2</v>
      </c>
      <c r="BR431" s="354">
        <v>2052.2800000000002</v>
      </c>
      <c r="BS431" s="354">
        <v>2405.62</v>
      </c>
      <c r="BT431" s="354">
        <v>1896</v>
      </c>
      <c r="BU431" s="354">
        <v>1930.73</v>
      </c>
      <c r="BV431" s="354">
        <v>1519.87</v>
      </c>
      <c r="BW431" s="354">
        <v>186.63</v>
      </c>
      <c r="BX431" s="354">
        <v>9.52</v>
      </c>
      <c r="BY431" s="354">
        <v>9.56</v>
      </c>
      <c r="BZ431" s="354">
        <v>17.288319966006267</v>
      </c>
      <c r="CA431" s="354">
        <v>40.74</v>
      </c>
      <c r="CB431" s="354">
        <v>0.73458991135028917</v>
      </c>
      <c r="CC431" s="354">
        <v>1.3874977280465297</v>
      </c>
      <c r="CD431" s="354">
        <v>0.69</v>
      </c>
      <c r="CE431" s="354">
        <v>1.81</v>
      </c>
      <c r="CF431" s="354">
        <v>1.04</v>
      </c>
      <c r="CG431" s="354">
        <v>1.01</v>
      </c>
      <c r="CH431" s="353" t="s">
        <v>100</v>
      </c>
      <c r="CI431" s="355">
        <v>2101.59</v>
      </c>
    </row>
    <row r="432" spans="1:87" ht="13.5" thickBot="1">
      <c r="A432" s="353" t="s">
        <v>1107</v>
      </c>
      <c r="B432" s="353" t="s">
        <v>1107</v>
      </c>
      <c r="C432" s="353" t="s">
        <v>96</v>
      </c>
      <c r="D432" s="353" t="s">
        <v>97</v>
      </c>
      <c r="E432" s="353" t="s">
        <v>1003</v>
      </c>
      <c r="F432" s="353" t="s">
        <v>99</v>
      </c>
      <c r="G432" s="353">
        <v>12</v>
      </c>
      <c r="H432" s="353">
        <v>202112</v>
      </c>
      <c r="I432" s="353">
        <v>20221025</v>
      </c>
      <c r="J432" s="353">
        <v>20230126</v>
      </c>
      <c r="K432" s="354">
        <v>38114.46</v>
      </c>
      <c r="L432" s="354">
        <v>476.68</v>
      </c>
      <c r="M432" s="354">
        <v>80</v>
      </c>
      <c r="N432" s="354">
        <v>1.0900000000000001</v>
      </c>
      <c r="O432" s="354">
        <v>2.76</v>
      </c>
      <c r="P432" s="354">
        <v>2.68</v>
      </c>
      <c r="Q432" s="354">
        <v>2.98</v>
      </c>
      <c r="R432" s="354">
        <v>3.26</v>
      </c>
      <c r="S432" s="354">
        <v>2.96</v>
      </c>
      <c r="T432" s="354">
        <v>3.64</v>
      </c>
      <c r="U432" s="354">
        <v>11.12</v>
      </c>
      <c r="V432" s="354">
        <v>9.9600000000000009</v>
      </c>
      <c r="W432" s="354">
        <v>11.29</v>
      </c>
      <c r="X432" s="354">
        <v>12.56</v>
      </c>
      <c r="Y432" s="374">
        <f t="shared" si="16"/>
        <v>0.13353413654618462</v>
      </c>
      <c r="Z432" s="374">
        <f t="shared" si="17"/>
        <v>0.11248892825509316</v>
      </c>
      <c r="AA432" s="354">
        <v>23.62</v>
      </c>
      <c r="AB432" s="354"/>
      <c r="AC432" s="354">
        <v>42.87</v>
      </c>
      <c r="AD432" s="354">
        <v>42.21</v>
      </c>
      <c r="AE432" s="354">
        <v>37.94</v>
      </c>
      <c r="AF432" s="354"/>
      <c r="AG432" s="354">
        <v>27.60536645962733</v>
      </c>
      <c r="AH432" s="354">
        <v>10.552385093167702</v>
      </c>
      <c r="AI432" s="354">
        <v>13.16280745341615</v>
      </c>
      <c r="AJ432" s="354">
        <v>12.305242236024844</v>
      </c>
      <c r="AK432" s="354">
        <v>35.827463226897542</v>
      </c>
      <c r="AL432" s="354">
        <v>40.54</v>
      </c>
      <c r="AM432" s="354"/>
      <c r="AN432" s="354">
        <v>17.149999999999999</v>
      </c>
      <c r="AO432" s="354">
        <v>18.78568484298669</v>
      </c>
      <c r="AP432" s="354">
        <v>31.345118683188382</v>
      </c>
      <c r="AQ432" s="354">
        <v>39.39780446694337</v>
      </c>
      <c r="AR432" s="354">
        <v>42.143478717347151</v>
      </c>
      <c r="AS432" s="354">
        <v>10.771577639751552</v>
      </c>
      <c r="AT432" s="354">
        <v>-13.47</v>
      </c>
      <c r="AU432" s="354">
        <v>12.07</v>
      </c>
      <c r="AV432" s="354">
        <v>20.54</v>
      </c>
      <c r="AW432" s="354">
        <v>2043.54</v>
      </c>
      <c r="AX432" s="354">
        <v>2233.27</v>
      </c>
      <c r="AY432" s="374">
        <v>0.20535334052931775</v>
      </c>
      <c r="AZ432" s="374">
        <v>0.20630850982516424</v>
      </c>
      <c r="BA432" s="374">
        <v>0.21244196192430975</v>
      </c>
      <c r="BB432" s="374">
        <v>0.20611603533265088</v>
      </c>
      <c r="BC432" s="374">
        <v>0.21244196192430975</v>
      </c>
      <c r="BD432" s="354">
        <v>-115.88</v>
      </c>
      <c r="BE432" s="374">
        <v>0.31789476521282117</v>
      </c>
      <c r="BF432" s="374">
        <v>0.20168041090745228</v>
      </c>
      <c r="BG432" s="354">
        <v>25.7</v>
      </c>
      <c r="BH432" s="354">
        <v>21.15</v>
      </c>
      <c r="BI432" s="354">
        <v>18.41</v>
      </c>
      <c r="BJ432" s="354">
        <v>15.29</v>
      </c>
      <c r="BK432" s="374">
        <v>-6.5150631461127997E-2</v>
      </c>
      <c r="BL432" s="374">
        <v>-3.1065163313281421E-2</v>
      </c>
      <c r="BM432" s="354">
        <v>1.05</v>
      </c>
      <c r="BN432" s="354">
        <v>0.97</v>
      </c>
      <c r="BO432" s="374">
        <v>0.4340251004453381</v>
      </c>
      <c r="BP432" s="374">
        <v>2.2376185019121912E-2</v>
      </c>
      <c r="BQ432" s="374">
        <v>2.6093094077535243E-2</v>
      </c>
      <c r="BR432" s="354">
        <v>1017.75</v>
      </c>
      <c r="BS432" s="354">
        <v>1156.8</v>
      </c>
      <c r="BT432" s="354">
        <v>969.46</v>
      </c>
      <c r="BU432" s="354">
        <v>4161.42</v>
      </c>
      <c r="BV432" s="354">
        <v>725.98</v>
      </c>
      <c r="BW432" s="354">
        <v>20.63</v>
      </c>
      <c r="BX432" s="354">
        <v>38.229999999999997</v>
      </c>
      <c r="BY432" s="354">
        <v>41.02</v>
      </c>
      <c r="BZ432" s="354">
        <v>7.0925933720993166</v>
      </c>
      <c r="CA432" s="354"/>
      <c r="CB432" s="354">
        <v>1.2255122786328576</v>
      </c>
      <c r="CC432" s="354">
        <v>2.8405839214370077</v>
      </c>
      <c r="CD432" s="354">
        <v>-4.18</v>
      </c>
      <c r="CE432" s="354">
        <v>1.43</v>
      </c>
      <c r="CF432" s="354">
        <v>1.71</v>
      </c>
      <c r="CG432" s="354">
        <v>1.18</v>
      </c>
      <c r="CH432" s="353" t="s">
        <v>100</v>
      </c>
      <c r="CI432" s="353">
        <v>-163.47</v>
      </c>
    </row>
    <row r="433" spans="1:87" ht="13.5" thickBot="1">
      <c r="A433" s="353" t="s">
        <v>1108</v>
      </c>
      <c r="B433" s="353" t="s">
        <v>1109</v>
      </c>
      <c r="C433" s="353" t="s">
        <v>108</v>
      </c>
      <c r="D433" s="353" t="s">
        <v>176</v>
      </c>
      <c r="E433" s="353" t="s">
        <v>378</v>
      </c>
      <c r="F433" s="353" t="s">
        <v>105</v>
      </c>
      <c r="G433" s="353">
        <v>12</v>
      </c>
      <c r="H433" s="353">
        <v>202112</v>
      </c>
      <c r="I433" s="353">
        <v>20221121</v>
      </c>
      <c r="J433" s="353">
        <v>20230328</v>
      </c>
      <c r="K433" s="354">
        <v>3635.16</v>
      </c>
      <c r="L433" s="354">
        <v>19.45</v>
      </c>
      <c r="M433" s="354">
        <v>187</v>
      </c>
      <c r="N433" s="354">
        <v>0.85</v>
      </c>
      <c r="O433" s="354">
        <v>-0.36</v>
      </c>
      <c r="P433" s="354">
        <v>-0.36</v>
      </c>
      <c r="Q433" s="354">
        <v>-0.32</v>
      </c>
      <c r="R433" s="354">
        <v>25</v>
      </c>
      <c r="S433" s="354">
        <v>21.95</v>
      </c>
      <c r="T433" s="354">
        <v>9.1999999999999993</v>
      </c>
      <c r="U433" s="354">
        <v>-1.39</v>
      </c>
      <c r="V433" s="354">
        <v>-0.98</v>
      </c>
      <c r="W433" s="354">
        <v>-1.35</v>
      </c>
      <c r="X433" s="354">
        <v>-1.47</v>
      </c>
      <c r="Y433" s="374">
        <f t="shared" si="16"/>
        <v>0.37755102040816335</v>
      </c>
      <c r="Z433" s="374">
        <f t="shared" si="17"/>
        <v>8.8888888888888795E-2</v>
      </c>
      <c r="AA433" s="354"/>
      <c r="AB433" s="354"/>
      <c r="AC433" s="354"/>
      <c r="AD433" s="354"/>
      <c r="AE433" s="354"/>
      <c r="AF433" s="354"/>
      <c r="AG433" s="354">
        <v>49.689975453878496</v>
      </c>
      <c r="AH433" s="354">
        <v>-8.6943522100319264</v>
      </c>
      <c r="AI433" s="354">
        <v>12.853527946504215</v>
      </c>
      <c r="AJ433" s="354">
        <v>-30.690659899922608</v>
      </c>
      <c r="AK433" s="354">
        <v>10.186658522465059</v>
      </c>
      <c r="AL433" s="354">
        <v>15.26</v>
      </c>
      <c r="AM433" s="354">
        <v>1.1200000000000001</v>
      </c>
      <c r="AN433" s="354">
        <v>2.64</v>
      </c>
      <c r="AO433" s="354">
        <v>4.1914676053197644</v>
      </c>
      <c r="AP433" s="354">
        <v>10.64696672435405</v>
      </c>
      <c r="AQ433" s="354">
        <v>16.203638665656023</v>
      </c>
      <c r="AR433" s="354">
        <v>-6.7862314822559808</v>
      </c>
      <c r="AS433" s="354">
        <v>49.599585153799616</v>
      </c>
      <c r="AT433" s="354">
        <v>17.41</v>
      </c>
      <c r="AU433" s="354">
        <v>43.91</v>
      </c>
      <c r="AV433" s="354">
        <v>39.5</v>
      </c>
      <c r="AW433" s="354">
        <v>1226.92</v>
      </c>
      <c r="AX433" s="354">
        <v>1312.7</v>
      </c>
      <c r="AY433" s="374">
        <v>0.36238354186080712</v>
      </c>
      <c r="AZ433" s="374">
        <v>-0.78152090239148153</v>
      </c>
      <c r="BA433" s="374">
        <v>-0.15368212072083584</v>
      </c>
      <c r="BB433" s="374">
        <v>-1.3978230229852968</v>
      </c>
      <c r="BC433" s="374">
        <v>-0.15368212072083584</v>
      </c>
      <c r="BD433" s="354">
        <v>-6.84</v>
      </c>
      <c r="BE433" s="374">
        <v>8.9252036651125254E-3</v>
      </c>
      <c r="BF433" s="374">
        <v>-2.1292667864413608E-2</v>
      </c>
      <c r="BG433" s="354">
        <v>-2.85</v>
      </c>
      <c r="BH433" s="354">
        <v>-2.61</v>
      </c>
      <c r="BI433" s="354">
        <v>-2.2000000000000002</v>
      </c>
      <c r="BJ433" s="354">
        <v>-2.0699999999999998</v>
      </c>
      <c r="BK433" s="374">
        <v>-3.387722656974467</v>
      </c>
      <c r="BL433" s="374">
        <v>-0.87631735473171846</v>
      </c>
      <c r="BM433" s="354">
        <v>0</v>
      </c>
      <c r="BN433" s="354">
        <v>0</v>
      </c>
      <c r="BO433" s="374">
        <v>0</v>
      </c>
      <c r="BP433" s="374">
        <v>-6.6402301990933846E-2</v>
      </c>
      <c r="BQ433" s="374">
        <v>-1.5353006453187898</v>
      </c>
      <c r="BR433" s="354">
        <v>109.43</v>
      </c>
      <c r="BS433" s="354">
        <v>546.05999999999995</v>
      </c>
      <c r="BT433" s="354">
        <v>238.15</v>
      </c>
      <c r="BU433" s="354">
        <v>4512.6499999999996</v>
      </c>
      <c r="BV433" s="354">
        <v>-184.02</v>
      </c>
      <c r="BW433" s="354">
        <v>-90.57</v>
      </c>
      <c r="BX433" s="354">
        <v>-17.87</v>
      </c>
      <c r="BY433" s="354">
        <v>-17.87</v>
      </c>
      <c r="BZ433" s="354">
        <v>0.31327785368277233</v>
      </c>
      <c r="CA433" s="354">
        <v>60.95</v>
      </c>
      <c r="CB433" s="354">
        <v>0.67658447508562736</v>
      </c>
      <c r="CC433" s="354">
        <v>9.6250775586692114</v>
      </c>
      <c r="CD433" s="354">
        <v>1.56</v>
      </c>
      <c r="CE433" s="354">
        <v>1.1100000000000001</v>
      </c>
      <c r="CF433" s="354">
        <v>1.07</v>
      </c>
      <c r="CG433" s="354">
        <v>0.93</v>
      </c>
      <c r="CH433" s="353" t="s">
        <v>100</v>
      </c>
      <c r="CI433" s="355">
        <v>3802.62</v>
      </c>
    </row>
    <row r="434" spans="1:87" ht="13.5" thickBot="1">
      <c r="A434" s="353" t="s">
        <v>1110</v>
      </c>
      <c r="B434" s="353" t="s">
        <v>1111</v>
      </c>
      <c r="C434" s="353" t="s">
        <v>96</v>
      </c>
      <c r="D434" s="353" t="s">
        <v>123</v>
      </c>
      <c r="E434" s="353" t="s">
        <v>344</v>
      </c>
      <c r="F434" s="353" t="s">
        <v>99</v>
      </c>
      <c r="G434" s="353">
        <v>12</v>
      </c>
      <c r="H434" s="353">
        <v>202112</v>
      </c>
      <c r="I434" s="353">
        <v>20221026</v>
      </c>
      <c r="J434" s="353">
        <v>20230216</v>
      </c>
      <c r="K434" s="354">
        <v>29982.82</v>
      </c>
      <c r="L434" s="354">
        <v>104.28</v>
      </c>
      <c r="M434" s="354">
        <v>288</v>
      </c>
      <c r="N434" s="354">
        <v>0.45</v>
      </c>
      <c r="O434" s="354">
        <v>1.67</v>
      </c>
      <c r="P434" s="354">
        <v>1.68</v>
      </c>
      <c r="Q434" s="354">
        <v>1.71</v>
      </c>
      <c r="R434" s="354">
        <v>0</v>
      </c>
      <c r="S434" s="354">
        <v>-5.49</v>
      </c>
      <c r="T434" s="354">
        <v>-1.52</v>
      </c>
      <c r="U434" s="354">
        <v>6.56</v>
      </c>
      <c r="V434" s="354">
        <v>6.53</v>
      </c>
      <c r="W434" s="354">
        <v>6.72</v>
      </c>
      <c r="X434" s="354">
        <v>6.93</v>
      </c>
      <c r="Y434" s="374">
        <f t="shared" si="16"/>
        <v>2.9096477794793074E-2</v>
      </c>
      <c r="Z434" s="374">
        <f t="shared" si="17"/>
        <v>3.125E-2</v>
      </c>
      <c r="AA434" s="354">
        <v>0.39</v>
      </c>
      <c r="AB434" s="354">
        <v>6.8</v>
      </c>
      <c r="AC434" s="354">
        <v>15.9</v>
      </c>
      <c r="AD434" s="354">
        <v>15.52</v>
      </c>
      <c r="AE434" s="354">
        <v>15.05</v>
      </c>
      <c r="AF434" s="354">
        <v>2.2799999999999998</v>
      </c>
      <c r="AG434" s="354">
        <v>15.940029927483405</v>
      </c>
      <c r="AH434" s="354">
        <v>4.9573306638111152</v>
      </c>
      <c r="AI434" s="354">
        <v>5.7723836996368938</v>
      </c>
      <c r="AJ434" s="354">
        <v>5.7723836996368938</v>
      </c>
      <c r="AK434" s="354">
        <v>17.590653235055612</v>
      </c>
      <c r="AL434" s="354">
        <v>8.9499999999999993</v>
      </c>
      <c r="AM434" s="354">
        <v>1.78</v>
      </c>
      <c r="AN434" s="354">
        <v>6.56</v>
      </c>
      <c r="AO434" s="354">
        <v>6.3314010978370403</v>
      </c>
      <c r="AP434" s="354">
        <v>8.7959073661196072</v>
      </c>
      <c r="AQ434" s="354">
        <v>17.483716993513816</v>
      </c>
      <c r="AR434" s="354">
        <v>17.483716993513816</v>
      </c>
      <c r="AS434" s="354">
        <v>78.423630852514705</v>
      </c>
      <c r="AT434" s="354">
        <v>58.53</v>
      </c>
      <c r="AU434" s="354">
        <v>13.75</v>
      </c>
      <c r="AV434" s="354">
        <v>13.43</v>
      </c>
      <c r="AW434" s="354">
        <v>4427.88</v>
      </c>
      <c r="AX434" s="354">
        <v>4669.7</v>
      </c>
      <c r="AY434" s="374">
        <v>0.13430494703747226</v>
      </c>
      <c r="AZ434" s="374">
        <v>3.7959275865745599</v>
      </c>
      <c r="BA434" s="374">
        <v>0.24480113931906311</v>
      </c>
      <c r="BB434" s="374">
        <v>5.1111777880693277</v>
      </c>
      <c r="BC434" s="374">
        <v>0.24480113931906311</v>
      </c>
      <c r="BD434" s="354">
        <v>8.6199999999999992</v>
      </c>
      <c r="BE434" s="374">
        <v>1.5808414256798273E-2</v>
      </c>
      <c r="BF434" s="374">
        <v>3.9282954621967292E-2</v>
      </c>
      <c r="BG434" s="354">
        <v>4.53</v>
      </c>
      <c r="BH434" s="354">
        <v>2.6</v>
      </c>
      <c r="BI434" s="354">
        <v>4.01</v>
      </c>
      <c r="BJ434" s="354">
        <v>2.31</v>
      </c>
      <c r="BK434" s="374">
        <v>0</v>
      </c>
      <c r="BL434" s="374">
        <v>0</v>
      </c>
      <c r="BM434" s="354">
        <v>4.68</v>
      </c>
      <c r="BN434" s="354">
        <v>3.39</v>
      </c>
      <c r="BO434" s="374">
        <v>0.98440074526889343</v>
      </c>
      <c r="BP434" s="374">
        <v>4.8821456212439579E-2</v>
      </c>
      <c r="BQ434" s="374">
        <v>5.684837206654416E-2</v>
      </c>
      <c r="BR434" s="354">
        <v>2114.06</v>
      </c>
      <c r="BS434" s="354">
        <v>3709.54</v>
      </c>
      <c r="BT434" s="354">
        <v>3304.74</v>
      </c>
      <c r="BU434" s="354">
        <v>13448.21</v>
      </c>
      <c r="BV434" s="354">
        <v>1709.26</v>
      </c>
      <c r="BW434" s="354">
        <v>379.59</v>
      </c>
      <c r="BX434" s="354">
        <v>31.55</v>
      </c>
      <c r="BY434" s="354">
        <v>32.520000000000003</v>
      </c>
      <c r="BZ434" s="354">
        <v>2.1311168986097289</v>
      </c>
      <c r="CA434" s="354">
        <v>49.47</v>
      </c>
      <c r="CB434" s="354">
        <v>0.51587821125661504</v>
      </c>
      <c r="CC434" s="354">
        <v>-5.3798701673767109E-2</v>
      </c>
      <c r="CD434" s="354">
        <v>0.94</v>
      </c>
      <c r="CE434" s="354">
        <v>0.64</v>
      </c>
      <c r="CF434" s="354">
        <v>0.43</v>
      </c>
      <c r="CG434" s="354">
        <v>0.08</v>
      </c>
      <c r="CH434" s="353">
        <v>731.69</v>
      </c>
      <c r="CI434" s="355">
        <v>17745.099999999999</v>
      </c>
    </row>
    <row r="435" spans="1:87" ht="13.5" thickBot="1">
      <c r="A435" s="353" t="s">
        <v>1112</v>
      </c>
      <c r="B435" s="353" t="s">
        <v>1113</v>
      </c>
      <c r="C435" s="353" t="s">
        <v>108</v>
      </c>
      <c r="D435" s="353" t="s">
        <v>147</v>
      </c>
      <c r="E435" s="353" t="s">
        <v>702</v>
      </c>
      <c r="F435" s="353" t="s">
        <v>99</v>
      </c>
      <c r="G435" s="353">
        <v>1</v>
      </c>
      <c r="H435" s="353">
        <v>202201</v>
      </c>
      <c r="I435" s="353">
        <v>20221122</v>
      </c>
      <c r="J435" s="353">
        <v>20230301</v>
      </c>
      <c r="K435" s="354">
        <v>32495.49</v>
      </c>
      <c r="L435" s="354">
        <v>145.11000000000001</v>
      </c>
      <c r="M435" s="354">
        <v>223.94</v>
      </c>
      <c r="N435" s="354">
        <v>0.69</v>
      </c>
      <c r="O435" s="354">
        <v>1.17</v>
      </c>
      <c r="P435" s="354">
        <v>2.02</v>
      </c>
      <c r="Q435" s="354">
        <v>1.91</v>
      </c>
      <c r="R435" s="354">
        <v>2.56</v>
      </c>
      <c r="S435" s="354">
        <v>1.27</v>
      </c>
      <c r="T435" s="354">
        <v>8.9499999999999993</v>
      </c>
      <c r="U435" s="354">
        <v>7.18</v>
      </c>
      <c r="V435" s="354">
        <v>5.58</v>
      </c>
      <c r="W435" s="354">
        <v>7.19</v>
      </c>
      <c r="X435" s="354">
        <v>7.85</v>
      </c>
      <c r="Y435" s="374">
        <f t="shared" si="16"/>
        <v>0.2885304659498209</v>
      </c>
      <c r="Z435" s="374">
        <f t="shared" si="17"/>
        <v>9.1794158553546445E-2</v>
      </c>
      <c r="AA435" s="354">
        <v>6.67</v>
      </c>
      <c r="AB435" s="354">
        <v>15.01</v>
      </c>
      <c r="AC435" s="354">
        <v>20.21</v>
      </c>
      <c r="AD435" s="354">
        <v>20.190000000000001</v>
      </c>
      <c r="AE435" s="354">
        <v>18.48</v>
      </c>
      <c r="AF435" s="354">
        <v>1.35</v>
      </c>
      <c r="AG435" s="354">
        <v>122.71872187218722</v>
      </c>
      <c r="AH435" s="354">
        <v>6.5495049504950495</v>
      </c>
      <c r="AI435" s="354">
        <v>4.7358235823582362</v>
      </c>
      <c r="AJ435" s="354">
        <v>0.62691269126912696</v>
      </c>
      <c r="AK435" s="354">
        <v>30.121476765181029</v>
      </c>
      <c r="AL435" s="354">
        <v>15.9</v>
      </c>
      <c r="AM435" s="354">
        <v>3.93</v>
      </c>
      <c r="AN435" s="354">
        <v>1.17</v>
      </c>
      <c r="AO435" s="354">
        <v>1.525989342858505</v>
      </c>
      <c r="AP435" s="354">
        <v>16.385442016144911</v>
      </c>
      <c r="AQ435" s="354">
        <v>39.54274446450632</v>
      </c>
      <c r="AR435" s="354">
        <v>298.71378320172289</v>
      </c>
      <c r="AS435" s="354">
        <v>1.9756975697569756</v>
      </c>
      <c r="AT435" s="354">
        <v>36.950000000000003</v>
      </c>
      <c r="AU435" s="354">
        <v>4.7</v>
      </c>
      <c r="AV435" s="354">
        <v>3.14</v>
      </c>
      <c r="AW435" s="354">
        <v>26309.8</v>
      </c>
      <c r="AX435" s="354">
        <v>28199.78</v>
      </c>
      <c r="AY435" s="374">
        <v>8.0408118318735497E-2</v>
      </c>
      <c r="AZ435" s="374">
        <v>0.62261185006045949</v>
      </c>
      <c r="BA435" s="374">
        <v>0.49572175566471238</v>
      </c>
      <c r="BB435" s="374">
        <v>0.62750716332378209</v>
      </c>
      <c r="BC435" s="374">
        <v>0.49572175566471238</v>
      </c>
      <c r="BD435" s="354">
        <v>19.82</v>
      </c>
      <c r="BE435" s="374">
        <v>0.1089299038756968</v>
      </c>
      <c r="BF435" s="374">
        <v>7.3464751760518948E-2</v>
      </c>
      <c r="BG435" s="354">
        <v>13.97</v>
      </c>
      <c r="BH435" s="354">
        <v>12.3</v>
      </c>
      <c r="BI435" s="354">
        <v>7.21</v>
      </c>
      <c r="BJ435" s="354">
        <v>6.99</v>
      </c>
      <c r="BK435" s="374">
        <v>-0.86762330133992205</v>
      </c>
      <c r="BL435" s="374">
        <v>-3.3482347504960007E-2</v>
      </c>
      <c r="BM435" s="354">
        <v>0</v>
      </c>
      <c r="BN435" s="354">
        <v>0</v>
      </c>
      <c r="BO435" s="374">
        <v>0</v>
      </c>
      <c r="BP435" s="374">
        <v>4.5913108661023827E-2</v>
      </c>
      <c r="BQ435" s="374">
        <v>4.3947612426857826E-3</v>
      </c>
      <c r="BR435" s="354">
        <v>1811.1</v>
      </c>
      <c r="BS435" s="354">
        <v>2536</v>
      </c>
      <c r="BT435" s="354">
        <v>2053.02</v>
      </c>
      <c r="BU435" s="354">
        <v>3417</v>
      </c>
      <c r="BV435" s="354">
        <v>1327.9</v>
      </c>
      <c r="BW435" s="354">
        <v>-1.04</v>
      </c>
      <c r="BX435" s="354">
        <v>5.84</v>
      </c>
      <c r="BY435" s="354">
        <v>5.84</v>
      </c>
      <c r="BZ435" s="354">
        <v>11.325727324586424</v>
      </c>
      <c r="CA435" s="354">
        <v>29.25</v>
      </c>
      <c r="CB435" s="354">
        <v>0.63878303760448718</v>
      </c>
      <c r="CC435" s="354">
        <v>3.9039180941130143</v>
      </c>
      <c r="CD435" s="354">
        <v>0.41</v>
      </c>
      <c r="CE435" s="354">
        <v>1.38</v>
      </c>
      <c r="CF435" s="354">
        <v>0.3</v>
      </c>
      <c r="CG435" s="354">
        <v>0.3</v>
      </c>
      <c r="CH435" s="353" t="s">
        <v>100</v>
      </c>
      <c r="CI435" s="355">
        <v>7718.5</v>
      </c>
    </row>
    <row r="436" spans="1:87" ht="13.5" thickBot="1">
      <c r="A436" s="353" t="s">
        <v>1114</v>
      </c>
      <c r="B436" s="353" t="s">
        <v>1115</v>
      </c>
      <c r="C436" s="353" t="s">
        <v>96</v>
      </c>
      <c r="D436" s="353" t="s">
        <v>129</v>
      </c>
      <c r="E436" s="353" t="s">
        <v>299</v>
      </c>
      <c r="F436" s="353" t="s">
        <v>105</v>
      </c>
      <c r="G436" s="353">
        <v>12</v>
      </c>
      <c r="H436" s="353">
        <v>202112</v>
      </c>
      <c r="I436" s="353">
        <v>20221114</v>
      </c>
      <c r="J436" s="353">
        <v>20230327</v>
      </c>
      <c r="K436" s="354">
        <v>3162.17</v>
      </c>
      <c r="L436" s="354">
        <v>1.63</v>
      </c>
      <c r="M436" s="354">
        <v>1940</v>
      </c>
      <c r="N436" s="354">
        <v>0.64</v>
      </c>
      <c r="O436" s="354">
        <v>-0.25</v>
      </c>
      <c r="P436" s="354">
        <v>-0.3</v>
      </c>
      <c r="Q436" s="354">
        <v>-0.13</v>
      </c>
      <c r="R436" s="354">
        <v>-60</v>
      </c>
      <c r="S436" s="354">
        <v>-720</v>
      </c>
      <c r="T436" s="354">
        <v>-181.25</v>
      </c>
      <c r="U436" s="354">
        <v>-0.87</v>
      </c>
      <c r="V436" s="354">
        <v>-0.23</v>
      </c>
      <c r="W436" s="354">
        <v>-1.41</v>
      </c>
      <c r="X436" s="354">
        <v>-0.39</v>
      </c>
      <c r="Y436" s="374">
        <f t="shared" si="16"/>
        <v>5.1304347826086953</v>
      </c>
      <c r="Z436" s="374">
        <f t="shared" si="17"/>
        <v>-0.72340425531914887</v>
      </c>
      <c r="AA436" s="354"/>
      <c r="AB436" s="354">
        <v>37.729999999999997</v>
      </c>
      <c r="AC436" s="354"/>
      <c r="AD436" s="354"/>
      <c r="AE436" s="354"/>
      <c r="AF436" s="354"/>
      <c r="AG436" s="354">
        <v>0.28476336852480327</v>
      </c>
      <c r="AH436" s="354">
        <v>-1.7646570923579803</v>
      </c>
      <c r="AI436" s="354">
        <v>-0.18958001388757376</v>
      </c>
      <c r="AJ436" s="354">
        <v>-0.23833168126685073</v>
      </c>
      <c r="AK436" s="354">
        <v>-8.3605859473137762</v>
      </c>
      <c r="AL436" s="354"/>
      <c r="AM436" s="354">
        <v>2.02</v>
      </c>
      <c r="AN436" s="354">
        <v>5.99</v>
      </c>
      <c r="AO436" s="354">
        <v>2.6937428395270384</v>
      </c>
      <c r="AP436" s="354">
        <v>-0.44089896913940152</v>
      </c>
      <c r="AQ436" s="354">
        <v>-4.0462033375426767</v>
      </c>
      <c r="AR436" s="354">
        <v>-3.2185367922799117</v>
      </c>
      <c r="AS436" s="354">
        <v>0.84972480426651653</v>
      </c>
      <c r="AT436" s="354">
        <v>0.81</v>
      </c>
      <c r="AU436" s="354"/>
      <c r="AV436" s="354">
        <v>309.39999999999998</v>
      </c>
      <c r="AW436" s="354">
        <v>313.83999999999997</v>
      </c>
      <c r="AX436" s="354">
        <v>466.27</v>
      </c>
      <c r="AY436" s="374">
        <v>3.0940422922890276</v>
      </c>
      <c r="AZ436" s="374">
        <v>-13.454319993049468</v>
      </c>
      <c r="BA436" s="374">
        <v>-12.34384464375634</v>
      </c>
      <c r="BB436" s="374">
        <v>-13.439035833675446</v>
      </c>
      <c r="BC436" s="374">
        <v>-12.34384464375634</v>
      </c>
      <c r="BD436" s="354">
        <v>-85.9</v>
      </c>
      <c r="BE436" s="374">
        <v>-1.6312580108509211</v>
      </c>
      <c r="BF436" s="374">
        <v>-1.462879257140139</v>
      </c>
      <c r="BG436" s="354">
        <v>-83.72</v>
      </c>
      <c r="BH436" s="354"/>
      <c r="BI436" s="354">
        <v>-66.5</v>
      </c>
      <c r="BJ436" s="354"/>
      <c r="BK436" s="374">
        <v>0.25715615469987274</v>
      </c>
      <c r="BL436" s="374">
        <v>-0.17120062749584522</v>
      </c>
      <c r="BM436" s="354">
        <v>0</v>
      </c>
      <c r="BN436" s="354"/>
      <c r="BO436" s="374">
        <v>0</v>
      </c>
      <c r="BP436" s="374">
        <v>-1.0200330013629946</v>
      </c>
      <c r="BQ436" s="374">
        <v>-0.13776397761089637</v>
      </c>
      <c r="BR436" s="354">
        <v>-1835.75</v>
      </c>
      <c r="BS436" s="354">
        <v>-1806.67</v>
      </c>
      <c r="BT436" s="354">
        <v>-109.65</v>
      </c>
      <c r="BU436" s="354">
        <v>22.28</v>
      </c>
      <c r="BV436" s="354">
        <v>-1830.05</v>
      </c>
      <c r="BW436" s="354">
        <v>-1345.43</v>
      </c>
      <c r="BX436" s="354">
        <v>-668.49</v>
      </c>
      <c r="BY436" s="354">
        <v>-251.72</v>
      </c>
      <c r="BZ436" s="354">
        <v>-1156.6857360793288</v>
      </c>
      <c r="CA436" s="354">
        <v>3.99</v>
      </c>
      <c r="CB436" s="354">
        <v>0.21420064697006697</v>
      </c>
      <c r="CC436" s="354">
        <v>0.47012141665531798</v>
      </c>
      <c r="CD436" s="354">
        <v>0.04</v>
      </c>
      <c r="CE436" s="354">
        <v>11.71</v>
      </c>
      <c r="CF436" s="354">
        <v>12.76</v>
      </c>
      <c r="CG436" s="354">
        <v>11.75</v>
      </c>
      <c r="CH436" s="353" t="s">
        <v>100</v>
      </c>
      <c r="CI436" s="355">
        <v>1567.38</v>
      </c>
    </row>
    <row r="437" spans="1:87" ht="13.5" thickBot="1">
      <c r="A437" s="353" t="s">
        <v>1116</v>
      </c>
      <c r="B437" s="353" t="s">
        <v>1117</v>
      </c>
      <c r="C437" s="353" t="s">
        <v>96</v>
      </c>
      <c r="D437" s="353" t="s">
        <v>176</v>
      </c>
      <c r="E437" s="353" t="s">
        <v>616</v>
      </c>
      <c r="F437" s="353" t="s">
        <v>105</v>
      </c>
      <c r="G437" s="353">
        <v>12</v>
      </c>
      <c r="H437" s="353">
        <v>202112</v>
      </c>
      <c r="I437" s="353">
        <v>20221103</v>
      </c>
      <c r="J437" s="353">
        <v>20230215</v>
      </c>
      <c r="K437" s="354">
        <v>5664.51</v>
      </c>
      <c r="L437" s="354">
        <v>13</v>
      </c>
      <c r="M437" s="354">
        <v>436</v>
      </c>
      <c r="N437" s="354">
        <v>0.8</v>
      </c>
      <c r="O437" s="354">
        <v>0.28999999999999998</v>
      </c>
      <c r="P437" s="354">
        <v>0.34</v>
      </c>
      <c r="Q437" s="354">
        <v>0.25</v>
      </c>
      <c r="R437" s="354">
        <v>0</v>
      </c>
      <c r="S437" s="354">
        <v>-3.85</v>
      </c>
      <c r="T437" s="354">
        <v>2.63</v>
      </c>
      <c r="U437" s="354">
        <v>1.01</v>
      </c>
      <c r="V437" s="354">
        <v>1.07</v>
      </c>
      <c r="W437" s="354">
        <v>1.1200000000000001</v>
      </c>
      <c r="X437" s="354">
        <v>1.1599999999999999</v>
      </c>
      <c r="Y437" s="374">
        <f t="shared" si="16"/>
        <v>4.6728971962616939E-2</v>
      </c>
      <c r="Z437" s="374">
        <f t="shared" si="17"/>
        <v>3.5714285714285587E-2</v>
      </c>
      <c r="AA437" s="354"/>
      <c r="AB437" s="354">
        <v>6.82</v>
      </c>
      <c r="AC437" s="354">
        <v>11.71</v>
      </c>
      <c r="AD437" s="354">
        <v>11.62</v>
      </c>
      <c r="AE437" s="354">
        <v>11.24</v>
      </c>
      <c r="AF437" s="354">
        <v>1.7</v>
      </c>
      <c r="AG437" s="354">
        <v>5.1907008604569294</v>
      </c>
      <c r="AH437" s="354">
        <v>-8.5505956990335877E-2</v>
      </c>
      <c r="AI437" s="354">
        <v>1.2634844816310395</v>
      </c>
      <c r="AJ437" s="354">
        <v>0.76699076406590116</v>
      </c>
      <c r="AK437" s="354">
        <v>10.13071405790153</v>
      </c>
      <c r="AL437" s="354">
        <v>5.13</v>
      </c>
      <c r="AM437" s="354">
        <v>1.58</v>
      </c>
      <c r="AN437" s="354">
        <v>2.54</v>
      </c>
      <c r="AO437" s="354">
        <v>4.0109009531846134</v>
      </c>
      <c r="AP437" s="354">
        <v>12.062481416846651</v>
      </c>
      <c r="AQ437" s="354">
        <v>16.477754441453072</v>
      </c>
      <c r="AR437" s="354">
        <v>27.144247368165249</v>
      </c>
      <c r="AS437" s="354">
        <v>0.47505898175284705</v>
      </c>
      <c r="AT437" s="354">
        <v>8.23</v>
      </c>
      <c r="AU437" s="354">
        <v>17.420000000000002</v>
      </c>
      <c r="AV437" s="354">
        <v>24.6</v>
      </c>
      <c r="AW437" s="354">
        <v>2165.6</v>
      </c>
      <c r="AX437" s="354">
        <v>2230.69</v>
      </c>
      <c r="AY437" s="374">
        <v>0.24595823025142396</v>
      </c>
      <c r="AZ437" s="374">
        <v>0.35695067264573993</v>
      </c>
      <c r="BA437" s="374">
        <v>1.3111111111111111</v>
      </c>
      <c r="BB437" s="374">
        <v>0.5006894906557795</v>
      </c>
      <c r="BC437" s="374">
        <v>1.3111111111111111</v>
      </c>
      <c r="BD437" s="354">
        <v>11.8</v>
      </c>
      <c r="BE437" s="374">
        <v>1.7955329495013717E-2</v>
      </c>
      <c r="BF437" s="374">
        <v>-8.2562821983757397E-3</v>
      </c>
      <c r="BG437" s="354">
        <v>5.91</v>
      </c>
      <c r="BH437" s="354">
        <v>0.49</v>
      </c>
      <c r="BI437" s="354">
        <v>4.45</v>
      </c>
      <c r="BJ437" s="354">
        <v>0.44</v>
      </c>
      <c r="BK437" s="374">
        <v>-0.39295592845288585</v>
      </c>
      <c r="BL437" s="374">
        <v>-9.565061268459088E-2</v>
      </c>
      <c r="BM437" s="354">
        <v>1.54</v>
      </c>
      <c r="BN437" s="354"/>
      <c r="BO437" s="374">
        <v>-1.1695091607629429</v>
      </c>
      <c r="BP437" s="374">
        <v>-6.6801528898699902E-3</v>
      </c>
      <c r="BQ437" s="374">
        <v>5.9921153442648527E-2</v>
      </c>
      <c r="BR437" s="354">
        <v>161.19999999999999</v>
      </c>
      <c r="BS437" s="354">
        <v>808.3</v>
      </c>
      <c r="BT437" s="354">
        <v>1091.8900000000001</v>
      </c>
      <c r="BU437" s="354">
        <v>3716.7</v>
      </c>
      <c r="BV437" s="354">
        <v>-71.7</v>
      </c>
      <c r="BW437" s="354">
        <v>38.450000000000003</v>
      </c>
      <c r="BX437" s="354">
        <v>-1.65</v>
      </c>
      <c r="BY437" s="354">
        <v>19.45</v>
      </c>
      <c r="BZ437" s="354">
        <v>0.76479438314944836</v>
      </c>
      <c r="CA437" s="354">
        <v>49.75</v>
      </c>
      <c r="CB437" s="354">
        <v>0.61954250930570431</v>
      </c>
      <c r="CC437" s="354">
        <v>4.6463282937365014</v>
      </c>
      <c r="CD437" s="354">
        <v>0.99</v>
      </c>
      <c r="CE437" s="354">
        <v>0.71</v>
      </c>
      <c r="CF437" s="354">
        <v>0.71</v>
      </c>
      <c r="CG437" s="354">
        <v>0.31</v>
      </c>
      <c r="CH437" s="353" t="s">
        <v>100</v>
      </c>
      <c r="CI437" s="355">
        <v>3745.3</v>
      </c>
    </row>
    <row r="438" spans="1:87" ht="13.5" thickBot="1">
      <c r="A438" s="353" t="s">
        <v>1118</v>
      </c>
      <c r="B438" s="353" t="s">
        <v>1119</v>
      </c>
      <c r="C438" s="353" t="s">
        <v>108</v>
      </c>
      <c r="D438" s="353" t="s">
        <v>129</v>
      </c>
      <c r="E438" s="353" t="s">
        <v>299</v>
      </c>
      <c r="F438" s="353" t="s">
        <v>105</v>
      </c>
      <c r="G438" s="353">
        <v>12</v>
      </c>
      <c r="H438" s="353">
        <v>202112</v>
      </c>
      <c r="I438" s="353">
        <v>20221103</v>
      </c>
      <c r="J438" s="353">
        <v>20230227</v>
      </c>
      <c r="K438" s="354">
        <v>3942.67</v>
      </c>
      <c r="L438" s="354">
        <v>29.03</v>
      </c>
      <c r="M438" s="354">
        <v>136</v>
      </c>
      <c r="N438" s="354">
        <v>1.46</v>
      </c>
      <c r="O438" s="354">
        <v>-0.83</v>
      </c>
      <c r="P438" s="354">
        <v>-0.82</v>
      </c>
      <c r="Q438" s="354">
        <v>-0.74</v>
      </c>
      <c r="R438" s="354">
        <v>-1.2</v>
      </c>
      <c r="S438" s="354">
        <v>7.69</v>
      </c>
      <c r="T438" s="354">
        <v>-14.38</v>
      </c>
      <c r="U438" s="354">
        <v>-2.4700000000000002</v>
      </c>
      <c r="V438" s="354">
        <v>-2.2000000000000002</v>
      </c>
      <c r="W438" s="354">
        <v>-2.67</v>
      </c>
      <c r="X438" s="354">
        <v>-3.09</v>
      </c>
      <c r="Y438" s="374">
        <f t="shared" si="16"/>
        <v>0.2136363636363634</v>
      </c>
      <c r="Z438" s="374">
        <f t="shared" si="17"/>
        <v>0.15730337078651679</v>
      </c>
      <c r="AA438" s="354"/>
      <c r="AB438" s="354"/>
      <c r="AC438" s="354"/>
      <c r="AD438" s="354"/>
      <c r="AE438" s="354"/>
      <c r="AF438" s="354"/>
      <c r="AG438" s="354">
        <v>0.89650085739121599</v>
      </c>
      <c r="AH438" s="354">
        <v>-2.4505199055440205</v>
      </c>
      <c r="AI438" s="354">
        <v>-1.9238720180923192</v>
      </c>
      <c r="AJ438" s="354">
        <v>-2.0537542542567269</v>
      </c>
      <c r="AK438" s="354">
        <v>-14.91263438014372</v>
      </c>
      <c r="AL438" s="354"/>
      <c r="AM438" s="354">
        <v>4.8600000000000003</v>
      </c>
      <c r="AN438" s="354">
        <v>35.619999999999997</v>
      </c>
      <c r="AO438" s="354">
        <v>31.491160849729891</v>
      </c>
      <c r="AP438" s="354">
        <v>-12.161950440301164</v>
      </c>
      <c r="AQ438" s="354">
        <v>-14.674496243269754</v>
      </c>
      <c r="AR438" s="354">
        <v>-13.746460971906746</v>
      </c>
      <c r="AS438" s="354">
        <v>8.9578410376519191</v>
      </c>
      <c r="AT438" s="354">
        <v>5.97</v>
      </c>
      <c r="AU438" s="354">
        <v>13.47</v>
      </c>
      <c r="AV438" s="354">
        <v>-85.5</v>
      </c>
      <c r="AW438" s="354">
        <v>48.66</v>
      </c>
      <c r="AX438" s="354">
        <v>111.82</v>
      </c>
      <c r="AY438" s="374">
        <v>-0.85502846638999697</v>
      </c>
      <c r="AZ438" s="374">
        <v>-5.0848656095366618</v>
      </c>
      <c r="BA438" s="374">
        <v>-5.7155680984725281</v>
      </c>
      <c r="BB438" s="374">
        <v>-4.6981340214467382</v>
      </c>
      <c r="BC438" s="374">
        <v>-5.7155680984725281</v>
      </c>
      <c r="BD438" s="354">
        <v>-33.85</v>
      </c>
      <c r="BE438" s="374">
        <v>-0.36048912491810242</v>
      </c>
      <c r="BF438" s="374">
        <v>-0.24647484616399723</v>
      </c>
      <c r="BG438" s="354">
        <v>-33.85</v>
      </c>
      <c r="BH438" s="354">
        <v>-23.98</v>
      </c>
      <c r="BI438" s="354">
        <v>-23.08</v>
      </c>
      <c r="BJ438" s="354">
        <v>-19.54</v>
      </c>
      <c r="BK438" s="374">
        <v>6.7510850484325202E-2</v>
      </c>
      <c r="BL438" s="374">
        <v>-0.14487686776157696</v>
      </c>
      <c r="BM438" s="354">
        <v>0</v>
      </c>
      <c r="BN438" s="354">
        <v>0</v>
      </c>
      <c r="BO438" s="374">
        <v>0</v>
      </c>
      <c r="BP438" s="374">
        <v>-8.5413729715720477E-2</v>
      </c>
      <c r="BQ438" s="374">
        <v>-7.1584323954573953E-2</v>
      </c>
      <c r="BR438" s="354">
        <v>-291.16000000000003</v>
      </c>
      <c r="BS438" s="354">
        <v>-273.82</v>
      </c>
      <c r="BT438" s="354">
        <v>-273.24</v>
      </c>
      <c r="BU438" s="354" t="s">
        <v>100</v>
      </c>
      <c r="BV438" s="354">
        <v>-290.58</v>
      </c>
      <c r="BW438" s="354">
        <v>-508.49</v>
      </c>
      <c r="BX438" s="354">
        <v>-273.33999999999997</v>
      </c>
      <c r="BY438" s="354">
        <v>-273.33999999999997</v>
      </c>
      <c r="BZ438" s="354">
        <v>-38.51626817845699</v>
      </c>
      <c r="CA438" s="354">
        <v>0</v>
      </c>
      <c r="CB438" s="354">
        <v>0.3391177625394467</v>
      </c>
      <c r="CC438" s="354">
        <v>0.1973644730690596</v>
      </c>
      <c r="CD438" s="354">
        <v>0</v>
      </c>
      <c r="CE438" s="354">
        <v>3.16</v>
      </c>
      <c r="CF438" s="354">
        <v>2.37</v>
      </c>
      <c r="CG438" s="354">
        <v>2.37</v>
      </c>
      <c r="CH438" s="353" t="s">
        <v>100</v>
      </c>
      <c r="CI438" s="353">
        <v>962.29</v>
      </c>
    </row>
    <row r="439" spans="1:87" ht="13.5" thickBot="1">
      <c r="A439" s="353"/>
      <c r="B439" s="353" t="s">
        <v>1120</v>
      </c>
      <c r="C439" s="353" t="s">
        <v>96</v>
      </c>
      <c r="D439" s="353" t="s">
        <v>123</v>
      </c>
      <c r="E439" s="353" t="s">
        <v>182</v>
      </c>
      <c r="F439" s="353" t="s">
        <v>105</v>
      </c>
      <c r="G439" s="353">
        <v>12</v>
      </c>
      <c r="H439" s="353">
        <v>202112</v>
      </c>
      <c r="I439" s="353"/>
      <c r="J439" s="353"/>
      <c r="K439" s="354">
        <v>3863.26</v>
      </c>
      <c r="L439" s="354">
        <v>11.33</v>
      </c>
      <c r="M439" s="354">
        <v>341</v>
      </c>
      <c r="N439" s="354">
        <v>0.5</v>
      </c>
      <c r="O439" s="354"/>
      <c r="P439" s="354"/>
      <c r="Q439" s="354"/>
      <c r="R439" s="354"/>
      <c r="S439" s="354"/>
      <c r="T439" s="354"/>
      <c r="U439" s="354"/>
      <c r="V439" s="354"/>
      <c r="W439" s="354"/>
      <c r="X439" s="354"/>
      <c r="Y439" s="374" t="e">
        <f t="shared" si="16"/>
        <v>#DIV/0!</v>
      </c>
      <c r="Z439" s="374" t="e">
        <f t="shared" si="17"/>
        <v>#DIV/0!</v>
      </c>
      <c r="AA439" s="354"/>
      <c r="AB439" s="354"/>
      <c r="AC439" s="354"/>
      <c r="AD439" s="354"/>
      <c r="AE439" s="354"/>
      <c r="AF439" s="354"/>
      <c r="AG439" s="354">
        <v>0.81560967216905167</v>
      </c>
      <c r="AH439" s="354">
        <v>1.0686770779083079</v>
      </c>
      <c r="AI439" s="354">
        <v>1.0744829433504652</v>
      </c>
      <c r="AJ439" s="354">
        <v>1.0744829433504652</v>
      </c>
      <c r="AK439" s="354">
        <v>10.40500462961133</v>
      </c>
      <c r="AL439" s="354"/>
      <c r="AM439" s="354"/>
      <c r="AN439" s="354"/>
      <c r="AO439" s="354">
        <v>16.803534483680767</v>
      </c>
      <c r="AP439" s="354">
        <v>7.8317093994148088</v>
      </c>
      <c r="AQ439" s="354">
        <v>12.75508870227455</v>
      </c>
      <c r="AR439" s="354">
        <v>12.75508870227455</v>
      </c>
      <c r="AS439" s="354">
        <v>0.42726799180741154</v>
      </c>
      <c r="AT439" s="354"/>
      <c r="AU439" s="354"/>
      <c r="AV439" s="354"/>
      <c r="AW439" s="354"/>
      <c r="AX439" s="354"/>
      <c r="AY439" s="374">
        <v>2.605266872622936</v>
      </c>
      <c r="AZ439" s="374">
        <v>2.5422149583218197</v>
      </c>
      <c r="BA439" s="374">
        <v>0</v>
      </c>
      <c r="BB439" s="374">
        <v>2.4629629629629628</v>
      </c>
      <c r="BC439" s="374">
        <v>0</v>
      </c>
      <c r="BD439" s="354"/>
      <c r="BE439" s="374">
        <v>0</v>
      </c>
      <c r="BF439" s="374">
        <v>7.0615592198908492E-2</v>
      </c>
      <c r="BG439" s="354"/>
      <c r="BH439" s="354"/>
      <c r="BI439" s="354"/>
      <c r="BJ439" s="354"/>
      <c r="BK439" s="374">
        <v>0</v>
      </c>
      <c r="BL439" s="374">
        <v>0</v>
      </c>
      <c r="BM439" s="354">
        <v>6.88</v>
      </c>
      <c r="BN439" s="354">
        <v>7.09</v>
      </c>
      <c r="BO439" s="374">
        <v>0.72987436160479091</v>
      </c>
      <c r="BP439" s="374">
        <v>9.5588289616127739E-2</v>
      </c>
      <c r="BQ439" s="374">
        <v>9.6107597795211566E-2</v>
      </c>
      <c r="BR439" s="354"/>
      <c r="BS439" s="354"/>
      <c r="BT439" s="354"/>
      <c r="BU439" s="354"/>
      <c r="BV439" s="354"/>
      <c r="BW439" s="354"/>
      <c r="BX439" s="354"/>
      <c r="BY439" s="354"/>
      <c r="BZ439" s="354">
        <v>0.56863995670090883</v>
      </c>
      <c r="CA439" s="354"/>
      <c r="CB439" s="354">
        <v>0.24630771052463313</v>
      </c>
      <c r="CC439" s="354">
        <v>1.4429672698402694</v>
      </c>
      <c r="CD439" s="354"/>
      <c r="CE439" s="354"/>
      <c r="CF439" s="354"/>
      <c r="CG439" s="354"/>
      <c r="CH439" s="353"/>
      <c r="CI439" s="353"/>
    </row>
    <row r="440" spans="1:87" ht="13.5" thickBot="1">
      <c r="A440" s="353" t="s">
        <v>1121</v>
      </c>
      <c r="B440" s="353" t="s">
        <v>1122</v>
      </c>
      <c r="C440" s="353" t="s">
        <v>96</v>
      </c>
      <c r="D440" s="353" t="s">
        <v>123</v>
      </c>
      <c r="E440" s="353" t="s">
        <v>344</v>
      </c>
      <c r="F440" s="353" t="s">
        <v>105</v>
      </c>
      <c r="G440" s="353">
        <v>12</v>
      </c>
      <c r="H440" s="353">
        <v>202112</v>
      </c>
      <c r="I440" s="353">
        <v>20221103</v>
      </c>
      <c r="J440" s="353">
        <v>20230222</v>
      </c>
      <c r="K440" s="354">
        <v>3403.37</v>
      </c>
      <c r="L440" s="354">
        <v>14.91</v>
      </c>
      <c r="M440" s="354">
        <v>228</v>
      </c>
      <c r="N440" s="354">
        <v>0.78</v>
      </c>
      <c r="O440" s="354">
        <v>0.27</v>
      </c>
      <c r="P440" s="354">
        <v>0.26</v>
      </c>
      <c r="Q440" s="354">
        <v>0.26</v>
      </c>
      <c r="R440" s="354">
        <v>-3.7</v>
      </c>
      <c r="S440" s="354">
        <v>0</v>
      </c>
      <c r="T440" s="354">
        <v>-1.82</v>
      </c>
      <c r="U440" s="354">
        <v>1.06</v>
      </c>
      <c r="V440" s="354">
        <v>1.05</v>
      </c>
      <c r="W440" s="354">
        <v>1.05</v>
      </c>
      <c r="X440" s="354">
        <v>1.04</v>
      </c>
      <c r="Y440" s="374">
        <f t="shared" si="16"/>
        <v>0</v>
      </c>
      <c r="Z440" s="374">
        <f t="shared" si="17"/>
        <v>-9.52380952380949E-3</v>
      </c>
      <c r="AA440" s="354">
        <v>-0.22</v>
      </c>
      <c r="AB440" s="354">
        <v>5.57</v>
      </c>
      <c r="AC440" s="354">
        <v>14.07</v>
      </c>
      <c r="AD440" s="354">
        <v>14.2</v>
      </c>
      <c r="AE440" s="354">
        <v>14.28</v>
      </c>
      <c r="AF440" s="354">
        <v>2.5499999999999998</v>
      </c>
      <c r="AG440" s="354">
        <v>2.2522233694531022</v>
      </c>
      <c r="AH440" s="354">
        <v>0.53077079861032039</v>
      </c>
      <c r="AI440" s="354">
        <v>1.2102686648463761</v>
      </c>
      <c r="AJ440" s="354">
        <v>1.0326004955806083</v>
      </c>
      <c r="AK440" s="354">
        <v>12.311316018325</v>
      </c>
      <c r="AL440" s="354">
        <v>13.16</v>
      </c>
      <c r="AM440" s="354">
        <v>1.1499999999999999</v>
      </c>
      <c r="AN440" s="354">
        <v>6.67</v>
      </c>
      <c r="AO440" s="354">
        <v>10.5140450708946</v>
      </c>
      <c r="AP440" s="354">
        <v>14.055661646839951</v>
      </c>
      <c r="AQ440" s="354">
        <v>19.565885413680281</v>
      </c>
      <c r="AR440" s="354">
        <v>22.932371345451745</v>
      </c>
      <c r="AS440" s="354">
        <v>1.1089085924307605E-2</v>
      </c>
      <c r="AT440" s="354">
        <v>12.99</v>
      </c>
      <c r="AU440" s="354">
        <v>5.67</v>
      </c>
      <c r="AV440" s="354">
        <v>4.62</v>
      </c>
      <c r="AW440" s="354">
        <v>457.7</v>
      </c>
      <c r="AX440" s="354">
        <v>527.29999999999995</v>
      </c>
      <c r="AY440" s="374">
        <v>4.6157186775008283E-2</v>
      </c>
      <c r="AZ440" s="374">
        <v>0.26994570231559206</v>
      </c>
      <c r="BA440" s="374">
        <v>-1.0241834320466202E-2</v>
      </c>
      <c r="BB440" s="374">
        <v>0.21875000000000003</v>
      </c>
      <c r="BC440" s="374">
        <v>-1.0241834320466202E-2</v>
      </c>
      <c r="BD440" s="354">
        <v>4.0599999999999996</v>
      </c>
      <c r="BE440" s="374">
        <v>2.567798041662353E-2</v>
      </c>
      <c r="BF440" s="374">
        <v>2.5928703021410399E-2</v>
      </c>
      <c r="BG440" s="354">
        <v>2.4700000000000002</v>
      </c>
      <c r="BH440" s="354">
        <v>1.62</v>
      </c>
      <c r="BI440" s="354">
        <v>2.34</v>
      </c>
      <c r="BJ440" s="354">
        <v>1.55</v>
      </c>
      <c r="BK440" s="374">
        <v>-0.14680060256564573</v>
      </c>
      <c r="BL440" s="374">
        <v>-7.8885678781012714E-2</v>
      </c>
      <c r="BM440" s="354">
        <v>6.17</v>
      </c>
      <c r="BN440" s="354">
        <v>5.31</v>
      </c>
      <c r="BO440" s="374">
        <v>1.733328213249054</v>
      </c>
      <c r="BP440" s="374">
        <v>3.5622201249014794E-2</v>
      </c>
      <c r="BQ440" s="374">
        <v>6.9302046683262314E-2</v>
      </c>
      <c r="BR440" s="354">
        <v>146.91999999999999</v>
      </c>
      <c r="BS440" s="354">
        <v>312.47000000000003</v>
      </c>
      <c r="BT440" s="354">
        <v>249.51</v>
      </c>
      <c r="BU440" s="354">
        <v>1911.92</v>
      </c>
      <c r="BV440" s="354">
        <v>83.96</v>
      </c>
      <c r="BW440" s="354">
        <v>26.99</v>
      </c>
      <c r="BX440" s="354">
        <v>23.57</v>
      </c>
      <c r="BY440" s="354">
        <v>23.57</v>
      </c>
      <c r="BZ440" s="354">
        <v>1.707951155593967</v>
      </c>
      <c r="CA440" s="354">
        <v>38.92</v>
      </c>
      <c r="CB440" s="354">
        <v>0.42271560342356618</v>
      </c>
      <c r="CC440" s="354">
        <v>5.2115082276490936</v>
      </c>
      <c r="CD440" s="354">
        <v>0.64</v>
      </c>
      <c r="CE440" s="354">
        <v>1.34</v>
      </c>
      <c r="CF440" s="354">
        <v>1.43</v>
      </c>
      <c r="CG440" s="354">
        <v>0.11</v>
      </c>
      <c r="CH440" s="353" t="s">
        <v>100</v>
      </c>
      <c r="CI440" s="355">
        <v>2987.03</v>
      </c>
    </row>
    <row r="441" spans="1:87" ht="13.5" thickBot="1">
      <c r="A441" s="353" t="s">
        <v>1123</v>
      </c>
      <c r="B441" s="353" t="s">
        <v>1124</v>
      </c>
      <c r="C441" s="353" t="s">
        <v>96</v>
      </c>
      <c r="D441" s="353" t="s">
        <v>129</v>
      </c>
      <c r="E441" s="353" t="s">
        <v>245</v>
      </c>
      <c r="F441" s="353" t="s">
        <v>105</v>
      </c>
      <c r="G441" s="353">
        <v>3</v>
      </c>
      <c r="H441" s="353">
        <v>202203</v>
      </c>
      <c r="I441" s="353">
        <v>20221110</v>
      </c>
      <c r="J441" s="353">
        <v>20230214</v>
      </c>
      <c r="K441" s="354">
        <v>6696.67</v>
      </c>
      <c r="L441" s="354">
        <v>34.79</v>
      </c>
      <c r="M441" s="354">
        <v>192</v>
      </c>
      <c r="N441" s="354">
        <v>0.91</v>
      </c>
      <c r="O441" s="354">
        <v>0.16</v>
      </c>
      <c r="P441" s="354">
        <v>0.17</v>
      </c>
      <c r="Q441" s="354">
        <v>0.2</v>
      </c>
      <c r="R441" s="354">
        <v>6.25</v>
      </c>
      <c r="S441" s="354">
        <v>27.27</v>
      </c>
      <c r="T441" s="354">
        <v>51.65</v>
      </c>
      <c r="U441" s="354">
        <v>0.65</v>
      </c>
      <c r="V441" s="354">
        <v>0.78</v>
      </c>
      <c r="W441" s="354">
        <v>0.69</v>
      </c>
      <c r="X441" s="354">
        <v>0.82</v>
      </c>
      <c r="Y441" s="374">
        <f t="shared" si="16"/>
        <v>-0.11538461538461553</v>
      </c>
      <c r="Z441" s="374">
        <f t="shared" si="17"/>
        <v>0.18840579710144922</v>
      </c>
      <c r="AA441" s="354"/>
      <c r="AB441" s="354">
        <v>3.7</v>
      </c>
      <c r="AC441" s="354">
        <v>42.95</v>
      </c>
      <c r="AD441" s="354">
        <v>50.6</v>
      </c>
      <c r="AE441" s="354">
        <v>42.36</v>
      </c>
      <c r="AF441" s="354">
        <v>13.66</v>
      </c>
      <c r="AG441" s="354">
        <v>1.9900536924566501</v>
      </c>
      <c r="AH441" s="354">
        <v>0.73033649689080804</v>
      </c>
      <c r="AI441" s="354">
        <v>0.82073346898833466</v>
      </c>
      <c r="AJ441" s="354">
        <v>0.7807255989271864</v>
      </c>
      <c r="AK441" s="354">
        <v>42.754440175631181</v>
      </c>
      <c r="AL441" s="354">
        <v>44.39</v>
      </c>
      <c r="AM441" s="354">
        <v>7.61</v>
      </c>
      <c r="AN441" s="354">
        <v>17.420000000000002</v>
      </c>
      <c r="AO441" s="354">
        <v>17.48169346928475</v>
      </c>
      <c r="AP441" s="354">
        <v>52.949567996091325</v>
      </c>
      <c r="AQ441" s="354">
        <v>42.388314786075682</v>
      </c>
      <c r="AR441" s="354">
        <v>44.560481540185833</v>
      </c>
      <c r="AS441" s="354">
        <v>3.8832072570248064</v>
      </c>
      <c r="AT441" s="354">
        <v>4.57</v>
      </c>
      <c r="AU441" s="354"/>
      <c r="AV441" s="354">
        <v>66.05</v>
      </c>
      <c r="AW441" s="354">
        <v>343.55</v>
      </c>
      <c r="AX441" s="354">
        <v>428.22</v>
      </c>
      <c r="AY441" s="374">
        <v>0.77764889851187413</v>
      </c>
      <c r="AZ441" s="374">
        <v>0.68846891078454453</v>
      </c>
      <c r="BA441" s="374">
        <v>1.4050444434417724</v>
      </c>
      <c r="BB441" s="374">
        <v>3.5902186613253213</v>
      </c>
      <c r="BC441" s="374">
        <v>1.4050444434417724</v>
      </c>
      <c r="BD441" s="354">
        <v>16.41</v>
      </c>
      <c r="BE441" s="374">
        <v>0.12908481652384091</v>
      </c>
      <c r="BF441" s="374">
        <v>0.14189059370633661</v>
      </c>
      <c r="BG441" s="354">
        <v>16.41</v>
      </c>
      <c r="BH441" s="354"/>
      <c r="BI441" s="354">
        <v>14.34</v>
      </c>
      <c r="BJ441" s="354"/>
      <c r="BK441" s="374">
        <v>-4.87464829604956E-2</v>
      </c>
      <c r="BL441" s="374">
        <v>-2.0103914890738463E-2</v>
      </c>
      <c r="BM441" s="354">
        <v>0</v>
      </c>
      <c r="BN441" s="354"/>
      <c r="BO441" s="374">
        <v>0</v>
      </c>
      <c r="BP441" s="374">
        <v>2.0813237300963464E-2</v>
      </c>
      <c r="BQ441" s="374">
        <v>2.2249233369255807E-2</v>
      </c>
      <c r="BR441" s="354">
        <v>114</v>
      </c>
      <c r="BS441" s="354">
        <v>133.13</v>
      </c>
      <c r="BT441" s="354">
        <v>150.79</v>
      </c>
      <c r="BU441" s="354" t="s">
        <v>100</v>
      </c>
      <c r="BV441" s="354">
        <v>154.78</v>
      </c>
      <c r="BW441" s="354">
        <v>208.27</v>
      </c>
      <c r="BX441" s="354">
        <v>36.700000000000003</v>
      </c>
      <c r="BY441" s="354">
        <v>37.340000000000003</v>
      </c>
      <c r="BZ441" s="354">
        <v>0</v>
      </c>
      <c r="CA441" s="354">
        <v>0</v>
      </c>
      <c r="CB441" s="354">
        <v>0.14526184356775901</v>
      </c>
      <c r="CC441" s="354">
        <v>-0.45734729741443847</v>
      </c>
      <c r="CD441" s="354">
        <v>0</v>
      </c>
      <c r="CE441" s="354">
        <v>7.18</v>
      </c>
      <c r="CF441" s="354">
        <v>8.1199999999999992</v>
      </c>
      <c r="CG441" s="354">
        <v>7.4</v>
      </c>
      <c r="CH441" s="353" t="s">
        <v>100</v>
      </c>
      <c r="CI441" s="353">
        <v>878.59</v>
      </c>
    </row>
    <row r="442" spans="1:87" ht="13.5" thickBot="1">
      <c r="A442" s="353" t="s">
        <v>1125</v>
      </c>
      <c r="B442" s="353" t="s">
        <v>1126</v>
      </c>
      <c r="C442" s="353" t="s">
        <v>108</v>
      </c>
      <c r="D442" s="353" t="s">
        <v>176</v>
      </c>
      <c r="E442" s="353" t="s">
        <v>378</v>
      </c>
      <c r="F442" s="353" t="s">
        <v>105</v>
      </c>
      <c r="G442" s="353">
        <v>1</v>
      </c>
      <c r="H442" s="353">
        <v>202201</v>
      </c>
      <c r="I442" s="353">
        <v>20221208</v>
      </c>
      <c r="J442" s="353">
        <v>20230309</v>
      </c>
      <c r="K442" s="354">
        <v>11322.49</v>
      </c>
      <c r="L442" s="354">
        <v>56.31</v>
      </c>
      <c r="M442" s="354">
        <v>201</v>
      </c>
      <c r="N442" s="354">
        <v>1.1000000000000001</v>
      </c>
      <c r="O442" s="354">
        <v>0.41</v>
      </c>
      <c r="P442" s="354">
        <v>0.53</v>
      </c>
      <c r="Q442" s="354">
        <v>0.49</v>
      </c>
      <c r="R442" s="354">
        <v>39.020000000000003</v>
      </c>
      <c r="S442" s="354">
        <v>4.76</v>
      </c>
      <c r="T442" s="354">
        <v>6.6</v>
      </c>
      <c r="U442" s="354">
        <v>-0.36</v>
      </c>
      <c r="V442" s="354">
        <v>1.97</v>
      </c>
      <c r="W442" s="354">
        <v>1.93</v>
      </c>
      <c r="X442" s="354">
        <v>2.16</v>
      </c>
      <c r="Y442" s="374">
        <f t="shared" si="16"/>
        <v>-2.0304568527918843E-2</v>
      </c>
      <c r="Z442" s="374">
        <f t="shared" si="17"/>
        <v>0.11917098445595875</v>
      </c>
      <c r="AA442" s="354"/>
      <c r="AB442" s="354">
        <v>13.69</v>
      </c>
      <c r="AC442" s="354">
        <v>30.11</v>
      </c>
      <c r="AD442" s="354">
        <v>29.23</v>
      </c>
      <c r="AE442" s="354">
        <v>26.02</v>
      </c>
      <c r="AF442" s="354">
        <v>2.13</v>
      </c>
      <c r="AG442" s="354">
        <v>12.1015477201293</v>
      </c>
      <c r="AH442" s="354">
        <v>-0.65921854284905634</v>
      </c>
      <c r="AI442" s="354">
        <v>2.2716479718758844</v>
      </c>
      <c r="AJ442" s="354">
        <v>1.9188055195562903</v>
      </c>
      <c r="AK442" s="354">
        <v>24.770563351650516</v>
      </c>
      <c r="AL442" s="354">
        <v>58.17</v>
      </c>
      <c r="AM442" s="354">
        <v>24.13</v>
      </c>
      <c r="AN442" s="354">
        <v>4.6500000000000004</v>
      </c>
      <c r="AO442" s="354">
        <v>4.7339784717255728</v>
      </c>
      <c r="AP442" s="354">
        <v>-342.89821113323626</v>
      </c>
      <c r="AQ442" s="354">
        <v>25.218901471931872</v>
      </c>
      <c r="AR442" s="354">
        <v>29.856317275395021</v>
      </c>
      <c r="AS442" s="354">
        <v>4.8430183770041664</v>
      </c>
      <c r="AT442" s="354">
        <v>2.33</v>
      </c>
      <c r="AU442" s="354">
        <v>41.62</v>
      </c>
      <c r="AV442" s="354">
        <v>45.02</v>
      </c>
      <c r="AW442" s="354">
        <v>2107.21</v>
      </c>
      <c r="AX442" s="354">
        <v>2495.62</v>
      </c>
      <c r="AY442" s="374">
        <v>0.49187912165762637</v>
      </c>
      <c r="AZ442" s="374">
        <v>-0.16753775934804832</v>
      </c>
      <c r="BA442" s="374">
        <v>0.1015663354159238</v>
      </c>
      <c r="BB442" s="374">
        <v>-0.11016949152542384</v>
      </c>
      <c r="BC442" s="374">
        <v>0.1015663354159238</v>
      </c>
      <c r="BD442" s="354">
        <v>-18.86</v>
      </c>
      <c r="BE442" s="374">
        <v>-8.8081381970948155E-2</v>
      </c>
      <c r="BF442" s="374">
        <v>-4.997906903904302E-2</v>
      </c>
      <c r="BG442" s="354">
        <v>-6.51</v>
      </c>
      <c r="BH442" s="354">
        <v>-38.4</v>
      </c>
      <c r="BI442" s="354">
        <v>-2.69</v>
      </c>
      <c r="BJ442" s="354">
        <v>-16.86</v>
      </c>
      <c r="BK442" s="374">
        <v>-0.15532444141343929</v>
      </c>
      <c r="BL442" s="374">
        <v>-2.915680378078318E-2</v>
      </c>
      <c r="BM442" s="354">
        <v>0</v>
      </c>
      <c r="BN442" s="354">
        <v>0</v>
      </c>
      <c r="BO442" s="374">
        <v>0</v>
      </c>
      <c r="BP442" s="374">
        <v>-1.1715275330532368E-2</v>
      </c>
      <c r="BQ442" s="374">
        <v>3.4099973690355258E-2</v>
      </c>
      <c r="BR442" s="354">
        <v>-60.47</v>
      </c>
      <c r="BS442" s="354">
        <v>170.98</v>
      </c>
      <c r="BT442" s="354">
        <v>191.56</v>
      </c>
      <c r="BU442" s="354">
        <v>718.49</v>
      </c>
      <c r="BV442" s="354">
        <v>-69.98</v>
      </c>
      <c r="BW442" s="354">
        <v>71.23</v>
      </c>
      <c r="BX442" s="354">
        <v>-5.45</v>
      </c>
      <c r="BY442" s="354">
        <v>-2.9</v>
      </c>
      <c r="BZ442" s="354">
        <v>-17.772269436575385</v>
      </c>
      <c r="CA442" s="354">
        <v>59.38</v>
      </c>
      <c r="CB442" s="354">
        <v>0.82848559663550525</v>
      </c>
      <c r="CC442" s="354">
        <v>-6.0959966713228519</v>
      </c>
      <c r="CD442" s="354">
        <v>1.46</v>
      </c>
      <c r="CE442" s="354">
        <v>1.02</v>
      </c>
      <c r="CF442" s="354">
        <v>0.96</v>
      </c>
      <c r="CG442" s="354">
        <v>0.64</v>
      </c>
      <c r="CH442" s="353" t="s">
        <v>100</v>
      </c>
      <c r="CI442" s="353">
        <v>275.5</v>
      </c>
    </row>
    <row r="443" spans="1:87" ht="13.5" thickBot="1">
      <c r="A443" s="353" t="s">
        <v>673</v>
      </c>
      <c r="B443" s="353" t="s">
        <v>1127</v>
      </c>
      <c r="C443" s="353" t="s">
        <v>108</v>
      </c>
      <c r="D443" s="353" t="s">
        <v>163</v>
      </c>
      <c r="E443" s="353" t="s">
        <v>164</v>
      </c>
      <c r="F443" s="353" t="s">
        <v>105</v>
      </c>
      <c r="G443" s="353">
        <v>1</v>
      </c>
      <c r="H443" s="353">
        <v>202201</v>
      </c>
      <c r="I443" s="353">
        <v>20221130</v>
      </c>
      <c r="J443" s="353">
        <v>20230324</v>
      </c>
      <c r="K443" s="354">
        <v>6092.12</v>
      </c>
      <c r="L443" s="354">
        <v>77.38</v>
      </c>
      <c r="M443" s="354">
        <v>79</v>
      </c>
      <c r="N443" s="354">
        <v>2.39</v>
      </c>
      <c r="O443" s="354">
        <v>1.78</v>
      </c>
      <c r="P443" s="354">
        <v>2.77</v>
      </c>
      <c r="Q443" s="354">
        <v>1.31</v>
      </c>
      <c r="R443" s="354">
        <v>53.37</v>
      </c>
      <c r="S443" s="354">
        <v>12.81</v>
      </c>
      <c r="T443" s="354">
        <v>35.479999999999997</v>
      </c>
      <c r="U443" s="354">
        <v>8.69</v>
      </c>
      <c r="V443" s="354">
        <v>7.41</v>
      </c>
      <c r="W443" s="354">
        <v>8.85</v>
      </c>
      <c r="X443" s="354">
        <v>9.07</v>
      </c>
      <c r="Y443" s="374">
        <f t="shared" si="16"/>
        <v>0.19433198380566785</v>
      </c>
      <c r="Z443" s="374">
        <f t="shared" si="17"/>
        <v>2.4858757062147019E-2</v>
      </c>
      <c r="AA443" s="354">
        <v>39.44</v>
      </c>
      <c r="AB443" s="354"/>
      <c r="AC443" s="354">
        <v>8.9</v>
      </c>
      <c r="AD443" s="354">
        <v>8.74</v>
      </c>
      <c r="AE443" s="354">
        <v>8.5299999999999994</v>
      </c>
      <c r="AF443" s="354"/>
      <c r="AG443" s="354">
        <v>118.17600143956116</v>
      </c>
      <c r="AH443" s="354">
        <v>8.9921768823172723</v>
      </c>
      <c r="AI443" s="354">
        <v>13.349826442095599</v>
      </c>
      <c r="AJ443" s="354">
        <v>4.0845820414593712</v>
      </c>
      <c r="AK443" s="354">
        <v>7.1580256428412143</v>
      </c>
      <c r="AL443" s="354">
        <v>7.05</v>
      </c>
      <c r="AM443" s="354">
        <v>47.75</v>
      </c>
      <c r="AN443" s="354">
        <v>0.85</v>
      </c>
      <c r="AO443" s="354">
        <v>0.94222969703587478</v>
      </c>
      <c r="AP443" s="354">
        <v>6.355252221123596</v>
      </c>
      <c r="AQ443" s="354">
        <v>8.340852857996385</v>
      </c>
      <c r="AR443" s="354">
        <v>27.260791166169156</v>
      </c>
      <c r="AS443" s="354">
        <v>1.8466984727244795</v>
      </c>
      <c r="AT443" s="354">
        <v>1.62</v>
      </c>
      <c r="AU443" s="354">
        <v>14.01</v>
      </c>
      <c r="AV443" s="354">
        <v>37.39</v>
      </c>
      <c r="AW443" s="354">
        <v>6105.65</v>
      </c>
      <c r="AX443" s="354">
        <v>7319.68</v>
      </c>
      <c r="AY443" s="374">
        <v>-1.64885092603301E-2</v>
      </c>
      <c r="AZ443" s="374">
        <v>-2.1540118470651588E-2</v>
      </c>
      <c r="BA443" s="374">
        <v>-0.2295217607148767</v>
      </c>
      <c r="BB443" s="374">
        <v>3.7500000000000089E-2</v>
      </c>
      <c r="BC443" s="374">
        <v>-0.2295217607148767</v>
      </c>
      <c r="BD443" s="354">
        <v>-2046.73</v>
      </c>
      <c r="BE443" s="374">
        <v>0.4201935101691569</v>
      </c>
      <c r="BF443" s="374">
        <v>0.12488754828808804</v>
      </c>
      <c r="BG443" s="354">
        <v>44.88</v>
      </c>
      <c r="BH443" s="354">
        <v>37.78</v>
      </c>
      <c r="BI443" s="354">
        <v>16.760000000000002</v>
      </c>
      <c r="BJ443" s="354">
        <v>12.51</v>
      </c>
      <c r="BK443" s="374">
        <v>-0.69403482066406619</v>
      </c>
      <c r="BL443" s="374">
        <v>-7.8402080691270984E-2</v>
      </c>
      <c r="BM443" s="354">
        <v>0.63</v>
      </c>
      <c r="BN443" s="354">
        <v>0.65</v>
      </c>
      <c r="BO443" s="374">
        <v>8.7015637063220352E-2</v>
      </c>
      <c r="BP443" s="374">
        <v>9.4101375518188576E-2</v>
      </c>
      <c r="BQ443" s="374">
        <v>5.3857885567765974E-2</v>
      </c>
      <c r="BR443" s="354">
        <v>962.67</v>
      </c>
      <c r="BS443" s="354">
        <v>1181.1400000000001</v>
      </c>
      <c r="BT443" s="354">
        <v>894.27</v>
      </c>
      <c r="BU443" s="354">
        <v>1547.01</v>
      </c>
      <c r="BV443" s="354">
        <v>633.92999999999995</v>
      </c>
      <c r="BW443" s="354">
        <v>133.12</v>
      </c>
      <c r="BX443" s="354">
        <v>7.64</v>
      </c>
      <c r="BY443" s="354">
        <v>9.85</v>
      </c>
      <c r="BZ443" s="354">
        <v>14.362204724409448</v>
      </c>
      <c r="CA443" s="354">
        <v>93.07</v>
      </c>
      <c r="CB443" s="354">
        <v>0.97239473256381082</v>
      </c>
      <c r="CC443" s="354">
        <v>2.0266763320043495</v>
      </c>
      <c r="CD443" s="354">
        <v>13.43</v>
      </c>
      <c r="CE443" s="354">
        <v>1.04</v>
      </c>
      <c r="CF443" s="354">
        <v>0.37</v>
      </c>
      <c r="CG443" s="354">
        <v>0.18</v>
      </c>
      <c r="CH443" s="353" t="s">
        <v>100</v>
      </c>
      <c r="CI443" s="353">
        <v>-106.04</v>
      </c>
    </row>
    <row r="444" spans="1:87" ht="13.5" thickBot="1">
      <c r="A444" s="353" t="s">
        <v>1128</v>
      </c>
      <c r="B444" s="353" t="s">
        <v>1129</v>
      </c>
      <c r="C444" s="353" t="s">
        <v>96</v>
      </c>
      <c r="D444" s="353" t="s">
        <v>103</v>
      </c>
      <c r="E444" s="353" t="s">
        <v>257</v>
      </c>
      <c r="F444" s="353" t="s">
        <v>99</v>
      </c>
      <c r="G444" s="353">
        <v>12</v>
      </c>
      <c r="H444" s="353">
        <v>202112</v>
      </c>
      <c r="I444" s="353">
        <v>20221020</v>
      </c>
      <c r="J444" s="353">
        <v>20230126</v>
      </c>
      <c r="K444" s="354">
        <v>18902.87</v>
      </c>
      <c r="L444" s="354">
        <v>134.68</v>
      </c>
      <c r="M444" s="354">
        <v>140</v>
      </c>
      <c r="N444" s="354">
        <v>1.36</v>
      </c>
      <c r="O444" s="354">
        <v>2.2000000000000002</v>
      </c>
      <c r="P444" s="354">
        <v>2.15</v>
      </c>
      <c r="Q444" s="354">
        <v>2.02</v>
      </c>
      <c r="R444" s="354">
        <v>2.73</v>
      </c>
      <c r="S444" s="354">
        <v>2.88</v>
      </c>
      <c r="T444" s="354">
        <v>4.03</v>
      </c>
      <c r="U444" s="354">
        <v>8.08</v>
      </c>
      <c r="V444" s="354">
        <v>7.51</v>
      </c>
      <c r="W444" s="354">
        <v>8.44</v>
      </c>
      <c r="X444" s="354">
        <v>8.8800000000000008</v>
      </c>
      <c r="Y444" s="374">
        <f t="shared" si="16"/>
        <v>0.12383488681757648</v>
      </c>
      <c r="Z444" s="374">
        <f t="shared" si="17"/>
        <v>5.2132701421801153E-2</v>
      </c>
      <c r="AA444" s="354">
        <v>13.47</v>
      </c>
      <c r="AB444" s="354">
        <v>14</v>
      </c>
      <c r="AC444" s="354">
        <v>16.670000000000002</v>
      </c>
      <c r="AD444" s="354">
        <v>15.95</v>
      </c>
      <c r="AE444" s="354">
        <v>15.16</v>
      </c>
      <c r="AF444" s="354">
        <v>1.1399999999999999</v>
      </c>
      <c r="AG444" s="354">
        <v>58.651158547710274</v>
      </c>
      <c r="AH444" s="354">
        <v>8.1721611721611715</v>
      </c>
      <c r="AI444" s="354">
        <v>5.5742214362904017</v>
      </c>
      <c r="AJ444" s="354">
        <v>4.0560607974401082</v>
      </c>
      <c r="AK444" s="354">
        <v>23.945945012336978</v>
      </c>
      <c r="AL444" s="354">
        <v>13.86</v>
      </c>
      <c r="AM444" s="354">
        <v>4.74</v>
      </c>
      <c r="AN444" s="354">
        <v>2.2599999999999998</v>
      </c>
      <c r="AO444" s="354">
        <v>2.6737067735867615</v>
      </c>
      <c r="AP444" s="354">
        <v>12.163526914401665</v>
      </c>
      <c r="AQ444" s="354">
        <v>28.132359232589756</v>
      </c>
      <c r="AR444" s="354">
        <v>38.66214233935915</v>
      </c>
      <c r="AS444" s="354">
        <v>2.1472920438437679</v>
      </c>
      <c r="AT444" s="354">
        <v>28.44</v>
      </c>
      <c r="AU444" s="354">
        <v>1.05</v>
      </c>
      <c r="AV444" s="354">
        <v>18.3</v>
      </c>
      <c r="AW444" s="354">
        <v>7907.08</v>
      </c>
      <c r="AX444" s="354">
        <v>8478.42</v>
      </c>
      <c r="AY444" s="374">
        <v>0.18302886399272267</v>
      </c>
      <c r="AZ444" s="374">
        <v>0.64432856195981858</v>
      </c>
      <c r="BA444" s="374">
        <v>0.37355397234902521</v>
      </c>
      <c r="BB444" s="374">
        <v>0.64674949341064558</v>
      </c>
      <c r="BC444" s="374">
        <v>0.37355397234902521</v>
      </c>
      <c r="BD444" s="354">
        <v>27.62</v>
      </c>
      <c r="BE444" s="374">
        <v>0.1686609553032638</v>
      </c>
      <c r="BF444" s="374">
        <v>0.1246963918221202</v>
      </c>
      <c r="BG444" s="354">
        <v>16.28</v>
      </c>
      <c r="BH444" s="354">
        <v>13.83</v>
      </c>
      <c r="BI444" s="354">
        <v>11.02</v>
      </c>
      <c r="BJ444" s="354">
        <v>9.52</v>
      </c>
      <c r="BK444" s="374">
        <v>-0.27235384460446144</v>
      </c>
      <c r="BL444" s="374">
        <v>-2.5884580568265057E-2</v>
      </c>
      <c r="BM444" s="354">
        <v>1.5</v>
      </c>
      <c r="BN444" s="354">
        <v>1.8</v>
      </c>
      <c r="BO444" s="374">
        <v>0.24595696996862393</v>
      </c>
      <c r="BP444" s="374">
        <v>6.122386254241214E-2</v>
      </c>
      <c r="BQ444" s="374">
        <v>3.0387030247528528E-2</v>
      </c>
      <c r="BR444" s="354">
        <v>1507.15</v>
      </c>
      <c r="BS444" s="354">
        <v>1797.27</v>
      </c>
      <c r="BT444" s="354">
        <v>1399.15</v>
      </c>
      <c r="BU444" s="354">
        <v>3018.71</v>
      </c>
      <c r="BV444" s="354">
        <v>1123.82</v>
      </c>
      <c r="BW444" s="354">
        <v>64.430000000000007</v>
      </c>
      <c r="BX444" s="354">
        <v>13.93</v>
      </c>
      <c r="BY444" s="354">
        <v>13.96</v>
      </c>
      <c r="BZ444" s="354">
        <v>11.932836364961908</v>
      </c>
      <c r="CA444" s="354">
        <v>41.6</v>
      </c>
      <c r="CB444" s="354">
        <v>0.62530057946886985</v>
      </c>
      <c r="CC444" s="354">
        <v>1.8100708021632543</v>
      </c>
      <c r="CD444" s="354">
        <v>0.71</v>
      </c>
      <c r="CE444" s="354">
        <v>1.17</v>
      </c>
      <c r="CF444" s="354">
        <v>0.83</v>
      </c>
      <c r="CG444" s="354">
        <v>0.23</v>
      </c>
      <c r="CH444" s="353" t="s">
        <v>100</v>
      </c>
      <c r="CI444" s="355">
        <v>4189.53</v>
      </c>
    </row>
    <row r="445" spans="1:87" ht="13.5" thickBot="1">
      <c r="A445" s="353" t="s">
        <v>1130</v>
      </c>
      <c r="B445" s="353" t="s">
        <v>1131</v>
      </c>
      <c r="C445" s="353" t="s">
        <v>96</v>
      </c>
      <c r="D445" s="353" t="s">
        <v>197</v>
      </c>
      <c r="E445" s="353" t="s">
        <v>283</v>
      </c>
      <c r="F445" s="353" t="s">
        <v>99</v>
      </c>
      <c r="G445" s="353">
        <v>12</v>
      </c>
      <c r="H445" s="353">
        <v>202112</v>
      </c>
      <c r="I445" s="353">
        <v>20221020</v>
      </c>
      <c r="J445" s="353">
        <v>20230126</v>
      </c>
      <c r="K445" s="354">
        <v>34857.199999999997</v>
      </c>
      <c r="L445" s="354">
        <v>49.53</v>
      </c>
      <c r="M445" s="354">
        <v>703.76</v>
      </c>
      <c r="N445" s="354">
        <v>1.33</v>
      </c>
      <c r="O445" s="354">
        <v>1.03</v>
      </c>
      <c r="P445" s="354">
        <v>0.55000000000000004</v>
      </c>
      <c r="Q445" s="354">
        <v>0.94</v>
      </c>
      <c r="R445" s="354">
        <v>7.77</v>
      </c>
      <c r="S445" s="354">
        <v>7.94</v>
      </c>
      <c r="T445" s="354">
        <v>9.23</v>
      </c>
      <c r="U445" s="354">
        <v>7.91</v>
      </c>
      <c r="V445" s="354">
        <v>8.86</v>
      </c>
      <c r="W445" s="354">
        <v>6.36</v>
      </c>
      <c r="X445" s="354">
        <v>4.22</v>
      </c>
      <c r="Y445" s="374">
        <f t="shared" ref="Y445:Y508" si="18">(W445/V445)-1</f>
        <v>-0.28216704288939043</v>
      </c>
      <c r="Z445" s="374">
        <f t="shared" ref="Z445:Z508" si="19">(X445/W445)-1</f>
        <v>-0.33647798742138368</v>
      </c>
      <c r="AA445" s="354">
        <v>92.04</v>
      </c>
      <c r="AB445" s="354">
        <v>5</v>
      </c>
      <c r="AC445" s="354">
        <v>6.26</v>
      </c>
      <c r="AD445" s="354">
        <v>7.79</v>
      </c>
      <c r="AE445" s="354">
        <v>11.74</v>
      </c>
      <c r="AF445" s="354">
        <v>1.56</v>
      </c>
      <c r="AG445" s="354">
        <v>83.168136637267253</v>
      </c>
      <c r="AH445" s="354">
        <v>7.9868402631947362</v>
      </c>
      <c r="AI445" s="354">
        <v>11.160576788464232</v>
      </c>
      <c r="AJ445" s="354">
        <v>7.7166456670866594</v>
      </c>
      <c r="AK445" s="354">
        <v>4.421814475664827</v>
      </c>
      <c r="AL445" s="354">
        <v>3.81</v>
      </c>
      <c r="AM445" s="354">
        <v>1.87</v>
      </c>
      <c r="AN445" s="354">
        <v>0.59</v>
      </c>
      <c r="AO445" s="354">
        <v>0.80451302035113703</v>
      </c>
      <c r="AP445" s="354">
        <v>4.4625308123249301</v>
      </c>
      <c r="AQ445" s="354">
        <v>5.9951963120923235</v>
      </c>
      <c r="AR445" s="354">
        <v>8.6708463352685055</v>
      </c>
      <c r="AS445" s="354">
        <v>3.102337953240935</v>
      </c>
      <c r="AT445" s="354">
        <v>26.47</v>
      </c>
      <c r="AU445" s="354">
        <v>19.07</v>
      </c>
      <c r="AV445" s="354">
        <v>42.62</v>
      </c>
      <c r="AW445" s="354">
        <v>54968</v>
      </c>
      <c r="AX445" s="354">
        <v>57093.17</v>
      </c>
      <c r="AY445" s="374">
        <v>0.42618442218878105</v>
      </c>
      <c r="AZ445" s="374">
        <v>4.1518367346938776</v>
      </c>
      <c r="BA445" s="374">
        <v>2.085680751173709</v>
      </c>
      <c r="BB445" s="374">
        <v>4.1463414634146343</v>
      </c>
      <c r="BC445" s="374">
        <v>2.085680751173709</v>
      </c>
      <c r="BD445" s="354">
        <v>30.67</v>
      </c>
      <c r="BE445" s="374">
        <v>0.14876592862283561</v>
      </c>
      <c r="BF445" s="374">
        <v>9.9957949328941378E-2</v>
      </c>
      <c r="BG445" s="354">
        <v>17.91</v>
      </c>
      <c r="BH445" s="354">
        <v>12.6</v>
      </c>
      <c r="BI445" s="354">
        <v>9.44</v>
      </c>
      <c r="BJ445" s="354">
        <v>6.46</v>
      </c>
      <c r="BK445" s="374">
        <v>-0.30858003010536877</v>
      </c>
      <c r="BL445" s="374">
        <v>-4.1409261534835963E-2</v>
      </c>
      <c r="BM445" s="354">
        <v>5.65</v>
      </c>
      <c r="BN445" s="354">
        <v>5.4</v>
      </c>
      <c r="BO445" s="374">
        <v>0.35057668711656437</v>
      </c>
      <c r="BP445" s="374">
        <v>0.16170966315437812</v>
      </c>
      <c r="BQ445" s="374">
        <v>0.15623902950165333</v>
      </c>
      <c r="BR445" s="354">
        <v>8876</v>
      </c>
      <c r="BS445" s="354">
        <v>11718</v>
      </c>
      <c r="BT445" s="354">
        <v>9612</v>
      </c>
      <c r="BU445" s="354">
        <v>14280</v>
      </c>
      <c r="BV445" s="354">
        <v>6311</v>
      </c>
      <c r="BW445" s="354">
        <v>415.18</v>
      </c>
      <c r="BX445" s="354">
        <v>9.6</v>
      </c>
      <c r="BY445" s="354">
        <v>9.85</v>
      </c>
      <c r="BZ445" s="354">
        <v>10.697108066971079</v>
      </c>
      <c r="CA445" s="354">
        <v>40.950000000000003</v>
      </c>
      <c r="CB445" s="354">
        <v>0.68720721325788736</v>
      </c>
      <c r="CC445" s="354">
        <v>1.1711484593837536</v>
      </c>
      <c r="CD445" s="354">
        <v>0.69</v>
      </c>
      <c r="CE445" s="354">
        <v>1.61</v>
      </c>
      <c r="CF445" s="354">
        <v>1.02</v>
      </c>
      <c r="CG445" s="354">
        <v>0.3</v>
      </c>
      <c r="CH445" s="353" t="s">
        <v>100</v>
      </c>
      <c r="CI445" s="355">
        <v>18739</v>
      </c>
    </row>
    <row r="446" spans="1:87" ht="13.5" thickBot="1">
      <c r="A446" s="353" t="s">
        <v>1132</v>
      </c>
      <c r="B446" s="353" t="s">
        <v>1133</v>
      </c>
      <c r="C446" s="353" t="s">
        <v>96</v>
      </c>
      <c r="D446" s="353" t="s">
        <v>103</v>
      </c>
      <c r="E446" s="353" t="s">
        <v>257</v>
      </c>
      <c r="F446" s="353" t="s">
        <v>99</v>
      </c>
      <c r="G446" s="353">
        <v>12</v>
      </c>
      <c r="H446" s="353">
        <v>202112</v>
      </c>
      <c r="I446" s="353">
        <v>20221101</v>
      </c>
      <c r="J446" s="353">
        <v>20230202</v>
      </c>
      <c r="K446" s="354">
        <v>19939.71</v>
      </c>
      <c r="L446" s="354">
        <v>110.64</v>
      </c>
      <c r="M446" s="354">
        <v>180.22</v>
      </c>
      <c r="N446" s="354">
        <v>1.1100000000000001</v>
      </c>
      <c r="O446" s="354">
        <v>0.66</v>
      </c>
      <c r="P446" s="354">
        <v>0.79</v>
      </c>
      <c r="Q446" s="354">
        <v>0.62</v>
      </c>
      <c r="R446" s="354">
        <v>20</v>
      </c>
      <c r="S446" s="354">
        <v>20</v>
      </c>
      <c r="T446" s="354">
        <v>13.3</v>
      </c>
      <c r="U446" s="354">
        <v>2.5499999999999998</v>
      </c>
      <c r="V446" s="354">
        <v>2.4700000000000002</v>
      </c>
      <c r="W446" s="354">
        <v>2.71</v>
      </c>
      <c r="X446" s="354">
        <v>3.19</v>
      </c>
      <c r="Y446" s="374">
        <f t="shared" si="18"/>
        <v>9.7165991902833815E-2</v>
      </c>
      <c r="Z446" s="374">
        <f t="shared" si="19"/>
        <v>0.17712177121771222</v>
      </c>
      <c r="AA446" s="354">
        <v>-2.64</v>
      </c>
      <c r="AB446" s="354">
        <v>12</v>
      </c>
      <c r="AC446" s="354">
        <v>43.39</v>
      </c>
      <c r="AD446" s="354">
        <v>40.85</v>
      </c>
      <c r="AE446" s="354">
        <v>34.68</v>
      </c>
      <c r="AF446" s="354">
        <v>3.4</v>
      </c>
      <c r="AG446" s="354">
        <v>29.628190899001108</v>
      </c>
      <c r="AH446" s="354">
        <v>1.7702552719200888</v>
      </c>
      <c r="AI446" s="354">
        <v>2.5194228634850164</v>
      </c>
      <c r="AJ446" s="354">
        <v>1.2486126526082131</v>
      </c>
      <c r="AK446" s="354">
        <v>43.625070484581499</v>
      </c>
      <c r="AL446" s="354">
        <v>28.62</v>
      </c>
      <c r="AM446" s="354">
        <v>6.19</v>
      </c>
      <c r="AN446" s="354">
        <v>3.73</v>
      </c>
      <c r="AO446" s="354">
        <v>3.9418958606480614</v>
      </c>
      <c r="AP446" s="354">
        <v>31.791211480362534</v>
      </c>
      <c r="AQ446" s="354">
        <v>46.356348017621144</v>
      </c>
      <c r="AR446" s="354">
        <v>93.536808888888885</v>
      </c>
      <c r="AS446" s="354">
        <v>6.5815760266370695</v>
      </c>
      <c r="AT446" s="354">
        <v>17.88</v>
      </c>
      <c r="AU446" s="354">
        <v>1.07</v>
      </c>
      <c r="AV446" s="354">
        <v>6.54</v>
      </c>
      <c r="AW446" s="354">
        <v>5195</v>
      </c>
      <c r="AX446" s="354">
        <v>5416.24</v>
      </c>
      <c r="AY446" s="374">
        <v>6.5422477440525026E-2</v>
      </c>
      <c r="AZ446" s="374">
        <v>0.68110236220472442</v>
      </c>
      <c r="BA446" s="374">
        <v>0.59400544959128065</v>
      </c>
      <c r="BB446" s="374">
        <v>0.68085106382978744</v>
      </c>
      <c r="BC446" s="374">
        <v>0.59400544959128065</v>
      </c>
      <c r="BD446" s="354">
        <v>14.4</v>
      </c>
      <c r="BE446" s="374">
        <v>9.1468350331876322E-2</v>
      </c>
      <c r="BF446" s="374">
        <v>4.4472326780984249E-2</v>
      </c>
      <c r="BG446" s="354">
        <v>8.85</v>
      </c>
      <c r="BH446" s="354">
        <v>9.26</v>
      </c>
      <c r="BI446" s="354">
        <v>5.65</v>
      </c>
      <c r="BJ446" s="354">
        <v>6.09</v>
      </c>
      <c r="BK446" s="374">
        <v>-0.50440528634361237</v>
      </c>
      <c r="BL446" s="374">
        <v>-4.2891927327214835E-2</v>
      </c>
      <c r="BM446" s="354">
        <v>1.08</v>
      </c>
      <c r="BN446" s="354">
        <v>1.19</v>
      </c>
      <c r="BO446" s="374">
        <v>0.67786833855799367</v>
      </c>
      <c r="BP446" s="374">
        <v>1.6106407714676453E-2</v>
      </c>
      <c r="BQ446" s="374">
        <v>1.1360318921010037E-2</v>
      </c>
      <c r="BR446" s="354">
        <v>587</v>
      </c>
      <c r="BS446" s="354">
        <v>832</v>
      </c>
      <c r="BT446" s="354">
        <v>697</v>
      </c>
      <c r="BU446" s="354">
        <v>2440</v>
      </c>
      <c r="BV446" s="354">
        <v>427</v>
      </c>
      <c r="BW446" s="354">
        <v>68.11</v>
      </c>
      <c r="BX446" s="354">
        <v>5.97</v>
      </c>
      <c r="BY446" s="354">
        <v>8.67</v>
      </c>
      <c r="BZ446" s="354">
        <v>11.3</v>
      </c>
      <c r="CA446" s="354">
        <v>36.85</v>
      </c>
      <c r="CB446" s="354">
        <v>0.6025166543301258</v>
      </c>
      <c r="CC446" s="354">
        <v>1.8731117824773411</v>
      </c>
      <c r="CD446" s="354">
        <v>0.57999999999999996</v>
      </c>
      <c r="CE446" s="354">
        <v>1.65</v>
      </c>
      <c r="CF446" s="354">
        <v>1.77</v>
      </c>
      <c r="CG446" s="354">
        <v>1.08</v>
      </c>
      <c r="CH446" s="353" t="s">
        <v>100</v>
      </c>
      <c r="CI446" s="355">
        <v>3226</v>
      </c>
    </row>
    <row r="447" spans="1:87" ht="13.5" thickBot="1">
      <c r="A447" s="353" t="s">
        <v>1134</v>
      </c>
      <c r="B447" s="353" t="s">
        <v>1135</v>
      </c>
      <c r="C447" s="353" t="s">
        <v>96</v>
      </c>
      <c r="D447" s="353" t="s">
        <v>147</v>
      </c>
      <c r="E447" s="353" t="s">
        <v>448</v>
      </c>
      <c r="F447" s="353" t="s">
        <v>99</v>
      </c>
      <c r="G447" s="353">
        <v>12</v>
      </c>
      <c r="H447" s="353">
        <v>202112</v>
      </c>
      <c r="I447" s="353">
        <v>20221013</v>
      </c>
      <c r="J447" s="353">
        <v>20230307</v>
      </c>
      <c r="K447" s="354">
        <v>12637.22</v>
      </c>
      <c r="L447" s="354">
        <v>356.99</v>
      </c>
      <c r="M447" s="354">
        <v>35</v>
      </c>
      <c r="N447" s="354">
        <v>0.72</v>
      </c>
      <c r="O447" s="354">
        <v>2.95</v>
      </c>
      <c r="P447" s="354">
        <v>3.95</v>
      </c>
      <c r="Q447" s="354">
        <v>2.85</v>
      </c>
      <c r="R447" s="354">
        <v>-5.42</v>
      </c>
      <c r="S447" s="354">
        <v>-2.08</v>
      </c>
      <c r="T447" s="354">
        <v>-6.81</v>
      </c>
      <c r="U447" s="354">
        <v>12.36</v>
      </c>
      <c r="V447" s="354">
        <v>13.63</v>
      </c>
      <c r="W447" s="354">
        <v>12.02</v>
      </c>
      <c r="X447" s="354">
        <v>14.07</v>
      </c>
      <c r="Y447" s="374">
        <f t="shared" si="18"/>
        <v>-0.11812179016874547</v>
      </c>
      <c r="Z447" s="374">
        <f t="shared" si="19"/>
        <v>0.17054908485856912</v>
      </c>
      <c r="AA447" s="354">
        <v>17.739999999999998</v>
      </c>
      <c r="AB447" s="354">
        <v>12.59</v>
      </c>
      <c r="AC447" s="354">
        <v>28.88</v>
      </c>
      <c r="AD447" s="354">
        <v>29.69</v>
      </c>
      <c r="AE447" s="354">
        <v>25.36</v>
      </c>
      <c r="AF447" s="354">
        <v>2.36</v>
      </c>
      <c r="AG447" s="354">
        <v>125.01906007652556</v>
      </c>
      <c r="AH447" s="354">
        <v>12.52508172364708</v>
      </c>
      <c r="AI447" s="354">
        <v>13.921000780899066</v>
      </c>
      <c r="AJ447" s="354">
        <v>11.30181060838316</v>
      </c>
      <c r="AK447" s="354">
        <v>25.661229793920668</v>
      </c>
      <c r="AL447" s="354">
        <v>21.9</v>
      </c>
      <c r="AM447" s="354"/>
      <c r="AN447" s="354">
        <v>2.82</v>
      </c>
      <c r="AO447" s="354">
        <v>4.0314706182472033</v>
      </c>
      <c r="AP447" s="354">
        <v>21.135375258681613</v>
      </c>
      <c r="AQ447" s="354">
        <v>36.205059920041464</v>
      </c>
      <c r="AR447" s="354">
        <v>44.595568345973078</v>
      </c>
      <c r="AS447" s="354">
        <v>3.1971345901293846</v>
      </c>
      <c r="AT447" s="354">
        <v>-121.94</v>
      </c>
      <c r="AU447" s="354">
        <v>10.07</v>
      </c>
      <c r="AV447" s="354">
        <v>5.83</v>
      </c>
      <c r="AW447" s="354">
        <v>4357.37</v>
      </c>
      <c r="AX447" s="354">
        <v>4583.38</v>
      </c>
      <c r="AY447" s="374">
        <v>0.13779169409308234</v>
      </c>
      <c r="AZ447" s="374">
        <v>0.22606679660302115</v>
      </c>
      <c r="BA447" s="374">
        <v>0.15289788642325236</v>
      </c>
      <c r="BB447" s="374">
        <v>0.21156868851113081</v>
      </c>
      <c r="BC447" s="374">
        <v>0.15289788642325236</v>
      </c>
      <c r="BD447" s="354">
        <v>-10.64</v>
      </c>
      <c r="BE447" s="374">
        <v>0.69477798424984449</v>
      </c>
      <c r="BF447" s="374">
        <v>0.2731071076506506</v>
      </c>
      <c r="BG447" s="354">
        <v>56.23</v>
      </c>
      <c r="BH447" s="354">
        <v>66.2</v>
      </c>
      <c r="BI447" s="354">
        <v>26.99</v>
      </c>
      <c r="BJ447" s="354">
        <v>33.04</v>
      </c>
      <c r="BK447" s="374">
        <v>-0.18814668670299084</v>
      </c>
      <c r="BL447" s="374">
        <v>-2.0950326861461539E-2</v>
      </c>
      <c r="BM447" s="354">
        <v>1.23</v>
      </c>
      <c r="BN447" s="354">
        <v>0.9</v>
      </c>
      <c r="BO447" s="374">
        <v>0.35129511304448391</v>
      </c>
      <c r="BP447" s="374">
        <v>3.506167377781004E-2</v>
      </c>
      <c r="BQ447" s="374">
        <v>3.1637350190026475E-2</v>
      </c>
      <c r="BR447" s="354">
        <v>817.51</v>
      </c>
      <c r="BS447" s="354">
        <v>897.94</v>
      </c>
      <c r="BT447" s="354">
        <v>593.16</v>
      </c>
      <c r="BU447" s="354">
        <v>5014.6400000000003</v>
      </c>
      <c r="BV447" s="354">
        <v>510.47</v>
      </c>
      <c r="BW447" s="354">
        <v>3.9</v>
      </c>
      <c r="BX447" s="354">
        <v>10.02</v>
      </c>
      <c r="BY447" s="354">
        <v>10.02</v>
      </c>
      <c r="BZ447" s="354">
        <v>3.743716690891473</v>
      </c>
      <c r="CA447" s="354"/>
      <c r="CB447" s="354">
        <v>3.6217938555972422</v>
      </c>
      <c r="CC447" s="354">
        <v>6.1551564027655941</v>
      </c>
      <c r="CD447" s="354">
        <v>-1.18</v>
      </c>
      <c r="CE447" s="354">
        <v>1.43</v>
      </c>
      <c r="CF447" s="354">
        <v>1.34</v>
      </c>
      <c r="CG447" s="354">
        <v>0.91</v>
      </c>
      <c r="CH447" s="353" t="s">
        <v>100</v>
      </c>
      <c r="CI447" s="355">
        <v>-4209.54</v>
      </c>
    </row>
    <row r="448" spans="1:87" ht="13.5" thickBot="1">
      <c r="A448" s="353" t="s">
        <v>1136</v>
      </c>
      <c r="B448" s="353" t="s">
        <v>1137</v>
      </c>
      <c r="C448" s="353" t="s">
        <v>96</v>
      </c>
      <c r="D448" s="353" t="s">
        <v>197</v>
      </c>
      <c r="E448" s="353" t="s">
        <v>423</v>
      </c>
      <c r="F448" s="353" t="s">
        <v>105</v>
      </c>
      <c r="G448" s="353">
        <v>12</v>
      </c>
      <c r="H448" s="353">
        <v>202112</v>
      </c>
      <c r="I448" s="353">
        <v>20221027</v>
      </c>
      <c r="J448" s="353">
        <v>20230227</v>
      </c>
      <c r="K448" s="354">
        <v>3428.81</v>
      </c>
      <c r="L448" s="354">
        <v>46.02</v>
      </c>
      <c r="M448" s="354">
        <v>75</v>
      </c>
      <c r="N448" s="354">
        <v>0.33</v>
      </c>
      <c r="O448" s="354">
        <v>6.87</v>
      </c>
      <c r="P448" s="354">
        <v>7.02</v>
      </c>
      <c r="Q448" s="354">
        <v>7.56</v>
      </c>
      <c r="R448" s="354">
        <v>-39.159999999999997</v>
      </c>
      <c r="S448" s="354">
        <v>26.63</v>
      </c>
      <c r="T448" s="354">
        <v>-4.62</v>
      </c>
      <c r="U448" s="354">
        <v>21.29</v>
      </c>
      <c r="V448" s="354">
        <v>11.77</v>
      </c>
      <c r="W448" s="354">
        <v>27.56</v>
      </c>
      <c r="X448" s="354">
        <v>27.6</v>
      </c>
      <c r="Y448" s="374">
        <f t="shared" si="18"/>
        <v>1.3415463041631264</v>
      </c>
      <c r="Z448" s="374">
        <f t="shared" si="19"/>
        <v>1.4513788098695635E-3</v>
      </c>
      <c r="AA448" s="354">
        <v>87.71</v>
      </c>
      <c r="AB448" s="354"/>
      <c r="AC448" s="354">
        <v>2.16</v>
      </c>
      <c r="AD448" s="354">
        <v>1.67</v>
      </c>
      <c r="AE448" s="354">
        <v>1.67</v>
      </c>
      <c r="AF448" s="354"/>
      <c r="AG448" s="354">
        <v>54.765870840180369</v>
      </c>
      <c r="AH448" s="354">
        <v>21.638872169239782</v>
      </c>
      <c r="AI448" s="354">
        <v>22.266841860160344</v>
      </c>
      <c r="AJ448" s="354">
        <v>28.13926535973421</v>
      </c>
      <c r="AK448" s="354">
        <v>2.0016309578119511</v>
      </c>
      <c r="AL448" s="354">
        <v>4.0599999999999996</v>
      </c>
      <c r="AM448" s="354">
        <v>0.57999999999999996</v>
      </c>
      <c r="AN448" s="354">
        <v>0.83</v>
      </c>
      <c r="AO448" s="354">
        <v>7.6779549094185662E-2</v>
      </c>
      <c r="AP448" s="354">
        <v>0.14977994196641273</v>
      </c>
      <c r="AQ448" s="354">
        <v>0.18884127777378401</v>
      </c>
      <c r="AR448" s="354">
        <v>0.14943172165668711</v>
      </c>
      <c r="AS448" s="354">
        <v>40.784916206919128</v>
      </c>
      <c r="AT448" s="354">
        <v>78.81</v>
      </c>
      <c r="AU448" s="354">
        <v>70.34</v>
      </c>
      <c r="AV448" s="354">
        <v>148.49</v>
      </c>
      <c r="AW448" s="354">
        <v>1678.79</v>
      </c>
      <c r="AX448" s="354">
        <v>4920.75</v>
      </c>
      <c r="AY448" s="374">
        <v>1.4848845918158915</v>
      </c>
      <c r="AZ448" s="374">
        <v>4.8533147567630328</v>
      </c>
      <c r="BA448" s="374">
        <v>4.596965744856405</v>
      </c>
      <c r="BB448" s="374">
        <v>4.6263736263736259</v>
      </c>
      <c r="BC448" s="374">
        <v>4.596965744856405</v>
      </c>
      <c r="BD448" s="354">
        <v>37.630000000000003</v>
      </c>
      <c r="BE448" s="374">
        <v>0.44120300591383632</v>
      </c>
      <c r="BF448" s="374">
        <v>0.23952544778491971</v>
      </c>
      <c r="BG448" s="354">
        <v>37.630000000000003</v>
      </c>
      <c r="BH448" s="354">
        <v>21.71</v>
      </c>
      <c r="BI448" s="354">
        <v>30.94</v>
      </c>
      <c r="BJ448" s="354">
        <v>16.03</v>
      </c>
      <c r="BK448" s="374">
        <v>-6.0164327045161121E-2</v>
      </c>
      <c r="BL448" s="374">
        <v>-2.4461759402074332E-2</v>
      </c>
      <c r="BM448" s="354">
        <v>0</v>
      </c>
      <c r="BN448" s="354">
        <v>0</v>
      </c>
      <c r="BO448" s="374">
        <v>0</v>
      </c>
      <c r="BP448" s="374">
        <v>0.48550307761363659</v>
      </c>
      <c r="BQ448" s="374">
        <v>0.63134990710644401</v>
      </c>
      <c r="BR448" s="354">
        <v>1055.43</v>
      </c>
      <c r="BS448" s="354">
        <v>1132.8</v>
      </c>
      <c r="BT448" s="354">
        <v>833.59</v>
      </c>
      <c r="BU448" s="354" t="s">
        <v>100</v>
      </c>
      <c r="BV448" s="354">
        <v>748.92</v>
      </c>
      <c r="BW448" s="354">
        <v>479.68</v>
      </c>
      <c r="BX448" s="354">
        <v>39.51</v>
      </c>
      <c r="BY448" s="354">
        <v>39.51</v>
      </c>
      <c r="BZ448" s="354">
        <v>179.53650922909881</v>
      </c>
      <c r="CA448" s="354">
        <v>0</v>
      </c>
      <c r="CB448" s="354">
        <v>0.14976406061605599</v>
      </c>
      <c r="CC448" s="354">
        <v>-1.4378187665023443</v>
      </c>
      <c r="CD448" s="354">
        <v>0</v>
      </c>
      <c r="CE448" s="354">
        <v>5.21</v>
      </c>
      <c r="CF448" s="354">
        <v>2.57</v>
      </c>
      <c r="CG448" s="354">
        <v>2.57</v>
      </c>
      <c r="CH448" s="353" t="s">
        <v>100</v>
      </c>
      <c r="CI448" s="355">
        <v>2663.83</v>
      </c>
    </row>
    <row r="449" spans="1:87" ht="13.5" thickBot="1">
      <c r="A449" s="353" t="s">
        <v>1138</v>
      </c>
      <c r="B449" s="353" t="s">
        <v>1139</v>
      </c>
      <c r="C449" s="353" t="s">
        <v>96</v>
      </c>
      <c r="D449" s="353" t="s">
        <v>147</v>
      </c>
      <c r="E449" s="353" t="s">
        <v>448</v>
      </c>
      <c r="F449" s="353" t="s">
        <v>99</v>
      </c>
      <c r="G449" s="353">
        <v>5</v>
      </c>
      <c r="H449" s="353">
        <v>202205</v>
      </c>
      <c r="I449" s="353">
        <v>20220922</v>
      </c>
      <c r="J449" s="353">
        <v>20221216</v>
      </c>
      <c r="K449" s="354">
        <v>17484.21</v>
      </c>
      <c r="L449" s="354">
        <v>142.86000000000001</v>
      </c>
      <c r="M449" s="354">
        <v>122</v>
      </c>
      <c r="N449" s="354">
        <v>1.22</v>
      </c>
      <c r="O449" s="354">
        <v>1.41</v>
      </c>
      <c r="P449" s="354">
        <v>2.27</v>
      </c>
      <c r="Q449" s="354">
        <v>2.41</v>
      </c>
      <c r="R449" s="354">
        <v>0</v>
      </c>
      <c r="S449" s="354">
        <v>1.36</v>
      </c>
      <c r="T449" s="354">
        <v>-0.7</v>
      </c>
      <c r="U449" s="354">
        <v>7.21</v>
      </c>
      <c r="V449" s="354">
        <v>7.37</v>
      </c>
      <c r="W449" s="354">
        <v>7.68</v>
      </c>
      <c r="X449" s="354">
        <v>8.51</v>
      </c>
      <c r="Y449" s="374">
        <f t="shared" si="18"/>
        <v>4.2062415196743475E-2</v>
      </c>
      <c r="Z449" s="374">
        <f t="shared" si="19"/>
        <v>0.10807291666666674</v>
      </c>
      <c r="AA449" s="354">
        <v>1.17</v>
      </c>
      <c r="AB449" s="354">
        <v>9.84</v>
      </c>
      <c r="AC449" s="354">
        <v>19.809999999999999</v>
      </c>
      <c r="AD449" s="354">
        <v>18.600000000000001</v>
      </c>
      <c r="AE449" s="354">
        <v>16.79</v>
      </c>
      <c r="AF449" s="354">
        <v>1.89</v>
      </c>
      <c r="AG449" s="354">
        <v>81.240032546786011</v>
      </c>
      <c r="AH449" s="354">
        <v>7.3954434499593162</v>
      </c>
      <c r="AI449" s="354">
        <v>12.223759153783565</v>
      </c>
      <c r="AJ449" s="354">
        <v>8.6200162733930021</v>
      </c>
      <c r="AK449" s="354">
        <v>11.444924449177927</v>
      </c>
      <c r="AL449" s="354">
        <v>13.38</v>
      </c>
      <c r="AM449" s="354">
        <v>8.4700000000000006</v>
      </c>
      <c r="AN449" s="354">
        <v>1.79</v>
      </c>
      <c r="AO449" s="354">
        <v>2.1661101318056168</v>
      </c>
      <c r="AP449" s="354">
        <v>15.877916452536525</v>
      </c>
      <c r="AQ449" s="354">
        <v>14.396132596685083</v>
      </c>
      <c r="AR449" s="354">
        <v>20.414678119690389</v>
      </c>
      <c r="AS449" s="354">
        <v>1.9585028478437752</v>
      </c>
      <c r="AT449" s="354">
        <v>16.86</v>
      </c>
      <c r="AU449" s="354">
        <v>1.49</v>
      </c>
      <c r="AV449" s="354">
        <v>33.82</v>
      </c>
      <c r="AW449" s="354">
        <v>9630</v>
      </c>
      <c r="AX449" s="354">
        <v>10301.25</v>
      </c>
      <c r="AY449" s="374">
        <v>-7.8238481343426966E-2</v>
      </c>
      <c r="AZ449" s="374">
        <v>13.009541984732824</v>
      </c>
      <c r="BA449" s="374">
        <v>12.542797494780793</v>
      </c>
      <c r="BB449" s="374">
        <v>12.232558139534884</v>
      </c>
      <c r="BC449" s="374">
        <v>12.542797494780793</v>
      </c>
      <c r="BD449" s="354">
        <v>40.33</v>
      </c>
      <c r="BE449" s="374">
        <v>0.13744472773405264</v>
      </c>
      <c r="BF449" s="374">
        <v>9.0660628609617683E-2</v>
      </c>
      <c r="BG449" s="354">
        <v>28.8</v>
      </c>
      <c r="BH449" s="354">
        <v>19.52</v>
      </c>
      <c r="BI449" s="354">
        <v>9</v>
      </c>
      <c r="BJ449" s="354">
        <v>8.4</v>
      </c>
      <c r="BK449" s="374">
        <v>-0.29481461758636757</v>
      </c>
      <c r="BL449" s="374">
        <v>-4.4359200352549977E-2</v>
      </c>
      <c r="BM449" s="354">
        <v>3.39</v>
      </c>
      <c r="BN449" s="354">
        <v>2.4300000000000002</v>
      </c>
      <c r="BO449" s="374">
        <v>0.62470898888766646</v>
      </c>
      <c r="BP449" s="374">
        <v>5.286235489606373E-2</v>
      </c>
      <c r="BQ449" s="374">
        <v>6.1615555921322389E-2</v>
      </c>
      <c r="BR449" s="354">
        <v>1162.2</v>
      </c>
      <c r="BS449" s="354">
        <v>1530.6</v>
      </c>
      <c r="BT449" s="354">
        <v>1323.1</v>
      </c>
      <c r="BU449" s="354">
        <v>901</v>
      </c>
      <c r="BV449" s="354">
        <v>952.8</v>
      </c>
      <c r="BW449" s="354">
        <v>51.41</v>
      </c>
      <c r="BX449" s="354">
        <v>9.36</v>
      </c>
      <c r="BY449" s="354">
        <v>9.3800000000000008</v>
      </c>
      <c r="BZ449" s="354">
        <v>-19.855871886121001</v>
      </c>
      <c r="CA449" s="354">
        <v>30.25</v>
      </c>
      <c r="CB449" s="354">
        <v>0.79841999740656144</v>
      </c>
      <c r="CC449" s="354">
        <v>3.2549739373026942</v>
      </c>
      <c r="CD449" s="354">
        <v>0.43</v>
      </c>
      <c r="CE449" s="354">
        <v>0.52</v>
      </c>
      <c r="CF449" s="354">
        <v>0.49</v>
      </c>
      <c r="CG449" s="354">
        <v>0.45</v>
      </c>
      <c r="CH449" s="353" t="s">
        <v>100</v>
      </c>
      <c r="CI449" s="355">
        <v>2198.1999999999998</v>
      </c>
    </row>
    <row r="450" spans="1:87" ht="13.5" thickBot="1">
      <c r="A450" s="353" t="s">
        <v>1140</v>
      </c>
      <c r="B450" s="353" t="s">
        <v>1141</v>
      </c>
      <c r="C450" s="353" t="s">
        <v>108</v>
      </c>
      <c r="D450" s="353" t="s">
        <v>163</v>
      </c>
      <c r="E450" s="353" t="s">
        <v>164</v>
      </c>
      <c r="F450" s="353" t="s">
        <v>105</v>
      </c>
      <c r="G450" s="353">
        <v>12</v>
      </c>
      <c r="H450" s="353">
        <v>202112</v>
      </c>
      <c r="I450" s="353">
        <v>20221026</v>
      </c>
      <c r="J450" s="353">
        <v>20230215</v>
      </c>
      <c r="K450" s="354">
        <v>4551.72</v>
      </c>
      <c r="L450" s="354">
        <v>27.19</v>
      </c>
      <c r="M450" s="354">
        <v>167</v>
      </c>
      <c r="N450" s="354">
        <v>0.71</v>
      </c>
      <c r="O450" s="354">
        <v>0.28000000000000003</v>
      </c>
      <c r="P450" s="354">
        <v>0.25</v>
      </c>
      <c r="Q450" s="354">
        <v>0.31</v>
      </c>
      <c r="R450" s="354">
        <v>14.29</v>
      </c>
      <c r="S450" s="354">
        <v>20.69</v>
      </c>
      <c r="T450" s="354">
        <v>20.2</v>
      </c>
      <c r="U450" s="354">
        <v>1.07</v>
      </c>
      <c r="V450" s="354">
        <v>0.85</v>
      </c>
      <c r="W450" s="354">
        <v>1.21</v>
      </c>
      <c r="X450" s="354">
        <v>1.35</v>
      </c>
      <c r="Y450" s="374">
        <f t="shared" si="18"/>
        <v>0.42352941176470593</v>
      </c>
      <c r="Z450" s="374">
        <f t="shared" si="19"/>
        <v>0.11570247933884303</v>
      </c>
      <c r="AA450" s="354"/>
      <c r="AB450" s="354">
        <v>17.670000000000002</v>
      </c>
      <c r="AC450" s="354">
        <v>24.06</v>
      </c>
      <c r="AD450" s="354">
        <v>22.47</v>
      </c>
      <c r="AE450" s="354">
        <v>20.170000000000002</v>
      </c>
      <c r="AF450" s="354">
        <v>1.27</v>
      </c>
      <c r="AG450" s="354">
        <v>11.584086999262718</v>
      </c>
      <c r="AH450" s="354">
        <v>-0.14128164168100271</v>
      </c>
      <c r="AI450" s="354">
        <v>1.5561808798230523</v>
      </c>
      <c r="AJ450" s="354">
        <v>-0.55339764069796016</v>
      </c>
      <c r="AK450" s="354">
        <v>17.330890225991379</v>
      </c>
      <c r="AL450" s="354">
        <v>17.27</v>
      </c>
      <c r="AM450" s="354">
        <v>2.91</v>
      </c>
      <c r="AN450" s="354">
        <v>2.41</v>
      </c>
      <c r="AO450" s="354">
        <v>4.1923226899385071</v>
      </c>
      <c r="AP450" s="354">
        <v>34.26809993887133</v>
      </c>
      <c r="AQ450" s="354">
        <v>31.207317477614065</v>
      </c>
      <c r="AR450" s="354">
        <v>-87.75648321879406</v>
      </c>
      <c r="AS450" s="354">
        <v>1.1696547063160481</v>
      </c>
      <c r="AT450" s="354">
        <v>9.35</v>
      </c>
      <c r="AU450" s="354"/>
      <c r="AV450" s="354">
        <v>62.27</v>
      </c>
      <c r="AW450" s="354">
        <v>1467.28</v>
      </c>
      <c r="AX450" s="354">
        <v>2042.68</v>
      </c>
      <c r="AY450" s="374">
        <v>0.62273833222738328</v>
      </c>
      <c r="AZ450" s="374">
        <v>3.2618595825426944</v>
      </c>
      <c r="BA450" s="374">
        <v>0.86917417052856039</v>
      </c>
      <c r="BB450" s="374">
        <v>3.4289531212047604</v>
      </c>
      <c r="BC450" s="374">
        <v>0.86917417052856039</v>
      </c>
      <c r="BD450" s="354">
        <v>11.31</v>
      </c>
      <c r="BE450" s="374">
        <v>2.3661275522801343E-2</v>
      </c>
      <c r="BF450" s="374">
        <v>-4.2546199955483298E-3</v>
      </c>
      <c r="BG450" s="354">
        <v>4.49</v>
      </c>
      <c r="BH450" s="354"/>
      <c r="BI450" s="354">
        <v>3.08</v>
      </c>
      <c r="BJ450" s="354"/>
      <c r="BK450" s="374">
        <v>-1.3556126719413779</v>
      </c>
      <c r="BL450" s="374">
        <v>-0.18211003773152593</v>
      </c>
      <c r="BM450" s="354">
        <v>0</v>
      </c>
      <c r="BN450" s="354"/>
      <c r="BO450" s="374">
        <v>0</v>
      </c>
      <c r="BP450" s="374">
        <v>-5.2384739221728854E-3</v>
      </c>
      <c r="BQ450" s="374">
        <v>-2.0519007812308497E-2</v>
      </c>
      <c r="BR450" s="354">
        <v>110.81</v>
      </c>
      <c r="BS450" s="354">
        <v>230.59</v>
      </c>
      <c r="BT450" s="354">
        <v>263.47000000000003</v>
      </c>
      <c r="BU450" s="354">
        <v>2356.3200000000002</v>
      </c>
      <c r="BV450" s="354">
        <v>9.6300000000000008</v>
      </c>
      <c r="BW450" s="354">
        <v>329.39</v>
      </c>
      <c r="BX450" s="354">
        <v>-1.22</v>
      </c>
      <c r="BY450" s="354">
        <v>9.6999999999999993</v>
      </c>
      <c r="BZ450" s="354">
        <v>1.3055528447350444</v>
      </c>
      <c r="CA450" s="354">
        <v>62.93</v>
      </c>
      <c r="CB450" s="354">
        <v>0.74440048397170389</v>
      </c>
      <c r="CC450" s="354">
        <v>15.237413346859675</v>
      </c>
      <c r="CD450" s="354">
        <v>1.7</v>
      </c>
      <c r="CE450" s="354">
        <v>1.1100000000000001</v>
      </c>
      <c r="CF450" s="354">
        <v>1.54</v>
      </c>
      <c r="CG450" s="354">
        <v>1.27</v>
      </c>
      <c r="CH450" s="353" t="s">
        <v>100</v>
      </c>
      <c r="CI450" s="355">
        <v>1645.24</v>
      </c>
    </row>
    <row r="451" spans="1:87" ht="13.5" thickBot="1">
      <c r="A451" s="353" t="s">
        <v>1142</v>
      </c>
      <c r="B451" s="353" t="s">
        <v>1143</v>
      </c>
      <c r="C451" s="353" t="s">
        <v>108</v>
      </c>
      <c r="D451" s="353" t="s">
        <v>97</v>
      </c>
      <c r="E451" s="353" t="s">
        <v>185</v>
      </c>
      <c r="F451" s="353" t="s">
        <v>105</v>
      </c>
      <c r="G451" s="353">
        <v>1</v>
      </c>
      <c r="H451" s="353">
        <v>202201</v>
      </c>
      <c r="I451" s="353">
        <v>20221207</v>
      </c>
      <c r="J451" s="353">
        <v>20230301</v>
      </c>
      <c r="K451" s="354">
        <v>5864.32</v>
      </c>
      <c r="L451" s="354">
        <v>69.14</v>
      </c>
      <c r="M451" s="354">
        <v>85</v>
      </c>
      <c r="N451" s="354">
        <v>1.03</v>
      </c>
      <c r="O451" s="354">
        <v>0.27</v>
      </c>
      <c r="P451" s="354">
        <v>0.31</v>
      </c>
      <c r="Q451" s="354">
        <v>0.32</v>
      </c>
      <c r="R451" s="354">
        <v>14.81</v>
      </c>
      <c r="S451" s="354">
        <v>0</v>
      </c>
      <c r="T451" s="354">
        <v>4.66</v>
      </c>
      <c r="U451" s="354">
        <v>1.07</v>
      </c>
      <c r="V451" s="354">
        <v>1.01</v>
      </c>
      <c r="W451" s="354">
        <v>1.1100000000000001</v>
      </c>
      <c r="X451" s="354">
        <v>1.67</v>
      </c>
      <c r="Y451" s="374">
        <f t="shared" si="18"/>
        <v>9.9009900990099098E-2</v>
      </c>
      <c r="Z451" s="374">
        <f t="shared" si="19"/>
        <v>0.50450450450450424</v>
      </c>
      <c r="AA451" s="354">
        <v>31.52</v>
      </c>
      <c r="AB451" s="354"/>
      <c r="AC451" s="354">
        <v>64.62</v>
      </c>
      <c r="AD451" s="354">
        <v>62.29</v>
      </c>
      <c r="AE451" s="354">
        <v>41.32</v>
      </c>
      <c r="AF451" s="354"/>
      <c r="AG451" s="354">
        <v>5.5809049848461623</v>
      </c>
      <c r="AH451" s="354">
        <v>1.0811703244218545</v>
      </c>
      <c r="AI451" s="354">
        <v>2.2084035991839333</v>
      </c>
      <c r="AJ451" s="354">
        <v>2.1446513437975399</v>
      </c>
      <c r="AK451" s="354">
        <v>31.135613085130245</v>
      </c>
      <c r="AL451" s="354">
        <v>38.89</v>
      </c>
      <c r="AM451" s="354">
        <v>5.59</v>
      </c>
      <c r="AN451" s="354">
        <v>12.39</v>
      </c>
      <c r="AO451" s="354">
        <v>11.835088706882708</v>
      </c>
      <c r="AP451" s="354">
        <v>29.377837503278258</v>
      </c>
      <c r="AQ451" s="354">
        <v>29.908711244967051</v>
      </c>
      <c r="AR451" s="354">
        <v>30.797782470031898</v>
      </c>
      <c r="AS451" s="354">
        <v>2.799108459025673</v>
      </c>
      <c r="AT451" s="354">
        <v>12.36</v>
      </c>
      <c r="AU451" s="354">
        <v>14.99</v>
      </c>
      <c r="AV451" s="354">
        <v>21.8</v>
      </c>
      <c r="AW451" s="354">
        <v>424.69</v>
      </c>
      <c r="AX451" s="354">
        <v>485.3</v>
      </c>
      <c r="AY451" s="374">
        <v>7.0207587072693839E-2</v>
      </c>
      <c r="AZ451" s="374">
        <v>0.40822228829364543</v>
      </c>
      <c r="BA451" s="374">
        <v>0.36622143977955529</v>
      </c>
      <c r="BB451" s="374">
        <v>0.37777777777777771</v>
      </c>
      <c r="BC451" s="374">
        <v>0.36622143977955529</v>
      </c>
      <c r="BD451" s="354">
        <v>8.94</v>
      </c>
      <c r="BE451" s="374">
        <v>0.11319889007843736</v>
      </c>
      <c r="BF451" s="374">
        <v>8.9532474076794016E-2</v>
      </c>
      <c r="BG451" s="354">
        <v>8.94</v>
      </c>
      <c r="BH451" s="354">
        <v>6.3</v>
      </c>
      <c r="BI451" s="354">
        <v>7.48</v>
      </c>
      <c r="BJ451" s="354">
        <v>5.4</v>
      </c>
      <c r="BK451" s="374">
        <v>-2.8868027298067988E-2</v>
      </c>
      <c r="BL451" s="374">
        <v>-1.142328270405964E-2</v>
      </c>
      <c r="BM451" s="354">
        <v>0</v>
      </c>
      <c r="BN451" s="354">
        <v>0</v>
      </c>
      <c r="BO451" s="374">
        <v>0</v>
      </c>
      <c r="BP451" s="374">
        <v>1.5723826707705852E-2</v>
      </c>
      <c r="BQ451" s="374">
        <v>3.1190391852785632E-2</v>
      </c>
      <c r="BR451" s="354">
        <v>103.73</v>
      </c>
      <c r="BS451" s="354">
        <v>167.96</v>
      </c>
      <c r="BT451" s="354">
        <v>150.51</v>
      </c>
      <c r="BU451" s="354" t="s">
        <v>100</v>
      </c>
      <c r="BV451" s="354">
        <v>86.28</v>
      </c>
      <c r="BW451" s="354">
        <v>65.61</v>
      </c>
      <c r="BX451" s="354">
        <v>19.37</v>
      </c>
      <c r="BY451" s="354">
        <v>19.37</v>
      </c>
      <c r="BZ451" s="354">
        <v>110.1364038972542</v>
      </c>
      <c r="CA451" s="354">
        <v>0</v>
      </c>
      <c r="CB451" s="354">
        <v>0.16560871579570802</v>
      </c>
      <c r="CC451" s="354">
        <v>-1.2051245738263834</v>
      </c>
      <c r="CD451" s="354">
        <v>0</v>
      </c>
      <c r="CE451" s="354">
        <v>2</v>
      </c>
      <c r="CF451" s="354">
        <v>2.1800000000000002</v>
      </c>
      <c r="CG451" s="354">
        <v>1.76</v>
      </c>
      <c r="CH451" s="353" t="s">
        <v>100</v>
      </c>
      <c r="CI451" s="353">
        <v>999.82</v>
      </c>
    </row>
    <row r="452" spans="1:87" ht="13.5" thickBot="1">
      <c r="A452" s="353" t="s">
        <v>1144</v>
      </c>
      <c r="B452" s="353" t="s">
        <v>1145</v>
      </c>
      <c r="C452" s="353" t="s">
        <v>96</v>
      </c>
      <c r="D452" s="353" t="s">
        <v>97</v>
      </c>
      <c r="E452" s="353" t="s">
        <v>420</v>
      </c>
      <c r="F452" s="353" t="s">
        <v>105</v>
      </c>
      <c r="G452" s="353">
        <v>3</v>
      </c>
      <c r="H452" s="353">
        <v>202203</v>
      </c>
      <c r="I452" s="353">
        <v>20221102</v>
      </c>
      <c r="J452" s="353">
        <v>20230201</v>
      </c>
      <c r="K452" s="354">
        <v>11324.14</v>
      </c>
      <c r="L452" s="354">
        <v>39.340000000000003</v>
      </c>
      <c r="M452" s="354">
        <v>288</v>
      </c>
      <c r="N452" s="354">
        <v>1.21</v>
      </c>
      <c r="O452" s="354">
        <v>0.18</v>
      </c>
      <c r="P452" s="354">
        <v>0.22</v>
      </c>
      <c r="Q452" s="354">
        <v>0.21</v>
      </c>
      <c r="R452" s="354">
        <v>22.22</v>
      </c>
      <c r="S452" s="354">
        <v>0</v>
      </c>
      <c r="T452" s="354">
        <v>10.24</v>
      </c>
      <c r="U452" s="354">
        <v>0.36</v>
      </c>
      <c r="V452" s="354">
        <v>0.67</v>
      </c>
      <c r="W452" s="354">
        <v>0.83</v>
      </c>
      <c r="X452" s="354">
        <v>0.96</v>
      </c>
      <c r="Y452" s="374">
        <f t="shared" si="18"/>
        <v>0.23880597014925353</v>
      </c>
      <c r="Z452" s="374">
        <f t="shared" si="19"/>
        <v>0.15662650602409633</v>
      </c>
      <c r="AA452" s="354"/>
      <c r="AB452" s="354">
        <v>19.489999999999998</v>
      </c>
      <c r="AC452" s="354">
        <v>52.45</v>
      </c>
      <c r="AD452" s="354">
        <v>47.64</v>
      </c>
      <c r="AE452" s="354">
        <v>41.1</v>
      </c>
      <c r="AF452" s="354">
        <v>2.44</v>
      </c>
      <c r="AG452" s="354">
        <v>3.6211219053588217</v>
      </c>
      <c r="AH452" s="354">
        <v>9.8039625335144001E-2</v>
      </c>
      <c r="AI452" s="354">
        <v>1.119972840279954</v>
      </c>
      <c r="AJ452" s="354">
        <v>1.0457362721543229</v>
      </c>
      <c r="AK452" s="354">
        <v>34.554409364361334</v>
      </c>
      <c r="AL452" s="354">
        <v>72.599999999999994</v>
      </c>
      <c r="AM452" s="354">
        <v>8.06</v>
      </c>
      <c r="AN452" s="354">
        <v>10.89</v>
      </c>
      <c r="AO452" s="354">
        <v>10.416751766911871</v>
      </c>
      <c r="AP452" s="354">
        <v>82.700845109131308</v>
      </c>
      <c r="AQ452" s="354">
        <v>33.679681014783377</v>
      </c>
      <c r="AR452" s="354">
        <v>36.070593523682675</v>
      </c>
      <c r="AS452" s="354">
        <v>1.961871931473937</v>
      </c>
      <c r="AT452" s="354">
        <v>4.88</v>
      </c>
      <c r="AU452" s="354">
        <v>29.5</v>
      </c>
      <c r="AV452" s="354">
        <v>32.119999999999997</v>
      </c>
      <c r="AW452" s="354">
        <v>929.45</v>
      </c>
      <c r="AX452" s="354">
        <v>1124.0899999999999</v>
      </c>
      <c r="AY452" s="374">
        <v>0.28894308019560172</v>
      </c>
      <c r="AZ452" s="374">
        <v>1.1811235718523341</v>
      </c>
      <c r="BA452" s="374">
        <v>1.5344686196848882</v>
      </c>
      <c r="BB452" s="374">
        <v>1.1708860759493671</v>
      </c>
      <c r="BC452" s="374">
        <v>1.5344686196848882</v>
      </c>
      <c r="BD452" s="354">
        <v>7.69</v>
      </c>
      <c r="BE452" s="374">
        <v>4.5728959436614459E-2</v>
      </c>
      <c r="BF452" s="374">
        <v>1.2044806543449384E-2</v>
      </c>
      <c r="BG452" s="354">
        <v>6.44</v>
      </c>
      <c r="BH452" s="354">
        <v>-7.75</v>
      </c>
      <c r="BI452" s="354">
        <v>4.18</v>
      </c>
      <c r="BJ452" s="354">
        <v>-1.95</v>
      </c>
      <c r="BK452" s="374">
        <v>-6.6284257488846393E-2</v>
      </c>
      <c r="BL452" s="374">
        <v>-2.0500985624308861E-2</v>
      </c>
      <c r="BM452" s="354">
        <v>0</v>
      </c>
      <c r="BN452" s="354">
        <v>0</v>
      </c>
      <c r="BO452" s="374">
        <v>0</v>
      </c>
      <c r="BP452" s="374">
        <v>2.5333236520709039E-3</v>
      </c>
      <c r="BQ452" s="374">
        <v>2.7021609099594907E-2</v>
      </c>
      <c r="BR452" s="354">
        <v>81.849999999999994</v>
      </c>
      <c r="BS452" s="354">
        <v>138.72999999999999</v>
      </c>
      <c r="BT452" s="354">
        <v>154.84</v>
      </c>
      <c r="BU452" s="354">
        <v>273.92</v>
      </c>
      <c r="BV452" s="354">
        <v>52.45</v>
      </c>
      <c r="BW452" s="354">
        <v>-30.72</v>
      </c>
      <c r="BX452" s="354">
        <v>2.71</v>
      </c>
      <c r="BY452" s="354">
        <v>9.85</v>
      </c>
      <c r="BZ452" s="354">
        <v>10.626288659793817</v>
      </c>
      <c r="CA452" s="354">
        <v>13.3</v>
      </c>
      <c r="CB452" s="354">
        <v>0.42126933073491374</v>
      </c>
      <c r="CC452" s="354">
        <v>-2.1479055493209351</v>
      </c>
      <c r="CD452" s="354">
        <v>0.15</v>
      </c>
      <c r="CE452" s="354">
        <v>1.2</v>
      </c>
      <c r="CF452" s="354">
        <v>1.1000000000000001</v>
      </c>
      <c r="CG452" s="354">
        <v>0.69</v>
      </c>
      <c r="CH452" s="353" t="s">
        <v>100</v>
      </c>
      <c r="CI452" s="355">
        <v>1304.45</v>
      </c>
    </row>
    <row r="453" spans="1:87" ht="13.5" thickBot="1">
      <c r="A453" s="353" t="s">
        <v>1146</v>
      </c>
      <c r="B453" s="353" t="s">
        <v>1147</v>
      </c>
      <c r="C453" s="353" t="s">
        <v>96</v>
      </c>
      <c r="D453" s="353" t="s">
        <v>208</v>
      </c>
      <c r="E453" s="353" t="s">
        <v>209</v>
      </c>
      <c r="F453" s="353" t="s">
        <v>99</v>
      </c>
      <c r="G453" s="353">
        <v>12</v>
      </c>
      <c r="H453" s="353">
        <v>202112</v>
      </c>
      <c r="I453" s="353">
        <v>20221027</v>
      </c>
      <c r="J453" s="353">
        <v>20230209</v>
      </c>
      <c r="K453" s="354">
        <v>23076.61</v>
      </c>
      <c r="L453" s="354">
        <v>119.11</v>
      </c>
      <c r="M453" s="354">
        <v>194</v>
      </c>
      <c r="N453" s="354">
        <v>0.6</v>
      </c>
      <c r="O453" s="354">
        <v>1.58</v>
      </c>
      <c r="P453" s="354">
        <v>1.23</v>
      </c>
      <c r="Q453" s="354">
        <v>1.08</v>
      </c>
      <c r="R453" s="354">
        <v>1.27</v>
      </c>
      <c r="S453" s="354">
        <v>-13.73</v>
      </c>
      <c r="T453" s="354">
        <v>2.85</v>
      </c>
      <c r="U453" s="354">
        <v>5.84</v>
      </c>
      <c r="V453" s="354">
        <v>5.9</v>
      </c>
      <c r="W453" s="354">
        <v>6.02</v>
      </c>
      <c r="X453" s="354">
        <v>6.27</v>
      </c>
      <c r="Y453" s="374">
        <f t="shared" si="18"/>
        <v>2.0338983050847359E-2</v>
      </c>
      <c r="Z453" s="374">
        <f t="shared" si="19"/>
        <v>4.1528239202657913E-2</v>
      </c>
      <c r="AA453" s="354">
        <v>3.3</v>
      </c>
      <c r="AB453" s="354">
        <v>6</v>
      </c>
      <c r="AC453" s="354">
        <v>20.399999999999999</v>
      </c>
      <c r="AD453" s="354">
        <v>19.79</v>
      </c>
      <c r="AE453" s="354">
        <v>19.010000000000002</v>
      </c>
      <c r="AF453" s="354">
        <v>3.3</v>
      </c>
      <c r="AG453" s="354">
        <v>100.51295336787564</v>
      </c>
      <c r="AH453" s="354">
        <v>5.823834196891192</v>
      </c>
      <c r="AI453" s="354">
        <v>10.917098445595856</v>
      </c>
      <c r="AJ453" s="354">
        <v>-7.0569948186528499</v>
      </c>
      <c r="AK453" s="354">
        <v>10.609046037019461</v>
      </c>
      <c r="AL453" s="354">
        <v>8.6199999999999992</v>
      </c>
      <c r="AM453" s="354">
        <v>2.57</v>
      </c>
      <c r="AN453" s="354">
        <v>1.19</v>
      </c>
      <c r="AO453" s="354">
        <v>2.1789917006031239</v>
      </c>
      <c r="AP453" s="354">
        <v>13.034307739747147</v>
      </c>
      <c r="AQ453" s="354">
        <v>20.061822496440438</v>
      </c>
      <c r="AR453" s="354">
        <v>-31.035433186490454</v>
      </c>
      <c r="AS453" s="354">
        <v>0.13471502590673576</v>
      </c>
      <c r="AT453" s="354">
        <v>46.38</v>
      </c>
      <c r="AU453" s="354">
        <v>5.01</v>
      </c>
      <c r="AV453" s="354">
        <v>22.89</v>
      </c>
      <c r="AW453" s="354">
        <v>14964</v>
      </c>
      <c r="AX453" s="354">
        <v>16825.349999999999</v>
      </c>
      <c r="AY453" s="374">
        <v>0.2288741069228874</v>
      </c>
      <c r="AZ453" s="374">
        <v>-0.33698830409356723</v>
      </c>
      <c r="BA453" s="374">
        <v>-0.24723061430010071</v>
      </c>
      <c r="BB453" s="374">
        <v>-0.33991537376586745</v>
      </c>
      <c r="BC453" s="374">
        <v>-0.24723061430010071</v>
      </c>
      <c r="BD453" s="354">
        <v>12.9</v>
      </c>
      <c r="BE453" s="374">
        <v>4.6618066213549657E-2</v>
      </c>
      <c r="BF453" s="374">
        <v>2.6900248899100133E-2</v>
      </c>
      <c r="BG453" s="354">
        <v>4.6100000000000003</v>
      </c>
      <c r="BH453" s="354">
        <v>4.71</v>
      </c>
      <c r="BI453" s="354">
        <v>2.77</v>
      </c>
      <c r="BJ453" s="354">
        <v>3.1</v>
      </c>
      <c r="BK453" s="374">
        <v>-1.6464167062173709</v>
      </c>
      <c r="BL453" s="374">
        <v>-0.1788236507036445</v>
      </c>
      <c r="BM453" s="354">
        <v>2.97</v>
      </c>
      <c r="BN453" s="354">
        <v>3.2</v>
      </c>
      <c r="BO453" s="374">
        <v>0.77131316725978649</v>
      </c>
      <c r="BP453" s="374">
        <v>5.0283493324910999E-2</v>
      </c>
      <c r="BQ453" s="374">
        <v>-6.0930709883032723E-2</v>
      </c>
      <c r="BR453" s="354">
        <v>1286</v>
      </c>
      <c r="BS453" s="354">
        <v>2803</v>
      </c>
      <c r="BT453" s="354">
        <v>2678</v>
      </c>
      <c r="BU453" s="354">
        <v>14531</v>
      </c>
      <c r="BV453" s="354">
        <v>907</v>
      </c>
      <c r="BW453" s="354">
        <v>-33.700000000000003</v>
      </c>
      <c r="BX453" s="354">
        <v>5.79</v>
      </c>
      <c r="BY453" s="354">
        <v>5.84</v>
      </c>
      <c r="BZ453" s="354">
        <v>2.6619718309859155</v>
      </c>
      <c r="CA453" s="354">
        <v>66</v>
      </c>
      <c r="CB453" s="354">
        <v>0.78581303332221009</v>
      </c>
      <c r="CC453" s="354">
        <v>6.1415356151711382</v>
      </c>
      <c r="CD453" s="354">
        <v>1.94</v>
      </c>
      <c r="CE453" s="354">
        <v>0.79</v>
      </c>
      <c r="CF453" s="354">
        <v>0.39</v>
      </c>
      <c r="CG453" s="354">
        <v>0.1</v>
      </c>
      <c r="CH453" s="353" t="s">
        <v>100</v>
      </c>
      <c r="CI453" s="355">
        <v>8713</v>
      </c>
    </row>
    <row r="454" spans="1:87" ht="13.5" thickBot="1">
      <c r="A454" s="353" t="s">
        <v>1148</v>
      </c>
      <c r="B454" s="353" t="s">
        <v>1149</v>
      </c>
      <c r="C454" s="353" t="s">
        <v>96</v>
      </c>
      <c r="D454" s="353" t="s">
        <v>116</v>
      </c>
      <c r="E454" s="353" t="s">
        <v>312</v>
      </c>
      <c r="F454" s="353" t="s">
        <v>105</v>
      </c>
      <c r="G454" s="353">
        <v>12</v>
      </c>
      <c r="H454" s="353">
        <v>202112</v>
      </c>
      <c r="I454" s="353">
        <v>20221028</v>
      </c>
      <c r="J454" s="353">
        <v>20230224</v>
      </c>
      <c r="K454" s="354">
        <v>5503.2</v>
      </c>
      <c r="L454" s="354">
        <v>56.88</v>
      </c>
      <c r="M454" s="354">
        <v>97</v>
      </c>
      <c r="N454" s="354">
        <v>0.81</v>
      </c>
      <c r="O454" s="354">
        <v>0.86</v>
      </c>
      <c r="P454" s="354">
        <v>0.97</v>
      </c>
      <c r="Q454" s="354">
        <v>0.96</v>
      </c>
      <c r="R454" s="354">
        <v>4.6500000000000004</v>
      </c>
      <c r="S454" s="354">
        <v>-9.09</v>
      </c>
      <c r="T454" s="354">
        <v>0.22</v>
      </c>
      <c r="U454" s="354">
        <v>3.43</v>
      </c>
      <c r="V454" s="354">
        <v>3.03</v>
      </c>
      <c r="W454" s="354">
        <v>3.56</v>
      </c>
      <c r="X454" s="354">
        <v>3.95</v>
      </c>
      <c r="Y454" s="374">
        <f t="shared" si="18"/>
        <v>0.17491749174917492</v>
      </c>
      <c r="Z454" s="374">
        <f t="shared" si="19"/>
        <v>0.1095505617977528</v>
      </c>
      <c r="AA454" s="354"/>
      <c r="AB454" s="354"/>
      <c r="AC454" s="354">
        <v>16.579999999999998</v>
      </c>
      <c r="AD454" s="354">
        <v>15.98</v>
      </c>
      <c r="AE454" s="354">
        <v>14.4</v>
      </c>
      <c r="AF454" s="354"/>
      <c r="AG454" s="354">
        <v>9.3071354705274043</v>
      </c>
      <c r="AH454" s="354">
        <v>3.8469493278179936</v>
      </c>
      <c r="AI454" s="354">
        <v>7.0527404343329883</v>
      </c>
      <c r="AJ454" s="354">
        <v>4.8086866597724924</v>
      </c>
      <c r="AK454" s="354">
        <v>7.848013196480939</v>
      </c>
      <c r="AL454" s="354">
        <v>10.58</v>
      </c>
      <c r="AM454" s="354">
        <v>1.33</v>
      </c>
      <c r="AN454" s="354">
        <v>6.11</v>
      </c>
      <c r="AO454" s="354">
        <v>8.9937166666666659</v>
      </c>
      <c r="AP454" s="354">
        <v>10.220132575757576</v>
      </c>
      <c r="AQ454" s="354">
        <v>11.868541055718476</v>
      </c>
      <c r="AR454" s="354">
        <v>17.407193548387095</v>
      </c>
      <c r="AS454" s="354">
        <v>3.6711478800413651</v>
      </c>
      <c r="AT454" s="354">
        <v>42.63</v>
      </c>
      <c r="AU454" s="354"/>
      <c r="AV454" s="354">
        <v>11.41</v>
      </c>
      <c r="AW454" s="354">
        <v>840</v>
      </c>
      <c r="AX454" s="354">
        <v>910.37</v>
      </c>
      <c r="AY454" s="374">
        <v>0.11405835543766578</v>
      </c>
      <c r="AZ454" s="374">
        <v>-1.6025641025641024E-2</v>
      </c>
      <c r="BA454" s="374">
        <v>-2.8985507246376812E-2</v>
      </c>
      <c r="BB454" s="374">
        <v>2.0962806453383991E-2</v>
      </c>
      <c r="BC454" s="374">
        <v>-2.8985507246376812E-2</v>
      </c>
      <c r="BD454" s="354">
        <v>8.24</v>
      </c>
      <c r="BE454" s="374">
        <v>5.7772337821297433E-2</v>
      </c>
      <c r="BF454" s="374">
        <v>5.8307210031347971E-2</v>
      </c>
      <c r="BG454" s="354">
        <v>4.71</v>
      </c>
      <c r="BH454" s="354"/>
      <c r="BI454" s="354">
        <v>4.05</v>
      </c>
      <c r="BJ454" s="354"/>
      <c r="BK454" s="374">
        <v>-0.31818181818181818</v>
      </c>
      <c r="BL454" s="374">
        <v>-0.24111111111111111</v>
      </c>
      <c r="BM454" s="354">
        <v>4.5</v>
      </c>
      <c r="BN454" s="354"/>
      <c r="BO454" s="374">
        <v>0.82143010752688184</v>
      </c>
      <c r="BP454" s="374">
        <v>6.9502246211707197E-2</v>
      </c>
      <c r="BQ454" s="374">
        <v>8.687780776463401E-2</v>
      </c>
      <c r="BR454" s="354">
        <v>534</v>
      </c>
      <c r="BS454" s="354">
        <v>718</v>
      </c>
      <c r="BT454" s="354">
        <v>520</v>
      </c>
      <c r="BU454" s="354">
        <v>3036</v>
      </c>
      <c r="BV454" s="354">
        <v>307</v>
      </c>
      <c r="BW454" s="354">
        <v>-1.6</v>
      </c>
      <c r="BX454" s="354">
        <v>41.33</v>
      </c>
      <c r="BY454" s="354">
        <v>37.22</v>
      </c>
      <c r="BZ454" s="354">
        <v>3.6307692307692303</v>
      </c>
      <c r="CA454" s="354">
        <v>42.57</v>
      </c>
      <c r="CB454" s="354">
        <v>0.51003682147523455</v>
      </c>
      <c r="CC454" s="354">
        <v>3.4621212121212119</v>
      </c>
      <c r="CD454" s="354">
        <v>0.74</v>
      </c>
      <c r="CE454" s="354">
        <v>2.14</v>
      </c>
      <c r="CF454" s="354">
        <v>2.0299999999999998</v>
      </c>
      <c r="CG454" s="354">
        <v>1.08</v>
      </c>
      <c r="CH454" s="353" t="s">
        <v>100</v>
      </c>
      <c r="CI454" s="355">
        <v>4021</v>
      </c>
    </row>
    <row r="455" spans="1:87" ht="13.5" thickBot="1">
      <c r="A455" s="353" t="s">
        <v>1150</v>
      </c>
      <c r="B455" s="353" t="s">
        <v>1151</v>
      </c>
      <c r="C455" s="353" t="s">
        <v>96</v>
      </c>
      <c r="D455" s="353" t="s">
        <v>208</v>
      </c>
      <c r="E455" s="353" t="s">
        <v>209</v>
      </c>
      <c r="F455" s="353" t="s">
        <v>99</v>
      </c>
      <c r="G455" s="353">
        <v>12</v>
      </c>
      <c r="H455" s="353">
        <v>202112</v>
      </c>
      <c r="I455" s="353">
        <v>20221103</v>
      </c>
      <c r="J455" s="353">
        <v>20230209</v>
      </c>
      <c r="K455" s="354">
        <v>78939.14</v>
      </c>
      <c r="L455" s="354">
        <v>102.51</v>
      </c>
      <c r="M455" s="354">
        <v>770</v>
      </c>
      <c r="N455" s="354">
        <v>0.41</v>
      </c>
      <c r="O455" s="354">
        <v>1.83</v>
      </c>
      <c r="P455" s="354">
        <v>1.1399999999999999</v>
      </c>
      <c r="Q455" s="354">
        <v>1.39</v>
      </c>
      <c r="R455" s="354">
        <v>-2.73</v>
      </c>
      <c r="S455" s="354">
        <v>3.64</v>
      </c>
      <c r="T455" s="354">
        <v>-0.52</v>
      </c>
      <c r="U455" s="354">
        <v>5.16</v>
      </c>
      <c r="V455" s="354">
        <v>5.23</v>
      </c>
      <c r="W455" s="354">
        <v>5.31</v>
      </c>
      <c r="X455" s="354">
        <v>5.68</v>
      </c>
      <c r="Y455" s="374">
        <f t="shared" si="18"/>
        <v>1.5296367112810572E-2</v>
      </c>
      <c r="Z455" s="374">
        <f t="shared" si="19"/>
        <v>6.9679849340866351E-2</v>
      </c>
      <c r="AA455" s="354">
        <v>2.94</v>
      </c>
      <c r="AB455" s="354">
        <v>5.46</v>
      </c>
      <c r="AC455" s="354">
        <v>19.87</v>
      </c>
      <c r="AD455" s="354">
        <v>19.29</v>
      </c>
      <c r="AE455" s="354">
        <v>18.04</v>
      </c>
      <c r="AF455" s="354">
        <v>3.53</v>
      </c>
      <c r="AG455" s="354">
        <v>36.393506493506493</v>
      </c>
      <c r="AH455" s="354">
        <v>4.9870129870129869</v>
      </c>
      <c r="AI455" s="354">
        <v>7.0155844155844154</v>
      </c>
      <c r="AJ455" s="354">
        <v>8.7675324675324671</v>
      </c>
      <c r="AK455" s="354">
        <v>14.30244353942984</v>
      </c>
      <c r="AL455" s="354">
        <v>8.0500000000000007</v>
      </c>
      <c r="AM455" s="354">
        <v>1.57</v>
      </c>
      <c r="AN455" s="354">
        <v>2.82</v>
      </c>
      <c r="AO455" s="354">
        <v>5.3787174820683008</v>
      </c>
      <c r="AP455" s="354">
        <v>12.561696808067341</v>
      </c>
      <c r="AQ455" s="354">
        <v>27.902221399481672</v>
      </c>
      <c r="AR455" s="354">
        <v>22.326736779736336</v>
      </c>
      <c r="AS455" s="354">
        <v>0.58831168831168834</v>
      </c>
      <c r="AT455" s="354">
        <v>65.209999999999994</v>
      </c>
      <c r="AU455" s="354">
        <v>1.91</v>
      </c>
      <c r="AV455" s="354">
        <v>5.15</v>
      </c>
      <c r="AW455" s="354">
        <v>25097</v>
      </c>
      <c r="AX455" s="354">
        <v>27926.84</v>
      </c>
      <c r="AY455" s="374">
        <v>5.1491536785654435E-2</v>
      </c>
      <c r="AZ455" s="374">
        <v>1.8380537400145245</v>
      </c>
      <c r="BA455" s="374">
        <v>0.18010103228640456</v>
      </c>
      <c r="BB455" s="374">
        <v>1.7058699005050351</v>
      </c>
      <c r="BC455" s="374">
        <v>0.18010103228640456</v>
      </c>
      <c r="BD455" s="354">
        <v>8.24</v>
      </c>
      <c r="BE455" s="374">
        <v>3.6273427503324386E-2</v>
      </c>
      <c r="BF455" s="374">
        <v>2.1776114324600204E-2</v>
      </c>
      <c r="BG455" s="354">
        <v>3.57</v>
      </c>
      <c r="BH455" s="354">
        <v>3.69</v>
      </c>
      <c r="BI455" s="354">
        <v>2.37</v>
      </c>
      <c r="BJ455" s="354">
        <v>2.41</v>
      </c>
      <c r="BK455" s="374">
        <v>-1.0625694187338024</v>
      </c>
      <c r="BL455" s="374">
        <v>-0.20483174535203225</v>
      </c>
      <c r="BM455" s="354">
        <v>3.92</v>
      </c>
      <c r="BN455" s="354">
        <v>4.16</v>
      </c>
      <c r="BO455" s="374">
        <v>0.79807291666666658</v>
      </c>
      <c r="BP455" s="374">
        <v>4.9701145973818882E-2</v>
      </c>
      <c r="BQ455" s="374">
        <v>8.7378238663867527E-2</v>
      </c>
      <c r="BR455" s="354">
        <v>6044</v>
      </c>
      <c r="BS455" s="354">
        <v>11707</v>
      </c>
      <c r="BT455" s="354">
        <v>9796</v>
      </c>
      <c r="BU455" s="354">
        <v>60448</v>
      </c>
      <c r="BV455" s="354">
        <v>3908</v>
      </c>
      <c r="BW455" s="354">
        <v>183.81</v>
      </c>
      <c r="BX455" s="354">
        <v>14.03</v>
      </c>
      <c r="BY455" s="354">
        <v>14.58</v>
      </c>
      <c r="BZ455" s="354">
        <v>2.4025758205234733</v>
      </c>
      <c r="CA455" s="354">
        <v>55.88</v>
      </c>
      <c r="CB455" s="354">
        <v>0.70415674265623229</v>
      </c>
      <c r="CC455" s="354">
        <v>6.1226768897408119</v>
      </c>
      <c r="CD455" s="354">
        <v>1.32</v>
      </c>
      <c r="CE455" s="354">
        <v>0.77</v>
      </c>
      <c r="CF455" s="354">
        <v>0.42</v>
      </c>
      <c r="CG455" s="354">
        <v>0.2</v>
      </c>
      <c r="CH455" s="355">
        <v>1962</v>
      </c>
      <c r="CI455" s="355">
        <v>49174</v>
      </c>
    </row>
    <row r="456" spans="1:87" ht="13.5" thickBot="1">
      <c r="A456" s="353" t="s">
        <v>1152</v>
      </c>
      <c r="B456" s="353" t="s">
        <v>1153</v>
      </c>
      <c r="C456" s="353" t="s">
        <v>96</v>
      </c>
      <c r="D456" s="353" t="s">
        <v>123</v>
      </c>
      <c r="E456" s="353" t="s">
        <v>651</v>
      </c>
      <c r="F456" s="353" t="s">
        <v>105</v>
      </c>
      <c r="G456" s="353">
        <v>12</v>
      </c>
      <c r="H456" s="353">
        <v>202112</v>
      </c>
      <c r="I456" s="353">
        <v>20221027</v>
      </c>
      <c r="J456" s="353">
        <v>20230126</v>
      </c>
      <c r="K456" s="354">
        <v>8244.3799999999992</v>
      </c>
      <c r="L456" s="354">
        <v>128.22</v>
      </c>
      <c r="M456" s="354">
        <v>64</v>
      </c>
      <c r="N456" s="354">
        <v>1.1100000000000001</v>
      </c>
      <c r="O456" s="354">
        <v>2.19</v>
      </c>
      <c r="P456" s="354">
        <v>2.77</v>
      </c>
      <c r="Q456" s="354">
        <v>2.66</v>
      </c>
      <c r="R456" s="354">
        <v>18.260000000000002</v>
      </c>
      <c r="S456" s="354">
        <v>2.2599999999999998</v>
      </c>
      <c r="T456" s="354">
        <v>9.1999999999999993</v>
      </c>
      <c r="U456" s="354">
        <v>7.45</v>
      </c>
      <c r="V456" s="354">
        <v>6.58</v>
      </c>
      <c r="W456" s="354">
        <v>8.69</v>
      </c>
      <c r="X456" s="354">
        <v>11.12</v>
      </c>
      <c r="Y456" s="374">
        <f t="shared" si="18"/>
        <v>0.32066869300911849</v>
      </c>
      <c r="Z456" s="374">
        <f t="shared" si="19"/>
        <v>0.27963176064441875</v>
      </c>
      <c r="AA456" s="354">
        <v>0.6</v>
      </c>
      <c r="AB456" s="354">
        <v>9.5</v>
      </c>
      <c r="AC456" s="354">
        <v>17.21</v>
      </c>
      <c r="AD456" s="354">
        <v>14.75</v>
      </c>
      <c r="AE456" s="354">
        <v>11.53</v>
      </c>
      <c r="AF456" s="354">
        <v>1.55</v>
      </c>
      <c r="AG456" s="354">
        <v>16.667386778127398</v>
      </c>
      <c r="AH456" s="354">
        <v>6.0514096964573643</v>
      </c>
      <c r="AI456" s="354">
        <v>9.9499365988822621</v>
      </c>
      <c r="AJ456" s="354">
        <v>9.4996790807620659</v>
      </c>
      <c r="AK456" s="354">
        <v>12.637266453951591</v>
      </c>
      <c r="AL456" s="354">
        <v>13</v>
      </c>
      <c r="AM456" s="354">
        <v>3.09</v>
      </c>
      <c r="AN456" s="354">
        <v>5.07</v>
      </c>
      <c r="AO456" s="354">
        <v>6.9193670869431276</v>
      </c>
      <c r="AP456" s="354">
        <v>10.998543574523229</v>
      </c>
      <c r="AQ456" s="354">
        <v>11.590804258077508</v>
      </c>
      <c r="AR456" s="354">
        <v>12.140175106702042</v>
      </c>
      <c r="AS456" s="354">
        <v>282.78824026675431</v>
      </c>
      <c r="AT456" s="354">
        <v>41.48</v>
      </c>
      <c r="AU456" s="354">
        <v>2.41</v>
      </c>
      <c r="AV456" s="354">
        <v>-6.12</v>
      </c>
      <c r="AW456" s="354">
        <v>1395.5</v>
      </c>
      <c r="AX456" s="354">
        <v>1754.48</v>
      </c>
      <c r="AY456" s="374">
        <v>-4.846491912685446E-2</v>
      </c>
      <c r="AZ456" s="374">
        <v>0.33799686547828633</v>
      </c>
      <c r="BA456" s="374">
        <v>0</v>
      </c>
      <c r="BB456" s="374">
        <v>0.36222301228684328</v>
      </c>
      <c r="BC456" s="374">
        <v>0</v>
      </c>
      <c r="BD456" s="354">
        <v>14.18</v>
      </c>
      <c r="BE456" s="374">
        <v>0</v>
      </c>
      <c r="BF456" s="374">
        <v>7.3011123620299167E-3</v>
      </c>
      <c r="BG456" s="354">
        <v>12.81</v>
      </c>
      <c r="BH456" s="354">
        <v>10.11</v>
      </c>
      <c r="BI456" s="354">
        <v>0.95</v>
      </c>
      <c r="BJ456" s="354">
        <v>1.0900000000000001</v>
      </c>
      <c r="BK456" s="374">
        <v>-4.5252300217749751E-2</v>
      </c>
      <c r="BL456" s="374">
        <v>-2.7014283889485825E-2</v>
      </c>
      <c r="BM456" s="354">
        <v>2.71</v>
      </c>
      <c r="BN456" s="354">
        <v>2.84</v>
      </c>
      <c r="BO456" s="374">
        <v>0.53541243487393875</v>
      </c>
      <c r="BP456" s="374">
        <v>4.812636946442949E-2</v>
      </c>
      <c r="BQ456" s="374">
        <v>7.5550175606506009E-2</v>
      </c>
      <c r="BR456" s="354">
        <v>498.92</v>
      </c>
      <c r="BS456" s="354">
        <v>687.45</v>
      </c>
      <c r="BT456" s="354">
        <v>631.54</v>
      </c>
      <c r="BU456" s="354">
        <v>222.19</v>
      </c>
      <c r="BV456" s="354">
        <v>443.08</v>
      </c>
      <c r="BW456" s="354">
        <v>33.799999999999997</v>
      </c>
      <c r="BX456" s="354">
        <v>30.07</v>
      </c>
      <c r="BY456" s="354">
        <v>30.06</v>
      </c>
      <c r="BZ456" s="354">
        <v>0</v>
      </c>
      <c r="CA456" s="354">
        <v>7.33</v>
      </c>
      <c r="CB456" s="354">
        <v>0.9468799362605772</v>
      </c>
      <c r="CC456" s="354">
        <v>-0.99299063327650205</v>
      </c>
      <c r="CD456" s="354">
        <v>0.08</v>
      </c>
      <c r="CE456" s="354">
        <v>0.63</v>
      </c>
      <c r="CF456" s="354">
        <v>0.72</v>
      </c>
      <c r="CG456" s="354">
        <v>0.36</v>
      </c>
      <c r="CH456" s="353">
        <v>145.44999999999999</v>
      </c>
      <c r="CI456" s="355">
        <v>4294.1000000000004</v>
      </c>
    </row>
    <row r="457" spans="1:87" ht="13.5" thickBot="1">
      <c r="A457" s="353" t="s">
        <v>1154</v>
      </c>
      <c r="B457" s="353" t="s">
        <v>1155</v>
      </c>
      <c r="C457" s="353" t="s">
        <v>96</v>
      </c>
      <c r="D457" s="353" t="s">
        <v>129</v>
      </c>
      <c r="E457" s="353" t="s">
        <v>819</v>
      </c>
      <c r="F457" s="353" t="s">
        <v>99</v>
      </c>
      <c r="G457" s="353">
        <v>12</v>
      </c>
      <c r="H457" s="353">
        <v>202112</v>
      </c>
      <c r="I457" s="353">
        <v>20221028</v>
      </c>
      <c r="J457" s="353">
        <v>20230209</v>
      </c>
      <c r="K457" s="354">
        <v>6576.4</v>
      </c>
      <c r="L457" s="354">
        <v>72.989999999999995</v>
      </c>
      <c r="M457" s="354">
        <v>90</v>
      </c>
      <c r="N457" s="354">
        <v>0.99</v>
      </c>
      <c r="O457" s="354">
        <v>1.65</v>
      </c>
      <c r="P457" s="354">
        <v>0.88</v>
      </c>
      <c r="Q457" s="354">
        <v>1.22</v>
      </c>
      <c r="R457" s="354">
        <v>-12.12</v>
      </c>
      <c r="S457" s="354">
        <v>9</v>
      </c>
      <c r="T457" s="354">
        <v>-0.97</v>
      </c>
      <c r="U457" s="354">
        <v>7.38</v>
      </c>
      <c r="V457" s="354">
        <v>8.89</v>
      </c>
      <c r="W457" s="354">
        <v>6.31</v>
      </c>
      <c r="X457" s="354">
        <v>6.46</v>
      </c>
      <c r="Y457" s="374">
        <f t="shared" si="18"/>
        <v>-0.2902137232845895</v>
      </c>
      <c r="Z457" s="374">
        <f t="shared" si="19"/>
        <v>2.3771790808240878E-2</v>
      </c>
      <c r="AA457" s="354">
        <v>26.75</v>
      </c>
      <c r="AB457" s="354">
        <v>8.43</v>
      </c>
      <c r="AC457" s="354">
        <v>9.89</v>
      </c>
      <c r="AD457" s="354">
        <v>11.56</v>
      </c>
      <c r="AE457" s="354">
        <v>11.29</v>
      </c>
      <c r="AF457" s="354">
        <v>1.37</v>
      </c>
      <c r="AG457" s="354">
        <v>127.65437691970162</v>
      </c>
      <c r="AH457" s="354">
        <v>7.4568889863975425</v>
      </c>
      <c r="AI457" s="354">
        <v>19.205089951733218</v>
      </c>
      <c r="AJ457" s="354">
        <v>12.642979376919699</v>
      </c>
      <c r="AK457" s="354">
        <v>3.770354639420221</v>
      </c>
      <c r="AL457" s="354">
        <v>4.42</v>
      </c>
      <c r="AM457" s="354">
        <v>9.3699999999999992</v>
      </c>
      <c r="AN457" s="354">
        <v>0.56999999999999995</v>
      </c>
      <c r="AO457" s="354">
        <v>1.570001202202669</v>
      </c>
      <c r="AP457" s="354">
        <v>9.3669758561499883</v>
      </c>
      <c r="AQ457" s="354">
        <v>10.435646265342118</v>
      </c>
      <c r="AR457" s="354">
        <v>15.852080372466236</v>
      </c>
      <c r="AS457" s="354">
        <v>4.8465884159719179</v>
      </c>
      <c r="AT457" s="354">
        <v>7.79</v>
      </c>
      <c r="AU457" s="354">
        <v>-1.9</v>
      </c>
      <c r="AV457" s="354">
        <v>0.59</v>
      </c>
      <c r="AW457" s="354">
        <v>11618.8</v>
      </c>
      <c r="AX457" s="354">
        <v>11638.39</v>
      </c>
      <c r="AY457" s="374">
        <v>5.9038471061773051E-3</v>
      </c>
      <c r="AZ457" s="374">
        <v>0.26473226634541558</v>
      </c>
      <c r="BA457" s="374">
        <v>6.0623048253430234E-2</v>
      </c>
      <c r="BB457" s="374">
        <v>0.4396284829721363</v>
      </c>
      <c r="BC457" s="374">
        <v>6.0623048253430234E-2</v>
      </c>
      <c r="BD457" s="354">
        <v>85.6</v>
      </c>
      <c r="BE457" s="374">
        <v>0.1020649746713726</v>
      </c>
      <c r="BF457" s="374">
        <v>4.0505696431980674E-2</v>
      </c>
      <c r="BG457" s="354">
        <v>6.62</v>
      </c>
      <c r="BH457" s="354">
        <v>6.57</v>
      </c>
      <c r="BI457" s="354">
        <v>4.3</v>
      </c>
      <c r="BJ457" s="354">
        <v>4.4000000000000004</v>
      </c>
      <c r="BK457" s="374">
        <v>-0.34168601091198214</v>
      </c>
      <c r="BL457" s="374">
        <v>-5.1405292424413121E-2</v>
      </c>
      <c r="BM457" s="354">
        <v>0</v>
      </c>
      <c r="BN457" s="354">
        <v>0</v>
      </c>
      <c r="BO457" s="374">
        <v>0</v>
      </c>
      <c r="BP457" s="374">
        <v>0.10298148027064692</v>
      </c>
      <c r="BQ457" s="374">
        <v>0.17460267058306453</v>
      </c>
      <c r="BR457" s="354">
        <v>1518.49</v>
      </c>
      <c r="BS457" s="354">
        <v>2199.11</v>
      </c>
      <c r="BT457" s="354">
        <v>1684.06</v>
      </c>
      <c r="BU457" s="354">
        <v>8729.15</v>
      </c>
      <c r="BV457" s="354">
        <v>978.45</v>
      </c>
      <c r="BW457" s="354">
        <v>26.47</v>
      </c>
      <c r="BX457" s="354">
        <v>5.84</v>
      </c>
      <c r="BY457" s="354">
        <v>6.31</v>
      </c>
      <c r="BZ457" s="354">
        <v>4.4865211614413187</v>
      </c>
      <c r="CA457" s="354">
        <v>93.58</v>
      </c>
      <c r="CB457" s="354">
        <v>0.87779126494778059</v>
      </c>
      <c r="CC457" s="354">
        <v>5.9827272932350875</v>
      </c>
      <c r="CD457" s="354">
        <v>12.63</v>
      </c>
      <c r="CE457" s="354">
        <v>1.26</v>
      </c>
      <c r="CF457" s="354">
        <v>1.28</v>
      </c>
      <c r="CG457" s="354">
        <v>0.27</v>
      </c>
      <c r="CH457" s="353" t="s">
        <v>100</v>
      </c>
      <c r="CI457" s="353">
        <v>936.15</v>
      </c>
    </row>
    <row r="458" spans="1:87" ht="13.5" thickBot="1">
      <c r="A458" s="353" t="s">
        <v>1156</v>
      </c>
      <c r="B458" s="353" t="s">
        <v>1157</v>
      </c>
      <c r="C458" s="353" t="s">
        <v>96</v>
      </c>
      <c r="D458" s="353" t="s">
        <v>116</v>
      </c>
      <c r="E458" s="353" t="s">
        <v>228</v>
      </c>
      <c r="F458" s="353" t="s">
        <v>99</v>
      </c>
      <c r="G458" s="353">
        <v>12</v>
      </c>
      <c r="H458" s="353">
        <v>202112</v>
      </c>
      <c r="I458" s="353">
        <v>20221101</v>
      </c>
      <c r="J458" s="353">
        <v>20230221</v>
      </c>
      <c r="K458" s="354">
        <v>40254.85</v>
      </c>
      <c r="L458" s="354">
        <v>61.58</v>
      </c>
      <c r="M458" s="354">
        <v>654</v>
      </c>
      <c r="N458" s="354">
        <v>2.38</v>
      </c>
      <c r="O458" s="354">
        <v>2.13</v>
      </c>
      <c r="P458" s="354">
        <v>2.0499999999999998</v>
      </c>
      <c r="Q458" s="354">
        <v>2.2799999999999998</v>
      </c>
      <c r="R458" s="354">
        <v>2.35</v>
      </c>
      <c r="S458" s="354">
        <v>8.82</v>
      </c>
      <c r="T458" s="354">
        <v>8.52</v>
      </c>
      <c r="U458" s="354">
        <v>8.0399999999999991</v>
      </c>
      <c r="V458" s="354">
        <v>3.36</v>
      </c>
      <c r="W458" s="354">
        <v>8.7200000000000006</v>
      </c>
      <c r="X458" s="354">
        <v>8.94</v>
      </c>
      <c r="Y458" s="374">
        <f t="shared" si="18"/>
        <v>1.5952380952380953</v>
      </c>
      <c r="Z458" s="374">
        <f t="shared" si="19"/>
        <v>2.5229357798165042E-2</v>
      </c>
      <c r="AA458" s="354">
        <v>24.68</v>
      </c>
      <c r="AB458" s="354">
        <v>53.53</v>
      </c>
      <c r="AC458" s="354">
        <v>7.66</v>
      </c>
      <c r="AD458" s="354">
        <v>7.06</v>
      </c>
      <c r="AE458" s="354">
        <v>6.89</v>
      </c>
      <c r="AF458" s="354">
        <v>0.13</v>
      </c>
      <c r="AG458" s="354">
        <v>29.496147919876737</v>
      </c>
      <c r="AH458" s="354">
        <v>9.7380585516178737</v>
      </c>
      <c r="AI458" s="354">
        <v>12.688751926040062</v>
      </c>
      <c r="AJ458" s="354">
        <v>5.2634822804314334</v>
      </c>
      <c r="AK458" s="354">
        <v>4.7349022465088035</v>
      </c>
      <c r="AL458" s="354">
        <v>9.25</v>
      </c>
      <c r="AM458" s="354">
        <v>3.66</v>
      </c>
      <c r="AN458" s="354">
        <v>2.1</v>
      </c>
      <c r="AO458" s="354">
        <v>2.3254933918403595</v>
      </c>
      <c r="AP458" s="354">
        <v>4.2792386811496685</v>
      </c>
      <c r="AQ458" s="354">
        <v>5.4058190649666056</v>
      </c>
      <c r="AR458" s="354">
        <v>13.031885245901639</v>
      </c>
      <c r="AS458" s="354">
        <v>1.8258859784283512</v>
      </c>
      <c r="AT458" s="354">
        <v>16.84</v>
      </c>
      <c r="AU458" s="354">
        <v>-2.29</v>
      </c>
      <c r="AV458" s="354">
        <v>152.82</v>
      </c>
      <c r="AW458" s="354">
        <v>12206</v>
      </c>
      <c r="AX458" s="354">
        <v>19916.830000000002</v>
      </c>
      <c r="AY458" s="374">
        <v>1.528169014084507</v>
      </c>
      <c r="AZ458" s="374">
        <v>2.0496268656716419</v>
      </c>
      <c r="BA458" s="374">
        <v>29.725663716814161</v>
      </c>
      <c r="BB458" s="374">
        <v>1.583580900536073</v>
      </c>
      <c r="BC458" s="374">
        <v>29.725663716814161</v>
      </c>
      <c r="BD458" s="354">
        <v>53.17</v>
      </c>
      <c r="BE458" s="374">
        <v>0.39961188237050305</v>
      </c>
      <c r="BF458" s="374">
        <v>0.26828543532707899</v>
      </c>
      <c r="BG458" s="354">
        <v>32.44</v>
      </c>
      <c r="BH458" s="354">
        <v>8.09</v>
      </c>
      <c r="BI458" s="354">
        <v>23.79</v>
      </c>
      <c r="BJ458" s="354">
        <v>5.96</v>
      </c>
      <c r="BK458" s="374">
        <v>-0.58518518518518514</v>
      </c>
      <c r="BL458" s="374">
        <v>-0.25173692733636316</v>
      </c>
      <c r="BM458" s="354">
        <v>1.17</v>
      </c>
      <c r="BN458" s="354">
        <v>3.23</v>
      </c>
      <c r="BO458" s="374">
        <v>0.53090664556962019</v>
      </c>
      <c r="BP458" s="374">
        <v>0.16208486271001787</v>
      </c>
      <c r="BQ458" s="374">
        <v>8.7607894148326121E-2</v>
      </c>
      <c r="BR458" s="354">
        <v>2898</v>
      </c>
      <c r="BS458" s="354">
        <v>5029</v>
      </c>
      <c r="BT458" s="354">
        <v>4505</v>
      </c>
      <c r="BU458" s="354">
        <v>6482</v>
      </c>
      <c r="BV458" s="354">
        <v>2813</v>
      </c>
      <c r="BW458" s="354">
        <v>204.96</v>
      </c>
      <c r="BX458" s="354">
        <v>33.01</v>
      </c>
      <c r="BY458" s="354">
        <v>27.82</v>
      </c>
      <c r="BZ458" s="354">
        <v>21.764227642276424</v>
      </c>
      <c r="CA458" s="354">
        <v>36.020000000000003</v>
      </c>
      <c r="CB458" s="354">
        <v>0.53275035021437367</v>
      </c>
      <c r="CC458" s="354">
        <v>0.53109679900028839</v>
      </c>
      <c r="CD458" s="354">
        <v>0.56000000000000005</v>
      </c>
      <c r="CE458" s="354">
        <v>1.1599999999999999</v>
      </c>
      <c r="CF458" s="354">
        <v>1.38</v>
      </c>
      <c r="CG458" s="354">
        <v>0.85</v>
      </c>
      <c r="CH458" s="353" t="s">
        <v>100</v>
      </c>
      <c r="CI458" s="355">
        <v>9399</v>
      </c>
    </row>
    <row r="459" spans="1:87" ht="13.5" thickBot="1">
      <c r="A459" s="353"/>
      <c r="B459" s="353" t="s">
        <v>1158</v>
      </c>
      <c r="C459" s="353" t="s">
        <v>108</v>
      </c>
      <c r="D459" s="353" t="s">
        <v>123</v>
      </c>
      <c r="E459" s="353" t="s">
        <v>182</v>
      </c>
      <c r="F459" s="353" t="s">
        <v>105</v>
      </c>
      <c r="G459" s="353">
        <v>12</v>
      </c>
      <c r="H459" s="353">
        <v>202112</v>
      </c>
      <c r="I459" s="353"/>
      <c r="J459" s="353"/>
      <c r="K459" s="354">
        <v>22565.23</v>
      </c>
      <c r="L459" s="354">
        <v>120.38</v>
      </c>
      <c r="M459" s="354">
        <v>187</v>
      </c>
      <c r="N459" s="354">
        <v>0.88</v>
      </c>
      <c r="O459" s="354"/>
      <c r="P459" s="354"/>
      <c r="Q459" s="354"/>
      <c r="R459" s="354"/>
      <c r="S459" s="354"/>
      <c r="T459" s="354"/>
      <c r="U459" s="354"/>
      <c r="V459" s="354"/>
      <c r="W459" s="354"/>
      <c r="X459" s="354"/>
      <c r="Y459" s="374" t="e">
        <f t="shared" si="18"/>
        <v>#DIV/0!</v>
      </c>
      <c r="Z459" s="374" t="e">
        <f t="shared" si="19"/>
        <v>#DIV/0!</v>
      </c>
      <c r="AA459" s="354"/>
      <c r="AB459" s="354"/>
      <c r="AC459" s="354"/>
      <c r="AD459" s="354"/>
      <c r="AE459" s="354"/>
      <c r="AF459" s="354"/>
      <c r="AG459" s="354">
        <v>0</v>
      </c>
      <c r="AH459" s="354">
        <v>0</v>
      </c>
      <c r="AI459" s="354">
        <v>0</v>
      </c>
      <c r="AJ459" s="354">
        <v>0</v>
      </c>
      <c r="AK459" s="354">
        <v>0</v>
      </c>
      <c r="AL459" s="354"/>
      <c r="AM459" s="354"/>
      <c r="AN459" s="354"/>
      <c r="AO459" s="354">
        <v>0</v>
      </c>
      <c r="AP459" s="354">
        <v>0</v>
      </c>
      <c r="AQ459" s="354">
        <v>0</v>
      </c>
      <c r="AR459" s="354">
        <v>0</v>
      </c>
      <c r="AS459" s="354">
        <v>0</v>
      </c>
      <c r="AT459" s="354"/>
      <c r="AU459" s="354"/>
      <c r="AV459" s="354"/>
      <c r="AW459" s="354"/>
      <c r="AX459" s="354"/>
      <c r="AY459" s="374" t="s">
        <v>160</v>
      </c>
      <c r="AZ459" s="374" t="s">
        <v>160</v>
      </c>
      <c r="BA459" s="374" t="s">
        <v>160</v>
      </c>
      <c r="BB459" s="374" t="s">
        <v>160</v>
      </c>
      <c r="BC459" s="374" t="s">
        <v>160</v>
      </c>
      <c r="BD459" s="354"/>
      <c r="BE459" s="374">
        <v>0</v>
      </c>
      <c r="BF459" s="374">
        <v>0</v>
      </c>
      <c r="BG459" s="354"/>
      <c r="BH459" s="354"/>
      <c r="BI459" s="354"/>
      <c r="BJ459" s="354"/>
      <c r="BK459" s="374">
        <v>0</v>
      </c>
      <c r="BL459" s="374">
        <v>0</v>
      </c>
      <c r="BM459" s="354">
        <v>3.44</v>
      </c>
      <c r="BN459" s="354">
        <v>3.41</v>
      </c>
      <c r="BO459" s="374">
        <v>0</v>
      </c>
      <c r="BP459" s="374">
        <v>0</v>
      </c>
      <c r="BQ459" s="374">
        <v>0</v>
      </c>
      <c r="BR459" s="354"/>
      <c r="BS459" s="354"/>
      <c r="BT459" s="354"/>
      <c r="BU459" s="354"/>
      <c r="BV459" s="354"/>
      <c r="BW459" s="354"/>
      <c r="BX459" s="354"/>
      <c r="BY459" s="354"/>
      <c r="BZ459" s="354">
        <v>0</v>
      </c>
      <c r="CA459" s="354"/>
      <c r="CB459" s="354">
        <v>0</v>
      </c>
      <c r="CC459" s="354">
        <v>0</v>
      </c>
      <c r="CD459" s="354"/>
      <c r="CE459" s="354"/>
      <c r="CF459" s="354"/>
      <c r="CG459" s="354"/>
      <c r="CH459" s="353"/>
      <c r="CI459" s="353"/>
    </row>
    <row r="460" spans="1:87" ht="13.5" thickBot="1">
      <c r="A460" s="353" t="s">
        <v>1159</v>
      </c>
      <c r="B460" s="353" t="s">
        <v>1160</v>
      </c>
      <c r="C460" s="353" t="s">
        <v>96</v>
      </c>
      <c r="D460" s="353" t="s">
        <v>97</v>
      </c>
      <c r="E460" s="353" t="s">
        <v>420</v>
      </c>
      <c r="F460" s="353" t="s">
        <v>99</v>
      </c>
      <c r="G460" s="353">
        <v>3</v>
      </c>
      <c r="H460" s="353">
        <v>202203</v>
      </c>
      <c r="I460" s="353">
        <v>20221103</v>
      </c>
      <c r="J460" s="353">
        <v>20230201</v>
      </c>
      <c r="K460" s="354">
        <v>6211.76</v>
      </c>
      <c r="L460" s="354">
        <v>27</v>
      </c>
      <c r="M460" s="354">
        <v>230</v>
      </c>
      <c r="N460" s="354">
        <v>1.93</v>
      </c>
      <c r="O460" s="354">
        <v>0.72</v>
      </c>
      <c r="P460" s="354">
        <v>0.86</v>
      </c>
      <c r="Q460" s="354">
        <v>1.1499999999999999</v>
      </c>
      <c r="R460" s="354">
        <v>4.17</v>
      </c>
      <c r="S460" s="354">
        <v>-8.5399999999999991</v>
      </c>
      <c r="T460" s="354">
        <v>-5.09</v>
      </c>
      <c r="U460" s="354">
        <v>3.26</v>
      </c>
      <c r="V460" s="354">
        <v>3.66</v>
      </c>
      <c r="W460" s="354">
        <v>3.52</v>
      </c>
      <c r="X460" s="354">
        <v>4.66</v>
      </c>
      <c r="Y460" s="374">
        <f t="shared" si="18"/>
        <v>-3.8251366120218622E-2</v>
      </c>
      <c r="Z460" s="374">
        <f t="shared" si="19"/>
        <v>0.32386363636363646</v>
      </c>
      <c r="AA460" s="354">
        <v>-23.28</v>
      </c>
      <c r="AB460" s="354">
        <v>12.19</v>
      </c>
      <c r="AC460" s="354">
        <v>8.2799999999999994</v>
      </c>
      <c r="AD460" s="354">
        <v>7.68</v>
      </c>
      <c r="AE460" s="354">
        <v>5.79</v>
      </c>
      <c r="AF460" s="354">
        <v>0.63</v>
      </c>
      <c r="AG460" s="354">
        <v>66.837710906244567</v>
      </c>
      <c r="AH460" s="354">
        <v>3.291876848147504</v>
      </c>
      <c r="AI460" s="354">
        <v>5.8357975300052187</v>
      </c>
      <c r="AJ460" s="354">
        <v>3.757175160897547</v>
      </c>
      <c r="AK460" s="354">
        <v>4.5066676602086435</v>
      </c>
      <c r="AL460" s="354">
        <v>2.5</v>
      </c>
      <c r="AM460" s="354">
        <v>1.26</v>
      </c>
      <c r="AN460" s="354">
        <v>0.4</v>
      </c>
      <c r="AO460" s="354">
        <v>0.6052015614834092</v>
      </c>
      <c r="AP460" s="354">
        <v>3.1671596867551925</v>
      </c>
      <c r="AQ460" s="354">
        <v>6.9314068554396426</v>
      </c>
      <c r="AR460" s="354">
        <v>10.766143518518518</v>
      </c>
      <c r="AS460" s="354">
        <v>9.8277961384588632</v>
      </c>
      <c r="AT460" s="354">
        <v>21.45</v>
      </c>
      <c r="AU460" s="354">
        <v>-8.24</v>
      </c>
      <c r="AV460" s="354">
        <v>-8.26</v>
      </c>
      <c r="AW460" s="354">
        <v>16265</v>
      </c>
      <c r="AX460" s="354">
        <v>14456.55</v>
      </c>
      <c r="AY460" s="374">
        <v>-9.4396485671962002E-2</v>
      </c>
      <c r="AZ460" s="374">
        <v>0.9722480908921588</v>
      </c>
      <c r="BA460" s="374">
        <v>-1.5745614035087718</v>
      </c>
      <c r="BB460" s="374">
        <v>0.97157996146435444</v>
      </c>
      <c r="BC460" s="374">
        <v>-1.5745614035087718</v>
      </c>
      <c r="BD460" s="354">
        <v>15.59</v>
      </c>
      <c r="BE460" s="374">
        <v>3.2092318059299192E-2</v>
      </c>
      <c r="BF460" s="374">
        <v>5.0966134787585E-2</v>
      </c>
      <c r="BG460" s="354">
        <v>8.7799999999999994</v>
      </c>
      <c r="BH460" s="354">
        <v>9.7899999999999991</v>
      </c>
      <c r="BI460" s="354">
        <v>4.17</v>
      </c>
      <c r="BJ460" s="354">
        <v>5.33</v>
      </c>
      <c r="BK460" s="374">
        <v>-0.35618479880774961</v>
      </c>
      <c r="BL460" s="374">
        <v>-3.1099544567338971E-2</v>
      </c>
      <c r="BM460" s="354">
        <v>0</v>
      </c>
      <c r="BN460" s="354">
        <v>0.69</v>
      </c>
      <c r="BO460" s="374">
        <v>0</v>
      </c>
      <c r="BP460" s="374">
        <v>0.12516642008165416</v>
      </c>
      <c r="BQ460" s="374">
        <v>0.14285837113678887</v>
      </c>
      <c r="BR460" s="354">
        <v>1345</v>
      </c>
      <c r="BS460" s="354">
        <v>3087</v>
      </c>
      <c r="BT460" s="354">
        <v>2636</v>
      </c>
      <c r="BU460" s="354">
        <v>4065</v>
      </c>
      <c r="BV460" s="354">
        <v>718</v>
      </c>
      <c r="BW460" s="354">
        <v>581.88</v>
      </c>
      <c r="BX460" s="354">
        <v>4.93</v>
      </c>
      <c r="BY460" s="354">
        <v>5.19</v>
      </c>
      <c r="BZ460" s="354">
        <v>2.3518518518518516</v>
      </c>
      <c r="CA460" s="354">
        <v>42.81</v>
      </c>
      <c r="CB460" s="354">
        <v>0.72171167615718557</v>
      </c>
      <c r="CC460" s="354">
        <v>1.107933265236636</v>
      </c>
      <c r="CD460" s="354">
        <v>0.75</v>
      </c>
      <c r="CE460" s="354">
        <v>1.1399999999999999</v>
      </c>
      <c r="CF460" s="354">
        <v>1.0900000000000001</v>
      </c>
      <c r="CG460" s="354">
        <v>0.52</v>
      </c>
      <c r="CH460" s="353" t="s">
        <v>100</v>
      </c>
      <c r="CI460" s="355">
        <v>5375</v>
      </c>
    </row>
    <row r="461" spans="1:87" ht="13.5" thickBot="1">
      <c r="A461" s="353" t="s">
        <v>1161</v>
      </c>
      <c r="B461" s="353" t="s">
        <v>1162</v>
      </c>
      <c r="C461" s="353" t="s">
        <v>108</v>
      </c>
      <c r="D461" s="353" t="s">
        <v>129</v>
      </c>
      <c r="E461" s="353" t="s">
        <v>139</v>
      </c>
      <c r="F461" s="353" t="s">
        <v>99</v>
      </c>
      <c r="G461" s="353">
        <v>12</v>
      </c>
      <c r="H461" s="353">
        <v>202112</v>
      </c>
      <c r="I461" s="353">
        <v>20221027</v>
      </c>
      <c r="J461" s="353">
        <v>20230209</v>
      </c>
      <c r="K461" s="354">
        <v>44898.64</v>
      </c>
      <c r="L461" s="354">
        <v>116.24</v>
      </c>
      <c r="M461" s="354">
        <v>386</v>
      </c>
      <c r="N461" s="354">
        <v>1.1399999999999999</v>
      </c>
      <c r="O461" s="354">
        <v>0.24</v>
      </c>
      <c r="P461" s="354">
        <v>0.26</v>
      </c>
      <c r="Q461" s="354">
        <v>0.16</v>
      </c>
      <c r="R461" s="354">
        <v>16.670000000000002</v>
      </c>
      <c r="S461" s="354">
        <v>0</v>
      </c>
      <c r="T461" s="354">
        <v>-10.07</v>
      </c>
      <c r="U461" s="354">
        <v>0.7</v>
      </c>
      <c r="V461" s="354">
        <v>0.7</v>
      </c>
      <c r="W461" s="354">
        <v>0.79</v>
      </c>
      <c r="X461" s="354">
        <v>1.06</v>
      </c>
      <c r="Y461" s="374">
        <f t="shared" si="18"/>
        <v>0.12857142857142878</v>
      </c>
      <c r="Z461" s="374">
        <f t="shared" si="19"/>
        <v>0.34177215189873422</v>
      </c>
      <c r="AA461" s="354">
        <v>59.26</v>
      </c>
      <c r="AB461" s="354">
        <v>32.9</v>
      </c>
      <c r="AC461" s="354">
        <v>166.06</v>
      </c>
      <c r="AD461" s="354">
        <v>146.80000000000001</v>
      </c>
      <c r="AE461" s="354">
        <v>109.35</v>
      </c>
      <c r="AF461" s="354">
        <v>4.46</v>
      </c>
      <c r="AG461" s="354">
        <v>7.1646998460749103</v>
      </c>
      <c r="AH461" s="354">
        <v>0.59004617752693689</v>
      </c>
      <c r="AI461" s="354">
        <v>1.6490507952796305</v>
      </c>
      <c r="AJ461" s="354">
        <v>0.67034376603386348</v>
      </c>
      <c r="AK461" s="354">
        <v>69.512716241443684</v>
      </c>
      <c r="AL461" s="354">
        <v>122.23</v>
      </c>
      <c r="AM461" s="354">
        <v>24.61</v>
      </c>
      <c r="AN461" s="354">
        <v>16.079999999999998</v>
      </c>
      <c r="AO461" s="354">
        <v>16.51277356058436</v>
      </c>
      <c r="AP461" s="354">
        <v>105.72414947271892</v>
      </c>
      <c r="AQ461" s="354">
        <v>71.743736776602361</v>
      </c>
      <c r="AR461" s="354">
        <v>176.49014159969383</v>
      </c>
      <c r="AS461" s="354">
        <v>6.0849153412006158</v>
      </c>
      <c r="AT461" s="354">
        <v>4.72</v>
      </c>
      <c r="AU461" s="354">
        <v>34.159999999999997</v>
      </c>
      <c r="AV461" s="354">
        <v>27.08</v>
      </c>
      <c r="AW461" s="354">
        <v>2448.5</v>
      </c>
      <c r="AX461" s="354">
        <v>2900.14</v>
      </c>
      <c r="AY461" s="374">
        <v>0.27082576426013388</v>
      </c>
      <c r="AZ461" s="374">
        <v>-0.68658833063209079</v>
      </c>
      <c r="BA461" s="374">
        <v>-0.11252086811352252</v>
      </c>
      <c r="BB461" s="374">
        <v>-0.6940726577437859</v>
      </c>
      <c r="BC461" s="374">
        <v>-0.11252086811352252</v>
      </c>
      <c r="BD461" s="354">
        <v>13.27</v>
      </c>
      <c r="BE461" s="374">
        <v>6.6621652036911991E-2</v>
      </c>
      <c r="BF461" s="374">
        <v>4.7181422827603181E-2</v>
      </c>
      <c r="BG461" s="354">
        <v>7.01</v>
      </c>
      <c r="BH461" s="354">
        <v>5.37</v>
      </c>
      <c r="BI461" s="354">
        <v>5.64</v>
      </c>
      <c r="BJ461" s="354">
        <v>4.45</v>
      </c>
      <c r="BK461" s="374">
        <v>-0.59349719975108894</v>
      </c>
      <c r="BL461" s="374">
        <v>-0.13660126038384418</v>
      </c>
      <c r="BM461" s="354">
        <v>0</v>
      </c>
      <c r="BN461" s="354">
        <v>0</v>
      </c>
      <c r="BO461" s="374">
        <v>0</v>
      </c>
      <c r="BP461" s="374">
        <v>5.1473975183367084E-3</v>
      </c>
      <c r="BQ461" s="374">
        <v>5.8478911806147038E-3</v>
      </c>
      <c r="BR461" s="354">
        <v>274.2</v>
      </c>
      <c r="BS461" s="354">
        <v>376.2</v>
      </c>
      <c r="BT461" s="354">
        <v>368.7</v>
      </c>
      <c r="BU461" s="354">
        <v>1702.7</v>
      </c>
      <c r="BV461" s="354">
        <v>154.69999999999999</v>
      </c>
      <c r="BW461" s="354">
        <v>-68.66</v>
      </c>
      <c r="BX461" s="354">
        <v>8.24</v>
      </c>
      <c r="BY461" s="354">
        <v>10.119999999999999</v>
      </c>
      <c r="BZ461" s="354">
        <v>6.4038461538461542</v>
      </c>
      <c r="CA461" s="354">
        <v>51.9</v>
      </c>
      <c r="CB461" s="354">
        <v>0.62759225996080992</v>
      </c>
      <c r="CC461" s="354">
        <v>3.2877120586886748</v>
      </c>
      <c r="CD461" s="354">
        <v>1.08</v>
      </c>
      <c r="CE461" s="354">
        <v>3.77</v>
      </c>
      <c r="CF461" s="354">
        <v>4.62</v>
      </c>
      <c r="CG461" s="354">
        <v>3.9</v>
      </c>
      <c r="CH461" s="353" t="s">
        <v>100</v>
      </c>
      <c r="CI461" s="355">
        <v>2251.5</v>
      </c>
    </row>
    <row r="462" spans="1:87" ht="13.5" thickBot="1">
      <c r="A462" s="353" t="s">
        <v>1163</v>
      </c>
      <c r="B462" s="353" t="s">
        <v>1164</v>
      </c>
      <c r="C462" s="353" t="s">
        <v>96</v>
      </c>
      <c r="D462" s="353" t="s">
        <v>116</v>
      </c>
      <c r="E462" s="353" t="s">
        <v>524</v>
      </c>
      <c r="F462" s="353" t="s">
        <v>105</v>
      </c>
      <c r="G462" s="353">
        <v>12</v>
      </c>
      <c r="H462" s="353">
        <v>202112</v>
      </c>
      <c r="I462" s="353">
        <v>20221028</v>
      </c>
      <c r="J462" s="353">
        <v>20230217</v>
      </c>
      <c r="K462" s="354">
        <v>50766.78</v>
      </c>
      <c r="L462" s="354">
        <v>28.16</v>
      </c>
      <c r="M462" s="354">
        <v>1803</v>
      </c>
      <c r="N462" s="354">
        <v>1.02</v>
      </c>
      <c r="O462" s="354">
        <v>2.04</v>
      </c>
      <c r="P462" s="354">
        <v>2.54</v>
      </c>
      <c r="Q462" s="354">
        <v>2.02</v>
      </c>
      <c r="R462" s="354">
        <v>4.9000000000000004</v>
      </c>
      <c r="S462" s="354">
        <v>23.24</v>
      </c>
      <c r="T462" s="354">
        <v>15.31</v>
      </c>
      <c r="U462" s="354">
        <v>7.79</v>
      </c>
      <c r="V462" s="354">
        <v>2.97</v>
      </c>
      <c r="W462" s="354">
        <v>8.39</v>
      </c>
      <c r="X462" s="354">
        <v>6.36</v>
      </c>
      <c r="Y462" s="374">
        <f t="shared" si="18"/>
        <v>1.8249158249158248</v>
      </c>
      <c r="Z462" s="374">
        <f t="shared" si="19"/>
        <v>-0.24195470798569729</v>
      </c>
      <c r="AA462" s="354">
        <v>15.21</v>
      </c>
      <c r="AB462" s="354"/>
      <c r="AC462" s="354">
        <v>3.61</v>
      </c>
      <c r="AD462" s="354">
        <v>3.36</v>
      </c>
      <c r="AE462" s="354">
        <v>4.43</v>
      </c>
      <c r="AF462" s="354"/>
      <c r="AG462" s="354">
        <v>73.254200355524972</v>
      </c>
      <c r="AH462" s="354">
        <v>9.7952864269740232</v>
      </c>
      <c r="AI462" s="354">
        <v>10.718504501404896</v>
      </c>
      <c r="AJ462" s="354">
        <v>6.7394919433453753</v>
      </c>
      <c r="AK462" s="354">
        <v>2.1927032821527925</v>
      </c>
      <c r="AL462" s="354">
        <v>3.64</v>
      </c>
      <c r="AM462" s="354">
        <v>0.87</v>
      </c>
      <c r="AN462" s="354">
        <v>0.37</v>
      </c>
      <c r="AO462" s="354">
        <v>0.54122831668597549</v>
      </c>
      <c r="AP462" s="354">
        <v>1.6489979489136397</v>
      </c>
      <c r="AQ462" s="354">
        <v>3.6989532955274984</v>
      </c>
      <c r="AR462" s="354">
        <v>5.8828243852633371</v>
      </c>
      <c r="AS462" s="354">
        <v>11.986352428464937</v>
      </c>
      <c r="AT462" s="354">
        <v>32.32</v>
      </c>
      <c r="AU462" s="354">
        <v>2.15</v>
      </c>
      <c r="AV462" s="354">
        <v>79.23</v>
      </c>
      <c r="AW462" s="354">
        <v>92013.54</v>
      </c>
      <c r="AX462" s="354">
        <v>225582</v>
      </c>
      <c r="AY462" s="374">
        <v>0.74074158274035506</v>
      </c>
      <c r="AZ462" s="374">
        <v>1.7096699478865085</v>
      </c>
      <c r="BA462" s="374">
        <v>4.7682442748091605</v>
      </c>
      <c r="BB462" s="374">
        <v>1.7088022985323863</v>
      </c>
      <c r="BC462" s="374">
        <v>4.7682442748091605</v>
      </c>
      <c r="BD462" s="354">
        <v>25.36</v>
      </c>
      <c r="BE462" s="374">
        <v>0.22251229663261449</v>
      </c>
      <c r="BF462" s="374">
        <v>9.5913485833642162E-2</v>
      </c>
      <c r="BG462" s="354">
        <v>17.57</v>
      </c>
      <c r="BH462" s="354">
        <v>5.28</v>
      </c>
      <c r="BI462" s="354">
        <v>8.01</v>
      </c>
      <c r="BJ462" s="354">
        <v>2.77</v>
      </c>
      <c r="BK462" s="374">
        <v>-0.37122833297667451</v>
      </c>
      <c r="BL462" s="374">
        <v>-5.4317875818016718E-2</v>
      </c>
      <c r="BM462" s="354">
        <v>2.29</v>
      </c>
      <c r="BN462" s="354">
        <v>4.1900000000000004</v>
      </c>
      <c r="BO462" s="374">
        <v>0.10933830347734458</v>
      </c>
      <c r="BP462" s="374">
        <v>0.41677636110941491</v>
      </c>
      <c r="BQ462" s="374">
        <v>0.24374292742659584</v>
      </c>
      <c r="BR462" s="354">
        <v>17629.37</v>
      </c>
      <c r="BS462" s="354">
        <v>25985.61</v>
      </c>
      <c r="BT462" s="354">
        <v>13964.51</v>
      </c>
      <c r="BU462" s="354">
        <v>28056.03</v>
      </c>
      <c r="BV462" s="354">
        <v>6886.83</v>
      </c>
      <c r="BW462" s="354">
        <v>169.82</v>
      </c>
      <c r="BX462" s="354">
        <v>13.45</v>
      </c>
      <c r="BY462" s="354">
        <v>10.199999999999999</v>
      </c>
      <c r="BZ462" s="354">
        <v>2.9780984934801875</v>
      </c>
      <c r="CA462" s="354">
        <v>25.54</v>
      </c>
      <c r="CB462" s="354">
        <v>0.67520690855596355</v>
      </c>
      <c r="CC462" s="354">
        <v>0.49898638174056142</v>
      </c>
      <c r="CD462" s="354">
        <v>0.34</v>
      </c>
      <c r="CE462" s="354">
        <v>1.17</v>
      </c>
      <c r="CF462" s="354">
        <v>1.19</v>
      </c>
      <c r="CG462" s="354">
        <v>0.75</v>
      </c>
      <c r="CH462" s="353" t="s">
        <v>100</v>
      </c>
      <c r="CI462" s="355">
        <v>52670.43</v>
      </c>
    </row>
    <row r="463" spans="1:87" ht="13.5" thickBot="1">
      <c r="A463" s="353" t="s">
        <v>1165</v>
      </c>
      <c r="B463" s="353" t="s">
        <v>1166</v>
      </c>
      <c r="C463" s="353" t="s">
        <v>108</v>
      </c>
      <c r="D463" s="353" t="s">
        <v>412</v>
      </c>
      <c r="E463" s="353" t="s">
        <v>453</v>
      </c>
      <c r="F463" s="353" t="s">
        <v>99</v>
      </c>
      <c r="G463" s="353">
        <v>3</v>
      </c>
      <c r="H463" s="353">
        <v>202203</v>
      </c>
      <c r="I463" s="353">
        <v>20221101</v>
      </c>
      <c r="J463" s="353">
        <v>20230207</v>
      </c>
      <c r="K463" s="354">
        <v>33607.25</v>
      </c>
      <c r="L463" s="354">
        <v>121.73</v>
      </c>
      <c r="M463" s="354">
        <v>276</v>
      </c>
      <c r="N463" s="354">
        <v>0.87</v>
      </c>
      <c r="O463" s="354">
        <v>1.35</v>
      </c>
      <c r="P463" s="354">
        <v>3.04</v>
      </c>
      <c r="Q463" s="354">
        <v>2.2200000000000002</v>
      </c>
      <c r="R463" s="354">
        <v>-5.19</v>
      </c>
      <c r="S463" s="354">
        <v>10.34</v>
      </c>
      <c r="T463" s="354">
        <v>-3.76</v>
      </c>
      <c r="U463" s="354">
        <v>4.45</v>
      </c>
      <c r="V463" s="354">
        <v>6.99</v>
      </c>
      <c r="W463" s="354">
        <v>7.16</v>
      </c>
      <c r="X463" s="354">
        <v>7.7</v>
      </c>
      <c r="Y463" s="374">
        <f t="shared" si="18"/>
        <v>2.4320457796852546E-2</v>
      </c>
      <c r="Z463" s="374">
        <f t="shared" si="19"/>
        <v>7.5418994413407825E-2</v>
      </c>
      <c r="AA463" s="354">
        <v>6.6</v>
      </c>
      <c r="AB463" s="354">
        <v>11.41</v>
      </c>
      <c r="AC463" s="354">
        <v>20.46</v>
      </c>
      <c r="AD463" s="354">
        <v>16.989999999999998</v>
      </c>
      <c r="AE463" s="354">
        <v>15.82</v>
      </c>
      <c r="AF463" s="354">
        <v>1.49</v>
      </c>
      <c r="AG463" s="354">
        <v>26.205035971223023</v>
      </c>
      <c r="AH463" s="354">
        <v>3.2410071942446042</v>
      </c>
      <c r="AI463" s="354">
        <v>6.4316546762589928</v>
      </c>
      <c r="AJ463" s="354">
        <v>5.6654676258992804</v>
      </c>
      <c r="AK463" s="354">
        <v>18.928255033557047</v>
      </c>
      <c r="AL463" s="354">
        <v>17.43</v>
      </c>
      <c r="AM463" s="354">
        <v>4.34</v>
      </c>
      <c r="AN463" s="354">
        <v>4.6100000000000003</v>
      </c>
      <c r="AO463" s="354">
        <v>4.7029128345916265</v>
      </c>
      <c r="AP463" s="354">
        <v>18.272383999999999</v>
      </c>
      <c r="AQ463" s="354">
        <v>19.161476510067111</v>
      </c>
      <c r="AR463" s="354">
        <v>21.752838095238097</v>
      </c>
      <c r="AS463" s="354">
        <v>6.7410071942446042</v>
      </c>
      <c r="AT463" s="354">
        <v>28.05</v>
      </c>
      <c r="AU463" s="354">
        <v>8.11</v>
      </c>
      <c r="AV463" s="354">
        <v>24.2</v>
      </c>
      <c r="AW463" s="354">
        <v>6991</v>
      </c>
      <c r="AX463" s="354">
        <v>7825.86</v>
      </c>
      <c r="AY463" s="374">
        <v>1.6615495755824453E-2</v>
      </c>
      <c r="AZ463" s="374">
        <v>-0.72458045409674232</v>
      </c>
      <c r="BA463" s="374">
        <v>-0.27612456747404845</v>
      </c>
      <c r="BB463" s="374">
        <v>-0.72034715525554482</v>
      </c>
      <c r="BC463" s="374">
        <v>-0.27612456747404845</v>
      </c>
      <c r="BD463" s="354">
        <v>16.420000000000002</v>
      </c>
      <c r="BE463" s="374">
        <v>0.12692527096406162</v>
      </c>
      <c r="BF463" s="374">
        <v>7.3443104010433649E-2</v>
      </c>
      <c r="BG463" s="354">
        <v>13.19</v>
      </c>
      <c r="BH463" s="354">
        <v>17.11</v>
      </c>
      <c r="BI463" s="354">
        <v>9.33</v>
      </c>
      <c r="BJ463" s="354">
        <v>12.18</v>
      </c>
      <c r="BK463" s="374">
        <v>-0.11912751677852348</v>
      </c>
      <c r="BL463" s="374">
        <v>-2.9238160603980781E-2</v>
      </c>
      <c r="BM463" s="354">
        <v>0.62</v>
      </c>
      <c r="BN463" s="354">
        <v>0.19</v>
      </c>
      <c r="BO463" s="374">
        <v>0.22832408435072143</v>
      </c>
      <c r="BP463" s="374">
        <v>2.6622368935802564E-2</v>
      </c>
      <c r="BQ463" s="374">
        <v>4.6537437373905706E-2</v>
      </c>
      <c r="BR463" s="354">
        <v>1081</v>
      </c>
      <c r="BS463" s="354">
        <v>1567</v>
      </c>
      <c r="BT463" s="354">
        <v>1963.8</v>
      </c>
      <c r="BU463" s="354">
        <v>1878</v>
      </c>
      <c r="BV463" s="354">
        <v>789</v>
      </c>
      <c r="BW463" s="354">
        <v>-5.73</v>
      </c>
      <c r="BX463" s="354">
        <v>12.37</v>
      </c>
      <c r="BY463" s="354">
        <v>17.29</v>
      </c>
      <c r="BZ463" s="354">
        <v>36.081081081081081</v>
      </c>
      <c r="CA463" s="354">
        <v>19.420000000000002</v>
      </c>
      <c r="CB463" s="354">
        <v>0.40377704717486046</v>
      </c>
      <c r="CC463" s="354">
        <v>0.22239999999999999</v>
      </c>
      <c r="CD463" s="354">
        <v>0.24</v>
      </c>
      <c r="CE463" s="354">
        <v>1.34</v>
      </c>
      <c r="CF463" s="354">
        <v>1.18</v>
      </c>
      <c r="CG463" s="354">
        <v>1</v>
      </c>
      <c r="CH463" s="353" t="s">
        <v>100</v>
      </c>
      <c r="CI463" s="355">
        <v>7625</v>
      </c>
    </row>
    <row r="464" spans="1:87" ht="13.5" thickBot="1">
      <c r="A464" s="353" t="s">
        <v>1167</v>
      </c>
      <c r="B464" s="353" t="s">
        <v>1168</v>
      </c>
      <c r="C464" s="353" t="s">
        <v>108</v>
      </c>
      <c r="D464" s="353" t="s">
        <v>147</v>
      </c>
      <c r="E464" s="353" t="s">
        <v>201</v>
      </c>
      <c r="F464" s="353" t="s">
        <v>99</v>
      </c>
      <c r="G464" s="353">
        <v>12</v>
      </c>
      <c r="H464" s="353">
        <v>202112</v>
      </c>
      <c r="I464" s="353">
        <v>20221102</v>
      </c>
      <c r="J464" s="353">
        <v>20230222</v>
      </c>
      <c r="K464" s="354">
        <v>22949.05</v>
      </c>
      <c r="L464" s="354">
        <v>42.29</v>
      </c>
      <c r="M464" s="354">
        <v>543</v>
      </c>
      <c r="N464" s="354">
        <v>1.29</v>
      </c>
      <c r="O464" s="354">
        <v>0.93</v>
      </c>
      <c r="P464" s="354">
        <v>1.05</v>
      </c>
      <c r="Q464" s="354">
        <v>1.07</v>
      </c>
      <c r="R464" s="354">
        <v>7.53</v>
      </c>
      <c r="S464" s="354">
        <v>10</v>
      </c>
      <c r="T464" s="354">
        <v>6.38</v>
      </c>
      <c r="U464" s="354">
        <v>3.4</v>
      </c>
      <c r="V464" s="354">
        <v>3.96</v>
      </c>
      <c r="W464" s="354">
        <v>4.09</v>
      </c>
      <c r="X464" s="354">
        <v>4.22</v>
      </c>
      <c r="Y464" s="374">
        <f t="shared" si="18"/>
        <v>3.2828282828282873E-2</v>
      </c>
      <c r="Z464" s="374">
        <f t="shared" si="19"/>
        <v>3.1784841075794601E-2</v>
      </c>
      <c r="AA464" s="354">
        <v>20.46</v>
      </c>
      <c r="AB464" s="354">
        <v>7.41</v>
      </c>
      <c r="AC464" s="354">
        <v>10.34</v>
      </c>
      <c r="AD464" s="354">
        <v>10.33</v>
      </c>
      <c r="AE464" s="354">
        <v>10.01</v>
      </c>
      <c r="AF464" s="354">
        <v>1.39</v>
      </c>
      <c r="AG464" s="354">
        <v>18.062043795620436</v>
      </c>
      <c r="AH464" s="354">
        <v>5.1094890510948905E-2</v>
      </c>
      <c r="AI464" s="354">
        <v>3.3996350364963503</v>
      </c>
      <c r="AJ464" s="354">
        <v>2.6715328467153285</v>
      </c>
      <c r="AK464" s="354">
        <v>12.060118089103597</v>
      </c>
      <c r="AL464" s="354">
        <v>9.9600000000000009</v>
      </c>
      <c r="AM464" s="354">
        <v>4.79</v>
      </c>
      <c r="AN464" s="354">
        <v>2.3199999999999998</v>
      </c>
      <c r="AO464" s="354">
        <v>2.8989694887856134</v>
      </c>
      <c r="AP464" s="354">
        <v>-181.60759493670889</v>
      </c>
      <c r="AQ464" s="354">
        <v>15.4020397208803</v>
      </c>
      <c r="AR464" s="354">
        <v>19.599726775956285</v>
      </c>
      <c r="AS464" s="354">
        <v>6.3959854014598543</v>
      </c>
      <c r="AT464" s="354">
        <v>8.83</v>
      </c>
      <c r="AU464" s="354">
        <v>0.62</v>
      </c>
      <c r="AV464" s="354">
        <v>1.45</v>
      </c>
      <c r="AW464" s="354">
        <v>10420</v>
      </c>
      <c r="AX464" s="354">
        <v>9733.49</v>
      </c>
      <c r="AY464" s="374">
        <v>1.4506863985979944E-2</v>
      </c>
      <c r="AZ464" s="374">
        <v>1.4012705134992058</v>
      </c>
      <c r="BA464" s="374">
        <v>7.8199926226484695E-2</v>
      </c>
      <c r="BB464" s="374">
        <v>1.6356463027739347</v>
      </c>
      <c r="BC464" s="374">
        <v>7.8199926226484695E-2</v>
      </c>
      <c r="BD464" s="354">
        <v>29.43</v>
      </c>
      <c r="BE464" s="374">
        <v>0.16352575547179793</v>
      </c>
      <c r="BF464" s="374">
        <v>1.4661988794051422E-3</v>
      </c>
      <c r="BG464" s="354">
        <v>14.57</v>
      </c>
      <c r="BH464" s="354">
        <v>14.98</v>
      </c>
      <c r="BI464" s="354">
        <v>8.9700000000000006</v>
      </c>
      <c r="BJ464" s="354">
        <v>9</v>
      </c>
      <c r="BK464" s="374">
        <v>-0.214170692431562</v>
      </c>
      <c r="BL464" s="374">
        <v>-4.0311173974540308E-2</v>
      </c>
      <c r="BM464" s="354">
        <v>2.08</v>
      </c>
      <c r="BN464" s="354">
        <v>1.05</v>
      </c>
      <c r="BO464" s="374">
        <v>17.222857142857144</v>
      </c>
      <c r="BP464" s="374">
        <v>1.246216841730461E-3</v>
      </c>
      <c r="BQ464" s="374">
        <v>6.5159337724764108E-2</v>
      </c>
      <c r="BR464" s="354">
        <v>398</v>
      </c>
      <c r="BS464" s="354">
        <v>900</v>
      </c>
      <c r="BT464" s="354">
        <v>2759.09</v>
      </c>
      <c r="BU464" s="354">
        <v>7727</v>
      </c>
      <c r="BV464" s="354">
        <v>13608</v>
      </c>
      <c r="BW464" s="354">
        <v>140.13</v>
      </c>
      <c r="BX464" s="354">
        <v>0.28000000000000003</v>
      </c>
      <c r="BY464" s="354">
        <v>20.02</v>
      </c>
      <c r="BZ464" s="354">
        <v>22.481818181818181</v>
      </c>
      <c r="CA464" s="354">
        <v>57.55</v>
      </c>
      <c r="CB464" s="354">
        <v>0.74587631565167301</v>
      </c>
      <c r="CC464" s="354">
        <v>-39.405063291139243</v>
      </c>
      <c r="CD464" s="354">
        <v>1.36</v>
      </c>
      <c r="CE464" s="354">
        <v>1.33</v>
      </c>
      <c r="CF464" s="354">
        <v>1.97</v>
      </c>
      <c r="CG464" s="354">
        <v>1.8</v>
      </c>
      <c r="CH464" s="353" t="s">
        <v>100</v>
      </c>
      <c r="CI464" s="355">
        <v>9778</v>
      </c>
    </row>
    <row r="465" spans="1:87" ht="13.5" thickBot="1">
      <c r="A465" s="353" t="s">
        <v>1169</v>
      </c>
      <c r="B465" s="353" t="s">
        <v>1170</v>
      </c>
      <c r="C465" s="353" t="s">
        <v>96</v>
      </c>
      <c r="D465" s="353" t="s">
        <v>412</v>
      </c>
      <c r="E465" s="353" t="s">
        <v>824</v>
      </c>
      <c r="F465" s="353" t="s">
        <v>105</v>
      </c>
      <c r="G465" s="353">
        <v>12</v>
      </c>
      <c r="H465" s="353">
        <v>202112</v>
      </c>
      <c r="I465" s="353">
        <v>20220222</v>
      </c>
      <c r="J465" s="353"/>
      <c r="K465" s="354">
        <v>10551.12</v>
      </c>
      <c r="L465" s="354">
        <v>60.22</v>
      </c>
      <c r="M465" s="354">
        <v>175</v>
      </c>
      <c r="N465" s="354">
        <v>1.2</v>
      </c>
      <c r="O465" s="354"/>
      <c r="P465" s="354"/>
      <c r="Q465" s="354"/>
      <c r="R465" s="354"/>
      <c r="S465" s="354"/>
      <c r="T465" s="354"/>
      <c r="U465" s="354"/>
      <c r="V465" s="354">
        <v>1.36</v>
      </c>
      <c r="W465" s="354">
        <v>2.79</v>
      </c>
      <c r="X465" s="354">
        <v>3.14</v>
      </c>
      <c r="Y465" s="374">
        <f t="shared" si="18"/>
        <v>1.0514705882352939</v>
      </c>
      <c r="Z465" s="374">
        <f t="shared" si="19"/>
        <v>0.12544802867383509</v>
      </c>
      <c r="AA465" s="354"/>
      <c r="AB465" s="354">
        <v>32.630000000000003</v>
      </c>
      <c r="AC465" s="354"/>
      <c r="AD465" s="354">
        <v>21.56</v>
      </c>
      <c r="AE465" s="354">
        <v>19.2</v>
      </c>
      <c r="AF465" s="354">
        <v>0.66</v>
      </c>
      <c r="AG465" s="354">
        <v>4.6229297970458569</v>
      </c>
      <c r="AH465" s="354">
        <v>-0.68409888857821444</v>
      </c>
      <c r="AI465" s="354">
        <v>1.5313290505866184</v>
      </c>
      <c r="AJ465" s="354">
        <v>1.0892959225822338</v>
      </c>
      <c r="AK465" s="354">
        <v>38.750652563711341</v>
      </c>
      <c r="AL465" s="354">
        <v>24.04</v>
      </c>
      <c r="AM465" s="354"/>
      <c r="AN465" s="354"/>
      <c r="AO465" s="354">
        <v>14.748366415526467</v>
      </c>
      <c r="AP465" s="354">
        <v>-86.376265973600013</v>
      </c>
      <c r="AQ465" s="354">
        <v>44.523848440000002</v>
      </c>
      <c r="AR465" s="354">
        <v>62.591497082318845</v>
      </c>
      <c r="AS465" s="354">
        <v>7.1619891334996142</v>
      </c>
      <c r="AT465" s="354">
        <v>-6.39</v>
      </c>
      <c r="AU465" s="354"/>
      <c r="AV465" s="354">
        <v>21.43</v>
      </c>
      <c r="AW465" s="354">
        <v>2907</v>
      </c>
      <c r="AX465" s="354">
        <v>2906.83</v>
      </c>
      <c r="AY465" s="374">
        <v>0.21428571428571427</v>
      </c>
      <c r="AZ465" s="374">
        <v>2.023076923076923</v>
      </c>
      <c r="BA465" s="374">
        <v>4.2287581699346406</v>
      </c>
      <c r="BB465" s="374">
        <v>2.0174947515745276</v>
      </c>
      <c r="BC465" s="374">
        <v>4.2287581699346406</v>
      </c>
      <c r="BD465" s="354"/>
      <c r="BE465" s="374">
        <v>1.9001610305958132E-2</v>
      </c>
      <c r="BF465" s="374">
        <v>-2.7891010512765501E-2</v>
      </c>
      <c r="BG465" s="354"/>
      <c r="BH465" s="354"/>
      <c r="BI465" s="354"/>
      <c r="BJ465" s="354"/>
      <c r="BK465" s="374">
        <v>-0.33505154639175255</v>
      </c>
      <c r="BL465" s="374">
        <v>-0.1109846328969835</v>
      </c>
      <c r="BM465" s="354">
        <v>1.46</v>
      </c>
      <c r="BN465" s="354">
        <v>1.5</v>
      </c>
      <c r="BO465" s="374">
        <v>-1.8973865060615385</v>
      </c>
      <c r="BP465" s="374">
        <v>-1.1528461216350093E-2</v>
      </c>
      <c r="BQ465" s="374">
        <v>1.8356857475265144E-2</v>
      </c>
      <c r="BR465" s="354">
        <v>508</v>
      </c>
      <c r="BS465" s="354">
        <v>700</v>
      </c>
      <c r="BT465" s="354">
        <v>461</v>
      </c>
      <c r="BU465" s="354">
        <v>2553</v>
      </c>
      <c r="BV465" s="354">
        <v>266</v>
      </c>
      <c r="BW465" s="354">
        <v>202.31</v>
      </c>
      <c r="BX465" s="354"/>
      <c r="BY465" s="354"/>
      <c r="BZ465" s="354">
        <v>-0.90769230769230758</v>
      </c>
      <c r="CA465" s="354"/>
      <c r="CB465" s="354">
        <v>1.2520918257884577</v>
      </c>
      <c r="CC465" s="354">
        <v>-11.2</v>
      </c>
      <c r="CD465" s="354">
        <v>-1.99</v>
      </c>
      <c r="CE465" s="354">
        <v>1.35</v>
      </c>
      <c r="CF465" s="354">
        <v>1.27</v>
      </c>
      <c r="CG465" s="354">
        <v>0.92</v>
      </c>
      <c r="CH465" s="353" t="s">
        <v>100</v>
      </c>
      <c r="CI465" s="355">
        <v>-1474</v>
      </c>
    </row>
    <row r="466" spans="1:87" ht="13.5" thickBot="1">
      <c r="A466" s="353" t="s">
        <v>1171</v>
      </c>
      <c r="B466" s="353" t="s">
        <v>1172</v>
      </c>
      <c r="C466" s="353" t="s">
        <v>96</v>
      </c>
      <c r="D466" s="353" t="s">
        <v>97</v>
      </c>
      <c r="E466" s="353" t="s">
        <v>173</v>
      </c>
      <c r="F466" s="353" t="s">
        <v>105</v>
      </c>
      <c r="G466" s="353">
        <v>1</v>
      </c>
      <c r="H466" s="353">
        <v>202201</v>
      </c>
      <c r="I466" s="353">
        <v>20221201</v>
      </c>
      <c r="J466" s="353">
        <v>20230301</v>
      </c>
      <c r="K466" s="354">
        <v>26449.91</v>
      </c>
      <c r="L466" s="354">
        <v>169.89</v>
      </c>
      <c r="M466" s="354">
        <v>155.69</v>
      </c>
      <c r="N466" s="354">
        <v>0.84</v>
      </c>
      <c r="O466" s="354">
        <v>1.07</v>
      </c>
      <c r="P466" s="354">
        <v>1.04</v>
      </c>
      <c r="Q466" s="354">
        <v>1.01</v>
      </c>
      <c r="R466" s="354">
        <v>6</v>
      </c>
      <c r="S466" s="354">
        <v>2</v>
      </c>
      <c r="T466" s="354">
        <v>4.37</v>
      </c>
      <c r="U466" s="354">
        <v>2.4900000000000002</v>
      </c>
      <c r="V466" s="354">
        <v>3.69</v>
      </c>
      <c r="W466" s="354">
        <v>4.18</v>
      </c>
      <c r="X466" s="354">
        <v>4.53</v>
      </c>
      <c r="Y466" s="374">
        <f t="shared" si="18"/>
        <v>0.13279132791327908</v>
      </c>
      <c r="Z466" s="374">
        <f t="shared" si="19"/>
        <v>8.3732057416268102E-2</v>
      </c>
      <c r="AA466" s="354">
        <v>33.43</v>
      </c>
      <c r="AB466" s="354">
        <v>16.399999999999999</v>
      </c>
      <c r="AC466" s="354">
        <v>41.95</v>
      </c>
      <c r="AD466" s="354">
        <v>40.6</v>
      </c>
      <c r="AE466" s="354">
        <v>37.5</v>
      </c>
      <c r="AF466" s="354">
        <v>2.48</v>
      </c>
      <c r="AG466" s="354">
        <v>13.367290465403624</v>
      </c>
      <c r="AH466" s="354">
        <v>2.5501248455518946</v>
      </c>
      <c r="AI466" s="354">
        <v>4.962462675041186</v>
      </c>
      <c r="AJ466" s="354">
        <v>4.962462675041186</v>
      </c>
      <c r="AK466" s="354">
        <v>33.906552254038566</v>
      </c>
      <c r="AL466" s="354">
        <v>54.68</v>
      </c>
      <c r="AM466" s="354">
        <v>7.73</v>
      </c>
      <c r="AN466" s="354">
        <v>12.73</v>
      </c>
      <c r="AO466" s="354">
        <v>12.200729319217974</v>
      </c>
      <c r="AP466" s="354">
        <v>48.57807788443845</v>
      </c>
      <c r="AQ466" s="354">
        <v>32.864870403967181</v>
      </c>
      <c r="AR466" s="354">
        <v>32.864870403967181</v>
      </c>
      <c r="AS466" s="354">
        <v>19.45116222199341</v>
      </c>
      <c r="AT466" s="354">
        <v>21.96</v>
      </c>
      <c r="AU466" s="354">
        <v>27.96</v>
      </c>
      <c r="AV466" s="354">
        <v>26.33</v>
      </c>
      <c r="AW466" s="354">
        <v>1850.78</v>
      </c>
      <c r="AX466" s="354">
        <v>2171.2600000000002</v>
      </c>
      <c r="AY466" s="374">
        <v>0.32695789529934849</v>
      </c>
      <c r="AZ466" s="374">
        <v>0.26195710651638227</v>
      </c>
      <c r="BA466" s="374">
        <v>0.31994731307145929</v>
      </c>
      <c r="BB466" s="374">
        <v>0.24137931034482771</v>
      </c>
      <c r="BC466" s="374">
        <v>0.31994731307145929</v>
      </c>
      <c r="BD466" s="354">
        <v>12.81</v>
      </c>
      <c r="BE466" s="374">
        <v>0.13454387294602593</v>
      </c>
      <c r="BF466" s="374">
        <v>9.6761070828149595E-2</v>
      </c>
      <c r="BG466" s="354">
        <v>12.81</v>
      </c>
      <c r="BH466" s="354">
        <v>15.43</v>
      </c>
      <c r="BI466" s="354">
        <v>10.039999999999999</v>
      </c>
      <c r="BJ466" s="354">
        <v>11.89</v>
      </c>
      <c r="BK466" s="374">
        <v>0</v>
      </c>
      <c r="BL466" s="374">
        <v>0</v>
      </c>
      <c r="BM466" s="354">
        <v>0</v>
      </c>
      <c r="BN466" s="354">
        <v>0</v>
      </c>
      <c r="BO466" s="374">
        <v>0</v>
      </c>
      <c r="BP466" s="374">
        <v>1.5155859060691159E-2</v>
      </c>
      <c r="BQ466" s="374">
        <v>2.9492824646625379E-2</v>
      </c>
      <c r="BR466" s="354">
        <v>512.30999999999995</v>
      </c>
      <c r="BS466" s="354">
        <v>572.07000000000005</v>
      </c>
      <c r="BT466" s="354">
        <v>479.12</v>
      </c>
      <c r="BU466" s="354" t="s">
        <v>100</v>
      </c>
      <c r="BV466" s="354">
        <v>427.39</v>
      </c>
      <c r="BW466" s="354">
        <v>12.47</v>
      </c>
      <c r="BX466" s="354">
        <v>19.079999999999998</v>
      </c>
      <c r="BY466" s="354">
        <v>19.489999999999998</v>
      </c>
      <c r="BZ466" s="354">
        <v>0</v>
      </c>
      <c r="CA466" s="354">
        <v>0</v>
      </c>
      <c r="CB466" s="354">
        <v>0.18263846203317127</v>
      </c>
      <c r="CC466" s="354">
        <v>-1.5397262006992578</v>
      </c>
      <c r="CD466" s="354">
        <v>0</v>
      </c>
      <c r="CE466" s="354">
        <v>4.91</v>
      </c>
      <c r="CF466" s="354">
        <v>3.7</v>
      </c>
      <c r="CG466" s="354">
        <v>2.87</v>
      </c>
      <c r="CH466" s="353" t="s">
        <v>100</v>
      </c>
      <c r="CI466" s="355">
        <v>2911.64</v>
      </c>
    </row>
    <row r="467" spans="1:87" ht="13.5" thickBot="1">
      <c r="A467" s="353" t="s">
        <v>1173</v>
      </c>
      <c r="B467" s="353" t="s">
        <v>1174</v>
      </c>
      <c r="C467" s="353" t="s">
        <v>96</v>
      </c>
      <c r="D467" s="353" t="s">
        <v>208</v>
      </c>
      <c r="E467" s="353" t="s">
        <v>209</v>
      </c>
      <c r="F467" s="353" t="s">
        <v>105</v>
      </c>
      <c r="G467" s="353">
        <v>12</v>
      </c>
      <c r="H467" s="353">
        <v>202112</v>
      </c>
      <c r="I467" s="353">
        <v>20220606</v>
      </c>
      <c r="J467" s="353">
        <v>20221220</v>
      </c>
      <c r="K467" s="354">
        <v>12661.27</v>
      </c>
      <c r="L467" s="354">
        <v>8.07</v>
      </c>
      <c r="M467" s="354">
        <v>1569</v>
      </c>
      <c r="N467" s="354">
        <v>0.64</v>
      </c>
      <c r="O467" s="354"/>
      <c r="P467" s="354"/>
      <c r="Q467" s="354"/>
      <c r="R467" s="354"/>
      <c r="S467" s="354"/>
      <c r="T467" s="354"/>
      <c r="U467" s="354"/>
      <c r="V467" s="354"/>
      <c r="W467" s="354"/>
      <c r="X467" s="354"/>
      <c r="Y467" s="374" t="e">
        <f t="shared" si="18"/>
        <v>#DIV/0!</v>
      </c>
      <c r="Z467" s="374" t="e">
        <f t="shared" si="19"/>
        <v>#DIV/0!</v>
      </c>
      <c r="AA467" s="354"/>
      <c r="AB467" s="354"/>
      <c r="AC467" s="354"/>
      <c r="AD467" s="354"/>
      <c r="AE467" s="354"/>
      <c r="AF467" s="354"/>
      <c r="AG467" s="354">
        <v>0</v>
      </c>
      <c r="AH467" s="354">
        <v>0</v>
      </c>
      <c r="AI467" s="354">
        <v>0</v>
      </c>
      <c r="AJ467" s="354">
        <v>0</v>
      </c>
      <c r="AK467" s="354">
        <v>0</v>
      </c>
      <c r="AL467" s="354">
        <v>8.76</v>
      </c>
      <c r="AM467" s="354">
        <v>0.59</v>
      </c>
      <c r="AN467" s="354">
        <v>1.77</v>
      </c>
      <c r="AO467" s="354">
        <v>0</v>
      </c>
      <c r="AP467" s="354">
        <v>0</v>
      </c>
      <c r="AQ467" s="354">
        <v>0</v>
      </c>
      <c r="AR467" s="354">
        <v>0</v>
      </c>
      <c r="AS467" s="354">
        <v>0</v>
      </c>
      <c r="AT467" s="354">
        <v>13.6</v>
      </c>
      <c r="AU467" s="354">
        <v>-9.0399999999999991</v>
      </c>
      <c r="AV467" s="354">
        <v>23.5</v>
      </c>
      <c r="AW467" s="354">
        <v>6972.06</v>
      </c>
      <c r="AX467" s="354"/>
      <c r="AY467" s="374" t="s">
        <v>160</v>
      </c>
      <c r="AZ467" s="374" t="s">
        <v>160</v>
      </c>
      <c r="BA467" s="374" t="s">
        <v>160</v>
      </c>
      <c r="BB467" s="374" t="s">
        <v>160</v>
      </c>
      <c r="BC467" s="374" t="s">
        <v>160</v>
      </c>
      <c r="BD467" s="354">
        <v>4.03</v>
      </c>
      <c r="BE467" s="374">
        <v>0</v>
      </c>
      <c r="BF467" s="374">
        <v>0</v>
      </c>
      <c r="BG467" s="354">
        <v>2.9</v>
      </c>
      <c r="BH467" s="354">
        <v>5.4</v>
      </c>
      <c r="BI467" s="354">
        <v>1.7</v>
      </c>
      <c r="BJ467" s="354">
        <v>3.18</v>
      </c>
      <c r="BK467" s="374">
        <v>0</v>
      </c>
      <c r="BL467" s="374">
        <v>0</v>
      </c>
      <c r="BM467" s="354">
        <v>3.58</v>
      </c>
      <c r="BN467" s="354">
        <v>4.33</v>
      </c>
      <c r="BO467" s="374">
        <v>0</v>
      </c>
      <c r="BP467" s="374">
        <v>0</v>
      </c>
      <c r="BQ467" s="374">
        <v>0</v>
      </c>
      <c r="BR467" s="354">
        <v>2545.04</v>
      </c>
      <c r="BS467" s="354">
        <v>2930.74</v>
      </c>
      <c r="BT467" s="354">
        <v>1444.7</v>
      </c>
      <c r="BU467" s="354">
        <v>6758.74</v>
      </c>
      <c r="BV467" s="354">
        <v>1046.23</v>
      </c>
      <c r="BW467" s="354">
        <v>-14.92</v>
      </c>
      <c r="BX467" s="354">
        <v>12.76</v>
      </c>
      <c r="BY467" s="354">
        <v>10.199999999999999</v>
      </c>
      <c r="BZ467" s="354">
        <v>0</v>
      </c>
      <c r="CA467" s="354">
        <v>30.04</v>
      </c>
      <c r="CB467" s="354">
        <v>0</v>
      </c>
      <c r="CC467" s="354">
        <v>0</v>
      </c>
      <c r="CD467" s="354">
        <v>0.43</v>
      </c>
      <c r="CE467" s="354">
        <v>1.76</v>
      </c>
      <c r="CF467" s="354">
        <v>1.62</v>
      </c>
      <c r="CG467" s="354">
        <v>1.29</v>
      </c>
      <c r="CH467" s="353" t="s">
        <v>100</v>
      </c>
      <c r="CI467" s="355">
        <v>14160.03</v>
      </c>
    </row>
    <row r="468" spans="1:87" ht="13.5" thickBot="1">
      <c r="A468" s="353" t="s">
        <v>1175</v>
      </c>
      <c r="B468" s="353" t="s">
        <v>1176</v>
      </c>
      <c r="C468" s="353" t="s">
        <v>96</v>
      </c>
      <c r="D468" s="353" t="s">
        <v>116</v>
      </c>
      <c r="E468" s="353" t="s">
        <v>1177</v>
      </c>
      <c r="F468" s="353" t="s">
        <v>105</v>
      </c>
      <c r="G468" s="353">
        <v>12</v>
      </c>
      <c r="H468" s="353">
        <v>202112</v>
      </c>
      <c r="I468" s="353">
        <v>20221109</v>
      </c>
      <c r="J468" s="353">
        <v>20230424</v>
      </c>
      <c r="K468" s="354">
        <v>18605.3</v>
      </c>
      <c r="L468" s="354">
        <v>9.0500000000000007</v>
      </c>
      <c r="M468" s="354">
        <v>2055.83</v>
      </c>
      <c r="N468" s="354">
        <v>1.54</v>
      </c>
      <c r="O468" s="354">
        <v>1.2</v>
      </c>
      <c r="P468" s="354">
        <v>0.91</v>
      </c>
      <c r="Q468" s="354">
        <v>0.6</v>
      </c>
      <c r="R468" s="354">
        <v>-11.67</v>
      </c>
      <c r="S468" s="354"/>
      <c r="T468" s="354"/>
      <c r="U468" s="354">
        <v>3.81</v>
      </c>
      <c r="V468" s="354">
        <v>1.83</v>
      </c>
      <c r="W468" s="354">
        <v>3.8</v>
      </c>
      <c r="X468" s="354">
        <v>2.63</v>
      </c>
      <c r="Y468" s="374">
        <f t="shared" si="18"/>
        <v>1.0765027322404368</v>
      </c>
      <c r="Z468" s="374">
        <f t="shared" si="19"/>
        <v>-0.30789473684210522</v>
      </c>
      <c r="AA468" s="354">
        <v>3.78</v>
      </c>
      <c r="AB468" s="354">
        <v>55.96</v>
      </c>
      <c r="AC468" s="354">
        <v>2.38</v>
      </c>
      <c r="AD468" s="354">
        <v>2.38</v>
      </c>
      <c r="AE468" s="354">
        <v>3.45</v>
      </c>
      <c r="AF468" s="354">
        <v>0.04</v>
      </c>
      <c r="AG468" s="354">
        <v>73720.419980023551</v>
      </c>
      <c r="AH468" s="354">
        <v>15873.357648990865</v>
      </c>
      <c r="AI468" s="354">
        <v>17451.791920157331</v>
      </c>
      <c r="AJ468" s="354">
        <v>8706.9255635993159</v>
      </c>
      <c r="AK468" s="354">
        <v>1.8790001708721025</v>
      </c>
      <c r="AL468" s="354">
        <v>1.07</v>
      </c>
      <c r="AM468" s="354">
        <v>0.86</v>
      </c>
      <c r="AN468" s="354">
        <v>0.49</v>
      </c>
      <c r="AO468" s="354">
        <v>0.62577366378670707</v>
      </c>
      <c r="AP468" s="354">
        <v>1.6736439049627114</v>
      </c>
      <c r="AQ468" s="354">
        <v>2.6434132103941681</v>
      </c>
      <c r="AR468" s="354">
        <v>5.2983452046101656</v>
      </c>
      <c r="AS468" s="354">
        <v>7370.7286628614766</v>
      </c>
      <c r="AT468" s="354">
        <v>10.49</v>
      </c>
      <c r="AU468" s="354">
        <v>5.4</v>
      </c>
      <c r="AV468" s="354">
        <v>79.92</v>
      </c>
      <c r="AW468" s="354">
        <v>24578.22</v>
      </c>
      <c r="AX468" s="354">
        <v>37688.22</v>
      </c>
      <c r="AY468" s="374">
        <v>0.82671847758274719</v>
      </c>
      <c r="AZ468" s="374">
        <v>9.5219902979623434</v>
      </c>
      <c r="BA468" s="374">
        <v>3.1207140584522048</v>
      </c>
      <c r="BB468" s="374">
        <v>8.890402846734867</v>
      </c>
      <c r="BC468" s="374">
        <v>3.1207140584522048</v>
      </c>
      <c r="BD468" s="354">
        <v>16.13</v>
      </c>
      <c r="BE468" s="374">
        <v>0.25365598960917912</v>
      </c>
      <c r="BF468" s="374">
        <v>0.12276167689900085</v>
      </c>
      <c r="BG468" s="354">
        <v>8.3699999999999992</v>
      </c>
      <c r="BH468" s="354">
        <v>5.51</v>
      </c>
      <c r="BI468" s="354">
        <v>5.96</v>
      </c>
      <c r="BJ468" s="354">
        <v>3.94</v>
      </c>
      <c r="BK468" s="374">
        <v>-0.50108701711355152</v>
      </c>
      <c r="BL468" s="374">
        <v>-0.11862203659349288</v>
      </c>
      <c r="BM468" s="354">
        <v>16.12</v>
      </c>
      <c r="BN468" s="354">
        <v>4.66</v>
      </c>
      <c r="BO468" s="374">
        <v>0.50329011521440059</v>
      </c>
      <c r="BP468" s="374">
        <v>0.48406307556833711</v>
      </c>
      <c r="BQ468" s="374">
        <v>973.92903395965504</v>
      </c>
      <c r="BR468" s="354">
        <v>40114.699999999997</v>
      </c>
      <c r="BS468" s="354">
        <v>53322.61</v>
      </c>
      <c r="BT468" s="354">
        <v>17394.05</v>
      </c>
      <c r="BU468" s="354">
        <v>111611</v>
      </c>
      <c r="BV468" s="354">
        <v>20343.89</v>
      </c>
      <c r="BW468" s="354">
        <v>886.28</v>
      </c>
      <c r="BX468" s="354">
        <v>20.78</v>
      </c>
      <c r="BY468" s="354">
        <v>20.78</v>
      </c>
      <c r="BZ468" s="354">
        <v>-15.080297588506928</v>
      </c>
      <c r="CA468" s="354">
        <v>44.12</v>
      </c>
      <c r="CB468" s="354">
        <v>0.61912111665230352</v>
      </c>
      <c r="CC468" s="354">
        <v>1.6733195687084197</v>
      </c>
      <c r="CD468" s="354">
        <v>0.79</v>
      </c>
      <c r="CE468" s="354">
        <v>1.32</v>
      </c>
      <c r="CF468" s="354">
        <v>1.43</v>
      </c>
      <c r="CG468" s="354">
        <v>0.82</v>
      </c>
      <c r="CH468" s="353" t="s">
        <v>100</v>
      </c>
      <c r="CI468" s="355">
        <v>117758.9</v>
      </c>
    </row>
    <row r="469" spans="1:87" ht="13.5" thickBot="1">
      <c r="A469" s="353" t="s">
        <v>1178</v>
      </c>
      <c r="B469" s="353" t="s">
        <v>1179</v>
      </c>
      <c r="C469" s="353" t="s">
        <v>96</v>
      </c>
      <c r="D469" s="353" t="s">
        <v>197</v>
      </c>
      <c r="E469" s="353" t="s">
        <v>423</v>
      </c>
      <c r="F469" s="353" t="s">
        <v>99</v>
      </c>
      <c r="G469" s="353">
        <v>12</v>
      </c>
      <c r="H469" s="353">
        <v>202112</v>
      </c>
      <c r="I469" s="353">
        <v>20221101</v>
      </c>
      <c r="J469" s="353">
        <v>20230221</v>
      </c>
      <c r="K469" s="354">
        <v>41396.910000000003</v>
      </c>
      <c r="L469" s="354">
        <v>145.34</v>
      </c>
      <c r="M469" s="354">
        <v>285</v>
      </c>
      <c r="N469" s="354">
        <v>1</v>
      </c>
      <c r="O469" s="354">
        <v>1.33</v>
      </c>
      <c r="P469" s="354">
        <v>1.25</v>
      </c>
      <c r="Q469" s="354">
        <v>0.81</v>
      </c>
      <c r="R469" s="354">
        <v>-2.2599999999999998</v>
      </c>
      <c r="S469" s="354">
        <v>1.85</v>
      </c>
      <c r="T469" s="354">
        <v>0.1</v>
      </c>
      <c r="U469" s="354">
        <v>4.5</v>
      </c>
      <c r="V469" s="354">
        <v>4.6900000000000004</v>
      </c>
      <c r="W469" s="354">
        <v>4.51</v>
      </c>
      <c r="X469" s="354">
        <v>5.05</v>
      </c>
      <c r="Y469" s="374">
        <f t="shared" si="18"/>
        <v>-3.8379530916844429E-2</v>
      </c>
      <c r="Z469" s="374">
        <f t="shared" si="19"/>
        <v>0.1197339246119733</v>
      </c>
      <c r="AA469" s="354">
        <v>-3.4</v>
      </c>
      <c r="AB469" s="354">
        <v>12.67</v>
      </c>
      <c r="AC469" s="354">
        <v>32.299999999999997</v>
      </c>
      <c r="AD469" s="354">
        <v>32.22</v>
      </c>
      <c r="AE469" s="354">
        <v>28.75</v>
      </c>
      <c r="AF469" s="354">
        <v>2.54</v>
      </c>
      <c r="AG469" s="354">
        <v>48.723060723060726</v>
      </c>
      <c r="AH469" s="354">
        <v>3.9603369603369609</v>
      </c>
      <c r="AI469" s="354">
        <v>5.5110565110565108</v>
      </c>
      <c r="AJ469" s="354">
        <v>2.9515619515619518</v>
      </c>
      <c r="AK469" s="354">
        <v>26.138363798484175</v>
      </c>
      <c r="AL469" s="354">
        <v>18.95</v>
      </c>
      <c r="AM469" s="354">
        <v>5.84</v>
      </c>
      <c r="AN469" s="354">
        <v>2.98</v>
      </c>
      <c r="AO469" s="354">
        <v>3.5931796242399794</v>
      </c>
      <c r="AP469" s="354">
        <v>19.962236852637481</v>
      </c>
      <c r="AQ469" s="354">
        <v>31.767177249856697</v>
      </c>
      <c r="AR469" s="354">
        <v>59.314597455107624</v>
      </c>
      <c r="AS469" s="354">
        <v>0.39627939627939629</v>
      </c>
      <c r="AT469" s="354">
        <v>24.89</v>
      </c>
      <c r="AU469" s="354">
        <v>-3.08</v>
      </c>
      <c r="AV469" s="354">
        <v>8</v>
      </c>
      <c r="AW469" s="354">
        <v>12733.1</v>
      </c>
      <c r="AX469" s="354">
        <v>14177.4</v>
      </c>
      <c r="AY469" s="374">
        <v>7.9973198079761151E-2</v>
      </c>
      <c r="AZ469" s="374">
        <v>1.937598539540287</v>
      </c>
      <c r="BA469" s="374">
        <v>0.14537508060471449</v>
      </c>
      <c r="BB469" s="374">
        <v>1.9404761904761905</v>
      </c>
      <c r="BC469" s="374">
        <v>0.14537508060471449</v>
      </c>
      <c r="BD469" s="354">
        <v>18.100000000000001</v>
      </c>
      <c r="BE469" s="374">
        <v>8.9836487167457291E-2</v>
      </c>
      <c r="BF469" s="374">
        <v>6.5897675505197997E-2</v>
      </c>
      <c r="BG469" s="354">
        <v>8.43</v>
      </c>
      <c r="BH469" s="354">
        <v>10.19</v>
      </c>
      <c r="BI469" s="354">
        <v>6.12</v>
      </c>
      <c r="BJ469" s="354">
        <v>7.2</v>
      </c>
      <c r="BK469" s="374">
        <v>-0.46442901726004709</v>
      </c>
      <c r="BL469" s="374">
        <v>-5.2531481428118608E-2</v>
      </c>
      <c r="BM469" s="354">
        <v>1.4</v>
      </c>
      <c r="BN469" s="354">
        <v>1.04</v>
      </c>
      <c r="BO469" s="374">
        <v>0.38633076309492154</v>
      </c>
      <c r="BP469" s="374">
        <v>2.7492793893349257E-2</v>
      </c>
      <c r="BQ469" s="374">
        <v>2.0489843467976061E-2</v>
      </c>
      <c r="BR469" s="354">
        <v>1632.5</v>
      </c>
      <c r="BS469" s="354">
        <v>2475.6</v>
      </c>
      <c r="BT469" s="354">
        <v>2197.9</v>
      </c>
      <c r="BU469" s="354">
        <v>8347.2000000000007</v>
      </c>
      <c r="BV469" s="354">
        <v>1129.9000000000001</v>
      </c>
      <c r="BW469" s="354">
        <v>193.76</v>
      </c>
      <c r="BX469" s="354">
        <v>8.1300000000000008</v>
      </c>
      <c r="BY469" s="354">
        <v>9.31</v>
      </c>
      <c r="BZ469" s="354">
        <v>6.8658698539176628</v>
      </c>
      <c r="CA469" s="354">
        <v>53.1</v>
      </c>
      <c r="CB469" s="354">
        <v>0.66297951228787377</v>
      </c>
      <c r="CC469" s="354">
        <v>3.5371007764348037</v>
      </c>
      <c r="CD469" s="354">
        <v>1.1299999999999999</v>
      </c>
      <c r="CE469" s="354">
        <v>1.35</v>
      </c>
      <c r="CF469" s="354">
        <v>0.9</v>
      </c>
      <c r="CG469" s="354">
        <v>0.2</v>
      </c>
      <c r="CH469" s="353" t="s">
        <v>100</v>
      </c>
      <c r="CI469" s="355">
        <v>7253.1</v>
      </c>
    </row>
    <row r="470" spans="1:87" ht="13.5" thickBot="1">
      <c r="A470" s="353" t="s">
        <v>1180</v>
      </c>
      <c r="B470" s="353" t="s">
        <v>1181</v>
      </c>
      <c r="C470" s="353" t="s">
        <v>96</v>
      </c>
      <c r="D470" s="353" t="s">
        <v>208</v>
      </c>
      <c r="E470" s="353" t="s">
        <v>209</v>
      </c>
      <c r="F470" s="353" t="s">
        <v>99</v>
      </c>
      <c r="G470" s="353">
        <v>12</v>
      </c>
      <c r="H470" s="353">
        <v>202112</v>
      </c>
      <c r="I470" s="353">
        <v>20221103</v>
      </c>
      <c r="J470" s="353">
        <v>20230216</v>
      </c>
      <c r="K470" s="354">
        <v>34414.6</v>
      </c>
      <c r="L470" s="354">
        <v>96.98</v>
      </c>
      <c r="M470" s="354">
        <v>355</v>
      </c>
      <c r="N470" s="354">
        <v>0.34</v>
      </c>
      <c r="O470" s="354">
        <v>1.47</v>
      </c>
      <c r="P470" s="354">
        <v>0.86</v>
      </c>
      <c r="Q470" s="354">
        <v>1.62</v>
      </c>
      <c r="R470" s="354">
        <v>10.88</v>
      </c>
      <c r="S470" s="354">
        <v>10.34</v>
      </c>
      <c r="T470" s="354">
        <v>9.06</v>
      </c>
      <c r="U470" s="354">
        <v>4.74</v>
      </c>
      <c r="V470" s="354">
        <v>4.24</v>
      </c>
      <c r="W470" s="354">
        <v>4.55</v>
      </c>
      <c r="X470" s="354">
        <v>4.84</v>
      </c>
      <c r="Y470" s="374">
        <f t="shared" si="18"/>
        <v>7.3113207547169656E-2</v>
      </c>
      <c r="Z470" s="374">
        <f t="shared" si="19"/>
        <v>6.3736263736263732E-2</v>
      </c>
      <c r="AA470" s="354">
        <v>1.05</v>
      </c>
      <c r="AB470" s="354">
        <v>2</v>
      </c>
      <c r="AC470" s="354">
        <v>20.46</v>
      </c>
      <c r="AD470" s="354">
        <v>21.3</v>
      </c>
      <c r="AE470" s="354">
        <v>20.02</v>
      </c>
      <c r="AF470" s="354">
        <v>10.65</v>
      </c>
      <c r="AG470" s="354">
        <v>42.456288776085728</v>
      </c>
      <c r="AH470" s="354">
        <v>4.7772137619853359</v>
      </c>
      <c r="AI470" s="354">
        <v>10.262267343485618</v>
      </c>
      <c r="AJ470" s="354">
        <v>-1.0772701635645798</v>
      </c>
      <c r="AK470" s="354">
        <v>9.2737790601813685</v>
      </c>
      <c r="AL470" s="354">
        <v>9.6300000000000008</v>
      </c>
      <c r="AM470" s="354">
        <v>1.64</v>
      </c>
      <c r="AN470" s="354">
        <v>2.29</v>
      </c>
      <c r="AO470" s="354">
        <v>3.9678699435403519</v>
      </c>
      <c r="AP470" s="354">
        <v>11.770695960591134</v>
      </c>
      <c r="AQ470" s="354">
        <v>16.41557625721352</v>
      </c>
      <c r="AR470" s="354">
        <v>-156.37770157068064</v>
      </c>
      <c r="AS470" s="354">
        <v>0.21996615905245348</v>
      </c>
      <c r="AT470" s="354">
        <v>59.16</v>
      </c>
      <c r="AU470" s="354">
        <v>3.55</v>
      </c>
      <c r="AV470" s="354">
        <v>11.68</v>
      </c>
      <c r="AW470" s="354">
        <v>13676</v>
      </c>
      <c r="AX470" s="354">
        <v>14917.02</v>
      </c>
      <c r="AY470" s="374">
        <v>0.11677282377919319</v>
      </c>
      <c r="AZ470" s="374">
        <v>0.22252497729336967</v>
      </c>
      <c r="BA470" s="374">
        <v>6.4807837226827425E-2</v>
      </c>
      <c r="BB470" s="374">
        <v>2.6072387557775013E-2</v>
      </c>
      <c r="BC470" s="374">
        <v>6.4807837226827425E-2</v>
      </c>
      <c r="BD470" s="354">
        <v>8.17</v>
      </c>
      <c r="BE470" s="374">
        <v>4.708440201790294E-2</v>
      </c>
      <c r="BF470" s="374">
        <v>2.624688182705567E-2</v>
      </c>
      <c r="BG470" s="354">
        <v>3.91</v>
      </c>
      <c r="BH470" s="354">
        <v>3.94</v>
      </c>
      <c r="BI470" s="354">
        <v>2.62</v>
      </c>
      <c r="BJ470" s="354">
        <v>2.52</v>
      </c>
      <c r="BK470" s="374">
        <v>-1.1049738939269029</v>
      </c>
      <c r="BL470" s="374">
        <v>-0.26708734639654602</v>
      </c>
      <c r="BM470" s="354">
        <v>3.26</v>
      </c>
      <c r="BN470" s="354">
        <v>3.71</v>
      </c>
      <c r="BO470" s="374">
        <v>0.66147343565525385</v>
      </c>
      <c r="BP470" s="374">
        <v>5.0196635094938907E-2</v>
      </c>
      <c r="BQ470" s="374">
        <v>-1.1319430109956709E-2</v>
      </c>
      <c r="BR470" s="354">
        <v>2288</v>
      </c>
      <c r="BS470" s="354">
        <v>4320</v>
      </c>
      <c r="BT470" s="354">
        <v>3560</v>
      </c>
      <c r="BU470" s="354">
        <v>22604</v>
      </c>
      <c r="BV470" s="354">
        <v>1346</v>
      </c>
      <c r="BW470" s="354">
        <v>22.25</v>
      </c>
      <c r="BX470" s="354">
        <v>11.25</v>
      </c>
      <c r="BY470" s="354">
        <v>11.2</v>
      </c>
      <c r="BZ470" s="354">
        <v>2.9458023379383635</v>
      </c>
      <c r="CA470" s="354">
        <v>51.59</v>
      </c>
      <c r="CB470" s="354">
        <v>0.68103644906710459</v>
      </c>
      <c r="CC470" s="354">
        <v>5.1209852216748768</v>
      </c>
      <c r="CD470" s="354">
        <v>1.07</v>
      </c>
      <c r="CE470" s="354">
        <v>0.83</v>
      </c>
      <c r="CF470" s="354">
        <v>0.94</v>
      </c>
      <c r="CG470" s="354">
        <v>0.53</v>
      </c>
      <c r="CH470" s="353" t="s">
        <v>100</v>
      </c>
      <c r="CI470" s="355">
        <v>20336</v>
      </c>
    </row>
    <row r="471" spans="1:87" ht="13.5" thickBot="1">
      <c r="A471" s="353" t="s">
        <v>1182</v>
      </c>
      <c r="B471" s="353" t="s">
        <v>1183</v>
      </c>
      <c r="C471" s="353" t="s">
        <v>108</v>
      </c>
      <c r="D471" s="353" t="s">
        <v>123</v>
      </c>
      <c r="E471" s="353" t="s">
        <v>1012</v>
      </c>
      <c r="F471" s="353" t="s">
        <v>105</v>
      </c>
      <c r="G471" s="353">
        <v>12</v>
      </c>
      <c r="H471" s="353">
        <v>202112</v>
      </c>
      <c r="I471" s="353">
        <v>20221024</v>
      </c>
      <c r="J471" s="353">
        <v>20230126</v>
      </c>
      <c r="K471" s="354">
        <v>3030.87</v>
      </c>
      <c r="L471" s="354">
        <v>40.729999999999997</v>
      </c>
      <c r="M471" s="354">
        <v>74</v>
      </c>
      <c r="N471" s="354">
        <v>1.1499999999999999</v>
      </c>
      <c r="O471" s="354">
        <v>1.3</v>
      </c>
      <c r="P471" s="354">
        <v>1.39</v>
      </c>
      <c r="Q471" s="354">
        <v>1.4</v>
      </c>
      <c r="R471" s="354">
        <v>3.85</v>
      </c>
      <c r="S471" s="354">
        <v>2.61</v>
      </c>
      <c r="T471" s="354">
        <v>4.29</v>
      </c>
      <c r="U471" s="354">
        <v>4.5</v>
      </c>
      <c r="V471" s="354">
        <v>3.76</v>
      </c>
      <c r="W471" s="354">
        <v>4.91</v>
      </c>
      <c r="X471" s="354">
        <v>5.38</v>
      </c>
      <c r="Y471" s="374">
        <f t="shared" si="18"/>
        <v>0.30585106382978733</v>
      </c>
      <c r="Z471" s="374">
        <f t="shared" si="19"/>
        <v>9.5723014256618999E-2</v>
      </c>
      <c r="AA471" s="354">
        <v>7.55</v>
      </c>
      <c r="AB471" s="354"/>
      <c r="AC471" s="354">
        <v>9.0500000000000007</v>
      </c>
      <c r="AD471" s="354">
        <v>8.3000000000000007</v>
      </c>
      <c r="AE471" s="354">
        <v>7.57</v>
      </c>
      <c r="AF471" s="354"/>
      <c r="AG471" s="354">
        <v>10.277263093342397</v>
      </c>
      <c r="AH471" s="354">
        <v>4.6251203694530272</v>
      </c>
      <c r="AI471" s="354">
        <v>6.3799227360974511</v>
      </c>
      <c r="AJ471" s="354">
        <v>6.3676206116681877</v>
      </c>
      <c r="AK471" s="354">
        <v>6.2633987358353531</v>
      </c>
      <c r="AL471" s="354">
        <v>8.5500000000000007</v>
      </c>
      <c r="AM471" s="354">
        <v>1.25</v>
      </c>
      <c r="AN471" s="354">
        <v>3.69</v>
      </c>
      <c r="AO471" s="354">
        <v>2.9204318809360723</v>
      </c>
      <c r="AP471" s="354">
        <v>4.1965845026642299</v>
      </c>
      <c r="AQ471" s="354">
        <v>4.7044530205273567</v>
      </c>
      <c r="AR471" s="354">
        <v>4.7135419361458686</v>
      </c>
      <c r="AS471" s="354">
        <v>36.602319448007506</v>
      </c>
      <c r="AT471" s="354">
        <v>32.49</v>
      </c>
      <c r="AU471" s="354">
        <v>2.67</v>
      </c>
      <c r="AV471" s="354">
        <v>-3</v>
      </c>
      <c r="AW471" s="354">
        <v>721.11</v>
      </c>
      <c r="AX471" s="354">
        <v>794.83</v>
      </c>
      <c r="AY471" s="374">
        <v>9.6529003412166137E-2</v>
      </c>
      <c r="AZ471" s="374">
        <v>0.30343441405225902</v>
      </c>
      <c r="BA471" s="374">
        <v>0</v>
      </c>
      <c r="BB471" s="374">
        <v>0.30219856741227086</v>
      </c>
      <c r="BC471" s="374">
        <v>0</v>
      </c>
      <c r="BD471" s="354">
        <v>13.93</v>
      </c>
      <c r="BE471" s="374">
        <v>0</v>
      </c>
      <c r="BF471" s="374">
        <v>1.5462330137256539E-2</v>
      </c>
      <c r="BG471" s="354">
        <v>12.55</v>
      </c>
      <c r="BH471" s="354">
        <v>9.74</v>
      </c>
      <c r="BI471" s="354">
        <v>1.59</v>
      </c>
      <c r="BJ471" s="354">
        <v>1.48</v>
      </c>
      <c r="BK471" s="374">
        <v>-6.7039034329384696E-3</v>
      </c>
      <c r="BL471" s="374">
        <v>-4.1616513602840939E-3</v>
      </c>
      <c r="BM471" s="354">
        <v>3.34</v>
      </c>
      <c r="BN471" s="354">
        <v>3.35</v>
      </c>
      <c r="BO471" s="374">
        <v>0.29404640125308468</v>
      </c>
      <c r="BP471" s="374">
        <v>0.115743752989315</v>
      </c>
      <c r="BQ471" s="374">
        <v>0.15934986515686156</v>
      </c>
      <c r="BR471" s="354">
        <v>388.8</v>
      </c>
      <c r="BS471" s="354">
        <v>458.23</v>
      </c>
      <c r="BT471" s="354">
        <v>367.73</v>
      </c>
      <c r="BU471" s="354">
        <v>162.28</v>
      </c>
      <c r="BV471" s="354">
        <v>298.3</v>
      </c>
      <c r="BW471" s="354">
        <v>30.34</v>
      </c>
      <c r="BX471" s="354">
        <v>41.2</v>
      </c>
      <c r="BY471" s="354">
        <v>41.2</v>
      </c>
      <c r="BZ471" s="354">
        <v>0</v>
      </c>
      <c r="CA471" s="354">
        <v>17.18</v>
      </c>
      <c r="CB471" s="354">
        <v>0.88946804384130917</v>
      </c>
      <c r="CC471" s="354">
        <v>-1.3906499652159288</v>
      </c>
      <c r="CD471" s="354">
        <v>0.21</v>
      </c>
      <c r="CE471" s="354">
        <v>1.04</v>
      </c>
      <c r="CF471" s="354">
        <v>1.04</v>
      </c>
      <c r="CG471" s="354">
        <v>0.14000000000000001</v>
      </c>
      <c r="CH471" s="353" t="s">
        <v>100</v>
      </c>
      <c r="CI471" s="355">
        <v>2446.25</v>
      </c>
    </row>
    <row r="472" spans="1:87" ht="13.5" thickBot="1">
      <c r="A472" s="353" t="s">
        <v>1184</v>
      </c>
      <c r="B472" s="353" t="s">
        <v>1185</v>
      </c>
      <c r="C472" s="353" t="s">
        <v>96</v>
      </c>
      <c r="D472" s="353" t="s">
        <v>412</v>
      </c>
      <c r="E472" s="353" t="s">
        <v>580</v>
      </c>
      <c r="F472" s="353" t="s">
        <v>105</v>
      </c>
      <c r="G472" s="353">
        <v>5</v>
      </c>
      <c r="H472" s="353">
        <v>202205</v>
      </c>
      <c r="I472" s="353">
        <v>20221026</v>
      </c>
      <c r="J472" s="353"/>
      <c r="K472" s="354">
        <v>5662.32</v>
      </c>
      <c r="L472" s="354">
        <v>33.32</v>
      </c>
      <c r="M472" s="354">
        <v>170</v>
      </c>
      <c r="N472" s="354">
        <v>0.61</v>
      </c>
      <c r="O472" s="354">
        <v>0.1</v>
      </c>
      <c r="P472" s="354"/>
      <c r="Q472" s="354"/>
      <c r="R472" s="354">
        <v>-190</v>
      </c>
      <c r="S472" s="354">
        <v>-170</v>
      </c>
      <c r="T472" s="354"/>
      <c r="U472" s="354"/>
      <c r="V472" s="354">
        <v>2.2000000000000002</v>
      </c>
      <c r="W472" s="354">
        <v>0.48</v>
      </c>
      <c r="X472" s="354">
        <v>0.86</v>
      </c>
      <c r="Y472" s="374">
        <f t="shared" si="18"/>
        <v>-0.78181818181818186</v>
      </c>
      <c r="Z472" s="374">
        <f t="shared" si="19"/>
        <v>0.79166666666666674</v>
      </c>
      <c r="AA472" s="354"/>
      <c r="AB472" s="354"/>
      <c r="AC472" s="354"/>
      <c r="AD472" s="354">
        <v>69.42</v>
      </c>
      <c r="AE472" s="354">
        <v>38.74</v>
      </c>
      <c r="AF472" s="354"/>
      <c r="AG472" s="354">
        <v>18.196541155442929</v>
      </c>
      <c r="AH472" s="354">
        <v>-1.7121348347941427</v>
      </c>
      <c r="AI472" s="354">
        <v>1.6705022159683076</v>
      </c>
      <c r="AJ472" s="354">
        <v>-0.89499841380369016</v>
      </c>
      <c r="AK472" s="354">
        <v>20.592609618335658</v>
      </c>
      <c r="AL472" s="354"/>
      <c r="AM472" s="354">
        <v>1.48</v>
      </c>
      <c r="AN472" s="354"/>
      <c r="AO472" s="354">
        <v>1.7185187914913524</v>
      </c>
      <c r="AP472" s="354">
        <v>-19.361570915497829</v>
      </c>
      <c r="AQ472" s="354">
        <v>18.719578828962003</v>
      </c>
      <c r="AR472" s="354">
        <v>-34.939836130964892</v>
      </c>
      <c r="AS472" s="354">
        <v>24.992988275611324</v>
      </c>
      <c r="AT472" s="354">
        <v>22.49</v>
      </c>
      <c r="AU472" s="354"/>
      <c r="AV472" s="354">
        <v>-27.39</v>
      </c>
      <c r="AW472" s="354">
        <v>3105.25</v>
      </c>
      <c r="AX472" s="354">
        <v>2263</v>
      </c>
      <c r="AY472" s="374">
        <v>0.19500391484909807</v>
      </c>
      <c r="AZ472" s="374">
        <v>-0.19093321849453104</v>
      </c>
      <c r="BA472" s="374">
        <v>-0.70610246038250335</v>
      </c>
      <c r="BB472" s="374">
        <v>-0.23371647509578539</v>
      </c>
      <c r="BC472" s="374">
        <v>-0.70610246038250335</v>
      </c>
      <c r="BD472" s="354"/>
      <c r="BE472" s="374">
        <v>-6.3797290892133193E-2</v>
      </c>
      <c r="BF472" s="374">
        <v>-4.8421143647203485E-2</v>
      </c>
      <c r="BG472" s="354"/>
      <c r="BH472" s="354">
        <v>12.56</v>
      </c>
      <c r="BI472" s="354"/>
      <c r="BJ472" s="354">
        <v>6.48</v>
      </c>
      <c r="BK472" s="374">
        <v>0</v>
      </c>
      <c r="BL472" s="374">
        <v>0</v>
      </c>
      <c r="BM472" s="354">
        <v>0</v>
      </c>
      <c r="BN472" s="354">
        <v>0</v>
      </c>
      <c r="BO472" s="374">
        <v>0</v>
      </c>
      <c r="BP472" s="374">
        <v>-4.9771361476573919E-2</v>
      </c>
      <c r="BQ472" s="374">
        <v>-2.6017395750107274E-2</v>
      </c>
      <c r="BR472" s="354">
        <v>-1028.45</v>
      </c>
      <c r="BS472" s="354">
        <v>-834.02</v>
      </c>
      <c r="BT472" s="354">
        <v>-978.36</v>
      </c>
      <c r="BU472" s="354" t="s">
        <v>100</v>
      </c>
      <c r="BV472" s="354">
        <v>-1187.72</v>
      </c>
      <c r="BW472" s="354">
        <v>-455.16</v>
      </c>
      <c r="BX472" s="354"/>
      <c r="BY472" s="354"/>
      <c r="BZ472" s="354">
        <v>0</v>
      </c>
      <c r="CA472" s="354">
        <v>0</v>
      </c>
      <c r="CB472" s="354">
        <v>0.36598842366643253</v>
      </c>
      <c r="CC472" s="354">
        <v>1.9372667935916243</v>
      </c>
      <c r="CD472" s="354">
        <v>0</v>
      </c>
      <c r="CE472" s="354">
        <v>2.59</v>
      </c>
      <c r="CF472" s="354">
        <v>2.6</v>
      </c>
      <c r="CG472" s="354">
        <v>2.58</v>
      </c>
      <c r="CH472" s="353" t="s">
        <v>100</v>
      </c>
      <c r="CI472" s="355">
        <v>3793.52</v>
      </c>
    </row>
    <row r="473" spans="1:87" ht="13.5" thickBot="1">
      <c r="A473" s="353" t="s">
        <v>1186</v>
      </c>
      <c r="B473" s="353" t="s">
        <v>1187</v>
      </c>
      <c r="C473" s="353" t="s">
        <v>108</v>
      </c>
      <c r="D473" s="353" t="s">
        <v>129</v>
      </c>
      <c r="E473" s="353" t="s">
        <v>299</v>
      </c>
      <c r="F473" s="353" t="s">
        <v>99</v>
      </c>
      <c r="G473" s="353">
        <v>6</v>
      </c>
      <c r="H473" s="353">
        <v>202206</v>
      </c>
      <c r="I473" s="353">
        <v>20221101</v>
      </c>
      <c r="J473" s="353">
        <v>20230207</v>
      </c>
      <c r="K473" s="354">
        <v>13215.26</v>
      </c>
      <c r="L473" s="354">
        <v>84.19</v>
      </c>
      <c r="M473" s="354">
        <v>156.97</v>
      </c>
      <c r="N473" s="354">
        <v>1.27</v>
      </c>
      <c r="O473" s="354">
        <v>0.46</v>
      </c>
      <c r="P473" s="354">
        <v>0.5</v>
      </c>
      <c r="Q473" s="354">
        <v>0.57999999999999996</v>
      </c>
      <c r="R473" s="354">
        <v>-4</v>
      </c>
      <c r="S473" s="354">
        <v>0</v>
      </c>
      <c r="T473" s="354">
        <v>1.51</v>
      </c>
      <c r="U473" s="354">
        <v>1.72</v>
      </c>
      <c r="V473" s="354">
        <v>1.98</v>
      </c>
      <c r="W473" s="354">
        <v>2.11</v>
      </c>
      <c r="X473" s="354">
        <v>2.5099999999999998</v>
      </c>
      <c r="Y473" s="374">
        <f t="shared" si="18"/>
        <v>6.5656565656565524E-2</v>
      </c>
      <c r="Z473" s="374">
        <f t="shared" si="19"/>
        <v>0.18957345971563977</v>
      </c>
      <c r="AA473" s="354">
        <v>15.38</v>
      </c>
      <c r="AB473" s="354">
        <v>16</v>
      </c>
      <c r="AC473" s="354">
        <v>42.9</v>
      </c>
      <c r="AD473" s="354">
        <v>39.979999999999997</v>
      </c>
      <c r="AE473" s="354">
        <v>33.590000000000003</v>
      </c>
      <c r="AF473" s="354">
        <v>2.5</v>
      </c>
      <c r="AG473" s="354">
        <v>7.1213231545677003</v>
      </c>
      <c r="AH473" s="354">
        <v>1.860668586867863</v>
      </c>
      <c r="AI473" s="354">
        <v>2.1214760909461665</v>
      </c>
      <c r="AJ473" s="354">
        <v>1.8130926284665576</v>
      </c>
      <c r="AK473" s="354">
        <v>38.831453416596823</v>
      </c>
      <c r="AL473" s="354">
        <v>34.049999999999997</v>
      </c>
      <c r="AM473" s="354">
        <v>7.54</v>
      </c>
      <c r="AN473" s="354">
        <v>11.83</v>
      </c>
      <c r="AO473" s="354">
        <v>11.725810502579336</v>
      </c>
      <c r="AP473" s="354">
        <v>28.45455098974212</v>
      </c>
      <c r="AQ473" s="354">
        <v>39.360936564149235</v>
      </c>
      <c r="AR473" s="354">
        <v>46.055719673139443</v>
      </c>
      <c r="AS473" s="354">
        <v>1.2940647940456771</v>
      </c>
      <c r="AT473" s="354">
        <v>11.16</v>
      </c>
      <c r="AU473" s="354">
        <v>13.95</v>
      </c>
      <c r="AV473" s="354">
        <v>18.75</v>
      </c>
      <c r="AW473" s="354">
        <v>1105.5999999999999</v>
      </c>
      <c r="AX473" s="354">
        <v>1209.28</v>
      </c>
      <c r="AY473" s="374">
        <v>0.26038086290478696</v>
      </c>
      <c r="AZ473" s="374">
        <v>-0.38764740771753542</v>
      </c>
      <c r="BA473" s="374">
        <v>0.5074165126191883</v>
      </c>
      <c r="BB473" s="374">
        <v>-0.40401391970650863</v>
      </c>
      <c r="BC473" s="374">
        <v>0.5074165126191883</v>
      </c>
      <c r="BD473" s="354">
        <v>16.37</v>
      </c>
      <c r="BE473" s="374">
        <v>0.13089604950901274</v>
      </c>
      <c r="BF473" s="374">
        <v>0.16541646862343762</v>
      </c>
      <c r="BG473" s="354">
        <v>14.25</v>
      </c>
      <c r="BH473" s="354">
        <v>11.1</v>
      </c>
      <c r="BI473" s="354">
        <v>12.16</v>
      </c>
      <c r="BJ473" s="354">
        <v>9.5399999999999991</v>
      </c>
      <c r="BK473" s="374">
        <v>-0.14536268581847236</v>
      </c>
      <c r="BL473" s="374">
        <v>-4.3304236556349462E-2</v>
      </c>
      <c r="BM473" s="354">
        <v>0.38</v>
      </c>
      <c r="BN473" s="354">
        <v>0.56000000000000005</v>
      </c>
      <c r="BO473" s="374">
        <v>0.68792476480439468</v>
      </c>
      <c r="BP473" s="374">
        <v>2.2586411591015577E-2</v>
      </c>
      <c r="BQ473" s="374">
        <v>2.200889328073025E-2</v>
      </c>
      <c r="BR473" s="354">
        <v>312.7</v>
      </c>
      <c r="BS473" s="354">
        <v>413.76</v>
      </c>
      <c r="BT473" s="354">
        <v>388.02</v>
      </c>
      <c r="BU473" s="354">
        <v>243.41</v>
      </c>
      <c r="BV473" s="354">
        <v>272.05</v>
      </c>
      <c r="BW473" s="354">
        <v>93.75</v>
      </c>
      <c r="BX473" s="354">
        <v>26.13</v>
      </c>
      <c r="BY473" s="354">
        <v>25.16</v>
      </c>
      <c r="BZ473" s="354">
        <v>24.780581693755348</v>
      </c>
      <c r="CA473" s="354">
        <v>13.13</v>
      </c>
      <c r="CB473" s="354">
        <v>0.25505664006915324</v>
      </c>
      <c r="CC473" s="354">
        <v>0.38277049621735237</v>
      </c>
      <c r="CD473" s="354">
        <v>0.15</v>
      </c>
      <c r="CE473" s="354">
        <v>4.01</v>
      </c>
      <c r="CF473" s="354">
        <v>2.64</v>
      </c>
      <c r="CG473" s="354">
        <v>1.53</v>
      </c>
      <c r="CH473" s="353" t="s">
        <v>100</v>
      </c>
      <c r="CI473" s="355">
        <v>1701.01</v>
      </c>
    </row>
    <row r="474" spans="1:87" ht="13.5" thickBot="1">
      <c r="A474" s="353"/>
      <c r="B474" s="353" t="s">
        <v>1188</v>
      </c>
      <c r="C474" s="353" t="s">
        <v>96</v>
      </c>
      <c r="D474" s="353" t="s">
        <v>123</v>
      </c>
      <c r="E474" s="353" t="s">
        <v>182</v>
      </c>
      <c r="F474" s="353" t="s">
        <v>105</v>
      </c>
      <c r="G474" s="353">
        <v>12</v>
      </c>
      <c r="H474" s="353">
        <v>202112</v>
      </c>
      <c r="I474" s="353"/>
      <c r="J474" s="353"/>
      <c r="K474" s="354">
        <v>22762.13</v>
      </c>
      <c r="L474" s="354">
        <v>37.72</v>
      </c>
      <c r="M474" s="354">
        <v>603</v>
      </c>
      <c r="N474" s="354">
        <v>0.73</v>
      </c>
      <c r="O474" s="354"/>
      <c r="P474" s="354"/>
      <c r="Q474" s="354"/>
      <c r="R474" s="354"/>
      <c r="S474" s="354"/>
      <c r="T474" s="354"/>
      <c r="U474" s="354"/>
      <c r="V474" s="354"/>
      <c r="W474" s="354"/>
      <c r="X474" s="354"/>
      <c r="Y474" s="374" t="e">
        <f t="shared" si="18"/>
        <v>#DIV/0!</v>
      </c>
      <c r="Z474" s="374" t="e">
        <f t="shared" si="19"/>
        <v>#DIV/0!</v>
      </c>
      <c r="AA474" s="354"/>
      <c r="AB474" s="354"/>
      <c r="AC474" s="354"/>
      <c r="AD474" s="354"/>
      <c r="AE474" s="354"/>
      <c r="AF474" s="354"/>
      <c r="AG474" s="354">
        <v>0</v>
      </c>
      <c r="AH474" s="354">
        <v>0</v>
      </c>
      <c r="AI474" s="354">
        <v>0</v>
      </c>
      <c r="AJ474" s="354">
        <v>0</v>
      </c>
      <c r="AK474" s="354">
        <v>0</v>
      </c>
      <c r="AL474" s="354"/>
      <c r="AM474" s="354"/>
      <c r="AN474" s="354"/>
      <c r="AO474" s="354">
        <v>0</v>
      </c>
      <c r="AP474" s="354">
        <v>0</v>
      </c>
      <c r="AQ474" s="354">
        <v>0</v>
      </c>
      <c r="AR474" s="354">
        <v>0</v>
      </c>
      <c r="AS474" s="354">
        <v>0</v>
      </c>
      <c r="AT474" s="354"/>
      <c r="AU474" s="354"/>
      <c r="AV474" s="354"/>
      <c r="AW474" s="354"/>
      <c r="AX474" s="354"/>
      <c r="AY474" s="374" t="s">
        <v>160</v>
      </c>
      <c r="AZ474" s="374" t="s">
        <v>160</v>
      </c>
      <c r="BA474" s="374" t="s">
        <v>160</v>
      </c>
      <c r="BB474" s="374" t="s">
        <v>160</v>
      </c>
      <c r="BC474" s="374" t="s">
        <v>160</v>
      </c>
      <c r="BD474" s="354"/>
      <c r="BE474" s="374">
        <v>0</v>
      </c>
      <c r="BF474" s="374">
        <v>0</v>
      </c>
      <c r="BG474" s="354"/>
      <c r="BH474" s="354"/>
      <c r="BI474" s="354"/>
      <c r="BJ474" s="354"/>
      <c r="BK474" s="374">
        <v>0</v>
      </c>
      <c r="BL474" s="374">
        <v>0</v>
      </c>
      <c r="BM474" s="354">
        <v>2.58</v>
      </c>
      <c r="BN474" s="354">
        <v>2.16</v>
      </c>
      <c r="BO474" s="374">
        <v>0</v>
      </c>
      <c r="BP474" s="374">
        <v>0</v>
      </c>
      <c r="BQ474" s="374">
        <v>0</v>
      </c>
      <c r="BR474" s="354"/>
      <c r="BS474" s="354"/>
      <c r="BT474" s="354"/>
      <c r="BU474" s="354"/>
      <c r="BV474" s="354"/>
      <c r="BW474" s="354"/>
      <c r="BX474" s="354"/>
      <c r="BY474" s="354"/>
      <c r="BZ474" s="354">
        <v>0</v>
      </c>
      <c r="CA474" s="354"/>
      <c r="CB474" s="354">
        <v>0</v>
      </c>
      <c r="CC474" s="354">
        <v>0</v>
      </c>
      <c r="CD474" s="354"/>
      <c r="CE474" s="354"/>
      <c r="CF474" s="354"/>
      <c r="CG474" s="354"/>
      <c r="CH474" s="353"/>
      <c r="CI474" s="353"/>
    </row>
    <row r="475" spans="1:87" ht="13.5" thickBot="1">
      <c r="A475" s="353"/>
      <c r="B475" s="353" t="s">
        <v>1189</v>
      </c>
      <c r="C475" s="353" t="s">
        <v>96</v>
      </c>
      <c r="D475" s="353" t="s">
        <v>123</v>
      </c>
      <c r="E475" s="353" t="s">
        <v>182</v>
      </c>
      <c r="F475" s="353" t="s">
        <v>105</v>
      </c>
      <c r="G475" s="353">
        <v>12</v>
      </c>
      <c r="H475" s="353">
        <v>202112</v>
      </c>
      <c r="I475" s="353"/>
      <c r="J475" s="353"/>
      <c r="K475" s="354">
        <v>45975.6</v>
      </c>
      <c r="L475" s="354">
        <v>66</v>
      </c>
      <c r="M475" s="354">
        <v>697</v>
      </c>
      <c r="N475" s="354">
        <v>0.86</v>
      </c>
      <c r="O475" s="354"/>
      <c r="P475" s="354"/>
      <c r="Q475" s="354"/>
      <c r="R475" s="354"/>
      <c r="S475" s="354"/>
      <c r="T475" s="354"/>
      <c r="U475" s="354"/>
      <c r="V475" s="354"/>
      <c r="W475" s="354"/>
      <c r="X475" s="354"/>
      <c r="Y475" s="374" t="e">
        <f t="shared" si="18"/>
        <v>#DIV/0!</v>
      </c>
      <c r="Z475" s="374" t="e">
        <f t="shared" si="19"/>
        <v>#DIV/0!</v>
      </c>
      <c r="AA475" s="354"/>
      <c r="AB475" s="354"/>
      <c r="AC475" s="354"/>
      <c r="AD475" s="354"/>
      <c r="AE475" s="354"/>
      <c r="AF475" s="354"/>
      <c r="AG475" s="354">
        <v>0</v>
      </c>
      <c r="AH475" s="354">
        <v>0</v>
      </c>
      <c r="AI475" s="354">
        <v>0</v>
      </c>
      <c r="AJ475" s="354">
        <v>0</v>
      </c>
      <c r="AK475" s="354">
        <v>0</v>
      </c>
      <c r="AL475" s="354"/>
      <c r="AM475" s="354"/>
      <c r="AN475" s="354"/>
      <c r="AO475" s="354">
        <v>0</v>
      </c>
      <c r="AP475" s="354">
        <v>0</v>
      </c>
      <c r="AQ475" s="354">
        <v>0</v>
      </c>
      <c r="AR475" s="354">
        <v>0</v>
      </c>
      <c r="AS475" s="354">
        <v>0</v>
      </c>
      <c r="AT475" s="354"/>
      <c r="AU475" s="354"/>
      <c r="AV475" s="354"/>
      <c r="AW475" s="354"/>
      <c r="AX475" s="354"/>
      <c r="AY475" s="374" t="s">
        <v>160</v>
      </c>
      <c r="AZ475" s="374" t="s">
        <v>160</v>
      </c>
      <c r="BA475" s="374" t="s">
        <v>160</v>
      </c>
      <c r="BB475" s="374" t="s">
        <v>160</v>
      </c>
      <c r="BC475" s="374" t="s">
        <v>160</v>
      </c>
      <c r="BD475" s="354"/>
      <c r="BE475" s="374">
        <v>0</v>
      </c>
      <c r="BF475" s="374">
        <v>0</v>
      </c>
      <c r="BG475" s="354"/>
      <c r="BH475" s="354"/>
      <c r="BI475" s="354"/>
      <c r="BJ475" s="354"/>
      <c r="BK475" s="374">
        <v>0</v>
      </c>
      <c r="BL475" s="374">
        <v>0</v>
      </c>
      <c r="BM475" s="354">
        <v>2.92</v>
      </c>
      <c r="BN475" s="354">
        <v>3</v>
      </c>
      <c r="BO475" s="374">
        <v>0</v>
      </c>
      <c r="BP475" s="374">
        <v>0</v>
      </c>
      <c r="BQ475" s="374">
        <v>0</v>
      </c>
      <c r="BR475" s="354"/>
      <c r="BS475" s="354"/>
      <c r="BT475" s="354"/>
      <c r="BU475" s="354"/>
      <c r="BV475" s="354"/>
      <c r="BW475" s="354"/>
      <c r="BX475" s="354"/>
      <c r="BY475" s="354"/>
      <c r="BZ475" s="354">
        <v>0</v>
      </c>
      <c r="CA475" s="354"/>
      <c r="CB475" s="354">
        <v>0</v>
      </c>
      <c r="CC475" s="354">
        <v>0</v>
      </c>
      <c r="CD475" s="354"/>
      <c r="CE475" s="354"/>
      <c r="CF475" s="354"/>
      <c r="CG475" s="354"/>
      <c r="CH475" s="353"/>
      <c r="CI475" s="353"/>
    </row>
    <row r="476" spans="1:87" ht="13.5" thickBot="1">
      <c r="A476" s="353" t="s">
        <v>1190</v>
      </c>
      <c r="B476" s="353" t="s">
        <v>1191</v>
      </c>
      <c r="C476" s="353" t="s">
        <v>96</v>
      </c>
      <c r="D476" s="353" t="s">
        <v>176</v>
      </c>
      <c r="E476" s="353" t="s">
        <v>573</v>
      </c>
      <c r="F476" s="353" t="s">
        <v>99</v>
      </c>
      <c r="G476" s="353">
        <v>12</v>
      </c>
      <c r="H476" s="353">
        <v>202112</v>
      </c>
      <c r="I476" s="353">
        <v>20221019</v>
      </c>
      <c r="J476" s="353">
        <v>20230208</v>
      </c>
      <c r="K476" s="354">
        <v>24220.54</v>
      </c>
      <c r="L476" s="354">
        <v>197.81</v>
      </c>
      <c r="M476" s="354">
        <v>122</v>
      </c>
      <c r="N476" s="354">
        <v>1.45</v>
      </c>
      <c r="O476" s="354">
        <v>1.64</v>
      </c>
      <c r="P476" s="354">
        <v>1.48</v>
      </c>
      <c r="Q476" s="354">
        <v>1.76</v>
      </c>
      <c r="R476" s="354">
        <v>5.49</v>
      </c>
      <c r="S476" s="354">
        <v>2.96</v>
      </c>
      <c r="T476" s="354">
        <v>3.34</v>
      </c>
      <c r="U476" s="354">
        <v>7.88</v>
      </c>
      <c r="V476" s="354">
        <v>7.61</v>
      </c>
      <c r="W476" s="354">
        <v>7.53</v>
      </c>
      <c r="X476" s="354">
        <v>7.61</v>
      </c>
      <c r="Y476" s="374">
        <f t="shared" si="18"/>
        <v>-1.0512483574244391E-2</v>
      </c>
      <c r="Z476" s="374">
        <f t="shared" si="19"/>
        <v>1.0624169986719778E-2</v>
      </c>
      <c r="AA476" s="354">
        <v>8.9499999999999993</v>
      </c>
      <c r="AB476" s="354">
        <v>12.9</v>
      </c>
      <c r="AC476" s="354">
        <v>25.1</v>
      </c>
      <c r="AD476" s="354">
        <v>26.27</v>
      </c>
      <c r="AE476" s="354">
        <v>26.01</v>
      </c>
      <c r="AF476" s="354">
        <v>2.04</v>
      </c>
      <c r="AG476" s="354">
        <v>42.299019607843135</v>
      </c>
      <c r="AH476" s="354">
        <v>5.8022875816993462</v>
      </c>
      <c r="AI476" s="354">
        <v>6.6748366013071898</v>
      </c>
      <c r="AJ476" s="354">
        <v>1.7361111111111112</v>
      </c>
      <c r="AK476" s="354">
        <v>28.749767441860463</v>
      </c>
      <c r="AL476" s="354">
        <v>16.829999999999998</v>
      </c>
      <c r="AM476" s="354">
        <v>6.41</v>
      </c>
      <c r="AN476" s="354">
        <v>4.68</v>
      </c>
      <c r="AO476" s="354">
        <v>5.6261753003438022</v>
      </c>
      <c r="AP476" s="354">
        <v>17.672122793180854</v>
      </c>
      <c r="AQ476" s="354">
        <v>35.653561811505504</v>
      </c>
      <c r="AR476" s="354">
        <v>137.07745882352941</v>
      </c>
      <c r="AS476" s="354">
        <v>1.9746732026143792</v>
      </c>
      <c r="AT476" s="354">
        <v>30.83</v>
      </c>
      <c r="AU476" s="354">
        <v>11.3</v>
      </c>
      <c r="AV476" s="354">
        <v>19.29</v>
      </c>
      <c r="AW476" s="354">
        <v>4923.8999999999996</v>
      </c>
      <c r="AX476" s="354">
        <v>5105.3599999999997</v>
      </c>
      <c r="AY476" s="374">
        <v>0.19294972743791641</v>
      </c>
      <c r="AZ476" s="374">
        <v>0.43087867717746586</v>
      </c>
      <c r="BA476" s="374">
        <v>0.68193910730121199</v>
      </c>
      <c r="BB476" s="374">
        <v>0.42757009345794389</v>
      </c>
      <c r="BC476" s="374">
        <v>0.68193910730121199</v>
      </c>
      <c r="BD476" s="354">
        <v>25.88</v>
      </c>
      <c r="BE476" s="374">
        <v>0.12187140042844992</v>
      </c>
      <c r="BF476" s="374">
        <v>7.5910130614164475E-2</v>
      </c>
      <c r="BG476" s="354">
        <v>11.85</v>
      </c>
      <c r="BH476" s="354">
        <v>12.87</v>
      </c>
      <c r="BI476" s="354">
        <v>8.66</v>
      </c>
      <c r="BJ476" s="354">
        <v>9.48</v>
      </c>
      <c r="BK476" s="374">
        <v>-0.73990208078335373</v>
      </c>
      <c r="BL476" s="374">
        <v>-0.11675744582222736</v>
      </c>
      <c r="BM476" s="354">
        <v>0.79</v>
      </c>
      <c r="BN476" s="354">
        <v>1.04</v>
      </c>
      <c r="BO476" s="374">
        <v>0.26885947620388623</v>
      </c>
      <c r="BP476" s="374">
        <v>3.0235995735796488E-2</v>
      </c>
      <c r="BQ476" s="374">
        <v>9.0469573273116808E-3</v>
      </c>
      <c r="BR476" s="354">
        <v>1094.8</v>
      </c>
      <c r="BS476" s="354">
        <v>1584.4</v>
      </c>
      <c r="BT476" s="354">
        <v>1434.3</v>
      </c>
      <c r="BU476" s="354">
        <v>4470.1000000000004</v>
      </c>
      <c r="BV476" s="354">
        <v>744.2</v>
      </c>
      <c r="BW476" s="354">
        <v>43.09</v>
      </c>
      <c r="BX476" s="354">
        <v>13.72</v>
      </c>
      <c r="BY476" s="354">
        <v>18.809999999999999</v>
      </c>
      <c r="BZ476" s="354">
        <v>6.7831036548831634</v>
      </c>
      <c r="CA476" s="354">
        <v>56.07</v>
      </c>
      <c r="CB476" s="354">
        <v>0.66611248673505485</v>
      </c>
      <c r="CC476" s="354">
        <v>3.4219498877631498</v>
      </c>
      <c r="CD476" s="354">
        <v>1.28</v>
      </c>
      <c r="CE476" s="354">
        <v>0.64</v>
      </c>
      <c r="CF476" s="354">
        <v>0.49</v>
      </c>
      <c r="CG476" s="354">
        <v>0.17</v>
      </c>
      <c r="CH476" s="353" t="s">
        <v>100</v>
      </c>
      <c r="CI476" s="355">
        <v>3601.2</v>
      </c>
    </row>
    <row r="477" spans="1:87" ht="13.5" thickBot="1">
      <c r="A477" s="353" t="s">
        <v>1192</v>
      </c>
      <c r="B477" s="353" t="s">
        <v>1193</v>
      </c>
      <c r="C477" s="353" t="s">
        <v>96</v>
      </c>
      <c r="D477" s="353" t="s">
        <v>123</v>
      </c>
      <c r="E477" s="353" t="s">
        <v>344</v>
      </c>
      <c r="F477" s="353" t="s">
        <v>105</v>
      </c>
      <c r="G477" s="353">
        <v>12</v>
      </c>
      <c r="H477" s="353">
        <v>202112</v>
      </c>
      <c r="I477" s="353">
        <v>20221025</v>
      </c>
      <c r="J477" s="353">
        <v>20230214</v>
      </c>
      <c r="K477" s="354">
        <v>6612.36</v>
      </c>
      <c r="L477" s="354">
        <v>151.75</v>
      </c>
      <c r="M477" s="354">
        <v>44</v>
      </c>
      <c r="N477" s="354">
        <v>0.89</v>
      </c>
      <c r="O477" s="354">
        <v>1.76</v>
      </c>
      <c r="P477" s="354">
        <v>1.76</v>
      </c>
      <c r="Q477" s="354">
        <v>1.8</v>
      </c>
      <c r="R477" s="354">
        <v>0.56999999999999995</v>
      </c>
      <c r="S477" s="354">
        <v>1.78</v>
      </c>
      <c r="T477" s="354">
        <v>2.14</v>
      </c>
      <c r="U477" s="354">
        <v>6.79</v>
      </c>
      <c r="V477" s="354">
        <v>6.05</v>
      </c>
      <c r="W477" s="354">
        <v>6.94</v>
      </c>
      <c r="X477" s="354">
        <v>7.38</v>
      </c>
      <c r="Y477" s="374">
        <f t="shared" si="18"/>
        <v>0.14710743801652892</v>
      </c>
      <c r="Z477" s="374">
        <f t="shared" si="19"/>
        <v>6.3400576368876083E-2</v>
      </c>
      <c r="AA477" s="354">
        <v>9.5299999999999994</v>
      </c>
      <c r="AB477" s="354">
        <v>7.57</v>
      </c>
      <c r="AC477" s="354">
        <v>22.35</v>
      </c>
      <c r="AD477" s="354">
        <v>21.87</v>
      </c>
      <c r="AE477" s="354">
        <v>20.55</v>
      </c>
      <c r="AF477" s="354">
        <v>2.89</v>
      </c>
      <c r="AG477" s="354">
        <v>10.687579082982491</v>
      </c>
      <c r="AH477" s="354">
        <v>5.0475073043918375</v>
      </c>
      <c r="AI477" s="354">
        <v>6.7149101617318889</v>
      </c>
      <c r="AJ477" s="354">
        <v>6.7149101617318889</v>
      </c>
      <c r="AK477" s="354">
        <v>21.951149970706837</v>
      </c>
      <c r="AL477" s="354">
        <v>21.69</v>
      </c>
      <c r="AM477" s="354">
        <v>3.32</v>
      </c>
      <c r="AN477" s="354">
        <v>14.23</v>
      </c>
      <c r="AO477" s="354">
        <v>17.484676369100026</v>
      </c>
      <c r="AP477" s="354">
        <v>20.3804511353657</v>
      </c>
      <c r="AQ477" s="354">
        <v>27.828944384107004</v>
      </c>
      <c r="AR477" s="354">
        <v>27.828944384107004</v>
      </c>
      <c r="AS477" s="354">
        <v>0.1115328870177376</v>
      </c>
      <c r="AT477" s="354">
        <v>45.67</v>
      </c>
      <c r="AU477" s="354">
        <v>11.1</v>
      </c>
      <c r="AV477" s="354">
        <v>12.8</v>
      </c>
      <c r="AW477" s="354">
        <v>409.48</v>
      </c>
      <c r="AX477" s="354">
        <v>484.41</v>
      </c>
      <c r="AY477" s="374">
        <v>0.12795883456420118</v>
      </c>
      <c r="AZ477" s="374">
        <v>0.45397414246560175</v>
      </c>
      <c r="BA477" s="374">
        <v>0.17673573472873175</v>
      </c>
      <c r="BB477" s="374">
        <v>0.41155234657039713</v>
      </c>
      <c r="BC477" s="374">
        <v>0.17673573472873175</v>
      </c>
      <c r="BD477" s="354">
        <v>12.15</v>
      </c>
      <c r="BE477" s="374">
        <v>4.8199516796127703E-2</v>
      </c>
      <c r="BF477" s="374">
        <v>5.5701409976848623E-2</v>
      </c>
      <c r="BG477" s="354">
        <v>6.52</v>
      </c>
      <c r="BH477" s="354">
        <v>5.03</v>
      </c>
      <c r="BI477" s="354">
        <v>6.11</v>
      </c>
      <c r="BJ477" s="354">
        <v>4.7300000000000004</v>
      </c>
      <c r="BK477" s="374">
        <v>-3.6008318572549394E-2</v>
      </c>
      <c r="BL477" s="374">
        <v>-2.2623703872721751E-2</v>
      </c>
      <c r="BM477" s="354">
        <v>3.29</v>
      </c>
      <c r="BN477" s="354">
        <v>2.4900000000000002</v>
      </c>
      <c r="BO477" s="374">
        <v>0.90143505013673675</v>
      </c>
      <c r="BP477" s="374">
        <v>3.4243604507407308E-2</v>
      </c>
      <c r="BQ477" s="374">
        <v>4.5555699876064372E-2</v>
      </c>
      <c r="BR477" s="354">
        <v>190.58</v>
      </c>
      <c r="BS477" s="354">
        <v>317.68</v>
      </c>
      <c r="BT477" s="354">
        <v>284.68</v>
      </c>
      <c r="BU477" s="354">
        <v>1451.78</v>
      </c>
      <c r="BV477" s="354">
        <v>157.56</v>
      </c>
      <c r="BW477" s="354">
        <v>45.4</v>
      </c>
      <c r="BX477" s="354">
        <v>47.23</v>
      </c>
      <c r="BY477" s="354">
        <v>47.23</v>
      </c>
      <c r="BZ477" s="354">
        <v>5.2729732194425027</v>
      </c>
      <c r="CA477" s="354">
        <v>46.03</v>
      </c>
      <c r="CB477" s="354">
        <v>0.49772242192269534</v>
      </c>
      <c r="CC477" s="354">
        <v>4.3045866265211394</v>
      </c>
      <c r="CD477" s="354">
        <v>0.85</v>
      </c>
      <c r="CE477" s="354">
        <v>0.03</v>
      </c>
      <c r="CF477" s="354">
        <v>0.04</v>
      </c>
      <c r="CG477" s="354">
        <v>0.04</v>
      </c>
      <c r="CH477" s="353" t="s">
        <v>100</v>
      </c>
      <c r="CI477" s="355">
        <v>1571.46</v>
      </c>
    </row>
    <row r="478" spans="1:87" ht="13.5" thickBot="1">
      <c r="A478" s="353" t="s">
        <v>1194</v>
      </c>
      <c r="B478" s="353" t="s">
        <v>1195</v>
      </c>
      <c r="C478" s="353" t="s">
        <v>96</v>
      </c>
      <c r="D478" s="353" t="s">
        <v>129</v>
      </c>
      <c r="E478" s="353" t="s">
        <v>819</v>
      </c>
      <c r="F478" s="353" t="s">
        <v>105</v>
      </c>
      <c r="G478" s="353">
        <v>12</v>
      </c>
      <c r="H478" s="353">
        <v>202112</v>
      </c>
      <c r="I478" s="353">
        <v>20221026</v>
      </c>
      <c r="J478" s="353">
        <v>20230207</v>
      </c>
      <c r="K478" s="354">
        <v>5746.82</v>
      </c>
      <c r="L478" s="354">
        <v>57.59</v>
      </c>
      <c r="M478" s="354">
        <v>100</v>
      </c>
      <c r="N478" s="354">
        <v>1.06</v>
      </c>
      <c r="O478" s="354">
        <v>0.68</v>
      </c>
      <c r="P478" s="354">
        <v>0.85</v>
      </c>
      <c r="Q478" s="354">
        <v>0.77</v>
      </c>
      <c r="R478" s="354">
        <v>-1.47</v>
      </c>
      <c r="S478" s="354">
        <v>-8.25</v>
      </c>
      <c r="T478" s="354">
        <v>-3.48</v>
      </c>
      <c r="U478" s="354">
        <v>3.5</v>
      </c>
      <c r="V478" s="354">
        <v>4.3099999999999996</v>
      </c>
      <c r="W478" s="354">
        <v>2.79</v>
      </c>
      <c r="X478" s="354">
        <v>3.23</v>
      </c>
      <c r="Y478" s="374">
        <f t="shared" si="18"/>
        <v>-0.35266821345707655</v>
      </c>
      <c r="Z478" s="374">
        <f t="shared" si="19"/>
        <v>0.15770609318996409</v>
      </c>
      <c r="AA478" s="354">
        <v>3.78</v>
      </c>
      <c r="AB478" s="354">
        <v>7.33</v>
      </c>
      <c r="AC478" s="354">
        <v>16.45</v>
      </c>
      <c r="AD478" s="354">
        <v>20.67</v>
      </c>
      <c r="AE478" s="354">
        <v>17.8</v>
      </c>
      <c r="AF478" s="354">
        <v>2.82</v>
      </c>
      <c r="AG478" s="354">
        <v>51.132056451612904</v>
      </c>
      <c r="AH478" s="354">
        <v>2.754032258064516</v>
      </c>
      <c r="AI478" s="354">
        <v>6.627016129032258</v>
      </c>
      <c r="AJ478" s="354">
        <v>0.73689516129032262</v>
      </c>
      <c r="AK478" s="354">
        <v>8.6992394280498928</v>
      </c>
      <c r="AL478" s="354">
        <v>8.33</v>
      </c>
      <c r="AM478" s="354">
        <v>3.36</v>
      </c>
      <c r="AN478" s="354">
        <v>1.1299999999999999</v>
      </c>
      <c r="AO478" s="354">
        <v>1.697510005323029</v>
      </c>
      <c r="AP478" s="354">
        <v>10.681404292271431</v>
      </c>
      <c r="AQ478" s="354">
        <v>13.097474901125649</v>
      </c>
      <c r="AR478" s="354">
        <v>117.7876880984952</v>
      </c>
      <c r="AS478" s="354">
        <v>0.60282258064516125</v>
      </c>
      <c r="AT478" s="354">
        <v>17.14</v>
      </c>
      <c r="AU478" s="354">
        <v>5.76</v>
      </c>
      <c r="AV478" s="354">
        <v>10.27</v>
      </c>
      <c r="AW478" s="354">
        <v>5121.6000000000004</v>
      </c>
      <c r="AX478" s="354">
        <v>4467.92</v>
      </c>
      <c r="AY478" s="374">
        <v>0.10274739471191112</v>
      </c>
      <c r="AZ478" s="374">
        <v>0.45038705137227303</v>
      </c>
      <c r="BA478" s="374">
        <v>0.24498301945044768</v>
      </c>
      <c r="BB478" s="374">
        <v>0.44599303135888507</v>
      </c>
      <c r="BC478" s="374">
        <v>0.24498301945044768</v>
      </c>
      <c r="BD478" s="354">
        <v>15.59</v>
      </c>
      <c r="BE478" s="374">
        <v>0.13850796518311709</v>
      </c>
      <c r="BF478" s="374">
        <v>5.26295511462146E-2</v>
      </c>
      <c r="BG478" s="354">
        <v>6.51</v>
      </c>
      <c r="BH478" s="354">
        <v>7.23</v>
      </c>
      <c r="BI478" s="354">
        <v>5.33</v>
      </c>
      <c r="BJ478" s="354">
        <v>5.98</v>
      </c>
      <c r="BK478" s="374">
        <v>-0.88880438089443259</v>
      </c>
      <c r="BL478" s="374">
        <v>-0.11519429055852376</v>
      </c>
      <c r="BM478" s="354">
        <v>1.04</v>
      </c>
      <c r="BN478" s="354">
        <v>1.65</v>
      </c>
      <c r="BO478" s="374">
        <v>0.35947291361639827</v>
      </c>
      <c r="BP478" s="374">
        <v>4.777159164032118E-2</v>
      </c>
      <c r="BQ478" s="374">
        <v>1.2782223092633525E-2</v>
      </c>
      <c r="BR478" s="354">
        <v>821.8</v>
      </c>
      <c r="BS478" s="354">
        <v>1086.2</v>
      </c>
      <c r="BT478" s="354">
        <v>688</v>
      </c>
      <c r="BU478" s="354">
        <v>3243.9</v>
      </c>
      <c r="BV478" s="354">
        <v>412.2</v>
      </c>
      <c r="BW478" s="354">
        <v>45.04</v>
      </c>
      <c r="BX478" s="354">
        <v>5.39</v>
      </c>
      <c r="BY478" s="354">
        <v>6.93</v>
      </c>
      <c r="BZ478" s="354">
        <v>3.7798319327731091</v>
      </c>
      <c r="CA478" s="354">
        <v>61.72</v>
      </c>
      <c r="CB478" s="354">
        <v>0.68081959130006031</v>
      </c>
      <c r="CC478" s="354">
        <v>3.5868998883513212</v>
      </c>
      <c r="CD478" s="354">
        <v>1.59</v>
      </c>
      <c r="CE478" s="354">
        <v>1.21</v>
      </c>
      <c r="CF478" s="354">
        <v>1.23</v>
      </c>
      <c r="CG478" s="354">
        <v>0.32</v>
      </c>
      <c r="CH478" s="353" t="s">
        <v>100</v>
      </c>
      <c r="CI478" s="355">
        <v>2357</v>
      </c>
    </row>
    <row r="479" spans="1:87" ht="13.5" thickBot="1">
      <c r="A479" s="353" t="s">
        <v>1196</v>
      </c>
      <c r="B479" s="353" t="s">
        <v>1197</v>
      </c>
      <c r="C479" s="353" t="s">
        <v>96</v>
      </c>
      <c r="D479" s="353" t="s">
        <v>208</v>
      </c>
      <c r="E479" s="353" t="s">
        <v>209</v>
      </c>
      <c r="F479" s="353" t="s">
        <v>99</v>
      </c>
      <c r="G479" s="353">
        <v>12</v>
      </c>
      <c r="H479" s="353">
        <v>202112</v>
      </c>
      <c r="I479" s="353">
        <v>20221101</v>
      </c>
      <c r="J479" s="353">
        <v>20230223</v>
      </c>
      <c r="K479" s="354">
        <v>25482.5</v>
      </c>
      <c r="L479" s="354">
        <v>66.73</v>
      </c>
      <c r="M479" s="354">
        <v>382</v>
      </c>
      <c r="N479" s="354">
        <v>0.75</v>
      </c>
      <c r="O479" s="354">
        <v>1.48</v>
      </c>
      <c r="P479" s="354">
        <v>1.06</v>
      </c>
      <c r="Q479" s="354">
        <v>1.06</v>
      </c>
      <c r="R479" s="354">
        <v>0</v>
      </c>
      <c r="S479" s="354">
        <v>4.4400000000000004</v>
      </c>
      <c r="T479" s="354">
        <v>14.88</v>
      </c>
      <c r="U479" s="354">
        <v>4.6500000000000004</v>
      </c>
      <c r="V479" s="354">
        <v>4.4800000000000004</v>
      </c>
      <c r="W479" s="354">
        <v>4.55</v>
      </c>
      <c r="X479" s="354">
        <v>4.76</v>
      </c>
      <c r="Y479" s="374">
        <f t="shared" si="18"/>
        <v>1.5624999999999778E-2</v>
      </c>
      <c r="Z479" s="374">
        <f t="shared" si="19"/>
        <v>4.6153846153846212E-2</v>
      </c>
      <c r="AA479" s="354">
        <v>2.5</v>
      </c>
      <c r="AB479" s="354">
        <v>2.57</v>
      </c>
      <c r="AC479" s="354">
        <v>14.35</v>
      </c>
      <c r="AD479" s="354">
        <v>14.67</v>
      </c>
      <c r="AE479" s="354">
        <v>14.01</v>
      </c>
      <c r="AF479" s="354">
        <v>5.71</v>
      </c>
      <c r="AG479" s="354">
        <v>43.285340314136128</v>
      </c>
      <c r="AH479" s="354">
        <v>2.4214659685863875</v>
      </c>
      <c r="AI479" s="354">
        <v>7.151832460732984</v>
      </c>
      <c r="AJ479" s="354">
        <v>-7.9267015706806285</v>
      </c>
      <c r="AK479" s="354">
        <v>9.1025622254758396</v>
      </c>
      <c r="AL479" s="354">
        <v>5.97</v>
      </c>
      <c r="AM479" s="354">
        <v>1.66</v>
      </c>
      <c r="AN479" s="354">
        <v>1.54</v>
      </c>
      <c r="AO479" s="354">
        <v>3.4168249168430598</v>
      </c>
      <c r="AP479" s="354">
        <v>13.636784938450401</v>
      </c>
      <c r="AQ479" s="354">
        <v>20.679795021961933</v>
      </c>
      <c r="AR479" s="354">
        <v>-18.658256274768824</v>
      </c>
      <c r="AS479" s="354">
        <v>0.60732984293193715</v>
      </c>
      <c r="AT479" s="354">
        <v>40.11</v>
      </c>
      <c r="AU479" s="354">
        <v>6.18</v>
      </c>
      <c r="AV479" s="354">
        <v>9.77</v>
      </c>
      <c r="AW479" s="354">
        <v>14905</v>
      </c>
      <c r="AX479" s="354">
        <v>16687.669999999998</v>
      </c>
      <c r="AY479" s="374">
        <v>9.7731624686993659E-2</v>
      </c>
      <c r="AZ479" s="374">
        <v>6.1997703788748568E-2</v>
      </c>
      <c r="BA479" s="374">
        <v>0.21364009860312244</v>
      </c>
      <c r="BB479" s="374">
        <v>1.0101010101010111E-2</v>
      </c>
      <c r="BC479" s="374">
        <v>0.21364009860312244</v>
      </c>
      <c r="BD479" s="354">
        <v>11.66</v>
      </c>
      <c r="BE479" s="374">
        <v>2.0337233832657956E-2</v>
      </c>
      <c r="BF479" s="374">
        <v>1.2058558969612431E-2</v>
      </c>
      <c r="BG479" s="354">
        <v>4.29</v>
      </c>
      <c r="BH479" s="354">
        <v>5.09</v>
      </c>
      <c r="BI479" s="354">
        <v>2.42</v>
      </c>
      <c r="BJ479" s="354">
        <v>2.65</v>
      </c>
      <c r="BK479" s="374">
        <v>-2.1083455344070279</v>
      </c>
      <c r="BL479" s="374">
        <v>-0.3483519806471122</v>
      </c>
      <c r="BM479" s="354">
        <v>4.2</v>
      </c>
      <c r="BN479" s="354">
        <v>4.09</v>
      </c>
      <c r="BO479" s="374">
        <v>1.1563243243243242</v>
      </c>
      <c r="BP479" s="374">
        <v>3.7196097827747888E-2</v>
      </c>
      <c r="BQ479" s="374">
        <v>-0.12176192888910337</v>
      </c>
      <c r="BR479" s="354">
        <v>1714</v>
      </c>
      <c r="BS479" s="354">
        <v>4217</v>
      </c>
      <c r="BT479" s="354">
        <v>4244</v>
      </c>
      <c r="BU479" s="354">
        <v>24170</v>
      </c>
      <c r="BV479" s="354">
        <v>925</v>
      </c>
      <c r="BW479" s="354">
        <v>6.2</v>
      </c>
      <c r="BX479" s="354">
        <v>4.99</v>
      </c>
      <c r="BY479" s="354">
        <v>11.02</v>
      </c>
      <c r="BZ479" s="354">
        <v>1.2761904761904761</v>
      </c>
      <c r="CA479" s="354">
        <v>59.25</v>
      </c>
      <c r="CB479" s="354">
        <v>0.77456361052809974</v>
      </c>
      <c r="CC479" s="354">
        <v>7.6343229543808837</v>
      </c>
      <c r="CD479" s="354">
        <v>1.64</v>
      </c>
      <c r="CE479" s="354">
        <v>0.6</v>
      </c>
      <c r="CF479" s="354">
        <v>0.59</v>
      </c>
      <c r="CG479" s="354">
        <v>0.43</v>
      </c>
      <c r="CH479" s="355">
        <v>1977</v>
      </c>
      <c r="CI479" s="355">
        <v>15812</v>
      </c>
    </row>
    <row r="480" spans="1:87" ht="13.5" thickBot="1">
      <c r="A480" s="353" t="s">
        <v>1198</v>
      </c>
      <c r="B480" s="353" t="s">
        <v>1199</v>
      </c>
      <c r="C480" s="353" t="s">
        <v>96</v>
      </c>
      <c r="D480" s="353" t="s">
        <v>143</v>
      </c>
      <c r="E480" s="353" t="s">
        <v>933</v>
      </c>
      <c r="F480" s="353" t="s">
        <v>99</v>
      </c>
      <c r="G480" s="353">
        <v>6</v>
      </c>
      <c r="H480" s="353">
        <v>202206</v>
      </c>
      <c r="I480" s="353">
        <v>20221102</v>
      </c>
      <c r="J480" s="353">
        <v>20230202</v>
      </c>
      <c r="K480" s="354">
        <v>85849.05</v>
      </c>
      <c r="L480" s="354">
        <v>240.6</v>
      </c>
      <c r="M480" s="354">
        <v>357</v>
      </c>
      <c r="N480" s="354">
        <v>0.99</v>
      </c>
      <c r="O480" s="354">
        <v>1.29</v>
      </c>
      <c r="P480" s="354">
        <v>1.29</v>
      </c>
      <c r="Q480" s="354">
        <v>1.83</v>
      </c>
      <c r="R480" s="354">
        <v>6.2</v>
      </c>
      <c r="S480" s="354">
        <v>31.25</v>
      </c>
      <c r="T480" s="354">
        <v>16.59</v>
      </c>
      <c r="U480" s="354">
        <v>6.7</v>
      </c>
      <c r="V480" s="354">
        <v>7.12</v>
      </c>
      <c r="W480" s="354">
        <v>5.35</v>
      </c>
      <c r="X480" s="354">
        <v>7.15</v>
      </c>
      <c r="Y480" s="374">
        <f t="shared" si="18"/>
        <v>-0.24859550561797761</v>
      </c>
      <c r="Z480" s="374">
        <f t="shared" si="19"/>
        <v>0.33644859813084138</v>
      </c>
      <c r="AA480" s="354">
        <v>10.55</v>
      </c>
      <c r="AB480" s="354">
        <v>9.4499999999999993</v>
      </c>
      <c r="AC480" s="354">
        <v>35.909999999999997</v>
      </c>
      <c r="AD480" s="354">
        <v>44.94</v>
      </c>
      <c r="AE480" s="354">
        <v>33.659999999999997</v>
      </c>
      <c r="AF480" s="354">
        <v>4.75</v>
      </c>
      <c r="AG480" s="354">
        <v>48.267672534227437</v>
      </c>
      <c r="AH480" s="354">
        <v>6.1106454316848282</v>
      </c>
      <c r="AI480" s="354">
        <v>12.405699916177705</v>
      </c>
      <c r="AJ480" s="354">
        <v>7.8094439787650183</v>
      </c>
      <c r="AK480" s="354">
        <v>19.421717567567569</v>
      </c>
      <c r="AL480" s="354">
        <v>25.5</v>
      </c>
      <c r="AM480" s="354">
        <v>15.56</v>
      </c>
      <c r="AN480" s="354">
        <v>4.97</v>
      </c>
      <c r="AO480" s="354">
        <v>5.2554805209840811</v>
      </c>
      <c r="AP480" s="354">
        <v>21.621439866634912</v>
      </c>
      <c r="AQ480" s="354">
        <v>20.447843693693695</v>
      </c>
      <c r="AR480" s="354">
        <v>32.482442218246867</v>
      </c>
      <c r="AS480" s="354">
        <v>8.2089969265157858</v>
      </c>
      <c r="AT480" s="354">
        <v>15.46</v>
      </c>
      <c r="AU480" s="354">
        <v>6.23</v>
      </c>
      <c r="AV480" s="354">
        <v>9.39</v>
      </c>
      <c r="AW480" s="354">
        <v>17737</v>
      </c>
      <c r="AX480" s="354">
        <v>16715.47</v>
      </c>
      <c r="AY480" s="374">
        <v>0.1343920526094865</v>
      </c>
      <c r="AZ480" s="374">
        <v>3.1959064327485378</v>
      </c>
      <c r="BA480" s="374">
        <v>3.3201320132013201</v>
      </c>
      <c r="BB480" s="374">
        <v>3.1631578947368419</v>
      </c>
      <c r="BC480" s="374">
        <v>3.3201320132013201</v>
      </c>
      <c r="BD480" s="354">
        <v>41.46</v>
      </c>
      <c r="BE480" s="374">
        <v>0.19676586492729992</v>
      </c>
      <c r="BF480" s="374">
        <v>0.13018632061432228</v>
      </c>
      <c r="BG480" s="354">
        <v>20.51</v>
      </c>
      <c r="BH480" s="354">
        <v>21.89</v>
      </c>
      <c r="BI480" s="354">
        <v>11.58</v>
      </c>
      <c r="BJ480" s="354">
        <v>12.52</v>
      </c>
      <c r="BK480" s="374">
        <v>-0.37049549549549549</v>
      </c>
      <c r="BL480" s="374">
        <v>-9.522431259044864E-2</v>
      </c>
      <c r="BM480" s="354">
        <v>1.1000000000000001</v>
      </c>
      <c r="BN480" s="354">
        <v>0.86</v>
      </c>
      <c r="BO480" s="374">
        <v>0.40257613168724282</v>
      </c>
      <c r="BP480" s="374">
        <v>2.5361689348737563E-2</v>
      </c>
      <c r="BQ480" s="374">
        <v>3.2412401339607447E-2</v>
      </c>
      <c r="BR480" s="354">
        <v>3203</v>
      </c>
      <c r="BS480" s="354">
        <v>3930</v>
      </c>
      <c r="BT480" s="354">
        <v>3369</v>
      </c>
      <c r="BU480" s="354">
        <v>5144</v>
      </c>
      <c r="BV480" s="354">
        <v>2390</v>
      </c>
      <c r="BW480" s="354">
        <v>-16.72</v>
      </c>
      <c r="BX480" s="354">
        <v>12.66</v>
      </c>
      <c r="BY480" s="354">
        <v>14.13</v>
      </c>
      <c r="BZ480" s="354">
        <v>16.935672514619885</v>
      </c>
      <c r="CA480" s="354">
        <v>51.74</v>
      </c>
      <c r="CB480" s="354">
        <v>0.68357596678172994</v>
      </c>
      <c r="CC480" s="354">
        <v>1.0850202429149798</v>
      </c>
      <c r="CD480" s="354">
        <v>0.93</v>
      </c>
      <c r="CE480" s="354">
        <v>1.68</v>
      </c>
      <c r="CF480" s="354">
        <v>1.1000000000000001</v>
      </c>
      <c r="CG480" s="354">
        <v>0.82</v>
      </c>
      <c r="CH480" s="353" t="s">
        <v>100</v>
      </c>
      <c r="CI480" s="355">
        <v>5590</v>
      </c>
    </row>
    <row r="481" spans="1:87" ht="13.5" thickBot="1">
      <c r="A481" s="353" t="s">
        <v>1200</v>
      </c>
      <c r="B481" s="353" t="s">
        <v>1201</v>
      </c>
      <c r="C481" s="353" t="s">
        <v>96</v>
      </c>
      <c r="D481" s="353" t="s">
        <v>129</v>
      </c>
      <c r="E481" s="353" t="s">
        <v>819</v>
      </c>
      <c r="F481" s="353" t="s">
        <v>105</v>
      </c>
      <c r="G481" s="353">
        <v>12</v>
      </c>
      <c r="H481" s="353">
        <v>202112</v>
      </c>
      <c r="I481" s="353">
        <v>20221108</v>
      </c>
      <c r="J481" s="353">
        <v>20230223</v>
      </c>
      <c r="K481" s="354">
        <v>5794.79</v>
      </c>
      <c r="L481" s="354">
        <v>12.22</v>
      </c>
      <c r="M481" s="354">
        <v>474.2</v>
      </c>
      <c r="N481" s="354">
        <v>0.91</v>
      </c>
      <c r="O481" s="354">
        <v>0.16</v>
      </c>
      <c r="P481" s="354">
        <v>0.13</v>
      </c>
      <c r="Q481" s="354">
        <v>0.37</v>
      </c>
      <c r="R481" s="354">
        <v>25</v>
      </c>
      <c r="S481" s="354">
        <v>38.46</v>
      </c>
      <c r="T481" s="354">
        <v>22.46</v>
      </c>
      <c r="U481" s="354">
        <v>1.1299999999999999</v>
      </c>
      <c r="V481" s="354">
        <v>1.01</v>
      </c>
      <c r="W481" s="354">
        <v>1.05</v>
      </c>
      <c r="X481" s="354">
        <v>1.07</v>
      </c>
      <c r="Y481" s="374">
        <f t="shared" si="18"/>
        <v>3.9603960396039639E-2</v>
      </c>
      <c r="Z481" s="374">
        <f t="shared" si="19"/>
        <v>1.904761904761898E-2</v>
      </c>
      <c r="AA481" s="354">
        <v>3.4</v>
      </c>
      <c r="AB481" s="354">
        <v>1.89</v>
      </c>
      <c r="AC481" s="354">
        <v>10.81</v>
      </c>
      <c r="AD481" s="354">
        <v>11.62</v>
      </c>
      <c r="AE481" s="354">
        <v>11.43</v>
      </c>
      <c r="AF481" s="354">
        <v>6.15</v>
      </c>
      <c r="AG481" s="354">
        <v>9.3018018018017994</v>
      </c>
      <c r="AH481" s="354">
        <v>-0.24570024570024571</v>
      </c>
      <c r="AI481" s="354">
        <v>1.3554463554463554</v>
      </c>
      <c r="AJ481" s="354">
        <v>1.0237510237510237</v>
      </c>
      <c r="AK481" s="354">
        <v>8.8679274924471301</v>
      </c>
      <c r="AL481" s="354">
        <v>4.7</v>
      </c>
      <c r="AM481" s="354">
        <v>0.86</v>
      </c>
      <c r="AN481" s="354">
        <v>1.28</v>
      </c>
      <c r="AO481" s="354">
        <v>2.4898895003301784</v>
      </c>
      <c r="AP481" s="354">
        <v>13.930502463054188</v>
      </c>
      <c r="AQ481" s="354">
        <v>17.086960725075528</v>
      </c>
      <c r="AR481" s="354">
        <v>22.623135999999999</v>
      </c>
      <c r="AS481" s="354">
        <v>0.94185094185094198</v>
      </c>
      <c r="AT481" s="354">
        <v>14.23</v>
      </c>
      <c r="AU481" s="354">
        <v>16.73</v>
      </c>
      <c r="AV481" s="354">
        <v>45.57</v>
      </c>
      <c r="AW481" s="354">
        <v>4765</v>
      </c>
      <c r="AX481" s="354">
        <v>4410.62</v>
      </c>
      <c r="AY481" s="374">
        <v>0.45571747166468091</v>
      </c>
      <c r="AZ481" s="374">
        <v>0.15729334047491519</v>
      </c>
      <c r="BA481" s="374">
        <v>4.932291666666667</v>
      </c>
      <c r="BB481" s="374">
        <v>0.23732086331400232</v>
      </c>
      <c r="BC481" s="374">
        <v>4.932291666666667</v>
      </c>
      <c r="BD481" s="354">
        <v>7.65</v>
      </c>
      <c r="BE481" s="374">
        <v>6.0292463442069739E-2</v>
      </c>
      <c r="BF481" s="374">
        <v>-1.1785503830288743E-2</v>
      </c>
      <c r="BG481" s="354">
        <v>4.22</v>
      </c>
      <c r="BH481" s="354">
        <v>3.93</v>
      </c>
      <c r="BI481" s="354">
        <v>3.51</v>
      </c>
      <c r="BJ481" s="354">
        <v>3.32</v>
      </c>
      <c r="BK481" s="374">
        <v>-0.24471299093655588</v>
      </c>
      <c r="BL481" s="374">
        <v>-3.5659255998239048E-2</v>
      </c>
      <c r="BM481" s="354">
        <v>0</v>
      </c>
      <c r="BN481" s="354">
        <v>0</v>
      </c>
      <c r="BO481" s="374">
        <v>0</v>
      </c>
      <c r="BP481" s="374">
        <v>-2.0440952221318281E-2</v>
      </c>
      <c r="BQ481" s="374">
        <v>8.517063425549283E-2</v>
      </c>
      <c r="BR481" s="354">
        <v>-331</v>
      </c>
      <c r="BS481" s="354">
        <v>385</v>
      </c>
      <c r="BT481" s="354">
        <v>1230</v>
      </c>
      <c r="BU481" s="354">
        <v>6025</v>
      </c>
      <c r="BV481" s="354">
        <v>-472</v>
      </c>
      <c r="BW481" s="354">
        <v>15.71</v>
      </c>
      <c r="BX481" s="354">
        <v>-2.64</v>
      </c>
      <c r="BY481" s="354">
        <v>12.22</v>
      </c>
      <c r="BZ481" s="354">
        <v>3.4358974358974357</v>
      </c>
      <c r="CA481" s="354">
        <v>44.95</v>
      </c>
      <c r="CB481" s="354">
        <v>0.54876906609579879</v>
      </c>
      <c r="CC481" s="354">
        <v>6.7007389162561575</v>
      </c>
      <c r="CD481" s="354">
        <v>0.82</v>
      </c>
      <c r="CE481" s="354">
        <v>1.96</v>
      </c>
      <c r="CF481" s="354">
        <v>1.1599999999999999</v>
      </c>
      <c r="CG481" s="354">
        <v>0.53</v>
      </c>
      <c r="CH481" s="353" t="s">
        <v>100</v>
      </c>
      <c r="CI481" s="355">
        <v>7538</v>
      </c>
    </row>
    <row r="482" spans="1:87" ht="13.5" thickBot="1">
      <c r="A482" s="353" t="s">
        <v>1202</v>
      </c>
      <c r="B482" s="353" t="s">
        <v>1203</v>
      </c>
      <c r="C482" s="353" t="s">
        <v>96</v>
      </c>
      <c r="D482" s="353" t="s">
        <v>208</v>
      </c>
      <c r="E482" s="353" t="s">
        <v>209</v>
      </c>
      <c r="F482" s="353" t="s">
        <v>105</v>
      </c>
      <c r="G482" s="353">
        <v>12</v>
      </c>
      <c r="H482" s="353">
        <v>202112</v>
      </c>
      <c r="I482" s="353">
        <v>20220512</v>
      </c>
      <c r="J482" s="353">
        <v>20221221</v>
      </c>
      <c r="K482" s="354">
        <v>3705.29</v>
      </c>
      <c r="L482" s="354">
        <v>6.77</v>
      </c>
      <c r="M482" s="354">
        <v>547</v>
      </c>
      <c r="N482" s="354">
        <v>0.69</v>
      </c>
      <c r="O482" s="354">
        <v>0.17</v>
      </c>
      <c r="P482" s="354"/>
      <c r="Q482" s="354"/>
      <c r="R482" s="354"/>
      <c r="S482" s="354"/>
      <c r="T482" s="354"/>
      <c r="U482" s="354">
        <v>0.24</v>
      </c>
      <c r="V482" s="354">
        <v>1.56</v>
      </c>
      <c r="W482" s="354">
        <v>0.61</v>
      </c>
      <c r="X482" s="354">
        <v>0.67</v>
      </c>
      <c r="Y482" s="374">
        <f t="shared" si="18"/>
        <v>-0.60897435897435903</v>
      </c>
      <c r="Z482" s="374">
        <f t="shared" si="19"/>
        <v>9.8360655737705027E-2</v>
      </c>
      <c r="AA482" s="354"/>
      <c r="AB482" s="354"/>
      <c r="AC482" s="354">
        <v>28.21</v>
      </c>
      <c r="AD482" s="354">
        <v>11.1</v>
      </c>
      <c r="AE482" s="354">
        <v>10.1</v>
      </c>
      <c r="AF482" s="354"/>
      <c r="AG482" s="354">
        <v>8.922824921673838</v>
      </c>
      <c r="AH482" s="354">
        <v>1.2221788079258449</v>
      </c>
      <c r="AI482" s="354">
        <v>1.6737255754614724</v>
      </c>
      <c r="AJ482" s="354">
        <v>1.4429912074630362</v>
      </c>
      <c r="AK482" s="354">
        <v>22.785993450261341</v>
      </c>
      <c r="AL482" s="354">
        <v>4.0199999999999996</v>
      </c>
      <c r="AM482" s="354">
        <v>0.87</v>
      </c>
      <c r="AN482" s="354">
        <v>0.63</v>
      </c>
      <c r="AO482" s="354">
        <v>1.1477722518090294</v>
      </c>
      <c r="AP482" s="354">
        <v>5.9987970352617443</v>
      </c>
      <c r="AQ482" s="354">
        <v>6.1189068285723023</v>
      </c>
      <c r="AR482" s="354">
        <v>7.0973203439353956</v>
      </c>
      <c r="AS482" s="354">
        <v>1.327524080241435</v>
      </c>
      <c r="AT482" s="354">
        <v>7.78</v>
      </c>
      <c r="AU482" s="354">
        <v>3.23</v>
      </c>
      <c r="AV482" s="354">
        <v>145.78</v>
      </c>
      <c r="AW482" s="354">
        <v>8890.83</v>
      </c>
      <c r="AX482" s="354"/>
      <c r="AY482" s="374">
        <v>0.28717686325127734</v>
      </c>
      <c r="AZ482" s="374">
        <v>0.26852375978497012</v>
      </c>
      <c r="BA482" s="374">
        <v>-0.32517120200518135</v>
      </c>
      <c r="BB482" s="374">
        <v>0.26852369757606098</v>
      </c>
      <c r="BC482" s="374">
        <v>-0.32517120200518135</v>
      </c>
      <c r="BD482" s="354">
        <v>9.93</v>
      </c>
      <c r="BE482" s="374">
        <v>3.618031318998529E-2</v>
      </c>
      <c r="BF482" s="374">
        <v>6.7863209539959127E-2</v>
      </c>
      <c r="BG482" s="354">
        <v>7.04</v>
      </c>
      <c r="BH482" s="354">
        <v>8.74</v>
      </c>
      <c r="BI482" s="354">
        <v>4.38</v>
      </c>
      <c r="BJ482" s="354">
        <v>5.68</v>
      </c>
      <c r="BK482" s="374">
        <v>-0.13785674986463592</v>
      </c>
      <c r="BL482" s="374">
        <v>-2.585889222570921E-2</v>
      </c>
      <c r="BM482" s="354">
        <v>9.92</v>
      </c>
      <c r="BN482" s="354">
        <v>5.49</v>
      </c>
      <c r="BO482" s="374">
        <v>3.2776300603659743</v>
      </c>
      <c r="BP482" s="374">
        <v>3.2046641964623916E-2</v>
      </c>
      <c r="BQ482" s="374">
        <v>0.21377647517970907</v>
      </c>
      <c r="BR482" s="354">
        <v>1181.8599999999999</v>
      </c>
      <c r="BS482" s="354">
        <v>1388.13</v>
      </c>
      <c r="BT482" s="354">
        <v>922.31</v>
      </c>
      <c r="BU482" s="354">
        <v>1686.56</v>
      </c>
      <c r="BV482" s="354">
        <v>917.71</v>
      </c>
      <c r="BW482" s="354">
        <v>21.16</v>
      </c>
      <c r="BX482" s="354">
        <v>10.78</v>
      </c>
      <c r="BY482" s="354">
        <v>7.2</v>
      </c>
      <c r="BZ482" s="354">
        <v>-3.1271039245688765</v>
      </c>
      <c r="CA482" s="354">
        <v>32.97</v>
      </c>
      <c r="CB482" s="354">
        <v>0.57499783346732258</v>
      </c>
      <c r="CC482" s="354">
        <v>2.045041178763372</v>
      </c>
      <c r="CD482" s="354">
        <v>0.49</v>
      </c>
      <c r="CE482" s="354">
        <v>1.34</v>
      </c>
      <c r="CF482" s="354">
        <v>1.38</v>
      </c>
      <c r="CG482" s="354">
        <v>0.51</v>
      </c>
      <c r="CH482" s="353" t="s">
        <v>100</v>
      </c>
      <c r="CI482" s="355">
        <v>4109.07</v>
      </c>
    </row>
    <row r="483" spans="1:87" ht="13.5" thickBot="1">
      <c r="A483" s="353" t="s">
        <v>1204</v>
      </c>
      <c r="B483" s="353" t="s">
        <v>1205</v>
      </c>
      <c r="C483" s="353" t="s">
        <v>96</v>
      </c>
      <c r="D483" s="353" t="s">
        <v>123</v>
      </c>
      <c r="E483" s="353" t="s">
        <v>263</v>
      </c>
      <c r="F483" s="353" t="s">
        <v>105</v>
      </c>
      <c r="G483" s="353">
        <v>12</v>
      </c>
      <c r="H483" s="353">
        <v>202112</v>
      </c>
      <c r="I483" s="353">
        <v>20221017</v>
      </c>
      <c r="J483" s="353">
        <v>20230123</v>
      </c>
      <c r="K483" s="354">
        <v>12145.6</v>
      </c>
      <c r="L483" s="354">
        <v>65.260000000000005</v>
      </c>
      <c r="M483" s="354">
        <v>186</v>
      </c>
      <c r="N483" s="354">
        <v>0.62</v>
      </c>
      <c r="O483" s="354">
        <v>0.68</v>
      </c>
      <c r="P483" s="354">
        <v>0.6</v>
      </c>
      <c r="Q483" s="354"/>
      <c r="R483" s="354">
        <v>2.94</v>
      </c>
      <c r="S483" s="354">
        <v>0</v>
      </c>
      <c r="T483" s="354">
        <v>2.68</v>
      </c>
      <c r="U483" s="354">
        <v>2.7</v>
      </c>
      <c r="V483" s="354">
        <v>2.5099999999999998</v>
      </c>
      <c r="W483" s="354">
        <v>2.65</v>
      </c>
      <c r="X483" s="354">
        <v>2.9</v>
      </c>
      <c r="Y483" s="374">
        <f t="shared" si="18"/>
        <v>5.5776892430278835E-2</v>
      </c>
      <c r="Z483" s="374">
        <f t="shared" si="19"/>
        <v>9.4339622641509413E-2</v>
      </c>
      <c r="AA483" s="354">
        <v>8.69</v>
      </c>
      <c r="AB483" s="354">
        <v>5.14</v>
      </c>
      <c r="AC483" s="354">
        <v>24.17</v>
      </c>
      <c r="AD483" s="354">
        <v>24.63</v>
      </c>
      <c r="AE483" s="354">
        <v>22.47</v>
      </c>
      <c r="AF483" s="354">
        <v>4.79</v>
      </c>
      <c r="AG483" s="354">
        <v>7.6241079789466886</v>
      </c>
      <c r="AH483" s="354">
        <v>1.4914914914914914</v>
      </c>
      <c r="AI483" s="354">
        <v>3.3865370747091177</v>
      </c>
      <c r="AJ483" s="354">
        <v>1.4767401810412564</v>
      </c>
      <c r="AK483" s="354">
        <v>19.273375297568911</v>
      </c>
      <c r="AL483" s="354">
        <v>28.29</v>
      </c>
      <c r="AM483" s="354">
        <v>7.99</v>
      </c>
      <c r="AN483" s="354">
        <v>8.48</v>
      </c>
      <c r="AO483" s="354">
        <v>10.869110841934514</v>
      </c>
      <c r="AP483" s="354">
        <v>25.768947830845622</v>
      </c>
      <c r="AQ483" s="354">
        <v>24.469619811017917</v>
      </c>
      <c r="AR483" s="354">
        <v>56.114999617345546</v>
      </c>
      <c r="AS483" s="354">
        <v>0.16419645451903517</v>
      </c>
      <c r="AT483" s="354">
        <v>8.16</v>
      </c>
      <c r="AU483" s="354">
        <v>8.85</v>
      </c>
      <c r="AV483" s="354">
        <v>16.510000000000002</v>
      </c>
      <c r="AW483" s="354">
        <v>1271.69</v>
      </c>
      <c r="AX483" s="354">
        <v>1469.26</v>
      </c>
      <c r="AY483" s="374">
        <v>0.16649109295100845</v>
      </c>
      <c r="AZ483" s="374">
        <v>0.14978710728741393</v>
      </c>
      <c r="BA483" s="374">
        <v>0.10044550549769622</v>
      </c>
      <c r="BB483" s="374">
        <v>0.14210678681514605</v>
      </c>
      <c r="BC483" s="374">
        <v>0.10044550549769622</v>
      </c>
      <c r="BD483" s="354">
        <v>18.3</v>
      </c>
      <c r="BE483" s="374">
        <v>8.4121543324652076E-2</v>
      </c>
      <c r="BF483" s="374">
        <v>5.1270514958432663E-2</v>
      </c>
      <c r="BG483" s="354">
        <v>13.19</v>
      </c>
      <c r="BH483" s="354">
        <v>15.95</v>
      </c>
      <c r="BI483" s="354">
        <v>5.19</v>
      </c>
      <c r="BJ483" s="354">
        <v>5.84</v>
      </c>
      <c r="BK483" s="374">
        <v>-0.56393798489033253</v>
      </c>
      <c r="BL483" s="374">
        <v>-0.25049447082092746</v>
      </c>
      <c r="BM483" s="354">
        <v>2.5099999999999998</v>
      </c>
      <c r="BN483" s="354">
        <v>2.11</v>
      </c>
      <c r="BO483" s="374">
        <v>1.0677231543624162</v>
      </c>
      <c r="BP483" s="374">
        <v>2.2851102979799164E-2</v>
      </c>
      <c r="BQ483" s="374">
        <v>2.2625098529818543E-2</v>
      </c>
      <c r="BR483" s="354">
        <v>384.72</v>
      </c>
      <c r="BS483" s="354">
        <v>580.5</v>
      </c>
      <c r="BT483" s="354">
        <v>424.06</v>
      </c>
      <c r="BU483" s="354">
        <v>646.44000000000005</v>
      </c>
      <c r="BV483" s="354">
        <v>262.48</v>
      </c>
      <c r="BW483" s="354">
        <v>14.98</v>
      </c>
      <c r="BX483" s="354">
        <v>19.36</v>
      </c>
      <c r="BY483" s="354">
        <v>19.36</v>
      </c>
      <c r="BZ483" s="354">
        <v>3.510222826710943</v>
      </c>
      <c r="CA483" s="354">
        <v>28.02</v>
      </c>
      <c r="CB483" s="354">
        <v>0.71891514594725392</v>
      </c>
      <c r="CC483" s="354">
        <v>5.4721632300593939</v>
      </c>
      <c r="CD483" s="354">
        <v>0.39</v>
      </c>
      <c r="CE483" s="354">
        <v>0.03</v>
      </c>
      <c r="CF483" s="354">
        <v>0.06</v>
      </c>
      <c r="CG483" s="354">
        <v>0.06</v>
      </c>
      <c r="CH483" s="353" t="s">
        <v>100</v>
      </c>
      <c r="CI483" s="355">
        <v>1486.17</v>
      </c>
    </row>
    <row r="484" spans="1:87" ht="13.5" thickBot="1">
      <c r="A484" s="353" t="s">
        <v>1206</v>
      </c>
      <c r="B484" s="353" t="s">
        <v>1207</v>
      </c>
      <c r="C484" s="353" t="s">
        <v>96</v>
      </c>
      <c r="D484" s="353" t="s">
        <v>129</v>
      </c>
      <c r="E484" s="353" t="s">
        <v>245</v>
      </c>
      <c r="F484" s="353" t="s">
        <v>99</v>
      </c>
      <c r="G484" s="353">
        <v>12</v>
      </c>
      <c r="H484" s="353">
        <v>202112</v>
      </c>
      <c r="I484" s="353">
        <v>20221019</v>
      </c>
      <c r="J484" s="353">
        <v>20230125</v>
      </c>
      <c r="K484" s="354">
        <v>122155.55</v>
      </c>
      <c r="L484" s="354">
        <v>508.98</v>
      </c>
      <c r="M484" s="354">
        <v>240</v>
      </c>
      <c r="N484" s="354">
        <v>0.89</v>
      </c>
      <c r="O484" s="354">
        <v>7.1</v>
      </c>
      <c r="P484" s="354">
        <v>5.22</v>
      </c>
      <c r="Q484" s="354">
        <v>9.3699999999999992</v>
      </c>
      <c r="R484" s="354">
        <v>6.06</v>
      </c>
      <c r="S484" s="354">
        <v>4.1500000000000004</v>
      </c>
      <c r="T484" s="354">
        <v>4.1100000000000003</v>
      </c>
      <c r="U484" s="354">
        <v>28.96</v>
      </c>
      <c r="V484" s="354">
        <v>25.96</v>
      </c>
      <c r="W484" s="354">
        <v>29.02</v>
      </c>
      <c r="X484" s="354">
        <v>32.630000000000003</v>
      </c>
      <c r="Y484" s="374">
        <f t="shared" si="18"/>
        <v>0.11787365177195674</v>
      </c>
      <c r="Z484" s="374">
        <f t="shared" si="19"/>
        <v>0.12439696760854591</v>
      </c>
      <c r="AA484" s="354">
        <v>19.2</v>
      </c>
      <c r="AB484" s="354">
        <v>12.03</v>
      </c>
      <c r="AC484" s="354">
        <v>17.579999999999998</v>
      </c>
      <c r="AD484" s="354">
        <v>17.54</v>
      </c>
      <c r="AE484" s="354">
        <v>15.6</v>
      </c>
      <c r="AF484" s="354">
        <v>1.46</v>
      </c>
      <c r="AG484" s="354">
        <v>636.67220606564183</v>
      </c>
      <c r="AH484" s="354">
        <v>25.7914416285833</v>
      </c>
      <c r="AI484" s="354">
        <v>48.147071042791858</v>
      </c>
      <c r="AJ484" s="354">
        <v>43.186539260490235</v>
      </c>
      <c r="AK484" s="354">
        <v>10.427425575977219</v>
      </c>
      <c r="AL484" s="354">
        <v>16.02</v>
      </c>
      <c r="AM484" s="354">
        <v>3.39</v>
      </c>
      <c r="AN484" s="354">
        <v>0.8</v>
      </c>
      <c r="AO484" s="354">
        <v>0.88578200552049957</v>
      </c>
      <c r="AP484" s="354">
        <v>13.022202129700691</v>
      </c>
      <c r="AQ484" s="354">
        <v>11.71312753473121</v>
      </c>
      <c r="AR484" s="354">
        <v>13.058531505531503</v>
      </c>
      <c r="AS484" s="354">
        <v>36.859160781055259</v>
      </c>
      <c r="AT484" s="354">
        <v>150.18</v>
      </c>
      <c r="AU484" s="354">
        <v>13.19</v>
      </c>
      <c r="AV484" s="354">
        <v>13.76</v>
      </c>
      <c r="AW484" s="354">
        <v>138639</v>
      </c>
      <c r="AX484" s="354">
        <v>155904.97</v>
      </c>
      <c r="AY484" s="374">
        <v>0.13762544413171737</v>
      </c>
      <c r="AZ484" s="374">
        <v>0.33508311461067369</v>
      </c>
      <c r="BA484" s="374">
        <v>0</v>
      </c>
      <c r="BB484" s="374">
        <v>0.35513215876291915</v>
      </c>
      <c r="BC484" s="374">
        <v>0</v>
      </c>
      <c r="BD484" s="354">
        <v>19.600000000000001</v>
      </c>
      <c r="BE484" s="374">
        <v>3.475922836456697E-2</v>
      </c>
      <c r="BF484" s="374">
        <v>6.7120769812952757E-2</v>
      </c>
      <c r="BG484" s="354">
        <v>12.41</v>
      </c>
      <c r="BH484" s="354">
        <v>10.19</v>
      </c>
      <c r="BI484" s="354">
        <v>7.03</v>
      </c>
      <c r="BJ484" s="354">
        <v>6.22</v>
      </c>
      <c r="BK484" s="374">
        <v>-0.10302873414444733</v>
      </c>
      <c r="BL484" s="374">
        <v>-7.7913433868199702E-3</v>
      </c>
      <c r="BM484" s="354">
        <v>1.01</v>
      </c>
      <c r="BN484" s="354">
        <v>1.19</v>
      </c>
      <c r="BO484" s="374">
        <v>0.19851546391752575</v>
      </c>
      <c r="BP484" s="374">
        <v>5.1372257003452451E-2</v>
      </c>
      <c r="BQ484" s="374">
        <v>8.6020394901882749E-2</v>
      </c>
      <c r="BR484" s="354">
        <v>8723</v>
      </c>
      <c r="BS484" s="354">
        <v>10025</v>
      </c>
      <c r="BT484" s="354">
        <v>7713</v>
      </c>
      <c r="BU484" s="354">
        <v>21157</v>
      </c>
      <c r="BV484" s="354">
        <v>6104</v>
      </c>
      <c r="BW484" s="354">
        <v>33.51</v>
      </c>
      <c r="BX484" s="354">
        <v>4.05</v>
      </c>
      <c r="BY484" s="354">
        <v>4.6100000000000003</v>
      </c>
      <c r="BZ484" s="354">
        <v>2.610705596107056</v>
      </c>
      <c r="CA484" s="354">
        <v>37.1</v>
      </c>
      <c r="CB484" s="354">
        <v>0.65015627123250441</v>
      </c>
      <c r="CC484" s="354">
        <v>1.4293937068303917</v>
      </c>
      <c r="CD484" s="354">
        <v>0.59</v>
      </c>
      <c r="CE484" s="354">
        <v>1.35</v>
      </c>
      <c r="CF484" s="354">
        <v>1.47</v>
      </c>
      <c r="CG484" s="354">
        <v>1.08</v>
      </c>
      <c r="CH484" s="353" t="s">
        <v>100</v>
      </c>
      <c r="CI484" s="355">
        <v>36128</v>
      </c>
    </row>
    <row r="485" spans="1:87" ht="13.5" thickBot="1">
      <c r="A485" s="353"/>
      <c r="B485" s="353" t="s">
        <v>1208</v>
      </c>
      <c r="C485" s="353" t="s">
        <v>108</v>
      </c>
      <c r="D485" s="353" t="s">
        <v>123</v>
      </c>
      <c r="E485" s="353" t="s">
        <v>182</v>
      </c>
      <c r="F485" s="353" t="s">
        <v>105</v>
      </c>
      <c r="G485" s="353">
        <v>12</v>
      </c>
      <c r="H485" s="353">
        <v>202112</v>
      </c>
      <c r="I485" s="353"/>
      <c r="J485" s="353"/>
      <c r="K485" s="354">
        <v>15278.64</v>
      </c>
      <c r="L485" s="354">
        <v>86.32</v>
      </c>
      <c r="M485" s="354">
        <v>177</v>
      </c>
      <c r="N485" s="354">
        <v>0.47</v>
      </c>
      <c r="O485" s="354"/>
      <c r="P485" s="354"/>
      <c r="Q485" s="354"/>
      <c r="R485" s="354"/>
      <c r="S485" s="354"/>
      <c r="T485" s="354"/>
      <c r="U485" s="354"/>
      <c r="V485" s="354"/>
      <c r="W485" s="354"/>
      <c r="X485" s="354"/>
      <c r="Y485" s="374" t="e">
        <f t="shared" si="18"/>
        <v>#DIV/0!</v>
      </c>
      <c r="Z485" s="374" t="e">
        <f t="shared" si="19"/>
        <v>#DIV/0!</v>
      </c>
      <c r="AA485" s="354"/>
      <c r="AB485" s="354"/>
      <c r="AC485" s="354"/>
      <c r="AD485" s="354"/>
      <c r="AE485" s="354"/>
      <c r="AF485" s="354"/>
      <c r="AG485" s="354">
        <v>0</v>
      </c>
      <c r="AH485" s="354">
        <v>0</v>
      </c>
      <c r="AI485" s="354">
        <v>0</v>
      </c>
      <c r="AJ485" s="354">
        <v>0</v>
      </c>
      <c r="AK485" s="354">
        <v>0</v>
      </c>
      <c r="AL485" s="354"/>
      <c r="AM485" s="354"/>
      <c r="AN485" s="354"/>
      <c r="AO485" s="354">
        <v>0</v>
      </c>
      <c r="AP485" s="354">
        <v>0</v>
      </c>
      <c r="AQ485" s="354">
        <v>0</v>
      </c>
      <c r="AR485" s="354">
        <v>0</v>
      </c>
      <c r="AS485" s="354">
        <v>0</v>
      </c>
      <c r="AT485" s="354"/>
      <c r="AU485" s="354"/>
      <c r="AV485" s="354"/>
      <c r="AW485" s="354"/>
      <c r="AX485" s="354"/>
      <c r="AY485" s="374" t="s">
        <v>160</v>
      </c>
      <c r="AZ485" s="374" t="s">
        <v>160</v>
      </c>
      <c r="BA485" s="374" t="s">
        <v>160</v>
      </c>
      <c r="BB485" s="374" t="s">
        <v>160</v>
      </c>
      <c r="BC485" s="374" t="s">
        <v>160</v>
      </c>
      <c r="BD485" s="354"/>
      <c r="BE485" s="374">
        <v>0</v>
      </c>
      <c r="BF485" s="374">
        <v>0</v>
      </c>
      <c r="BG485" s="354"/>
      <c r="BH485" s="354"/>
      <c r="BI485" s="354"/>
      <c r="BJ485" s="354"/>
      <c r="BK485" s="374">
        <v>0</v>
      </c>
      <c r="BL485" s="374">
        <v>0</v>
      </c>
      <c r="BM485" s="354">
        <v>5.36</v>
      </c>
      <c r="BN485" s="354">
        <v>4.57</v>
      </c>
      <c r="BO485" s="374">
        <v>0</v>
      </c>
      <c r="BP485" s="374">
        <v>0</v>
      </c>
      <c r="BQ485" s="374">
        <v>0</v>
      </c>
      <c r="BR485" s="354"/>
      <c r="BS485" s="354"/>
      <c r="BT485" s="354"/>
      <c r="BU485" s="354"/>
      <c r="BV485" s="354"/>
      <c r="BW485" s="354"/>
      <c r="BX485" s="354"/>
      <c r="BY485" s="354"/>
      <c r="BZ485" s="354">
        <v>0</v>
      </c>
      <c r="CA485" s="354"/>
      <c r="CB485" s="354">
        <v>0</v>
      </c>
      <c r="CC485" s="354">
        <v>0</v>
      </c>
      <c r="CD485" s="354"/>
      <c r="CE485" s="354"/>
      <c r="CF485" s="354"/>
      <c r="CG485" s="354"/>
      <c r="CH485" s="353"/>
      <c r="CI485" s="353"/>
    </row>
    <row r="486" spans="1:87" ht="13.5" thickBot="1">
      <c r="A486" s="353" t="s">
        <v>1209</v>
      </c>
      <c r="B486" s="353" t="s">
        <v>1210</v>
      </c>
      <c r="C486" s="353" t="s">
        <v>96</v>
      </c>
      <c r="D486" s="353" t="s">
        <v>112</v>
      </c>
      <c r="E486" s="353" t="s">
        <v>1211</v>
      </c>
      <c r="F486" s="353" t="s">
        <v>105</v>
      </c>
      <c r="G486" s="353">
        <v>12</v>
      </c>
      <c r="H486" s="353">
        <v>202112</v>
      </c>
      <c r="I486" s="353">
        <v>20221027</v>
      </c>
      <c r="J486" s="353">
        <v>20230223</v>
      </c>
      <c r="K486" s="354">
        <v>6944.8</v>
      </c>
      <c r="L486" s="354">
        <v>145.72999999999999</v>
      </c>
      <c r="M486" s="354">
        <v>48</v>
      </c>
      <c r="N486" s="354">
        <v>1.1399999999999999</v>
      </c>
      <c r="O486" s="354">
        <v>2.11</v>
      </c>
      <c r="P486" s="354">
        <v>2.2799999999999998</v>
      </c>
      <c r="Q486" s="354">
        <v>1.91</v>
      </c>
      <c r="R486" s="354">
        <v>2.37</v>
      </c>
      <c r="S486" s="354">
        <v>18.45</v>
      </c>
      <c r="T486" s="354">
        <v>1.27</v>
      </c>
      <c r="U486" s="354">
        <v>7.43</v>
      </c>
      <c r="V486" s="354">
        <v>7.08</v>
      </c>
      <c r="W486" s="354">
        <v>7.78</v>
      </c>
      <c r="X486" s="354">
        <v>9.1</v>
      </c>
      <c r="Y486" s="374">
        <f t="shared" si="18"/>
        <v>9.8870056497175174E-2</v>
      </c>
      <c r="Z486" s="374">
        <f t="shared" si="19"/>
        <v>0.16966580976863743</v>
      </c>
      <c r="AA486" s="354">
        <v>13.34</v>
      </c>
      <c r="AB486" s="354"/>
      <c r="AC486" s="354">
        <v>19.61</v>
      </c>
      <c r="AD486" s="354">
        <v>18.739999999999998</v>
      </c>
      <c r="AE486" s="354">
        <v>16.02</v>
      </c>
      <c r="AF486" s="354"/>
      <c r="AG486" s="354">
        <v>220.32043025803284</v>
      </c>
      <c r="AH486" s="354">
        <v>7.8066327217602236</v>
      </c>
      <c r="AI486" s="354">
        <v>9.0700511711074583</v>
      </c>
      <c r="AJ486" s="354">
        <v>8.0682589749980664</v>
      </c>
      <c r="AK486" s="354">
        <v>16.336181263452382</v>
      </c>
      <c r="AL486" s="354">
        <v>15.68</v>
      </c>
      <c r="AM486" s="354">
        <v>3.77</v>
      </c>
      <c r="AN486" s="354">
        <v>0.65</v>
      </c>
      <c r="AO486" s="354">
        <v>0.70123131309913322</v>
      </c>
      <c r="AP486" s="354">
        <v>11.71132696933878</v>
      </c>
      <c r="AQ486" s="354">
        <v>17.033595698395867</v>
      </c>
      <c r="AR486" s="354">
        <v>19.148565395726333</v>
      </c>
      <c r="AS486" s="354">
        <v>8.2635015312860798</v>
      </c>
      <c r="AT486" s="354">
        <v>38.659999999999997</v>
      </c>
      <c r="AU486" s="354">
        <v>6.54</v>
      </c>
      <c r="AV486" s="354">
        <v>12.58</v>
      </c>
      <c r="AW486" s="354">
        <v>9903.58</v>
      </c>
      <c r="AX486" s="354">
        <v>10996.13</v>
      </c>
      <c r="AY486" s="374">
        <v>0.12578280405239886</v>
      </c>
      <c r="AZ486" s="374">
        <v>1.8849356491127776</v>
      </c>
      <c r="BA486" s="374">
        <v>1.0667045640374715</v>
      </c>
      <c r="BB486" s="374">
        <v>1.9648090393886388</v>
      </c>
      <c r="BC486" s="374">
        <v>1.0667045640374715</v>
      </c>
      <c r="BD486" s="354">
        <v>18.649999999999999</v>
      </c>
      <c r="BE486" s="374">
        <v>0.18954453552995731</v>
      </c>
      <c r="BF486" s="374">
        <v>7.8938002557534179E-2</v>
      </c>
      <c r="BG486" s="354">
        <v>16.350000000000001</v>
      </c>
      <c r="BH486" s="354">
        <v>14.6</v>
      </c>
      <c r="BI486" s="354">
        <v>7.18</v>
      </c>
      <c r="BJ486" s="354">
        <v>7.13</v>
      </c>
      <c r="BK486" s="374">
        <v>-0.1104505561446653</v>
      </c>
      <c r="BL486" s="374">
        <v>-4.5469782123070549E-3</v>
      </c>
      <c r="BM486" s="354">
        <v>0.41</v>
      </c>
      <c r="BN486" s="354">
        <v>0.43</v>
      </c>
      <c r="BO486" s="374">
        <v>6.9171948937062577E-2</v>
      </c>
      <c r="BP486" s="374">
        <v>5.2686999539449442E-2</v>
      </c>
      <c r="BQ486" s="374">
        <v>5.4452716305581877E-2</v>
      </c>
      <c r="BR486" s="354">
        <v>535.37</v>
      </c>
      <c r="BS486" s="354">
        <v>647.80999999999995</v>
      </c>
      <c r="BT486" s="354">
        <v>495.97</v>
      </c>
      <c r="BU486" s="354">
        <v>245.45</v>
      </c>
      <c r="BV486" s="354">
        <v>383.53</v>
      </c>
      <c r="BW486" s="354">
        <v>188.49</v>
      </c>
      <c r="BX486" s="354">
        <v>3.54</v>
      </c>
      <c r="BY486" s="354">
        <v>3.54</v>
      </c>
      <c r="BZ486" s="354">
        <v>63.634532374100722</v>
      </c>
      <c r="CA486" s="354">
        <v>18.39</v>
      </c>
      <c r="CB486" s="354">
        <v>0.66124033758622647</v>
      </c>
      <c r="CC486" s="354">
        <v>0.47950230975183739</v>
      </c>
      <c r="CD486" s="354">
        <v>0.23</v>
      </c>
      <c r="CE486" s="354">
        <v>1.28</v>
      </c>
      <c r="CF486" s="354">
        <v>1.41</v>
      </c>
      <c r="CG486" s="354">
        <v>0.48</v>
      </c>
      <c r="CH486" s="353" t="s">
        <v>100</v>
      </c>
      <c r="CI486" s="355">
        <v>2253.09</v>
      </c>
    </row>
    <row r="487" spans="1:87" ht="13.5" thickBot="1">
      <c r="A487" s="353" t="s">
        <v>1212</v>
      </c>
      <c r="B487" s="353" t="s">
        <v>1213</v>
      </c>
      <c r="C487" s="353" t="s">
        <v>96</v>
      </c>
      <c r="D487" s="353" t="s">
        <v>197</v>
      </c>
      <c r="E487" s="353" t="s">
        <v>283</v>
      </c>
      <c r="F487" s="353" t="s">
        <v>99</v>
      </c>
      <c r="G487" s="353">
        <v>12</v>
      </c>
      <c r="H487" s="353">
        <v>202112</v>
      </c>
      <c r="I487" s="353">
        <v>20221027</v>
      </c>
      <c r="J487" s="353">
        <v>20230126</v>
      </c>
      <c r="K487" s="354">
        <v>9880.01</v>
      </c>
      <c r="L487" s="354">
        <v>82.34</v>
      </c>
      <c r="M487" s="354">
        <v>120</v>
      </c>
      <c r="N487" s="354">
        <v>1.48</v>
      </c>
      <c r="O487" s="354">
        <v>2</v>
      </c>
      <c r="P487" s="354">
        <v>1.31</v>
      </c>
      <c r="Q487" s="354">
        <v>1.78</v>
      </c>
      <c r="R487" s="354">
        <v>2.5</v>
      </c>
      <c r="S487" s="354">
        <v>5.2</v>
      </c>
      <c r="T487" s="354">
        <v>0.75</v>
      </c>
      <c r="U487" s="354">
        <v>8.75</v>
      </c>
      <c r="V487" s="354">
        <v>8.9600000000000009</v>
      </c>
      <c r="W487" s="354">
        <v>8.25</v>
      </c>
      <c r="X487" s="354">
        <v>8.2100000000000009</v>
      </c>
      <c r="Y487" s="374">
        <f t="shared" si="18"/>
        <v>-7.9241071428571508E-2</v>
      </c>
      <c r="Z487" s="374">
        <f t="shared" si="19"/>
        <v>-4.8484848484847687E-3</v>
      </c>
      <c r="AA487" s="354">
        <v>1.4</v>
      </c>
      <c r="AB487" s="354">
        <v>3.94</v>
      </c>
      <c r="AC487" s="354">
        <v>9.41</v>
      </c>
      <c r="AD487" s="354">
        <v>9.99</v>
      </c>
      <c r="AE487" s="354">
        <v>10.02</v>
      </c>
      <c r="AF487" s="354">
        <v>2.5299999999999998</v>
      </c>
      <c r="AG487" s="354">
        <v>90.090909090909093</v>
      </c>
      <c r="AH487" s="354">
        <v>9.6694214876033033</v>
      </c>
      <c r="AI487" s="354">
        <v>7.8347107438016526</v>
      </c>
      <c r="AJ487" s="354">
        <v>2.3553719008264462</v>
      </c>
      <c r="AK487" s="354">
        <v>10.508364978902954</v>
      </c>
      <c r="AL487" s="354">
        <v>6.06</v>
      </c>
      <c r="AM487" s="354">
        <v>1.81</v>
      </c>
      <c r="AN487" s="354">
        <v>0.91</v>
      </c>
      <c r="AO487" s="354">
        <v>1.3362012659389046</v>
      </c>
      <c r="AP487" s="354">
        <v>6.8033302195235867</v>
      </c>
      <c r="AQ487" s="354">
        <v>15.36490506329114</v>
      </c>
      <c r="AR487" s="354">
        <v>51.108526315789469</v>
      </c>
      <c r="AS487" s="354">
        <v>3.8099173553719008</v>
      </c>
      <c r="AT487" s="354">
        <v>45.56</v>
      </c>
      <c r="AU487" s="354">
        <v>1.02</v>
      </c>
      <c r="AV487" s="354">
        <v>23.64</v>
      </c>
      <c r="AW487" s="354">
        <v>10476</v>
      </c>
      <c r="AX487" s="354">
        <v>10482.1</v>
      </c>
      <c r="AY487" s="374">
        <v>0.23639797002242416</v>
      </c>
      <c r="AZ487" s="374">
        <v>0.79288702928870292</v>
      </c>
      <c r="BA487" s="374">
        <v>0.32511415525114157</v>
      </c>
      <c r="BB487" s="374">
        <v>0.79170630233214445</v>
      </c>
      <c r="BC487" s="374">
        <v>0.32511415525114157</v>
      </c>
      <c r="BD487" s="354">
        <v>19.79</v>
      </c>
      <c r="BE487" s="374">
        <v>0.10961113941246392</v>
      </c>
      <c r="BF487" s="374">
        <v>8.491182233834095E-2</v>
      </c>
      <c r="BG487" s="354">
        <v>11.36</v>
      </c>
      <c r="BH487" s="354">
        <v>9.4499999999999993</v>
      </c>
      <c r="BI487" s="354">
        <v>7.32</v>
      </c>
      <c r="BJ487" s="354">
        <v>6.65</v>
      </c>
      <c r="BK487" s="374">
        <v>-0.69936708860759489</v>
      </c>
      <c r="BL487" s="374">
        <v>-6.0820108246949819E-2</v>
      </c>
      <c r="BM487" s="354">
        <v>3.84</v>
      </c>
      <c r="BN487" s="354">
        <v>2.98</v>
      </c>
      <c r="BO487" s="374">
        <v>0.31749572649572655</v>
      </c>
      <c r="BP487" s="374">
        <v>0.11744712119037172</v>
      </c>
      <c r="BQ487" s="374">
        <v>2.860891413611619E-2</v>
      </c>
      <c r="BR487" s="354">
        <v>1280</v>
      </c>
      <c r="BS487" s="354">
        <v>1818</v>
      </c>
      <c r="BT487" s="354">
        <v>1751</v>
      </c>
      <c r="BU487" s="354">
        <v>4412</v>
      </c>
      <c r="BV487" s="354">
        <v>857</v>
      </c>
      <c r="BW487" s="354">
        <v>79.290000000000006</v>
      </c>
      <c r="BX487" s="354">
        <v>10.73</v>
      </c>
      <c r="BY487" s="354">
        <v>10.27</v>
      </c>
      <c r="BZ487" s="354">
        <v>6.9783783783783786</v>
      </c>
      <c r="CA487" s="354">
        <v>42.12</v>
      </c>
      <c r="CB487" s="354">
        <v>0.63516850183516849</v>
      </c>
      <c r="CC487" s="354">
        <v>2.1503970107426436</v>
      </c>
      <c r="CD487" s="354">
        <v>0.73</v>
      </c>
      <c r="CE487" s="354">
        <v>1.28</v>
      </c>
      <c r="CF487" s="354">
        <v>1.06</v>
      </c>
      <c r="CG487" s="354">
        <v>0.53</v>
      </c>
      <c r="CH487" s="353" t="s">
        <v>100</v>
      </c>
      <c r="CI487" s="355">
        <v>5788</v>
      </c>
    </row>
    <row r="488" spans="1:87" ht="13.5" thickBot="1">
      <c r="A488" s="353" t="s">
        <v>1214</v>
      </c>
      <c r="B488" s="353" t="s">
        <v>1215</v>
      </c>
      <c r="C488" s="353" t="s">
        <v>96</v>
      </c>
      <c r="D488" s="353" t="s">
        <v>103</v>
      </c>
      <c r="E488" s="353" t="s">
        <v>126</v>
      </c>
      <c r="F488" s="353" t="s">
        <v>99</v>
      </c>
      <c r="G488" s="353">
        <v>9</v>
      </c>
      <c r="H488" s="353">
        <v>202209</v>
      </c>
      <c r="I488" s="353">
        <v>20221031</v>
      </c>
      <c r="J488" s="353">
        <v>20230201</v>
      </c>
      <c r="K488" s="354">
        <v>56330.85</v>
      </c>
      <c r="L488" s="354">
        <v>95.25</v>
      </c>
      <c r="M488" s="354">
        <v>591</v>
      </c>
      <c r="N488" s="354">
        <v>1.44</v>
      </c>
      <c r="O488" s="354">
        <v>1.39</v>
      </c>
      <c r="P488" s="354">
        <v>0.88</v>
      </c>
      <c r="Q488" s="354">
        <v>0.95</v>
      </c>
      <c r="R488" s="354">
        <v>10.07</v>
      </c>
      <c r="S488" s="354">
        <v>6.98</v>
      </c>
      <c r="T488" s="354">
        <v>8.11</v>
      </c>
      <c r="U488" s="354">
        <v>5.25</v>
      </c>
      <c r="V488" s="354">
        <v>5.1100000000000003</v>
      </c>
      <c r="W488" s="354">
        <v>4.08</v>
      </c>
      <c r="X488" s="354">
        <v>4.49</v>
      </c>
      <c r="Y488" s="374">
        <f t="shared" si="18"/>
        <v>-0.20156555772994134</v>
      </c>
      <c r="Z488" s="374">
        <f t="shared" si="19"/>
        <v>0.10049019607843146</v>
      </c>
      <c r="AA488" s="354">
        <v>11.88</v>
      </c>
      <c r="AB488" s="354">
        <v>8.41</v>
      </c>
      <c r="AC488" s="354">
        <v>18.14</v>
      </c>
      <c r="AD488" s="354">
        <v>23.33</v>
      </c>
      <c r="AE488" s="354">
        <v>21.21</v>
      </c>
      <c r="AF488" s="354">
        <v>2.77</v>
      </c>
      <c r="AG488" s="354">
        <v>33.106763366503628</v>
      </c>
      <c r="AH488" s="354">
        <v>5.4494855793557093</v>
      </c>
      <c r="AI488" s="354">
        <v>4.9283184348119411</v>
      </c>
      <c r="AJ488" s="354">
        <v>4.0327205262270196</v>
      </c>
      <c r="AK488" s="354">
        <v>19.268235455167694</v>
      </c>
      <c r="AL488" s="354">
        <v>13.49</v>
      </c>
      <c r="AM488" s="354">
        <v>3.45</v>
      </c>
      <c r="AN488" s="354">
        <v>2.87</v>
      </c>
      <c r="AO488" s="354">
        <v>3.3226238728412043</v>
      </c>
      <c r="AP488" s="354">
        <v>12.176957430918597</v>
      </c>
      <c r="AQ488" s="354">
        <v>22.320254620123205</v>
      </c>
      <c r="AR488" s="354">
        <v>27.277199498117941</v>
      </c>
      <c r="AS488" s="354">
        <v>3.0426716141001857</v>
      </c>
      <c r="AT488" s="354">
        <v>27.59</v>
      </c>
      <c r="AU488" s="354">
        <v>2.44</v>
      </c>
      <c r="AV488" s="354">
        <v>7.64</v>
      </c>
      <c r="AW488" s="354">
        <v>19629</v>
      </c>
      <c r="AX488" s="354">
        <v>15608.21</v>
      </c>
      <c r="AY488" s="374">
        <v>8.6446231754542746E-2</v>
      </c>
      <c r="AZ488" s="374">
        <v>0.17201017811704836</v>
      </c>
      <c r="BA488" s="374">
        <v>0.11295561169252975</v>
      </c>
      <c r="BB488" s="374">
        <v>0.17633788432153463</v>
      </c>
      <c r="BC488" s="374">
        <v>0.11295561169252975</v>
      </c>
      <c r="BD488" s="354">
        <v>23.43</v>
      </c>
      <c r="BE488" s="374">
        <v>0.12844595805699946</v>
      </c>
      <c r="BF488" s="374">
        <v>0.11161392842337986</v>
      </c>
      <c r="BG488" s="354">
        <v>14.4</v>
      </c>
      <c r="BH488" s="354">
        <v>16.39</v>
      </c>
      <c r="BI488" s="354">
        <v>9.7100000000000009</v>
      </c>
      <c r="BJ488" s="354">
        <v>10.01</v>
      </c>
      <c r="BK488" s="374">
        <v>-0.1817248459958932</v>
      </c>
      <c r="BL488" s="374">
        <v>-2.7051811095827601E-2</v>
      </c>
      <c r="BM488" s="354">
        <v>2.1800000000000002</v>
      </c>
      <c r="BN488" s="354">
        <v>2.71</v>
      </c>
      <c r="BO488" s="374">
        <v>0.37893484989167447</v>
      </c>
      <c r="BP488" s="374">
        <v>5.7387169117056755E-2</v>
      </c>
      <c r="BQ488" s="374">
        <v>4.2467570832213773E-2</v>
      </c>
      <c r="BR488" s="354">
        <v>4278</v>
      </c>
      <c r="BS488" s="354">
        <v>5317</v>
      </c>
      <c r="BT488" s="354">
        <v>4174.59</v>
      </c>
      <c r="BU488" s="354">
        <v>8259</v>
      </c>
      <c r="BV488" s="354">
        <v>3231</v>
      </c>
      <c r="BW488" s="354">
        <v>40.299999999999997</v>
      </c>
      <c r="BX488" s="354">
        <v>16.46</v>
      </c>
      <c r="BY488" s="354">
        <v>15.97</v>
      </c>
      <c r="BZ488" s="354">
        <v>15.510822510822511</v>
      </c>
      <c r="CA488" s="354">
        <v>33.61</v>
      </c>
      <c r="CB488" s="354">
        <v>0.54261045077371606</v>
      </c>
      <c r="CC488" s="354">
        <v>1.6650485436893203</v>
      </c>
      <c r="CD488" s="354">
        <v>0.51</v>
      </c>
      <c r="CE488" s="354">
        <v>1.0900000000000001</v>
      </c>
      <c r="CF488" s="354">
        <v>0.81</v>
      </c>
      <c r="CG488" s="354">
        <v>0.43</v>
      </c>
      <c r="CH488" s="353" t="s">
        <v>100</v>
      </c>
      <c r="CI488" s="355">
        <v>16316</v>
      </c>
    </row>
    <row r="489" spans="1:87" ht="13.5" thickBot="1">
      <c r="A489" s="353" t="s">
        <v>1216</v>
      </c>
      <c r="B489" s="353" t="s">
        <v>1217</v>
      </c>
      <c r="C489" s="353" t="s">
        <v>96</v>
      </c>
      <c r="D489" s="353" t="s">
        <v>116</v>
      </c>
      <c r="E489" s="353" t="s">
        <v>957</v>
      </c>
      <c r="F489" s="353" t="s">
        <v>105</v>
      </c>
      <c r="G489" s="353">
        <v>12</v>
      </c>
      <c r="H489" s="353">
        <v>202112</v>
      </c>
      <c r="I489" s="353">
        <v>20221104</v>
      </c>
      <c r="J489" s="353">
        <v>20230210</v>
      </c>
      <c r="K489" s="354">
        <v>78826.52</v>
      </c>
      <c r="L489" s="354">
        <v>38.93</v>
      </c>
      <c r="M489" s="354">
        <v>2025</v>
      </c>
      <c r="N489" s="354">
        <v>0.82</v>
      </c>
      <c r="O489" s="354">
        <v>0.5</v>
      </c>
      <c r="P489" s="354">
        <v>0.55000000000000004</v>
      </c>
      <c r="Q489" s="354">
        <v>0.63</v>
      </c>
      <c r="R489" s="354">
        <v>2</v>
      </c>
      <c r="S489" s="354">
        <v>-5.36</v>
      </c>
      <c r="T489" s="354">
        <v>-4.08</v>
      </c>
      <c r="U489" s="354">
        <v>2.2400000000000002</v>
      </c>
      <c r="V489" s="354">
        <v>2.2200000000000002</v>
      </c>
      <c r="W489" s="354">
        <v>2.13</v>
      </c>
      <c r="X489" s="354">
        <v>2.2799999999999998</v>
      </c>
      <c r="Y489" s="374">
        <f t="shared" si="18"/>
        <v>-4.0540540540540682E-2</v>
      </c>
      <c r="Z489" s="374">
        <f t="shared" si="19"/>
        <v>7.0422535211267512E-2</v>
      </c>
      <c r="AA489" s="354">
        <v>0.87</v>
      </c>
      <c r="AB489" s="354">
        <v>6</v>
      </c>
      <c r="AC489" s="354">
        <v>17.38</v>
      </c>
      <c r="AD489" s="354">
        <v>18.29</v>
      </c>
      <c r="AE489" s="354">
        <v>17.05</v>
      </c>
      <c r="AF489" s="354">
        <v>3.05</v>
      </c>
      <c r="AG489" s="354">
        <v>25.891798418972332</v>
      </c>
      <c r="AH489" s="354">
        <v>2.9407114624505928</v>
      </c>
      <c r="AI489" s="354">
        <v>4.9006916996047432</v>
      </c>
      <c r="AJ489" s="354">
        <v>2.0968379446640317</v>
      </c>
      <c r="AK489" s="354">
        <v>7.8295070067547128</v>
      </c>
      <c r="AL489" s="354">
        <v>10.51</v>
      </c>
      <c r="AM489" s="354">
        <v>1.7</v>
      </c>
      <c r="AN489" s="354">
        <v>1.92</v>
      </c>
      <c r="AO489" s="354">
        <v>3.0313496803740101</v>
      </c>
      <c r="AP489" s="354">
        <v>10.734365835529427</v>
      </c>
      <c r="AQ489" s="354">
        <v>16.015513660651276</v>
      </c>
      <c r="AR489" s="354">
        <v>37.431168708765313</v>
      </c>
      <c r="AS489" s="354">
        <v>8.0864624505928848</v>
      </c>
      <c r="AT489" s="354">
        <v>22.93</v>
      </c>
      <c r="AU489" s="354">
        <v>-1.03</v>
      </c>
      <c r="AV489" s="354">
        <v>28.7</v>
      </c>
      <c r="AW489" s="354">
        <v>37554.800000000003</v>
      </c>
      <c r="AX489" s="354">
        <v>40075.15</v>
      </c>
      <c r="AY489" s="374">
        <v>0.20426228669378568</v>
      </c>
      <c r="AZ489" s="374">
        <v>0.84032114183764495</v>
      </c>
      <c r="BA489" s="374">
        <v>-1.910267688827447E-2</v>
      </c>
      <c r="BB489" s="374">
        <v>1.0701766122558176</v>
      </c>
      <c r="BC489" s="374">
        <v>-1.910267688827447E-2</v>
      </c>
      <c r="BD489" s="354">
        <v>10.6</v>
      </c>
      <c r="BE489" s="374">
        <v>4.5110830406118602E-2</v>
      </c>
      <c r="BF489" s="374">
        <v>3.3503892463312902E-2</v>
      </c>
      <c r="BG489" s="354">
        <v>4.5199999999999996</v>
      </c>
      <c r="BH489" s="354">
        <v>4.03</v>
      </c>
      <c r="BI489" s="354">
        <v>3.54</v>
      </c>
      <c r="BJ489" s="354">
        <v>3.22</v>
      </c>
      <c r="BK489" s="374">
        <v>-0.57213428773061803</v>
      </c>
      <c r="BL489" s="374">
        <v>-0.10829119358839806</v>
      </c>
      <c r="BM489" s="354">
        <v>6.65</v>
      </c>
      <c r="BN489" s="354">
        <v>6.5</v>
      </c>
      <c r="BO489" s="374">
        <v>0.96507258064516122</v>
      </c>
      <c r="BP489" s="374">
        <v>7.6640903373744934E-2</v>
      </c>
      <c r="BQ489" s="374">
        <v>5.4647848440553336E-2</v>
      </c>
      <c r="BR489" s="354">
        <v>8285.39</v>
      </c>
      <c r="BS489" s="354">
        <v>11358.91</v>
      </c>
      <c r="BT489" s="354">
        <v>7502.28</v>
      </c>
      <c r="BU489" s="354">
        <v>54226.080000000002</v>
      </c>
      <c r="BV489" s="354">
        <v>4938.2</v>
      </c>
      <c r="BW489" s="354">
        <v>96.7</v>
      </c>
      <c r="BX489" s="354">
        <v>11.07</v>
      </c>
      <c r="BY489" s="354">
        <v>11.7</v>
      </c>
      <c r="BZ489" s="354">
        <v>2.5245319561007102</v>
      </c>
      <c r="CA489" s="354">
        <v>52.31</v>
      </c>
      <c r="CB489" s="354">
        <v>0.64333929308210702</v>
      </c>
      <c r="CC489" s="354">
        <v>5.486654503682681</v>
      </c>
      <c r="CD489" s="354">
        <v>1.22</v>
      </c>
      <c r="CE489" s="354">
        <v>0.6</v>
      </c>
      <c r="CF489" s="354">
        <v>0.4</v>
      </c>
      <c r="CG489" s="354">
        <v>0.02</v>
      </c>
      <c r="CH489" s="355">
        <v>6181.33</v>
      </c>
      <c r="CI489" s="355">
        <v>44380</v>
      </c>
    </row>
    <row r="490" spans="1:87" ht="13.5" thickBot="1">
      <c r="A490" s="353" t="s">
        <v>1218</v>
      </c>
      <c r="B490" s="353" t="s">
        <v>1219</v>
      </c>
      <c r="C490" s="353" t="s">
        <v>96</v>
      </c>
      <c r="D490" s="353" t="s">
        <v>116</v>
      </c>
      <c r="E490" s="353" t="s">
        <v>1018</v>
      </c>
      <c r="F490" s="353" t="s">
        <v>105</v>
      </c>
      <c r="G490" s="353">
        <v>12</v>
      </c>
      <c r="H490" s="353">
        <v>202112</v>
      </c>
      <c r="I490" s="353">
        <v>20221101</v>
      </c>
      <c r="J490" s="353">
        <v>20230221</v>
      </c>
      <c r="K490" s="354">
        <v>5531.6</v>
      </c>
      <c r="L490" s="354">
        <v>11.68</v>
      </c>
      <c r="M490" s="354">
        <v>474</v>
      </c>
      <c r="N490" s="354">
        <v>2.64</v>
      </c>
      <c r="O490" s="354">
        <v>0.11</v>
      </c>
      <c r="P490" s="354">
        <v>0.15</v>
      </c>
      <c r="Q490" s="354">
        <v>0.18</v>
      </c>
      <c r="R490" s="354">
        <v>63.64</v>
      </c>
      <c r="S490" s="354">
        <v>183.33</v>
      </c>
      <c r="T490" s="354">
        <v>92.57</v>
      </c>
      <c r="U490" s="354">
        <v>0.53</v>
      </c>
      <c r="V490" s="354">
        <v>-0.01</v>
      </c>
      <c r="W490" s="354">
        <v>0.53</v>
      </c>
      <c r="X490" s="354">
        <v>0.76</v>
      </c>
      <c r="Y490" s="374">
        <f t="shared" si="18"/>
        <v>-54</v>
      </c>
      <c r="Z490" s="374">
        <f t="shared" si="19"/>
        <v>0.4339622641509433</v>
      </c>
      <c r="AA490" s="354">
        <v>11.24</v>
      </c>
      <c r="AB490" s="354"/>
      <c r="AC490" s="354">
        <v>22.04</v>
      </c>
      <c r="AD490" s="354">
        <v>22.04</v>
      </c>
      <c r="AE490" s="354">
        <v>15.27</v>
      </c>
      <c r="AF490" s="354"/>
      <c r="AG490" s="354">
        <v>20.421416596814751</v>
      </c>
      <c r="AH490" s="354">
        <v>0.53667225481978209</v>
      </c>
      <c r="AI490" s="354">
        <v>2.2715842414082146</v>
      </c>
      <c r="AJ490" s="354">
        <v>1.6586336965632855</v>
      </c>
      <c r="AK490" s="354">
        <v>5.0889594095940964</v>
      </c>
      <c r="AL490" s="354">
        <v>8.73</v>
      </c>
      <c r="AM490" s="354">
        <v>1.92</v>
      </c>
      <c r="AN490" s="354">
        <v>0.56999999999999995</v>
      </c>
      <c r="AO490" s="354">
        <v>1.0340306410401126</v>
      </c>
      <c r="AP490" s="354">
        <v>8.8828737658674193</v>
      </c>
      <c r="AQ490" s="354">
        <v>9.2958782287822874</v>
      </c>
      <c r="AR490" s="354">
        <v>12.731183828174352</v>
      </c>
      <c r="AS490" s="354">
        <v>0</v>
      </c>
      <c r="AT490" s="354">
        <v>6.07</v>
      </c>
      <c r="AU490" s="354">
        <v>-0.08</v>
      </c>
      <c r="AV490" s="354">
        <v>71.709999999999994</v>
      </c>
      <c r="AW490" s="354">
        <v>6685.9</v>
      </c>
      <c r="AX490" s="354">
        <v>10070.459999999999</v>
      </c>
      <c r="AY490" s="374">
        <v>0.74804637621941872</v>
      </c>
      <c r="AZ490" s="374">
        <v>1.0531435349940688</v>
      </c>
      <c r="BA490" s="374">
        <v>22.25</v>
      </c>
      <c r="BB490" s="374">
        <v>1.058139534883721</v>
      </c>
      <c r="BC490" s="374">
        <v>22.25</v>
      </c>
      <c r="BD490" s="354">
        <v>8.93</v>
      </c>
      <c r="BE490" s="374">
        <v>8.7003657262277947E-2</v>
      </c>
      <c r="BF490" s="374">
        <v>3.2581868145848708E-2</v>
      </c>
      <c r="BG490" s="354">
        <v>3.57</v>
      </c>
      <c r="BH490" s="354">
        <v>0.74</v>
      </c>
      <c r="BI490" s="354">
        <v>3.01</v>
      </c>
      <c r="BJ490" s="354">
        <v>0.65</v>
      </c>
      <c r="BK490" s="374">
        <v>-0.26983394833948338</v>
      </c>
      <c r="BL490" s="374">
        <v>-3.0015084504007142E-2</v>
      </c>
      <c r="BM490" s="354">
        <v>3.85</v>
      </c>
      <c r="BN490" s="354">
        <v>10.39</v>
      </c>
      <c r="BO490" s="374">
        <v>0.83570558375634518</v>
      </c>
      <c r="BP490" s="374">
        <v>4.642493553804343E-2</v>
      </c>
      <c r="BQ490" s="374">
        <v>0.14348042357813892</v>
      </c>
      <c r="BR490" s="354">
        <v>407</v>
      </c>
      <c r="BS490" s="354">
        <v>1032.2</v>
      </c>
      <c r="BT490" s="354">
        <v>647.6</v>
      </c>
      <c r="BU490" s="354">
        <v>4363.7</v>
      </c>
      <c r="BV490" s="354">
        <v>22.4</v>
      </c>
      <c r="BW490" s="354">
        <v>105.31</v>
      </c>
      <c r="BX490" s="354">
        <v>2.63</v>
      </c>
      <c r="BY490" s="354">
        <v>2.68</v>
      </c>
      <c r="BZ490" s="354">
        <v>2.9990995047276003</v>
      </c>
      <c r="CA490" s="354">
        <v>61.22</v>
      </c>
      <c r="CB490" s="354">
        <v>0.67390194365334211</v>
      </c>
      <c r="CC490" s="354">
        <v>4.0200105782792663</v>
      </c>
      <c r="CD490" s="354">
        <v>1.58</v>
      </c>
      <c r="CE490" s="354">
        <v>1.04</v>
      </c>
      <c r="CF490" s="354">
        <v>1.02</v>
      </c>
      <c r="CG490" s="354">
        <v>0.92</v>
      </c>
      <c r="CH490" s="353" t="s">
        <v>100</v>
      </c>
      <c r="CI490" s="355">
        <v>2987</v>
      </c>
    </row>
    <row r="491" spans="1:87" ht="13.5" thickBot="1">
      <c r="A491" s="353" t="s">
        <v>1220</v>
      </c>
      <c r="B491" s="353" t="s">
        <v>1221</v>
      </c>
      <c r="C491" s="353" t="s">
        <v>96</v>
      </c>
      <c r="D491" s="353" t="s">
        <v>143</v>
      </c>
      <c r="E491" s="353" t="s">
        <v>144</v>
      </c>
      <c r="F491" s="353" t="s">
        <v>105</v>
      </c>
      <c r="G491" s="353">
        <v>12</v>
      </c>
      <c r="H491" s="353">
        <v>202112</v>
      </c>
      <c r="I491" s="353">
        <v>20221020</v>
      </c>
      <c r="J491" s="353">
        <v>20230215</v>
      </c>
      <c r="K491" s="354">
        <v>4246</v>
      </c>
      <c r="L491" s="354">
        <v>345.34</v>
      </c>
      <c r="M491" s="354">
        <v>12</v>
      </c>
      <c r="N491" s="354">
        <v>0.96</v>
      </c>
      <c r="O491" s="354">
        <v>3.16</v>
      </c>
      <c r="P491" s="354">
        <v>0.68</v>
      </c>
      <c r="Q491" s="354">
        <v>1.2</v>
      </c>
      <c r="R491" s="354">
        <v>20.89</v>
      </c>
      <c r="S491" s="354">
        <v>-18.53</v>
      </c>
      <c r="T491" s="354">
        <v>-52.05</v>
      </c>
      <c r="U491" s="354">
        <v>7.88</v>
      </c>
      <c r="V491" s="354">
        <v>16.41</v>
      </c>
      <c r="W491" s="354">
        <v>8.9</v>
      </c>
      <c r="X491" s="354">
        <v>11.25</v>
      </c>
      <c r="Y491" s="374">
        <f t="shared" si="18"/>
        <v>-0.45764777574649607</v>
      </c>
      <c r="Z491" s="374">
        <f t="shared" si="19"/>
        <v>0.26404494382022459</v>
      </c>
      <c r="AA491" s="354">
        <v>12.07</v>
      </c>
      <c r="AB491" s="354"/>
      <c r="AC491" s="354">
        <v>43.83</v>
      </c>
      <c r="AD491" s="354">
        <v>38.799999999999997</v>
      </c>
      <c r="AE491" s="354">
        <v>30.69</v>
      </c>
      <c r="AF491" s="354"/>
      <c r="AG491" s="354">
        <v>161.58615372128887</v>
      </c>
      <c r="AH491" s="354">
        <v>2.1828585342098856</v>
      </c>
      <c r="AI491" s="354">
        <v>18.690447203960719</v>
      </c>
      <c r="AJ491" s="354">
        <v>10.789708627546466</v>
      </c>
      <c r="AK491" s="354">
        <v>18.409404346787671</v>
      </c>
      <c r="AL491" s="354">
        <v>15.53</v>
      </c>
      <c r="AM491" s="354">
        <v>3.95</v>
      </c>
      <c r="AN491" s="354">
        <v>2.06</v>
      </c>
      <c r="AO491" s="354">
        <v>2.0459910302008688</v>
      </c>
      <c r="AP491" s="354">
        <v>35.640648175693414</v>
      </c>
      <c r="AQ491" s="354">
        <v>17.688384740647457</v>
      </c>
      <c r="AR491" s="354">
        <v>30.640662554535879</v>
      </c>
      <c r="AS491" s="354">
        <v>18.022076130184239</v>
      </c>
      <c r="AT491" s="354">
        <v>87.35</v>
      </c>
      <c r="AU491" s="354">
        <v>24.11</v>
      </c>
      <c r="AV491" s="354">
        <v>18.5</v>
      </c>
      <c r="AW491" s="354">
        <v>2057.62</v>
      </c>
      <c r="AX491" s="354">
        <v>2042.12</v>
      </c>
      <c r="AY491" s="374">
        <v>0.18497125139366241</v>
      </c>
      <c r="AZ491" s="374">
        <v>-0.92418733069389458</v>
      </c>
      <c r="BA491" s="374">
        <v>-0.9672531909404728</v>
      </c>
      <c r="BB491" s="374">
        <v>-0.92434837889383359</v>
      </c>
      <c r="BC491" s="374">
        <v>-0.9672531909404728</v>
      </c>
      <c r="BD491" s="354">
        <v>9.5500000000000007</v>
      </c>
      <c r="BE491" s="374">
        <v>2.848161327613731E-2</v>
      </c>
      <c r="BF491" s="374">
        <v>1.8493293387727937E-2</v>
      </c>
      <c r="BG491" s="354">
        <v>9.51</v>
      </c>
      <c r="BH491" s="354">
        <v>17.739999999999998</v>
      </c>
      <c r="BI491" s="354">
        <v>6.74</v>
      </c>
      <c r="BJ491" s="354">
        <v>12.51</v>
      </c>
      <c r="BK491" s="374">
        <v>-0.42271533100288772</v>
      </c>
      <c r="BL491" s="374">
        <v>-4.8894898445579718E-2</v>
      </c>
      <c r="BM491" s="354">
        <v>0</v>
      </c>
      <c r="BN491" s="354">
        <v>0</v>
      </c>
      <c r="BO491" s="374">
        <v>0</v>
      </c>
      <c r="BP491" s="374">
        <v>6.3440436358111075E-3</v>
      </c>
      <c r="BQ491" s="374">
        <v>3.1358139466247575E-2</v>
      </c>
      <c r="BR491" s="354">
        <v>6.91</v>
      </c>
      <c r="BS491" s="354">
        <v>79</v>
      </c>
      <c r="BT491" s="354">
        <v>272.48</v>
      </c>
      <c r="BU491" s="354" t="s">
        <v>100</v>
      </c>
      <c r="BV491" s="354">
        <v>14.55</v>
      </c>
      <c r="BW491" s="354">
        <v>-92.42</v>
      </c>
      <c r="BX491" s="354">
        <v>1.31</v>
      </c>
      <c r="BY491" s="354">
        <v>4.74</v>
      </c>
      <c r="BZ491" s="354">
        <v>40.830388692579504</v>
      </c>
      <c r="CA491" s="354">
        <v>0</v>
      </c>
      <c r="CB491" s="354">
        <v>0.29836845674326351</v>
      </c>
      <c r="CC491" s="354">
        <v>-1.4527955201679936</v>
      </c>
      <c r="CD491" s="354">
        <v>0</v>
      </c>
      <c r="CE491" s="354">
        <v>1.69</v>
      </c>
      <c r="CF491" s="354">
        <v>0.77</v>
      </c>
      <c r="CG491" s="354">
        <v>0.34</v>
      </c>
      <c r="CH491" s="353" t="s">
        <v>100</v>
      </c>
      <c r="CI491" s="353">
        <v>983.41</v>
      </c>
    </row>
    <row r="492" spans="1:87" ht="13.5" thickBot="1">
      <c r="A492" s="353" t="s">
        <v>1222</v>
      </c>
      <c r="B492" s="353" t="s">
        <v>1223</v>
      </c>
      <c r="C492" s="353" t="s">
        <v>96</v>
      </c>
      <c r="D492" s="353" t="s">
        <v>103</v>
      </c>
      <c r="E492" s="353" t="s">
        <v>126</v>
      </c>
      <c r="F492" s="353" t="s">
        <v>105</v>
      </c>
      <c r="G492" s="353">
        <v>3</v>
      </c>
      <c r="H492" s="353">
        <v>202203</v>
      </c>
      <c r="I492" s="353">
        <v>20221109</v>
      </c>
      <c r="J492" s="353">
        <v>20230208</v>
      </c>
      <c r="K492" s="354">
        <v>3103.46</v>
      </c>
      <c r="L492" s="354">
        <v>76.010000000000005</v>
      </c>
      <c r="M492" s="354">
        <v>41</v>
      </c>
      <c r="N492" s="354">
        <v>1.38</v>
      </c>
      <c r="O492" s="354">
        <v>1.0900000000000001</v>
      </c>
      <c r="P492" s="354">
        <v>1.24</v>
      </c>
      <c r="Q492" s="354">
        <v>1.29</v>
      </c>
      <c r="R492" s="354">
        <v>1.83</v>
      </c>
      <c r="S492" s="354">
        <v>0</v>
      </c>
      <c r="T492" s="354">
        <v>2.0499999999999998</v>
      </c>
      <c r="U492" s="354">
        <v>4.47</v>
      </c>
      <c r="V492" s="354">
        <v>4.41</v>
      </c>
      <c r="W492" s="354">
        <v>4.79</v>
      </c>
      <c r="X492" s="354">
        <v>6.05</v>
      </c>
      <c r="Y492" s="374">
        <f t="shared" si="18"/>
        <v>8.6167800453514687E-2</v>
      </c>
      <c r="Z492" s="374">
        <f t="shared" si="19"/>
        <v>0.26304801670146127</v>
      </c>
      <c r="AA492" s="354">
        <v>-1.79</v>
      </c>
      <c r="AB492" s="354">
        <v>11</v>
      </c>
      <c r="AC492" s="354">
        <v>17</v>
      </c>
      <c r="AD492" s="354">
        <v>15.87</v>
      </c>
      <c r="AE492" s="354">
        <v>12.56</v>
      </c>
      <c r="AF492" s="354">
        <v>1.44</v>
      </c>
      <c r="AG492" s="354">
        <v>87.121154569909919</v>
      </c>
      <c r="AH492" s="354">
        <v>3.186815126162009</v>
      </c>
      <c r="AI492" s="354">
        <v>-3.4904896393163161</v>
      </c>
      <c r="AJ492" s="354">
        <v>-5.9962216430239339</v>
      </c>
      <c r="AK492" s="354">
        <v>-21.252032713246983</v>
      </c>
      <c r="AL492" s="354">
        <v>10.93</v>
      </c>
      <c r="AM492" s="354">
        <v>2.1800000000000002</v>
      </c>
      <c r="AN492" s="354">
        <v>0.87</v>
      </c>
      <c r="AO492" s="354">
        <v>1.1433338810368621</v>
      </c>
      <c r="AP492" s="354">
        <v>12.583103563384476</v>
      </c>
      <c r="AQ492" s="354">
        <v>-28.537133201271399</v>
      </c>
      <c r="AR492" s="354">
        <v>-16.611888903525291</v>
      </c>
      <c r="AS492" s="354">
        <v>7.2267023267402761</v>
      </c>
      <c r="AT492" s="354">
        <v>34.79</v>
      </c>
      <c r="AU492" s="354">
        <v>6.23</v>
      </c>
      <c r="AV492" s="354">
        <v>12.74</v>
      </c>
      <c r="AW492" s="354">
        <v>3357.3</v>
      </c>
      <c r="AX492" s="354">
        <v>3707.45</v>
      </c>
      <c r="AY492" s="374">
        <v>-3.5602558140438646E-2</v>
      </c>
      <c r="AZ492" s="374">
        <v>4.5640187870124568E-2</v>
      </c>
      <c r="BA492" s="374">
        <v>0.13764820315991483</v>
      </c>
      <c r="BB492" s="374">
        <v>4.3343653250774029E-2</v>
      </c>
      <c r="BC492" s="374">
        <v>0.13764820315991483</v>
      </c>
      <c r="BD492" s="354">
        <v>12.72</v>
      </c>
      <c r="BE492" s="374">
        <v>6.7787342225016867E-2</v>
      </c>
      <c r="BF492" s="374">
        <v>3.9947497258559388E-2</v>
      </c>
      <c r="BG492" s="354">
        <v>6.79</v>
      </c>
      <c r="BH492" s="354">
        <v>8.86</v>
      </c>
      <c r="BI492" s="354">
        <v>5.08</v>
      </c>
      <c r="BJ492" s="354">
        <v>6.52</v>
      </c>
      <c r="BK492" s="374">
        <v>0.71787407001111059</v>
      </c>
      <c r="BL492" s="374">
        <v>-2.8761464607277507E-2</v>
      </c>
      <c r="BM492" s="354">
        <v>0.92</v>
      </c>
      <c r="BN492" s="354">
        <v>0.97</v>
      </c>
      <c r="BO492" s="374">
        <v>0.27456879842722243</v>
      </c>
      <c r="BP492" s="374">
        <v>4.2960570587247351E-2</v>
      </c>
      <c r="BQ492" s="374">
        <v>-8.0833400418225024E-2</v>
      </c>
      <c r="BR492" s="354">
        <v>211.72</v>
      </c>
      <c r="BS492" s="354">
        <v>307.58999999999997</v>
      </c>
      <c r="BT492" s="354">
        <v>286.88</v>
      </c>
      <c r="BU492" s="354">
        <v>1243.23</v>
      </c>
      <c r="BV492" s="354">
        <v>143.91</v>
      </c>
      <c r="BW492" s="354">
        <v>0.37</v>
      </c>
      <c r="BX492" s="354">
        <v>3.66</v>
      </c>
      <c r="BY492" s="354">
        <v>5.25</v>
      </c>
      <c r="BZ492" s="354">
        <v>4.3350882894594305</v>
      </c>
      <c r="CA492" s="354">
        <v>47.81</v>
      </c>
      <c r="CB492" s="354">
        <v>0.60972561112731405</v>
      </c>
      <c r="CC492" s="354">
        <v>3.2122769047589519</v>
      </c>
      <c r="CD492" s="354">
        <v>0.92</v>
      </c>
      <c r="CE492" s="354">
        <v>2.92</v>
      </c>
      <c r="CF492" s="354">
        <v>1.73</v>
      </c>
      <c r="CG492" s="354">
        <v>0.76</v>
      </c>
      <c r="CH492" s="353" t="s">
        <v>100</v>
      </c>
      <c r="CI492" s="355">
        <v>1493.28</v>
      </c>
    </row>
    <row r="493" spans="1:87" ht="13.5" thickBot="1">
      <c r="A493" s="353" t="s">
        <v>1224</v>
      </c>
      <c r="B493" s="353" t="s">
        <v>1225</v>
      </c>
      <c r="C493" s="353" t="s">
        <v>108</v>
      </c>
      <c r="D493" s="353" t="s">
        <v>129</v>
      </c>
      <c r="E493" s="353" t="s">
        <v>1226</v>
      </c>
      <c r="F493" s="353" t="s">
        <v>105</v>
      </c>
      <c r="G493" s="353">
        <v>12</v>
      </c>
      <c r="H493" s="353">
        <v>202112</v>
      </c>
      <c r="I493" s="353">
        <v>20221026</v>
      </c>
      <c r="J493" s="353">
        <v>20230208</v>
      </c>
      <c r="K493" s="354">
        <v>5277.66</v>
      </c>
      <c r="L493" s="354">
        <v>95.12</v>
      </c>
      <c r="M493" s="354">
        <v>55</v>
      </c>
      <c r="N493" s="354">
        <v>0.99</v>
      </c>
      <c r="O493" s="354">
        <v>1.05</v>
      </c>
      <c r="P493" s="354">
        <v>1.1000000000000001</v>
      </c>
      <c r="Q493" s="354">
        <v>1.1100000000000001</v>
      </c>
      <c r="R493" s="354">
        <v>-0.95</v>
      </c>
      <c r="S493" s="354">
        <v>0</v>
      </c>
      <c r="T493" s="354">
        <v>0.81</v>
      </c>
      <c r="U493" s="354">
        <v>3.76</v>
      </c>
      <c r="V493" s="354">
        <v>3.63</v>
      </c>
      <c r="W493" s="354">
        <v>4.1399999999999997</v>
      </c>
      <c r="X493" s="354">
        <v>4.6399999999999997</v>
      </c>
      <c r="Y493" s="374">
        <f t="shared" si="18"/>
        <v>0.14049586776859502</v>
      </c>
      <c r="Z493" s="374">
        <f t="shared" si="19"/>
        <v>0.12077294685990347</v>
      </c>
      <c r="AA493" s="354">
        <v>25.83</v>
      </c>
      <c r="AB493" s="354">
        <v>15</v>
      </c>
      <c r="AC493" s="354">
        <v>23.72</v>
      </c>
      <c r="AD493" s="354">
        <v>22.98</v>
      </c>
      <c r="AE493" s="354">
        <v>20.51</v>
      </c>
      <c r="AF493" s="354">
        <v>1.53</v>
      </c>
      <c r="AG493" s="354">
        <v>53.00604934222514</v>
      </c>
      <c r="AH493" s="354">
        <v>3.8801428519368826</v>
      </c>
      <c r="AI493" s="354">
        <v>5.348420247075544</v>
      </c>
      <c r="AJ493" s="354">
        <v>3.9061987536897345</v>
      </c>
      <c r="AK493" s="354">
        <v>17.887524835452353</v>
      </c>
      <c r="AL493" s="354">
        <v>20.73</v>
      </c>
      <c r="AM493" s="354">
        <v>4.47</v>
      </c>
      <c r="AN493" s="354">
        <v>1.81</v>
      </c>
      <c r="AO493" s="354">
        <v>2.2056713295415249</v>
      </c>
      <c r="AP493" s="354">
        <v>18.527575479325481</v>
      </c>
      <c r="AQ493" s="354">
        <v>21.85952448114686</v>
      </c>
      <c r="AR493" s="354">
        <v>29.930357029573653</v>
      </c>
      <c r="AS493" s="354">
        <v>5.8506796399548122</v>
      </c>
      <c r="AT493" s="354">
        <v>21.3</v>
      </c>
      <c r="AU493" s="354">
        <v>9.06</v>
      </c>
      <c r="AV493" s="354">
        <v>9.36</v>
      </c>
      <c r="AW493" s="354">
        <v>2627.46</v>
      </c>
      <c r="AX493" s="354">
        <v>3016.78</v>
      </c>
      <c r="AY493" s="374">
        <v>9.3592514097251486E-2</v>
      </c>
      <c r="AZ493" s="374">
        <v>0.14180128814275156</v>
      </c>
      <c r="BA493" s="374">
        <v>0.16719320651565056</v>
      </c>
      <c r="BB493" s="374">
        <v>0.13465426658410037</v>
      </c>
      <c r="BC493" s="374">
        <v>0.16719320651565056</v>
      </c>
      <c r="BD493" s="354">
        <v>19.420000000000002</v>
      </c>
      <c r="BE493" s="374">
        <v>0.10645592635775844</v>
      </c>
      <c r="BF493" s="374">
        <v>6.5346721202563782E-2</v>
      </c>
      <c r="BG493" s="354">
        <v>17.059999999999999</v>
      </c>
      <c r="BH493" s="354">
        <v>13.38</v>
      </c>
      <c r="BI493" s="354">
        <v>6.95</v>
      </c>
      <c r="BJ493" s="354">
        <v>6.69</v>
      </c>
      <c r="BK493" s="374">
        <v>-0.26965373451616859</v>
      </c>
      <c r="BL493" s="374">
        <v>-2.7208620738254526E-2</v>
      </c>
      <c r="BM493" s="354">
        <v>0.23</v>
      </c>
      <c r="BN493" s="354">
        <v>0.44</v>
      </c>
      <c r="BO493" s="374">
        <v>5.6698943413946941E-2</v>
      </c>
      <c r="BP493" s="374">
        <v>4.0557571359223187E-2</v>
      </c>
      <c r="BQ493" s="374">
        <v>4.0829923211975899E-2</v>
      </c>
      <c r="BR493" s="354">
        <v>264.85000000000002</v>
      </c>
      <c r="BS493" s="354">
        <v>321.7</v>
      </c>
      <c r="BT493" s="354">
        <v>253.57</v>
      </c>
      <c r="BU493" s="354">
        <v>152.88</v>
      </c>
      <c r="BV493" s="354">
        <v>194.65</v>
      </c>
      <c r="BW493" s="354">
        <v>14.18</v>
      </c>
      <c r="BX493" s="354">
        <v>7.32</v>
      </c>
      <c r="BY493" s="354">
        <v>7.34</v>
      </c>
      <c r="BZ493" s="354">
        <v>32.906747622866305</v>
      </c>
      <c r="CA493" s="354">
        <v>11.28</v>
      </c>
      <c r="CB493" s="354">
        <v>0.63808611467215304</v>
      </c>
      <c r="CC493" s="354">
        <v>3.3665656040656038</v>
      </c>
      <c r="CD493" s="354">
        <v>0.13</v>
      </c>
      <c r="CE493" s="354">
        <v>1.28</v>
      </c>
      <c r="CF493" s="354">
        <v>1.22</v>
      </c>
      <c r="CG493" s="354">
        <v>0.59</v>
      </c>
      <c r="CH493" s="353" t="s">
        <v>100</v>
      </c>
      <c r="CI493" s="355">
        <v>1021.71</v>
      </c>
    </row>
    <row r="494" spans="1:87" ht="13.5" thickBot="1">
      <c r="A494" s="353" t="s">
        <v>1227</v>
      </c>
      <c r="B494" s="353" t="s">
        <v>1228</v>
      </c>
      <c r="C494" s="353" t="s">
        <v>108</v>
      </c>
      <c r="D494" s="353" t="s">
        <v>97</v>
      </c>
      <c r="E494" s="353" t="s">
        <v>1229</v>
      </c>
      <c r="F494" s="353" t="s">
        <v>105</v>
      </c>
      <c r="G494" s="353">
        <v>12</v>
      </c>
      <c r="H494" s="353">
        <v>202112</v>
      </c>
      <c r="I494" s="353">
        <v>20221102</v>
      </c>
      <c r="J494" s="353">
        <v>20230207</v>
      </c>
      <c r="K494" s="354">
        <v>10110.51</v>
      </c>
      <c r="L494" s="354">
        <v>67.84</v>
      </c>
      <c r="M494" s="354">
        <v>149</v>
      </c>
      <c r="N494" s="354">
        <v>1.2</v>
      </c>
      <c r="O494" s="354">
        <v>0.98</v>
      </c>
      <c r="P494" s="354">
        <v>0.77</v>
      </c>
      <c r="Q494" s="354">
        <v>0.81</v>
      </c>
      <c r="R494" s="354">
        <v>-13.27</v>
      </c>
      <c r="S494" s="354">
        <v>-4.76</v>
      </c>
      <c r="T494" s="354">
        <v>-0.77</v>
      </c>
      <c r="U494" s="354">
        <v>3.87</v>
      </c>
      <c r="V494" s="354">
        <v>3.37</v>
      </c>
      <c r="W494" s="354">
        <v>3.69</v>
      </c>
      <c r="X494" s="354">
        <v>3.59</v>
      </c>
      <c r="Y494" s="374">
        <f t="shared" si="18"/>
        <v>9.4955489614243271E-2</v>
      </c>
      <c r="Z494" s="374">
        <f t="shared" si="19"/>
        <v>-2.7100271002710064E-2</v>
      </c>
      <c r="AA494" s="354">
        <v>22.68</v>
      </c>
      <c r="AB494" s="354"/>
      <c r="AC494" s="354">
        <v>17.53</v>
      </c>
      <c r="AD494" s="354">
        <v>18.36</v>
      </c>
      <c r="AE494" s="354">
        <v>18.899999999999999</v>
      </c>
      <c r="AF494" s="354"/>
      <c r="AG494" s="354">
        <v>19.998431715689573</v>
      </c>
      <c r="AH494" s="354">
        <v>1.8153866864104464</v>
      </c>
      <c r="AI494" s="354">
        <v>2.9360570774718986</v>
      </c>
      <c r="AJ494" s="354">
        <v>0.27417379013259741</v>
      </c>
      <c r="AK494" s="354">
        <v>22.588116732766327</v>
      </c>
      <c r="AL494" s="354">
        <v>15.13</v>
      </c>
      <c r="AM494" s="354">
        <v>3.24</v>
      </c>
      <c r="AN494" s="354">
        <v>3.4</v>
      </c>
      <c r="AO494" s="354">
        <v>5.0588642105946917</v>
      </c>
      <c r="AP494" s="354">
        <v>21.858556561901935</v>
      </c>
      <c r="AQ494" s="354">
        <v>34.457555764425386</v>
      </c>
      <c r="AR494" s="354">
        <v>368.99716207590706</v>
      </c>
      <c r="AS494" s="354">
        <v>5.0668842969643935</v>
      </c>
      <c r="AT494" s="354">
        <v>20.92</v>
      </c>
      <c r="AU494" s="354">
        <v>15.48</v>
      </c>
      <c r="AV494" s="354">
        <v>23.64</v>
      </c>
      <c r="AW494" s="354">
        <v>2298.89</v>
      </c>
      <c r="AX494" s="354">
        <v>3285.02</v>
      </c>
      <c r="AY494" s="374">
        <v>0.23642065644676288</v>
      </c>
      <c r="AZ494" s="374">
        <v>0.38701355057650128</v>
      </c>
      <c r="BA494" s="374">
        <v>0.39530908217324784</v>
      </c>
      <c r="BB494" s="374">
        <v>0.37899543378995437</v>
      </c>
      <c r="BC494" s="374">
        <v>0.39530908217324784</v>
      </c>
      <c r="BD494" s="354">
        <v>25.3</v>
      </c>
      <c r="BE494" s="374">
        <v>5.3350039489332285E-2</v>
      </c>
      <c r="BF494" s="374">
        <v>3.3038061902268281E-2</v>
      </c>
      <c r="BG494" s="354">
        <v>11.12</v>
      </c>
      <c r="BH494" s="354">
        <v>15.05</v>
      </c>
      <c r="BI494" s="354">
        <v>9.64</v>
      </c>
      <c r="BJ494" s="354">
        <v>12.62</v>
      </c>
      <c r="BK494" s="374">
        <v>-0.90661837188510119</v>
      </c>
      <c r="BL494" s="374">
        <v>-0.1331046016598865</v>
      </c>
      <c r="BM494" s="354">
        <v>0.59</v>
      </c>
      <c r="BN494" s="354">
        <v>0.52</v>
      </c>
      <c r="BO494" s="374">
        <v>0.22033873168416684</v>
      </c>
      <c r="BP494" s="374">
        <v>2.7373140627419277E-2</v>
      </c>
      <c r="BQ494" s="374">
        <v>4.1341041937967048E-3</v>
      </c>
      <c r="BR494" s="354">
        <v>520.32000000000005</v>
      </c>
      <c r="BS494" s="354">
        <v>658.48</v>
      </c>
      <c r="BT494" s="354">
        <v>607.55999999999995</v>
      </c>
      <c r="BU494" s="354">
        <v>937.03</v>
      </c>
      <c r="BV494" s="354">
        <v>409.13</v>
      </c>
      <c r="BW494" s="354">
        <v>38.700000000000003</v>
      </c>
      <c r="BX494" s="354">
        <v>9.08</v>
      </c>
      <c r="BY494" s="354">
        <v>18.23</v>
      </c>
      <c r="BZ494" s="354">
        <v>3.5788208456357427</v>
      </c>
      <c r="CA494" s="354">
        <v>64.36</v>
      </c>
      <c r="CB494" s="354">
        <v>0.69247086171635908</v>
      </c>
      <c r="CC494" s="354">
        <v>7.5295185243355496</v>
      </c>
      <c r="CD494" s="354">
        <v>1.81</v>
      </c>
      <c r="CE494" s="354">
        <v>2.64</v>
      </c>
      <c r="CF494" s="354">
        <v>2.21</v>
      </c>
      <c r="CG494" s="354">
        <v>1.29</v>
      </c>
      <c r="CH494" s="353" t="s">
        <v>100</v>
      </c>
      <c r="CI494" s="355">
        <v>1713.78</v>
      </c>
    </row>
    <row r="495" spans="1:87" ht="13.5" thickBot="1">
      <c r="A495" s="353" t="s">
        <v>1230</v>
      </c>
      <c r="B495" s="353" t="s">
        <v>1231</v>
      </c>
      <c r="C495" s="353" t="s">
        <v>96</v>
      </c>
      <c r="D495" s="353" t="s">
        <v>176</v>
      </c>
      <c r="E495" s="353" t="s">
        <v>573</v>
      </c>
      <c r="F495" s="353" t="s">
        <v>105</v>
      </c>
      <c r="G495" s="353">
        <v>12</v>
      </c>
      <c r="H495" s="353">
        <v>202112</v>
      </c>
      <c r="I495" s="353">
        <v>20221108</v>
      </c>
      <c r="J495" s="353">
        <v>20230223</v>
      </c>
      <c r="K495" s="354">
        <v>3302.42</v>
      </c>
      <c r="L495" s="354">
        <v>59.69</v>
      </c>
      <c r="M495" s="354">
        <v>55</v>
      </c>
      <c r="N495" s="354">
        <v>1.26</v>
      </c>
      <c r="O495" s="354">
        <v>0.42</v>
      </c>
      <c r="P495" s="354">
        <v>0.44</v>
      </c>
      <c r="Q495" s="354">
        <v>0.45</v>
      </c>
      <c r="R495" s="354">
        <v>7.14</v>
      </c>
      <c r="S495" s="354">
        <v>6.52</v>
      </c>
      <c r="T495" s="354">
        <v>5.03</v>
      </c>
      <c r="U495" s="354">
        <v>0.8</v>
      </c>
      <c r="V495" s="354">
        <v>2.42</v>
      </c>
      <c r="W495" s="354">
        <v>1.85</v>
      </c>
      <c r="X495" s="354">
        <v>2.09</v>
      </c>
      <c r="Y495" s="374">
        <f t="shared" si="18"/>
        <v>-0.23553719008264462</v>
      </c>
      <c r="Z495" s="374">
        <f t="shared" si="19"/>
        <v>0.12972972972972951</v>
      </c>
      <c r="AA495" s="354">
        <v>4.9800000000000004</v>
      </c>
      <c r="AB495" s="354"/>
      <c r="AC495" s="354">
        <v>31.25</v>
      </c>
      <c r="AD495" s="354">
        <v>32.26</v>
      </c>
      <c r="AE495" s="354">
        <v>28.56</v>
      </c>
      <c r="AF495" s="354"/>
      <c r="AG495" s="354">
        <v>22.933277457056747</v>
      </c>
      <c r="AH495" s="354">
        <v>-0.89708294945403022</v>
      </c>
      <c r="AI495" s="354">
        <v>3.0209620959774641</v>
      </c>
      <c r="AJ495" s="354">
        <v>0.77627198849572554</v>
      </c>
      <c r="AK495" s="354">
        <v>19.579855066291852</v>
      </c>
      <c r="AL495" s="354">
        <v>14.49</v>
      </c>
      <c r="AM495" s="354">
        <v>3.5</v>
      </c>
      <c r="AN495" s="354">
        <v>2.61</v>
      </c>
      <c r="AO495" s="354">
        <v>3.1580773463499905</v>
      </c>
      <c r="AP495" s="354">
        <v>53.883187072112726</v>
      </c>
      <c r="AQ495" s="354">
        <v>23.97417170878337</v>
      </c>
      <c r="AR495" s="354">
        <v>93.298566852884221</v>
      </c>
      <c r="AS495" s="354">
        <v>4.3698005407775291</v>
      </c>
      <c r="AT495" s="354">
        <v>17.03</v>
      </c>
      <c r="AU495" s="354">
        <v>13.6</v>
      </c>
      <c r="AV495" s="354">
        <v>18.86</v>
      </c>
      <c r="AW495" s="354">
        <v>1186.52</v>
      </c>
      <c r="AX495" s="354">
        <v>1242.3599999999999</v>
      </c>
      <c r="AY495" s="374">
        <v>0.1886208589202889</v>
      </c>
      <c r="AZ495" s="374">
        <v>5.2752411575562697</v>
      </c>
      <c r="BA495" s="374">
        <v>1.0853351165063525</v>
      </c>
      <c r="BB495" s="374">
        <v>5</v>
      </c>
      <c r="BC495" s="374">
        <v>1.0853351165063525</v>
      </c>
      <c r="BD495" s="354">
        <v>6.59</v>
      </c>
      <c r="BE495" s="374">
        <v>-2.5728550246919727E-2</v>
      </c>
      <c r="BF495" s="374">
        <v>-3.035994641677503E-2</v>
      </c>
      <c r="BG495" s="354">
        <v>3.84</v>
      </c>
      <c r="BH495" s="354">
        <v>5.81</v>
      </c>
      <c r="BI495" s="354">
        <v>2.83</v>
      </c>
      <c r="BJ495" s="354">
        <v>4.51</v>
      </c>
      <c r="BK495" s="374">
        <v>-0.74303815677483542</v>
      </c>
      <c r="BL495" s="374">
        <v>-9.7879167584528137E-2</v>
      </c>
      <c r="BM495" s="354">
        <v>0</v>
      </c>
      <c r="BN495" s="354">
        <v>0</v>
      </c>
      <c r="BO495" s="374">
        <v>0</v>
      </c>
      <c r="BP495" s="374">
        <v>-1.5166237522468812E-2</v>
      </c>
      <c r="BQ495" s="374">
        <v>1.3123786787755292E-2</v>
      </c>
      <c r="BR495" s="354">
        <v>37.29</v>
      </c>
      <c r="BS495" s="354">
        <v>155.06</v>
      </c>
      <c r="BT495" s="354">
        <v>225.12</v>
      </c>
      <c r="BU495" s="354">
        <v>848.86</v>
      </c>
      <c r="BV495" s="354">
        <v>13.3</v>
      </c>
      <c r="BW495" s="354">
        <v>527.52</v>
      </c>
      <c r="BX495" s="354">
        <v>-3.91</v>
      </c>
      <c r="BY495" s="354">
        <v>4.93</v>
      </c>
      <c r="BZ495" s="354">
        <v>0</v>
      </c>
      <c r="CA495" s="354">
        <v>35.119999999999997</v>
      </c>
      <c r="CB495" s="354">
        <v>0.57322302211171738</v>
      </c>
      <c r="CC495" s="354">
        <v>9.8764532338241438</v>
      </c>
      <c r="CD495" s="354">
        <v>0.54</v>
      </c>
      <c r="CE495" s="354">
        <v>0.64</v>
      </c>
      <c r="CF495" s="354">
        <v>1.96</v>
      </c>
      <c r="CG495" s="354">
        <v>1.63</v>
      </c>
      <c r="CH495" s="353" t="s">
        <v>100</v>
      </c>
      <c r="CI495" s="353">
        <v>959.54</v>
      </c>
    </row>
    <row r="496" spans="1:87" ht="13.5" thickBot="1">
      <c r="A496" s="353" t="s">
        <v>1232</v>
      </c>
      <c r="B496" s="353" t="s">
        <v>1233</v>
      </c>
      <c r="C496" s="353" t="s">
        <v>96</v>
      </c>
      <c r="D496" s="353" t="s">
        <v>116</v>
      </c>
      <c r="E496" s="353" t="s">
        <v>228</v>
      </c>
      <c r="F496" s="353" t="s">
        <v>99</v>
      </c>
      <c r="G496" s="353">
        <v>12</v>
      </c>
      <c r="H496" s="353">
        <v>202112</v>
      </c>
      <c r="I496" s="353">
        <v>20221103</v>
      </c>
      <c r="J496" s="353">
        <v>20230223</v>
      </c>
      <c r="K496" s="354">
        <v>74381.13</v>
      </c>
      <c r="L496" s="354">
        <v>126.63</v>
      </c>
      <c r="M496" s="354">
        <v>587</v>
      </c>
      <c r="N496" s="354">
        <v>1.53</v>
      </c>
      <c r="O496" s="354">
        <v>3.75</v>
      </c>
      <c r="P496" s="354">
        <v>3.6</v>
      </c>
      <c r="Q496" s="354">
        <v>3.56</v>
      </c>
      <c r="R496" s="354">
        <v>-1.07</v>
      </c>
      <c r="S496" s="354">
        <v>-8.36</v>
      </c>
      <c r="T496" s="354">
        <v>-1.19</v>
      </c>
      <c r="U496" s="354">
        <v>13.54</v>
      </c>
      <c r="V496" s="354">
        <v>8.7200000000000006</v>
      </c>
      <c r="W496" s="354">
        <v>14</v>
      </c>
      <c r="X496" s="354">
        <v>14.64</v>
      </c>
      <c r="Y496" s="374">
        <f t="shared" si="18"/>
        <v>0.60550458715596323</v>
      </c>
      <c r="Z496" s="374">
        <f t="shared" si="19"/>
        <v>4.5714285714285818E-2</v>
      </c>
      <c r="AA496" s="354">
        <v>29.55</v>
      </c>
      <c r="AB496" s="354">
        <v>28.7</v>
      </c>
      <c r="AC496" s="354">
        <v>9.35</v>
      </c>
      <c r="AD496" s="354">
        <v>9.0500000000000007</v>
      </c>
      <c r="AE496" s="354">
        <v>8.65</v>
      </c>
      <c r="AF496" s="354">
        <v>0.32</v>
      </c>
      <c r="AG496" s="354">
        <v>49.581475128644939</v>
      </c>
      <c r="AH496" s="354">
        <v>12.807890222984565</v>
      </c>
      <c r="AI496" s="354">
        <v>18.550600343053173</v>
      </c>
      <c r="AJ496" s="354">
        <v>10.571183533447684</v>
      </c>
      <c r="AK496" s="354">
        <v>6.7798344891354603</v>
      </c>
      <c r="AL496" s="354">
        <v>8.5399999999999991</v>
      </c>
      <c r="AM496" s="354">
        <v>3.12</v>
      </c>
      <c r="AN496" s="354">
        <v>2.97</v>
      </c>
      <c r="AO496" s="354">
        <v>2.5382588389953642</v>
      </c>
      <c r="AP496" s="354">
        <v>5.1899915116361317</v>
      </c>
      <c r="AQ496" s="354">
        <v>6.7841803051317617</v>
      </c>
      <c r="AR496" s="354">
        <v>11.905064092162908</v>
      </c>
      <c r="AS496" s="354">
        <v>9.042881646655232</v>
      </c>
      <c r="AT496" s="354">
        <v>40.6</v>
      </c>
      <c r="AU496" s="354">
        <v>6.3</v>
      </c>
      <c r="AV496" s="354">
        <v>68.98</v>
      </c>
      <c r="AW496" s="354">
        <v>18642</v>
      </c>
      <c r="AX496" s="354">
        <v>27263.57</v>
      </c>
      <c r="AY496" s="374">
        <v>0.99215252541212395</v>
      </c>
      <c r="AZ496" s="374">
        <v>8.7145484739617451</v>
      </c>
      <c r="BA496" s="374">
        <v>12.216581865239258</v>
      </c>
      <c r="BB496" s="374">
        <v>8.7211538461538467</v>
      </c>
      <c r="BC496" s="374">
        <v>12.216581865239258</v>
      </c>
      <c r="BD496" s="354">
        <v>35.36</v>
      </c>
      <c r="BE496" s="374">
        <v>0.27751072220143347</v>
      </c>
      <c r="BF496" s="374">
        <v>0.18442956998542745</v>
      </c>
      <c r="BG496" s="354">
        <v>29.87</v>
      </c>
      <c r="BH496" s="354">
        <v>12.39</v>
      </c>
      <c r="BI496" s="354">
        <v>20.51</v>
      </c>
      <c r="BJ496" s="354">
        <v>8.74</v>
      </c>
      <c r="BK496" s="374">
        <v>-0.43014331946370782</v>
      </c>
      <c r="BL496" s="374">
        <v>-0.16093544592818099</v>
      </c>
      <c r="BM496" s="354">
        <v>2.37</v>
      </c>
      <c r="BN496" s="354">
        <v>1.85</v>
      </c>
      <c r="BO496" s="374">
        <v>0.63437458149189763</v>
      </c>
      <c r="BP496" s="374">
        <v>0.10183581317472024</v>
      </c>
      <c r="BQ496" s="374">
        <v>8.4051709735610117E-2</v>
      </c>
      <c r="BR496" s="354">
        <v>6111</v>
      </c>
      <c r="BS496" s="354">
        <v>9762</v>
      </c>
      <c r="BT496" s="354">
        <v>8679</v>
      </c>
      <c r="BU496" s="354">
        <v>5072</v>
      </c>
      <c r="BV496" s="354">
        <v>4664</v>
      </c>
      <c r="BW496" s="354">
        <v>870.91</v>
      </c>
      <c r="BX496" s="354">
        <v>29.84</v>
      </c>
      <c r="BY496" s="354">
        <v>31.75</v>
      </c>
      <c r="BZ496" s="354">
        <v>55.091428571428573</v>
      </c>
      <c r="CA496" s="354">
        <v>13.75</v>
      </c>
      <c r="CB496" s="354">
        <v>0.41094672363968682</v>
      </c>
      <c r="CC496" s="354">
        <v>3.3246091815802505E-3</v>
      </c>
      <c r="CD496" s="354">
        <v>0.16</v>
      </c>
      <c r="CE496" s="354">
        <v>1.78</v>
      </c>
      <c r="CF496" s="354">
        <v>1.98</v>
      </c>
      <c r="CG496" s="354">
        <v>1.4</v>
      </c>
      <c r="CH496" s="353" t="s">
        <v>100</v>
      </c>
      <c r="CI496" s="355">
        <v>22180</v>
      </c>
    </row>
    <row r="497" spans="1:87" ht="13.5" thickBot="1">
      <c r="A497" s="353" t="s">
        <v>1234</v>
      </c>
      <c r="B497" s="353" t="s">
        <v>1235</v>
      </c>
      <c r="C497" s="353" t="s">
        <v>96</v>
      </c>
      <c r="D497" s="353" t="s">
        <v>97</v>
      </c>
      <c r="E497" s="353" t="s">
        <v>420</v>
      </c>
      <c r="F497" s="353" t="s">
        <v>99</v>
      </c>
      <c r="G497" s="353">
        <v>12</v>
      </c>
      <c r="H497" s="353">
        <v>202112</v>
      </c>
      <c r="I497" s="353">
        <v>20221103</v>
      </c>
      <c r="J497" s="353">
        <v>20230216</v>
      </c>
      <c r="K497" s="354">
        <v>19330.86</v>
      </c>
      <c r="L497" s="354">
        <v>336.11</v>
      </c>
      <c r="M497" s="354">
        <v>58</v>
      </c>
      <c r="N497" s="354">
        <v>1.58</v>
      </c>
      <c r="O497" s="354">
        <v>2.52</v>
      </c>
      <c r="P497" s="354">
        <v>2.68</v>
      </c>
      <c r="Q497" s="354">
        <v>2.73</v>
      </c>
      <c r="R497" s="354">
        <v>23.02</v>
      </c>
      <c r="S497" s="354">
        <v>39.18</v>
      </c>
      <c r="T497" s="354">
        <v>26.62</v>
      </c>
      <c r="U497" s="354">
        <v>9.75</v>
      </c>
      <c r="V497" s="354">
        <v>8.7799999999999994</v>
      </c>
      <c r="W497" s="354">
        <v>10.64</v>
      </c>
      <c r="X497" s="354">
        <v>12.47</v>
      </c>
      <c r="Y497" s="374">
        <f t="shared" si="18"/>
        <v>0.21184510250569488</v>
      </c>
      <c r="Z497" s="374">
        <f t="shared" si="19"/>
        <v>0.17199248120300759</v>
      </c>
      <c r="AA497" s="354">
        <v>27.89</v>
      </c>
      <c r="AB497" s="354">
        <v>18.920000000000002</v>
      </c>
      <c r="AC497" s="354">
        <v>31.32</v>
      </c>
      <c r="AD497" s="354">
        <v>31.58</v>
      </c>
      <c r="AE497" s="354">
        <v>26.96</v>
      </c>
      <c r="AF497" s="354">
        <v>1.67</v>
      </c>
      <c r="AG497" s="354">
        <v>81.86797283176594</v>
      </c>
      <c r="AH497" s="354">
        <v>7.0821316614420065</v>
      </c>
      <c r="AI497" s="354">
        <v>9.7988331591779865</v>
      </c>
      <c r="AJ497" s="354">
        <v>7.7655520724486244</v>
      </c>
      <c r="AK497" s="354">
        <v>34.014254002051011</v>
      </c>
      <c r="AL497" s="354">
        <v>33</v>
      </c>
      <c r="AM497" s="354">
        <v>6.99</v>
      </c>
      <c r="AN497" s="354">
        <v>4.1100000000000003</v>
      </c>
      <c r="AO497" s="354">
        <v>3.7967054531948303</v>
      </c>
      <c r="AP497" s="354">
        <v>28.717768134271083</v>
      </c>
      <c r="AQ497" s="354">
        <v>31.72097879850493</v>
      </c>
      <c r="AR497" s="354">
        <v>40.026591283208269</v>
      </c>
      <c r="AS497" s="354">
        <v>26.956025774991293</v>
      </c>
      <c r="AT497" s="354">
        <v>48.09</v>
      </c>
      <c r="AU497" s="354">
        <v>26.62</v>
      </c>
      <c r="AV497" s="354">
        <v>41.31</v>
      </c>
      <c r="AW497" s="354">
        <v>3758.14</v>
      </c>
      <c r="AX497" s="354">
        <v>4820.53</v>
      </c>
      <c r="AY497" s="374">
        <v>0.41311340044926109</v>
      </c>
      <c r="AZ497" s="374">
        <v>0.4722215429759139</v>
      </c>
      <c r="BA497" s="374">
        <v>0.42969071295251554</v>
      </c>
      <c r="BB497" s="374">
        <v>0.44844836834540203</v>
      </c>
      <c r="BC497" s="374">
        <v>0.42969071295251554</v>
      </c>
      <c r="BD497" s="354">
        <v>22.12</v>
      </c>
      <c r="BE497" s="374">
        <v>0.18890388031038227</v>
      </c>
      <c r="BF497" s="374">
        <v>0.11121810816864644</v>
      </c>
      <c r="BG497" s="354">
        <v>21.87</v>
      </c>
      <c r="BH497" s="354">
        <v>18.690000000000001</v>
      </c>
      <c r="BI497" s="354">
        <v>16.100000000000001</v>
      </c>
      <c r="BJ497" s="354">
        <v>14.38</v>
      </c>
      <c r="BK497" s="374">
        <v>-0.20750236826156271</v>
      </c>
      <c r="BL497" s="374">
        <v>-2.4836099104440273E-2</v>
      </c>
      <c r="BM497" s="354">
        <v>0</v>
      </c>
      <c r="BN497" s="354">
        <v>0</v>
      </c>
      <c r="BO497" s="374">
        <v>0</v>
      </c>
      <c r="BP497" s="374">
        <v>2.124851983630965E-2</v>
      </c>
      <c r="BQ497" s="374">
        <v>2.3298986115957467E-2</v>
      </c>
      <c r="BR497" s="354">
        <v>535.12</v>
      </c>
      <c r="BS497" s="354">
        <v>618.52</v>
      </c>
      <c r="BT497" s="354">
        <v>577.64</v>
      </c>
      <c r="BU497" s="354">
        <v>30.23</v>
      </c>
      <c r="BV497" s="354">
        <v>481.65</v>
      </c>
      <c r="BW497" s="354">
        <v>47.22</v>
      </c>
      <c r="BX497" s="354">
        <v>8.65</v>
      </c>
      <c r="BY497" s="354">
        <v>12.27</v>
      </c>
      <c r="BZ497" s="354">
        <v>55.011231603408213</v>
      </c>
      <c r="CA497" s="354">
        <v>1.01</v>
      </c>
      <c r="CB497" s="354">
        <v>0.26152645235588473</v>
      </c>
      <c r="CC497" s="354">
        <v>-2.0761574219334533</v>
      </c>
      <c r="CD497" s="354">
        <v>0.01</v>
      </c>
      <c r="CE497" s="354">
        <v>3.47</v>
      </c>
      <c r="CF497" s="354">
        <v>2.97</v>
      </c>
      <c r="CG497" s="354">
        <v>1.97</v>
      </c>
      <c r="CH497" s="353" t="s">
        <v>100</v>
      </c>
      <c r="CI497" s="355">
        <v>2495.84</v>
      </c>
    </row>
    <row r="498" spans="1:87" ht="13.5" thickBot="1">
      <c r="A498" s="353" t="s">
        <v>1236</v>
      </c>
      <c r="B498" s="353" t="s">
        <v>1237</v>
      </c>
      <c r="C498" s="353" t="s">
        <v>96</v>
      </c>
      <c r="D498" s="353" t="s">
        <v>116</v>
      </c>
      <c r="E498" s="353" t="s">
        <v>1238</v>
      </c>
      <c r="F498" s="353" t="s">
        <v>105</v>
      </c>
      <c r="G498" s="353">
        <v>12</v>
      </c>
      <c r="H498" s="353">
        <v>202112</v>
      </c>
      <c r="I498" s="353">
        <v>20221101</v>
      </c>
      <c r="J498" s="353">
        <v>20230207</v>
      </c>
      <c r="K498" s="354">
        <v>52561.760000000002</v>
      </c>
      <c r="L498" s="354">
        <v>24.16</v>
      </c>
      <c r="M498" s="354">
        <v>2176</v>
      </c>
      <c r="N498" s="354">
        <v>1.1200000000000001</v>
      </c>
      <c r="O498" s="354">
        <v>0.61</v>
      </c>
      <c r="P498" s="354">
        <v>0.6</v>
      </c>
      <c r="Q498" s="354">
        <v>0.6</v>
      </c>
      <c r="R498" s="354">
        <v>3.28</v>
      </c>
      <c r="S498" s="354">
        <v>1.59</v>
      </c>
      <c r="T498" s="354">
        <v>4.1399999999999997</v>
      </c>
      <c r="U498" s="354">
        <v>2.39</v>
      </c>
      <c r="V498" s="354">
        <v>2.17</v>
      </c>
      <c r="W498" s="354">
        <v>2.4700000000000002</v>
      </c>
      <c r="X498" s="354">
        <v>2.5</v>
      </c>
      <c r="Y498" s="374">
        <f t="shared" si="18"/>
        <v>0.13824884792626735</v>
      </c>
      <c r="Z498" s="374">
        <f t="shared" si="19"/>
        <v>1.2145748987854255E-2</v>
      </c>
      <c r="AA498" s="354">
        <v>8.99</v>
      </c>
      <c r="AB498" s="354"/>
      <c r="AC498" s="354">
        <v>10.11</v>
      </c>
      <c r="AD498" s="354">
        <v>9.77</v>
      </c>
      <c r="AE498" s="354">
        <v>9.65</v>
      </c>
      <c r="AF498" s="354"/>
      <c r="AG498" s="354">
        <v>25.656815052776501</v>
      </c>
      <c r="AH498" s="354">
        <v>2.3402019274896744</v>
      </c>
      <c r="AI498" s="354">
        <v>3.4138136759981643</v>
      </c>
      <c r="AJ498" s="354">
        <v>2.6702156952730611</v>
      </c>
      <c r="AK498" s="354">
        <v>6.9716751582937881</v>
      </c>
      <c r="AL498" s="354">
        <v>7.52</v>
      </c>
      <c r="AM498" s="354">
        <v>1.92</v>
      </c>
      <c r="AN498" s="354">
        <v>0.94</v>
      </c>
      <c r="AO498" s="354">
        <v>1.446980835757036</v>
      </c>
      <c r="AP498" s="354">
        <v>9.8025083308088483</v>
      </c>
      <c r="AQ498" s="354">
        <v>10.874910938739296</v>
      </c>
      <c r="AR498" s="354">
        <v>13.903341124707824</v>
      </c>
      <c r="AS498" s="354">
        <v>7.6640660853602577E-2</v>
      </c>
      <c r="AT498" s="354">
        <v>12.59</v>
      </c>
      <c r="AU498" s="354">
        <v>7.16</v>
      </c>
      <c r="AV498" s="354">
        <v>50.03</v>
      </c>
      <c r="AW498" s="354">
        <v>40806.9</v>
      </c>
      <c r="AX498" s="354">
        <v>58014.1</v>
      </c>
      <c r="AY498" s="374">
        <v>0.50027022356864226</v>
      </c>
      <c r="AZ498" s="374">
        <v>0.22833456933997243</v>
      </c>
      <c r="BA498" s="374">
        <v>0.21223014438640744</v>
      </c>
      <c r="BB498" s="374">
        <v>0.22830531022042211</v>
      </c>
      <c r="BC498" s="374">
        <v>0.21223014438640744</v>
      </c>
      <c r="BD498" s="354">
        <v>19.59</v>
      </c>
      <c r="BE498" s="374">
        <v>0.11785199855959667</v>
      </c>
      <c r="BF498" s="374">
        <v>7.9148493643969142E-2</v>
      </c>
      <c r="BG498" s="354">
        <v>9.74</v>
      </c>
      <c r="BH498" s="354">
        <v>8.76</v>
      </c>
      <c r="BI498" s="354">
        <v>7.61</v>
      </c>
      <c r="BJ498" s="354">
        <v>7.26</v>
      </c>
      <c r="BK498" s="374">
        <v>-0.21782031806632879</v>
      </c>
      <c r="BL498" s="374">
        <v>-2.8982474215739937E-2</v>
      </c>
      <c r="BM498" s="354">
        <v>7.86</v>
      </c>
      <c r="BN498" s="354">
        <v>7.54</v>
      </c>
      <c r="BO498" s="374">
        <v>0.80334947934030154</v>
      </c>
      <c r="BP498" s="374">
        <v>9.8327812079398086E-2</v>
      </c>
      <c r="BQ498" s="374">
        <v>0.11219393677617905</v>
      </c>
      <c r="BR498" s="354">
        <v>6108.3</v>
      </c>
      <c r="BS498" s="354">
        <v>8248.1</v>
      </c>
      <c r="BT498" s="354">
        <v>7010.5</v>
      </c>
      <c r="BU498" s="354">
        <v>28135.3</v>
      </c>
      <c r="BV498" s="354">
        <v>4637.7</v>
      </c>
      <c r="BW498" s="354">
        <v>22.83</v>
      </c>
      <c r="BX498" s="354">
        <v>9.1199999999999992</v>
      </c>
      <c r="BY498" s="354">
        <v>9.42</v>
      </c>
      <c r="BZ498" s="354">
        <v>5.2188646148939561</v>
      </c>
      <c r="CA498" s="354">
        <v>49.22</v>
      </c>
      <c r="CB498" s="354">
        <v>0.5990472989757003</v>
      </c>
      <c r="CC498" s="354">
        <v>3.5183277794607695</v>
      </c>
      <c r="CD498" s="354">
        <v>0.97</v>
      </c>
      <c r="CE498" s="354">
        <v>0.86</v>
      </c>
      <c r="CF498" s="354">
        <v>0.91</v>
      </c>
      <c r="CG498" s="354">
        <v>0.31</v>
      </c>
      <c r="CH498" s="353" t="s">
        <v>100</v>
      </c>
      <c r="CI498" s="355">
        <v>26438.5</v>
      </c>
    </row>
    <row r="499" spans="1:87" ht="13.5" thickBot="1">
      <c r="A499" s="353" t="s">
        <v>1239</v>
      </c>
      <c r="B499" s="353" t="s">
        <v>1240</v>
      </c>
      <c r="C499" s="353" t="s">
        <v>96</v>
      </c>
      <c r="D499" s="353" t="s">
        <v>123</v>
      </c>
      <c r="E499" s="353" t="s">
        <v>188</v>
      </c>
      <c r="F499" s="353" t="s">
        <v>105</v>
      </c>
      <c r="G499" s="353">
        <v>12</v>
      </c>
      <c r="H499" s="353">
        <v>202112</v>
      </c>
      <c r="I499" s="353">
        <v>20221102</v>
      </c>
      <c r="J499" s="353">
        <v>20230228</v>
      </c>
      <c r="K499" s="354">
        <v>3054.11</v>
      </c>
      <c r="L499" s="354">
        <v>40.71</v>
      </c>
      <c r="M499" s="354">
        <v>75</v>
      </c>
      <c r="N499" s="354">
        <v>1.61</v>
      </c>
      <c r="O499" s="354">
        <v>1.21</v>
      </c>
      <c r="P499" s="354">
        <v>1.27</v>
      </c>
      <c r="Q499" s="354">
        <v>1.21</v>
      </c>
      <c r="R499" s="354">
        <v>0.83</v>
      </c>
      <c r="S499" s="354">
        <v>4.24</v>
      </c>
      <c r="T499" s="354">
        <v>6.4</v>
      </c>
      <c r="U499" s="354">
        <v>4.72</v>
      </c>
      <c r="V499" s="354">
        <v>3.14</v>
      </c>
      <c r="W499" s="354">
        <v>4.88</v>
      </c>
      <c r="X499" s="354">
        <v>5</v>
      </c>
      <c r="Y499" s="374">
        <f t="shared" si="18"/>
        <v>0.55414012738853491</v>
      </c>
      <c r="Z499" s="374">
        <f t="shared" si="19"/>
        <v>2.4590163934426146E-2</v>
      </c>
      <c r="AA499" s="354">
        <v>-16.14</v>
      </c>
      <c r="AB499" s="354">
        <v>8.9600000000000009</v>
      </c>
      <c r="AC499" s="354">
        <v>8.6300000000000008</v>
      </c>
      <c r="AD499" s="354">
        <v>8.34</v>
      </c>
      <c r="AE499" s="354">
        <v>8.14</v>
      </c>
      <c r="AF499" s="354">
        <v>0.93</v>
      </c>
      <c r="AG499" s="354">
        <v>8.4546496747360571</v>
      </c>
      <c r="AH499" s="354">
        <v>2.1376506345313002</v>
      </c>
      <c r="AI499" s="354">
        <v>5.6011517542924176</v>
      </c>
      <c r="AJ499" s="354">
        <v>5.6011517542924176</v>
      </c>
      <c r="AK499" s="354">
        <v>7.1806660066257946</v>
      </c>
      <c r="AL499" s="354">
        <v>11.29</v>
      </c>
      <c r="AM499" s="354">
        <v>1.19</v>
      </c>
      <c r="AN499" s="354">
        <v>4.82</v>
      </c>
      <c r="AO499" s="354">
        <v>4.8776311582160528</v>
      </c>
      <c r="AP499" s="354">
        <v>6.8694475236268033</v>
      </c>
      <c r="AQ499" s="354">
        <v>7.3625326529835116</v>
      </c>
      <c r="AR499" s="354">
        <v>7.3625326529835116</v>
      </c>
      <c r="AS499" s="354">
        <v>2.8122267249653405</v>
      </c>
      <c r="AT499" s="354">
        <v>34.07</v>
      </c>
      <c r="AU499" s="354">
        <v>-5.88</v>
      </c>
      <c r="AV499" s="354">
        <v>28.22</v>
      </c>
      <c r="AW499" s="354">
        <v>531.67999999999995</v>
      </c>
      <c r="AX499" s="354">
        <v>574.41999999999996</v>
      </c>
      <c r="AY499" s="374">
        <v>0.28220401725747057</v>
      </c>
      <c r="AZ499" s="374">
        <v>1.7485576339123039</v>
      </c>
      <c r="BA499" s="374">
        <v>1.5680835927078702</v>
      </c>
      <c r="BB499" s="374">
        <v>1.6430202636874782</v>
      </c>
      <c r="BC499" s="374">
        <v>1.5680835927078702</v>
      </c>
      <c r="BD499" s="354">
        <v>6.89</v>
      </c>
      <c r="BE499" s="374">
        <v>7.0559562092015041E-2</v>
      </c>
      <c r="BF499" s="374">
        <v>2.7972752566439604E-2</v>
      </c>
      <c r="BG499" s="354">
        <v>3.31</v>
      </c>
      <c r="BH499" s="354">
        <v>2.4</v>
      </c>
      <c r="BI499" s="354">
        <v>3.08</v>
      </c>
      <c r="BJ499" s="354">
        <v>2.27</v>
      </c>
      <c r="BK499" s="374">
        <v>0</v>
      </c>
      <c r="BL499" s="374">
        <v>0</v>
      </c>
      <c r="BM499" s="354">
        <v>8.11</v>
      </c>
      <c r="BN499" s="354">
        <v>5.24</v>
      </c>
      <c r="BO499" s="374">
        <v>1.5086656106960676</v>
      </c>
      <c r="BP499" s="374">
        <v>5.3148946656670797E-2</v>
      </c>
      <c r="BQ499" s="374">
        <v>0.13926284819225304</v>
      </c>
      <c r="BR499" s="354">
        <v>248.3</v>
      </c>
      <c r="BS499" s="354">
        <v>419.35</v>
      </c>
      <c r="BT499" s="354">
        <v>269.66000000000003</v>
      </c>
      <c r="BU499" s="354">
        <v>2804.36</v>
      </c>
      <c r="BV499" s="354">
        <v>98.61</v>
      </c>
      <c r="BW499" s="354">
        <v>174.86</v>
      </c>
      <c r="BX499" s="354">
        <v>28.14</v>
      </c>
      <c r="BY499" s="354">
        <v>28.14</v>
      </c>
      <c r="BZ499" s="354">
        <v>3.1163068019206919</v>
      </c>
      <c r="CA499" s="354">
        <v>52.35</v>
      </c>
      <c r="CB499" s="354">
        <v>0.55873410235088328</v>
      </c>
      <c r="CC499" s="354">
        <v>0.16968663397996162</v>
      </c>
      <c r="CD499" s="354">
        <v>1.1000000000000001</v>
      </c>
      <c r="CE499" s="354">
        <v>7.42</v>
      </c>
      <c r="CF499" s="354">
        <v>10.050000000000001</v>
      </c>
      <c r="CG499" s="354">
        <v>3.95</v>
      </c>
      <c r="CH499" s="353">
        <v>0.15</v>
      </c>
      <c r="CI499" s="355">
        <v>2617.89</v>
      </c>
    </row>
    <row r="500" spans="1:87" ht="13.5" thickBot="1">
      <c r="A500" s="353" t="s">
        <v>1241</v>
      </c>
      <c r="B500" s="353" t="s">
        <v>1242</v>
      </c>
      <c r="C500" s="353" t="s">
        <v>96</v>
      </c>
      <c r="D500" s="353" t="s">
        <v>123</v>
      </c>
      <c r="E500" s="353" t="s">
        <v>188</v>
      </c>
      <c r="F500" s="353" t="s">
        <v>105</v>
      </c>
      <c r="G500" s="353">
        <v>12</v>
      </c>
      <c r="H500" s="353">
        <v>202112</v>
      </c>
      <c r="I500" s="353">
        <v>20221027</v>
      </c>
      <c r="J500" s="353">
        <v>20230215</v>
      </c>
      <c r="K500" s="354">
        <v>3306</v>
      </c>
      <c r="L500" s="354">
        <v>23.22</v>
      </c>
      <c r="M500" s="354">
        <v>142</v>
      </c>
      <c r="N500" s="354">
        <v>1.32</v>
      </c>
      <c r="O500" s="354">
        <v>0.38</v>
      </c>
      <c r="P500" s="354">
        <v>0.38</v>
      </c>
      <c r="Q500" s="354">
        <v>0.39</v>
      </c>
      <c r="R500" s="354">
        <v>0</v>
      </c>
      <c r="S500" s="354">
        <v>0</v>
      </c>
      <c r="T500" s="354">
        <v>2.1</v>
      </c>
      <c r="U500" s="354">
        <v>1.51</v>
      </c>
      <c r="V500" s="354">
        <v>1.32</v>
      </c>
      <c r="W500" s="354">
        <v>1.53</v>
      </c>
      <c r="X500" s="354">
        <v>1.61</v>
      </c>
      <c r="Y500" s="374">
        <f t="shared" si="18"/>
        <v>0.15909090909090895</v>
      </c>
      <c r="Z500" s="374">
        <f t="shared" si="19"/>
        <v>5.2287581699346442E-2</v>
      </c>
      <c r="AA500" s="354">
        <v>10.5</v>
      </c>
      <c r="AB500" s="354">
        <v>5.69</v>
      </c>
      <c r="AC500" s="354">
        <v>15.38</v>
      </c>
      <c r="AD500" s="354">
        <v>15.15</v>
      </c>
      <c r="AE500" s="354">
        <v>14.44</v>
      </c>
      <c r="AF500" s="354">
        <v>2.66</v>
      </c>
      <c r="AG500" s="354">
        <v>1.9935903673383593</v>
      </c>
      <c r="AH500" s="354">
        <v>0.9234247015571958</v>
      </c>
      <c r="AI500" s="354">
        <v>1.4845954561513377</v>
      </c>
      <c r="AJ500" s="354">
        <v>1.4845954561513377</v>
      </c>
      <c r="AK500" s="354">
        <v>15.249945637508478</v>
      </c>
      <c r="AL500" s="354">
        <v>16.47</v>
      </c>
      <c r="AM500" s="354">
        <v>1.32</v>
      </c>
      <c r="AN500" s="354">
        <v>11.92</v>
      </c>
      <c r="AO500" s="354">
        <v>15.446932411116522</v>
      </c>
      <c r="AP500" s="354">
        <v>17.101471820846413</v>
      </c>
      <c r="AQ500" s="354">
        <v>20.742927328877265</v>
      </c>
      <c r="AR500" s="354">
        <v>20.742927328877265</v>
      </c>
      <c r="AS500" s="354">
        <v>26.567082329425332</v>
      </c>
      <c r="AT500" s="354">
        <v>17.579999999999998</v>
      </c>
      <c r="AU500" s="354">
        <v>30.66</v>
      </c>
      <c r="AV500" s="354">
        <v>40.380000000000003</v>
      </c>
      <c r="AW500" s="354">
        <v>230.23</v>
      </c>
      <c r="AX500" s="354">
        <v>288.94</v>
      </c>
      <c r="AY500" s="374">
        <v>0.40378881646738901</v>
      </c>
      <c r="AZ500" s="374">
        <v>1.264447756251035</v>
      </c>
      <c r="BA500" s="374">
        <v>0.84565426335301386</v>
      </c>
      <c r="BB500" s="374">
        <v>0.83393592843822717</v>
      </c>
      <c r="BC500" s="374">
        <v>0.84565426335301386</v>
      </c>
      <c r="BD500" s="354">
        <v>5.68</v>
      </c>
      <c r="BE500" s="374">
        <v>4.4522357057882607E-2</v>
      </c>
      <c r="BF500" s="374">
        <v>3.4116316238026523E-2</v>
      </c>
      <c r="BG500" s="354">
        <v>3.7</v>
      </c>
      <c r="BH500" s="354">
        <v>2.4500000000000002</v>
      </c>
      <c r="BI500" s="354">
        <v>3.62</v>
      </c>
      <c r="BJ500" s="354">
        <v>2.38</v>
      </c>
      <c r="BK500" s="374">
        <v>-1.5630485324033712</v>
      </c>
      <c r="BL500" s="374">
        <v>-1.1639777092463344</v>
      </c>
      <c r="BM500" s="354">
        <v>4.6500000000000004</v>
      </c>
      <c r="BN500" s="354">
        <v>4.32</v>
      </c>
      <c r="BO500" s="374">
        <v>1.1479008501857202</v>
      </c>
      <c r="BP500" s="374">
        <v>4.078731013945211E-2</v>
      </c>
      <c r="BQ500" s="374">
        <v>6.5574004246967216E-2</v>
      </c>
      <c r="BR500" s="354">
        <v>130.05000000000001</v>
      </c>
      <c r="BS500" s="354">
        <v>205.76</v>
      </c>
      <c r="BT500" s="354">
        <v>171.43</v>
      </c>
      <c r="BU500" s="354">
        <v>1165.71</v>
      </c>
      <c r="BV500" s="354">
        <v>95.72</v>
      </c>
      <c r="BW500" s="354">
        <v>126.44</v>
      </c>
      <c r="BX500" s="354">
        <v>46.32</v>
      </c>
      <c r="BY500" s="354">
        <v>46.32</v>
      </c>
      <c r="BZ500" s="354">
        <v>4.5055597134609213</v>
      </c>
      <c r="CA500" s="354">
        <v>33.659999999999997</v>
      </c>
      <c r="CB500" s="354">
        <v>0.35028603532591418</v>
      </c>
      <c r="CC500" s="354">
        <v>4.5286795888540148</v>
      </c>
      <c r="CD500" s="354">
        <v>0.51</v>
      </c>
      <c r="CE500" s="354">
        <v>7.58</v>
      </c>
      <c r="CF500" s="354">
        <v>3.66</v>
      </c>
      <c r="CG500" s="354">
        <v>1.86</v>
      </c>
      <c r="CH500" s="353" t="s">
        <v>100</v>
      </c>
      <c r="CI500" s="355">
        <v>2043.8</v>
      </c>
    </row>
    <row r="501" spans="1:87" ht="13.5" thickBot="1">
      <c r="A501" s="353" t="s">
        <v>1243</v>
      </c>
      <c r="B501" s="353" t="s">
        <v>1244</v>
      </c>
      <c r="C501" s="353" t="s">
        <v>96</v>
      </c>
      <c r="D501" s="353" t="s">
        <v>123</v>
      </c>
      <c r="E501" s="353" t="s">
        <v>485</v>
      </c>
      <c r="F501" s="353" t="s">
        <v>105</v>
      </c>
      <c r="G501" s="353">
        <v>12</v>
      </c>
      <c r="H501" s="353">
        <v>202112</v>
      </c>
      <c r="I501" s="353">
        <v>20221102</v>
      </c>
      <c r="J501" s="353">
        <v>20230209</v>
      </c>
      <c r="K501" s="354">
        <v>10808.94</v>
      </c>
      <c r="L501" s="354">
        <v>29.21</v>
      </c>
      <c r="M501" s="354">
        <v>370</v>
      </c>
      <c r="N501" s="354">
        <v>1.43</v>
      </c>
      <c r="O501" s="354">
        <v>1.1299999999999999</v>
      </c>
      <c r="P501" s="354">
        <v>1.35</v>
      </c>
      <c r="Q501" s="354">
        <v>1.4</v>
      </c>
      <c r="R501" s="354">
        <v>13.27</v>
      </c>
      <c r="S501" s="354">
        <v>0</v>
      </c>
      <c r="T501" s="354">
        <v>4.6900000000000004</v>
      </c>
      <c r="U501" s="354">
        <v>5.66</v>
      </c>
      <c r="V501" s="354">
        <v>6.45</v>
      </c>
      <c r="W501" s="354">
        <v>5.3</v>
      </c>
      <c r="X501" s="354">
        <v>6.02</v>
      </c>
      <c r="Y501" s="374">
        <f t="shared" si="18"/>
        <v>-0.17829457364341095</v>
      </c>
      <c r="Z501" s="374">
        <f t="shared" si="19"/>
        <v>0.13584905660377355</v>
      </c>
      <c r="AA501" s="354">
        <v>14.11</v>
      </c>
      <c r="AB501" s="354"/>
      <c r="AC501" s="354">
        <v>5.16</v>
      </c>
      <c r="AD501" s="354">
        <v>5.51</v>
      </c>
      <c r="AE501" s="354">
        <v>4.8499999999999996</v>
      </c>
      <c r="AF501" s="354"/>
      <c r="AG501" s="354">
        <v>40.746898917920298</v>
      </c>
      <c r="AH501" s="354">
        <v>7.4267616785431514</v>
      </c>
      <c r="AI501" s="354">
        <v>-3.0271839535497493</v>
      </c>
      <c r="AJ501" s="354">
        <v>-3.3676431776194247</v>
      </c>
      <c r="AK501" s="354">
        <v>-9.5170959023539687</v>
      </c>
      <c r="AL501" s="354"/>
      <c r="AM501" s="354"/>
      <c r="AN501" s="354">
        <v>0.7</v>
      </c>
      <c r="AO501" s="354">
        <v>-5.0238934516484228</v>
      </c>
      <c r="AP501" s="354">
        <v>-17.032035792709706</v>
      </c>
      <c r="AQ501" s="354">
        <v>67.623270270270268</v>
      </c>
      <c r="AR501" s="354">
        <v>60.786748432601883</v>
      </c>
      <c r="AS501" s="354">
        <v>263.4969648983901</v>
      </c>
      <c r="AT501" s="354"/>
      <c r="AU501" s="354">
        <v>12.96</v>
      </c>
      <c r="AV501" s="354">
        <v>-11.11</v>
      </c>
      <c r="AW501" s="354">
        <v>11036</v>
      </c>
      <c r="AX501" s="354">
        <v>13917.7</v>
      </c>
      <c r="AY501" s="374">
        <v>-0.11107531212243256</v>
      </c>
      <c r="AZ501" s="374">
        <v>0.32253086419753085</v>
      </c>
      <c r="BA501" s="374">
        <v>0</v>
      </c>
      <c r="BB501" s="374">
        <v>0.20512820512820515</v>
      </c>
      <c r="BC501" s="374">
        <v>0</v>
      </c>
      <c r="BD501" s="354"/>
      <c r="BE501" s="374">
        <v>0</v>
      </c>
      <c r="BF501" s="374">
        <v>1.1457654723127037E-2</v>
      </c>
      <c r="BG501" s="354"/>
      <c r="BH501" s="354"/>
      <c r="BI501" s="354"/>
      <c r="BJ501" s="354"/>
      <c r="BK501" s="374">
        <v>0.11246730601569312</v>
      </c>
      <c r="BL501" s="374">
        <v>-8.3554634367510854E-3</v>
      </c>
      <c r="BM501" s="354">
        <v>2.74</v>
      </c>
      <c r="BN501" s="354">
        <v>2.54</v>
      </c>
      <c r="BO501" s="374">
        <v>0.10502558635394456</v>
      </c>
      <c r="BP501" s="374">
        <v>0.2577841610046217</v>
      </c>
      <c r="BQ501" s="374">
        <v>-0.11689146746336079</v>
      </c>
      <c r="BR501" s="354"/>
      <c r="BS501" s="354"/>
      <c r="BT501" s="354"/>
      <c r="BU501" s="354"/>
      <c r="BV501" s="354"/>
      <c r="BW501" s="354"/>
      <c r="BX501" s="354"/>
      <c r="BY501" s="354">
        <v>14.82</v>
      </c>
      <c r="BZ501" s="354">
        <v>0</v>
      </c>
      <c r="CA501" s="354"/>
      <c r="CB501" s="354">
        <v>0.97888029315960923</v>
      </c>
      <c r="CC501" s="354">
        <v>-19.429073342116819</v>
      </c>
      <c r="CD501" s="354"/>
      <c r="CE501" s="354"/>
      <c r="CF501" s="354"/>
      <c r="CG501" s="354"/>
      <c r="CH501" s="353"/>
      <c r="CI501" s="353"/>
    </row>
    <row r="502" spans="1:87" ht="13.5" thickBot="1">
      <c r="A502" s="353" t="s">
        <v>1245</v>
      </c>
      <c r="B502" s="353" t="s">
        <v>1246</v>
      </c>
      <c r="C502" s="353" t="s">
        <v>108</v>
      </c>
      <c r="D502" s="353" t="s">
        <v>123</v>
      </c>
      <c r="E502" s="353" t="s">
        <v>188</v>
      </c>
      <c r="F502" s="353" t="s">
        <v>99</v>
      </c>
      <c r="G502" s="353">
        <v>12</v>
      </c>
      <c r="H502" s="353">
        <v>202112</v>
      </c>
      <c r="I502" s="353">
        <v>20221102</v>
      </c>
      <c r="J502" s="353">
        <v>20230215</v>
      </c>
      <c r="K502" s="354">
        <v>63977.14</v>
      </c>
      <c r="L502" s="354">
        <v>691.36</v>
      </c>
      <c r="M502" s="354">
        <v>92.54</v>
      </c>
      <c r="N502" s="354">
        <v>0.59</v>
      </c>
      <c r="O502" s="354">
        <v>7.19</v>
      </c>
      <c r="P502" s="354">
        <v>6.88</v>
      </c>
      <c r="Q502" s="354">
        <v>7.68</v>
      </c>
      <c r="R502" s="354">
        <v>7.51</v>
      </c>
      <c r="S502" s="354">
        <v>3.84</v>
      </c>
      <c r="T502" s="354">
        <v>2.5299999999999998</v>
      </c>
      <c r="U502" s="354">
        <v>28.69</v>
      </c>
      <c r="V502" s="354">
        <v>27.2</v>
      </c>
      <c r="W502" s="354">
        <v>29.24</v>
      </c>
      <c r="X502" s="354">
        <v>31.66</v>
      </c>
      <c r="Y502" s="374">
        <f t="shared" si="18"/>
        <v>7.4999999999999956E-2</v>
      </c>
      <c r="Z502" s="374">
        <f t="shared" si="19"/>
        <v>8.2763337893296818E-2</v>
      </c>
      <c r="AA502" s="354">
        <v>9.06</v>
      </c>
      <c r="AB502" s="354">
        <v>9.42</v>
      </c>
      <c r="AC502" s="354">
        <v>24.1</v>
      </c>
      <c r="AD502" s="354">
        <v>23.64</v>
      </c>
      <c r="AE502" s="354">
        <v>21.84</v>
      </c>
      <c r="AF502" s="354">
        <v>2.5099999999999998</v>
      </c>
      <c r="AG502" s="354">
        <v>77.246430747801867</v>
      </c>
      <c r="AH502" s="354">
        <v>7.6048576651867332</v>
      </c>
      <c r="AI502" s="354">
        <v>33.680443109602159</v>
      </c>
      <c r="AJ502" s="354">
        <v>9.006006790284669</v>
      </c>
      <c r="AK502" s="354">
        <v>19.828717746578626</v>
      </c>
      <c r="AL502" s="354">
        <v>28.64</v>
      </c>
      <c r="AM502" s="354">
        <v>5.65</v>
      </c>
      <c r="AN502" s="354">
        <v>9.01</v>
      </c>
      <c r="AO502" s="354">
        <v>10.550550209772636</v>
      </c>
      <c r="AP502" s="354">
        <v>25.968916386125276</v>
      </c>
      <c r="AQ502" s="354">
        <v>24.197791682201984</v>
      </c>
      <c r="AR502" s="354">
        <v>90.494307311603436</v>
      </c>
      <c r="AS502" s="354">
        <v>27.213545747366588</v>
      </c>
      <c r="AT502" s="354">
        <v>122.47</v>
      </c>
      <c r="AU502" s="354">
        <v>9.7799999999999994</v>
      </c>
      <c r="AV502" s="354">
        <v>10.62</v>
      </c>
      <c r="AW502" s="354">
        <v>6635.54</v>
      </c>
      <c r="AX502" s="354">
        <v>7256.02</v>
      </c>
      <c r="AY502" s="374">
        <v>0.10619108467136612</v>
      </c>
      <c r="AZ502" s="374">
        <v>0.35268283316701687</v>
      </c>
      <c r="BA502" s="374">
        <v>5.2457527960126427E-2</v>
      </c>
      <c r="BB502" s="374">
        <v>0.31784546001437436</v>
      </c>
      <c r="BC502" s="374">
        <v>5.2457527960126427E-2</v>
      </c>
      <c r="BD502" s="354">
        <v>6.41</v>
      </c>
      <c r="BE502" s="374">
        <v>4.2274998184031007E-2</v>
      </c>
      <c r="BF502" s="374">
        <v>2.5474932914034281E-2</v>
      </c>
      <c r="BG502" s="354">
        <v>2.79</v>
      </c>
      <c r="BH502" s="354">
        <v>2.56</v>
      </c>
      <c r="BI502" s="354">
        <v>2.4500000000000002</v>
      </c>
      <c r="BJ502" s="354">
        <v>2.2200000000000002</v>
      </c>
      <c r="BK502" s="374">
        <v>-0.73260426648849242</v>
      </c>
      <c r="BL502" s="374">
        <v>-0.31942493757253154</v>
      </c>
      <c r="BM502" s="354">
        <v>1.79</v>
      </c>
      <c r="BN502" s="354">
        <v>1.79</v>
      </c>
      <c r="BO502" s="374">
        <v>1.6305367629382876</v>
      </c>
      <c r="BP502" s="374">
        <v>1.1387244946673954E-2</v>
      </c>
      <c r="BQ502" s="374">
        <v>1.3485276099491898E-2</v>
      </c>
      <c r="BR502" s="354">
        <v>945.03</v>
      </c>
      <c r="BS502" s="354">
        <v>2618.46</v>
      </c>
      <c r="BT502" s="354">
        <v>2173.62</v>
      </c>
      <c r="BU502" s="354">
        <v>13560.38</v>
      </c>
      <c r="BV502" s="354">
        <v>500.19</v>
      </c>
      <c r="BW502" s="354">
        <v>35.270000000000003</v>
      </c>
      <c r="BX502" s="354">
        <v>9.84</v>
      </c>
      <c r="BY502" s="354">
        <v>9.84</v>
      </c>
      <c r="BZ502" s="354">
        <v>3.4117284527578833</v>
      </c>
      <c r="CA502" s="354">
        <v>56.54</v>
      </c>
      <c r="CB502" s="354">
        <v>0.61965000453865537</v>
      </c>
      <c r="CC502" s="354">
        <v>4.6888624056737722</v>
      </c>
      <c r="CD502" s="354">
        <v>1.3</v>
      </c>
      <c r="CE502" s="354">
        <v>2.37</v>
      </c>
      <c r="CF502" s="354">
        <v>1.84</v>
      </c>
      <c r="CG502" s="354">
        <v>1.42</v>
      </c>
      <c r="CH502" s="353" t="s">
        <v>100</v>
      </c>
      <c r="CI502" s="355">
        <v>10881.76</v>
      </c>
    </row>
    <row r="503" spans="1:87" ht="13.5" thickBot="1">
      <c r="A503" s="353" t="s">
        <v>1247</v>
      </c>
      <c r="B503" s="353" t="s">
        <v>1248</v>
      </c>
      <c r="C503" s="353" t="s">
        <v>96</v>
      </c>
      <c r="D503" s="353" t="s">
        <v>116</v>
      </c>
      <c r="E503" s="353" t="s">
        <v>1018</v>
      </c>
      <c r="F503" s="353" t="s">
        <v>105</v>
      </c>
      <c r="G503" s="353">
        <v>12</v>
      </c>
      <c r="H503" s="353">
        <v>202112</v>
      </c>
      <c r="I503" s="353">
        <v>20221028</v>
      </c>
      <c r="J503" s="353">
        <v>20230208</v>
      </c>
      <c r="K503" s="354">
        <v>120013.69</v>
      </c>
      <c r="L503" s="354">
        <v>36.97</v>
      </c>
      <c r="M503" s="354">
        <v>3246</v>
      </c>
      <c r="N503" s="354">
        <v>1.03</v>
      </c>
      <c r="O503" s="354">
        <v>1.78</v>
      </c>
      <c r="P503" s="354">
        <v>1.71</v>
      </c>
      <c r="Q503" s="354">
        <v>1.05</v>
      </c>
      <c r="R503" s="354">
        <v>19.100000000000001</v>
      </c>
      <c r="S503" s="354">
        <v>8.33</v>
      </c>
      <c r="T503" s="354">
        <v>10.199999999999999</v>
      </c>
      <c r="U503" s="354">
        <v>6.64</v>
      </c>
      <c r="V503" s="354">
        <v>3.28</v>
      </c>
      <c r="W503" s="354">
        <v>7.2</v>
      </c>
      <c r="X503" s="354">
        <v>7.49</v>
      </c>
      <c r="Y503" s="374">
        <f t="shared" si="18"/>
        <v>1.1951219512195124</v>
      </c>
      <c r="Z503" s="374">
        <f t="shared" si="19"/>
        <v>4.0277777777777857E-2</v>
      </c>
      <c r="AA503" s="354">
        <v>17.440000000000001</v>
      </c>
      <c r="AB503" s="354"/>
      <c r="AC503" s="354">
        <v>5.57</v>
      </c>
      <c r="AD503" s="354">
        <v>5.14</v>
      </c>
      <c r="AE503" s="354">
        <v>4.93</v>
      </c>
      <c r="AF503" s="354"/>
      <c r="AG503" s="354">
        <v>46.78748411689962</v>
      </c>
      <c r="AH503" s="354">
        <v>7.6934561626429483</v>
      </c>
      <c r="AI503" s="354">
        <v>12.395171537484115</v>
      </c>
      <c r="AJ503" s="354">
        <v>9.7989199491740795</v>
      </c>
      <c r="AK503" s="354">
        <v>2.9116176319835985</v>
      </c>
      <c r="AL503" s="354">
        <v>5.52</v>
      </c>
      <c r="AM503" s="354">
        <v>2.81</v>
      </c>
      <c r="AN503" s="354">
        <v>0.81</v>
      </c>
      <c r="AO503" s="354">
        <v>0.83029269385621285</v>
      </c>
      <c r="AP503" s="354">
        <v>1.382072691107997</v>
      </c>
      <c r="AQ503" s="354">
        <v>3.1340676576114816</v>
      </c>
      <c r="AR503" s="354">
        <v>3.9644477582909201</v>
      </c>
      <c r="AS503" s="354">
        <v>14.086086404066071</v>
      </c>
      <c r="AT503" s="354">
        <v>13.16</v>
      </c>
      <c r="AU503" s="354">
        <v>8.42</v>
      </c>
      <c r="AV503" s="354">
        <v>98.45</v>
      </c>
      <c r="AW503" s="354">
        <v>90924</v>
      </c>
      <c r="AX503" s="354">
        <v>212118</v>
      </c>
      <c r="AY503" s="374">
        <v>0.93963237383340981</v>
      </c>
      <c r="AZ503" s="374">
        <v>2.5540834845735025</v>
      </c>
      <c r="BA503" s="374">
        <v>10.834355828220859</v>
      </c>
      <c r="BB503" s="374">
        <v>2.5662719938108527</v>
      </c>
      <c r="BC503" s="374">
        <v>10.834355828220859</v>
      </c>
      <c r="BD503" s="354">
        <v>51.24</v>
      </c>
      <c r="BE503" s="374">
        <v>0.73110418856751569</v>
      </c>
      <c r="BF503" s="374">
        <v>0.15873296761635108</v>
      </c>
      <c r="BG503" s="354">
        <v>33.96</v>
      </c>
      <c r="BH503" s="354">
        <v>10.72</v>
      </c>
      <c r="BI503" s="354">
        <v>13.95</v>
      </c>
      <c r="BJ503" s="354">
        <v>5.44</v>
      </c>
      <c r="BK503" s="374">
        <v>-0.20945668887749871</v>
      </c>
      <c r="BL503" s="374">
        <v>-5.5490301248582702E-2</v>
      </c>
      <c r="BM503" s="354">
        <v>1.84</v>
      </c>
      <c r="BN503" s="354">
        <v>2.73</v>
      </c>
      <c r="BO503" s="374">
        <v>0.18028308352946032</v>
      </c>
      <c r="BP503" s="374">
        <v>0.21317418017852449</v>
      </c>
      <c r="BQ503" s="374">
        <v>0.27151343721734766</v>
      </c>
      <c r="BR503" s="354">
        <v>31583</v>
      </c>
      <c r="BS503" s="354">
        <v>43302</v>
      </c>
      <c r="BT503" s="354">
        <v>21761</v>
      </c>
      <c r="BU503" s="354">
        <v>29853</v>
      </c>
      <c r="BV503" s="354">
        <v>8562</v>
      </c>
      <c r="BW503" s="354">
        <v>255.39</v>
      </c>
      <c r="BX503" s="354">
        <v>16.29</v>
      </c>
      <c r="BY503" s="354">
        <v>14.32</v>
      </c>
      <c r="BZ503" s="354">
        <v>61.73127035830619</v>
      </c>
      <c r="CA503" s="354">
        <v>37.65</v>
      </c>
      <c r="CB503" s="354">
        <v>0.72004954875243321</v>
      </c>
      <c r="CC503" s="354">
        <v>9.8096831065503362E-2</v>
      </c>
      <c r="CD503" s="354">
        <v>0.6</v>
      </c>
      <c r="CE503" s="354">
        <v>1.66</v>
      </c>
      <c r="CF503" s="354">
        <v>1.51</v>
      </c>
      <c r="CG503" s="354">
        <v>1.05</v>
      </c>
      <c r="CH503" s="353" t="s">
        <v>100</v>
      </c>
      <c r="CI503" s="355">
        <v>39024</v>
      </c>
    </row>
    <row r="504" spans="1:87" ht="13.5" thickBot="1">
      <c r="A504" s="353" t="s">
        <v>1249</v>
      </c>
      <c r="B504" s="353" t="s">
        <v>1250</v>
      </c>
      <c r="C504" s="353" t="s">
        <v>96</v>
      </c>
      <c r="D504" s="353" t="s">
        <v>123</v>
      </c>
      <c r="E504" s="353" t="s">
        <v>263</v>
      </c>
      <c r="F504" s="353" t="s">
        <v>99</v>
      </c>
      <c r="G504" s="353">
        <v>12</v>
      </c>
      <c r="H504" s="353">
        <v>202112</v>
      </c>
      <c r="I504" s="353">
        <v>20221025</v>
      </c>
      <c r="J504" s="353">
        <v>20230207</v>
      </c>
      <c r="K504" s="354">
        <v>23718.19</v>
      </c>
      <c r="L504" s="354">
        <v>62.76</v>
      </c>
      <c r="M504" s="354">
        <v>378</v>
      </c>
      <c r="N504" s="354">
        <v>0.77</v>
      </c>
      <c r="O504" s="354">
        <v>0.91</v>
      </c>
      <c r="P504" s="354">
        <v>0.94</v>
      </c>
      <c r="Q504" s="354">
        <v>0.9</v>
      </c>
      <c r="R504" s="354">
        <v>1.1000000000000001</v>
      </c>
      <c r="S504" s="354">
        <v>4.71</v>
      </c>
      <c r="T504" s="354">
        <v>1.1399999999999999</v>
      </c>
      <c r="U504" s="354">
        <v>3.4</v>
      </c>
      <c r="V504" s="354">
        <v>2.96</v>
      </c>
      <c r="W504" s="354">
        <v>3.53</v>
      </c>
      <c r="X504" s="354">
        <v>3.78</v>
      </c>
      <c r="Y504" s="374">
        <f t="shared" si="18"/>
        <v>0.19256756756756754</v>
      </c>
      <c r="Z504" s="374">
        <f t="shared" si="19"/>
        <v>7.0821529745042522E-2</v>
      </c>
      <c r="AA504" s="354">
        <v>-0.57999999999999996</v>
      </c>
      <c r="AB504" s="354">
        <v>6.57</v>
      </c>
      <c r="AC504" s="354">
        <v>18.46</v>
      </c>
      <c r="AD504" s="354">
        <v>17.8</v>
      </c>
      <c r="AE504" s="354">
        <v>16.62</v>
      </c>
      <c r="AF504" s="354">
        <v>2.71</v>
      </c>
      <c r="AG504" s="354">
        <v>7.1321191964879596</v>
      </c>
      <c r="AH504" s="354">
        <v>3.0460689104696024</v>
      </c>
      <c r="AI504" s="354">
        <v>3.7307409870959161</v>
      </c>
      <c r="AJ504" s="354">
        <v>3.2202234934149261</v>
      </c>
      <c r="AK504" s="354">
        <v>16.305071890651753</v>
      </c>
      <c r="AL504" s="354">
        <v>10.66</v>
      </c>
      <c r="AM504" s="354">
        <v>2.11</v>
      </c>
      <c r="AN504" s="354">
        <v>8.85</v>
      </c>
      <c r="AO504" s="354">
        <v>11.424989377405938</v>
      </c>
      <c r="AP504" s="354">
        <v>13.116592887569391</v>
      </c>
      <c r="AQ504" s="354">
        <v>21.841340993682067</v>
      </c>
      <c r="AR504" s="354">
        <v>25.303953661879781</v>
      </c>
      <c r="AS504" s="354">
        <v>0.11916456032991884</v>
      </c>
      <c r="AT504" s="354">
        <v>29.7</v>
      </c>
      <c r="AU504" s="354">
        <v>-0.06</v>
      </c>
      <c r="AV504" s="354">
        <v>-4.1900000000000004</v>
      </c>
      <c r="AW504" s="354">
        <v>2464</v>
      </c>
      <c r="AX504" s="354">
        <v>2733.24</v>
      </c>
      <c r="AY504" s="374">
        <v>-4.188194213566486E-2</v>
      </c>
      <c r="AZ504" s="374">
        <v>0.45884137665328423</v>
      </c>
      <c r="BA504" s="374">
        <v>0.27151268219030494</v>
      </c>
      <c r="BB504" s="374">
        <v>0.46324254262008979</v>
      </c>
      <c r="BC504" s="374">
        <v>0.27151268219030494</v>
      </c>
      <c r="BD504" s="354">
        <v>10.31</v>
      </c>
      <c r="BE504" s="374">
        <v>7.7294595815573686E-2</v>
      </c>
      <c r="BF504" s="374">
        <v>5.6493566252438579E-2</v>
      </c>
      <c r="BG504" s="354">
        <v>5.85</v>
      </c>
      <c r="BH504" s="354">
        <v>4.57</v>
      </c>
      <c r="BI504" s="354">
        <v>5.53</v>
      </c>
      <c r="BJ504" s="354">
        <v>4.33</v>
      </c>
      <c r="BK504" s="374">
        <v>-0.13684077652316112</v>
      </c>
      <c r="BL504" s="374">
        <v>-7.1580056308142154E-2</v>
      </c>
      <c r="BM504" s="354">
        <v>3.98</v>
      </c>
      <c r="BN504" s="354">
        <v>3.29</v>
      </c>
      <c r="BO504" s="374">
        <v>0.81334338546466178</v>
      </c>
      <c r="BP504" s="374">
        <v>5.007510949317117E-2</v>
      </c>
      <c r="BQ504" s="374">
        <v>5.2938081430460728E-2</v>
      </c>
      <c r="BR504" s="354">
        <v>1682.23</v>
      </c>
      <c r="BS504" s="354">
        <v>2557.04</v>
      </c>
      <c r="BT504" s="354">
        <v>2207.66</v>
      </c>
      <c r="BU504" s="354">
        <v>8341.4500000000007</v>
      </c>
      <c r="BV504" s="354">
        <v>1332.85</v>
      </c>
      <c r="BW504" s="354">
        <v>45.88</v>
      </c>
      <c r="BX504" s="354">
        <v>42.71</v>
      </c>
      <c r="BY504" s="354">
        <v>42.71</v>
      </c>
      <c r="BZ504" s="354">
        <v>5.2837923112054748</v>
      </c>
      <c r="CA504" s="354">
        <v>41.13</v>
      </c>
      <c r="CB504" s="354">
        <v>0.42600337866428034</v>
      </c>
      <c r="CC504" s="354">
        <v>3.3247495179660955</v>
      </c>
      <c r="CD504" s="354">
        <v>0.67</v>
      </c>
      <c r="CE504" s="354">
        <v>0.2</v>
      </c>
      <c r="CF504" s="354">
        <v>0.7</v>
      </c>
      <c r="CG504" s="354">
        <v>0.7</v>
      </c>
      <c r="CH504" s="353">
        <v>37.28</v>
      </c>
      <c r="CI504" s="355">
        <v>11149.93</v>
      </c>
    </row>
    <row r="505" spans="1:87" ht="13.5" thickBot="1">
      <c r="A505" s="353" t="s">
        <v>1251</v>
      </c>
      <c r="B505" s="353" t="s">
        <v>1252</v>
      </c>
      <c r="C505" s="353" t="s">
        <v>108</v>
      </c>
      <c r="D505" s="353" t="s">
        <v>97</v>
      </c>
      <c r="E505" s="353" t="s">
        <v>185</v>
      </c>
      <c r="F505" s="353" t="s">
        <v>99</v>
      </c>
      <c r="G505" s="353">
        <v>12</v>
      </c>
      <c r="H505" s="353">
        <v>202112</v>
      </c>
      <c r="I505" s="353">
        <v>20221024</v>
      </c>
      <c r="J505" s="353">
        <v>20230228</v>
      </c>
      <c r="K505" s="354">
        <v>44502.29</v>
      </c>
      <c r="L505" s="354">
        <v>162.22999999999999</v>
      </c>
      <c r="M505" s="354">
        <v>274</v>
      </c>
      <c r="N505" s="354">
        <v>1.0900000000000001</v>
      </c>
      <c r="O505" s="354">
        <v>0.97</v>
      </c>
      <c r="P505" s="354">
        <v>0.91</v>
      </c>
      <c r="Q505" s="354">
        <v>1.02</v>
      </c>
      <c r="R505" s="354">
        <v>9.2799999999999994</v>
      </c>
      <c r="S505" s="354">
        <v>11.34</v>
      </c>
      <c r="T505" s="354">
        <v>10.4</v>
      </c>
      <c r="U505" s="354">
        <v>3.26</v>
      </c>
      <c r="V505" s="354">
        <v>3.25</v>
      </c>
      <c r="W505" s="354">
        <v>4.22</v>
      </c>
      <c r="X505" s="354">
        <v>4.53</v>
      </c>
      <c r="Y505" s="374">
        <f t="shared" si="18"/>
        <v>0.29846153846153833</v>
      </c>
      <c r="Z505" s="374">
        <f t="shared" si="19"/>
        <v>7.3459715639810463E-2</v>
      </c>
      <c r="AA505" s="354">
        <v>28.54</v>
      </c>
      <c r="AB505" s="354">
        <v>17.739999999999998</v>
      </c>
      <c r="AC505" s="354">
        <v>39.28</v>
      </c>
      <c r="AD505" s="354">
        <v>38.49</v>
      </c>
      <c r="AE505" s="354">
        <v>35.83</v>
      </c>
      <c r="AF505" s="354">
        <v>2.17</v>
      </c>
      <c r="AG505" s="354">
        <v>12.668698894630271</v>
      </c>
      <c r="AH505" s="354">
        <v>2.8957920709915133</v>
      </c>
      <c r="AI505" s="354">
        <v>4.4042031342782639</v>
      </c>
      <c r="AJ505" s="354">
        <v>4.0198907539160036</v>
      </c>
      <c r="AK505" s="354">
        <v>37.055511524843482</v>
      </c>
      <c r="AL505" s="354">
        <v>50.18</v>
      </c>
      <c r="AM505" s="354">
        <v>16.43</v>
      </c>
      <c r="AN505" s="354">
        <v>12.96</v>
      </c>
      <c r="AO505" s="354">
        <v>12.815692439641944</v>
      </c>
      <c r="AP505" s="354">
        <v>37.593782809982009</v>
      </c>
      <c r="AQ505" s="354">
        <v>36.864364266118201</v>
      </c>
      <c r="AR505" s="354">
        <v>40.388696753973008</v>
      </c>
      <c r="AS505" s="354">
        <v>3.7843367228387752</v>
      </c>
      <c r="AT505" s="354">
        <v>9.8699999999999992</v>
      </c>
      <c r="AU505" s="354">
        <v>12.6</v>
      </c>
      <c r="AV505" s="354">
        <v>11.38</v>
      </c>
      <c r="AW505" s="354">
        <v>2988.24</v>
      </c>
      <c r="AX505" s="354">
        <v>3543.86</v>
      </c>
      <c r="AY505" s="374">
        <v>0.14834104418103863</v>
      </c>
      <c r="AZ505" s="374">
        <v>-0.40277397194480369</v>
      </c>
      <c r="BA505" s="374">
        <v>0.31264182709904109</v>
      </c>
      <c r="BB505" s="374">
        <v>-0.40331491712707179</v>
      </c>
      <c r="BC505" s="374">
        <v>0.31264182709904109</v>
      </c>
      <c r="BD505" s="354">
        <v>33.19</v>
      </c>
      <c r="BE505" s="374">
        <v>0.28515830780850815</v>
      </c>
      <c r="BF505" s="374">
        <v>0.17015804558778114</v>
      </c>
      <c r="BG505" s="354">
        <v>28.71</v>
      </c>
      <c r="BH505" s="354">
        <v>28.16</v>
      </c>
      <c r="BI505" s="354">
        <v>19.850000000000001</v>
      </c>
      <c r="BJ505" s="354">
        <v>19.239999999999998</v>
      </c>
      <c r="BK505" s="374">
        <v>-8.7260366664545147E-2</v>
      </c>
      <c r="BL505" s="374">
        <v>-3.0335584068949192E-2</v>
      </c>
      <c r="BM505" s="354">
        <v>0</v>
      </c>
      <c r="BN505" s="354">
        <v>0</v>
      </c>
      <c r="BO505" s="374">
        <v>0</v>
      </c>
      <c r="BP505" s="374">
        <v>1.7743823964408784E-2</v>
      </c>
      <c r="BQ505" s="374">
        <v>2.4631683541151982E-2</v>
      </c>
      <c r="BR505" s="354">
        <v>785.41</v>
      </c>
      <c r="BS505" s="354">
        <v>928.94</v>
      </c>
      <c r="BT505" s="354">
        <v>895.98</v>
      </c>
      <c r="BU505" s="354">
        <v>347.59</v>
      </c>
      <c r="BV505" s="354">
        <v>695.96</v>
      </c>
      <c r="BW505" s="354">
        <v>17.829999999999998</v>
      </c>
      <c r="BX505" s="354">
        <v>22.86</v>
      </c>
      <c r="BY505" s="354">
        <v>26.17</v>
      </c>
      <c r="BZ505" s="354">
        <v>58.457106556924266</v>
      </c>
      <c r="CA505" s="354">
        <v>19.3</v>
      </c>
      <c r="CB505" s="354">
        <v>0.45489521419411538</v>
      </c>
      <c r="CC505" s="354">
        <v>-0.19492940329493991</v>
      </c>
      <c r="CD505" s="354">
        <v>0.24</v>
      </c>
      <c r="CE505" s="354">
        <v>1.33</v>
      </c>
      <c r="CF505" s="354">
        <v>1.65</v>
      </c>
      <c r="CG505" s="354">
        <v>1.3</v>
      </c>
      <c r="CH505" s="353" t="s">
        <v>100</v>
      </c>
      <c r="CI505" s="355">
        <v>2740.68</v>
      </c>
    </row>
    <row r="506" spans="1:87" ht="13.5" thickBot="1">
      <c r="A506" s="353" t="s">
        <v>1253</v>
      </c>
      <c r="B506" s="353" t="s">
        <v>1254</v>
      </c>
      <c r="C506" s="353" t="s">
        <v>96</v>
      </c>
      <c r="D506" s="353" t="s">
        <v>116</v>
      </c>
      <c r="E506" s="353" t="s">
        <v>906</v>
      </c>
      <c r="F506" s="353" t="s">
        <v>105</v>
      </c>
      <c r="G506" s="353">
        <v>12</v>
      </c>
      <c r="H506" s="353">
        <v>202112</v>
      </c>
      <c r="I506" s="353">
        <v>20221103</v>
      </c>
      <c r="J506" s="353">
        <v>20230223</v>
      </c>
      <c r="K506" s="354">
        <v>3714.98</v>
      </c>
      <c r="L506" s="354">
        <v>16.760000000000002</v>
      </c>
      <c r="M506" s="354">
        <v>222</v>
      </c>
      <c r="N506" s="354">
        <v>2.25</v>
      </c>
      <c r="O506" s="354">
        <v>0.89</v>
      </c>
      <c r="P506" s="354">
        <v>0.89</v>
      </c>
      <c r="Q506" s="354">
        <v>0.82</v>
      </c>
      <c r="R506" s="354">
        <v>-2.25</v>
      </c>
      <c r="S506" s="354">
        <v>-5.41</v>
      </c>
      <c r="T506" s="354">
        <v>-4.72</v>
      </c>
      <c r="U506" s="354">
        <v>2.5499999999999998</v>
      </c>
      <c r="V506" s="354">
        <v>0.74</v>
      </c>
      <c r="W506" s="354">
        <v>2.88</v>
      </c>
      <c r="X506" s="354">
        <v>3.38</v>
      </c>
      <c r="Y506" s="374">
        <f t="shared" si="18"/>
        <v>2.8918918918918917</v>
      </c>
      <c r="Z506" s="374">
        <f t="shared" si="19"/>
        <v>0.17361111111111116</v>
      </c>
      <c r="AA506" s="354">
        <v>9.15</v>
      </c>
      <c r="AB506" s="354"/>
      <c r="AC506" s="354">
        <v>6.57</v>
      </c>
      <c r="AD506" s="354">
        <v>5.82</v>
      </c>
      <c r="AE506" s="354">
        <v>4.95</v>
      </c>
      <c r="AF506" s="354"/>
      <c r="AG506" s="354">
        <v>7.4082995406175121</v>
      </c>
      <c r="AH506" s="354">
        <v>3.3056588332992551</v>
      </c>
      <c r="AI506" s="354">
        <v>4.9551011790365989</v>
      </c>
      <c r="AJ506" s="354">
        <v>3.1418112082142251</v>
      </c>
      <c r="AK506" s="354">
        <v>3.3157748765070467</v>
      </c>
      <c r="AL506" s="354">
        <v>7.82</v>
      </c>
      <c r="AM506" s="354">
        <v>4.1500000000000004</v>
      </c>
      <c r="AN506" s="354">
        <v>1.75</v>
      </c>
      <c r="AO506" s="354">
        <v>2.4591232060886585</v>
      </c>
      <c r="AP506" s="354">
        <v>3.1059809753624763</v>
      </c>
      <c r="AQ506" s="354">
        <v>3.6765992579652038</v>
      </c>
      <c r="AR506" s="354">
        <v>5.798541067763062</v>
      </c>
      <c r="AS506" s="354">
        <v>0.18217347181137045</v>
      </c>
      <c r="AT506" s="354">
        <v>4.03</v>
      </c>
      <c r="AU506" s="354">
        <v>14.36</v>
      </c>
      <c r="AV506" s="354">
        <v>75.150000000000006</v>
      </c>
      <c r="AW506" s="354">
        <v>963.9</v>
      </c>
      <c r="AX506" s="354"/>
      <c r="AY506" s="374">
        <v>0.59564776906182559</v>
      </c>
      <c r="AZ506" s="374">
        <v>1.3237605259447218</v>
      </c>
      <c r="BA506" s="374">
        <v>7.3504228957037432</v>
      </c>
      <c r="BB506" s="374">
        <v>1.2857587078052686</v>
      </c>
      <c r="BC506" s="374">
        <v>7.3504228957037432</v>
      </c>
      <c r="BD506" s="354">
        <v>88.11</v>
      </c>
      <c r="BE506" s="374">
        <v>0.6264886263514724</v>
      </c>
      <c r="BF506" s="374">
        <v>0.37506603080539291</v>
      </c>
      <c r="BG506" s="354">
        <v>52.48</v>
      </c>
      <c r="BH506" s="354">
        <v>14.68</v>
      </c>
      <c r="BI506" s="354">
        <v>30.64</v>
      </c>
      <c r="BJ506" s="354">
        <v>10.029999999999999</v>
      </c>
      <c r="BK506" s="374">
        <v>-0.36594408576232634</v>
      </c>
      <c r="BL506" s="374">
        <v>-0.24476466709811637</v>
      </c>
      <c r="BM506" s="354">
        <v>1.31</v>
      </c>
      <c r="BN506" s="354">
        <v>1.71</v>
      </c>
      <c r="BO506" s="374">
        <v>5.4754591785671561E-2</v>
      </c>
      <c r="BP506" s="374">
        <v>0.2011965205903381</v>
      </c>
      <c r="BQ506" s="374">
        <v>0.19122405406051279</v>
      </c>
      <c r="BR506" s="354">
        <v>363.28</v>
      </c>
      <c r="BS506" s="354">
        <v>635.71</v>
      </c>
      <c r="BT506" s="354">
        <v>524.28</v>
      </c>
      <c r="BU506" s="354">
        <v>601.16999999999996</v>
      </c>
      <c r="BV506" s="354">
        <v>234.44</v>
      </c>
      <c r="BW506" s="354">
        <v>133.81</v>
      </c>
      <c r="BX506" s="354">
        <v>34.14</v>
      </c>
      <c r="BY506" s="354">
        <v>29.67</v>
      </c>
      <c r="BZ506" s="354">
        <v>36.424603147296715</v>
      </c>
      <c r="CA506" s="354">
        <v>27.68</v>
      </c>
      <c r="CB506" s="354">
        <v>0.54861980482207173</v>
      </c>
      <c r="CC506" s="354">
        <v>0.3048234484158126</v>
      </c>
      <c r="CD506" s="354">
        <v>0.38</v>
      </c>
      <c r="CE506" s="354">
        <v>0.65</v>
      </c>
      <c r="CF506" s="354">
        <v>0.49</v>
      </c>
      <c r="CG506" s="354">
        <v>0.13</v>
      </c>
      <c r="CH506" s="353" t="s">
        <v>100</v>
      </c>
      <c r="CI506" s="353">
        <v>609.30999999999995</v>
      </c>
    </row>
    <row r="507" spans="1:87" ht="13.5" thickBot="1">
      <c r="A507" s="353" t="s">
        <v>1255</v>
      </c>
      <c r="B507" s="353" t="s">
        <v>1256</v>
      </c>
      <c r="C507" s="353" t="s">
        <v>108</v>
      </c>
      <c r="D507" s="353" t="s">
        <v>97</v>
      </c>
      <c r="E507" s="353" t="s">
        <v>1257</v>
      </c>
      <c r="F507" s="353" t="s">
        <v>105</v>
      </c>
      <c r="G507" s="353">
        <v>12</v>
      </c>
      <c r="H507" s="353">
        <v>202112</v>
      </c>
      <c r="I507" s="353">
        <v>20221020</v>
      </c>
      <c r="J507" s="353">
        <v>20230124</v>
      </c>
      <c r="K507" s="354">
        <v>20313.87</v>
      </c>
      <c r="L507" s="354">
        <v>6.1</v>
      </c>
      <c r="M507" s="354">
        <v>3330</v>
      </c>
      <c r="N507" s="354">
        <v>0.52</v>
      </c>
      <c r="O507" s="354">
        <v>0.15</v>
      </c>
      <c r="P507" s="354">
        <v>0.21</v>
      </c>
      <c r="Q507" s="354">
        <v>0.12</v>
      </c>
      <c r="R507" s="354">
        <v>6.67</v>
      </c>
      <c r="S507" s="354">
        <v>-22.22</v>
      </c>
      <c r="T507" s="354">
        <v>-1.22</v>
      </c>
      <c r="U507" s="354">
        <v>0.76</v>
      </c>
      <c r="V507" s="354">
        <v>0.69</v>
      </c>
      <c r="W507" s="354">
        <v>0.61</v>
      </c>
      <c r="X507" s="354">
        <v>0.61</v>
      </c>
      <c r="Y507" s="374">
        <f t="shared" si="18"/>
        <v>-0.11594202898550721</v>
      </c>
      <c r="Z507" s="374">
        <f t="shared" si="19"/>
        <v>0</v>
      </c>
      <c r="AA507" s="354">
        <v>123</v>
      </c>
      <c r="AB507" s="354"/>
      <c r="AC507" s="354">
        <v>8.0299999999999994</v>
      </c>
      <c r="AD507" s="354">
        <v>10.08</v>
      </c>
      <c r="AE507" s="354">
        <v>9.93</v>
      </c>
      <c r="AF507" s="354"/>
      <c r="AG507" s="354">
        <v>77.146546546546546</v>
      </c>
      <c r="AH507" s="354">
        <v>6.827027027027027</v>
      </c>
      <c r="AI507" s="354">
        <v>7.857057057057057</v>
      </c>
      <c r="AJ507" s="354">
        <v>6.3612612612612613</v>
      </c>
      <c r="AK507" s="354">
        <v>6.3007942592875708</v>
      </c>
      <c r="AL507" s="354">
        <v>5.26</v>
      </c>
      <c r="AM507" s="354">
        <v>1.56</v>
      </c>
      <c r="AN507" s="354">
        <v>0.76</v>
      </c>
      <c r="AO507" s="354">
        <v>9.5646131927846836E-2</v>
      </c>
      <c r="AP507" s="354">
        <v>0.69341893608014671</v>
      </c>
      <c r="AQ507" s="354">
        <v>0.93912628038526225</v>
      </c>
      <c r="AR507" s="354">
        <v>1.1599537364868056</v>
      </c>
      <c r="AS507" s="354">
        <v>14.314414414414417</v>
      </c>
      <c r="AT507" s="354">
        <v>3.9</v>
      </c>
      <c r="AU507" s="354">
        <v>3.13</v>
      </c>
      <c r="AV507" s="354">
        <v>6.92</v>
      </c>
      <c r="AW507" s="354">
        <v>27084.560000000001</v>
      </c>
      <c r="AX507" s="354">
        <v>25037.59</v>
      </c>
      <c r="AY507" s="374">
        <v>-3.2703644735143509E-4</v>
      </c>
      <c r="AZ507" s="374">
        <v>0.2980609735171309</v>
      </c>
      <c r="BA507" s="374">
        <v>0.14283659378596086</v>
      </c>
      <c r="BB507" s="374">
        <v>0.29657794676806093</v>
      </c>
      <c r="BC507" s="374">
        <v>0.14283659378596086</v>
      </c>
      <c r="BD507" s="354">
        <v>20.53</v>
      </c>
      <c r="BE507" s="374">
        <v>0.14878198977472898</v>
      </c>
      <c r="BF507" s="374">
        <v>6.8879846570096312E-2</v>
      </c>
      <c r="BG507" s="354">
        <v>16.87</v>
      </c>
      <c r="BH507" s="354">
        <v>8.3000000000000007</v>
      </c>
      <c r="BI507" s="354">
        <v>7.45</v>
      </c>
      <c r="BJ507" s="354">
        <v>3.26</v>
      </c>
      <c r="BK507" s="374">
        <v>-0.19037608928298425</v>
      </c>
      <c r="BL507" s="374">
        <v>-1.9389018209561772E-2</v>
      </c>
      <c r="BM507" s="354">
        <v>2.44</v>
      </c>
      <c r="BN507" s="354">
        <v>1.08</v>
      </c>
      <c r="BO507" s="374">
        <v>0.2070022565320665</v>
      </c>
      <c r="BP507" s="374">
        <v>0.1379038580815346</v>
      </c>
      <c r="BQ507" s="374">
        <v>1.1140562629179092</v>
      </c>
      <c r="BR507" s="354">
        <v>3705.55</v>
      </c>
      <c r="BS507" s="354">
        <v>4751.33</v>
      </c>
      <c r="BT507" s="354">
        <v>3866.4</v>
      </c>
      <c r="BU507" s="354">
        <v>2593.3000000000002</v>
      </c>
      <c r="BV507" s="354">
        <v>2646.12</v>
      </c>
      <c r="BW507" s="354">
        <v>38.86</v>
      </c>
      <c r="BX507" s="354">
        <v>8.99</v>
      </c>
      <c r="BY507" s="354">
        <v>9.64</v>
      </c>
      <c r="BZ507" s="354">
        <v>-16.090345895715025</v>
      </c>
      <c r="CA507" s="354">
        <v>16.48</v>
      </c>
      <c r="CB507" s="354">
        <v>0.62117142809677539</v>
      </c>
      <c r="CC507" s="354">
        <v>0.15682235078312404</v>
      </c>
      <c r="CD507" s="354">
        <v>0.2</v>
      </c>
      <c r="CE507" s="354">
        <v>1.17</v>
      </c>
      <c r="CF507" s="354">
        <v>1.1000000000000001</v>
      </c>
      <c r="CG507" s="354">
        <v>0.61</v>
      </c>
      <c r="CH507" s="353" t="s">
        <v>100</v>
      </c>
      <c r="CI507" s="355">
        <v>12487.74</v>
      </c>
    </row>
    <row r="508" spans="1:87" ht="13.5" thickBot="1">
      <c r="A508" s="353" t="s">
        <v>1258</v>
      </c>
      <c r="B508" s="353" t="s">
        <v>1259</v>
      </c>
      <c r="C508" s="353" t="s">
        <v>96</v>
      </c>
      <c r="D508" s="353" t="s">
        <v>208</v>
      </c>
      <c r="E508" s="353" t="s">
        <v>209</v>
      </c>
      <c r="F508" s="353" t="s">
        <v>99</v>
      </c>
      <c r="G508" s="353">
        <v>12</v>
      </c>
      <c r="H508" s="353">
        <v>202112</v>
      </c>
      <c r="I508" s="353">
        <v>20221102</v>
      </c>
      <c r="J508" s="353">
        <v>20230215</v>
      </c>
      <c r="K508" s="354">
        <v>29303.1</v>
      </c>
      <c r="L508" s="354">
        <v>84.13</v>
      </c>
      <c r="M508" s="354">
        <v>348</v>
      </c>
      <c r="N508" s="354">
        <v>0.48</v>
      </c>
      <c r="O508" s="354">
        <v>1.03</v>
      </c>
      <c r="P508" s="354">
        <v>0.94</v>
      </c>
      <c r="Q508" s="354">
        <v>1.39</v>
      </c>
      <c r="R508" s="354">
        <v>-1.94</v>
      </c>
      <c r="S508" s="354">
        <v>2.38</v>
      </c>
      <c r="T508" s="354">
        <v>1.21</v>
      </c>
      <c r="U508" s="354">
        <v>4.08</v>
      </c>
      <c r="V508" s="354">
        <v>3.84</v>
      </c>
      <c r="W508" s="354">
        <v>4.0999999999999996</v>
      </c>
      <c r="X508" s="354">
        <v>4.38</v>
      </c>
      <c r="Y508" s="374">
        <f t="shared" si="18"/>
        <v>6.7708333333333259E-2</v>
      </c>
      <c r="Z508" s="374">
        <f t="shared" si="19"/>
        <v>6.8292682926829329E-2</v>
      </c>
      <c r="AA508" s="354">
        <v>5.94</v>
      </c>
      <c r="AB508" s="354">
        <v>6.51</v>
      </c>
      <c r="AC508" s="354">
        <v>20.62</v>
      </c>
      <c r="AD508" s="354">
        <v>20.5</v>
      </c>
      <c r="AE508" s="354">
        <v>19.23</v>
      </c>
      <c r="AF508" s="354">
        <v>3.15</v>
      </c>
      <c r="AG508" s="354">
        <v>33.808106908116287</v>
      </c>
      <c r="AH508" s="354">
        <v>4.0064076377465421</v>
      </c>
      <c r="AI508" s="354">
        <v>6.1366164344945258</v>
      </c>
      <c r="AJ508" s="354">
        <v>-3.4133741354035028</v>
      </c>
      <c r="AK508" s="354">
        <v>13.489518349995848</v>
      </c>
      <c r="AL508" s="354">
        <v>10.85</v>
      </c>
      <c r="AM508" s="354">
        <v>1.91</v>
      </c>
      <c r="AN508" s="354">
        <v>2.5</v>
      </c>
      <c r="AO508" s="354">
        <v>4.3062077657223101</v>
      </c>
      <c r="AP508" s="354">
        <v>12.357821986228297</v>
      </c>
      <c r="AQ508" s="354">
        <v>23.723942023450299</v>
      </c>
      <c r="AR508" s="354">
        <v>-42.65126726135766</v>
      </c>
      <c r="AS508" s="354">
        <v>1.3985592308374566</v>
      </c>
      <c r="AT508" s="354">
        <v>44.1</v>
      </c>
      <c r="AU508" s="354">
        <v>7.18</v>
      </c>
      <c r="AV508" s="354">
        <v>10.77</v>
      </c>
      <c r="AW508" s="354">
        <v>9863.08</v>
      </c>
      <c r="AX508" s="354">
        <v>11679.84</v>
      </c>
      <c r="AY508" s="374">
        <v>0.10766045664910612</v>
      </c>
      <c r="AZ508" s="374">
        <v>1.2745121630446237E-2</v>
      </c>
      <c r="BA508" s="374">
        <v>2.3064924720953128E-3</v>
      </c>
      <c r="BB508" s="374">
        <v>2.7117177599184769E-3</v>
      </c>
      <c r="BC508" s="374">
        <v>2.3064924720953128E-3</v>
      </c>
      <c r="BD508" s="354">
        <v>9.4499999999999993</v>
      </c>
      <c r="BE508" s="374">
        <v>4.6597907229191785E-2</v>
      </c>
      <c r="BF508" s="374">
        <v>2.6965707466701423E-2</v>
      </c>
      <c r="BG508" s="354">
        <v>4.1900000000000004</v>
      </c>
      <c r="BH508" s="354">
        <v>4.41</v>
      </c>
      <c r="BI508" s="354">
        <v>2.83</v>
      </c>
      <c r="BJ508" s="354">
        <v>2.84</v>
      </c>
      <c r="BK508" s="374">
        <v>-1.5562306479213188</v>
      </c>
      <c r="BL508" s="374">
        <v>-0.28247634793196219</v>
      </c>
      <c r="BM508" s="354">
        <v>3.03</v>
      </c>
      <c r="BN508" s="354">
        <v>2.88</v>
      </c>
      <c r="BO508" s="374">
        <v>0.6361060157706363</v>
      </c>
      <c r="BP508" s="374">
        <v>4.8398256073285115E-2</v>
      </c>
      <c r="BQ508" s="374">
        <v>-4.1234285279095222E-2</v>
      </c>
      <c r="BR508" s="354">
        <v>2154.6</v>
      </c>
      <c r="BS508" s="354">
        <v>3489.58</v>
      </c>
      <c r="BT508" s="354">
        <v>2665.17</v>
      </c>
      <c r="BU508" s="354">
        <v>17023.580000000002</v>
      </c>
      <c r="BV508" s="354">
        <v>1220.53</v>
      </c>
      <c r="BW508" s="354">
        <v>1.27</v>
      </c>
      <c r="BX508" s="354">
        <v>11.85</v>
      </c>
      <c r="BY508" s="354">
        <v>12.03</v>
      </c>
      <c r="BZ508" s="354">
        <v>3.3433927562818879</v>
      </c>
      <c r="CA508" s="354">
        <v>56.67</v>
      </c>
      <c r="CB508" s="354">
        <v>0.70087374035660277</v>
      </c>
      <c r="CC508" s="354">
        <v>5.3311201723210422</v>
      </c>
      <c r="CD508" s="354">
        <v>1.3</v>
      </c>
      <c r="CE508" s="354">
        <v>0.71</v>
      </c>
      <c r="CF508" s="354">
        <v>0.51</v>
      </c>
      <c r="CG508" s="354">
        <v>0.3</v>
      </c>
      <c r="CH508" s="353" t="s">
        <v>100</v>
      </c>
      <c r="CI508" s="355">
        <v>14599.84</v>
      </c>
    </row>
    <row r="509" spans="1:87" ht="13.5" thickBot="1">
      <c r="A509" s="353" t="s">
        <v>1260</v>
      </c>
      <c r="B509" s="353" t="s">
        <v>1261</v>
      </c>
      <c r="C509" s="353" t="s">
        <v>108</v>
      </c>
      <c r="D509" s="353" t="s">
        <v>123</v>
      </c>
      <c r="E509" s="353" t="s">
        <v>180</v>
      </c>
      <c r="F509" s="353" t="s">
        <v>105</v>
      </c>
      <c r="G509" s="353">
        <v>12</v>
      </c>
      <c r="H509" s="353">
        <v>202112</v>
      </c>
      <c r="I509" s="353">
        <v>20221103</v>
      </c>
      <c r="J509" s="353">
        <v>20230223</v>
      </c>
      <c r="K509" s="354">
        <v>3948.99</v>
      </c>
      <c r="L509" s="354">
        <v>224.52</v>
      </c>
      <c r="M509" s="354">
        <v>18</v>
      </c>
      <c r="N509" s="354">
        <v>0.64</v>
      </c>
      <c r="O509" s="354"/>
      <c r="P509" s="354"/>
      <c r="Q509" s="354"/>
      <c r="R509" s="354"/>
      <c r="S509" s="354"/>
      <c r="T509" s="354"/>
      <c r="U509" s="354">
        <v>-17.850000000000001</v>
      </c>
      <c r="V509" s="354"/>
      <c r="W509" s="354"/>
      <c r="X509" s="354"/>
      <c r="Y509" s="374" t="e">
        <f t="shared" ref="Y509:Y572" si="20">(W509/V509)-1</f>
        <v>#DIV/0!</v>
      </c>
      <c r="Z509" s="374" t="e">
        <f t="shared" ref="Z509:Z572" si="21">(X509/W509)-1</f>
        <v>#DIV/0!</v>
      </c>
      <c r="AA509" s="354"/>
      <c r="AB509" s="354"/>
      <c r="AC509" s="354"/>
      <c r="AD509" s="354"/>
      <c r="AE509" s="354"/>
      <c r="AF509" s="354"/>
      <c r="AG509" s="354">
        <v>-40.251571883441166</v>
      </c>
      <c r="AH509" s="354">
        <v>-65.791871182556193</v>
      </c>
      <c r="AI509" s="354">
        <v>16.639699605274636</v>
      </c>
      <c r="AJ509" s="354">
        <v>16.639699605274636</v>
      </c>
      <c r="AK509" s="354">
        <v>13.341587003747833</v>
      </c>
      <c r="AL509" s="354">
        <v>7.13</v>
      </c>
      <c r="AM509" s="354">
        <v>1.08</v>
      </c>
      <c r="AN509" s="354"/>
      <c r="AO509" s="354">
        <v>-4.167501330288224</v>
      </c>
      <c r="AP509" s="354">
        <v>-2.9831142022732164</v>
      </c>
      <c r="AQ509" s="354">
        <v>10.081220415617262</v>
      </c>
      <c r="AR509" s="354">
        <v>10.081220415617262</v>
      </c>
      <c r="AS509" s="354">
        <v>55.074403932723882</v>
      </c>
      <c r="AT509" s="354">
        <v>207.46</v>
      </c>
      <c r="AU509" s="354"/>
      <c r="AV509" s="354">
        <v>-70.34</v>
      </c>
      <c r="AW509" s="354">
        <v>789</v>
      </c>
      <c r="AX509" s="354"/>
      <c r="AY509" s="374">
        <v>-0.7428215153789981</v>
      </c>
      <c r="AZ509" s="374">
        <v>-0.73049108740293689</v>
      </c>
      <c r="BA509" s="374">
        <v>0</v>
      </c>
      <c r="BB509" s="374">
        <v>-0.72361494108799207</v>
      </c>
      <c r="BC509" s="374">
        <v>0</v>
      </c>
      <c r="BD509" s="354">
        <v>-5.49</v>
      </c>
      <c r="BE509" s="374">
        <v>0</v>
      </c>
      <c r="BF509" s="374">
        <v>-5.1936711210096513E-2</v>
      </c>
      <c r="BG509" s="354">
        <v>-3.58</v>
      </c>
      <c r="BH509" s="354">
        <v>7.51</v>
      </c>
      <c r="BI509" s="354">
        <v>-1.1299999999999999</v>
      </c>
      <c r="BJ509" s="354">
        <v>2.6</v>
      </c>
      <c r="BK509" s="374">
        <v>0</v>
      </c>
      <c r="BL509" s="374">
        <v>0</v>
      </c>
      <c r="BM509" s="354">
        <v>0</v>
      </c>
      <c r="BN509" s="354">
        <v>0</v>
      </c>
      <c r="BO509" s="374">
        <v>0</v>
      </c>
      <c r="BP509" s="374">
        <v>-0.29635978010160446</v>
      </c>
      <c r="BQ509" s="374">
        <v>7.4953601825561419E-2</v>
      </c>
      <c r="BR509" s="354">
        <v>491</v>
      </c>
      <c r="BS509" s="354">
        <v>565</v>
      </c>
      <c r="BT509" s="354">
        <v>574</v>
      </c>
      <c r="BU509" s="354">
        <v>1691</v>
      </c>
      <c r="BV509" s="354">
        <v>473</v>
      </c>
      <c r="BW509" s="354">
        <v>-73.05</v>
      </c>
      <c r="BX509" s="354"/>
      <c r="BY509" s="354"/>
      <c r="BZ509" s="354">
        <v>0</v>
      </c>
      <c r="CA509" s="354">
        <v>33.25</v>
      </c>
      <c r="CB509" s="354">
        <v>0.79936896807720859</v>
      </c>
      <c r="CC509" s="354">
        <v>0.96476869592121295</v>
      </c>
      <c r="CD509" s="354">
        <v>0.52</v>
      </c>
      <c r="CE509" s="354">
        <v>0.35</v>
      </c>
      <c r="CF509" s="354">
        <v>0.51</v>
      </c>
      <c r="CG509" s="354">
        <v>0.39</v>
      </c>
      <c r="CH509" s="353">
        <v>510</v>
      </c>
      <c r="CI509" s="355">
        <v>5816</v>
      </c>
    </row>
    <row r="510" spans="1:87" ht="13.5" thickBot="1">
      <c r="A510" s="353" t="s">
        <v>1262</v>
      </c>
      <c r="B510" s="353" t="s">
        <v>1263</v>
      </c>
      <c r="C510" s="353" t="s">
        <v>96</v>
      </c>
      <c r="D510" s="353" t="s">
        <v>197</v>
      </c>
      <c r="E510" s="353" t="s">
        <v>423</v>
      </c>
      <c r="F510" s="353" t="s">
        <v>105</v>
      </c>
      <c r="G510" s="353">
        <v>12</v>
      </c>
      <c r="H510" s="353">
        <v>202112</v>
      </c>
      <c r="I510" s="353">
        <v>20221026</v>
      </c>
      <c r="J510" s="353">
        <v>20230228</v>
      </c>
      <c r="K510" s="354">
        <v>4456.79</v>
      </c>
      <c r="L510" s="354">
        <v>18.41</v>
      </c>
      <c r="M510" s="354">
        <v>242</v>
      </c>
      <c r="N510" s="354">
        <v>1.39</v>
      </c>
      <c r="O510" s="354">
        <v>0.37</v>
      </c>
      <c r="P510" s="354">
        <v>0.28000000000000003</v>
      </c>
      <c r="Q510" s="354">
        <v>0.44</v>
      </c>
      <c r="R510" s="354">
        <v>-2.7</v>
      </c>
      <c r="S510" s="354">
        <v>2.7</v>
      </c>
      <c r="T510" s="354">
        <v>3.87</v>
      </c>
      <c r="U510" s="354">
        <v>1.43</v>
      </c>
      <c r="V510" s="354">
        <v>1.36</v>
      </c>
      <c r="W510" s="354">
        <v>1.41</v>
      </c>
      <c r="X510" s="354">
        <v>1.47</v>
      </c>
      <c r="Y510" s="374">
        <f t="shared" si="20"/>
        <v>3.6764705882352811E-2</v>
      </c>
      <c r="Z510" s="374">
        <f t="shared" si="21"/>
        <v>4.2553191489361764E-2</v>
      </c>
      <c r="AA510" s="354">
        <v>20.78</v>
      </c>
      <c r="AB510" s="354">
        <v>11.52</v>
      </c>
      <c r="AC510" s="354">
        <v>12.87</v>
      </c>
      <c r="AD510" s="354">
        <v>13.01</v>
      </c>
      <c r="AE510" s="354">
        <v>12.5</v>
      </c>
      <c r="AF510" s="354">
        <v>1.1299999999999999</v>
      </c>
      <c r="AG510" s="354">
        <v>10.71720474049857</v>
      </c>
      <c r="AH510" s="354">
        <v>0.72905598692276252</v>
      </c>
      <c r="AI510" s="354">
        <v>1.3179403351042092</v>
      </c>
      <c r="AJ510" s="354">
        <v>1.1078872088271352</v>
      </c>
      <c r="AK510" s="354">
        <v>13.938415503875971</v>
      </c>
      <c r="AL510" s="354">
        <v>8.92</v>
      </c>
      <c r="AM510" s="354">
        <v>1.93</v>
      </c>
      <c r="AN510" s="354">
        <v>1.7</v>
      </c>
      <c r="AO510" s="354">
        <v>2.3488423260247857</v>
      </c>
      <c r="AP510" s="354">
        <v>12.571099999999999</v>
      </c>
      <c r="AQ510" s="354">
        <v>19.100275968992246</v>
      </c>
      <c r="AR510" s="354">
        <v>22.721648838067132</v>
      </c>
      <c r="AS510" s="354">
        <v>0.95627298733142618</v>
      </c>
      <c r="AT510" s="354">
        <v>9.52</v>
      </c>
      <c r="AU510" s="354">
        <v>-8.42</v>
      </c>
      <c r="AV510" s="354">
        <v>29.46</v>
      </c>
      <c r="AW510" s="354">
        <v>2399.8000000000002</v>
      </c>
      <c r="AX510" s="354">
        <v>2537.83</v>
      </c>
      <c r="AY510" s="374">
        <v>0.29459998921076763</v>
      </c>
      <c r="AZ510" s="374">
        <v>1.6856010568031703</v>
      </c>
      <c r="BA510" s="374">
        <v>0.28878384185646755</v>
      </c>
      <c r="BB510" s="374">
        <v>1.7329025309639201</v>
      </c>
      <c r="BC510" s="374">
        <v>0.28878384185646755</v>
      </c>
      <c r="BD510" s="354">
        <v>14.64</v>
      </c>
      <c r="BE510" s="374">
        <v>7.2126137697366963E-2</v>
      </c>
      <c r="BF510" s="374">
        <v>4.3880362062180246E-2</v>
      </c>
      <c r="BG510" s="354">
        <v>8.24</v>
      </c>
      <c r="BH510" s="354">
        <v>5.3</v>
      </c>
      <c r="BI510" s="354">
        <v>7.07</v>
      </c>
      <c r="BJ510" s="354">
        <v>4.47</v>
      </c>
      <c r="BK510" s="374">
        <v>-0.1593798449612403</v>
      </c>
      <c r="BL510" s="374">
        <v>-1.9599618684461393E-2</v>
      </c>
      <c r="BM510" s="354">
        <v>1.74</v>
      </c>
      <c r="BN510" s="354">
        <v>0.5</v>
      </c>
      <c r="BO510" s="374">
        <v>0.43892376681614353</v>
      </c>
      <c r="BP510" s="374">
        <v>3.9687315564657731E-2</v>
      </c>
      <c r="BQ510" s="374">
        <v>6.0309592206158696E-2</v>
      </c>
      <c r="BR510" s="354">
        <v>305.89999999999998</v>
      </c>
      <c r="BS510" s="354">
        <v>469.8</v>
      </c>
      <c r="BT510" s="354">
        <v>510.7</v>
      </c>
      <c r="BU510" s="354">
        <v>1894.2</v>
      </c>
      <c r="BV510" s="354">
        <v>203.3</v>
      </c>
      <c r="BW510" s="354">
        <v>168.56</v>
      </c>
      <c r="BX510" s="354">
        <v>6.8</v>
      </c>
      <c r="BY510" s="354">
        <v>13.59</v>
      </c>
      <c r="BZ510" s="354">
        <v>6.0092250922509223</v>
      </c>
      <c r="CA510" s="354">
        <v>45.01</v>
      </c>
      <c r="CB510" s="354">
        <v>0.52672649239172842</v>
      </c>
      <c r="CC510" s="354">
        <v>3.3973469387755104</v>
      </c>
      <c r="CD510" s="354">
        <v>0.82</v>
      </c>
      <c r="CE510" s="354">
        <v>3.33</v>
      </c>
      <c r="CF510" s="354">
        <v>2.2599999999999998</v>
      </c>
      <c r="CG510" s="354">
        <v>1.08</v>
      </c>
      <c r="CH510" s="353" t="s">
        <v>100</v>
      </c>
      <c r="CI510" s="355">
        <v>2500.8000000000002</v>
      </c>
    </row>
    <row r="511" spans="1:87" ht="13.5" thickBot="1">
      <c r="A511" s="353" t="s">
        <v>1264</v>
      </c>
      <c r="B511" s="353" t="s">
        <v>1265</v>
      </c>
      <c r="C511" s="353" t="s">
        <v>108</v>
      </c>
      <c r="D511" s="353" t="s">
        <v>129</v>
      </c>
      <c r="E511" s="353" t="s">
        <v>130</v>
      </c>
      <c r="F511" s="353" t="s">
        <v>105</v>
      </c>
      <c r="G511" s="353">
        <v>12</v>
      </c>
      <c r="H511" s="353">
        <v>202112</v>
      </c>
      <c r="I511" s="353">
        <v>20221110</v>
      </c>
      <c r="J511" s="353">
        <v>20230209</v>
      </c>
      <c r="K511" s="354">
        <v>216113.13</v>
      </c>
      <c r="L511" s="354">
        <v>69.739999999999995</v>
      </c>
      <c r="M511" s="354">
        <v>3099</v>
      </c>
      <c r="N511" s="354">
        <v>0.54</v>
      </c>
      <c r="O511" s="354">
        <v>0.77</v>
      </c>
      <c r="P511" s="354">
        <v>0.72</v>
      </c>
      <c r="Q511" s="354"/>
      <c r="R511" s="354">
        <v>9.09</v>
      </c>
      <c r="S511" s="354">
        <v>10.26</v>
      </c>
      <c r="T511" s="354">
        <v>9.73</v>
      </c>
      <c r="U511" s="354">
        <v>3.49</v>
      </c>
      <c r="V511" s="354">
        <v>2.58</v>
      </c>
      <c r="W511" s="354">
        <v>3.34</v>
      </c>
      <c r="X511" s="354">
        <v>3.63</v>
      </c>
      <c r="Y511" s="374">
        <f t="shared" si="20"/>
        <v>0.29457364341085257</v>
      </c>
      <c r="Z511" s="374">
        <f t="shared" si="21"/>
        <v>8.6826347305389184E-2</v>
      </c>
      <c r="AA511" s="354">
        <v>11.75</v>
      </c>
      <c r="AB511" s="354">
        <v>14.67</v>
      </c>
      <c r="AC511" s="354">
        <v>19.98</v>
      </c>
      <c r="AD511" s="354">
        <v>20.89</v>
      </c>
      <c r="AE511" s="354">
        <v>19.21</v>
      </c>
      <c r="AF511" s="354">
        <v>1.42</v>
      </c>
      <c r="AG511" s="354">
        <v>14.292312661498707</v>
      </c>
      <c r="AH511" s="354">
        <v>8.7209302325581394E-3</v>
      </c>
      <c r="AI511" s="354">
        <v>3.0035529715762275</v>
      </c>
      <c r="AJ511" s="354">
        <v>2.0823643410852712</v>
      </c>
      <c r="AK511" s="354">
        <v>22.619877406172705</v>
      </c>
      <c r="AL511" s="354">
        <v>15.35</v>
      </c>
      <c r="AM511" s="354">
        <v>6.15</v>
      </c>
      <c r="AN511" s="354">
        <v>4.79</v>
      </c>
      <c r="AO511" s="354">
        <v>5.3149955931207487</v>
      </c>
      <c r="AP511" s="354">
        <v>30.24086922978012</v>
      </c>
      <c r="AQ511" s="354">
        <v>25.291239918270783</v>
      </c>
      <c r="AR511" s="354">
        <v>36.479485031797736</v>
      </c>
      <c r="AS511" s="354">
        <v>1.5820413436692506</v>
      </c>
      <c r="AT511" s="354">
        <v>11.34</v>
      </c>
      <c r="AU511" s="354">
        <v>16.29</v>
      </c>
      <c r="AV511" s="354">
        <v>40.58</v>
      </c>
      <c r="AW511" s="354">
        <v>37417</v>
      </c>
      <c r="AX511" s="354">
        <v>44254.35</v>
      </c>
      <c r="AY511" s="374">
        <v>0.4057557200285532</v>
      </c>
      <c r="AZ511" s="374">
        <v>-0.96495619524405518</v>
      </c>
      <c r="BA511" s="374">
        <v>-0.79542812863231305</v>
      </c>
      <c r="BB511" s="374">
        <v>-0.96721311475409844</v>
      </c>
      <c r="BC511" s="374">
        <v>-0.79542812863231305</v>
      </c>
      <c r="BD511" s="354">
        <v>29.4</v>
      </c>
      <c r="BE511" s="374">
        <v>2.2643686449844956E-3</v>
      </c>
      <c r="BF511" s="374">
        <v>4.9450549450549451E-4</v>
      </c>
      <c r="BG511" s="354">
        <v>17.09</v>
      </c>
      <c r="BH511" s="354">
        <v>15.77</v>
      </c>
      <c r="BI511" s="354">
        <v>10.88</v>
      </c>
      <c r="BJ511" s="354">
        <v>8.3000000000000007</v>
      </c>
      <c r="BK511" s="374">
        <v>-0.30669964512313153</v>
      </c>
      <c r="BL511" s="374">
        <v>-6.4453433975909066E-2</v>
      </c>
      <c r="BM511" s="354">
        <v>1.3</v>
      </c>
      <c r="BN511" s="354">
        <v>2.99</v>
      </c>
      <c r="BO511" s="374">
        <v>162.82666666666665</v>
      </c>
      <c r="BP511" s="374">
        <v>1.2836223480362289E-4</v>
      </c>
      <c r="BQ511" s="374">
        <v>3.0650049176998401E-2</v>
      </c>
      <c r="BR511" s="354">
        <v>1035</v>
      </c>
      <c r="BS511" s="354">
        <v>7565</v>
      </c>
      <c r="BT511" s="354">
        <v>14076.67</v>
      </c>
      <c r="BU511" s="354">
        <v>28134</v>
      </c>
      <c r="BV511" s="354">
        <v>112</v>
      </c>
      <c r="BW511" s="354">
        <v>-96.5</v>
      </c>
      <c r="BX511" s="354">
        <v>4.5199999999999996</v>
      </c>
      <c r="BY511" s="354">
        <v>23.89</v>
      </c>
      <c r="BZ511" s="354">
        <v>0.11875945537065052</v>
      </c>
      <c r="CA511" s="354">
        <v>39.56</v>
      </c>
      <c r="CB511" s="354">
        <v>0.62675585284280932</v>
      </c>
      <c r="CC511" s="354">
        <v>3.194162273370194</v>
      </c>
      <c r="CD511" s="354">
        <v>0.65</v>
      </c>
      <c r="CE511" s="354">
        <v>0.81</v>
      </c>
      <c r="CF511" s="354">
        <v>0.76</v>
      </c>
      <c r="CG511" s="354">
        <v>0.31</v>
      </c>
      <c r="CH511" s="353" t="s">
        <v>100</v>
      </c>
      <c r="CI511" s="355">
        <v>39287</v>
      </c>
    </row>
    <row r="512" spans="1:87" ht="13.5" thickBot="1">
      <c r="A512" s="353" t="s">
        <v>1266</v>
      </c>
      <c r="B512" s="353" t="s">
        <v>1267</v>
      </c>
      <c r="C512" s="353" t="s">
        <v>96</v>
      </c>
      <c r="D512" s="353" t="s">
        <v>123</v>
      </c>
      <c r="E512" s="353" t="s">
        <v>1268</v>
      </c>
      <c r="F512" s="353" t="s">
        <v>105</v>
      </c>
      <c r="G512" s="353">
        <v>12</v>
      </c>
      <c r="H512" s="353">
        <v>202112</v>
      </c>
      <c r="I512" s="353">
        <v>20221104</v>
      </c>
      <c r="J512" s="353">
        <v>20230210</v>
      </c>
      <c r="K512" s="354">
        <v>4103.6499999999996</v>
      </c>
      <c r="L512" s="354">
        <v>38.1</v>
      </c>
      <c r="M512" s="354">
        <v>108</v>
      </c>
      <c r="N512" s="354">
        <v>1.18</v>
      </c>
      <c r="O512" s="354">
        <v>1.55</v>
      </c>
      <c r="P512" s="354">
        <v>1.61</v>
      </c>
      <c r="Q512" s="354">
        <v>1.33</v>
      </c>
      <c r="R512" s="354">
        <v>7.1</v>
      </c>
      <c r="S512" s="354">
        <v>36.71</v>
      </c>
      <c r="T512" s="354">
        <v>28.12</v>
      </c>
      <c r="U512" s="354">
        <v>7.98</v>
      </c>
      <c r="V512" s="354">
        <v>5.91</v>
      </c>
      <c r="W512" s="354">
        <v>7.95</v>
      </c>
      <c r="X512" s="354">
        <v>6.49</v>
      </c>
      <c r="Y512" s="374">
        <f t="shared" si="20"/>
        <v>0.34517766497461921</v>
      </c>
      <c r="Z512" s="374">
        <f t="shared" si="21"/>
        <v>-0.18364779874213832</v>
      </c>
      <c r="AA512" s="354">
        <v>13.61</v>
      </c>
      <c r="AB512" s="354">
        <v>10</v>
      </c>
      <c r="AC512" s="354">
        <v>4.7699999999999996</v>
      </c>
      <c r="AD512" s="354">
        <v>4.79</v>
      </c>
      <c r="AE512" s="354">
        <v>5.88</v>
      </c>
      <c r="AF512" s="354">
        <v>0.48</v>
      </c>
      <c r="AG512" s="354">
        <v>9.52639655656405</v>
      </c>
      <c r="AH512" s="354">
        <v>8.0937026293627774</v>
      </c>
      <c r="AI512" s="354">
        <v>5.6848975390661556</v>
      </c>
      <c r="AJ512" s="354">
        <v>5.6538879011883596</v>
      </c>
      <c r="AK512" s="354">
        <v>6.6069792361059676</v>
      </c>
      <c r="AL512" s="354">
        <v>5.85</v>
      </c>
      <c r="AM512" s="354">
        <v>0.96</v>
      </c>
      <c r="AN512" s="354">
        <v>3.99</v>
      </c>
      <c r="AO512" s="354">
        <v>4.2778018752836209</v>
      </c>
      <c r="AP512" s="354">
        <v>4.1600552869323009</v>
      </c>
      <c r="AQ512" s="354">
        <v>7.1684734464113768</v>
      </c>
      <c r="AR512" s="354">
        <v>7.207790067043895</v>
      </c>
      <c r="AS512" s="354">
        <v>43.64471788153832</v>
      </c>
      <c r="AT512" s="354">
        <v>39.869999999999997</v>
      </c>
      <c r="AU512" s="354">
        <v>13.11</v>
      </c>
      <c r="AV512" s="354">
        <v>7.68</v>
      </c>
      <c r="AW512" s="354">
        <v>1028.51</v>
      </c>
      <c r="AX512" s="354">
        <v>1030.02</v>
      </c>
      <c r="AY512" s="374">
        <v>7.6800180913234928E-2</v>
      </c>
      <c r="AZ512" s="374">
        <v>0.65064243017037049</v>
      </c>
      <c r="BA512" s="374">
        <v>0</v>
      </c>
      <c r="BB512" s="374">
        <v>0.57583547557840609</v>
      </c>
      <c r="BC512" s="374">
        <v>0</v>
      </c>
      <c r="BD512" s="354">
        <v>20.329999999999998</v>
      </c>
      <c r="BE512" s="374">
        <v>0</v>
      </c>
      <c r="BF512" s="374">
        <v>0.15565753880218194</v>
      </c>
      <c r="BG512" s="354">
        <v>20.329999999999998</v>
      </c>
      <c r="BH512" s="354">
        <v>17.899999999999999</v>
      </c>
      <c r="BI512" s="354">
        <v>15.45</v>
      </c>
      <c r="BJ512" s="354">
        <v>13.32</v>
      </c>
      <c r="BK512" s="374">
        <v>-5.4547399781086177E-3</v>
      </c>
      <c r="BL512" s="374">
        <v>-3.2551277593444953E-3</v>
      </c>
      <c r="BM512" s="354">
        <v>2.41</v>
      </c>
      <c r="BN512" s="354">
        <v>1.03</v>
      </c>
      <c r="BO512" s="374">
        <v>0.10625544814063775</v>
      </c>
      <c r="BP512" s="374">
        <v>0.21548729045161813</v>
      </c>
      <c r="BQ512" s="374">
        <v>0.15052949683675076</v>
      </c>
      <c r="BR512" s="354">
        <v>830.6</v>
      </c>
      <c r="BS512" s="354">
        <v>867.71</v>
      </c>
      <c r="BT512" s="354">
        <v>718.9</v>
      </c>
      <c r="BU512" s="354" t="s">
        <v>100</v>
      </c>
      <c r="BV512" s="354">
        <v>681.78</v>
      </c>
      <c r="BW512" s="354">
        <v>65.06</v>
      </c>
      <c r="BX512" s="354">
        <v>84.17</v>
      </c>
      <c r="BY512" s="354">
        <v>84.17</v>
      </c>
      <c r="BZ512" s="354">
        <v>0</v>
      </c>
      <c r="CA512" s="354">
        <v>0</v>
      </c>
      <c r="CB512" s="354">
        <v>0.22723012670364648</v>
      </c>
      <c r="CC512" s="354">
        <v>0.32584998404817261</v>
      </c>
      <c r="CD512" s="354">
        <v>0</v>
      </c>
      <c r="CE512" s="354">
        <v>0.54</v>
      </c>
      <c r="CF512" s="354">
        <v>0.42</v>
      </c>
      <c r="CG512" s="354">
        <v>0.35</v>
      </c>
      <c r="CH512" s="353" t="s">
        <v>100</v>
      </c>
      <c r="CI512" s="355">
        <v>4236.1099999999997</v>
      </c>
    </row>
    <row r="513" spans="1:87" ht="13.5" thickBot="1">
      <c r="A513" s="353" t="s">
        <v>1269</v>
      </c>
      <c r="B513" s="353" t="s">
        <v>1270</v>
      </c>
      <c r="C513" s="353" t="s">
        <v>96</v>
      </c>
      <c r="D513" s="353" t="s">
        <v>123</v>
      </c>
      <c r="E513" s="353" t="s">
        <v>263</v>
      </c>
      <c r="F513" s="353" t="s">
        <v>99</v>
      </c>
      <c r="G513" s="353">
        <v>12</v>
      </c>
      <c r="H513" s="353">
        <v>202112</v>
      </c>
      <c r="I513" s="353">
        <v>20221026</v>
      </c>
      <c r="J513" s="353">
        <v>20230201</v>
      </c>
      <c r="K513" s="354">
        <v>14133.17</v>
      </c>
      <c r="L513" s="354">
        <v>218.26</v>
      </c>
      <c r="M513" s="354">
        <v>64.75</v>
      </c>
      <c r="N513" s="354">
        <v>0.73</v>
      </c>
      <c r="O513" s="354">
        <v>3.68</v>
      </c>
      <c r="P513" s="354">
        <v>3.75</v>
      </c>
      <c r="Q513" s="354">
        <v>3.74</v>
      </c>
      <c r="R513" s="354">
        <v>0.27</v>
      </c>
      <c r="S513" s="354">
        <v>3.66</v>
      </c>
      <c r="T513" s="354">
        <v>1.36</v>
      </c>
      <c r="U513" s="354">
        <v>13.99</v>
      </c>
      <c r="V513" s="354">
        <v>12.47</v>
      </c>
      <c r="W513" s="354">
        <v>14.49</v>
      </c>
      <c r="X513" s="354">
        <v>15.36</v>
      </c>
      <c r="Y513" s="374">
        <f t="shared" si="20"/>
        <v>0.16198877305533266</v>
      </c>
      <c r="Z513" s="374">
        <f t="shared" si="21"/>
        <v>6.0041407867494678E-2</v>
      </c>
      <c r="AA513" s="354">
        <v>1.41</v>
      </c>
      <c r="AB513" s="354">
        <v>7.33</v>
      </c>
      <c r="AC513" s="354">
        <v>15.6</v>
      </c>
      <c r="AD513" s="354">
        <v>15.07</v>
      </c>
      <c r="AE513" s="354">
        <v>14.21</v>
      </c>
      <c r="AF513" s="354">
        <v>2.06</v>
      </c>
      <c r="AG513" s="354">
        <v>24.02758587277361</v>
      </c>
      <c r="AH513" s="354">
        <v>5.5337501055569316</v>
      </c>
      <c r="AI513" s="354">
        <v>1.6732161702214401</v>
      </c>
      <c r="AJ513" s="354">
        <v>1.2729351623597029</v>
      </c>
      <c r="AK513" s="354">
        <v>126.77381666227096</v>
      </c>
      <c r="AL513" s="354">
        <v>15.47</v>
      </c>
      <c r="AM513" s="354">
        <v>2.4</v>
      </c>
      <c r="AN513" s="354">
        <v>9.0399999999999991</v>
      </c>
      <c r="AO513" s="354">
        <v>12.789436145460639</v>
      </c>
      <c r="AP513" s="354">
        <v>17.691217565713387</v>
      </c>
      <c r="AQ513" s="354">
        <v>183.65784452629401</v>
      </c>
      <c r="AR513" s="354">
        <v>241.40999819641587</v>
      </c>
      <c r="AS513" s="354">
        <v>2.8344745266030982</v>
      </c>
      <c r="AT513" s="354">
        <v>90.82</v>
      </c>
      <c r="AU513" s="354">
        <v>1.96</v>
      </c>
      <c r="AV513" s="354">
        <v>-3.69</v>
      </c>
      <c r="AW513" s="354">
        <v>1440.56</v>
      </c>
      <c r="AX513" s="354">
        <v>1599.86</v>
      </c>
      <c r="AY513" s="374">
        <v>-3.6899263779727597E-2</v>
      </c>
      <c r="AZ513" s="374">
        <v>-0.14118515653840069</v>
      </c>
      <c r="BA513" s="374">
        <v>7.8450922898170891E-2</v>
      </c>
      <c r="BB513" s="374">
        <v>-0.14107305579916915</v>
      </c>
      <c r="BC513" s="374">
        <v>7.8450922898170891E-2</v>
      </c>
      <c r="BD513" s="354">
        <v>4.78</v>
      </c>
      <c r="BE513" s="374">
        <v>3.9005898756461488E-2</v>
      </c>
      <c r="BF513" s="374">
        <v>2.8518265919854756E-2</v>
      </c>
      <c r="BG513" s="354">
        <v>2.37</v>
      </c>
      <c r="BH513" s="354">
        <v>3.46</v>
      </c>
      <c r="BI513" s="354">
        <v>2.27</v>
      </c>
      <c r="BJ513" s="354">
        <v>3.33</v>
      </c>
      <c r="BK513" s="374">
        <v>-0.23922850793915121</v>
      </c>
      <c r="BL513" s="374">
        <v>-1.6659227022690886E-2</v>
      </c>
      <c r="BM513" s="354">
        <v>4.03</v>
      </c>
      <c r="BN513" s="354">
        <v>2.97</v>
      </c>
      <c r="BO513" s="374">
        <v>1.5703636474790572</v>
      </c>
      <c r="BP513" s="374">
        <v>2.6087828142357775E-2</v>
      </c>
      <c r="BQ513" s="374">
        <v>6.0010143426348431E-3</v>
      </c>
      <c r="BR513" s="354">
        <v>718.82</v>
      </c>
      <c r="BS513" s="354">
        <v>1248.42</v>
      </c>
      <c r="BT513" s="354">
        <v>918.42</v>
      </c>
      <c r="BU513" s="354">
        <v>6287.41</v>
      </c>
      <c r="BV513" s="354">
        <v>488.55</v>
      </c>
      <c r="BW513" s="354">
        <v>-14.12</v>
      </c>
      <c r="BX513" s="354">
        <v>23.03</v>
      </c>
      <c r="BY513" s="354">
        <v>18.489999999999998</v>
      </c>
      <c r="BZ513" s="354">
        <v>2.0194464446638696</v>
      </c>
      <c r="CA513" s="354">
        <v>51.3</v>
      </c>
      <c r="CB513" s="354">
        <v>0.53182188678527886</v>
      </c>
      <c r="CC513" s="354">
        <v>5.4794703463507997</v>
      </c>
      <c r="CD513" s="354">
        <v>1.05</v>
      </c>
      <c r="CE513" s="354">
        <v>1.1299999999999999</v>
      </c>
      <c r="CF513" s="354">
        <v>2.21</v>
      </c>
      <c r="CG513" s="354">
        <v>2.21</v>
      </c>
      <c r="CH513" s="353" t="s">
        <v>100</v>
      </c>
      <c r="CI513" s="355">
        <v>6176.51</v>
      </c>
    </row>
    <row r="514" spans="1:87" ht="13.5" thickBot="1">
      <c r="A514" s="353" t="s">
        <v>1271</v>
      </c>
      <c r="B514" s="353" t="s">
        <v>1272</v>
      </c>
      <c r="C514" s="353" t="s">
        <v>96</v>
      </c>
      <c r="D514" s="353" t="s">
        <v>176</v>
      </c>
      <c r="E514" s="353" t="s">
        <v>378</v>
      </c>
      <c r="F514" s="353" t="s">
        <v>105</v>
      </c>
      <c r="G514" s="353">
        <v>4</v>
      </c>
      <c r="H514" s="353">
        <v>202204</v>
      </c>
      <c r="I514" s="353">
        <v>20221130</v>
      </c>
      <c r="J514" s="353">
        <v>20230302</v>
      </c>
      <c r="K514" s="354">
        <v>5341.47</v>
      </c>
      <c r="L514" s="354">
        <v>55.87</v>
      </c>
      <c r="M514" s="354">
        <v>96</v>
      </c>
      <c r="N514" s="354">
        <v>1.02</v>
      </c>
      <c r="O514" s="354">
        <v>-0.1</v>
      </c>
      <c r="P514" s="354">
        <v>0.06</v>
      </c>
      <c r="Q514" s="354">
        <v>7.0000000000000007E-2</v>
      </c>
      <c r="R514" s="354">
        <v>100</v>
      </c>
      <c r="S514" s="354">
        <v>11.76</v>
      </c>
      <c r="T514" s="354">
        <v>46.12</v>
      </c>
      <c r="U514" s="354">
        <v>-2.34</v>
      </c>
      <c r="V514" s="354">
        <v>-0.4</v>
      </c>
      <c r="W514" s="354">
        <v>-0.01</v>
      </c>
      <c r="X514" s="354">
        <v>0.91</v>
      </c>
      <c r="Y514" s="374">
        <f t="shared" si="20"/>
        <v>-0.97499999999999998</v>
      </c>
      <c r="Z514" s="374">
        <f t="shared" si="21"/>
        <v>-92</v>
      </c>
      <c r="AA514" s="354"/>
      <c r="AB514" s="354">
        <v>22.1</v>
      </c>
      <c r="AC514" s="354"/>
      <c r="AD514" s="354"/>
      <c r="AE514" s="354">
        <v>61.69</v>
      </c>
      <c r="AF514" s="354"/>
      <c r="AG514" s="354">
        <v>10.259262196351992</v>
      </c>
      <c r="AH514" s="354">
        <v>-2.5096963872992273</v>
      </c>
      <c r="AI514" s="354">
        <v>3.0858126839723016E-2</v>
      </c>
      <c r="AJ514" s="354">
        <v>-1.9243048155066982E-2</v>
      </c>
      <c r="AK514" s="354">
        <v>1799.525949466168</v>
      </c>
      <c r="AL514" s="354"/>
      <c r="AM514" s="354">
        <v>13.57</v>
      </c>
      <c r="AN514" s="354">
        <v>5.46</v>
      </c>
      <c r="AO514" s="354">
        <v>5.1490771628616221</v>
      </c>
      <c r="AP514" s="354">
        <v>-25.807173262220125</v>
      </c>
      <c r="AQ514" s="354">
        <v>1711.8904513362802</v>
      </c>
      <c r="AR514" s="354">
        <v>-2745.1852875572522</v>
      </c>
      <c r="AS514" s="354">
        <v>8.983974821783038</v>
      </c>
      <c r="AT514" s="354">
        <v>4.0999999999999996</v>
      </c>
      <c r="AU514" s="354">
        <v>44.3</v>
      </c>
      <c r="AV514" s="354">
        <v>41.72</v>
      </c>
      <c r="AW514" s="354">
        <v>862.37</v>
      </c>
      <c r="AX514" s="354">
        <v>1069.99</v>
      </c>
      <c r="AY514" s="374">
        <v>0.42296665263551753</v>
      </c>
      <c r="AZ514" s="374">
        <v>0.22575280845107493</v>
      </c>
      <c r="BA514" s="374">
        <v>0.24328336401624737</v>
      </c>
      <c r="BB514" s="374">
        <v>0.30188679245283023</v>
      </c>
      <c r="BC514" s="374">
        <v>0.24328336401624737</v>
      </c>
      <c r="BD514" s="354">
        <v>-53.77</v>
      </c>
      <c r="BE514" s="374">
        <v>-0.21358934138156979</v>
      </c>
      <c r="BF514" s="374">
        <v>-0.15363863395784302</v>
      </c>
      <c r="BG514" s="354">
        <v>-22.51</v>
      </c>
      <c r="BH514" s="354">
        <v>-27.87</v>
      </c>
      <c r="BI514" s="354">
        <v>-13.79</v>
      </c>
      <c r="BJ514" s="354">
        <v>-15.74</v>
      </c>
      <c r="BK514" s="374">
        <v>-1.6235974158449509</v>
      </c>
      <c r="BL514" s="374">
        <v>-4.8835066338985926E-3</v>
      </c>
      <c r="BM514" s="354">
        <v>0</v>
      </c>
      <c r="BN514" s="354">
        <v>0</v>
      </c>
      <c r="BO514" s="374">
        <v>0</v>
      </c>
      <c r="BP514" s="374">
        <v>-4.5195324820803663E-2</v>
      </c>
      <c r="BQ514" s="374">
        <v>-3.4653427255658181E-4</v>
      </c>
      <c r="BR514" s="354">
        <v>-177.07</v>
      </c>
      <c r="BS514" s="354">
        <v>-95.8</v>
      </c>
      <c r="BT514" s="354">
        <v>-100.66</v>
      </c>
      <c r="BU514" s="354">
        <v>566.52</v>
      </c>
      <c r="BV514" s="354">
        <v>-203.85</v>
      </c>
      <c r="BW514" s="354">
        <v>-57.49</v>
      </c>
      <c r="BX514" s="354">
        <v>-24.46</v>
      </c>
      <c r="BY514" s="354">
        <v>-22.45</v>
      </c>
      <c r="BZ514" s="354">
        <v>-16.776356830941985</v>
      </c>
      <c r="CA514" s="354">
        <v>59.15</v>
      </c>
      <c r="CB514" s="354">
        <v>0.75438643810938433</v>
      </c>
      <c r="CC514" s="354">
        <v>1.3211268760764372</v>
      </c>
      <c r="CD514" s="354">
        <v>1.45</v>
      </c>
      <c r="CE514" s="354">
        <v>1.91</v>
      </c>
      <c r="CF514" s="354">
        <v>1.96</v>
      </c>
      <c r="CG514" s="354">
        <v>1.6</v>
      </c>
      <c r="CH514" s="353" t="s">
        <v>100</v>
      </c>
      <c r="CI514" s="353">
        <v>415.43</v>
      </c>
    </row>
    <row r="515" spans="1:87" ht="13.5" thickBot="1">
      <c r="A515" s="353" t="s">
        <v>1273</v>
      </c>
      <c r="B515" s="353" t="s">
        <v>1274</v>
      </c>
      <c r="C515" s="353" t="s">
        <v>96</v>
      </c>
      <c r="D515" s="353" t="s">
        <v>116</v>
      </c>
      <c r="E515" s="353" t="s">
        <v>1238</v>
      </c>
      <c r="F515" s="353" t="s">
        <v>105</v>
      </c>
      <c r="G515" s="353">
        <v>12</v>
      </c>
      <c r="H515" s="353">
        <v>202112</v>
      </c>
      <c r="I515" s="353">
        <v>20221101</v>
      </c>
      <c r="J515" s="353">
        <v>20230215</v>
      </c>
      <c r="K515" s="354">
        <v>36011.620000000003</v>
      </c>
      <c r="L515" s="354">
        <v>11.66</v>
      </c>
      <c r="M515" s="354">
        <v>3088</v>
      </c>
      <c r="N515" s="354">
        <v>1.78</v>
      </c>
      <c r="O515" s="354">
        <v>0.3</v>
      </c>
      <c r="P515" s="354">
        <v>0.35</v>
      </c>
      <c r="Q515" s="354">
        <v>0.36</v>
      </c>
      <c r="R515" s="354">
        <v>0</v>
      </c>
      <c r="S515" s="354">
        <v>34.479999999999997</v>
      </c>
      <c r="T515" s="354">
        <v>16.34</v>
      </c>
      <c r="U515" s="354">
        <v>1.35</v>
      </c>
      <c r="V515" s="354">
        <v>1.87</v>
      </c>
      <c r="W515" s="354">
        <v>1.44</v>
      </c>
      <c r="X515" s="354">
        <v>1.33</v>
      </c>
      <c r="Y515" s="374">
        <f t="shared" si="20"/>
        <v>-0.22994652406417115</v>
      </c>
      <c r="Z515" s="374">
        <f t="shared" si="21"/>
        <v>-7.638888888888884E-2</v>
      </c>
      <c r="AA515" s="354">
        <v>2.59</v>
      </c>
      <c r="AB515" s="354"/>
      <c r="AC515" s="354">
        <v>8.64</v>
      </c>
      <c r="AD515" s="354">
        <v>8.09</v>
      </c>
      <c r="AE515" s="354">
        <v>8.74</v>
      </c>
      <c r="AF515" s="354"/>
      <c r="AG515" s="354">
        <v>28.511465215701516</v>
      </c>
      <c r="AH515" s="354">
        <v>1.4645679492162198</v>
      </c>
      <c r="AI515" s="354">
        <v>3.0612773675346547</v>
      </c>
      <c r="AJ515" s="354">
        <v>0.23189532322839743</v>
      </c>
      <c r="AK515" s="354">
        <v>3.8088675412611086</v>
      </c>
      <c r="AL515" s="354">
        <v>4.21</v>
      </c>
      <c r="AM515" s="354">
        <v>1.04</v>
      </c>
      <c r="AN515" s="354">
        <v>0.41</v>
      </c>
      <c r="AO515" s="354">
        <v>0.96188222464558337</v>
      </c>
      <c r="AP515" s="354">
        <v>7.7097711007921337</v>
      </c>
      <c r="AQ515" s="354">
        <v>8.9585713076597546</v>
      </c>
      <c r="AR515" s="354">
        <v>118.26315083798885</v>
      </c>
      <c r="AS515" s="354">
        <v>1.0347842984842597</v>
      </c>
      <c r="AT515" s="354">
        <v>11.17</v>
      </c>
      <c r="AU515" s="354">
        <v>10.050000000000001</v>
      </c>
      <c r="AV515" s="354">
        <v>73.069999999999993</v>
      </c>
      <c r="AW515" s="354">
        <v>67417</v>
      </c>
      <c r="AX515" s="354">
        <v>100656.04</v>
      </c>
      <c r="AY515" s="374">
        <v>0.73068234327668535</v>
      </c>
      <c r="AZ515" s="374">
        <v>9.4413580246913575</v>
      </c>
      <c r="BA515" s="374">
        <v>1.9503355704697989</v>
      </c>
      <c r="BB515" s="374">
        <v>8.875</v>
      </c>
      <c r="BC515" s="374">
        <v>1.9503355704697989</v>
      </c>
      <c r="BD515" s="354">
        <v>13.01</v>
      </c>
      <c r="BE515" s="374">
        <v>0.13247462105409541</v>
      </c>
      <c r="BF515" s="374">
        <v>4.5116232664870803E-2</v>
      </c>
      <c r="BG515" s="354">
        <v>4.99</v>
      </c>
      <c r="BH515" s="354">
        <v>3.86</v>
      </c>
      <c r="BI515" s="354">
        <v>4.1399999999999997</v>
      </c>
      <c r="BJ515" s="354">
        <v>3.3</v>
      </c>
      <c r="BK515" s="374">
        <v>-0.10823106220905628</v>
      </c>
      <c r="BL515" s="374">
        <v>-1.1620774263904034E-2</v>
      </c>
      <c r="BM515" s="354">
        <v>9.09</v>
      </c>
      <c r="BN515" s="354">
        <v>9.4</v>
      </c>
      <c r="BO515" s="374">
        <v>0.59403184431667411</v>
      </c>
      <c r="BP515" s="374">
        <v>0.12560617060173412</v>
      </c>
      <c r="BQ515" s="374">
        <v>1.9888106623361702E-2</v>
      </c>
      <c r="BR515" s="354">
        <v>9138</v>
      </c>
      <c r="BS515" s="354">
        <v>12955</v>
      </c>
      <c r="BT515" s="354">
        <v>8812</v>
      </c>
      <c r="BU515" s="354">
        <v>49022</v>
      </c>
      <c r="BV515" s="354">
        <v>5179</v>
      </c>
      <c r="BW515" s="354">
        <v>900.46</v>
      </c>
      <c r="BX515" s="354">
        <v>5.0199999999999996</v>
      </c>
      <c r="BY515" s="354">
        <v>5.05</v>
      </c>
      <c r="BZ515" s="354">
        <v>3.3602292768959434</v>
      </c>
      <c r="CA515" s="354">
        <v>54.15</v>
      </c>
      <c r="CB515" s="354">
        <v>0.61632382843902211</v>
      </c>
      <c r="CC515" s="354">
        <v>4.4318492215241738</v>
      </c>
      <c r="CD515" s="354">
        <v>1.37</v>
      </c>
      <c r="CE515" s="354">
        <v>1.08</v>
      </c>
      <c r="CF515" s="354">
        <v>0.79</v>
      </c>
      <c r="CG515" s="354">
        <v>7.0000000000000007E-2</v>
      </c>
      <c r="CH515" s="355">
        <v>6051</v>
      </c>
      <c r="CI515" s="355">
        <v>33294</v>
      </c>
    </row>
    <row r="516" spans="1:87" ht="13.5" thickBot="1">
      <c r="A516" s="353" t="s">
        <v>1275</v>
      </c>
      <c r="B516" s="353" t="s">
        <v>1276</v>
      </c>
      <c r="C516" s="353" t="s">
        <v>96</v>
      </c>
      <c r="D516" s="353" t="s">
        <v>103</v>
      </c>
      <c r="E516" s="353" t="s">
        <v>126</v>
      </c>
      <c r="F516" s="353" t="s">
        <v>99</v>
      </c>
      <c r="G516" s="353">
        <v>12</v>
      </c>
      <c r="H516" s="353">
        <v>202112</v>
      </c>
      <c r="I516" s="353">
        <v>20221101</v>
      </c>
      <c r="J516" s="353">
        <v>20230203</v>
      </c>
      <c r="K516" s="354">
        <v>61794.63</v>
      </c>
      <c r="L516" s="354">
        <v>155.38</v>
      </c>
      <c r="M516" s="354">
        <v>398</v>
      </c>
      <c r="N516" s="354">
        <v>1.17</v>
      </c>
      <c r="O516" s="354">
        <v>2.0099999999999998</v>
      </c>
      <c r="P516" s="354">
        <v>2.0499999999999998</v>
      </c>
      <c r="Q516" s="354">
        <v>1.8</v>
      </c>
      <c r="R516" s="354">
        <v>0.5</v>
      </c>
      <c r="S516" s="354">
        <v>2.75</v>
      </c>
      <c r="T516" s="354">
        <v>1.27</v>
      </c>
      <c r="U516" s="354">
        <v>7.23</v>
      </c>
      <c r="V516" s="354">
        <v>6.61</v>
      </c>
      <c r="W516" s="354">
        <v>7.56</v>
      </c>
      <c r="X516" s="354">
        <v>8.1999999999999993</v>
      </c>
      <c r="Y516" s="374">
        <f t="shared" si="20"/>
        <v>0.14372163388804826</v>
      </c>
      <c r="Z516" s="374">
        <f t="shared" si="21"/>
        <v>8.4656084656084651E-2</v>
      </c>
      <c r="AA516" s="354">
        <v>6.24</v>
      </c>
      <c r="AB516" s="354">
        <v>11</v>
      </c>
      <c r="AC516" s="354">
        <v>21.49</v>
      </c>
      <c r="AD516" s="354">
        <v>20.56</v>
      </c>
      <c r="AE516" s="354">
        <v>18.940000000000001</v>
      </c>
      <c r="AF516" s="354">
        <v>1.87</v>
      </c>
      <c r="AG516" s="354">
        <v>50.617469879518069</v>
      </c>
      <c r="AH516" s="354">
        <v>5.7505020080321287</v>
      </c>
      <c r="AI516" s="354">
        <v>5.3765060240963853</v>
      </c>
      <c r="AJ516" s="354">
        <v>3.9909638554216862</v>
      </c>
      <c r="AK516" s="354">
        <v>28.736134453781514</v>
      </c>
      <c r="AL516" s="354">
        <v>17.3</v>
      </c>
      <c r="AM516" s="354">
        <v>3.84</v>
      </c>
      <c r="AN516" s="354">
        <v>3.06</v>
      </c>
      <c r="AO516" s="354">
        <v>3.5097094118813845</v>
      </c>
      <c r="AP516" s="354">
        <v>18.78365180467091</v>
      </c>
      <c r="AQ516" s="354">
        <v>33.042390289449116</v>
      </c>
      <c r="AR516" s="354">
        <v>44.513710691823903</v>
      </c>
      <c r="AS516" s="354">
        <v>1.3002008032128514</v>
      </c>
      <c r="AT516" s="354">
        <v>40.49</v>
      </c>
      <c r="AU516" s="354">
        <v>-2.48</v>
      </c>
      <c r="AV516" s="354">
        <v>9.91</v>
      </c>
      <c r="AW516" s="354">
        <v>19628</v>
      </c>
      <c r="AX516" s="354">
        <v>20686.43</v>
      </c>
      <c r="AY516" s="374">
        <v>9.9115242468361522E-2</v>
      </c>
      <c r="AZ516" s="374">
        <v>0.5205673758865248</v>
      </c>
      <c r="BA516" s="374">
        <v>0.35032894736842107</v>
      </c>
      <c r="BB516" s="374">
        <v>0.51871260772305139</v>
      </c>
      <c r="BC516" s="374">
        <v>0.35032894736842107</v>
      </c>
      <c r="BD516" s="354">
        <v>17.66</v>
      </c>
      <c r="BE516" s="374">
        <v>0.10028508534516981</v>
      </c>
      <c r="BF516" s="374">
        <v>7.9350235522305343E-2</v>
      </c>
      <c r="BG516" s="354">
        <v>12.39</v>
      </c>
      <c r="BH516" s="354">
        <v>9.8699999999999992</v>
      </c>
      <c r="BI516" s="354">
        <v>8.35</v>
      </c>
      <c r="BJ516" s="354">
        <v>7.06</v>
      </c>
      <c r="BK516" s="374">
        <v>-0.25770308123249297</v>
      </c>
      <c r="BL516" s="374">
        <v>-2.7372805712585539E-2</v>
      </c>
      <c r="BM516" s="354">
        <v>2.09</v>
      </c>
      <c r="BN516" s="354">
        <v>2.85</v>
      </c>
      <c r="BO516" s="374">
        <v>0.56342907027498912</v>
      </c>
      <c r="BP516" s="374">
        <v>3.7220077721890801E-2</v>
      </c>
      <c r="BQ516" s="374">
        <v>2.5831481264865289E-2</v>
      </c>
      <c r="BR516" s="354">
        <v>3040</v>
      </c>
      <c r="BS516" s="354">
        <v>3962</v>
      </c>
      <c r="BT516" s="354">
        <v>3581</v>
      </c>
      <c r="BU516" s="354">
        <v>6831</v>
      </c>
      <c r="BV516" s="354">
        <v>2144</v>
      </c>
      <c r="BW516" s="354">
        <v>52.06</v>
      </c>
      <c r="BX516" s="354">
        <v>11.36</v>
      </c>
      <c r="BY516" s="354">
        <v>14.37</v>
      </c>
      <c r="BZ516" s="354">
        <v>21.053030303030305</v>
      </c>
      <c r="CA516" s="354">
        <v>33.42</v>
      </c>
      <c r="CB516" s="354">
        <v>0.53139913863345356</v>
      </c>
      <c r="CC516" s="354">
        <v>2.4479830148619959</v>
      </c>
      <c r="CD516" s="354">
        <v>0.5</v>
      </c>
      <c r="CE516" s="354">
        <v>1.28</v>
      </c>
      <c r="CF516" s="354">
        <v>0.63</v>
      </c>
      <c r="CG516" s="354">
        <v>0.17</v>
      </c>
      <c r="CH516" s="353" t="s">
        <v>100</v>
      </c>
      <c r="CI516" s="355">
        <v>16451</v>
      </c>
    </row>
    <row r="517" spans="1:87" ht="13.5" thickBot="1">
      <c r="A517" s="353" t="s">
        <v>1277</v>
      </c>
      <c r="B517" s="353" t="s">
        <v>1278</v>
      </c>
      <c r="C517" s="353" t="s">
        <v>96</v>
      </c>
      <c r="D517" s="353" t="s">
        <v>208</v>
      </c>
      <c r="E517" s="353" t="s">
        <v>209</v>
      </c>
      <c r="F517" s="353" t="s">
        <v>99</v>
      </c>
      <c r="G517" s="353">
        <v>12</v>
      </c>
      <c r="H517" s="353">
        <v>202112</v>
      </c>
      <c r="I517" s="353">
        <v>20221102</v>
      </c>
      <c r="J517" s="353">
        <v>20230222</v>
      </c>
      <c r="K517" s="354">
        <v>23764.86</v>
      </c>
      <c r="L517" s="354">
        <v>116.79</v>
      </c>
      <c r="M517" s="354">
        <v>203</v>
      </c>
      <c r="N517" s="354">
        <v>0.63</v>
      </c>
      <c r="O517" s="354">
        <v>2.67</v>
      </c>
      <c r="P517" s="354">
        <v>0.53</v>
      </c>
      <c r="Q517" s="354">
        <v>1.69</v>
      </c>
      <c r="R517" s="354">
        <v>6.37</v>
      </c>
      <c r="S517" s="354">
        <v>25.35</v>
      </c>
      <c r="T517" s="354">
        <v>8.98</v>
      </c>
      <c r="U517" s="354">
        <v>6.7</v>
      </c>
      <c r="V517" s="354">
        <v>5.98</v>
      </c>
      <c r="W517" s="354">
        <v>6.41</v>
      </c>
      <c r="X517" s="354">
        <v>6.78</v>
      </c>
      <c r="Y517" s="374">
        <f t="shared" si="20"/>
        <v>7.1906354515050008E-2</v>
      </c>
      <c r="Z517" s="374">
        <f t="shared" si="21"/>
        <v>5.7722308892355745E-2</v>
      </c>
      <c r="AA517" s="354">
        <v>-3.3</v>
      </c>
      <c r="AB517" s="354">
        <v>6.76</v>
      </c>
      <c r="AC517" s="354">
        <v>17.43</v>
      </c>
      <c r="AD517" s="354">
        <v>18.23</v>
      </c>
      <c r="AE517" s="354">
        <v>17.22</v>
      </c>
      <c r="AF517" s="354">
        <v>2.7</v>
      </c>
      <c r="AG517" s="354">
        <v>64.951912271974308</v>
      </c>
      <c r="AH517" s="354">
        <v>6.1189376492968472</v>
      </c>
      <c r="AI517" s="354">
        <v>10.31808608773602</v>
      </c>
      <c r="AJ517" s="354">
        <v>-21.224830264721209</v>
      </c>
      <c r="AK517" s="354">
        <v>11.092173395997753</v>
      </c>
      <c r="AL517" s="354">
        <v>6.79</v>
      </c>
      <c r="AM517" s="354">
        <v>1.96</v>
      </c>
      <c r="AN517" s="354">
        <v>1.8</v>
      </c>
      <c r="AO517" s="354">
        <v>3.7752961906297418</v>
      </c>
      <c r="AP517" s="354">
        <v>11.482806392728063</v>
      </c>
      <c r="AQ517" s="354">
        <v>23.765328655859864</v>
      </c>
      <c r="AR517" s="354">
        <v>-11.553105674634368</v>
      </c>
      <c r="AS517" s="354">
        <v>4.932474070129734</v>
      </c>
      <c r="AT517" s="354">
        <v>59.47</v>
      </c>
      <c r="AU517" s="354">
        <v>1.81</v>
      </c>
      <c r="AV517" s="354">
        <v>16.11</v>
      </c>
      <c r="AW517" s="354">
        <v>11742.9</v>
      </c>
      <c r="AX517" s="354">
        <v>12794.35</v>
      </c>
      <c r="AY517" s="374">
        <v>0.16109537657871018</v>
      </c>
      <c r="AZ517" s="374">
        <v>-0.20469440579872933</v>
      </c>
      <c r="BA517" s="374">
        <v>4.3201003846382112E-2</v>
      </c>
      <c r="BB517" s="374">
        <v>-0.78598442790337464</v>
      </c>
      <c r="BC517" s="374">
        <v>4.3201003846382112E-2</v>
      </c>
      <c r="BD517" s="354">
        <v>11.55</v>
      </c>
      <c r="BE517" s="374">
        <v>3.6793459802099263E-2</v>
      </c>
      <c r="BF517" s="374">
        <v>2.1108364103986255E-2</v>
      </c>
      <c r="BG517" s="354">
        <v>3.69</v>
      </c>
      <c r="BH517" s="354">
        <v>4.3499999999999996</v>
      </c>
      <c r="BI517" s="354">
        <v>2.31</v>
      </c>
      <c r="BJ517" s="354">
        <v>2.34</v>
      </c>
      <c r="BK517" s="374">
        <v>-3.0570510930267236</v>
      </c>
      <c r="BL517" s="374">
        <v>-0.4856349143405817</v>
      </c>
      <c r="BM517" s="354">
        <v>3.66</v>
      </c>
      <c r="BN517" s="354">
        <v>3.8</v>
      </c>
      <c r="BO517" s="374">
        <v>0.67005095246740221</v>
      </c>
      <c r="BP517" s="374">
        <v>5.3463850146761437E-2</v>
      </c>
      <c r="BQ517" s="374">
        <v>-0.18545067946458019</v>
      </c>
      <c r="BR517" s="354">
        <v>2173.8000000000002</v>
      </c>
      <c r="BS517" s="354">
        <v>4416.75</v>
      </c>
      <c r="BT517" s="354">
        <v>3458.66</v>
      </c>
      <c r="BU517" s="354">
        <v>24841.57</v>
      </c>
      <c r="BV517" s="354">
        <v>1118.72</v>
      </c>
      <c r="BW517" s="354">
        <v>-20.47</v>
      </c>
      <c r="BX517" s="354">
        <v>9.4600000000000009</v>
      </c>
      <c r="BY517" s="354">
        <v>10.31</v>
      </c>
      <c r="BZ517" s="354">
        <v>1.9265749828749641</v>
      </c>
      <c r="CA517" s="354">
        <v>66.89</v>
      </c>
      <c r="CB517" s="354">
        <v>0.79323094526275795</v>
      </c>
      <c r="CC517" s="354">
        <v>6.1233484434938763</v>
      </c>
      <c r="CD517" s="354">
        <v>2.04</v>
      </c>
      <c r="CE517" s="354">
        <v>0.9</v>
      </c>
      <c r="CF517" s="354">
        <v>0.39</v>
      </c>
      <c r="CG517" s="354">
        <v>0.17</v>
      </c>
      <c r="CH517" s="353">
        <v>68.11</v>
      </c>
      <c r="CI517" s="355">
        <v>11637.28</v>
      </c>
    </row>
    <row r="518" spans="1:87" ht="13.5" thickBot="1">
      <c r="A518" s="353" t="s">
        <v>1279</v>
      </c>
      <c r="B518" s="353" t="s">
        <v>1280</v>
      </c>
      <c r="C518" s="353" t="s">
        <v>96</v>
      </c>
      <c r="D518" s="353" t="s">
        <v>116</v>
      </c>
      <c r="E518" s="353" t="s">
        <v>312</v>
      </c>
      <c r="F518" s="353" t="s">
        <v>105</v>
      </c>
      <c r="G518" s="353">
        <v>12</v>
      </c>
      <c r="H518" s="353">
        <v>202112</v>
      </c>
      <c r="I518" s="353">
        <v>20221101</v>
      </c>
      <c r="J518" s="353">
        <v>20230228</v>
      </c>
      <c r="K518" s="354">
        <v>3067.06</v>
      </c>
      <c r="L518" s="354">
        <v>7.06</v>
      </c>
      <c r="M518" s="354">
        <v>434</v>
      </c>
      <c r="N518" s="354">
        <v>1.92</v>
      </c>
      <c r="O518" s="354">
        <v>0.13</v>
      </c>
      <c r="P518" s="354">
        <v>0.15</v>
      </c>
      <c r="Q518" s="354">
        <v>0.14000000000000001</v>
      </c>
      <c r="R518" s="354">
        <v>-30.77</v>
      </c>
      <c r="S518" s="354">
        <v>0</v>
      </c>
      <c r="T518" s="354">
        <v>-44.66</v>
      </c>
      <c r="U518" s="354">
        <v>0.27</v>
      </c>
      <c r="V518" s="354">
        <v>0.65</v>
      </c>
      <c r="W518" s="354">
        <v>0.56000000000000005</v>
      </c>
      <c r="X518" s="354">
        <v>0.52</v>
      </c>
      <c r="Y518" s="374">
        <f t="shared" si="20"/>
        <v>-0.13846153846153841</v>
      </c>
      <c r="Z518" s="374">
        <f t="shared" si="21"/>
        <v>-7.1428571428571508E-2</v>
      </c>
      <c r="AA518" s="354">
        <v>-60.16</v>
      </c>
      <c r="AB518" s="354">
        <v>2.57</v>
      </c>
      <c r="AC518" s="354">
        <v>26.15</v>
      </c>
      <c r="AD518" s="354">
        <v>12.61</v>
      </c>
      <c r="AE518" s="354">
        <v>13.64</v>
      </c>
      <c r="AF518" s="354">
        <v>4.91</v>
      </c>
      <c r="AG518" s="354">
        <v>2.882625511136546</v>
      </c>
      <c r="AH518" s="354">
        <v>-4.4148328825793586</v>
      </c>
      <c r="AI518" s="354">
        <v>2.5228753796025365</v>
      </c>
      <c r="AJ518" s="354">
        <v>1.7007255139056832</v>
      </c>
      <c r="AK518" s="354">
        <v>2.6636274047982087</v>
      </c>
      <c r="AL518" s="354">
        <v>5.46</v>
      </c>
      <c r="AM518" s="354">
        <v>2.12</v>
      </c>
      <c r="AN518" s="354">
        <v>2.46</v>
      </c>
      <c r="AO518" s="354">
        <v>7.7573692822491553</v>
      </c>
      <c r="AP518" s="354">
        <v>-6.0672118569942901</v>
      </c>
      <c r="AQ518" s="354">
        <v>8.8635335590144546</v>
      </c>
      <c r="AR518" s="354">
        <v>13.14826549580329</v>
      </c>
      <c r="AS518" s="354">
        <v>0.11092009193534988</v>
      </c>
      <c r="AT518" s="354">
        <v>3.33</v>
      </c>
      <c r="AU518" s="354">
        <v>-6.23</v>
      </c>
      <c r="AV518" s="354">
        <v>-12.83</v>
      </c>
      <c r="AW518" s="354">
        <v>1317.04</v>
      </c>
      <c r="AX518" s="354">
        <v>1397.93</v>
      </c>
      <c r="AY518" s="374">
        <v>-0.12826634454685354</v>
      </c>
      <c r="AZ518" s="374">
        <v>-4.2625232787877065</v>
      </c>
      <c r="BA518" s="374">
        <v>-0.23163598569420576</v>
      </c>
      <c r="BB518" s="374">
        <v>-3.9759344059915569</v>
      </c>
      <c r="BC518" s="374">
        <v>-0.23163598569420576</v>
      </c>
      <c r="BD518" s="354">
        <v>8.31</v>
      </c>
      <c r="BE518" s="374">
        <v>6.5721975273179661E-2</v>
      </c>
      <c r="BF518" s="374">
        <v>-0.1955526058719986</v>
      </c>
      <c r="BG518" s="354">
        <v>1.66</v>
      </c>
      <c r="BH518" s="354">
        <v>5.37</v>
      </c>
      <c r="BI518" s="354">
        <v>1.45</v>
      </c>
      <c r="BJ518" s="354">
        <v>4.96</v>
      </c>
      <c r="BK518" s="374">
        <v>-0.32587811207162282</v>
      </c>
      <c r="BL518" s="374">
        <v>-0.28520869690516981</v>
      </c>
      <c r="BM518" s="354">
        <v>8.5</v>
      </c>
      <c r="BN518" s="354">
        <v>9.3000000000000007</v>
      </c>
      <c r="BO518" s="374">
        <v>-0.13590548407110961</v>
      </c>
      <c r="BP518" s="374">
        <v>-0.65696917895526175</v>
      </c>
      <c r="BQ518" s="374">
        <v>0.25308415385501237</v>
      </c>
      <c r="BR518" s="354">
        <v>-1332.39</v>
      </c>
      <c r="BS518" s="354">
        <v>-997.17</v>
      </c>
      <c r="BT518" s="354">
        <v>559.29999999999995</v>
      </c>
      <c r="BU518" s="354">
        <v>6939.94</v>
      </c>
      <c r="BV518" s="354">
        <v>-1380.48</v>
      </c>
      <c r="BW518" s="354">
        <v>-426.25</v>
      </c>
      <c r="BX518" s="354">
        <v>-153.15</v>
      </c>
      <c r="BY518" s="354">
        <v>12.52</v>
      </c>
      <c r="BZ518" s="354">
        <v>1.6890463238019662</v>
      </c>
      <c r="CA518" s="354">
        <v>83.71</v>
      </c>
      <c r="CB518" s="354">
        <v>0.79555344127340633</v>
      </c>
      <c r="CC518" s="354">
        <v>-4.2439218942039245</v>
      </c>
      <c r="CD518" s="354">
        <v>4.67</v>
      </c>
      <c r="CE518" s="354">
        <v>0.61</v>
      </c>
      <c r="CF518" s="354">
        <v>1.22</v>
      </c>
      <c r="CG518" s="354">
        <v>0.53</v>
      </c>
      <c r="CH518" s="353" t="s">
        <v>100</v>
      </c>
      <c r="CI518" s="355">
        <v>2010.73</v>
      </c>
    </row>
    <row r="519" spans="1:87" ht="13.5" thickBot="1">
      <c r="A519" s="353" t="s">
        <v>1281</v>
      </c>
      <c r="B519" s="353" t="s">
        <v>1282</v>
      </c>
      <c r="C519" s="353" t="s">
        <v>108</v>
      </c>
      <c r="D519" s="353" t="s">
        <v>97</v>
      </c>
      <c r="E519" s="353" t="s">
        <v>277</v>
      </c>
      <c r="F519" s="353" t="s">
        <v>99</v>
      </c>
      <c r="G519" s="353">
        <v>12</v>
      </c>
      <c r="H519" s="353">
        <v>202112</v>
      </c>
      <c r="I519" s="353">
        <v>20221102</v>
      </c>
      <c r="J519" s="353">
        <v>20230223</v>
      </c>
      <c r="K519" s="354">
        <v>15832.96</v>
      </c>
      <c r="L519" s="354">
        <v>125.97</v>
      </c>
      <c r="M519" s="354">
        <v>126</v>
      </c>
      <c r="N519" s="354">
        <v>1.8</v>
      </c>
      <c r="O519" s="354">
        <v>0.37</v>
      </c>
      <c r="P519" s="354">
        <v>0.89</v>
      </c>
      <c r="Q519" s="354">
        <v>0.59</v>
      </c>
      <c r="R519" s="354">
        <v>56.76</v>
      </c>
      <c r="S519" s="354">
        <v>45.71</v>
      </c>
      <c r="T519" s="354">
        <v>37.549999999999997</v>
      </c>
      <c r="U519" s="354">
        <v>2.8</v>
      </c>
      <c r="V519" s="354">
        <v>3.03</v>
      </c>
      <c r="W519" s="354">
        <v>-3.15</v>
      </c>
      <c r="X519" s="354">
        <v>3.02</v>
      </c>
      <c r="Y519" s="374">
        <f t="shared" si="20"/>
        <v>-2.0396039603960396</v>
      </c>
      <c r="Z519" s="374">
        <f t="shared" si="21"/>
        <v>-1.9587301587301589</v>
      </c>
      <c r="AA519" s="354">
        <v>70.92</v>
      </c>
      <c r="AB519" s="354">
        <v>8.2799999999999994</v>
      </c>
      <c r="AC519" s="354">
        <v>44.99</v>
      </c>
      <c r="AD519" s="354"/>
      <c r="AE519" s="354">
        <v>41.78</v>
      </c>
      <c r="AF519" s="354"/>
      <c r="AG519" s="354">
        <v>19.596546873052272</v>
      </c>
      <c r="AH519" s="354">
        <v>-5.083362188536932</v>
      </c>
      <c r="AI519" s="354">
        <v>5.4002774056830569</v>
      </c>
      <c r="AJ519" s="354">
        <v>5.0633224969677304</v>
      </c>
      <c r="AK519" s="354">
        <v>23.391390943558822</v>
      </c>
      <c r="AL519" s="354">
        <v>27.94</v>
      </c>
      <c r="AM519" s="354"/>
      <c r="AN519" s="354">
        <v>6.39</v>
      </c>
      <c r="AO519" s="354">
        <v>7.0921346651001675</v>
      </c>
      <c r="AP519" s="354">
        <v>-32.335812373286785</v>
      </c>
      <c r="AQ519" s="354">
        <v>25.73596483180204</v>
      </c>
      <c r="AR519" s="354">
        <v>27.448646511824204</v>
      </c>
      <c r="AS519" s="354">
        <v>8.2402942637174341</v>
      </c>
      <c r="AT519" s="354">
        <v>-4.82</v>
      </c>
      <c r="AU519" s="354">
        <v>53.16</v>
      </c>
      <c r="AV519" s="354">
        <v>34.97</v>
      </c>
      <c r="AW519" s="354">
        <v>2329.11</v>
      </c>
      <c r="AX519" s="354">
        <v>2509.12</v>
      </c>
      <c r="AY519" s="374">
        <v>0.34972198478812022</v>
      </c>
      <c r="AZ519" s="374">
        <v>0.4130641438985701</v>
      </c>
      <c r="BA519" s="374">
        <v>9.8401213181795663E-2</v>
      </c>
      <c r="BB519" s="374">
        <v>0.34722222222222221</v>
      </c>
      <c r="BC519" s="374">
        <v>9.8401213181795663E-2</v>
      </c>
      <c r="BD519" s="354">
        <v>123.01</v>
      </c>
      <c r="BE519" s="374">
        <v>-0.3357056728782708</v>
      </c>
      <c r="BF519" s="374">
        <v>-0.33222020666293212</v>
      </c>
      <c r="BG519" s="354">
        <v>14.56</v>
      </c>
      <c r="BH519" s="354">
        <v>14.48</v>
      </c>
      <c r="BI519" s="354">
        <v>11.55</v>
      </c>
      <c r="BJ519" s="354">
        <v>11.56</v>
      </c>
      <c r="BK519" s="374">
        <v>-6.2395851805821599E-2</v>
      </c>
      <c r="BL519" s="374">
        <v>-1.7194606320090112E-2</v>
      </c>
      <c r="BM519" s="354">
        <v>0</v>
      </c>
      <c r="BN519" s="354">
        <v>0</v>
      </c>
      <c r="BO519" s="374">
        <v>0</v>
      </c>
      <c r="BP519" s="374">
        <v>-4.0241942594497565E-2</v>
      </c>
      <c r="BQ519" s="374">
        <v>4.0083300324317055E-2</v>
      </c>
      <c r="BR519" s="354">
        <v>481.54</v>
      </c>
      <c r="BS519" s="354">
        <v>559.53</v>
      </c>
      <c r="BT519" s="354">
        <v>571.49</v>
      </c>
      <c r="BU519" s="354">
        <v>2385.6999999999998</v>
      </c>
      <c r="BV519" s="354">
        <v>493.51</v>
      </c>
      <c r="BW519" s="354">
        <v>41.31</v>
      </c>
      <c r="BX519" s="354">
        <v>-25.94</v>
      </c>
      <c r="BY519" s="354">
        <v>15.9</v>
      </c>
      <c r="BZ519" s="354">
        <v>-185.26561175473299</v>
      </c>
      <c r="CA519" s="354">
        <v>80.400000000000006</v>
      </c>
      <c r="CB519" s="354">
        <v>1.2474143078164364</v>
      </c>
      <c r="CC519" s="354">
        <v>-2.9458270494625793</v>
      </c>
      <c r="CD519" s="354">
        <v>-3.93</v>
      </c>
      <c r="CE519" s="354">
        <v>2.72</v>
      </c>
      <c r="CF519" s="354">
        <v>2.1800000000000002</v>
      </c>
      <c r="CG519" s="354">
        <v>1.78</v>
      </c>
      <c r="CH519" s="353" t="s">
        <v>100</v>
      </c>
      <c r="CI519" s="353">
        <v>628.62</v>
      </c>
    </row>
    <row r="520" spans="1:87" ht="13.5" thickBot="1">
      <c r="A520" s="353" t="s">
        <v>1283</v>
      </c>
      <c r="B520" s="353" t="s">
        <v>1284</v>
      </c>
      <c r="C520" s="353" t="s">
        <v>96</v>
      </c>
      <c r="D520" s="353" t="s">
        <v>109</v>
      </c>
      <c r="E520" s="353" t="s">
        <v>1285</v>
      </c>
      <c r="F520" s="353" t="s">
        <v>105</v>
      </c>
      <c r="G520" s="353">
        <v>12</v>
      </c>
      <c r="H520" s="353">
        <v>202112</v>
      </c>
      <c r="I520" s="353">
        <v>20221104</v>
      </c>
      <c r="J520" s="353">
        <v>20230202</v>
      </c>
      <c r="K520" s="354">
        <v>3755.28</v>
      </c>
      <c r="L520" s="354">
        <v>18.62</v>
      </c>
      <c r="M520" s="354">
        <v>202</v>
      </c>
      <c r="N520" s="354">
        <v>0.23</v>
      </c>
      <c r="O520" s="354">
        <v>0.17</v>
      </c>
      <c r="P520" s="354">
        <v>0.84</v>
      </c>
      <c r="Q520" s="354">
        <v>0.43</v>
      </c>
      <c r="R520" s="354">
        <v>-52.94</v>
      </c>
      <c r="S520" s="354">
        <v>66.67</v>
      </c>
      <c r="T520" s="354">
        <v>6.19</v>
      </c>
      <c r="U520" s="354">
        <v>-0.57999999999999996</v>
      </c>
      <c r="V520" s="354">
        <v>-1.67</v>
      </c>
      <c r="W520" s="354">
        <v>0.62</v>
      </c>
      <c r="X520" s="354">
        <v>2.33</v>
      </c>
      <c r="Y520" s="374">
        <f t="shared" si="20"/>
        <v>-1.3712574850299402</v>
      </c>
      <c r="Z520" s="374">
        <f t="shared" si="21"/>
        <v>2.7580645161290325</v>
      </c>
      <c r="AA520" s="354"/>
      <c r="AB520" s="354"/>
      <c r="AC520" s="354"/>
      <c r="AD520" s="354">
        <v>30.03</v>
      </c>
      <c r="AE520" s="354">
        <v>7.99</v>
      </c>
      <c r="AF520" s="354"/>
      <c r="AG520" s="354">
        <v>2.9233285511718803</v>
      </c>
      <c r="AH520" s="354">
        <v>-0.51571321511791612</v>
      </c>
      <c r="AI520" s="354">
        <v>0.21571021181533945</v>
      </c>
      <c r="AJ520" s="354">
        <v>-2.3956953436577688</v>
      </c>
      <c r="AK520" s="354">
        <v>84.836039267653561</v>
      </c>
      <c r="AL520" s="354"/>
      <c r="AM520" s="354">
        <v>1.65</v>
      </c>
      <c r="AN520" s="354">
        <v>6.16</v>
      </c>
      <c r="AO520" s="354">
        <v>9.2456380186610261</v>
      </c>
      <c r="AP520" s="354">
        <v>23.110508351387448</v>
      </c>
      <c r="AQ520" s="354">
        <v>125.2979048432328</v>
      </c>
      <c r="AR520" s="354">
        <v>-11.281917655057653</v>
      </c>
      <c r="AS520" s="354">
        <v>1.0098871428110936</v>
      </c>
      <c r="AT520" s="354">
        <v>11.26</v>
      </c>
      <c r="AU520" s="354">
        <v>1.04</v>
      </c>
      <c r="AV520" s="354">
        <v>-65.06</v>
      </c>
      <c r="AW520" s="354">
        <v>430.02</v>
      </c>
      <c r="AX520" s="354">
        <v>773.08</v>
      </c>
      <c r="AY520" s="374">
        <v>-0.65893154580540325</v>
      </c>
      <c r="AZ520" s="374">
        <v>-1.7158702386537006</v>
      </c>
      <c r="BA520" s="374">
        <v>-1.526972499728628</v>
      </c>
      <c r="BB520" s="374">
        <v>-1.7466666666666666</v>
      </c>
      <c r="BC520" s="374">
        <v>-1.526972499728628</v>
      </c>
      <c r="BD520" s="354">
        <v>-5.92</v>
      </c>
      <c r="BE520" s="374">
        <v>-6.0277213852030845E-3</v>
      </c>
      <c r="BF520" s="374">
        <v>-2.5700139017173787E-2</v>
      </c>
      <c r="BG520" s="354">
        <v>-3.29</v>
      </c>
      <c r="BH520" s="354">
        <v>-0.2</v>
      </c>
      <c r="BI520" s="354">
        <v>-3.03</v>
      </c>
      <c r="BJ520" s="354">
        <v>-0.15</v>
      </c>
      <c r="BK520" s="374">
        <v>-12.106082199337992</v>
      </c>
      <c r="BL520" s="374">
        <v>-0.89329868667217349</v>
      </c>
      <c r="BM520" s="354">
        <v>0</v>
      </c>
      <c r="BN520" s="354">
        <v>3.89</v>
      </c>
      <c r="BO520" s="374">
        <v>-0.3490311954849627</v>
      </c>
      <c r="BP520" s="374">
        <v>-2.8181050006443505E-2</v>
      </c>
      <c r="BQ520" s="374">
        <v>-0.13091231386108029</v>
      </c>
      <c r="BR520" s="354">
        <v>-243.66</v>
      </c>
      <c r="BS520" s="354">
        <v>101.33</v>
      </c>
      <c r="BT520" s="354">
        <v>-9.23</v>
      </c>
      <c r="BU520" s="354">
        <v>1475.69</v>
      </c>
      <c r="BV520" s="354">
        <v>-338.78</v>
      </c>
      <c r="BW520" s="354">
        <v>-171.59</v>
      </c>
      <c r="BX520" s="354">
        <v>-17.12</v>
      </c>
      <c r="BY520" s="354">
        <v>-19.61</v>
      </c>
      <c r="BZ520" s="354">
        <v>-0.26062784232992542</v>
      </c>
      <c r="CA520" s="354">
        <v>40.9</v>
      </c>
      <c r="CB520" s="354">
        <v>0.51949329154416801</v>
      </c>
      <c r="CC520" s="354">
        <v>7.4629682233481018</v>
      </c>
      <c r="CD520" s="354">
        <v>0.69</v>
      </c>
      <c r="CE520" s="354">
        <v>2.0499999999999998</v>
      </c>
      <c r="CF520" s="354">
        <v>1.22</v>
      </c>
      <c r="CG520" s="354">
        <v>0.48</v>
      </c>
      <c r="CH520" s="353" t="s">
        <v>100</v>
      </c>
      <c r="CI520" s="355">
        <v>1960.58</v>
      </c>
    </row>
    <row r="521" spans="1:87" ht="13.5" thickBot="1">
      <c r="A521" s="353" t="s">
        <v>1286</v>
      </c>
      <c r="B521" s="353" t="s">
        <v>1287</v>
      </c>
      <c r="C521" s="353" t="s">
        <v>96</v>
      </c>
      <c r="D521" s="353" t="s">
        <v>112</v>
      </c>
      <c r="E521" s="353" t="s">
        <v>1288</v>
      </c>
      <c r="F521" s="353" t="s">
        <v>105</v>
      </c>
      <c r="G521" s="353">
        <v>12</v>
      </c>
      <c r="H521" s="353">
        <v>202112</v>
      </c>
      <c r="I521" s="353">
        <v>20221102</v>
      </c>
      <c r="J521" s="353">
        <v>20230303</v>
      </c>
      <c r="K521" s="354">
        <v>3761.63</v>
      </c>
      <c r="L521" s="354">
        <v>56.42</v>
      </c>
      <c r="M521" s="354">
        <v>67</v>
      </c>
      <c r="N521" s="354">
        <v>1.1000000000000001</v>
      </c>
      <c r="O521" s="354">
        <v>0.03</v>
      </c>
      <c r="P521" s="354">
        <v>0.67</v>
      </c>
      <c r="Q521" s="354">
        <v>-0.21</v>
      </c>
      <c r="R521" s="354">
        <v>-533.33000000000004</v>
      </c>
      <c r="S521" s="354">
        <v>-145.44999999999999</v>
      </c>
      <c r="T521" s="354"/>
      <c r="U521" s="354">
        <v>0.57999999999999996</v>
      </c>
      <c r="V521" s="354">
        <v>0.9</v>
      </c>
      <c r="W521" s="354">
        <v>0.17</v>
      </c>
      <c r="X521" s="354">
        <v>0.7</v>
      </c>
      <c r="Y521" s="374">
        <f t="shared" si="20"/>
        <v>-0.81111111111111112</v>
      </c>
      <c r="Z521" s="374">
        <f t="shared" si="21"/>
        <v>3.117647058823529</v>
      </c>
      <c r="AA521" s="354"/>
      <c r="AB521" s="354"/>
      <c r="AC521" s="354">
        <v>97.28</v>
      </c>
      <c r="AD521" s="354">
        <v>341.94</v>
      </c>
      <c r="AE521" s="354">
        <v>80.03</v>
      </c>
      <c r="AF521" s="354"/>
      <c r="AG521" s="354">
        <v>16.982749835141778</v>
      </c>
      <c r="AH521" s="354">
        <v>-3.900215814399616</v>
      </c>
      <c r="AI521" s="354">
        <v>-0.77377420418440146</v>
      </c>
      <c r="AJ521" s="354">
        <v>-3.2111325609975423</v>
      </c>
      <c r="AK521" s="354">
        <v>-69.257930427503297</v>
      </c>
      <c r="AL521" s="354">
        <v>89.13</v>
      </c>
      <c r="AM521" s="354">
        <v>9.86</v>
      </c>
      <c r="AN521" s="354">
        <v>3.33</v>
      </c>
      <c r="AO521" s="354">
        <v>4.6055314135640515</v>
      </c>
      <c r="AP521" s="354">
        <v>-52.241710561878733</v>
      </c>
      <c r="AQ521" s="354">
        <v>-101.08192730059729</v>
      </c>
      <c r="AR521" s="354">
        <v>-24.357321402560761</v>
      </c>
      <c r="AS521" s="354">
        <v>0.12707571488519873</v>
      </c>
      <c r="AT521" s="354">
        <v>5.72</v>
      </c>
      <c r="AU521" s="354">
        <v>19.149999999999999</v>
      </c>
      <c r="AV521" s="354">
        <v>19.04</v>
      </c>
      <c r="AW521" s="354">
        <v>1041.68</v>
      </c>
      <c r="AX521" s="354">
        <v>1304.8599999999999</v>
      </c>
      <c r="AY521" s="374">
        <v>0.19038166839793896</v>
      </c>
      <c r="AZ521" s="374">
        <v>-9.9598502642395754</v>
      </c>
      <c r="BA521" s="374">
        <v>-2.5742173589303636</v>
      </c>
      <c r="BB521" s="374">
        <v>-5.6003500000000015</v>
      </c>
      <c r="BC521" s="374">
        <v>-2.5742173589303636</v>
      </c>
      <c r="BD521" s="354">
        <v>-23.46</v>
      </c>
      <c r="BE521" s="374">
        <v>-8.9415679644525861E-2</v>
      </c>
      <c r="BF521" s="374">
        <v>-0.11477400276528792</v>
      </c>
      <c r="BG521" s="354">
        <v>-5.64</v>
      </c>
      <c r="BH521" s="354">
        <v>2.61</v>
      </c>
      <c r="BI521" s="354">
        <v>-4.55</v>
      </c>
      <c r="BJ521" s="354">
        <v>2.21</v>
      </c>
      <c r="BK521" s="374">
        <v>3.1499607296708012</v>
      </c>
      <c r="BL521" s="374">
        <v>-0.14351965261653946</v>
      </c>
      <c r="BM521" s="354">
        <v>6.42</v>
      </c>
      <c r="BN521" s="354">
        <v>7.2</v>
      </c>
      <c r="BO521" s="374">
        <v>-0.91661594386676803</v>
      </c>
      <c r="BP521" s="374">
        <v>-7.2778798551961482E-2</v>
      </c>
      <c r="BQ521" s="374">
        <v>-5.9920368744122821E-2</v>
      </c>
      <c r="BR521" s="354">
        <v>-105.75</v>
      </c>
      <c r="BS521" s="354">
        <v>-12.07</v>
      </c>
      <c r="BT521" s="354">
        <v>38.700000000000003</v>
      </c>
      <c r="BU521" s="354">
        <v>1232.44</v>
      </c>
      <c r="BV521" s="354">
        <v>-122.07</v>
      </c>
      <c r="BW521" s="354">
        <v>-41.46</v>
      </c>
      <c r="BX521" s="354">
        <v>-13.06</v>
      </c>
      <c r="BY521" s="354">
        <v>-8.23</v>
      </c>
      <c r="BZ521" s="354">
        <v>-2.9026048998054628</v>
      </c>
      <c r="CA521" s="354">
        <v>79.78</v>
      </c>
      <c r="CB521" s="354">
        <v>0.83174920999649382</v>
      </c>
      <c r="CC521" s="354">
        <v>-16.447450874400634</v>
      </c>
      <c r="CD521" s="354">
        <v>3.95</v>
      </c>
      <c r="CE521" s="354">
        <v>1.0900000000000001</v>
      </c>
      <c r="CF521" s="354">
        <v>0.55000000000000004</v>
      </c>
      <c r="CG521" s="354">
        <v>0.1</v>
      </c>
      <c r="CH521" s="353" t="s">
        <v>100</v>
      </c>
      <c r="CI521" s="353">
        <v>270.66000000000003</v>
      </c>
    </row>
    <row r="522" spans="1:87" ht="13.5" thickBot="1">
      <c r="A522" s="353" t="s">
        <v>1289</v>
      </c>
      <c r="B522" s="353" t="s">
        <v>1290</v>
      </c>
      <c r="C522" s="353" t="s">
        <v>96</v>
      </c>
      <c r="D522" s="353" t="s">
        <v>123</v>
      </c>
      <c r="E522" s="353" t="s">
        <v>743</v>
      </c>
      <c r="F522" s="353" t="s">
        <v>105</v>
      </c>
      <c r="G522" s="353">
        <v>12</v>
      </c>
      <c r="H522" s="353">
        <v>202112</v>
      </c>
      <c r="I522" s="353">
        <v>20221026</v>
      </c>
      <c r="J522" s="353">
        <v>20230201</v>
      </c>
      <c r="K522" s="354">
        <v>4137.78</v>
      </c>
      <c r="L522" s="354">
        <v>106.54</v>
      </c>
      <c r="M522" s="354">
        <v>39</v>
      </c>
      <c r="N522" s="354">
        <v>1.54</v>
      </c>
      <c r="O522" s="354">
        <v>1.35</v>
      </c>
      <c r="P522" s="354">
        <v>1.99</v>
      </c>
      <c r="Q522" s="354">
        <v>1.65</v>
      </c>
      <c r="R522" s="354">
        <v>62.96</v>
      </c>
      <c r="S522" s="354">
        <v>79.56</v>
      </c>
      <c r="T522" s="354">
        <v>56.08</v>
      </c>
      <c r="U522" s="354">
        <v>15.61</v>
      </c>
      <c r="V522" s="354">
        <v>14.89</v>
      </c>
      <c r="W522" s="354">
        <v>10.51</v>
      </c>
      <c r="X522" s="354">
        <v>9.85</v>
      </c>
      <c r="Y522" s="374">
        <f t="shared" si="20"/>
        <v>-0.29415715245130969</v>
      </c>
      <c r="Z522" s="374">
        <f t="shared" si="21"/>
        <v>-6.2797335870599436E-2</v>
      </c>
      <c r="AA522" s="354">
        <v>26.9</v>
      </c>
      <c r="AB522" s="354"/>
      <c r="AC522" s="354">
        <v>6.83</v>
      </c>
      <c r="AD522" s="354">
        <v>10.14</v>
      </c>
      <c r="AE522" s="354">
        <v>10.81</v>
      </c>
      <c r="AF522" s="354"/>
      <c r="AG522" s="354">
        <v>77.680881525796394</v>
      </c>
      <c r="AH522" s="354">
        <v>16.156389016720357</v>
      </c>
      <c r="AI522" s="354">
        <v>25.877358490566039</v>
      </c>
      <c r="AJ522" s="354">
        <v>25.27332924272639</v>
      </c>
      <c r="AK522" s="354">
        <v>4.1515056507473567</v>
      </c>
      <c r="AL522" s="354">
        <v>4.63</v>
      </c>
      <c r="AM522" s="354">
        <v>2.61</v>
      </c>
      <c r="AN522" s="354">
        <v>1.35</v>
      </c>
      <c r="AO522" s="354">
        <v>1.4532554921817662</v>
      </c>
      <c r="AP522" s="354">
        <v>4.894693282578646</v>
      </c>
      <c r="AQ522" s="354">
        <v>4.3625073925547859</v>
      </c>
      <c r="AR522" s="354">
        <v>4.466770745978164</v>
      </c>
      <c r="AS522" s="354">
        <v>45.663112951884237</v>
      </c>
      <c r="AT522" s="354">
        <v>40.880000000000003</v>
      </c>
      <c r="AU522" s="354">
        <v>14.84</v>
      </c>
      <c r="AV522" s="354">
        <v>43.94</v>
      </c>
      <c r="AW522" s="354">
        <v>3289.5</v>
      </c>
      <c r="AX522" s="354">
        <v>2534.35</v>
      </c>
      <c r="AY522" s="374">
        <v>0.45664669759273491</v>
      </c>
      <c r="AZ522" s="374">
        <v>1.1111548489049388</v>
      </c>
      <c r="BA522" s="374">
        <v>0</v>
      </c>
      <c r="BB522" s="374">
        <v>1.1388888888888888</v>
      </c>
      <c r="BC522" s="374">
        <v>0</v>
      </c>
      <c r="BD522" s="354">
        <v>45.15</v>
      </c>
      <c r="BE522" s="374">
        <v>0</v>
      </c>
      <c r="BF522" s="374">
        <v>0.20053934889075836</v>
      </c>
      <c r="BG522" s="354">
        <v>36.85</v>
      </c>
      <c r="BH522" s="354">
        <v>34.159999999999997</v>
      </c>
      <c r="BI522" s="354">
        <v>22.15</v>
      </c>
      <c r="BJ522" s="354">
        <v>20.83</v>
      </c>
      <c r="BK522" s="374">
        <v>-2.3341997911411852E-2</v>
      </c>
      <c r="BL522" s="374">
        <v>-7.7757774625544281E-3</v>
      </c>
      <c r="BM522" s="354">
        <v>2.7</v>
      </c>
      <c r="BN522" s="354">
        <v>2.54</v>
      </c>
      <c r="BO522" s="374">
        <v>0.17578185305273752</v>
      </c>
      <c r="BP522" s="374">
        <v>0.15038991917267389</v>
      </c>
      <c r="BQ522" s="374">
        <v>0.23525392574445111</v>
      </c>
      <c r="BR522" s="354">
        <v>1134.19</v>
      </c>
      <c r="BS522" s="354">
        <v>1162.8399999999999</v>
      </c>
      <c r="BT522" s="354">
        <v>871.84</v>
      </c>
      <c r="BU522" s="354">
        <v>376.24</v>
      </c>
      <c r="BV522" s="354">
        <v>740.12</v>
      </c>
      <c r="BW522" s="354">
        <v>111.12</v>
      </c>
      <c r="BX522" s="354">
        <v>20.69</v>
      </c>
      <c r="BY522" s="354">
        <v>23.39</v>
      </c>
      <c r="BZ522" s="354">
        <v>0</v>
      </c>
      <c r="CA522" s="354">
        <v>18.87</v>
      </c>
      <c r="CB522" s="354">
        <v>0.49612679844215141</v>
      </c>
      <c r="CC522" s="354">
        <v>0.23674201905074396</v>
      </c>
      <c r="CD522" s="354">
        <v>0.23</v>
      </c>
      <c r="CE522" s="354">
        <v>2.96</v>
      </c>
      <c r="CF522" s="354">
        <v>0.78</v>
      </c>
      <c r="CG522" s="354">
        <v>0.49</v>
      </c>
      <c r="CH522" s="353" t="s">
        <v>100</v>
      </c>
      <c r="CI522" s="355">
        <v>1635.28</v>
      </c>
    </row>
    <row r="523" spans="1:87" ht="13.5" thickBot="1">
      <c r="A523" s="353" t="s">
        <v>1291</v>
      </c>
      <c r="B523" s="353" t="s">
        <v>1292</v>
      </c>
      <c r="C523" s="353" t="s">
        <v>96</v>
      </c>
      <c r="D523" s="353" t="s">
        <v>116</v>
      </c>
      <c r="E523" s="353" t="s">
        <v>957</v>
      </c>
      <c r="F523" s="353" t="s">
        <v>99</v>
      </c>
      <c r="G523" s="353">
        <v>12</v>
      </c>
      <c r="H523" s="353">
        <v>202112</v>
      </c>
      <c r="I523" s="353">
        <v>20221104</v>
      </c>
      <c r="J523" s="353">
        <v>20230224</v>
      </c>
      <c r="K523" s="354">
        <v>14414.88</v>
      </c>
      <c r="L523" s="354">
        <v>62.8</v>
      </c>
      <c r="M523" s="354">
        <v>230</v>
      </c>
      <c r="N523" s="354">
        <v>0.51</v>
      </c>
      <c r="O523" s="354">
        <v>1.89</v>
      </c>
      <c r="P523" s="354">
        <v>0.32</v>
      </c>
      <c r="Q523" s="354"/>
      <c r="R523" s="354">
        <v>6.35</v>
      </c>
      <c r="S523" s="354"/>
      <c r="T523" s="354"/>
      <c r="U523" s="354">
        <v>3.61</v>
      </c>
      <c r="V523" s="354">
        <v>3.52</v>
      </c>
      <c r="W523" s="354">
        <v>3.58</v>
      </c>
      <c r="X523" s="354">
        <v>3.64</v>
      </c>
      <c r="Y523" s="374">
        <f t="shared" si="20"/>
        <v>1.7045454545454586E-2</v>
      </c>
      <c r="Z523" s="374">
        <f t="shared" si="21"/>
        <v>1.6759776536312776E-2</v>
      </c>
      <c r="AA523" s="354">
        <v>12.18</v>
      </c>
      <c r="AB523" s="354">
        <v>5.31</v>
      </c>
      <c r="AC523" s="354">
        <v>17.399999999999999</v>
      </c>
      <c r="AD523" s="354">
        <v>17.53</v>
      </c>
      <c r="AE523" s="354">
        <v>17.239999999999998</v>
      </c>
      <c r="AF523" s="354">
        <v>3.3</v>
      </c>
      <c r="AG523" s="354">
        <v>24.80034797738147</v>
      </c>
      <c r="AH523" s="354">
        <v>3.4736842105263159</v>
      </c>
      <c r="AI523" s="354">
        <v>7.8007829491083083</v>
      </c>
      <c r="AJ523" s="354">
        <v>-1.7355371900826446</v>
      </c>
      <c r="AK523" s="354">
        <v>7.9363828482212551</v>
      </c>
      <c r="AL523" s="354">
        <v>7.96</v>
      </c>
      <c r="AM523" s="354">
        <v>1.5</v>
      </c>
      <c r="AN523" s="354">
        <v>2.5299999999999998</v>
      </c>
      <c r="AO523" s="354">
        <v>4.5377453697207804</v>
      </c>
      <c r="AP523" s="354">
        <v>11.405073396517524</v>
      </c>
      <c r="AQ523" s="354">
        <v>14.426457566633211</v>
      </c>
      <c r="AR523" s="354">
        <v>-64.843130325814542</v>
      </c>
      <c r="AS523" s="354">
        <v>0.10743801652892562</v>
      </c>
      <c r="AT523" s="354">
        <v>41.89</v>
      </c>
      <c r="AU523" s="354">
        <v>14.7</v>
      </c>
      <c r="AV523" s="354">
        <v>13.7</v>
      </c>
      <c r="AW523" s="354">
        <v>5586.7</v>
      </c>
      <c r="AX523" s="354">
        <v>5102</v>
      </c>
      <c r="AY523" s="374">
        <v>0.13703341881385597</v>
      </c>
      <c r="AZ523" s="374">
        <v>0.42277211709526119</v>
      </c>
      <c r="BA523" s="374">
        <v>0.18445668327651021</v>
      </c>
      <c r="BB523" s="374">
        <v>0.42609285769161753</v>
      </c>
      <c r="BC523" s="374">
        <v>0.18445668327651021</v>
      </c>
      <c r="BD523" s="354">
        <v>8.89</v>
      </c>
      <c r="BE523" s="374">
        <v>5.1149715161538795E-2</v>
      </c>
      <c r="BF523" s="374">
        <v>2.7304804496779224E-2</v>
      </c>
      <c r="BG523" s="354">
        <v>4.4800000000000004</v>
      </c>
      <c r="BH523" s="354">
        <v>4.0999999999999996</v>
      </c>
      <c r="BI523" s="354">
        <v>2.88</v>
      </c>
      <c r="BJ523" s="354">
        <v>2.69</v>
      </c>
      <c r="BK523" s="374">
        <v>-1.2224824355971895</v>
      </c>
      <c r="BL523" s="374">
        <v>-0.38452364248631971</v>
      </c>
      <c r="BM523" s="354">
        <v>3.9</v>
      </c>
      <c r="BN523" s="354">
        <v>3.22</v>
      </c>
      <c r="BO523" s="374">
        <v>0.67032575757575752</v>
      </c>
      <c r="BP523" s="374">
        <v>5.6108612672045165E-2</v>
      </c>
      <c r="BQ523" s="374">
        <v>-2.8033228720443299E-2</v>
      </c>
      <c r="BR523" s="354">
        <v>1373.7</v>
      </c>
      <c r="BS523" s="354">
        <v>2370.6999999999998</v>
      </c>
      <c r="BT523" s="354">
        <v>1809.6</v>
      </c>
      <c r="BU523" s="354">
        <v>9297.9</v>
      </c>
      <c r="BV523" s="354">
        <v>879.7</v>
      </c>
      <c r="BW523" s="354">
        <v>42.28</v>
      </c>
      <c r="BX523" s="354">
        <v>14.01</v>
      </c>
      <c r="BY523" s="354">
        <v>14.59</v>
      </c>
      <c r="BZ523" s="354">
        <v>3.4014560582423297</v>
      </c>
      <c r="CA523" s="354">
        <v>48.89</v>
      </c>
      <c r="CB523" s="354">
        <v>0.67123798191988404</v>
      </c>
      <c r="CC523" s="354">
        <v>5.1308353537579903</v>
      </c>
      <c r="CD523" s="354">
        <v>0.96</v>
      </c>
      <c r="CE523" s="354">
        <v>0.52</v>
      </c>
      <c r="CF523" s="354">
        <v>0.37</v>
      </c>
      <c r="CG523" s="354">
        <v>0.19</v>
      </c>
      <c r="CH523" s="353" t="s">
        <v>100</v>
      </c>
      <c r="CI523" s="355">
        <v>9241.7000000000007</v>
      </c>
    </row>
    <row r="524" spans="1:87" ht="13.5" thickBot="1">
      <c r="A524" s="353" t="s">
        <v>1293</v>
      </c>
      <c r="B524" s="353" t="s">
        <v>1294</v>
      </c>
      <c r="C524" s="353" t="s">
        <v>96</v>
      </c>
      <c r="D524" s="353" t="s">
        <v>129</v>
      </c>
      <c r="E524" s="353" t="s">
        <v>139</v>
      </c>
      <c r="F524" s="353" t="s">
        <v>99</v>
      </c>
      <c r="G524" s="353">
        <v>12</v>
      </c>
      <c r="H524" s="353">
        <v>202112</v>
      </c>
      <c r="I524" s="353">
        <v>20221027</v>
      </c>
      <c r="J524" s="353">
        <v>20230125</v>
      </c>
      <c r="K524" s="354">
        <v>45473.06</v>
      </c>
      <c r="L524" s="354">
        <v>73.55</v>
      </c>
      <c r="M524" s="354">
        <v>618</v>
      </c>
      <c r="N524" s="354">
        <v>1.03</v>
      </c>
      <c r="O524" s="354">
        <v>0.62</v>
      </c>
      <c r="P524" s="354">
        <v>0.61</v>
      </c>
      <c r="Q524" s="354">
        <v>0.59</v>
      </c>
      <c r="R524" s="354">
        <v>-1.61</v>
      </c>
      <c r="S524" s="354">
        <v>0</v>
      </c>
      <c r="T524" s="354">
        <v>-1.36</v>
      </c>
      <c r="U524" s="354">
        <v>2.35</v>
      </c>
      <c r="V524" s="354">
        <v>2.2599999999999998</v>
      </c>
      <c r="W524" s="354">
        <v>2.4500000000000002</v>
      </c>
      <c r="X524" s="354">
        <v>2.4900000000000002</v>
      </c>
      <c r="Y524" s="374">
        <f t="shared" si="20"/>
        <v>8.4070796460177233E-2</v>
      </c>
      <c r="Z524" s="374">
        <f t="shared" si="21"/>
        <v>1.6326530612244872E-2</v>
      </c>
      <c r="AA524" s="354">
        <v>13.06</v>
      </c>
      <c r="AB524" s="354">
        <v>11.55</v>
      </c>
      <c r="AC524" s="354">
        <v>31.3</v>
      </c>
      <c r="AD524" s="354">
        <v>30.03</v>
      </c>
      <c r="AE524" s="354">
        <v>29.48</v>
      </c>
      <c r="AF524" s="354">
        <v>2.6</v>
      </c>
      <c r="AG524" s="354">
        <v>8.6540819619232003</v>
      </c>
      <c r="AH524" s="354">
        <v>2.3536624717650856</v>
      </c>
      <c r="AI524" s="354">
        <v>2.1119716037431431</v>
      </c>
      <c r="AJ524" s="354">
        <v>1.6771539206195547</v>
      </c>
      <c r="AK524" s="354">
        <v>34.569593582887698</v>
      </c>
      <c r="AL524" s="354">
        <v>29.84</v>
      </c>
      <c r="AM524" s="354">
        <v>7.31</v>
      </c>
      <c r="AN524" s="354">
        <v>8.48</v>
      </c>
      <c r="AO524" s="354">
        <v>8.3318911965397664</v>
      </c>
      <c r="AP524" s="354">
        <v>24.414421196394429</v>
      </c>
      <c r="AQ524" s="354">
        <v>34.141022154316275</v>
      </c>
      <c r="AR524" s="354">
        <v>42.992398268398269</v>
      </c>
      <c r="AS524" s="354">
        <v>2.8052597612132946</v>
      </c>
      <c r="AT524" s="354">
        <v>10.06</v>
      </c>
      <c r="AU524" s="354">
        <v>10.67</v>
      </c>
      <c r="AV524" s="354">
        <v>19.29</v>
      </c>
      <c r="AW524" s="354">
        <v>5232.5</v>
      </c>
      <c r="AX524" s="354">
        <v>5364.92</v>
      </c>
      <c r="AY524" s="374">
        <v>0.19291886099901967</v>
      </c>
      <c r="AZ524" s="374">
        <v>0.82547971824143795</v>
      </c>
      <c r="BA524" s="374">
        <v>0.88313279857397509</v>
      </c>
      <c r="BB524" s="374">
        <v>0.8257575757575758</v>
      </c>
      <c r="BC524" s="374">
        <v>0.88313279857397509</v>
      </c>
      <c r="BD524" s="354">
        <v>24.75</v>
      </c>
      <c r="BE524" s="374">
        <v>0.21697343367485719</v>
      </c>
      <c r="BF524" s="374">
        <v>0.17425373580037506</v>
      </c>
      <c r="BG524" s="354">
        <v>22.5</v>
      </c>
      <c r="BH524" s="354">
        <v>24.97</v>
      </c>
      <c r="BI524" s="354">
        <v>17.36</v>
      </c>
      <c r="BJ524" s="354">
        <v>17.91</v>
      </c>
      <c r="BK524" s="374">
        <v>-0.20588235294117649</v>
      </c>
      <c r="BL524" s="374">
        <v>-5.0244229837055822E-2</v>
      </c>
      <c r="BM524" s="354">
        <v>0</v>
      </c>
      <c r="BN524" s="354">
        <v>0</v>
      </c>
      <c r="BO524" s="374">
        <v>0</v>
      </c>
      <c r="BP524" s="374">
        <v>3.2237535567252229E-2</v>
      </c>
      <c r="BQ524" s="374">
        <v>2.2971564451712844E-2</v>
      </c>
      <c r="BR524" s="354">
        <v>1720.4</v>
      </c>
      <c r="BS524" s="354">
        <v>1855.2</v>
      </c>
      <c r="BT524" s="354">
        <v>1538.7</v>
      </c>
      <c r="BU524" s="354">
        <v>595.70000000000005</v>
      </c>
      <c r="BV524" s="354">
        <v>1503.1</v>
      </c>
      <c r="BW524" s="354">
        <v>82.55</v>
      </c>
      <c r="BX524" s="354">
        <v>27.2</v>
      </c>
      <c r="BY524" s="354">
        <v>27.5</v>
      </c>
      <c r="BZ524" s="354">
        <v>188.2134831460674</v>
      </c>
      <c r="CA524" s="354">
        <v>8.75</v>
      </c>
      <c r="CB524" s="354">
        <v>0.28019726331874695</v>
      </c>
      <c r="CC524" s="354">
        <v>-0.30647364108167169</v>
      </c>
      <c r="CD524" s="354">
        <v>0.1</v>
      </c>
      <c r="CE524" s="354">
        <v>3.83</v>
      </c>
      <c r="CF524" s="354">
        <v>2.38</v>
      </c>
      <c r="CG524" s="354">
        <v>1.73</v>
      </c>
      <c r="CH524" s="353" t="s">
        <v>100</v>
      </c>
      <c r="CI524" s="355">
        <v>5835.9</v>
      </c>
    </row>
    <row r="525" spans="1:87" ht="13.5" thickBot="1">
      <c r="A525" s="353" t="s">
        <v>1295</v>
      </c>
      <c r="B525" s="353" t="s">
        <v>1296</v>
      </c>
      <c r="C525" s="353" t="s">
        <v>108</v>
      </c>
      <c r="D525" s="353" t="s">
        <v>123</v>
      </c>
      <c r="E525" s="353" t="s">
        <v>1012</v>
      </c>
      <c r="F525" s="353" t="s">
        <v>105</v>
      </c>
      <c r="G525" s="353">
        <v>12</v>
      </c>
      <c r="H525" s="353">
        <v>202112</v>
      </c>
      <c r="I525" s="353">
        <v>20221020</v>
      </c>
      <c r="J525" s="353">
        <v>20230126</v>
      </c>
      <c r="K525" s="354">
        <v>8919.1</v>
      </c>
      <c r="L525" s="354">
        <v>63.28</v>
      </c>
      <c r="M525" s="354">
        <v>141</v>
      </c>
      <c r="N525" s="354">
        <v>1.41</v>
      </c>
      <c r="O525" s="354">
        <v>2.09</v>
      </c>
      <c r="P525" s="354">
        <v>2.21</v>
      </c>
      <c r="Q525" s="354">
        <v>2.0499999999999998</v>
      </c>
      <c r="R525" s="354">
        <v>-0.48</v>
      </c>
      <c r="S525" s="354">
        <v>7.74</v>
      </c>
      <c r="T525" s="354">
        <v>3.45</v>
      </c>
      <c r="U525" s="354">
        <v>7.07</v>
      </c>
      <c r="V525" s="354">
        <v>6.13</v>
      </c>
      <c r="W525" s="354">
        <v>7.76</v>
      </c>
      <c r="X525" s="354">
        <v>8.7899999999999991</v>
      </c>
      <c r="Y525" s="374">
        <f t="shared" si="20"/>
        <v>0.26590538336052205</v>
      </c>
      <c r="Z525" s="374">
        <f t="shared" si="21"/>
        <v>0.13273195876288657</v>
      </c>
      <c r="AA525" s="354">
        <v>11.32</v>
      </c>
      <c r="AB525" s="354">
        <v>10</v>
      </c>
      <c r="AC525" s="354">
        <v>8.9499999999999993</v>
      </c>
      <c r="AD525" s="354">
        <v>8.15</v>
      </c>
      <c r="AE525" s="354">
        <v>7.2</v>
      </c>
      <c r="AF525" s="354">
        <v>0.82</v>
      </c>
      <c r="AG525" s="354">
        <v>15.114720012489622</v>
      </c>
      <c r="AH525" s="354">
        <v>7.1610664433673721</v>
      </c>
      <c r="AI525" s="354">
        <v>14.469581384786787</v>
      </c>
      <c r="AJ525" s="354">
        <v>14.426882491111789</v>
      </c>
      <c r="AK525" s="354">
        <v>4.3525792713130391</v>
      </c>
      <c r="AL525" s="354">
        <v>8.4499999999999993</v>
      </c>
      <c r="AM525" s="354">
        <v>1.58</v>
      </c>
      <c r="AN525" s="354">
        <v>3.9</v>
      </c>
      <c r="AO525" s="354">
        <v>3.1325404369457832</v>
      </c>
      <c r="AP525" s="354">
        <v>4.2784229365398971</v>
      </c>
      <c r="AQ525" s="354">
        <v>3.2722074241911514</v>
      </c>
      <c r="AR525" s="354">
        <v>3.2818920970214851</v>
      </c>
      <c r="AS525" s="354">
        <v>61.738370814025281</v>
      </c>
      <c r="AT525" s="354">
        <v>40.17</v>
      </c>
      <c r="AU525" s="354">
        <v>3.7</v>
      </c>
      <c r="AV525" s="354">
        <v>4.04</v>
      </c>
      <c r="AW525" s="354">
        <v>1904.63</v>
      </c>
      <c r="AX525" s="354">
        <v>2324.9499999999998</v>
      </c>
      <c r="AY525" s="374">
        <v>0.12637739884067761</v>
      </c>
      <c r="AZ525" s="374">
        <v>0.53748786978444762</v>
      </c>
      <c r="BA525" s="374">
        <v>0</v>
      </c>
      <c r="BB525" s="374">
        <v>0.54553580413411029</v>
      </c>
      <c r="BC525" s="374">
        <v>0</v>
      </c>
      <c r="BD525" s="354">
        <v>17.690000000000001</v>
      </c>
      <c r="BE525" s="374">
        <v>0</v>
      </c>
      <c r="BF525" s="374">
        <v>1.6126230764189519E-2</v>
      </c>
      <c r="BG525" s="354">
        <v>16.649999999999999</v>
      </c>
      <c r="BH525" s="354">
        <v>12.77</v>
      </c>
      <c r="BI525" s="354">
        <v>1.63</v>
      </c>
      <c r="BJ525" s="354">
        <v>1.5</v>
      </c>
      <c r="BK525" s="374">
        <v>0</v>
      </c>
      <c r="BL525" s="374">
        <v>0</v>
      </c>
      <c r="BM525" s="354">
        <v>2.5299999999999998</v>
      </c>
      <c r="BN525" s="354">
        <v>2.08</v>
      </c>
      <c r="BO525" s="374">
        <v>0.2234304083970525</v>
      </c>
      <c r="BP525" s="374">
        <v>0.11370381777337842</v>
      </c>
      <c r="BQ525" s="374">
        <v>0.22907085568611923</v>
      </c>
      <c r="BR525" s="354">
        <v>1074.3800000000001</v>
      </c>
      <c r="BS525" s="354">
        <v>1264.6400000000001</v>
      </c>
      <c r="BT525" s="354">
        <v>1063.24</v>
      </c>
      <c r="BU525" s="354">
        <v>401.33</v>
      </c>
      <c r="BV525" s="354">
        <v>872.98</v>
      </c>
      <c r="BW525" s="354">
        <v>53.75</v>
      </c>
      <c r="BX525" s="354">
        <v>44.11</v>
      </c>
      <c r="BY525" s="354">
        <v>44.11</v>
      </c>
      <c r="BZ525" s="354">
        <v>0</v>
      </c>
      <c r="CA525" s="354">
        <v>7.78</v>
      </c>
      <c r="CB525" s="354">
        <v>0.90953940037868475</v>
      </c>
      <c r="CC525" s="354">
        <v>-1.4125900627649943</v>
      </c>
      <c r="CD525" s="354">
        <v>0.08</v>
      </c>
      <c r="CE525" s="354">
        <v>0.9</v>
      </c>
      <c r="CF525" s="354">
        <v>0.88</v>
      </c>
      <c r="CG525" s="354">
        <v>0.13</v>
      </c>
      <c r="CH525" s="353" t="s">
        <v>100</v>
      </c>
      <c r="CI525" s="355">
        <v>5837.22</v>
      </c>
    </row>
    <row r="526" spans="1:87" ht="13.5" thickBot="1">
      <c r="A526" s="353"/>
      <c r="B526" s="353" t="s">
        <v>1297</v>
      </c>
      <c r="C526" s="353" t="s">
        <v>96</v>
      </c>
      <c r="D526" s="353" t="s">
        <v>123</v>
      </c>
      <c r="E526" s="353" t="s">
        <v>182</v>
      </c>
      <c r="F526" s="353" t="s">
        <v>105</v>
      </c>
      <c r="G526" s="353">
        <v>12</v>
      </c>
      <c r="H526" s="353">
        <v>202112</v>
      </c>
      <c r="I526" s="353"/>
      <c r="J526" s="353"/>
      <c r="K526" s="354">
        <v>9321.2099999999991</v>
      </c>
      <c r="L526" s="354">
        <v>54.51</v>
      </c>
      <c r="M526" s="354">
        <v>171</v>
      </c>
      <c r="N526" s="354">
        <v>0.67</v>
      </c>
      <c r="O526" s="354"/>
      <c r="P526" s="354"/>
      <c r="Q526" s="354"/>
      <c r="R526" s="354"/>
      <c r="S526" s="354"/>
      <c r="T526" s="354"/>
      <c r="U526" s="354"/>
      <c r="V526" s="354"/>
      <c r="W526" s="354"/>
      <c r="X526" s="354"/>
      <c r="Y526" s="374" t="e">
        <f t="shared" si="20"/>
        <v>#DIV/0!</v>
      </c>
      <c r="Z526" s="374" t="e">
        <f t="shared" si="21"/>
        <v>#DIV/0!</v>
      </c>
      <c r="AA526" s="354"/>
      <c r="AB526" s="354"/>
      <c r="AC526" s="354"/>
      <c r="AD526" s="354"/>
      <c r="AE526" s="354"/>
      <c r="AF526" s="354"/>
      <c r="AG526" s="354">
        <v>0</v>
      </c>
      <c r="AH526" s="354">
        <v>0</v>
      </c>
      <c r="AI526" s="354">
        <v>0</v>
      </c>
      <c r="AJ526" s="354">
        <v>0</v>
      </c>
      <c r="AK526" s="354">
        <v>0</v>
      </c>
      <c r="AL526" s="354"/>
      <c r="AM526" s="354"/>
      <c r="AN526" s="354"/>
      <c r="AO526" s="354">
        <v>0</v>
      </c>
      <c r="AP526" s="354">
        <v>0</v>
      </c>
      <c r="AQ526" s="354">
        <v>0</v>
      </c>
      <c r="AR526" s="354">
        <v>0</v>
      </c>
      <c r="AS526" s="354">
        <v>0</v>
      </c>
      <c r="AT526" s="354"/>
      <c r="AU526" s="354"/>
      <c r="AV526" s="354"/>
      <c r="AW526" s="354"/>
      <c r="AX526" s="354"/>
      <c r="AY526" s="374" t="s">
        <v>160</v>
      </c>
      <c r="AZ526" s="374" t="s">
        <v>160</v>
      </c>
      <c r="BA526" s="374" t="s">
        <v>160</v>
      </c>
      <c r="BB526" s="374" t="s">
        <v>160</v>
      </c>
      <c r="BC526" s="374" t="s">
        <v>160</v>
      </c>
      <c r="BD526" s="354"/>
      <c r="BE526" s="374">
        <v>0</v>
      </c>
      <c r="BF526" s="374">
        <v>0</v>
      </c>
      <c r="BG526" s="354"/>
      <c r="BH526" s="354"/>
      <c r="BI526" s="354"/>
      <c r="BJ526" s="354"/>
      <c r="BK526" s="374">
        <v>0</v>
      </c>
      <c r="BL526" s="374">
        <v>0</v>
      </c>
      <c r="BM526" s="354">
        <v>1.23</v>
      </c>
      <c r="BN526" s="354">
        <v>1.69</v>
      </c>
      <c r="BO526" s="374">
        <v>0</v>
      </c>
      <c r="BP526" s="374">
        <v>0</v>
      </c>
      <c r="BQ526" s="374">
        <v>0</v>
      </c>
      <c r="BR526" s="354"/>
      <c r="BS526" s="354"/>
      <c r="BT526" s="354"/>
      <c r="BU526" s="354"/>
      <c r="BV526" s="354"/>
      <c r="BW526" s="354"/>
      <c r="BX526" s="354"/>
      <c r="BY526" s="354"/>
      <c r="BZ526" s="354">
        <v>0</v>
      </c>
      <c r="CA526" s="354"/>
      <c r="CB526" s="354">
        <v>0</v>
      </c>
      <c r="CC526" s="354">
        <v>0</v>
      </c>
      <c r="CD526" s="354"/>
      <c r="CE526" s="354"/>
      <c r="CF526" s="354"/>
      <c r="CG526" s="354"/>
      <c r="CH526" s="353"/>
      <c r="CI526" s="353"/>
    </row>
    <row r="527" spans="1:87" ht="13.5" thickBot="1">
      <c r="A527" s="353"/>
      <c r="B527" s="353" t="s">
        <v>1298</v>
      </c>
      <c r="C527" s="353" t="s">
        <v>96</v>
      </c>
      <c r="D527" s="353" t="s">
        <v>123</v>
      </c>
      <c r="E527" s="353" t="s">
        <v>182</v>
      </c>
      <c r="F527" s="353" t="s">
        <v>105</v>
      </c>
      <c r="G527" s="353">
        <v>12</v>
      </c>
      <c r="H527" s="353">
        <v>202112</v>
      </c>
      <c r="I527" s="353"/>
      <c r="J527" s="353"/>
      <c r="K527" s="354">
        <v>3196.09</v>
      </c>
      <c r="L527" s="354">
        <v>30.91</v>
      </c>
      <c r="M527" s="354">
        <v>103.4</v>
      </c>
      <c r="N527" s="354">
        <v>0.85</v>
      </c>
      <c r="O527" s="354"/>
      <c r="P527" s="354"/>
      <c r="Q527" s="354"/>
      <c r="R527" s="354"/>
      <c r="S527" s="354"/>
      <c r="T527" s="354"/>
      <c r="U527" s="354"/>
      <c r="V527" s="354"/>
      <c r="W527" s="354"/>
      <c r="X527" s="354"/>
      <c r="Y527" s="374" t="e">
        <f t="shared" si="20"/>
        <v>#DIV/0!</v>
      </c>
      <c r="Z527" s="374" t="e">
        <f t="shared" si="21"/>
        <v>#DIV/0!</v>
      </c>
      <c r="AA527" s="354"/>
      <c r="AB527" s="354"/>
      <c r="AC527" s="354"/>
      <c r="AD527" s="354"/>
      <c r="AE527" s="354"/>
      <c r="AF527" s="354"/>
      <c r="AG527" s="354">
        <v>0</v>
      </c>
      <c r="AH527" s="354">
        <v>0</v>
      </c>
      <c r="AI527" s="354">
        <v>0</v>
      </c>
      <c r="AJ527" s="354">
        <v>0</v>
      </c>
      <c r="AK527" s="354">
        <v>0</v>
      </c>
      <c r="AL527" s="354"/>
      <c r="AM527" s="354"/>
      <c r="AN527" s="354"/>
      <c r="AO527" s="354">
        <v>0</v>
      </c>
      <c r="AP527" s="354">
        <v>0</v>
      </c>
      <c r="AQ527" s="354">
        <v>0</v>
      </c>
      <c r="AR527" s="354">
        <v>0</v>
      </c>
      <c r="AS527" s="354">
        <v>0</v>
      </c>
      <c r="AT527" s="354"/>
      <c r="AU527" s="354"/>
      <c r="AV527" s="354"/>
      <c r="AW527" s="354"/>
      <c r="AX527" s="354"/>
      <c r="AY527" s="374" t="s">
        <v>160</v>
      </c>
      <c r="AZ527" s="374" t="s">
        <v>160</v>
      </c>
      <c r="BA527" s="374" t="s">
        <v>160</v>
      </c>
      <c r="BB527" s="374" t="s">
        <v>160</v>
      </c>
      <c r="BC527" s="374" t="s">
        <v>160</v>
      </c>
      <c r="BD527" s="354"/>
      <c r="BE527" s="374">
        <v>0</v>
      </c>
      <c r="BF527" s="374">
        <v>0</v>
      </c>
      <c r="BG527" s="354"/>
      <c r="BH527" s="354"/>
      <c r="BI527" s="354"/>
      <c r="BJ527" s="354"/>
      <c r="BK527" s="374">
        <v>0</v>
      </c>
      <c r="BL527" s="374">
        <v>0</v>
      </c>
      <c r="BM527" s="354">
        <v>3.4</v>
      </c>
      <c r="BN527" s="354">
        <v>4.0199999999999996</v>
      </c>
      <c r="BO527" s="374">
        <v>0</v>
      </c>
      <c r="BP527" s="374">
        <v>0</v>
      </c>
      <c r="BQ527" s="374">
        <v>0</v>
      </c>
      <c r="BR527" s="354"/>
      <c r="BS527" s="354"/>
      <c r="BT527" s="354"/>
      <c r="BU527" s="354"/>
      <c r="BV527" s="354"/>
      <c r="BW527" s="354"/>
      <c r="BX527" s="354"/>
      <c r="BY527" s="354"/>
      <c r="BZ527" s="354">
        <v>0</v>
      </c>
      <c r="CA527" s="354"/>
      <c r="CB527" s="354">
        <v>0</v>
      </c>
      <c r="CC527" s="354">
        <v>0</v>
      </c>
      <c r="CD527" s="354"/>
      <c r="CE527" s="354"/>
      <c r="CF527" s="354"/>
      <c r="CG527" s="354"/>
      <c r="CH527" s="353"/>
      <c r="CI527" s="353"/>
    </row>
    <row r="528" spans="1:87" ht="13.5" thickBot="1">
      <c r="A528" s="353"/>
      <c r="B528" s="353" t="s">
        <v>1299</v>
      </c>
      <c r="C528" s="353" t="s">
        <v>96</v>
      </c>
      <c r="D528" s="353" t="s">
        <v>123</v>
      </c>
      <c r="E528" s="353" t="s">
        <v>182</v>
      </c>
      <c r="F528" s="353" t="s">
        <v>105</v>
      </c>
      <c r="G528" s="353">
        <v>12</v>
      </c>
      <c r="H528" s="353">
        <v>202112</v>
      </c>
      <c r="I528" s="353"/>
      <c r="J528" s="353"/>
      <c r="K528" s="354">
        <v>3155.18</v>
      </c>
      <c r="L528" s="354">
        <v>55.5</v>
      </c>
      <c r="M528" s="354">
        <v>57</v>
      </c>
      <c r="N528" s="354">
        <v>1.01</v>
      </c>
      <c r="O528" s="354"/>
      <c r="P528" s="354"/>
      <c r="Q528" s="354"/>
      <c r="R528" s="354"/>
      <c r="S528" s="354"/>
      <c r="T528" s="354"/>
      <c r="U528" s="354"/>
      <c r="V528" s="354"/>
      <c r="W528" s="354"/>
      <c r="X528" s="354"/>
      <c r="Y528" s="374" t="e">
        <f t="shared" si="20"/>
        <v>#DIV/0!</v>
      </c>
      <c r="Z528" s="374" t="e">
        <f t="shared" si="21"/>
        <v>#DIV/0!</v>
      </c>
      <c r="AA528" s="354"/>
      <c r="AB528" s="354"/>
      <c r="AC528" s="354"/>
      <c r="AD528" s="354"/>
      <c r="AE528" s="354"/>
      <c r="AF528" s="354"/>
      <c r="AG528" s="354">
        <v>0</v>
      </c>
      <c r="AH528" s="354">
        <v>0</v>
      </c>
      <c r="AI528" s="354">
        <v>0</v>
      </c>
      <c r="AJ528" s="354">
        <v>0</v>
      </c>
      <c r="AK528" s="354">
        <v>0</v>
      </c>
      <c r="AL528" s="354"/>
      <c r="AM528" s="354"/>
      <c r="AN528" s="354"/>
      <c r="AO528" s="354">
        <v>0</v>
      </c>
      <c r="AP528" s="354">
        <v>0</v>
      </c>
      <c r="AQ528" s="354">
        <v>0</v>
      </c>
      <c r="AR528" s="354">
        <v>0</v>
      </c>
      <c r="AS528" s="354">
        <v>0</v>
      </c>
      <c r="AT528" s="354"/>
      <c r="AU528" s="354"/>
      <c r="AV528" s="354"/>
      <c r="AW528" s="354"/>
      <c r="AX528" s="354"/>
      <c r="AY528" s="374" t="s">
        <v>160</v>
      </c>
      <c r="AZ528" s="374" t="s">
        <v>160</v>
      </c>
      <c r="BA528" s="374" t="s">
        <v>160</v>
      </c>
      <c r="BB528" s="374" t="s">
        <v>160</v>
      </c>
      <c r="BC528" s="374" t="s">
        <v>160</v>
      </c>
      <c r="BD528" s="354"/>
      <c r="BE528" s="374">
        <v>0</v>
      </c>
      <c r="BF528" s="374">
        <v>0</v>
      </c>
      <c r="BG528" s="354"/>
      <c r="BH528" s="354"/>
      <c r="BI528" s="354"/>
      <c r="BJ528" s="354"/>
      <c r="BK528" s="374">
        <v>0</v>
      </c>
      <c r="BL528" s="374">
        <v>0</v>
      </c>
      <c r="BM528" s="354">
        <v>1.26</v>
      </c>
      <c r="BN528" s="354">
        <v>1.96</v>
      </c>
      <c r="BO528" s="374">
        <v>0</v>
      </c>
      <c r="BP528" s="374">
        <v>0</v>
      </c>
      <c r="BQ528" s="374">
        <v>0</v>
      </c>
      <c r="BR528" s="354"/>
      <c r="BS528" s="354"/>
      <c r="BT528" s="354"/>
      <c r="BU528" s="354"/>
      <c r="BV528" s="354"/>
      <c r="BW528" s="354"/>
      <c r="BX528" s="354"/>
      <c r="BY528" s="354"/>
      <c r="BZ528" s="354">
        <v>0</v>
      </c>
      <c r="CA528" s="354"/>
      <c r="CB528" s="354">
        <v>0</v>
      </c>
      <c r="CC528" s="354">
        <v>0</v>
      </c>
      <c r="CD528" s="354"/>
      <c r="CE528" s="354"/>
      <c r="CF528" s="354"/>
      <c r="CG528" s="354"/>
      <c r="CH528" s="353"/>
      <c r="CI528" s="353"/>
    </row>
    <row r="529" spans="1:87" ht="13.5" thickBot="1">
      <c r="A529" s="353"/>
      <c r="B529" s="353" t="s">
        <v>1300</v>
      </c>
      <c r="C529" s="353" t="s">
        <v>96</v>
      </c>
      <c r="D529" s="353" t="s">
        <v>123</v>
      </c>
      <c r="E529" s="353" t="s">
        <v>182</v>
      </c>
      <c r="F529" s="353" t="s">
        <v>105</v>
      </c>
      <c r="G529" s="353">
        <v>12</v>
      </c>
      <c r="H529" s="353">
        <v>202112</v>
      </c>
      <c r="I529" s="353"/>
      <c r="J529" s="353"/>
      <c r="K529" s="354">
        <v>4526.01</v>
      </c>
      <c r="L529" s="354">
        <v>26.36</v>
      </c>
      <c r="M529" s="354">
        <v>172</v>
      </c>
      <c r="N529" s="354">
        <v>0.98</v>
      </c>
      <c r="O529" s="354"/>
      <c r="P529" s="354"/>
      <c r="Q529" s="354"/>
      <c r="R529" s="354"/>
      <c r="S529" s="354"/>
      <c r="T529" s="354"/>
      <c r="U529" s="354"/>
      <c r="V529" s="354"/>
      <c r="W529" s="354"/>
      <c r="X529" s="354"/>
      <c r="Y529" s="374" t="e">
        <f t="shared" si="20"/>
        <v>#DIV/0!</v>
      </c>
      <c r="Z529" s="374" t="e">
        <f t="shared" si="21"/>
        <v>#DIV/0!</v>
      </c>
      <c r="AA529" s="354"/>
      <c r="AB529" s="354"/>
      <c r="AC529" s="354"/>
      <c r="AD529" s="354"/>
      <c r="AE529" s="354"/>
      <c r="AF529" s="354"/>
      <c r="AG529" s="354">
        <v>0</v>
      </c>
      <c r="AH529" s="354">
        <v>0</v>
      </c>
      <c r="AI529" s="354">
        <v>0</v>
      </c>
      <c r="AJ529" s="354">
        <v>0</v>
      </c>
      <c r="AK529" s="354">
        <v>0</v>
      </c>
      <c r="AL529" s="354"/>
      <c r="AM529" s="354"/>
      <c r="AN529" s="354"/>
      <c r="AO529" s="354">
        <v>0</v>
      </c>
      <c r="AP529" s="354">
        <v>0</v>
      </c>
      <c r="AQ529" s="354">
        <v>0</v>
      </c>
      <c r="AR529" s="354">
        <v>0</v>
      </c>
      <c r="AS529" s="354">
        <v>0</v>
      </c>
      <c r="AT529" s="354"/>
      <c r="AU529" s="354"/>
      <c r="AV529" s="354"/>
      <c r="AW529" s="354"/>
      <c r="AX529" s="354"/>
      <c r="AY529" s="374" t="s">
        <v>160</v>
      </c>
      <c r="AZ529" s="374" t="s">
        <v>160</v>
      </c>
      <c r="BA529" s="374" t="s">
        <v>160</v>
      </c>
      <c r="BB529" s="374" t="s">
        <v>160</v>
      </c>
      <c r="BC529" s="374" t="s">
        <v>160</v>
      </c>
      <c r="BD529" s="354"/>
      <c r="BE529" s="374">
        <v>0</v>
      </c>
      <c r="BF529" s="374">
        <v>0</v>
      </c>
      <c r="BG529" s="354"/>
      <c r="BH529" s="354"/>
      <c r="BI529" s="354"/>
      <c r="BJ529" s="354"/>
      <c r="BK529" s="374">
        <v>0</v>
      </c>
      <c r="BL529" s="374">
        <v>0</v>
      </c>
      <c r="BM529" s="354">
        <v>13.97</v>
      </c>
      <c r="BN529" s="354">
        <v>3.81</v>
      </c>
      <c r="BO529" s="374">
        <v>0</v>
      </c>
      <c r="BP529" s="374">
        <v>0</v>
      </c>
      <c r="BQ529" s="374">
        <v>0</v>
      </c>
      <c r="BR529" s="354"/>
      <c r="BS529" s="354"/>
      <c r="BT529" s="354"/>
      <c r="BU529" s="354"/>
      <c r="BV529" s="354"/>
      <c r="BW529" s="354"/>
      <c r="BX529" s="354"/>
      <c r="BY529" s="354"/>
      <c r="BZ529" s="354">
        <v>0</v>
      </c>
      <c r="CA529" s="354"/>
      <c r="CB529" s="354">
        <v>0</v>
      </c>
      <c r="CC529" s="354">
        <v>0</v>
      </c>
      <c r="CD529" s="354"/>
      <c r="CE529" s="354"/>
      <c r="CF529" s="354"/>
      <c r="CG529" s="354"/>
      <c r="CH529" s="353"/>
      <c r="CI529" s="353"/>
    </row>
    <row r="530" spans="1:87" ht="13.5" thickBot="1">
      <c r="A530" s="353" t="s">
        <v>1301</v>
      </c>
      <c r="B530" s="353" t="s">
        <v>1302</v>
      </c>
      <c r="C530" s="353" t="s">
        <v>108</v>
      </c>
      <c r="D530" s="353" t="s">
        <v>129</v>
      </c>
      <c r="E530" s="353" t="s">
        <v>299</v>
      </c>
      <c r="F530" s="353" t="s">
        <v>105</v>
      </c>
      <c r="G530" s="353">
        <v>12</v>
      </c>
      <c r="H530" s="353">
        <v>202112</v>
      </c>
      <c r="I530" s="353">
        <v>20221103</v>
      </c>
      <c r="J530" s="353">
        <v>20230228</v>
      </c>
      <c r="K530" s="354">
        <v>7926.48</v>
      </c>
      <c r="L530" s="354">
        <v>44.61</v>
      </c>
      <c r="M530" s="354">
        <v>178</v>
      </c>
      <c r="N530" s="354">
        <v>1.37</v>
      </c>
      <c r="O530" s="354">
        <v>-1.1000000000000001</v>
      </c>
      <c r="P530" s="354">
        <v>-0.99</v>
      </c>
      <c r="Q530" s="354">
        <v>-0.83</v>
      </c>
      <c r="R530" s="354">
        <v>23.64</v>
      </c>
      <c r="S530" s="354">
        <v>12.15</v>
      </c>
      <c r="T530" s="354">
        <v>0.56999999999999995</v>
      </c>
      <c r="U530" s="354">
        <v>-4.0999999999999996</v>
      </c>
      <c r="V530" s="354">
        <v>-3.14</v>
      </c>
      <c r="W530" s="354">
        <v>-3.82</v>
      </c>
      <c r="X530" s="354">
        <v>-2.78</v>
      </c>
      <c r="Y530" s="374">
        <f t="shared" si="20"/>
        <v>0.21656050955414008</v>
      </c>
      <c r="Z530" s="374">
        <f t="shared" si="21"/>
        <v>-0.27225130890052363</v>
      </c>
      <c r="AA530" s="354"/>
      <c r="AB530" s="354">
        <v>27.54</v>
      </c>
      <c r="AC530" s="354"/>
      <c r="AD530" s="354"/>
      <c r="AE530" s="354"/>
      <c r="AF530" s="354"/>
      <c r="AG530" s="354">
        <v>11.328417995785239</v>
      </c>
      <c r="AH530" s="354">
        <v>-4.0473680344864604</v>
      </c>
      <c r="AI530" s="354">
        <v>-1.6958931507313684</v>
      </c>
      <c r="AJ530" s="354">
        <v>-2.8313813228472799</v>
      </c>
      <c r="AK530" s="354">
        <v>-30.615136323658753</v>
      </c>
      <c r="AL530" s="354"/>
      <c r="AM530" s="354">
        <v>2.54</v>
      </c>
      <c r="AN530" s="354">
        <v>3.95</v>
      </c>
      <c r="AO530" s="354">
        <v>5.6858575549499877</v>
      </c>
      <c r="AP530" s="354">
        <v>-21.876444410331196</v>
      </c>
      <c r="AQ530" s="354">
        <v>-37.981031422403454</v>
      </c>
      <c r="AR530" s="354">
        <v>-22.749239223699281</v>
      </c>
      <c r="AS530" s="354">
        <v>3.7803691587993016</v>
      </c>
      <c r="AT530" s="354">
        <v>17.57</v>
      </c>
      <c r="AU530" s="354">
        <v>57.31</v>
      </c>
      <c r="AV530" s="354">
        <v>18.489999999999998</v>
      </c>
      <c r="AW530" s="354">
        <v>1767.09</v>
      </c>
      <c r="AX530" s="354">
        <v>2031.4</v>
      </c>
      <c r="AY530" s="374">
        <v>0.18485829671762805</v>
      </c>
      <c r="AZ530" s="374">
        <v>0.29805322833643477</v>
      </c>
      <c r="BA530" s="374">
        <v>-0.11413649922723268</v>
      </c>
      <c r="BB530" s="374">
        <v>0.3796791443850267</v>
      </c>
      <c r="BC530" s="374">
        <v>-0.11413649922723268</v>
      </c>
      <c r="BD530" s="354">
        <v>-22.1</v>
      </c>
      <c r="BE530" s="374">
        <v>-0.11832262714414174</v>
      </c>
      <c r="BF530" s="374">
        <v>-0.16548683769181655</v>
      </c>
      <c r="BG530" s="354">
        <v>-13.15</v>
      </c>
      <c r="BH530" s="354">
        <v>-11.85</v>
      </c>
      <c r="BI530" s="354">
        <v>-11.06</v>
      </c>
      <c r="BJ530" s="354">
        <v>-10.29</v>
      </c>
      <c r="BK530" s="374">
        <v>0.66955171770475197</v>
      </c>
      <c r="BL530" s="374">
        <v>-0.10023360477503322</v>
      </c>
      <c r="BM530" s="354">
        <v>0</v>
      </c>
      <c r="BN530" s="354">
        <v>0</v>
      </c>
      <c r="BO530" s="374">
        <v>0</v>
      </c>
      <c r="BP530" s="374">
        <v>-7.795392978594877E-2</v>
      </c>
      <c r="BQ530" s="374">
        <v>-5.4533538575640986E-2</v>
      </c>
      <c r="BR530" s="354">
        <v>-823.9</v>
      </c>
      <c r="BS530" s="354">
        <v>-612.04</v>
      </c>
      <c r="BT530" s="354">
        <v>-383.77</v>
      </c>
      <c r="BU530" s="354">
        <v>2180.23</v>
      </c>
      <c r="BV530" s="354">
        <v>-595.63</v>
      </c>
      <c r="BW530" s="354">
        <v>27.68</v>
      </c>
      <c r="BX530" s="354">
        <v>-35.729999999999997</v>
      </c>
      <c r="BY530" s="354">
        <v>-35.729999999999997</v>
      </c>
      <c r="BZ530" s="354">
        <v>-52.91364500190042</v>
      </c>
      <c r="CA530" s="354">
        <v>41.82</v>
      </c>
      <c r="CB530" s="354">
        <v>0.50707976416959721</v>
      </c>
      <c r="CC530" s="354">
        <v>-4.2426334574202711</v>
      </c>
      <c r="CD530" s="354">
        <v>0.72</v>
      </c>
      <c r="CE530" s="354">
        <v>2.4700000000000002</v>
      </c>
      <c r="CF530" s="354">
        <v>2.56</v>
      </c>
      <c r="CG530" s="354">
        <v>2.14</v>
      </c>
      <c r="CH530" s="353" t="s">
        <v>100</v>
      </c>
      <c r="CI530" s="355">
        <v>3387.64</v>
      </c>
    </row>
    <row r="531" spans="1:87" ht="13.5" thickBot="1">
      <c r="A531" s="353" t="s">
        <v>1303</v>
      </c>
      <c r="B531" s="353" t="s">
        <v>1304</v>
      </c>
      <c r="C531" s="353" t="s">
        <v>108</v>
      </c>
      <c r="D531" s="353" t="s">
        <v>208</v>
      </c>
      <c r="E531" s="353" t="s">
        <v>209</v>
      </c>
      <c r="F531" s="353" t="s">
        <v>99</v>
      </c>
      <c r="G531" s="353">
        <v>12</v>
      </c>
      <c r="H531" s="353">
        <v>202112</v>
      </c>
      <c r="I531" s="353">
        <v>20221103</v>
      </c>
      <c r="J531" s="353">
        <v>20230224</v>
      </c>
      <c r="K531" s="354">
        <v>42114.79</v>
      </c>
      <c r="L531" s="354">
        <v>42.38</v>
      </c>
      <c r="M531" s="354">
        <v>993.74</v>
      </c>
      <c r="N531" s="354">
        <v>0.63</v>
      </c>
      <c r="O531" s="354">
        <v>0.72</v>
      </c>
      <c r="P531" s="354">
        <v>0.46</v>
      </c>
      <c r="Q531" s="354">
        <v>0.69</v>
      </c>
      <c r="R531" s="354">
        <v>4.17</v>
      </c>
      <c r="S531" s="354">
        <v>-4.3499999999999996</v>
      </c>
      <c r="T531" s="354"/>
      <c r="U531" s="354">
        <v>2.73</v>
      </c>
      <c r="V531" s="354">
        <v>2.4300000000000002</v>
      </c>
      <c r="W531" s="354">
        <v>2.27</v>
      </c>
      <c r="X531" s="354">
        <v>2.38</v>
      </c>
      <c r="Y531" s="374">
        <f t="shared" si="20"/>
        <v>-6.5843621399176988E-2</v>
      </c>
      <c r="Z531" s="374">
        <f t="shared" si="21"/>
        <v>4.8458149779735615E-2</v>
      </c>
      <c r="AA531" s="354">
        <v>-0.45</v>
      </c>
      <c r="AB531" s="354">
        <v>7.11</v>
      </c>
      <c r="AC531" s="354">
        <v>15.52</v>
      </c>
      <c r="AD531" s="354">
        <v>18.66</v>
      </c>
      <c r="AE531" s="354">
        <v>17.77</v>
      </c>
      <c r="AF531" s="354">
        <v>2.62</v>
      </c>
      <c r="AG531" s="354">
        <v>24.335020242914979</v>
      </c>
      <c r="AH531" s="354">
        <v>2.1548582995951415</v>
      </c>
      <c r="AI531" s="354">
        <v>3.048582995951417</v>
      </c>
      <c r="AJ531" s="354">
        <v>-4.2287449392712553</v>
      </c>
      <c r="AK531" s="354">
        <v>13.753930942895089</v>
      </c>
      <c r="AL531" s="354">
        <v>4.01</v>
      </c>
      <c r="AM531" s="354">
        <v>1.71</v>
      </c>
      <c r="AN531" s="354">
        <v>1.75</v>
      </c>
      <c r="AO531" s="354">
        <v>3.3125583329867321</v>
      </c>
      <c r="AP531" s="354">
        <v>10.55304624354048</v>
      </c>
      <c r="AQ531" s="354">
        <v>26.442177954847281</v>
      </c>
      <c r="AR531" s="354">
        <v>-19.062671134514119</v>
      </c>
      <c r="AS531" s="354">
        <v>0.45141700404858298</v>
      </c>
      <c r="AT531" s="354">
        <v>24.74</v>
      </c>
      <c r="AU531" s="354">
        <v>-3.59</v>
      </c>
      <c r="AV531" s="354">
        <v>10.01</v>
      </c>
      <c r="AW531" s="354">
        <v>36347</v>
      </c>
      <c r="AX531" s="354">
        <v>18908.43</v>
      </c>
      <c r="AY531" s="374">
        <v>0.10012409576561034</v>
      </c>
      <c r="AZ531" s="374">
        <v>-0.13092205807437596</v>
      </c>
      <c r="BA531" s="374">
        <v>-3.5423308537017355E-2</v>
      </c>
      <c r="BB531" s="374">
        <v>-7.0530900146865555E-2</v>
      </c>
      <c r="BC531" s="374">
        <v>-3.5423308537017355E-2</v>
      </c>
      <c r="BD531" s="354">
        <v>10.119999999999999</v>
      </c>
      <c r="BE531" s="374">
        <v>3.8046685076352997E-2</v>
      </c>
      <c r="BF531" s="374">
        <v>2.2781017602054462E-2</v>
      </c>
      <c r="BG531" s="354">
        <v>4.32</v>
      </c>
      <c r="BH531" s="354">
        <v>4.34</v>
      </c>
      <c r="BI531" s="354">
        <v>2.62</v>
      </c>
      <c r="BJ531" s="354">
        <v>2.41</v>
      </c>
      <c r="BK531" s="374">
        <v>-2.3871181938911024</v>
      </c>
      <c r="BL531" s="374">
        <v>-0.29904753982448112</v>
      </c>
      <c r="BM531" s="354">
        <v>3.19</v>
      </c>
      <c r="BN531" s="354">
        <v>3.31</v>
      </c>
      <c r="BO531" s="374">
        <v>0.62718741193048388</v>
      </c>
      <c r="BP531" s="374">
        <v>5.1391802995352766E-2</v>
      </c>
      <c r="BQ531" s="374">
        <v>-0.10085249080064999</v>
      </c>
      <c r="BR531" s="354">
        <v>3779</v>
      </c>
      <c r="BS531" s="354">
        <v>11352</v>
      </c>
      <c r="BT531" s="354">
        <v>10337</v>
      </c>
      <c r="BU531" s="354">
        <v>35714</v>
      </c>
      <c r="BV531" s="354">
        <v>1706</v>
      </c>
      <c r="BW531" s="354">
        <v>-13.09</v>
      </c>
      <c r="BX531" s="354">
        <v>8.85</v>
      </c>
      <c r="BY531" s="354">
        <v>11.21</v>
      </c>
      <c r="BZ531" s="354">
        <v>2.2203856749311295</v>
      </c>
      <c r="CA531" s="354">
        <v>59.2</v>
      </c>
      <c r="CB531" s="354">
        <v>0.73696431437590282</v>
      </c>
      <c r="CC531" s="354">
        <v>5.0638664369948323</v>
      </c>
      <c r="CD531" s="354">
        <v>1.45</v>
      </c>
      <c r="CE531" s="354">
        <v>0.81</v>
      </c>
      <c r="CF531" s="354">
        <v>0.75</v>
      </c>
      <c r="CG531" s="354">
        <v>0.43</v>
      </c>
      <c r="CH531" s="353" t="s">
        <v>100</v>
      </c>
      <c r="CI531" s="355">
        <v>34795</v>
      </c>
    </row>
    <row r="532" spans="1:87" ht="13.5" thickBot="1">
      <c r="A532" s="353" t="s">
        <v>1305</v>
      </c>
      <c r="B532" s="353" t="s">
        <v>1306</v>
      </c>
      <c r="C532" s="353" t="s">
        <v>96</v>
      </c>
      <c r="D532" s="353" t="s">
        <v>123</v>
      </c>
      <c r="E532" s="353" t="s">
        <v>344</v>
      </c>
      <c r="F532" s="353" t="s">
        <v>105</v>
      </c>
      <c r="G532" s="353">
        <v>12</v>
      </c>
      <c r="H532" s="353">
        <v>202112</v>
      </c>
      <c r="I532" s="353">
        <v>20221102</v>
      </c>
      <c r="J532" s="353">
        <v>20230223</v>
      </c>
      <c r="K532" s="354">
        <v>8912.84</v>
      </c>
      <c r="L532" s="354">
        <v>104.86</v>
      </c>
      <c r="M532" s="354">
        <v>85</v>
      </c>
      <c r="N532" s="354">
        <v>0.59</v>
      </c>
      <c r="O532" s="354">
        <v>1.66</v>
      </c>
      <c r="P532" s="354">
        <v>1.62</v>
      </c>
      <c r="Q532" s="354">
        <v>1.6</v>
      </c>
      <c r="R532" s="354">
        <v>4.22</v>
      </c>
      <c r="S532" s="354">
        <v>7.84</v>
      </c>
      <c r="T532" s="354">
        <v>4.66</v>
      </c>
      <c r="U532" s="354">
        <v>6.23</v>
      </c>
      <c r="V532" s="354">
        <v>5.01</v>
      </c>
      <c r="W532" s="354">
        <v>6.44</v>
      </c>
      <c r="X532" s="354">
        <v>6.97</v>
      </c>
      <c r="Y532" s="374">
        <f t="shared" si="20"/>
        <v>0.28542914171656708</v>
      </c>
      <c r="Z532" s="374">
        <f t="shared" si="21"/>
        <v>8.2298136645962527E-2</v>
      </c>
      <c r="AA532" s="354">
        <v>11.05</v>
      </c>
      <c r="AB532" s="354">
        <v>3.63</v>
      </c>
      <c r="AC532" s="354">
        <v>16.829999999999998</v>
      </c>
      <c r="AD532" s="354">
        <v>16.27</v>
      </c>
      <c r="AE532" s="354">
        <v>15.05</v>
      </c>
      <c r="AF532" s="354">
        <v>4.4800000000000004</v>
      </c>
      <c r="AG532" s="354">
        <v>9.9303470758383003</v>
      </c>
      <c r="AH532" s="354">
        <v>3.2856542208603772</v>
      </c>
      <c r="AI532" s="354">
        <v>6.2126493727656982</v>
      </c>
      <c r="AJ532" s="354">
        <v>6.2126493727656982</v>
      </c>
      <c r="AK532" s="354">
        <v>16.278079436338725</v>
      </c>
      <c r="AL532" s="354">
        <v>21.3</v>
      </c>
      <c r="AM532" s="354">
        <v>2.4700000000000002</v>
      </c>
      <c r="AN532" s="354">
        <v>9.0500000000000007</v>
      </c>
      <c r="AO532" s="354">
        <v>14.023302687585089</v>
      </c>
      <c r="AP532" s="354">
        <v>22.208990096192338</v>
      </c>
      <c r="AQ532" s="354">
        <v>22.414956081009755</v>
      </c>
      <c r="AR532" s="354">
        <v>22.414956081009755</v>
      </c>
      <c r="AS532" s="354">
        <v>0.26633368760441134</v>
      </c>
      <c r="AT532" s="354">
        <v>42.5</v>
      </c>
      <c r="AU532" s="354">
        <v>12.49</v>
      </c>
      <c r="AV532" s="354">
        <v>27.85</v>
      </c>
      <c r="AW532" s="354">
        <v>788.57</v>
      </c>
      <c r="AX532" s="354">
        <v>1030.1400000000001</v>
      </c>
      <c r="AY532" s="374">
        <v>-6.1219092492418296E-2</v>
      </c>
      <c r="AZ532" s="374">
        <v>-0.41410287631571829</v>
      </c>
      <c r="BA532" s="374">
        <v>-0.29578195350408176</v>
      </c>
      <c r="BB532" s="374">
        <v>-0.42432432432432438</v>
      </c>
      <c r="BC532" s="374">
        <v>-0.29578195350408176</v>
      </c>
      <c r="BD532" s="354">
        <v>9.73</v>
      </c>
      <c r="BE532" s="374">
        <v>5.5632851792078337E-2</v>
      </c>
      <c r="BF532" s="374">
        <v>3.837842912949168E-2</v>
      </c>
      <c r="BG532" s="354">
        <v>5.23</v>
      </c>
      <c r="BH532" s="354">
        <v>4.76</v>
      </c>
      <c r="BI532" s="354">
        <v>4.9400000000000004</v>
      </c>
      <c r="BJ532" s="354">
        <v>4.5999999999999996</v>
      </c>
      <c r="BK532" s="374">
        <v>0</v>
      </c>
      <c r="BL532" s="374">
        <v>0</v>
      </c>
      <c r="BM532" s="354">
        <v>4.12</v>
      </c>
      <c r="BN532" s="354">
        <v>3.8</v>
      </c>
      <c r="BO532" s="374">
        <v>1.2661101017838292</v>
      </c>
      <c r="BP532" s="374">
        <v>3.2489411854646273E-2</v>
      </c>
      <c r="BQ532" s="374">
        <v>6.1432308640024705E-2</v>
      </c>
      <c r="BR532" s="354">
        <v>333.27</v>
      </c>
      <c r="BS532" s="354">
        <v>484.9</v>
      </c>
      <c r="BT532" s="354">
        <v>403.81</v>
      </c>
      <c r="BU532" s="354">
        <v>2784.87</v>
      </c>
      <c r="BV532" s="354">
        <v>249.32</v>
      </c>
      <c r="BW532" s="354">
        <v>64.489999999999995</v>
      </c>
      <c r="BX532" s="354">
        <v>34.54</v>
      </c>
      <c r="BY532" s="354">
        <v>34.54</v>
      </c>
      <c r="BZ532" s="354">
        <v>3.9323780579158019</v>
      </c>
      <c r="CA532" s="354">
        <v>47.3</v>
      </c>
      <c r="CB532" s="354">
        <v>0.47325720527879184</v>
      </c>
      <c r="CC532" s="354">
        <v>6.080486266869058</v>
      </c>
      <c r="CD532" s="354">
        <v>0.9</v>
      </c>
      <c r="CE532" s="354">
        <v>0.3</v>
      </c>
      <c r="CF532" s="354">
        <v>1.44</v>
      </c>
      <c r="CG532" s="354">
        <v>1.3</v>
      </c>
      <c r="CH532" s="353" t="s">
        <v>100</v>
      </c>
      <c r="CI532" s="355">
        <v>3379</v>
      </c>
    </row>
    <row r="533" spans="1:87" ht="13.5" thickBot="1">
      <c r="A533" s="353" t="s">
        <v>1307</v>
      </c>
      <c r="B533" s="353" t="s">
        <v>1308</v>
      </c>
      <c r="C533" s="353" t="s">
        <v>96</v>
      </c>
      <c r="D533" s="353" t="s">
        <v>412</v>
      </c>
      <c r="E533" s="353" t="s">
        <v>428</v>
      </c>
      <c r="F533" s="353" t="s">
        <v>105</v>
      </c>
      <c r="G533" s="353">
        <v>12</v>
      </c>
      <c r="H533" s="353">
        <v>202112</v>
      </c>
      <c r="I533" s="353">
        <v>20221116</v>
      </c>
      <c r="J533" s="353">
        <v>20230317</v>
      </c>
      <c r="K533" s="354">
        <v>10653.8</v>
      </c>
      <c r="L533" s="354">
        <v>17.12</v>
      </c>
      <c r="M533" s="354">
        <v>622</v>
      </c>
      <c r="N533" s="354">
        <v>1.71</v>
      </c>
      <c r="O533" s="354">
        <v>0.12</v>
      </c>
      <c r="P533" s="354">
        <v>0.06</v>
      </c>
      <c r="Q533" s="354">
        <v>7.0000000000000007E-2</v>
      </c>
      <c r="R533" s="354">
        <v>-41.67</v>
      </c>
      <c r="S533" s="354">
        <v>1400</v>
      </c>
      <c r="T533" s="354">
        <v>372.56</v>
      </c>
      <c r="U533" s="354">
        <v>-0.39</v>
      </c>
      <c r="V533" s="354">
        <v>0.17</v>
      </c>
      <c r="W533" s="354">
        <v>0.34</v>
      </c>
      <c r="X533" s="354">
        <v>0.47</v>
      </c>
      <c r="Y533" s="374">
        <f t="shared" si="20"/>
        <v>1</v>
      </c>
      <c r="Z533" s="374">
        <f t="shared" si="21"/>
        <v>0.38235294117647034</v>
      </c>
      <c r="AA533" s="354"/>
      <c r="AB533" s="354">
        <v>50.32</v>
      </c>
      <c r="AC533" s="354">
        <v>74.430000000000007</v>
      </c>
      <c r="AD533" s="354">
        <v>49.77</v>
      </c>
      <c r="AE533" s="354">
        <v>36.58</v>
      </c>
      <c r="AF533" s="354">
        <v>0.99</v>
      </c>
      <c r="AG533" s="354">
        <v>3.5505719599882295</v>
      </c>
      <c r="AH533" s="354">
        <v>-0.34898550775384446</v>
      </c>
      <c r="AI533" s="354">
        <v>-0.44678735947863024</v>
      </c>
      <c r="AJ533" s="354">
        <v>-0.66860840579992498</v>
      </c>
      <c r="AK533" s="354">
        <v>-34.693461377439412</v>
      </c>
      <c r="AL533" s="354"/>
      <c r="AM533" s="354">
        <v>10.71</v>
      </c>
      <c r="AN533" s="354">
        <v>9.65</v>
      </c>
      <c r="AO533" s="354">
        <v>4.3041985902786069</v>
      </c>
      <c r="AP533" s="354">
        <v>-120.14591308890608</v>
      </c>
      <c r="AQ533" s="354">
        <v>-34.205011624987662</v>
      </c>
      <c r="AR533" s="354">
        <v>-22.856976807792631</v>
      </c>
      <c r="AS533" s="354">
        <v>1.3135509689014846</v>
      </c>
      <c r="AT533" s="354">
        <v>1.6</v>
      </c>
      <c r="AU533" s="354"/>
      <c r="AV533" s="354">
        <v>74.78</v>
      </c>
      <c r="AW533" s="354">
        <v>792.85</v>
      </c>
      <c r="AX533" s="354">
        <v>1192.81</v>
      </c>
      <c r="AY533" s="374">
        <v>0.70373740580067956</v>
      </c>
      <c r="AZ533" s="374">
        <v>-5.18471152448772</v>
      </c>
      <c r="BA533" s="374">
        <v>-7.2537147537147533</v>
      </c>
      <c r="BB533" s="374">
        <v>-4.8999999999999995</v>
      </c>
      <c r="BC533" s="374">
        <v>-7.2537147537147533</v>
      </c>
      <c r="BD533" s="354">
        <v>-12.21</v>
      </c>
      <c r="BE533" s="374">
        <v>-8.021652842647467E-2</v>
      </c>
      <c r="BF533" s="374">
        <v>-6.7172844553406649E-2</v>
      </c>
      <c r="BG533" s="354">
        <v>-12.21</v>
      </c>
      <c r="BH533" s="354"/>
      <c r="BI533" s="354">
        <v>-8.1300000000000008</v>
      </c>
      <c r="BJ533" s="354"/>
      <c r="BK533" s="374">
        <v>0.49648013001116337</v>
      </c>
      <c r="BL533" s="374">
        <v>-6.2474736132944082E-2</v>
      </c>
      <c r="BM533" s="354">
        <v>0</v>
      </c>
      <c r="BN533" s="354"/>
      <c r="BO533" s="374">
        <v>0</v>
      </c>
      <c r="BP533" s="374">
        <v>-2.2514322526472817E-2</v>
      </c>
      <c r="BQ533" s="374">
        <v>-4.0546295075798967E-2</v>
      </c>
      <c r="BR533" s="354">
        <v>-170.7</v>
      </c>
      <c r="BS533" s="354">
        <v>-136.33000000000001</v>
      </c>
      <c r="BT533" s="354">
        <v>-144.4</v>
      </c>
      <c r="BU533" s="354" t="s">
        <v>100</v>
      </c>
      <c r="BV533" s="354">
        <v>-186.25</v>
      </c>
      <c r="BW533" s="354">
        <v>-534.41999999999996</v>
      </c>
      <c r="BX533" s="354">
        <v>-10.62</v>
      </c>
      <c r="BY533" s="354">
        <v>-10.62</v>
      </c>
      <c r="BZ533" s="354">
        <v>-19.361548200397905</v>
      </c>
      <c r="CA533" s="354">
        <v>0</v>
      </c>
      <c r="CB533" s="354">
        <v>0.37243977654331789</v>
      </c>
      <c r="CC533" s="354">
        <v>9.4940916002027258</v>
      </c>
      <c r="CD533" s="354">
        <v>0</v>
      </c>
      <c r="CE533" s="354">
        <v>5.27</v>
      </c>
      <c r="CF533" s="354">
        <v>4.05</v>
      </c>
      <c r="CG533" s="354">
        <v>3.57</v>
      </c>
      <c r="CH533" s="353" t="s">
        <v>100</v>
      </c>
      <c r="CI533" s="353">
        <v>928.21</v>
      </c>
    </row>
    <row r="534" spans="1:87" ht="13.5" thickBot="1">
      <c r="A534" s="353" t="s">
        <v>1309</v>
      </c>
      <c r="B534" s="353" t="s">
        <v>1310</v>
      </c>
      <c r="C534" s="353" t="s">
        <v>96</v>
      </c>
      <c r="D534" s="353" t="s">
        <v>112</v>
      </c>
      <c r="E534" s="353" t="s">
        <v>1038</v>
      </c>
      <c r="F534" s="353" t="s">
        <v>105</v>
      </c>
      <c r="G534" s="353">
        <v>3</v>
      </c>
      <c r="H534" s="353">
        <v>202203</v>
      </c>
      <c r="I534" s="353">
        <v>20221026</v>
      </c>
      <c r="J534" s="353">
        <v>20230126</v>
      </c>
      <c r="K534" s="354">
        <v>4978.08</v>
      </c>
      <c r="L534" s="354">
        <v>135.11000000000001</v>
      </c>
      <c r="M534" s="354">
        <v>37</v>
      </c>
      <c r="N534" s="354">
        <v>1.3</v>
      </c>
      <c r="O534" s="354">
        <v>3.58</v>
      </c>
      <c r="P534" s="354">
        <v>3.19</v>
      </c>
      <c r="Q534" s="354">
        <v>2.2000000000000002</v>
      </c>
      <c r="R534" s="354">
        <v>3.91</v>
      </c>
      <c r="S534" s="354">
        <v>3.3</v>
      </c>
      <c r="T534" s="354">
        <v>5.13</v>
      </c>
      <c r="U534" s="354">
        <v>10.97</v>
      </c>
      <c r="V534" s="354">
        <v>9.31</v>
      </c>
      <c r="W534" s="354">
        <v>12.24</v>
      </c>
      <c r="X534" s="354">
        <v>12.38</v>
      </c>
      <c r="Y534" s="374">
        <f t="shared" si="20"/>
        <v>0.31471535982814181</v>
      </c>
      <c r="Z534" s="374">
        <f t="shared" si="21"/>
        <v>1.1437908496731986E-2</v>
      </c>
      <c r="AA534" s="354">
        <v>18.02</v>
      </c>
      <c r="AB534" s="354"/>
      <c r="AC534" s="354">
        <v>12.32</v>
      </c>
      <c r="AD534" s="354">
        <v>11.04</v>
      </c>
      <c r="AE534" s="354">
        <v>10.91</v>
      </c>
      <c r="AF534" s="354"/>
      <c r="AG534" s="354">
        <v>54.994673291582167</v>
      </c>
      <c r="AH534" s="354">
        <v>11.32990759311266</v>
      </c>
      <c r="AI534" s="354">
        <v>14.974449381622827</v>
      </c>
      <c r="AJ534" s="354">
        <v>12.535232379085119</v>
      </c>
      <c r="AK534" s="354">
        <v>9.0220345708203116</v>
      </c>
      <c r="AL534" s="354">
        <v>10.38</v>
      </c>
      <c r="AM534" s="354">
        <v>4.3</v>
      </c>
      <c r="AN534" s="354">
        <v>2.44</v>
      </c>
      <c r="AO534" s="354">
        <v>2.988167328531079</v>
      </c>
      <c r="AP534" s="354">
        <v>8.006646588559704</v>
      </c>
      <c r="AQ534" s="354">
        <v>10.974245649046846</v>
      </c>
      <c r="AR534" s="354">
        <v>13.109711970504399</v>
      </c>
      <c r="AS534" s="354">
        <v>2.2654699435223784</v>
      </c>
      <c r="AT534" s="354">
        <v>31.39</v>
      </c>
      <c r="AU534" s="354">
        <v>8.3000000000000007</v>
      </c>
      <c r="AV534" s="354">
        <v>14.72</v>
      </c>
      <c r="AW534" s="354">
        <v>1861.52</v>
      </c>
      <c r="AX534" s="354">
        <v>2152.69</v>
      </c>
      <c r="AY534" s="374">
        <v>0.11843558168035324</v>
      </c>
      <c r="AZ534" s="374">
        <v>3.788049764437047</v>
      </c>
      <c r="BA534" s="374">
        <v>0.34978860418578755</v>
      </c>
      <c r="BB534" s="374">
        <v>3.8343195266272194</v>
      </c>
      <c r="BC534" s="374">
        <v>0.34978860418578755</v>
      </c>
      <c r="BD534" s="354">
        <v>36.53</v>
      </c>
      <c r="BE534" s="374">
        <v>2.591587684873085E-2</v>
      </c>
      <c r="BF534" s="374">
        <v>0.14979447512396102</v>
      </c>
      <c r="BG534" s="354">
        <v>19.559999999999999</v>
      </c>
      <c r="BH534" s="354">
        <v>13.6</v>
      </c>
      <c r="BI534" s="354">
        <v>15.8</v>
      </c>
      <c r="BJ534" s="354">
        <v>11.37</v>
      </c>
      <c r="BK534" s="374">
        <v>-0.1628919328099771</v>
      </c>
      <c r="BL534" s="374">
        <v>-4.4353695668032468E-2</v>
      </c>
      <c r="BM534" s="354">
        <v>0.74</v>
      </c>
      <c r="BN534" s="354">
        <v>0.43</v>
      </c>
      <c r="BO534" s="374">
        <v>8.826197316983328E-2</v>
      </c>
      <c r="BP534" s="374">
        <v>8.3863120600389793E-2</v>
      </c>
      <c r="BQ534" s="374">
        <v>9.2784843664582686E-2</v>
      </c>
      <c r="BR534" s="354">
        <v>505.97</v>
      </c>
      <c r="BS534" s="354">
        <v>634.78</v>
      </c>
      <c r="BT534" s="354">
        <v>514.34</v>
      </c>
      <c r="BU534" s="354">
        <v>938.27</v>
      </c>
      <c r="BV534" s="354">
        <v>374.25</v>
      </c>
      <c r="BW534" s="354">
        <v>10.25</v>
      </c>
      <c r="BX534" s="354">
        <v>20.6</v>
      </c>
      <c r="BY534" s="354">
        <v>20.73</v>
      </c>
      <c r="BZ534" s="354">
        <v>2.4289235230155852</v>
      </c>
      <c r="CA534" s="354">
        <v>49.34</v>
      </c>
      <c r="CB534" s="354">
        <v>0.58823686461629487</v>
      </c>
      <c r="CC534" s="354">
        <v>1.4243041999874064</v>
      </c>
      <c r="CD534" s="354">
        <v>0.97</v>
      </c>
      <c r="CE534" s="354">
        <v>2.48</v>
      </c>
      <c r="CF534" s="354">
        <v>0.99</v>
      </c>
      <c r="CG534" s="354">
        <v>0.11</v>
      </c>
      <c r="CH534" s="353" t="s">
        <v>100</v>
      </c>
      <c r="CI534" s="355">
        <v>1133.56</v>
      </c>
    </row>
    <row r="535" spans="1:87" ht="13.5" thickBot="1">
      <c r="A535" s="353" t="s">
        <v>1311</v>
      </c>
      <c r="B535" s="353" t="s">
        <v>1312</v>
      </c>
      <c r="C535" s="353" t="s">
        <v>108</v>
      </c>
      <c r="D535" s="353" t="s">
        <v>109</v>
      </c>
      <c r="E535" s="353" t="s">
        <v>433</v>
      </c>
      <c r="F535" s="353" t="s">
        <v>99</v>
      </c>
      <c r="G535" s="353">
        <v>12</v>
      </c>
      <c r="H535" s="353">
        <v>202112</v>
      </c>
      <c r="I535" s="353">
        <v>20221108</v>
      </c>
      <c r="J535" s="353">
        <v>20230228</v>
      </c>
      <c r="K535" s="354">
        <v>17396.79</v>
      </c>
      <c r="L535" s="354">
        <v>109.32</v>
      </c>
      <c r="M535" s="354">
        <v>159</v>
      </c>
      <c r="N535" s="354">
        <v>0.96</v>
      </c>
      <c r="O535" s="354">
        <v>1.92</v>
      </c>
      <c r="P535" s="354">
        <v>1.87</v>
      </c>
      <c r="Q535" s="354">
        <v>1.46</v>
      </c>
      <c r="R535" s="354">
        <v>32.29</v>
      </c>
      <c r="S535" s="354">
        <v>8.61</v>
      </c>
      <c r="T535" s="354">
        <v>22.1</v>
      </c>
      <c r="U535" s="354">
        <v>9.52</v>
      </c>
      <c r="V535" s="354">
        <v>7.59</v>
      </c>
      <c r="W535" s="354">
        <v>8.69</v>
      </c>
      <c r="X535" s="354">
        <v>5.89</v>
      </c>
      <c r="Y535" s="374">
        <f t="shared" si="20"/>
        <v>0.14492753623188404</v>
      </c>
      <c r="Z535" s="374">
        <f t="shared" si="21"/>
        <v>-0.32220943613348674</v>
      </c>
      <c r="AA535" s="354">
        <v>30.91</v>
      </c>
      <c r="AB535" s="354"/>
      <c r="AC535" s="354">
        <v>11.48</v>
      </c>
      <c r="AD535" s="354">
        <v>12.59</v>
      </c>
      <c r="AE535" s="354">
        <v>18.57</v>
      </c>
      <c r="AF535" s="354"/>
      <c r="AG535" s="354">
        <v>117.42403520357468</v>
      </c>
      <c r="AH535" s="354">
        <v>9.8189521628844219</v>
      </c>
      <c r="AI535" s="354">
        <v>12.022372538249323</v>
      </c>
      <c r="AJ535" s="354">
        <v>11.528973208499712</v>
      </c>
      <c r="AK535" s="354">
        <v>9.0281680803584035</v>
      </c>
      <c r="AL535" s="354">
        <v>12.63</v>
      </c>
      <c r="AM535" s="354">
        <v>5.25</v>
      </c>
      <c r="AN535" s="354">
        <v>0.91</v>
      </c>
      <c r="AO535" s="354">
        <v>0.83729784334665769</v>
      </c>
      <c r="AP535" s="354">
        <v>7.2354486810604932</v>
      </c>
      <c r="AQ535" s="354">
        <v>8.1779940789733736</v>
      </c>
      <c r="AR535" s="354">
        <v>8.5279833385795065</v>
      </c>
      <c r="AS535" s="354">
        <v>13.297212227440768</v>
      </c>
      <c r="AT535" s="354">
        <v>20.81</v>
      </c>
      <c r="AU535" s="354">
        <v>24.26</v>
      </c>
      <c r="AV535" s="354">
        <v>63.33</v>
      </c>
      <c r="AW535" s="354">
        <v>16523.52</v>
      </c>
      <c r="AX535" s="354">
        <v>17451.29</v>
      </c>
      <c r="AY535" s="374">
        <v>0.63332654902430996</v>
      </c>
      <c r="AZ535" s="374">
        <v>1.0333438676128366</v>
      </c>
      <c r="BA535" s="374">
        <v>1.0302540202055002</v>
      </c>
      <c r="BB535" s="374">
        <v>1.0217391304347825</v>
      </c>
      <c r="BC535" s="374">
        <v>1.0302540202055002</v>
      </c>
      <c r="BD535" s="354">
        <v>44.27</v>
      </c>
      <c r="BE535" s="374">
        <v>0.54294902488314079</v>
      </c>
      <c r="BF535" s="374">
        <v>0.24077922659706519</v>
      </c>
      <c r="BG535" s="354">
        <v>44.27</v>
      </c>
      <c r="BH535" s="354">
        <v>32.11</v>
      </c>
      <c r="BI535" s="354">
        <v>21.55</v>
      </c>
      <c r="BJ535" s="354">
        <v>18.11</v>
      </c>
      <c r="BK535" s="374">
        <v>-4.1040096551646248E-2</v>
      </c>
      <c r="BL535" s="374">
        <v>-4.2018597716746873E-3</v>
      </c>
      <c r="BM535" s="354">
        <v>1.23</v>
      </c>
      <c r="BN535" s="354">
        <v>1.22</v>
      </c>
      <c r="BO535" s="374">
        <v>0.13647077384338338</v>
      </c>
      <c r="BP535" s="374">
        <v>9.0463904209364482E-2</v>
      </c>
      <c r="BQ535" s="374">
        <v>0.10621865863736608</v>
      </c>
      <c r="BR535" s="354">
        <v>1924.62</v>
      </c>
      <c r="BS535" s="354">
        <v>1975.93</v>
      </c>
      <c r="BT535" s="354">
        <v>1466.8</v>
      </c>
      <c r="BU535" s="354" t="s">
        <v>100</v>
      </c>
      <c r="BV535" s="354">
        <v>1415.49</v>
      </c>
      <c r="BW535" s="354">
        <v>103.33</v>
      </c>
      <c r="BX535" s="354">
        <v>8.36</v>
      </c>
      <c r="BY535" s="354">
        <v>8.36</v>
      </c>
      <c r="BZ535" s="354">
        <v>144.5077091008323</v>
      </c>
      <c r="CA535" s="354">
        <v>0</v>
      </c>
      <c r="CB535" s="354">
        <v>0.47160359263058521</v>
      </c>
      <c r="CC535" s="354">
        <v>-0.75218816467588456</v>
      </c>
      <c r="CD535" s="354">
        <v>0</v>
      </c>
      <c r="CE535" s="354">
        <v>2.06</v>
      </c>
      <c r="CF535" s="354">
        <v>1.78</v>
      </c>
      <c r="CG535" s="354">
        <v>0.76</v>
      </c>
      <c r="CH535" s="353" t="s">
        <v>100</v>
      </c>
      <c r="CI535" s="355">
        <v>3497.99</v>
      </c>
    </row>
    <row r="536" spans="1:87" ht="13.5" thickBot="1">
      <c r="A536" s="353" t="s">
        <v>1313</v>
      </c>
      <c r="B536" s="353" t="s">
        <v>1314</v>
      </c>
      <c r="C536" s="353" t="s">
        <v>108</v>
      </c>
      <c r="D536" s="353" t="s">
        <v>97</v>
      </c>
      <c r="E536" s="353" t="s">
        <v>1315</v>
      </c>
      <c r="F536" s="353" t="s">
        <v>105</v>
      </c>
      <c r="G536" s="353">
        <v>12</v>
      </c>
      <c r="H536" s="353">
        <v>202112</v>
      </c>
      <c r="I536" s="353">
        <v>20221101</v>
      </c>
      <c r="J536" s="353">
        <v>20230221</v>
      </c>
      <c r="K536" s="354">
        <v>12085.49</v>
      </c>
      <c r="L536" s="354">
        <v>29.94</v>
      </c>
      <c r="M536" s="354">
        <v>403.66</v>
      </c>
      <c r="N536" s="354">
        <v>1.07</v>
      </c>
      <c r="O536" s="354">
        <v>0.2</v>
      </c>
      <c r="P536" s="354">
        <v>0.22</v>
      </c>
      <c r="Q536" s="354">
        <v>0.22</v>
      </c>
      <c r="R536" s="354">
        <v>20</v>
      </c>
      <c r="S536" s="354">
        <v>16.670000000000002</v>
      </c>
      <c r="T536" s="354">
        <v>23.78</v>
      </c>
      <c r="U536" s="354">
        <v>0.41</v>
      </c>
      <c r="V536" s="354">
        <v>0.51</v>
      </c>
      <c r="W536" s="354">
        <v>0.84</v>
      </c>
      <c r="X536" s="354">
        <v>0.97</v>
      </c>
      <c r="Y536" s="374">
        <f t="shared" si="20"/>
        <v>0.64705882352941169</v>
      </c>
      <c r="Z536" s="374">
        <f t="shared" si="21"/>
        <v>0.15476190476190488</v>
      </c>
      <c r="AA536" s="354"/>
      <c r="AB536" s="354">
        <v>24.47</v>
      </c>
      <c r="AC536" s="354">
        <v>36.96</v>
      </c>
      <c r="AD536" s="354">
        <v>35.64</v>
      </c>
      <c r="AE536" s="354">
        <v>30.75</v>
      </c>
      <c r="AF536" s="354">
        <v>1.46</v>
      </c>
      <c r="AG536" s="354">
        <v>2.5343194986564237</v>
      </c>
      <c r="AH536" s="354">
        <v>0.45999379140234886</v>
      </c>
      <c r="AI536" s="354">
        <v>0.91600710651349282</v>
      </c>
      <c r="AJ536" s="354">
        <v>0.84062683674880301</v>
      </c>
      <c r="AK536" s="354">
        <v>32.532498697990221</v>
      </c>
      <c r="AL536" s="354">
        <v>47.99</v>
      </c>
      <c r="AM536" s="354">
        <v>5.5</v>
      </c>
      <c r="AN536" s="354">
        <v>11.86</v>
      </c>
      <c r="AO536" s="354">
        <v>12.650697968587416</v>
      </c>
      <c r="AP536" s="354">
        <v>46.257236254845658</v>
      </c>
      <c r="AQ536" s="354">
        <v>35.000722489407934</v>
      </c>
      <c r="AR536" s="354">
        <v>38.139289791654335</v>
      </c>
      <c r="AS536" s="354">
        <v>1.0913968430947021</v>
      </c>
      <c r="AT536" s="354">
        <v>5.44</v>
      </c>
      <c r="AU536" s="354"/>
      <c r="AV536" s="354">
        <v>56.91</v>
      </c>
      <c r="AW536" s="354">
        <v>747.2</v>
      </c>
      <c r="AX536" s="354">
        <v>1096.29</v>
      </c>
      <c r="AY536" s="374">
        <v>0.56908861822763546</v>
      </c>
      <c r="AZ536" s="374">
        <v>13.835164835164836</v>
      </c>
      <c r="BA536" s="374">
        <v>2.0539083557951483</v>
      </c>
      <c r="BB536" s="374">
        <v>5.6000000000000005</v>
      </c>
      <c r="BC536" s="374">
        <v>2.0539083557951483</v>
      </c>
      <c r="BD536" s="354">
        <v>7.92</v>
      </c>
      <c r="BE536" s="374">
        <v>2.2610530177948999E-2</v>
      </c>
      <c r="BF536" s="374">
        <v>2.7822501768060552E-2</v>
      </c>
      <c r="BG536" s="354">
        <v>4.99</v>
      </c>
      <c r="BH536" s="354"/>
      <c r="BI536" s="354">
        <v>2.38</v>
      </c>
      <c r="BJ536" s="354"/>
      <c r="BK536" s="374">
        <v>-8.2292232482346545E-2</v>
      </c>
      <c r="BL536" s="374">
        <v>-2.9743791106311965E-2</v>
      </c>
      <c r="BM536" s="354">
        <v>0</v>
      </c>
      <c r="BN536" s="354"/>
      <c r="BO536" s="374">
        <v>0</v>
      </c>
      <c r="BP536" s="374">
        <v>1.5436033268535196E-2</v>
      </c>
      <c r="BQ536" s="374">
        <v>2.8208954253315537E-2</v>
      </c>
      <c r="BR536" s="354">
        <v>144.9</v>
      </c>
      <c r="BS536" s="354">
        <v>258.39999999999998</v>
      </c>
      <c r="BT536" s="354">
        <v>251.6</v>
      </c>
      <c r="BU536" s="354">
        <v>1232.9000000000001</v>
      </c>
      <c r="BV536" s="354">
        <v>116.8</v>
      </c>
      <c r="BW536" s="354">
        <v>1383.52</v>
      </c>
      <c r="BX536" s="354">
        <v>18.149999999999999</v>
      </c>
      <c r="BY536" s="354">
        <v>16.29</v>
      </c>
      <c r="BZ536" s="354">
        <v>3.0494845360824741</v>
      </c>
      <c r="CA536" s="354">
        <v>35.99</v>
      </c>
      <c r="CB536" s="354">
        <v>0.68887409338168626</v>
      </c>
      <c r="CC536" s="354">
        <v>3.2620244077530511</v>
      </c>
      <c r="CD536" s="354">
        <v>0.56000000000000005</v>
      </c>
      <c r="CE536" s="354">
        <v>1.28</v>
      </c>
      <c r="CF536" s="354">
        <v>1.08</v>
      </c>
      <c r="CG536" s="354">
        <v>0.7</v>
      </c>
      <c r="CH536" s="353" t="s">
        <v>100</v>
      </c>
      <c r="CI536" s="355">
        <v>1997.9</v>
      </c>
    </row>
    <row r="537" spans="1:87" ht="13.5" thickBot="1">
      <c r="A537" s="353" t="s">
        <v>1316</v>
      </c>
      <c r="B537" s="353" t="s">
        <v>1317</v>
      </c>
      <c r="C537" s="353" t="s">
        <v>96</v>
      </c>
      <c r="D537" s="353" t="s">
        <v>143</v>
      </c>
      <c r="E537" s="353" t="s">
        <v>144</v>
      </c>
      <c r="F537" s="353" t="s">
        <v>99</v>
      </c>
      <c r="G537" s="353">
        <v>4</v>
      </c>
      <c r="H537" s="353">
        <v>202204</v>
      </c>
      <c r="I537" s="353">
        <v>20221207</v>
      </c>
      <c r="J537" s="353">
        <v>20230302</v>
      </c>
      <c r="K537" s="354">
        <v>32035.98</v>
      </c>
      <c r="L537" s="354">
        <v>66.86</v>
      </c>
      <c r="M537" s="354">
        <v>479</v>
      </c>
      <c r="N537" s="354">
        <v>0.66</v>
      </c>
      <c r="O537" s="354">
        <v>0.55000000000000004</v>
      </c>
      <c r="P537" s="354">
        <v>0.47</v>
      </c>
      <c r="Q537" s="354">
        <v>0.4</v>
      </c>
      <c r="R537" s="354">
        <v>-14.55</v>
      </c>
      <c r="S537" s="354">
        <v>8.33</v>
      </c>
      <c r="T537" s="354">
        <v>8.86</v>
      </c>
      <c r="U537" s="354">
        <v>1.84</v>
      </c>
      <c r="V537" s="354">
        <v>1.68</v>
      </c>
      <c r="W537" s="354">
        <v>1.88</v>
      </c>
      <c r="X537" s="354">
        <v>2.0499999999999998</v>
      </c>
      <c r="Y537" s="374">
        <f t="shared" si="20"/>
        <v>0.11904761904761907</v>
      </c>
      <c r="Z537" s="374">
        <f t="shared" si="21"/>
        <v>9.0425531914893664E-2</v>
      </c>
      <c r="AA537" s="354">
        <v>1.76</v>
      </c>
      <c r="AB537" s="354"/>
      <c r="AC537" s="354">
        <v>36.340000000000003</v>
      </c>
      <c r="AD537" s="354">
        <v>35.590000000000003</v>
      </c>
      <c r="AE537" s="354">
        <v>32.56</v>
      </c>
      <c r="AF537" s="354"/>
      <c r="AG537" s="354">
        <v>0</v>
      </c>
      <c r="AH537" s="354">
        <v>0</v>
      </c>
      <c r="AI537" s="354">
        <v>0</v>
      </c>
      <c r="AJ537" s="354">
        <v>0</v>
      </c>
      <c r="AK537" s="354">
        <v>0</v>
      </c>
      <c r="AL537" s="354">
        <v>34.5</v>
      </c>
      <c r="AM537" s="354">
        <v>10.54</v>
      </c>
      <c r="AN537" s="354">
        <v>7.75</v>
      </c>
      <c r="AO537" s="354">
        <v>0</v>
      </c>
      <c r="AP537" s="354">
        <v>0</v>
      </c>
      <c r="AQ537" s="354">
        <v>0</v>
      </c>
      <c r="AR537" s="354">
        <v>0</v>
      </c>
      <c r="AS537" s="354">
        <v>0</v>
      </c>
      <c r="AT537" s="354">
        <v>6.34</v>
      </c>
      <c r="AU537" s="354">
        <v>0.96</v>
      </c>
      <c r="AV537" s="354">
        <v>13.64</v>
      </c>
      <c r="AW537" s="354">
        <v>3933</v>
      </c>
      <c r="AX537" s="354">
        <v>4075.19</v>
      </c>
      <c r="AY537" s="374" t="s">
        <v>160</v>
      </c>
      <c r="AZ537" s="374" t="s">
        <v>160</v>
      </c>
      <c r="BA537" s="374" t="s">
        <v>160</v>
      </c>
      <c r="BB537" s="374" t="s">
        <v>160</v>
      </c>
      <c r="BC537" s="374" t="s">
        <v>160</v>
      </c>
      <c r="BD537" s="354">
        <v>31.92</v>
      </c>
      <c r="BE537" s="374">
        <v>0</v>
      </c>
      <c r="BF537" s="374">
        <v>0</v>
      </c>
      <c r="BG537" s="354">
        <v>18.5</v>
      </c>
      <c r="BH537" s="354">
        <v>19.510000000000002</v>
      </c>
      <c r="BI537" s="354">
        <v>13.65</v>
      </c>
      <c r="BJ537" s="354">
        <v>14.26</v>
      </c>
      <c r="BK537" s="374">
        <v>0</v>
      </c>
      <c r="BL537" s="374">
        <v>0</v>
      </c>
      <c r="BM537" s="354">
        <v>1.23</v>
      </c>
      <c r="BN537" s="354">
        <v>1.1100000000000001</v>
      </c>
      <c r="BO537" s="374">
        <v>0</v>
      </c>
      <c r="BP537" s="374">
        <v>0</v>
      </c>
      <c r="BQ537" s="374">
        <v>0</v>
      </c>
      <c r="BR537" s="354">
        <v>1196</v>
      </c>
      <c r="BS537" s="354">
        <v>1275</v>
      </c>
      <c r="BT537" s="354">
        <v>917</v>
      </c>
      <c r="BU537" s="354">
        <v>2019</v>
      </c>
      <c r="BV537" s="354">
        <v>838</v>
      </c>
      <c r="BW537" s="354">
        <v>-7.2</v>
      </c>
      <c r="BX537" s="354">
        <v>21.43</v>
      </c>
      <c r="BY537" s="354">
        <v>21.43</v>
      </c>
      <c r="BZ537" s="354">
        <v>0</v>
      </c>
      <c r="CA537" s="354">
        <v>39.369999999999997</v>
      </c>
      <c r="CB537" s="354">
        <v>0</v>
      </c>
      <c r="CC537" s="354">
        <v>0</v>
      </c>
      <c r="CD537" s="354">
        <v>0.65</v>
      </c>
      <c r="CE537" s="354">
        <v>3.43</v>
      </c>
      <c r="CF537" s="354">
        <v>1.89</v>
      </c>
      <c r="CG537" s="354">
        <v>1.1100000000000001</v>
      </c>
      <c r="CH537" s="353" t="s">
        <v>100</v>
      </c>
      <c r="CI537" s="355">
        <v>2737</v>
      </c>
    </row>
    <row r="538" spans="1:87" ht="13.5" thickBot="1">
      <c r="A538" s="353" t="s">
        <v>1318</v>
      </c>
      <c r="B538" s="353" t="s">
        <v>1319</v>
      </c>
      <c r="C538" s="353" t="s">
        <v>96</v>
      </c>
      <c r="D538" s="353" t="s">
        <v>123</v>
      </c>
      <c r="E538" s="353" t="s">
        <v>344</v>
      </c>
      <c r="F538" s="353" t="s">
        <v>99</v>
      </c>
      <c r="G538" s="353">
        <v>12</v>
      </c>
      <c r="H538" s="353">
        <v>202112</v>
      </c>
      <c r="I538" s="353">
        <v>20221101</v>
      </c>
      <c r="J538" s="353">
        <v>20230222</v>
      </c>
      <c r="K538" s="354">
        <v>20840.87</v>
      </c>
      <c r="L538" s="354">
        <v>155.62</v>
      </c>
      <c r="M538" s="354">
        <v>134</v>
      </c>
      <c r="N538" s="354">
        <v>0.48</v>
      </c>
      <c r="O538" s="354">
        <v>2.1800000000000002</v>
      </c>
      <c r="P538" s="354">
        <v>2.0699999999999998</v>
      </c>
      <c r="Q538" s="354">
        <v>2.08</v>
      </c>
      <c r="R538" s="354">
        <v>1.38</v>
      </c>
      <c r="S538" s="354">
        <v>4.41</v>
      </c>
      <c r="T538" s="354">
        <v>4.1399999999999997</v>
      </c>
      <c r="U538" s="354">
        <v>8.26</v>
      </c>
      <c r="V538" s="354">
        <v>6.86</v>
      </c>
      <c r="W538" s="354">
        <v>8.44</v>
      </c>
      <c r="X538" s="354">
        <v>8.89</v>
      </c>
      <c r="Y538" s="374">
        <f t="shared" si="20"/>
        <v>0.23032069970845459</v>
      </c>
      <c r="Z538" s="374">
        <f t="shared" si="21"/>
        <v>5.331753554502372E-2</v>
      </c>
      <c r="AA538" s="354">
        <v>13.45</v>
      </c>
      <c r="AB538" s="354">
        <v>8.39</v>
      </c>
      <c r="AC538" s="354">
        <v>18.84</v>
      </c>
      <c r="AD538" s="354">
        <v>18.440000000000001</v>
      </c>
      <c r="AE538" s="354">
        <v>17.510000000000002</v>
      </c>
      <c r="AF538" s="354">
        <v>2.2000000000000002</v>
      </c>
      <c r="AG538" s="354">
        <v>13.776302658074025</v>
      </c>
      <c r="AH538" s="354">
        <v>6.9063533567137725</v>
      </c>
      <c r="AI538" s="354">
        <v>8.745852140601766</v>
      </c>
      <c r="AJ538" s="354">
        <v>8.5958226275540603</v>
      </c>
      <c r="AK538" s="354">
        <v>17.005775721903124</v>
      </c>
      <c r="AL538" s="354">
        <v>18.43</v>
      </c>
      <c r="AM538" s="354">
        <v>5.12</v>
      </c>
      <c r="AN538" s="354">
        <v>11.3</v>
      </c>
      <c r="AO538" s="354">
        <v>14.666543328785499</v>
      </c>
      <c r="AP538" s="354">
        <v>19.233507723271977</v>
      </c>
      <c r="AQ538" s="354">
        <v>23.102464642307943</v>
      </c>
      <c r="AR538" s="354">
        <v>23.50568975183694</v>
      </c>
      <c r="AS538" s="354">
        <v>0.64960516497601006</v>
      </c>
      <c r="AT538" s="354">
        <v>30.39</v>
      </c>
      <c r="AU538" s="354">
        <v>10.01</v>
      </c>
      <c r="AV538" s="354">
        <v>16.309999999999999</v>
      </c>
      <c r="AW538" s="354">
        <v>1577.36</v>
      </c>
      <c r="AX538" s="354">
        <v>1905.81</v>
      </c>
      <c r="AY538" s="374">
        <v>0.16306447664524426</v>
      </c>
      <c r="AZ538" s="374">
        <v>0.71790177654069609</v>
      </c>
      <c r="BA538" s="374">
        <v>0.46508691866574592</v>
      </c>
      <c r="BB538" s="374">
        <v>0.67115902964959573</v>
      </c>
      <c r="BC538" s="374">
        <v>0.46508691866574592</v>
      </c>
      <c r="BD538" s="354">
        <v>24.07</v>
      </c>
      <c r="BE538" s="374">
        <v>9.9478563906126402E-2</v>
      </c>
      <c r="BF538" s="374">
        <v>7.9205562695165266E-2</v>
      </c>
      <c r="BG538" s="354">
        <v>9.18</v>
      </c>
      <c r="BH538" s="354">
        <v>7.14</v>
      </c>
      <c r="BI538" s="354">
        <v>8.56</v>
      </c>
      <c r="BJ538" s="354">
        <v>6.72</v>
      </c>
      <c r="BK538" s="374">
        <v>-1.7154361934751779E-2</v>
      </c>
      <c r="BL538" s="374">
        <v>-1.089040483295254E-2</v>
      </c>
      <c r="BM538" s="354">
        <v>3.86</v>
      </c>
      <c r="BN538" s="354">
        <v>3.26</v>
      </c>
      <c r="BO538" s="374">
        <v>0.86876527888155441</v>
      </c>
      <c r="BP538" s="374">
        <v>4.6258227439476038E-2</v>
      </c>
      <c r="BQ538" s="374">
        <v>5.7574163613891886E-2</v>
      </c>
      <c r="BR538" s="354">
        <v>1064.27</v>
      </c>
      <c r="BS538" s="354">
        <v>1316.73</v>
      </c>
      <c r="BT538" s="354">
        <v>1130.22</v>
      </c>
      <c r="BU538" s="354">
        <v>5957.75</v>
      </c>
      <c r="BV538" s="354">
        <v>827.65</v>
      </c>
      <c r="BW538" s="354">
        <v>71.790000000000006</v>
      </c>
      <c r="BX538" s="354">
        <v>50.97</v>
      </c>
      <c r="BY538" s="354">
        <v>50.97</v>
      </c>
      <c r="BZ538" s="354">
        <v>5.6957831796358178</v>
      </c>
      <c r="CA538" s="354">
        <v>63.22</v>
      </c>
      <c r="CB538" s="354">
        <v>0.65632801253647921</v>
      </c>
      <c r="CC538" s="354">
        <v>5.0756798139299475</v>
      </c>
      <c r="CD538" s="354">
        <v>1.72</v>
      </c>
      <c r="CE538" s="354">
        <v>0.49</v>
      </c>
      <c r="CF538" s="354">
        <v>0.54</v>
      </c>
      <c r="CG538" s="354">
        <v>0.54</v>
      </c>
      <c r="CH538" s="353" t="s">
        <v>100</v>
      </c>
      <c r="CI538" s="355">
        <v>3785.98</v>
      </c>
    </row>
    <row r="539" spans="1:87" ht="13.5" thickBot="1">
      <c r="A539" s="353" t="s">
        <v>1320</v>
      </c>
      <c r="B539" s="353" t="s">
        <v>1321</v>
      </c>
      <c r="C539" s="353" t="s">
        <v>108</v>
      </c>
      <c r="D539" s="353" t="s">
        <v>129</v>
      </c>
      <c r="E539" s="353" t="s">
        <v>156</v>
      </c>
      <c r="F539" s="353" t="s">
        <v>105</v>
      </c>
      <c r="G539" s="353">
        <v>12</v>
      </c>
      <c r="H539" s="353">
        <v>202112</v>
      </c>
      <c r="I539" s="353">
        <v>20221110</v>
      </c>
      <c r="J539" s="353">
        <v>20230227</v>
      </c>
      <c r="K539" s="354">
        <v>3035.76</v>
      </c>
      <c r="L539" s="354">
        <v>38.47</v>
      </c>
      <c r="M539" s="354">
        <v>79</v>
      </c>
      <c r="N539" s="354">
        <v>1.5</v>
      </c>
      <c r="O539" s="354">
        <v>0.08</v>
      </c>
      <c r="P539" s="354">
        <v>-0.05</v>
      </c>
      <c r="Q539" s="354">
        <v>0.34</v>
      </c>
      <c r="R539" s="354">
        <v>87.5</v>
      </c>
      <c r="S539" s="354">
        <v>162.5</v>
      </c>
      <c r="T539" s="354">
        <v>255.55</v>
      </c>
      <c r="U539" s="354">
        <v>0.69</v>
      </c>
      <c r="V539" s="354">
        <v>1.3</v>
      </c>
      <c r="W539" s="354">
        <v>0.67</v>
      </c>
      <c r="X539" s="354">
        <v>0.9</v>
      </c>
      <c r="Y539" s="374">
        <f t="shared" si="20"/>
        <v>-0.48461538461538456</v>
      </c>
      <c r="Z539" s="374">
        <f t="shared" si="21"/>
        <v>0.34328358208955212</v>
      </c>
      <c r="AA539" s="354">
        <v>20.05</v>
      </c>
      <c r="AB539" s="354"/>
      <c r="AC539" s="354">
        <v>46.92</v>
      </c>
      <c r="AD539" s="354">
        <v>57.85</v>
      </c>
      <c r="AE539" s="354">
        <v>42.94</v>
      </c>
      <c r="AF539" s="354"/>
      <c r="AG539" s="354">
        <v>25.52685337726524</v>
      </c>
      <c r="AH539" s="354">
        <v>0.72997085287035868</v>
      </c>
      <c r="AI539" s="354">
        <v>1.8561399062222783</v>
      </c>
      <c r="AJ539" s="354">
        <v>0.30101381320491699</v>
      </c>
      <c r="AK539" s="354">
        <v>20.370231722970207</v>
      </c>
      <c r="AL539" s="354">
        <v>14.46</v>
      </c>
      <c r="AM539" s="354">
        <v>3.35</v>
      </c>
      <c r="AN539" s="354">
        <v>1.51</v>
      </c>
      <c r="AO539" s="354">
        <v>1.8500281484011509</v>
      </c>
      <c r="AP539" s="354">
        <v>20.35068344282617</v>
      </c>
      <c r="AQ539" s="354">
        <v>25.44280047518912</v>
      </c>
      <c r="AR539" s="354">
        <v>156.88780785584979</v>
      </c>
      <c r="AS539" s="354">
        <v>3.2468508427322265</v>
      </c>
      <c r="AT539" s="354">
        <v>11.49</v>
      </c>
      <c r="AU539" s="354">
        <v>9.14</v>
      </c>
      <c r="AV539" s="354">
        <v>21.48</v>
      </c>
      <c r="AW539" s="354">
        <v>2079.52</v>
      </c>
      <c r="AX539" s="354">
        <v>2006.81</v>
      </c>
      <c r="AY539" s="374">
        <v>-7.290363625081263E-3</v>
      </c>
      <c r="AZ539" s="374">
        <v>0.10607354106957741</v>
      </c>
      <c r="BA539" s="374">
        <v>0.18256201155283724</v>
      </c>
      <c r="BB539" s="374">
        <v>7.1428571428571494E-2</v>
      </c>
      <c r="BC539" s="374">
        <v>0.18256201155283724</v>
      </c>
      <c r="BD539" s="354">
        <v>6.19</v>
      </c>
      <c r="BE539" s="374">
        <v>4.0412539236902661E-2</v>
      </c>
      <c r="BF539" s="374">
        <v>2.8589622625121165E-2</v>
      </c>
      <c r="BG539" s="354">
        <v>3.84</v>
      </c>
      <c r="BH539" s="354">
        <v>4.57</v>
      </c>
      <c r="BI539" s="354">
        <v>2.48</v>
      </c>
      <c r="BJ539" s="354">
        <v>3.19</v>
      </c>
      <c r="BK539" s="374">
        <v>-0.83782805800584426</v>
      </c>
      <c r="BL539" s="374">
        <v>-6.0921182490999461E-2</v>
      </c>
      <c r="BM539" s="354">
        <v>0</v>
      </c>
      <c r="BN539" s="354">
        <v>0</v>
      </c>
      <c r="BO539" s="374">
        <v>0</v>
      </c>
      <c r="BP539" s="374">
        <v>1.9306290739760871E-2</v>
      </c>
      <c r="BQ539" s="374">
        <v>7.9612222482125621E-3</v>
      </c>
      <c r="BR539" s="354">
        <v>174.94</v>
      </c>
      <c r="BS539" s="354">
        <v>276.35000000000002</v>
      </c>
      <c r="BT539" s="354">
        <v>220.04</v>
      </c>
      <c r="BU539" s="354">
        <v>566.08000000000004</v>
      </c>
      <c r="BV539" s="354">
        <v>128.24</v>
      </c>
      <c r="BW539" s="354">
        <v>253.51</v>
      </c>
      <c r="BX539" s="354">
        <v>2.86</v>
      </c>
      <c r="BY539" s="354">
        <v>2.83</v>
      </c>
      <c r="BZ539" s="354">
        <v>14.106588109266202</v>
      </c>
      <c r="CA539" s="354">
        <v>38.35</v>
      </c>
      <c r="CB539" s="354">
        <v>0.60426288193753552</v>
      </c>
      <c r="CC539" s="354">
        <v>4.0573458499210888</v>
      </c>
      <c r="CD539" s="354">
        <v>0.62</v>
      </c>
      <c r="CE539" s="354">
        <v>1.42</v>
      </c>
      <c r="CF539" s="354">
        <v>1.1399999999999999</v>
      </c>
      <c r="CG539" s="354">
        <v>0.98</v>
      </c>
      <c r="CH539" s="353" t="s">
        <v>100</v>
      </c>
      <c r="CI539" s="353">
        <v>925.98</v>
      </c>
    </row>
    <row r="540" spans="1:87" ht="13.5" thickBot="1">
      <c r="A540" s="353"/>
      <c r="B540" s="353" t="s">
        <v>1322</v>
      </c>
      <c r="C540" s="353" t="s">
        <v>691</v>
      </c>
      <c r="D540" s="353" t="s">
        <v>123</v>
      </c>
      <c r="E540" s="353" t="s">
        <v>182</v>
      </c>
      <c r="F540" s="353" t="s">
        <v>105</v>
      </c>
      <c r="G540" s="353">
        <v>12</v>
      </c>
      <c r="H540" s="353">
        <v>202112</v>
      </c>
      <c r="I540" s="353"/>
      <c r="J540" s="353"/>
      <c r="K540" s="354">
        <v>6038.02</v>
      </c>
      <c r="L540" s="354">
        <v>39.75</v>
      </c>
      <c r="M540" s="354">
        <v>152</v>
      </c>
      <c r="N540" s="354">
        <v>1.04</v>
      </c>
      <c r="O540" s="354"/>
      <c r="P540" s="354"/>
      <c r="Q540" s="354"/>
      <c r="R540" s="354"/>
      <c r="S540" s="354"/>
      <c r="T540" s="354"/>
      <c r="U540" s="354"/>
      <c r="V540" s="354"/>
      <c r="W540" s="354"/>
      <c r="X540" s="354"/>
      <c r="Y540" s="374" t="e">
        <f t="shared" si="20"/>
        <v>#DIV/0!</v>
      </c>
      <c r="Z540" s="374" t="e">
        <f t="shared" si="21"/>
        <v>#DIV/0!</v>
      </c>
      <c r="AA540" s="354"/>
      <c r="AB540" s="354"/>
      <c r="AC540" s="354"/>
      <c r="AD540" s="354"/>
      <c r="AE540" s="354"/>
      <c r="AF540" s="354"/>
      <c r="AG540" s="354">
        <v>0</v>
      </c>
      <c r="AH540" s="354">
        <v>0</v>
      </c>
      <c r="AI540" s="354">
        <v>0</v>
      </c>
      <c r="AJ540" s="354">
        <v>0</v>
      </c>
      <c r="AK540" s="354">
        <v>0</v>
      </c>
      <c r="AL540" s="354"/>
      <c r="AM540" s="354"/>
      <c r="AN540" s="354"/>
      <c r="AO540" s="354">
        <v>0</v>
      </c>
      <c r="AP540" s="354">
        <v>0</v>
      </c>
      <c r="AQ540" s="354">
        <v>0</v>
      </c>
      <c r="AR540" s="354">
        <v>0</v>
      </c>
      <c r="AS540" s="354">
        <v>0</v>
      </c>
      <c r="AT540" s="354"/>
      <c r="AU540" s="354"/>
      <c r="AV540" s="354"/>
      <c r="AW540" s="354"/>
      <c r="AX540" s="354"/>
      <c r="AY540" s="374" t="s">
        <v>160</v>
      </c>
      <c r="AZ540" s="374" t="s">
        <v>160</v>
      </c>
      <c r="BA540" s="374" t="s">
        <v>160</v>
      </c>
      <c r="BB540" s="374" t="s">
        <v>160</v>
      </c>
      <c r="BC540" s="374" t="s">
        <v>160</v>
      </c>
      <c r="BD540" s="354"/>
      <c r="BE540" s="374">
        <v>0</v>
      </c>
      <c r="BF540" s="374">
        <v>0</v>
      </c>
      <c r="BG540" s="354"/>
      <c r="BH540" s="354"/>
      <c r="BI540" s="354"/>
      <c r="BJ540" s="354"/>
      <c r="BK540" s="374">
        <v>0</v>
      </c>
      <c r="BL540" s="374">
        <v>0</v>
      </c>
      <c r="BM540" s="354">
        <v>3.08</v>
      </c>
      <c r="BN540" s="354">
        <v>2.66</v>
      </c>
      <c r="BO540" s="374">
        <v>0</v>
      </c>
      <c r="BP540" s="374">
        <v>0</v>
      </c>
      <c r="BQ540" s="374">
        <v>0</v>
      </c>
      <c r="BR540" s="354"/>
      <c r="BS540" s="354"/>
      <c r="BT540" s="354"/>
      <c r="BU540" s="354"/>
      <c r="BV540" s="354"/>
      <c r="BW540" s="354"/>
      <c r="BX540" s="354"/>
      <c r="BY540" s="354"/>
      <c r="BZ540" s="354">
        <v>0</v>
      </c>
      <c r="CA540" s="354"/>
      <c r="CB540" s="354">
        <v>0</v>
      </c>
      <c r="CC540" s="354">
        <v>0</v>
      </c>
      <c r="CD540" s="354"/>
      <c r="CE540" s="354"/>
      <c r="CF540" s="354"/>
      <c r="CG540" s="354"/>
      <c r="CH540" s="353"/>
      <c r="CI540" s="353"/>
    </row>
    <row r="541" spans="1:87" ht="13.5" thickBot="1">
      <c r="A541" s="353" t="s">
        <v>1323</v>
      </c>
      <c r="B541" s="353" t="s">
        <v>1324</v>
      </c>
      <c r="C541" s="353" t="s">
        <v>96</v>
      </c>
      <c r="D541" s="353" t="s">
        <v>163</v>
      </c>
      <c r="E541" s="353" t="s">
        <v>1325</v>
      </c>
      <c r="F541" s="353" t="s">
        <v>99</v>
      </c>
      <c r="G541" s="353">
        <v>12</v>
      </c>
      <c r="H541" s="353">
        <v>202112</v>
      </c>
      <c r="I541" s="353">
        <v>20221026</v>
      </c>
      <c r="J541" s="353">
        <v>20230202</v>
      </c>
      <c r="K541" s="354">
        <v>52387.040000000001</v>
      </c>
      <c r="L541" s="354">
        <v>13.03</v>
      </c>
      <c r="M541" s="354">
        <v>4020</v>
      </c>
      <c r="N541" s="354">
        <v>1.41</v>
      </c>
      <c r="O541" s="354">
        <v>0.31</v>
      </c>
      <c r="P541" s="354">
        <v>0.59</v>
      </c>
      <c r="Q541" s="354">
        <v>0.24</v>
      </c>
      <c r="R541" s="354">
        <v>-3.23</v>
      </c>
      <c r="S541" s="354">
        <v>58.14</v>
      </c>
      <c r="T541" s="354">
        <v>3.21</v>
      </c>
      <c r="U541" s="354">
        <v>1.62</v>
      </c>
      <c r="V541" s="354">
        <v>1.82</v>
      </c>
      <c r="W541" s="354">
        <v>1.96</v>
      </c>
      <c r="X541" s="354">
        <v>1.81</v>
      </c>
      <c r="Y541" s="374">
        <f t="shared" si="20"/>
        <v>7.6923076923076872E-2</v>
      </c>
      <c r="Z541" s="374">
        <f t="shared" si="21"/>
        <v>-7.6530612244897878E-2</v>
      </c>
      <c r="AA541" s="354">
        <v>-0.82</v>
      </c>
      <c r="AB541" s="354">
        <v>3</v>
      </c>
      <c r="AC541" s="354">
        <v>8.0399999999999991</v>
      </c>
      <c r="AD541" s="354">
        <v>6.64</v>
      </c>
      <c r="AE541" s="354">
        <v>7.22</v>
      </c>
      <c r="AF541" s="354">
        <v>2.21</v>
      </c>
      <c r="AG541" s="354">
        <v>37.735886595374282</v>
      </c>
      <c r="AH541" s="354">
        <v>2.2412335239990053</v>
      </c>
      <c r="AI541" s="354">
        <v>2.2894802287988063</v>
      </c>
      <c r="AJ541" s="354">
        <v>1.8487938323800051</v>
      </c>
      <c r="AK541" s="354">
        <v>5.4291798826852053</v>
      </c>
      <c r="AL541" s="354">
        <v>4.33</v>
      </c>
      <c r="AM541" s="354">
        <v>1.24</v>
      </c>
      <c r="AN541" s="354">
        <v>0.35</v>
      </c>
      <c r="AO541" s="354">
        <v>0.89943737807771396</v>
      </c>
      <c r="AP541" s="354">
        <v>6.3380406817442996</v>
      </c>
      <c r="AQ541" s="354">
        <v>14.824791440364979</v>
      </c>
      <c r="AR541" s="354">
        <v>18.358492063492065</v>
      </c>
      <c r="AS541" s="354">
        <v>9.9907983088783876</v>
      </c>
      <c r="AT541" s="354">
        <v>10.47</v>
      </c>
      <c r="AU541" s="354">
        <v>-3.8</v>
      </c>
      <c r="AV541" s="354">
        <v>7.23</v>
      </c>
      <c r="AW541" s="354">
        <v>136341</v>
      </c>
      <c r="AX541" s="354">
        <v>148887.04999999999</v>
      </c>
      <c r="AY541" s="374">
        <v>7.2335304851192356E-2</v>
      </c>
      <c r="AZ541" s="374">
        <v>15.024237685691949</v>
      </c>
      <c r="BA541" s="374">
        <v>2.0260889292196009</v>
      </c>
      <c r="BB541" s="374">
        <v>15.031250000000002</v>
      </c>
      <c r="BC541" s="374">
        <v>2.0260889292196009</v>
      </c>
      <c r="BD541" s="354">
        <v>14.69</v>
      </c>
      <c r="BE541" s="374">
        <v>3.4793814432989692E-2</v>
      </c>
      <c r="BF541" s="374">
        <v>3.6497798873314731E-2</v>
      </c>
      <c r="BG541" s="354">
        <v>5.04</v>
      </c>
      <c r="BH541" s="354">
        <v>3.83</v>
      </c>
      <c r="BI541" s="354">
        <v>2.64</v>
      </c>
      <c r="BJ541" s="354">
        <v>2.0299999999999998</v>
      </c>
      <c r="BK541" s="374">
        <v>-0.52585270475776669</v>
      </c>
      <c r="BL541" s="374">
        <v>-3.1904096588812145E-2</v>
      </c>
      <c r="BM541" s="354">
        <v>4.5999999999999996</v>
      </c>
      <c r="BN541" s="354">
        <v>3.53</v>
      </c>
      <c r="BO541" s="374">
        <v>0.22309143364403017</v>
      </c>
      <c r="BP541" s="374">
        <v>0.18492025775569351</v>
      </c>
      <c r="BQ541" s="374">
        <v>0.15254074524587499</v>
      </c>
      <c r="BR541" s="354">
        <v>19583</v>
      </c>
      <c r="BS541" s="354">
        <v>25543</v>
      </c>
      <c r="BT541" s="354">
        <v>12390</v>
      </c>
      <c r="BU541" s="354">
        <v>88400</v>
      </c>
      <c r="BV541" s="354">
        <v>17937</v>
      </c>
      <c r="BW541" s="354">
        <v>1502.42</v>
      </c>
      <c r="BX541" s="354">
        <v>5.94</v>
      </c>
      <c r="BY541" s="354">
        <v>4.3600000000000003</v>
      </c>
      <c r="BZ541" s="354">
        <v>0.80537507383343176</v>
      </c>
      <c r="CA541" s="354">
        <v>66.69</v>
      </c>
      <c r="CB541" s="354">
        <v>0.82954329152475104</v>
      </c>
      <c r="CC541" s="354">
        <v>4.0169042864440625</v>
      </c>
      <c r="CD541" s="354">
        <v>2</v>
      </c>
      <c r="CE541" s="354">
        <v>1.2</v>
      </c>
      <c r="CF541" s="354">
        <v>1.07</v>
      </c>
      <c r="CG541" s="354">
        <v>0.94</v>
      </c>
      <c r="CH541" s="353" t="s">
        <v>100</v>
      </c>
      <c r="CI541" s="355">
        <v>48622</v>
      </c>
    </row>
    <row r="542" spans="1:87" ht="13.5" thickBot="1">
      <c r="A542" s="353" t="s">
        <v>1326</v>
      </c>
      <c r="B542" s="353" t="s">
        <v>1327</v>
      </c>
      <c r="C542" s="353" t="s">
        <v>96</v>
      </c>
      <c r="D542" s="353" t="s">
        <v>123</v>
      </c>
      <c r="E542" s="353" t="s">
        <v>231</v>
      </c>
      <c r="F542" s="353" t="s">
        <v>105</v>
      </c>
      <c r="G542" s="353">
        <v>12</v>
      </c>
      <c r="H542" s="353">
        <v>202112</v>
      </c>
      <c r="I542" s="353">
        <v>20221027</v>
      </c>
      <c r="J542" s="353">
        <v>20230209</v>
      </c>
      <c r="K542" s="354">
        <v>5369.67</v>
      </c>
      <c r="L542" s="354">
        <v>51.86</v>
      </c>
      <c r="M542" s="354">
        <v>104</v>
      </c>
      <c r="N542" s="354">
        <v>1.22</v>
      </c>
      <c r="O542" s="354">
        <v>1.5</v>
      </c>
      <c r="P542" s="354">
        <v>1.44</v>
      </c>
      <c r="Q542" s="354">
        <v>0.89</v>
      </c>
      <c r="R542" s="354">
        <v>8</v>
      </c>
      <c r="S542" s="354">
        <v>21.6</v>
      </c>
      <c r="T542" s="354">
        <v>14.15</v>
      </c>
      <c r="U542" s="354">
        <v>7.04</v>
      </c>
      <c r="V542" s="354">
        <v>7.61</v>
      </c>
      <c r="W542" s="354">
        <v>6.23</v>
      </c>
      <c r="X542" s="354">
        <v>5.86</v>
      </c>
      <c r="Y542" s="374">
        <f t="shared" si="20"/>
        <v>-0.18134034165571611</v>
      </c>
      <c r="Z542" s="374">
        <f t="shared" si="21"/>
        <v>-5.93900481540931E-2</v>
      </c>
      <c r="AA542" s="354">
        <v>17.739999999999998</v>
      </c>
      <c r="AB542" s="354"/>
      <c r="AC542" s="354">
        <v>7.37</v>
      </c>
      <c r="AD542" s="354">
        <v>8.32</v>
      </c>
      <c r="AE542" s="354">
        <v>8.85</v>
      </c>
      <c r="AF542" s="354"/>
      <c r="AG542" s="354">
        <v>78.689002849002847</v>
      </c>
      <c r="AH542" s="354">
        <v>4.4523741690408354</v>
      </c>
      <c r="AI542" s="354">
        <v>8.3287559354226026</v>
      </c>
      <c r="AJ542" s="354">
        <v>6.0598100664767331</v>
      </c>
      <c r="AK542" s="354">
        <v>6.1845971234341821</v>
      </c>
      <c r="AL542" s="354">
        <v>5.0999999999999996</v>
      </c>
      <c r="AM542" s="354">
        <v>1.19</v>
      </c>
      <c r="AN542" s="354">
        <v>0.65</v>
      </c>
      <c r="AO542" s="354">
        <v>0.6357752253452591</v>
      </c>
      <c r="AP542" s="354">
        <v>6.2333419710270457</v>
      </c>
      <c r="AQ542" s="354">
        <v>6.0067216408329136</v>
      </c>
      <c r="AR542" s="354">
        <v>8.2557898629990998</v>
      </c>
      <c r="AS542" s="354">
        <v>23.000949667616336</v>
      </c>
      <c r="AT542" s="354">
        <v>43.76</v>
      </c>
      <c r="AU542" s="354">
        <v>12.45</v>
      </c>
      <c r="AV542" s="354">
        <v>30.12</v>
      </c>
      <c r="AW542" s="354">
        <v>9221</v>
      </c>
      <c r="AX542" s="354">
        <v>7725</v>
      </c>
      <c r="AY542" s="374">
        <v>0.30123801202352962</v>
      </c>
      <c r="AZ542" s="374">
        <v>0.78194762136556639</v>
      </c>
      <c r="BA542" s="374">
        <v>0</v>
      </c>
      <c r="BB542" s="374">
        <v>0.80906148867313921</v>
      </c>
      <c r="BC542" s="374">
        <v>0</v>
      </c>
      <c r="BD542" s="354">
        <v>14.89</v>
      </c>
      <c r="BE542" s="374">
        <v>0</v>
      </c>
      <c r="BF542" s="374">
        <v>2.8796449849517843E-2</v>
      </c>
      <c r="BG542" s="354">
        <v>14.89</v>
      </c>
      <c r="BH542" s="354">
        <v>14.97</v>
      </c>
      <c r="BI542" s="354">
        <v>4.67</v>
      </c>
      <c r="BJ542" s="354">
        <v>5.29</v>
      </c>
      <c r="BK542" s="374">
        <v>-0.27242314296855935</v>
      </c>
      <c r="BL542" s="374">
        <v>-2.8834345166373159E-2</v>
      </c>
      <c r="BM542" s="354">
        <v>4.01</v>
      </c>
      <c r="BN542" s="354">
        <v>3.16</v>
      </c>
      <c r="BO542" s="374">
        <v>0.46267450169036017</v>
      </c>
      <c r="BP542" s="374">
        <v>8.6437083460315187E-2</v>
      </c>
      <c r="BQ542" s="374">
        <v>0.11764337150993465</v>
      </c>
      <c r="BR542" s="354">
        <v>1714</v>
      </c>
      <c r="BS542" s="354">
        <v>1919</v>
      </c>
      <c r="BT542" s="354">
        <v>1115.1400000000001</v>
      </c>
      <c r="BU542" s="354" t="s">
        <v>100</v>
      </c>
      <c r="BV542" s="354">
        <v>1241</v>
      </c>
      <c r="BW542" s="354">
        <v>78.3</v>
      </c>
      <c r="BX542" s="354">
        <v>5.66</v>
      </c>
      <c r="BY542" s="354">
        <v>9.26</v>
      </c>
      <c r="BZ542" s="354">
        <v>0</v>
      </c>
      <c r="CA542" s="354">
        <v>0</v>
      </c>
      <c r="CB542" s="354">
        <v>0.72516074244813777</v>
      </c>
      <c r="CC542" s="354">
        <v>-0.18458633138216116</v>
      </c>
      <c r="CD542" s="354">
        <v>0</v>
      </c>
      <c r="CE542" s="354">
        <v>0.89</v>
      </c>
      <c r="CF542" s="354">
        <v>0.54</v>
      </c>
      <c r="CG542" s="354">
        <v>0.28999999999999998</v>
      </c>
      <c r="CH542" s="353" t="s">
        <v>100</v>
      </c>
      <c r="CI542" s="355">
        <v>5783</v>
      </c>
    </row>
    <row r="543" spans="1:87" ht="13.5" thickBot="1">
      <c r="A543" s="353" t="s">
        <v>1328</v>
      </c>
      <c r="B543" s="353" t="s">
        <v>1329</v>
      </c>
      <c r="C543" s="353" t="s">
        <v>108</v>
      </c>
      <c r="D543" s="353" t="s">
        <v>116</v>
      </c>
      <c r="E543" s="353" t="s">
        <v>228</v>
      </c>
      <c r="F543" s="353" t="s">
        <v>99</v>
      </c>
      <c r="G543" s="353">
        <v>12</v>
      </c>
      <c r="H543" s="353">
        <v>202112</v>
      </c>
      <c r="I543" s="353">
        <v>20221107</v>
      </c>
      <c r="J543" s="353">
        <v>20230228</v>
      </c>
      <c r="K543" s="354">
        <v>24178.69</v>
      </c>
      <c r="L543" s="354">
        <v>137.38</v>
      </c>
      <c r="M543" s="354">
        <v>176</v>
      </c>
      <c r="N543" s="354">
        <v>2.02</v>
      </c>
      <c r="O543" s="354">
        <v>6.51</v>
      </c>
      <c r="P543" s="354">
        <v>5.94</v>
      </c>
      <c r="Q543" s="354">
        <v>6.23</v>
      </c>
      <c r="R543" s="354">
        <v>-0.46</v>
      </c>
      <c r="S543" s="354">
        <v>6.16</v>
      </c>
      <c r="T543" s="354">
        <v>5.7</v>
      </c>
      <c r="U543" s="354">
        <v>22.38</v>
      </c>
      <c r="V543" s="354">
        <v>11.12</v>
      </c>
      <c r="W543" s="354">
        <v>24.67</v>
      </c>
      <c r="X543" s="354">
        <v>24.94</v>
      </c>
      <c r="Y543" s="374">
        <f t="shared" si="20"/>
        <v>1.2185251798561154</v>
      </c>
      <c r="Z543" s="374">
        <f t="shared" si="21"/>
        <v>1.0944466963923816E-2</v>
      </c>
      <c r="AA543" s="354">
        <v>20.83</v>
      </c>
      <c r="AB543" s="354">
        <v>21.94</v>
      </c>
      <c r="AC543" s="354">
        <v>6.14</v>
      </c>
      <c r="AD543" s="354">
        <v>5.57</v>
      </c>
      <c r="AE543" s="354">
        <v>5.51</v>
      </c>
      <c r="AF543" s="354">
        <v>0.25</v>
      </c>
      <c r="AG543" s="354">
        <v>55.244659014024748</v>
      </c>
      <c r="AH543" s="354">
        <v>25.119548639381673</v>
      </c>
      <c r="AI543" s="354">
        <v>34.69490728529982</v>
      </c>
      <c r="AJ543" s="354">
        <v>18.45120007339197</v>
      </c>
      <c r="AK543" s="354">
        <v>3.8714615633779537</v>
      </c>
      <c r="AL543" s="354">
        <v>7.58</v>
      </c>
      <c r="AM543" s="354">
        <v>1.64</v>
      </c>
      <c r="AN543" s="354">
        <v>2.5099999999999998</v>
      </c>
      <c r="AO543" s="354">
        <v>2.9845577498702647</v>
      </c>
      <c r="AP543" s="354">
        <v>4.1062707296872771</v>
      </c>
      <c r="AQ543" s="354">
        <v>4.7523077045116509</v>
      </c>
      <c r="AR543" s="354">
        <v>8.9360515599751391</v>
      </c>
      <c r="AS543" s="354">
        <v>0.15481118768849694</v>
      </c>
      <c r="AT543" s="354">
        <v>83.94</v>
      </c>
      <c r="AU543" s="354">
        <v>44.95</v>
      </c>
      <c r="AV543" s="354">
        <v>141.63</v>
      </c>
      <c r="AW543" s="354">
        <v>6797</v>
      </c>
      <c r="AX543" s="354">
        <v>9664.2800000000007</v>
      </c>
      <c r="AY543" s="374">
        <v>1.4162815499466761</v>
      </c>
      <c r="AZ543" s="374">
        <v>1.483063980518043</v>
      </c>
      <c r="BA543" s="374">
        <v>1.7306428049671292</v>
      </c>
      <c r="BB543" s="374">
        <v>1.4215967327822108</v>
      </c>
      <c r="BC543" s="374">
        <v>1.7306428049671292</v>
      </c>
      <c r="BD543" s="354">
        <v>28.49</v>
      </c>
      <c r="BE543" s="374">
        <v>0.29609745093616063</v>
      </c>
      <c r="BF543" s="374">
        <v>0.18374365641907481</v>
      </c>
      <c r="BG543" s="354">
        <v>20.149999999999999</v>
      </c>
      <c r="BH543" s="354">
        <v>7.64</v>
      </c>
      <c r="BI543" s="354">
        <v>17.07</v>
      </c>
      <c r="BJ543" s="354">
        <v>6.66</v>
      </c>
      <c r="BK543" s="374">
        <v>-0.46818707651627828</v>
      </c>
      <c r="BL543" s="374">
        <v>-0.29403217436429685</v>
      </c>
      <c r="BM543" s="354">
        <v>2.1800000000000002</v>
      </c>
      <c r="BN543" s="354">
        <v>1.63</v>
      </c>
      <c r="BO543" s="374">
        <v>0.35669430723579088</v>
      </c>
      <c r="BP543" s="374">
        <v>0.18701272066246036</v>
      </c>
      <c r="BQ543" s="374">
        <v>0.13736748118963646</v>
      </c>
      <c r="BR543" s="354">
        <v>3106</v>
      </c>
      <c r="BS543" s="354">
        <v>4381</v>
      </c>
      <c r="BT543" s="354">
        <v>3284</v>
      </c>
      <c r="BU543" s="354">
        <v>6642</v>
      </c>
      <c r="BV543" s="354">
        <v>2182</v>
      </c>
      <c r="BW543" s="354">
        <v>148.31</v>
      </c>
      <c r="BX543" s="354">
        <v>45.47</v>
      </c>
      <c r="BY543" s="354">
        <v>41.43</v>
      </c>
      <c r="BZ543" s="354">
        <v>46.546099290780141</v>
      </c>
      <c r="CA543" s="354">
        <v>26.86</v>
      </c>
      <c r="CB543" s="354">
        <v>0.38942247200436186</v>
      </c>
      <c r="CC543" s="354">
        <v>0.76110238469227476</v>
      </c>
      <c r="CD543" s="354">
        <v>0.37</v>
      </c>
      <c r="CE543" s="354">
        <v>0.61</v>
      </c>
      <c r="CF543" s="354">
        <v>0.96</v>
      </c>
      <c r="CG543" s="354">
        <v>0.5</v>
      </c>
      <c r="CH543" s="353" t="s">
        <v>100</v>
      </c>
      <c r="CI543" s="355">
        <v>13245</v>
      </c>
    </row>
    <row r="544" spans="1:87" ht="13.5" thickBot="1">
      <c r="A544" s="353" t="s">
        <v>1330</v>
      </c>
      <c r="B544" s="353" t="s">
        <v>1331</v>
      </c>
      <c r="C544" s="353" t="s">
        <v>108</v>
      </c>
      <c r="D544" s="353" t="s">
        <v>147</v>
      </c>
      <c r="E544" s="353" t="s">
        <v>561</v>
      </c>
      <c r="F544" s="353" t="s">
        <v>99</v>
      </c>
      <c r="G544" s="353">
        <v>12</v>
      </c>
      <c r="H544" s="353">
        <v>202112</v>
      </c>
      <c r="I544" s="353">
        <v>20221013</v>
      </c>
      <c r="J544" s="353">
        <v>20230118</v>
      </c>
      <c r="K544" s="354">
        <v>27475.29</v>
      </c>
      <c r="L544" s="354">
        <v>47.97</v>
      </c>
      <c r="M544" s="354">
        <v>572.76</v>
      </c>
      <c r="N544" s="354">
        <v>1.17</v>
      </c>
      <c r="O544" s="354">
        <v>0.48</v>
      </c>
      <c r="P544" s="354">
        <v>0.42</v>
      </c>
      <c r="Q544" s="354">
        <v>0.48</v>
      </c>
      <c r="R544" s="354">
        <v>4.17</v>
      </c>
      <c r="S544" s="354">
        <v>0</v>
      </c>
      <c r="T544" s="354">
        <v>4.78</v>
      </c>
      <c r="U544" s="354">
        <v>1.87</v>
      </c>
      <c r="V544" s="354">
        <v>1.58</v>
      </c>
      <c r="W544" s="354">
        <v>1.88</v>
      </c>
      <c r="X544" s="354">
        <v>1.9</v>
      </c>
      <c r="Y544" s="374">
        <f t="shared" si="20"/>
        <v>0.18987341772151889</v>
      </c>
      <c r="Z544" s="374">
        <f t="shared" si="21"/>
        <v>1.0638297872340496E-2</v>
      </c>
      <c r="AA544" s="354">
        <v>11.19</v>
      </c>
      <c r="AB544" s="354">
        <v>9</v>
      </c>
      <c r="AC544" s="354">
        <v>25.65</v>
      </c>
      <c r="AD544" s="354">
        <v>25.55</v>
      </c>
      <c r="AE544" s="354">
        <v>25.26</v>
      </c>
      <c r="AF544" s="354">
        <v>2.84</v>
      </c>
      <c r="AG544" s="354">
        <v>11.896858638743456</v>
      </c>
      <c r="AH544" s="354">
        <v>1.8717277486910997</v>
      </c>
      <c r="AI544" s="354">
        <v>1.3883071553228621</v>
      </c>
      <c r="AJ544" s="354">
        <v>1.0865619546247818</v>
      </c>
      <c r="AK544" s="354">
        <v>34.480842237586423</v>
      </c>
      <c r="AL544" s="354">
        <v>25.2</v>
      </c>
      <c r="AM544" s="354">
        <v>8.69</v>
      </c>
      <c r="AN544" s="354">
        <v>4.03</v>
      </c>
      <c r="AO544" s="354">
        <v>4.1084525224075463</v>
      </c>
      <c r="AP544" s="354">
        <v>17.53280956554401</v>
      </c>
      <c r="AQ544" s="354">
        <v>35.206675047140166</v>
      </c>
      <c r="AR544" s="354">
        <v>44.98379376806939</v>
      </c>
      <c r="AS544" s="354">
        <v>0.40401396160558462</v>
      </c>
      <c r="AT544" s="354">
        <v>5.52</v>
      </c>
      <c r="AU544" s="354">
        <v>8.1199999999999992</v>
      </c>
      <c r="AV544" s="354">
        <v>6.44</v>
      </c>
      <c r="AW544" s="354">
        <v>6010.9</v>
      </c>
      <c r="AX544" s="354">
        <v>6959.41</v>
      </c>
      <c r="AY544" s="374">
        <v>6.4384750234625393E-2</v>
      </c>
      <c r="AZ544" s="374">
        <v>7.6708182982190662E-2</v>
      </c>
      <c r="BA544" s="374">
        <v>6.621124540199684E-2</v>
      </c>
      <c r="BB544" s="374">
        <v>7.3333333333333403E-2</v>
      </c>
      <c r="BC544" s="374">
        <v>6.621124540199684E-2</v>
      </c>
      <c r="BD544" s="354">
        <v>34.25</v>
      </c>
      <c r="BE544" s="374">
        <v>0.3716534197866555</v>
      </c>
      <c r="BF544" s="374">
        <v>0.23177162121277609</v>
      </c>
      <c r="BG544" s="354">
        <v>30.87</v>
      </c>
      <c r="BH544" s="354">
        <v>27.13</v>
      </c>
      <c r="BI544" s="354">
        <v>23.85</v>
      </c>
      <c r="BJ544" s="354">
        <v>21.91</v>
      </c>
      <c r="BK544" s="374">
        <v>-0.21734758013827785</v>
      </c>
      <c r="BL544" s="374">
        <v>-2.5363434992445245E-2</v>
      </c>
      <c r="BM544" s="354">
        <v>2.58</v>
      </c>
      <c r="BN544" s="354">
        <v>2.48</v>
      </c>
      <c r="BO544" s="374">
        <v>0.66248951048951044</v>
      </c>
      <c r="BP544" s="374">
        <v>3.9100224539191548E-2</v>
      </c>
      <c r="BQ544" s="374">
        <v>2.2698181629930685E-2</v>
      </c>
      <c r="BR544" s="354">
        <v>1217.5</v>
      </c>
      <c r="BS544" s="354">
        <v>1388.2</v>
      </c>
      <c r="BT544" s="354">
        <v>1095.7</v>
      </c>
      <c r="BU544" s="354">
        <v>330</v>
      </c>
      <c r="BV544" s="354">
        <v>925</v>
      </c>
      <c r="BW544" s="354">
        <v>7.67</v>
      </c>
      <c r="BX544" s="354">
        <v>15.73</v>
      </c>
      <c r="BY544" s="354">
        <v>15.73</v>
      </c>
      <c r="BZ544" s="354">
        <v>121.4957264957265</v>
      </c>
      <c r="CA544" s="354">
        <v>11.35</v>
      </c>
      <c r="CB544" s="354">
        <v>0.31685179582486928</v>
      </c>
      <c r="CC544" s="354">
        <v>0.36146237636158762</v>
      </c>
      <c r="CD544" s="354">
        <v>0.13</v>
      </c>
      <c r="CE544" s="354">
        <v>3.98</v>
      </c>
      <c r="CF544" s="354">
        <v>1.95</v>
      </c>
      <c r="CG544" s="354">
        <v>0.63</v>
      </c>
      <c r="CH544" s="353" t="s">
        <v>100</v>
      </c>
      <c r="CI544" s="355">
        <v>3042.2</v>
      </c>
    </row>
    <row r="545" spans="1:87" ht="13.5" thickBot="1">
      <c r="A545" s="353" t="s">
        <v>1332</v>
      </c>
      <c r="B545" s="353" t="s">
        <v>1333</v>
      </c>
      <c r="C545" s="353" t="s">
        <v>96</v>
      </c>
      <c r="D545" s="353" t="s">
        <v>147</v>
      </c>
      <c r="E545" s="353" t="s">
        <v>1334</v>
      </c>
      <c r="F545" s="353" t="s">
        <v>99</v>
      </c>
      <c r="G545" s="353">
        <v>12</v>
      </c>
      <c r="H545" s="353">
        <v>202112</v>
      </c>
      <c r="I545" s="353">
        <v>20221026</v>
      </c>
      <c r="J545" s="353">
        <v>20230201</v>
      </c>
      <c r="K545" s="354">
        <v>7389.33</v>
      </c>
      <c r="L545" s="354"/>
      <c r="M545" s="354">
        <v>128</v>
      </c>
      <c r="N545" s="354">
        <v>1.56</v>
      </c>
      <c r="O545" s="354">
        <v>1.7</v>
      </c>
      <c r="P545" s="354">
        <v>1.49</v>
      </c>
      <c r="Q545" s="354">
        <v>1.1000000000000001</v>
      </c>
      <c r="R545" s="354">
        <v>5.29</v>
      </c>
      <c r="S545" s="354">
        <v>5.7</v>
      </c>
      <c r="T545" s="354">
        <v>4.55</v>
      </c>
      <c r="U545" s="354">
        <v>6.09</v>
      </c>
      <c r="V545" s="354">
        <v>5.71</v>
      </c>
      <c r="W545" s="354">
        <v>6.25</v>
      </c>
      <c r="X545" s="354">
        <v>5.7</v>
      </c>
      <c r="Y545" s="374">
        <f t="shared" si="20"/>
        <v>9.4570928196147097E-2</v>
      </c>
      <c r="Z545" s="374">
        <f t="shared" si="21"/>
        <v>-8.7999999999999967E-2</v>
      </c>
      <c r="AA545" s="354">
        <v>17.14</v>
      </c>
      <c r="AB545" s="354">
        <v>2.95</v>
      </c>
      <c r="AC545" s="354">
        <v>9.4600000000000009</v>
      </c>
      <c r="AD545" s="354">
        <v>9.2200000000000006</v>
      </c>
      <c r="AE545" s="354">
        <v>10.119999999999999</v>
      </c>
      <c r="AF545" s="354">
        <v>3.12</v>
      </c>
      <c r="AG545" s="354">
        <v>59.219373992739534</v>
      </c>
      <c r="AH545" s="354">
        <v>5.5385661535572321</v>
      </c>
      <c r="AI545" s="354">
        <v>4.0243675121607376</v>
      </c>
      <c r="AJ545" s="354">
        <v>1.990468218928596</v>
      </c>
      <c r="AK545" s="354">
        <v>14.196019580062192</v>
      </c>
      <c r="AL545" s="354">
        <v>7.89</v>
      </c>
      <c r="AM545" s="354">
        <v>2.44</v>
      </c>
      <c r="AN545" s="354">
        <v>0.92</v>
      </c>
      <c r="AO545" s="354">
        <v>1.3605389698214996</v>
      </c>
      <c r="AP545" s="354">
        <v>8.6000344970692222</v>
      </c>
      <c r="AQ545" s="354">
        <v>20.020603446899575</v>
      </c>
      <c r="AR545" s="354">
        <v>40.478046983801775</v>
      </c>
      <c r="AS545" s="354">
        <v>2.5418220266125897</v>
      </c>
      <c r="AT545" s="354">
        <v>23.63</v>
      </c>
      <c r="AU545" s="354">
        <v>9.8800000000000008</v>
      </c>
      <c r="AV545" s="354">
        <v>25.71</v>
      </c>
      <c r="AW545" s="354">
        <v>7656.1</v>
      </c>
      <c r="AX545" s="354">
        <v>8035.41</v>
      </c>
      <c r="AY545" s="374">
        <v>0.257097351526197</v>
      </c>
      <c r="AZ545" s="374">
        <v>0.39649249683601501</v>
      </c>
      <c r="BA545" s="374">
        <v>0.36061891689543302</v>
      </c>
      <c r="BB545" s="374">
        <v>0.396492590182352</v>
      </c>
      <c r="BC545" s="374">
        <v>0.36061891689543302</v>
      </c>
      <c r="BD545" s="354">
        <v>27.08</v>
      </c>
      <c r="BE545" s="374">
        <v>0.16948034612183363</v>
      </c>
      <c r="BF545" s="374">
        <v>0.1068795545264713</v>
      </c>
      <c r="BG545" s="354">
        <v>13.62</v>
      </c>
      <c r="BH545" s="354">
        <v>12.61</v>
      </c>
      <c r="BI545" s="354">
        <v>9.84</v>
      </c>
      <c r="BJ545" s="354">
        <v>9</v>
      </c>
      <c r="BK545" s="374">
        <v>-0.50539601243826593</v>
      </c>
      <c r="BL545" s="374">
        <v>-3.4345167064439137E-2</v>
      </c>
      <c r="BM545" s="354">
        <v>1.94</v>
      </c>
      <c r="BN545" s="354">
        <v>1.42</v>
      </c>
      <c r="BO545" s="374">
        <v>0.20221840255183415</v>
      </c>
      <c r="BP545" s="374">
        <v>9.694672069940892E-2</v>
      </c>
      <c r="BQ545" s="374">
        <v>3.4841033063689762E-2</v>
      </c>
      <c r="BR545" s="354">
        <v>1089.5</v>
      </c>
      <c r="BS545" s="354">
        <v>1282.2</v>
      </c>
      <c r="BT545" s="354">
        <v>991.4</v>
      </c>
      <c r="BU545" s="354">
        <v>2309.8000000000002</v>
      </c>
      <c r="BV545" s="354">
        <v>772.4</v>
      </c>
      <c r="BW545" s="354">
        <v>39.65</v>
      </c>
      <c r="BX545" s="354">
        <v>9.35</v>
      </c>
      <c r="BY545" s="354">
        <v>10.07</v>
      </c>
      <c r="BZ545" s="354">
        <v>10.133333333333333</v>
      </c>
      <c r="CA545" s="354">
        <v>47.91</v>
      </c>
      <c r="CB545" s="354">
        <v>0.63994248776082518</v>
      </c>
      <c r="CC545" s="354">
        <v>2.502003614363165</v>
      </c>
      <c r="CD545" s="354">
        <v>0.92</v>
      </c>
      <c r="CE545" s="354">
        <v>1.47</v>
      </c>
      <c r="CF545" s="354">
        <v>0.79</v>
      </c>
      <c r="CG545" s="354">
        <v>0.34</v>
      </c>
      <c r="CH545" s="353" t="s">
        <v>100</v>
      </c>
      <c r="CI545" s="355">
        <v>3064.8</v>
      </c>
    </row>
    <row r="546" spans="1:87" ht="13.5" thickBot="1">
      <c r="A546" s="353" t="s">
        <v>1335</v>
      </c>
      <c r="B546" s="353" t="s">
        <v>1336</v>
      </c>
      <c r="C546" s="353" t="s">
        <v>96</v>
      </c>
      <c r="D546" s="353" t="s">
        <v>123</v>
      </c>
      <c r="E546" s="353" t="s">
        <v>231</v>
      </c>
      <c r="F546" s="353" t="s">
        <v>99</v>
      </c>
      <c r="G546" s="353">
        <v>12</v>
      </c>
      <c r="H546" s="353">
        <v>202112</v>
      </c>
      <c r="I546" s="353">
        <v>20221025</v>
      </c>
      <c r="J546" s="353">
        <v>20230207</v>
      </c>
      <c r="K546" s="354">
        <v>88310.25</v>
      </c>
      <c r="L546" s="354">
        <v>212.77</v>
      </c>
      <c r="M546" s="354">
        <v>415</v>
      </c>
      <c r="N546" s="354">
        <v>0.7</v>
      </c>
      <c r="O546" s="354">
        <v>3.02</v>
      </c>
      <c r="P546" s="354">
        <v>4.17</v>
      </c>
      <c r="Q546" s="354">
        <v>4.2699999999999996</v>
      </c>
      <c r="R546" s="354">
        <v>4.97</v>
      </c>
      <c r="S546" s="354">
        <v>16.989999999999998</v>
      </c>
      <c r="T546" s="354">
        <v>11.75</v>
      </c>
      <c r="U546" s="354">
        <v>15</v>
      </c>
      <c r="V546" s="354">
        <v>12.05</v>
      </c>
      <c r="W546" s="354">
        <v>15.36</v>
      </c>
      <c r="X546" s="354">
        <v>17.12</v>
      </c>
      <c r="Y546" s="374">
        <f t="shared" si="20"/>
        <v>0.27468879668049784</v>
      </c>
      <c r="Z546" s="374">
        <f t="shared" si="21"/>
        <v>0.11458333333333348</v>
      </c>
      <c r="AA546" s="354">
        <v>9.89</v>
      </c>
      <c r="AB546" s="354">
        <v>10</v>
      </c>
      <c r="AC546" s="354">
        <v>14.19</v>
      </c>
      <c r="AD546" s="354">
        <v>13.85</v>
      </c>
      <c r="AE546" s="354">
        <v>12.43</v>
      </c>
      <c r="AF546" s="354">
        <v>1.39</v>
      </c>
      <c r="AG546" s="354">
        <v>101.204655901037</v>
      </c>
      <c r="AH546" s="354">
        <v>14.745208192052596</v>
      </c>
      <c r="AI546" s="354">
        <v>26.868832641721372</v>
      </c>
      <c r="AJ546" s="354">
        <v>26.868832641721372</v>
      </c>
      <c r="AK546" s="354">
        <v>7.8782730467905644</v>
      </c>
      <c r="AL546" s="354">
        <v>14.81</v>
      </c>
      <c r="AM546" s="354">
        <v>1.85</v>
      </c>
      <c r="AN546" s="354">
        <v>2.11</v>
      </c>
      <c r="AO546" s="354">
        <v>2.4092568540582602</v>
      </c>
      <c r="AP546" s="354">
        <v>12.261817208702162</v>
      </c>
      <c r="AQ546" s="354">
        <v>9.074752675096498</v>
      </c>
      <c r="AR546" s="354">
        <v>9.074752675096498</v>
      </c>
      <c r="AS546" s="354">
        <v>217.03208339077349</v>
      </c>
      <c r="AT546" s="354">
        <v>114.78</v>
      </c>
      <c r="AU546" s="354">
        <v>6.21</v>
      </c>
      <c r="AV546" s="354">
        <v>6.18</v>
      </c>
      <c r="AW546" s="354">
        <v>39803</v>
      </c>
      <c r="AX546" s="354">
        <v>44320.79</v>
      </c>
      <c r="AY546" s="374">
        <v>0.13805078624215147</v>
      </c>
      <c r="AZ546" s="374">
        <v>1.416926125106142</v>
      </c>
      <c r="BA546" s="374">
        <v>0</v>
      </c>
      <c r="BB546" s="374">
        <v>1.5538147696900493</v>
      </c>
      <c r="BC546" s="374">
        <v>0</v>
      </c>
      <c r="BD546" s="354">
        <v>11.89</v>
      </c>
      <c r="BE546" s="374">
        <v>0</v>
      </c>
      <c r="BF546" s="374">
        <v>3.2428037422652108E-2</v>
      </c>
      <c r="BG546" s="354">
        <v>9.32</v>
      </c>
      <c r="BH546" s="354">
        <v>6.66</v>
      </c>
      <c r="BI546" s="354">
        <v>3.24</v>
      </c>
      <c r="BJ546" s="354">
        <v>2.5099999999999998</v>
      </c>
      <c r="BK546" s="374">
        <v>0</v>
      </c>
      <c r="BL546" s="374">
        <v>0</v>
      </c>
      <c r="BM546" s="354">
        <v>1.56</v>
      </c>
      <c r="BN546" s="354">
        <v>2.02</v>
      </c>
      <c r="BO546" s="374">
        <v>0.22312333316346469</v>
      </c>
      <c r="BP546" s="374">
        <v>6.9658013001004326E-2</v>
      </c>
      <c r="BQ546" s="374">
        <v>0.1269313711343602</v>
      </c>
      <c r="BR546" s="354">
        <v>10308</v>
      </c>
      <c r="BS546" s="354">
        <v>10927</v>
      </c>
      <c r="BT546" s="354">
        <v>6188</v>
      </c>
      <c r="BU546" s="354">
        <v>15169</v>
      </c>
      <c r="BV546" s="354">
        <v>8539</v>
      </c>
      <c r="BW546" s="354">
        <v>141.69</v>
      </c>
      <c r="BX546" s="354">
        <v>14.7</v>
      </c>
      <c r="BY546" s="354">
        <v>15.35</v>
      </c>
      <c r="BZ546" s="354">
        <v>0</v>
      </c>
      <c r="CA546" s="354">
        <v>23.15</v>
      </c>
      <c r="CB546" s="354">
        <v>0.75953379670992527</v>
      </c>
      <c r="CC546" s="354">
        <v>1.6166847760473255</v>
      </c>
      <c r="CD546" s="354">
        <v>0.28999999999999998</v>
      </c>
      <c r="CE546" s="354">
        <v>0.34</v>
      </c>
      <c r="CF546" s="354">
        <v>0.31</v>
      </c>
      <c r="CG546" s="354">
        <v>0.04</v>
      </c>
      <c r="CH546" s="353" t="s">
        <v>100</v>
      </c>
      <c r="CI546" s="355">
        <v>59714</v>
      </c>
    </row>
    <row r="547" spans="1:87" ht="13.5" thickBot="1">
      <c r="A547" s="353" t="s">
        <v>1337</v>
      </c>
      <c r="B547" s="353" t="s">
        <v>1338</v>
      </c>
      <c r="C547" s="353" t="s">
        <v>108</v>
      </c>
      <c r="D547" s="353" t="s">
        <v>103</v>
      </c>
      <c r="E547" s="353" t="s">
        <v>1339</v>
      </c>
      <c r="F547" s="353" t="s">
        <v>99</v>
      </c>
      <c r="G547" s="353">
        <v>5</v>
      </c>
      <c r="H547" s="353">
        <v>202205</v>
      </c>
      <c r="I547" s="353">
        <v>20220928</v>
      </c>
      <c r="J547" s="353">
        <v>20221221</v>
      </c>
      <c r="K547" s="354">
        <v>45137.91</v>
      </c>
      <c r="L547" s="354">
        <v>444.51</v>
      </c>
      <c r="M547" s="354">
        <v>102</v>
      </c>
      <c r="N547" s="354">
        <v>1.38</v>
      </c>
      <c r="O547" s="354">
        <v>3.03</v>
      </c>
      <c r="P547" s="354">
        <v>3.02</v>
      </c>
      <c r="Q547" s="354">
        <v>3.08</v>
      </c>
      <c r="R547" s="354">
        <v>7.62</v>
      </c>
      <c r="S547" s="354">
        <v>4.8499999999999996</v>
      </c>
      <c r="T547" s="354">
        <v>6.68</v>
      </c>
      <c r="U547" s="354">
        <v>11.65</v>
      </c>
      <c r="V547" s="354">
        <v>11.23</v>
      </c>
      <c r="W547" s="354">
        <v>12.52</v>
      </c>
      <c r="X547" s="354">
        <v>13.75</v>
      </c>
      <c r="Y547" s="374">
        <f t="shared" si="20"/>
        <v>0.11487088156723058</v>
      </c>
      <c r="Z547" s="374">
        <f t="shared" si="21"/>
        <v>9.8242811501597416E-2</v>
      </c>
      <c r="AA547" s="354">
        <v>17.73</v>
      </c>
      <c r="AB547" s="354">
        <v>10.45</v>
      </c>
      <c r="AC547" s="354">
        <v>38.15</v>
      </c>
      <c r="AD547" s="354">
        <v>35.5</v>
      </c>
      <c r="AE547" s="354">
        <v>32.33</v>
      </c>
      <c r="AF547" s="354">
        <v>3.4</v>
      </c>
      <c r="AG547" s="354">
        <v>80.095861103442843</v>
      </c>
      <c r="AH547" s="354">
        <v>12.385800765074732</v>
      </c>
      <c r="AI547" s="354">
        <v>15.514847970974484</v>
      </c>
      <c r="AJ547" s="354">
        <v>12.932326379303545</v>
      </c>
      <c r="AK547" s="354">
        <v>28.700249002313107</v>
      </c>
      <c r="AL547" s="354">
        <v>28.49</v>
      </c>
      <c r="AM547" s="354">
        <v>14.05</v>
      </c>
      <c r="AN547" s="354">
        <v>5.56</v>
      </c>
      <c r="AO547" s="354">
        <v>5.940317532219189</v>
      </c>
      <c r="AP547" s="354">
        <v>23.70830557968252</v>
      </c>
      <c r="AQ547" s="354">
        <v>30.667064792455708</v>
      </c>
      <c r="AR547" s="354">
        <v>36.791125897690023</v>
      </c>
      <c r="AS547" s="354">
        <v>0.73508301455219471</v>
      </c>
      <c r="AT547" s="354">
        <v>31.65</v>
      </c>
      <c r="AU547" s="354">
        <v>4.5</v>
      </c>
      <c r="AV547" s="354">
        <v>10.37</v>
      </c>
      <c r="AW547" s="354">
        <v>7854.46</v>
      </c>
      <c r="AX547" s="354">
        <v>8638.41</v>
      </c>
      <c r="AY547" s="374">
        <v>4.4064179576351562E-3</v>
      </c>
      <c r="AZ547" s="374">
        <v>0.26817474604383146</v>
      </c>
      <c r="BA547" s="374">
        <v>0.19162016554628208</v>
      </c>
      <c r="BB547" s="374">
        <v>0.25837320574162681</v>
      </c>
      <c r="BC547" s="374">
        <v>0.19162016554628208</v>
      </c>
      <c r="BD547" s="354">
        <v>36.630000000000003</v>
      </c>
      <c r="BE547" s="374">
        <v>0.24519893086901795</v>
      </c>
      <c r="BF547" s="374">
        <v>0.1593914317654673</v>
      </c>
      <c r="BG547" s="354">
        <v>23.31</v>
      </c>
      <c r="BH547" s="354">
        <v>17.190000000000001</v>
      </c>
      <c r="BI547" s="354">
        <v>15.05</v>
      </c>
      <c r="BJ547" s="354">
        <v>12.16</v>
      </c>
      <c r="BK547" s="374">
        <v>-0.16645484354744414</v>
      </c>
      <c r="BL547" s="374">
        <v>-3.2242884414909322E-2</v>
      </c>
      <c r="BM547" s="354">
        <v>1.03</v>
      </c>
      <c r="BN547" s="354">
        <v>0.94</v>
      </c>
      <c r="BO547" s="374">
        <v>0.33909797837561606</v>
      </c>
      <c r="BP547" s="374">
        <v>2.78157580961973E-2</v>
      </c>
      <c r="BQ547" s="374">
        <v>2.9043133262898729E-2</v>
      </c>
      <c r="BR547" s="354">
        <v>1587.61</v>
      </c>
      <c r="BS547" s="354">
        <v>1987.31</v>
      </c>
      <c r="BT547" s="354">
        <v>1596.38</v>
      </c>
      <c r="BU547" s="354">
        <v>2483.9299999999998</v>
      </c>
      <c r="BV547" s="354">
        <v>1235.76</v>
      </c>
      <c r="BW547" s="354">
        <v>11.23</v>
      </c>
      <c r="BX547" s="354">
        <v>15.46</v>
      </c>
      <c r="BY547" s="354">
        <v>15.1</v>
      </c>
      <c r="BZ547" s="354">
        <v>17.246214760848908</v>
      </c>
      <c r="CA547" s="354">
        <v>43.48</v>
      </c>
      <c r="CB547" s="354">
        <v>0.60905267699193777</v>
      </c>
      <c r="CC547" s="354">
        <v>1.5205194917485785</v>
      </c>
      <c r="CD547" s="354">
        <v>0.77</v>
      </c>
      <c r="CE547" s="354">
        <v>1.72</v>
      </c>
      <c r="CF547" s="354">
        <v>1.51</v>
      </c>
      <c r="CG547" s="354">
        <v>0.79</v>
      </c>
      <c r="CH547" s="353" t="s">
        <v>100</v>
      </c>
      <c r="CI547" s="355">
        <v>3308.2</v>
      </c>
    </row>
    <row r="548" spans="1:87" ht="13.5" thickBot="1">
      <c r="A548" s="353" t="s">
        <v>1340</v>
      </c>
      <c r="B548" s="353" t="s">
        <v>1341</v>
      </c>
      <c r="C548" s="353" t="s">
        <v>108</v>
      </c>
      <c r="D548" s="353" t="s">
        <v>123</v>
      </c>
      <c r="E548" s="353" t="s">
        <v>136</v>
      </c>
      <c r="F548" s="353" t="s">
        <v>105</v>
      </c>
      <c r="G548" s="353">
        <v>12</v>
      </c>
      <c r="H548" s="353">
        <v>202112</v>
      </c>
      <c r="I548" s="353">
        <v>20221027</v>
      </c>
      <c r="J548" s="353">
        <v>20230125</v>
      </c>
      <c r="K548" s="354">
        <v>10654.72</v>
      </c>
      <c r="L548" s="354">
        <v>734.62</v>
      </c>
      <c r="M548" s="354">
        <v>15</v>
      </c>
      <c r="N548" s="354">
        <v>0.94</v>
      </c>
      <c r="O548" s="354">
        <v>19.88</v>
      </c>
      <c r="P548" s="354">
        <v>23.34</v>
      </c>
      <c r="Q548" s="354">
        <v>22.77</v>
      </c>
      <c r="R548" s="354">
        <v>4.4800000000000004</v>
      </c>
      <c r="S548" s="354">
        <v>22.44</v>
      </c>
      <c r="T548" s="354">
        <v>123.08</v>
      </c>
      <c r="U548" s="354">
        <v>66.42</v>
      </c>
      <c r="V548" s="354">
        <v>38.25</v>
      </c>
      <c r="W548" s="354">
        <v>79.36</v>
      </c>
      <c r="X548" s="354">
        <v>97.94</v>
      </c>
      <c r="Y548" s="374">
        <f t="shared" si="20"/>
        <v>1.0747712418300654</v>
      </c>
      <c r="Z548" s="374">
        <f t="shared" si="21"/>
        <v>0.23412298387096775</v>
      </c>
      <c r="AA548" s="354">
        <v>18.61</v>
      </c>
      <c r="AB548" s="354"/>
      <c r="AC548" s="354">
        <v>11.06</v>
      </c>
      <c r="AD548" s="354">
        <v>9.26</v>
      </c>
      <c r="AE548" s="354">
        <v>7.5</v>
      </c>
      <c r="AF548" s="354"/>
      <c r="AG548" s="354">
        <v>180.02955197996738</v>
      </c>
      <c r="AH548" s="354">
        <v>59.081174767578567</v>
      </c>
      <c r="AI548" s="354">
        <v>124.0447414125378</v>
      </c>
      <c r="AJ548" s="354">
        <v>128.65670110494059</v>
      </c>
      <c r="AK548" s="354">
        <v>5.8823936564411881</v>
      </c>
      <c r="AL548" s="354">
        <v>10.44</v>
      </c>
      <c r="AM548" s="354">
        <v>1.23</v>
      </c>
      <c r="AN548" s="354">
        <v>2.33</v>
      </c>
      <c r="AO548" s="354">
        <v>6.8325595688639691</v>
      </c>
      <c r="AP548" s="354">
        <v>10.945750507554587</v>
      </c>
      <c r="AQ548" s="354">
        <v>9.9162820128600089</v>
      </c>
      <c r="AR548" s="354">
        <v>9.5608128258760683</v>
      </c>
      <c r="AS548" s="354">
        <v>36.468996643070227</v>
      </c>
      <c r="AT548" s="354">
        <v>597.75</v>
      </c>
      <c r="AU548" s="354">
        <v>15.94</v>
      </c>
      <c r="AV548" s="354">
        <v>-0.09</v>
      </c>
      <c r="AW548" s="354">
        <v>1959.01</v>
      </c>
      <c r="AX548" s="354">
        <v>4098.05</v>
      </c>
      <c r="AY548" s="374">
        <v>1.0144890908771253E-2</v>
      </c>
      <c r="AZ548" s="374">
        <v>0.11334836889874993</v>
      </c>
      <c r="BA548" s="374">
        <v>0</v>
      </c>
      <c r="BB548" s="374">
        <v>0.14605241779014733</v>
      </c>
      <c r="BC548" s="374">
        <v>0</v>
      </c>
      <c r="BD548" s="354">
        <v>12.43</v>
      </c>
      <c r="BE548" s="374">
        <v>6.0273869394059255E-3</v>
      </c>
      <c r="BF548" s="374">
        <v>8.5034763889525033E-3</v>
      </c>
      <c r="BG548" s="354">
        <v>8.89</v>
      </c>
      <c r="BH548" s="354">
        <v>10.35</v>
      </c>
      <c r="BI548" s="354">
        <v>1.06</v>
      </c>
      <c r="BJ548" s="354">
        <v>1.08</v>
      </c>
      <c r="BK548" s="374">
        <v>0</v>
      </c>
      <c r="BL548" s="374">
        <v>0</v>
      </c>
      <c r="BM548" s="354">
        <v>0.41</v>
      </c>
      <c r="BN548" s="354">
        <v>0.32</v>
      </c>
      <c r="BO548" s="374">
        <v>3.6559868832962403E-2</v>
      </c>
      <c r="BP548" s="374">
        <v>8.0968609208938946E-2</v>
      </c>
      <c r="BQ548" s="374">
        <v>0.17631934698078694</v>
      </c>
      <c r="BR548" s="354">
        <v>729.1</v>
      </c>
      <c r="BS548" s="354">
        <v>872.41</v>
      </c>
      <c r="BT548" s="354">
        <v>690.78</v>
      </c>
      <c r="BU548" s="354">
        <v>644.66</v>
      </c>
      <c r="BV548" s="354">
        <v>547.46</v>
      </c>
      <c r="BW548" s="354">
        <v>11.33</v>
      </c>
      <c r="BX548" s="354">
        <v>21.12</v>
      </c>
      <c r="BY548" s="354">
        <v>22.32</v>
      </c>
      <c r="BZ548" s="354">
        <v>2.6272038751257156</v>
      </c>
      <c r="CA548" s="354">
        <v>34.659999999999997</v>
      </c>
      <c r="CB548" s="354">
        <v>0.91004482663983155</v>
      </c>
      <c r="CC548" s="354">
        <v>4.4526704129056078</v>
      </c>
      <c r="CD548" s="354">
        <v>0.57999999999999996</v>
      </c>
      <c r="CE548" s="354">
        <v>0.83</v>
      </c>
      <c r="CF548" s="354">
        <v>0.79</v>
      </c>
      <c r="CG548" s="354">
        <v>0.18</v>
      </c>
      <c r="CH548" s="353">
        <v>339.94</v>
      </c>
      <c r="CI548" s="355">
        <v>4397.3</v>
      </c>
    </row>
    <row r="549" spans="1:87" ht="13.5" thickBot="1">
      <c r="A549" s="353" t="s">
        <v>1342</v>
      </c>
      <c r="B549" s="353" t="s">
        <v>1343</v>
      </c>
      <c r="C549" s="353" t="s">
        <v>96</v>
      </c>
      <c r="D549" s="353" t="s">
        <v>197</v>
      </c>
      <c r="E549" s="353" t="s">
        <v>1344</v>
      </c>
      <c r="F549" s="353" t="s">
        <v>99</v>
      </c>
      <c r="G549" s="353">
        <v>12</v>
      </c>
      <c r="H549" s="353">
        <v>202112</v>
      </c>
      <c r="I549" s="353">
        <v>20221020</v>
      </c>
      <c r="J549" s="353">
        <v>20230125</v>
      </c>
      <c r="K549" s="354">
        <v>54528.84</v>
      </c>
      <c r="L549" s="354">
        <v>38.15</v>
      </c>
      <c r="M549" s="354">
        <v>1429</v>
      </c>
      <c r="N549" s="354">
        <v>1.99</v>
      </c>
      <c r="O549" s="354">
        <v>0.34</v>
      </c>
      <c r="P549" s="354">
        <v>0.36</v>
      </c>
      <c r="Q549" s="354">
        <v>0.42</v>
      </c>
      <c r="R549" s="354">
        <v>-23.53</v>
      </c>
      <c r="S549" s="354">
        <v>-23.68</v>
      </c>
      <c r="T549" s="354">
        <v>-6.66</v>
      </c>
      <c r="U549" s="354">
        <v>2.87</v>
      </c>
      <c r="V549" s="354">
        <v>3.14</v>
      </c>
      <c r="W549" s="354">
        <v>2.2799999999999998</v>
      </c>
      <c r="X549" s="354">
        <v>1.68</v>
      </c>
      <c r="Y549" s="374">
        <f t="shared" si="20"/>
        <v>-0.27388535031847139</v>
      </c>
      <c r="Z549" s="374">
        <f t="shared" si="21"/>
        <v>-0.26315789473684204</v>
      </c>
      <c r="AA549" s="354">
        <v>27.4</v>
      </c>
      <c r="AB549" s="354"/>
      <c r="AC549" s="354">
        <v>13.29</v>
      </c>
      <c r="AD549" s="354">
        <v>16.75</v>
      </c>
      <c r="AE549" s="354">
        <v>22.65</v>
      </c>
      <c r="AF549" s="354"/>
      <c r="AG549" s="354">
        <v>16.225332400279918</v>
      </c>
      <c r="AH549" s="354">
        <v>2.7130860741777467</v>
      </c>
      <c r="AI549" s="354">
        <v>4.4436668999300206</v>
      </c>
      <c r="AJ549" s="354">
        <v>2.2092372288313507</v>
      </c>
      <c r="AK549" s="354">
        <v>8.6325102362204724</v>
      </c>
      <c r="AL549" s="354">
        <v>8.3800000000000008</v>
      </c>
      <c r="AM549" s="354">
        <v>2.25</v>
      </c>
      <c r="AN549" s="354">
        <v>2.35</v>
      </c>
      <c r="AO549" s="354">
        <v>2.4552937117225913</v>
      </c>
      <c r="AP549" s="354">
        <v>6.0775531119888972</v>
      </c>
      <c r="AQ549" s="354">
        <v>8.9651086614173234</v>
      </c>
      <c r="AR549" s="354">
        <v>18.032448527082675</v>
      </c>
      <c r="AS549" s="354">
        <v>6.0027991602519242</v>
      </c>
      <c r="AT549" s="354">
        <v>16.920000000000002</v>
      </c>
      <c r="AU549" s="354">
        <v>5.87</v>
      </c>
      <c r="AV549" s="354">
        <v>60.9</v>
      </c>
      <c r="AW549" s="354">
        <v>22845</v>
      </c>
      <c r="AX549" s="354">
        <v>22460.36</v>
      </c>
      <c r="AY549" s="374">
        <v>0.60902944076630516</v>
      </c>
      <c r="AZ549" s="374">
        <v>6.1886477462437393</v>
      </c>
      <c r="BA549" s="374">
        <v>2.4329093147312268</v>
      </c>
      <c r="BB549" s="374">
        <v>6.2133808395494565</v>
      </c>
      <c r="BC549" s="374">
        <v>2.4329093147312268</v>
      </c>
      <c r="BD549" s="354">
        <v>17.690000000000001</v>
      </c>
      <c r="BE549" s="374">
        <v>0.17783645966126388</v>
      </c>
      <c r="BF549" s="374">
        <v>7.7653373925931857E-2</v>
      </c>
      <c r="BG549" s="354">
        <v>12.74</v>
      </c>
      <c r="BH549" s="354">
        <v>7.58</v>
      </c>
      <c r="BI549" s="354">
        <v>8.56</v>
      </c>
      <c r="BJ549" s="354">
        <v>4.96</v>
      </c>
      <c r="BK549" s="374">
        <v>-0.50283464566929137</v>
      </c>
      <c r="BL549" s="374">
        <v>-0.13771241266281375</v>
      </c>
      <c r="BM549" s="354">
        <v>0.79</v>
      </c>
      <c r="BN549" s="354">
        <v>1.08</v>
      </c>
      <c r="BO549" s="374">
        <v>0.19350657725045137</v>
      </c>
      <c r="BP549" s="374">
        <v>7.0726957095353149E-2</v>
      </c>
      <c r="BQ549" s="374">
        <v>5.7592211387678588E-2</v>
      </c>
      <c r="BR549" s="354">
        <v>8261</v>
      </c>
      <c r="BS549" s="354">
        <v>10259</v>
      </c>
      <c r="BT549" s="354">
        <v>6635</v>
      </c>
      <c r="BU549" s="354">
        <v>9078</v>
      </c>
      <c r="BV549" s="354">
        <v>4306</v>
      </c>
      <c r="BW549" s="354">
        <v>618.86</v>
      </c>
      <c r="BX549" s="354">
        <v>16.72</v>
      </c>
      <c r="BY549" s="354">
        <v>18.18</v>
      </c>
      <c r="BZ549" s="354">
        <v>13.151515151515152</v>
      </c>
      <c r="CA549" s="354">
        <v>28.54</v>
      </c>
      <c r="CB549" s="354">
        <v>0.5156728824083161</v>
      </c>
      <c r="CC549" s="354">
        <v>0.2254724031173268</v>
      </c>
      <c r="CD549" s="354">
        <v>0.4</v>
      </c>
      <c r="CE549" s="354">
        <v>2.56</v>
      </c>
      <c r="CF549" s="354">
        <v>1.75</v>
      </c>
      <c r="CG549" s="354">
        <v>1.46</v>
      </c>
      <c r="CH549" s="353" t="s">
        <v>100</v>
      </c>
      <c r="CI549" s="355">
        <v>23019</v>
      </c>
    </row>
    <row r="550" spans="1:87" ht="13.5" thickBot="1">
      <c r="A550" s="353"/>
      <c r="B550" s="353" t="s">
        <v>1345</v>
      </c>
      <c r="C550" s="353" t="s">
        <v>96</v>
      </c>
      <c r="D550" s="353" t="s">
        <v>123</v>
      </c>
      <c r="E550" s="353" t="s">
        <v>182</v>
      </c>
      <c r="F550" s="353" t="s">
        <v>105</v>
      </c>
      <c r="G550" s="353">
        <v>12</v>
      </c>
      <c r="H550" s="353">
        <v>202112</v>
      </c>
      <c r="I550" s="353"/>
      <c r="J550" s="353"/>
      <c r="K550" s="354">
        <v>3831.99</v>
      </c>
      <c r="L550" s="354">
        <v>126.26</v>
      </c>
      <c r="M550" s="354">
        <v>30</v>
      </c>
      <c r="N550" s="354">
        <v>1.08</v>
      </c>
      <c r="O550" s="354"/>
      <c r="P550" s="354"/>
      <c r="Q550" s="354"/>
      <c r="R550" s="354"/>
      <c r="S550" s="354"/>
      <c r="T550" s="354"/>
      <c r="U550" s="354"/>
      <c r="V550" s="354"/>
      <c r="W550" s="354"/>
      <c r="X550" s="354"/>
      <c r="Y550" s="374" t="e">
        <f t="shared" si="20"/>
        <v>#DIV/0!</v>
      </c>
      <c r="Z550" s="374" t="e">
        <f t="shared" si="21"/>
        <v>#DIV/0!</v>
      </c>
      <c r="AA550" s="354"/>
      <c r="AB550" s="354"/>
      <c r="AC550" s="354"/>
      <c r="AD550" s="354"/>
      <c r="AE550" s="354"/>
      <c r="AF550" s="354"/>
      <c r="AG550" s="354">
        <v>0</v>
      </c>
      <c r="AH550" s="354">
        <v>0</v>
      </c>
      <c r="AI550" s="354">
        <v>0</v>
      </c>
      <c r="AJ550" s="354">
        <v>0</v>
      </c>
      <c r="AK550" s="354">
        <v>0</v>
      </c>
      <c r="AL550" s="354"/>
      <c r="AM550" s="354"/>
      <c r="AN550" s="354"/>
      <c r="AO550" s="354">
        <v>0</v>
      </c>
      <c r="AP550" s="354">
        <v>0</v>
      </c>
      <c r="AQ550" s="354">
        <v>0</v>
      </c>
      <c r="AR550" s="354">
        <v>0</v>
      </c>
      <c r="AS550" s="354">
        <v>0</v>
      </c>
      <c r="AT550" s="354"/>
      <c r="AU550" s="354"/>
      <c r="AV550" s="354"/>
      <c r="AW550" s="354"/>
      <c r="AX550" s="354"/>
      <c r="AY550" s="374" t="s">
        <v>160</v>
      </c>
      <c r="AZ550" s="374" t="s">
        <v>160</v>
      </c>
      <c r="BA550" s="374" t="s">
        <v>160</v>
      </c>
      <c r="BB550" s="374" t="s">
        <v>160</v>
      </c>
      <c r="BC550" s="374" t="s">
        <v>160</v>
      </c>
      <c r="BD550" s="354"/>
      <c r="BE550" s="374">
        <v>0</v>
      </c>
      <c r="BF550" s="374">
        <v>0</v>
      </c>
      <c r="BG550" s="354"/>
      <c r="BH550" s="354"/>
      <c r="BI550" s="354"/>
      <c r="BJ550" s="354"/>
      <c r="BK550" s="374">
        <v>0</v>
      </c>
      <c r="BL550" s="374">
        <v>0</v>
      </c>
      <c r="BM550" s="354">
        <v>0</v>
      </c>
      <c r="BN550" s="354">
        <v>0</v>
      </c>
      <c r="BO550" s="374">
        <v>0</v>
      </c>
      <c r="BP550" s="374">
        <v>0</v>
      </c>
      <c r="BQ550" s="374">
        <v>0</v>
      </c>
      <c r="BR550" s="354"/>
      <c r="BS550" s="354"/>
      <c r="BT550" s="354"/>
      <c r="BU550" s="354"/>
      <c r="BV550" s="354"/>
      <c r="BW550" s="354"/>
      <c r="BX550" s="354"/>
      <c r="BY550" s="354"/>
      <c r="BZ550" s="354">
        <v>0</v>
      </c>
      <c r="CA550" s="354"/>
      <c r="CB550" s="354">
        <v>0</v>
      </c>
      <c r="CC550" s="354">
        <v>0</v>
      </c>
      <c r="CD550" s="354"/>
      <c r="CE550" s="354"/>
      <c r="CF550" s="354"/>
      <c r="CG550" s="354"/>
      <c r="CH550" s="353"/>
      <c r="CI550" s="353"/>
    </row>
    <row r="551" spans="1:87" ht="13.5" thickBot="1">
      <c r="A551" s="353" t="s">
        <v>1346</v>
      </c>
      <c r="B551" s="353" t="s">
        <v>1347</v>
      </c>
      <c r="C551" s="353" t="s">
        <v>96</v>
      </c>
      <c r="D551" s="353" t="s">
        <v>176</v>
      </c>
      <c r="E551" s="353" t="s">
        <v>616</v>
      </c>
      <c r="F551" s="353" t="s">
        <v>99</v>
      </c>
      <c r="G551" s="353">
        <v>8</v>
      </c>
      <c r="H551" s="353">
        <v>202208</v>
      </c>
      <c r="I551" s="353">
        <v>20220922</v>
      </c>
      <c r="J551" s="353">
        <v>20221220</v>
      </c>
      <c r="K551" s="354">
        <v>16422.62</v>
      </c>
      <c r="L551" s="354">
        <v>431.06</v>
      </c>
      <c r="M551" s="354">
        <v>38</v>
      </c>
      <c r="N551" s="354">
        <v>0.79</v>
      </c>
      <c r="O551" s="354">
        <v>3.58</v>
      </c>
      <c r="P551" s="354">
        <v>3.63</v>
      </c>
      <c r="Q551" s="354">
        <v>3.79</v>
      </c>
      <c r="R551" s="354">
        <v>-3.69</v>
      </c>
      <c r="S551" s="354">
        <v>18.239999999999998</v>
      </c>
      <c r="T551" s="354">
        <v>8.43</v>
      </c>
      <c r="U551" s="354">
        <v>13.41</v>
      </c>
      <c r="V551" s="354">
        <v>13.52</v>
      </c>
      <c r="W551" s="354">
        <v>14.77</v>
      </c>
      <c r="X551" s="354">
        <v>16.38</v>
      </c>
      <c r="Y551" s="374">
        <f t="shared" si="20"/>
        <v>9.2455621301775093E-2</v>
      </c>
      <c r="Z551" s="374">
        <f t="shared" si="21"/>
        <v>0.1090047393364928</v>
      </c>
      <c r="AA551" s="354">
        <v>11.27</v>
      </c>
      <c r="AB551" s="354">
        <v>10</v>
      </c>
      <c r="AC551" s="354">
        <v>32.15</v>
      </c>
      <c r="AD551" s="354">
        <v>29.18</v>
      </c>
      <c r="AE551" s="354">
        <v>26.32</v>
      </c>
      <c r="AF551" s="354">
        <v>2.92</v>
      </c>
      <c r="AG551" s="354">
        <v>48.697760405662372</v>
      </c>
      <c r="AH551" s="354">
        <v>10.482701246566659</v>
      </c>
      <c r="AI551" s="354">
        <v>14.216062750897953</v>
      </c>
      <c r="AJ551" s="354">
        <v>12.865016902598777</v>
      </c>
      <c r="AK551" s="354">
        <v>30.133519210369386</v>
      </c>
      <c r="AL551" s="354">
        <v>25.19</v>
      </c>
      <c r="AM551" s="354">
        <v>12.3</v>
      </c>
      <c r="AN551" s="354">
        <v>8.91</v>
      </c>
      <c r="AO551" s="354">
        <v>9.7278681831690808</v>
      </c>
      <c r="AP551" s="354">
        <v>29.754837292707244</v>
      </c>
      <c r="AQ551" s="354">
        <v>33.323248661934279</v>
      </c>
      <c r="AR551" s="354">
        <v>36.822757220485258</v>
      </c>
      <c r="AS551" s="354">
        <v>14.168920346503274</v>
      </c>
      <c r="AT551" s="354">
        <v>35.06</v>
      </c>
      <c r="AU551" s="354">
        <v>6.74</v>
      </c>
      <c r="AV551" s="354">
        <v>15.86</v>
      </c>
      <c r="AW551" s="354">
        <v>1843.89</v>
      </c>
      <c r="AX551" s="354">
        <v>2103.5300000000002</v>
      </c>
      <c r="AY551" s="374">
        <v>6.514509296832699E-2</v>
      </c>
      <c r="AZ551" s="374">
        <v>7.1464962004408245E-2</v>
      </c>
      <c r="BA551" s="374">
        <v>7.8199062912250372E-2</v>
      </c>
      <c r="BB551" s="374">
        <v>8.3281334718694117E-2</v>
      </c>
      <c r="BC551" s="374">
        <v>7.8199062912250372E-2</v>
      </c>
      <c r="BD551" s="354">
        <v>42.27</v>
      </c>
      <c r="BE551" s="374">
        <v>0.13296409581830965</v>
      </c>
      <c r="BF551" s="374">
        <v>0.18736676239947583</v>
      </c>
      <c r="BG551" s="354">
        <v>20.46</v>
      </c>
      <c r="BH551" s="354">
        <v>29.21</v>
      </c>
      <c r="BI551" s="354">
        <v>16.34</v>
      </c>
      <c r="BJ551" s="354">
        <v>22.27</v>
      </c>
      <c r="BK551" s="374">
        <v>-9.503657039033804E-2</v>
      </c>
      <c r="BL551" s="374">
        <v>-2.7743490399654638E-2</v>
      </c>
      <c r="BM551" s="354">
        <v>0.83</v>
      </c>
      <c r="BN551" s="354">
        <v>1.01</v>
      </c>
      <c r="BO551" s="374">
        <v>0.33292945376489291</v>
      </c>
      <c r="BP551" s="374">
        <v>2.4470566428326859E-2</v>
      </c>
      <c r="BQ551" s="374">
        <v>3.0031786970910815E-2</v>
      </c>
      <c r="BR551" s="354">
        <v>473.12</v>
      </c>
      <c r="BS551" s="354">
        <v>602.83000000000004</v>
      </c>
      <c r="BT551" s="354">
        <v>649.99</v>
      </c>
      <c r="BU551" s="354">
        <v>1982.42</v>
      </c>
      <c r="BV551" s="354">
        <v>396.92</v>
      </c>
      <c r="BW551" s="354">
        <v>-0.67</v>
      </c>
      <c r="BX551" s="354">
        <v>21.53</v>
      </c>
      <c r="BY551" s="354">
        <v>28.16</v>
      </c>
      <c r="BZ551" s="354">
        <v>16.10602262719328</v>
      </c>
      <c r="CA551" s="354">
        <v>59.82</v>
      </c>
      <c r="CB551" s="354">
        <v>0.66833412010298177</v>
      </c>
      <c r="CC551" s="354">
        <v>2.8481581073302467</v>
      </c>
      <c r="CD551" s="354">
        <v>1.49</v>
      </c>
      <c r="CE551" s="354">
        <v>1.99</v>
      </c>
      <c r="CF551" s="354">
        <v>1.99</v>
      </c>
      <c r="CG551" s="354">
        <v>1.52</v>
      </c>
      <c r="CH551" s="353" t="s">
        <v>100</v>
      </c>
      <c r="CI551" s="355">
        <v>1331.41</v>
      </c>
    </row>
    <row r="552" spans="1:87" ht="13.5" thickBot="1">
      <c r="A552" s="353" t="s">
        <v>1348</v>
      </c>
      <c r="B552" s="353" t="s">
        <v>1349</v>
      </c>
      <c r="C552" s="353" t="s">
        <v>96</v>
      </c>
      <c r="D552" s="353" t="s">
        <v>109</v>
      </c>
      <c r="E552" s="353" t="s">
        <v>1350</v>
      </c>
      <c r="F552" s="353" t="s">
        <v>99</v>
      </c>
      <c r="G552" s="353">
        <v>5</v>
      </c>
      <c r="H552" s="353">
        <v>202205</v>
      </c>
      <c r="I552" s="353">
        <v>20220922</v>
      </c>
      <c r="J552" s="353">
        <v>20221220</v>
      </c>
      <c r="K552" s="354">
        <v>45062.26</v>
      </c>
      <c r="L552" s="354">
        <v>173.17</v>
      </c>
      <c r="M552" s="354">
        <v>260</v>
      </c>
      <c r="N552" s="354">
        <v>1.33</v>
      </c>
      <c r="O552" s="354">
        <v>2.77</v>
      </c>
      <c r="P552" s="354">
        <v>3.1</v>
      </c>
      <c r="Q552" s="354">
        <v>4.5999999999999996</v>
      </c>
      <c r="R552" s="354">
        <v>-6.78</v>
      </c>
      <c r="S552" s="354">
        <v>-0.57999999999999996</v>
      </c>
      <c r="T552" s="354">
        <v>1.17</v>
      </c>
      <c r="U552" s="354">
        <v>19.73</v>
      </c>
      <c r="V552" s="354">
        <v>20.65</v>
      </c>
      <c r="W552" s="354">
        <v>14.11</v>
      </c>
      <c r="X552" s="354">
        <v>17.059999999999999</v>
      </c>
      <c r="Y552" s="374">
        <f t="shared" si="20"/>
        <v>-0.31670702179176757</v>
      </c>
      <c r="Z552" s="374">
        <f t="shared" si="21"/>
        <v>0.20907158043940455</v>
      </c>
      <c r="AA552" s="354">
        <v>6.27</v>
      </c>
      <c r="AB552" s="354">
        <v>12</v>
      </c>
      <c r="AC552" s="354">
        <v>8.7799999999999994</v>
      </c>
      <c r="AD552" s="354">
        <v>12.27</v>
      </c>
      <c r="AE552" s="354">
        <v>10.15</v>
      </c>
      <c r="AF552" s="354">
        <v>1.02</v>
      </c>
      <c r="AG552" s="354">
        <v>364.11911358379689</v>
      </c>
      <c r="AH552" s="354">
        <v>13.792186875623972</v>
      </c>
      <c r="AI552" s="354">
        <v>35.950378440084222</v>
      </c>
      <c r="AJ552" s="354">
        <v>11.059881256072943</v>
      </c>
      <c r="AK552" s="354">
        <v>4.7765839318268304</v>
      </c>
      <c r="AL552" s="354">
        <v>4.74</v>
      </c>
      <c r="AM552" s="354">
        <v>1.79</v>
      </c>
      <c r="AN552" s="354">
        <v>0.48</v>
      </c>
      <c r="AO552" s="354">
        <v>0.79661367882386458</v>
      </c>
      <c r="AP552" s="354">
        <v>9.0764721840115445</v>
      </c>
      <c r="AQ552" s="354">
        <v>8.0684064866103675</v>
      </c>
      <c r="AR552" s="354">
        <v>26.22652629681723</v>
      </c>
      <c r="AS552" s="354">
        <v>26.323900835336921</v>
      </c>
      <c r="AT552" s="354">
        <v>96.61</v>
      </c>
      <c r="AU552" s="354">
        <v>9.0500000000000007</v>
      </c>
      <c r="AV552" s="354">
        <v>11.38</v>
      </c>
      <c r="AW552" s="354">
        <v>93512</v>
      </c>
      <c r="AX552" s="354">
        <v>94179.03</v>
      </c>
      <c r="AY552" s="374">
        <v>0.21298235982489852</v>
      </c>
      <c r="AZ552" s="374">
        <v>3.0676516329704508</v>
      </c>
      <c r="BA552" s="374">
        <v>1.423251965246173</v>
      </c>
      <c r="BB552" s="374">
        <v>2.976584819850554</v>
      </c>
      <c r="BC552" s="374">
        <v>1.423251965246173</v>
      </c>
      <c r="BD552" s="354">
        <v>20.95</v>
      </c>
      <c r="BE552" s="374">
        <v>8.379012225753181E-2</v>
      </c>
      <c r="BF552" s="374">
        <v>4.1817164961666625E-2</v>
      </c>
      <c r="BG552" s="354">
        <v>11.56</v>
      </c>
      <c r="BH552" s="354">
        <v>10.71</v>
      </c>
      <c r="BI552" s="354">
        <v>6.13</v>
      </c>
      <c r="BJ552" s="354">
        <v>6.34</v>
      </c>
      <c r="BK552" s="374">
        <v>-0.69235702832709778</v>
      </c>
      <c r="BL552" s="374">
        <v>-6.8358117592426465E-2</v>
      </c>
      <c r="BM552" s="354">
        <v>2.66</v>
      </c>
      <c r="BN552" s="354">
        <v>1.35</v>
      </c>
      <c r="BO552" s="374">
        <v>0.30452023583170795</v>
      </c>
      <c r="BP552" s="374">
        <v>8.0317883039971893E-2</v>
      </c>
      <c r="BQ552" s="374">
        <v>6.4406482972705237E-2</v>
      </c>
      <c r="BR552" s="354">
        <v>5585</v>
      </c>
      <c r="BS552" s="354">
        <v>9555</v>
      </c>
      <c r="BT552" s="354">
        <v>9472</v>
      </c>
      <c r="BU552" s="354">
        <v>20182</v>
      </c>
      <c r="BV552" s="354">
        <v>3826</v>
      </c>
      <c r="BW552" s="354">
        <v>-26.86</v>
      </c>
      <c r="BX552" s="354">
        <v>3.79</v>
      </c>
      <c r="BY552" s="354">
        <v>5.51</v>
      </c>
      <c r="BZ552" s="354">
        <v>-20.126666666666665</v>
      </c>
      <c r="CA552" s="354">
        <v>44.21</v>
      </c>
      <c r="CB552" s="354">
        <v>0.70708177009297879</v>
      </c>
      <c r="CC552" s="354">
        <v>3.7031024531024528</v>
      </c>
      <c r="CD552" s="354">
        <v>0.79</v>
      </c>
      <c r="CE552" s="354">
        <v>1.42</v>
      </c>
      <c r="CF552" s="354">
        <v>1.38</v>
      </c>
      <c r="CG552" s="354">
        <v>0.55000000000000004</v>
      </c>
      <c r="CH552" s="353" t="s">
        <v>100</v>
      </c>
      <c r="CI552" s="355">
        <v>24939</v>
      </c>
    </row>
    <row r="553" spans="1:87" ht="13.5" thickBot="1">
      <c r="A553" s="353" t="s">
        <v>1351</v>
      </c>
      <c r="B553" s="353" t="s">
        <v>1352</v>
      </c>
      <c r="C553" s="353" t="s">
        <v>96</v>
      </c>
      <c r="D553" s="353" t="s">
        <v>208</v>
      </c>
      <c r="E553" s="353" t="s">
        <v>209</v>
      </c>
      <c r="F553" s="353" t="s">
        <v>99</v>
      </c>
      <c r="G553" s="353">
        <v>12</v>
      </c>
      <c r="H553" s="353">
        <v>202112</v>
      </c>
      <c r="I553" s="353">
        <v>20221025</v>
      </c>
      <c r="J553" s="353">
        <v>20230209</v>
      </c>
      <c r="K553" s="354">
        <v>24013.64</v>
      </c>
      <c r="L553" s="354">
        <v>42</v>
      </c>
      <c r="M553" s="354">
        <v>572</v>
      </c>
      <c r="N553" s="354">
        <v>0.47</v>
      </c>
      <c r="O553" s="354">
        <v>0.77</v>
      </c>
      <c r="P553" s="354">
        <v>0.52</v>
      </c>
      <c r="Q553" s="354">
        <v>0.64</v>
      </c>
      <c r="R553" s="354">
        <v>2.6</v>
      </c>
      <c r="S553" s="354">
        <v>0</v>
      </c>
      <c r="T553" s="354">
        <v>-0.64</v>
      </c>
      <c r="U553" s="354">
        <v>2.4300000000000002</v>
      </c>
      <c r="V553" s="354">
        <v>2.61</v>
      </c>
      <c r="W553" s="354">
        <v>2.4300000000000002</v>
      </c>
      <c r="X553" s="354">
        <v>2.46</v>
      </c>
      <c r="Y553" s="374">
        <f t="shared" si="20"/>
        <v>-6.8965517241379226E-2</v>
      </c>
      <c r="Z553" s="374">
        <f t="shared" si="21"/>
        <v>1.2345679012345512E-2</v>
      </c>
      <c r="AA553" s="354">
        <v>-3.81</v>
      </c>
      <c r="AB553" s="354">
        <v>6.45</v>
      </c>
      <c r="AC553" s="354">
        <v>17.28</v>
      </c>
      <c r="AD553" s="354">
        <v>17.27</v>
      </c>
      <c r="AE553" s="354">
        <v>17.04</v>
      </c>
      <c r="AF553" s="354">
        <v>2.68</v>
      </c>
      <c r="AG553" s="354">
        <v>20.914185639229423</v>
      </c>
      <c r="AH553" s="354">
        <v>2.164623467600701</v>
      </c>
      <c r="AI553" s="354">
        <v>4.4553415061295976</v>
      </c>
      <c r="AJ553" s="354">
        <v>0.13835376532399299</v>
      </c>
      <c r="AK553" s="354">
        <v>9.1867256289308177</v>
      </c>
      <c r="AL553" s="354">
        <v>7.57</v>
      </c>
      <c r="AM553" s="354">
        <v>2.14</v>
      </c>
      <c r="AN553" s="354">
        <v>2.0099999999999998</v>
      </c>
      <c r="AO553" s="354">
        <v>3.7161304639088928</v>
      </c>
      <c r="AP553" s="354">
        <v>10.99554757185332</v>
      </c>
      <c r="AQ553" s="354">
        <v>17.444194182389936</v>
      </c>
      <c r="AR553" s="354">
        <v>561.74721518987337</v>
      </c>
      <c r="AS553" s="354">
        <v>0.43957968476357268</v>
      </c>
      <c r="AT553" s="354">
        <v>19.66</v>
      </c>
      <c r="AU553" s="354">
        <v>-2.88</v>
      </c>
      <c r="AV553" s="354">
        <v>3.17</v>
      </c>
      <c r="AW553" s="354">
        <v>11132</v>
      </c>
      <c r="AX553" s="354">
        <v>11978.26</v>
      </c>
      <c r="AY553" s="374">
        <v>3.1696014828544949E-2</v>
      </c>
      <c r="AZ553" s="374">
        <v>0.18906394810009269</v>
      </c>
      <c r="BA553" s="374">
        <v>-0.20166512488436633</v>
      </c>
      <c r="BB553" s="374">
        <v>0.18515370972509537</v>
      </c>
      <c r="BC553" s="374">
        <v>-0.20166512488436633</v>
      </c>
      <c r="BD553" s="354">
        <v>13.76</v>
      </c>
      <c r="BE553" s="374">
        <v>4.1950771313893319E-2</v>
      </c>
      <c r="BF553" s="374">
        <v>2.7557913981851017E-2</v>
      </c>
      <c r="BG553" s="354">
        <v>4.38</v>
      </c>
      <c r="BH553" s="354">
        <v>5.16</v>
      </c>
      <c r="BI553" s="354">
        <v>3.06</v>
      </c>
      <c r="BJ553" s="354">
        <v>3.31</v>
      </c>
      <c r="BK553" s="374">
        <v>-0.96894654088050325</v>
      </c>
      <c r="BL553" s="374">
        <v>-0.2064143359571261</v>
      </c>
      <c r="BM553" s="354">
        <v>3.71</v>
      </c>
      <c r="BN553" s="354">
        <v>4.05</v>
      </c>
      <c r="BO553" s="374">
        <v>0.72067961165048544</v>
      </c>
      <c r="BP553" s="374">
        <v>5.288598748108235E-2</v>
      </c>
      <c r="BQ553" s="374">
        <v>3.3802532451500853E-3</v>
      </c>
      <c r="BR553" s="354">
        <v>2700</v>
      </c>
      <c r="BS553" s="354">
        <v>4301</v>
      </c>
      <c r="BT553" s="354">
        <v>3019.85</v>
      </c>
      <c r="BU553" s="354">
        <v>22248</v>
      </c>
      <c r="BV553" s="354">
        <v>1283</v>
      </c>
      <c r="BW553" s="354">
        <v>18.91</v>
      </c>
      <c r="BX553" s="354">
        <v>10.35</v>
      </c>
      <c r="BY553" s="354">
        <v>11.52</v>
      </c>
      <c r="BZ553" s="354">
        <v>1.681201550387597</v>
      </c>
      <c r="CA553" s="354">
        <v>65.040000000000006</v>
      </c>
      <c r="CB553" s="354">
        <v>0.74943702481550023</v>
      </c>
      <c r="CC553" s="354">
        <v>5.2049058473736372</v>
      </c>
      <c r="CD553" s="354">
        <v>1.86</v>
      </c>
      <c r="CE553" s="354">
        <v>0.66</v>
      </c>
      <c r="CF553" s="354">
        <v>0.67</v>
      </c>
      <c r="CG553" s="354">
        <v>0.38</v>
      </c>
      <c r="CH553" s="353" t="s">
        <v>100</v>
      </c>
      <c r="CI553" s="355">
        <v>8675</v>
      </c>
    </row>
    <row r="554" spans="1:87" ht="13.5" thickBot="1">
      <c r="A554" s="353" t="s">
        <v>1353</v>
      </c>
      <c r="B554" s="353" t="s">
        <v>1354</v>
      </c>
      <c r="C554" s="353" t="s">
        <v>108</v>
      </c>
      <c r="D554" s="353" t="s">
        <v>103</v>
      </c>
      <c r="E554" s="353" t="s">
        <v>126</v>
      </c>
      <c r="F554" s="353" t="s">
        <v>105</v>
      </c>
      <c r="G554" s="353">
        <v>12</v>
      </c>
      <c r="H554" s="353">
        <v>202112</v>
      </c>
      <c r="I554" s="353">
        <v>20221025</v>
      </c>
      <c r="J554" s="353">
        <v>20230221</v>
      </c>
      <c r="K554" s="354">
        <v>3643.42</v>
      </c>
      <c r="L554" s="354">
        <v>78.66</v>
      </c>
      <c r="M554" s="354">
        <v>46</v>
      </c>
      <c r="N554" s="354">
        <v>0.99</v>
      </c>
      <c r="O554" s="354">
        <v>1.28</v>
      </c>
      <c r="P554" s="354">
        <v>0.93</v>
      </c>
      <c r="Q554" s="354">
        <v>0.63</v>
      </c>
      <c r="R554" s="354">
        <v>-1.56</v>
      </c>
      <c r="S554" s="354">
        <v>22.33</v>
      </c>
      <c r="T554" s="354">
        <v>9.16</v>
      </c>
      <c r="U554" s="354">
        <v>3.88</v>
      </c>
      <c r="V554" s="354">
        <v>3.04</v>
      </c>
      <c r="W554" s="354">
        <v>4.09</v>
      </c>
      <c r="X554" s="354">
        <v>4.22</v>
      </c>
      <c r="Y554" s="374">
        <f t="shared" si="20"/>
        <v>0.34539473684210531</v>
      </c>
      <c r="Z554" s="374">
        <f t="shared" si="21"/>
        <v>3.1784841075794601E-2</v>
      </c>
      <c r="AA554" s="354">
        <v>13.73</v>
      </c>
      <c r="AB554" s="354"/>
      <c r="AC554" s="354">
        <v>20.27</v>
      </c>
      <c r="AD554" s="354">
        <v>19.23</v>
      </c>
      <c r="AE554" s="354">
        <v>18.64</v>
      </c>
      <c r="AF554" s="354"/>
      <c r="AG554" s="354">
        <v>42.702101644929314</v>
      </c>
      <c r="AH554" s="354">
        <v>4.0496929695679391</v>
      </c>
      <c r="AI554" s="354">
        <v>0.92464622250176376</v>
      </c>
      <c r="AJ554" s="354">
        <v>8.2790666164821683E-2</v>
      </c>
      <c r="AK554" s="354">
        <v>85.903124965017085</v>
      </c>
      <c r="AL554" s="354">
        <v>18.97</v>
      </c>
      <c r="AM554" s="354">
        <v>3.55</v>
      </c>
      <c r="AN554" s="354">
        <v>1.83</v>
      </c>
      <c r="AO554" s="354">
        <v>1.9995159749949669</v>
      </c>
      <c r="AP554" s="354">
        <v>13.495299617898445</v>
      </c>
      <c r="AQ554" s="354">
        <v>92.341840940935825</v>
      </c>
      <c r="AR554" s="354">
        <v>1031.3183642575286</v>
      </c>
      <c r="AS554" s="354">
        <v>0.84946404434897393</v>
      </c>
      <c r="AT554" s="354">
        <v>22.19</v>
      </c>
      <c r="AU554" s="354">
        <v>9.4600000000000009</v>
      </c>
      <c r="AV554" s="354">
        <v>33.229999999999997</v>
      </c>
      <c r="AW554" s="354">
        <v>1661.86</v>
      </c>
      <c r="AX554" s="354">
        <v>2036</v>
      </c>
      <c r="AY554" s="374">
        <v>0.33233680554720441</v>
      </c>
      <c r="AZ554" s="374">
        <v>0.53155484770057737</v>
      </c>
      <c r="BA554" s="374">
        <v>0.44963259801855782</v>
      </c>
      <c r="BB554" s="374">
        <v>0.52314814814814803</v>
      </c>
      <c r="BC554" s="374">
        <v>0.44963259801855782</v>
      </c>
      <c r="BD554" s="354">
        <v>18.71</v>
      </c>
      <c r="BE554" s="374">
        <v>0.19803239549345317</v>
      </c>
      <c r="BF554" s="374">
        <v>0.12725861758049231</v>
      </c>
      <c r="BG554" s="354">
        <v>17.14</v>
      </c>
      <c r="BH554" s="354">
        <v>12.67</v>
      </c>
      <c r="BI554" s="354">
        <v>10.93</v>
      </c>
      <c r="BJ554" s="354">
        <v>8.8000000000000007</v>
      </c>
      <c r="BK554" s="374">
        <v>-0.91046233234931762</v>
      </c>
      <c r="BL554" s="374">
        <v>-1.9714616468693377E-2</v>
      </c>
      <c r="BM554" s="354">
        <v>0.99</v>
      </c>
      <c r="BN554" s="354">
        <v>1.02</v>
      </c>
      <c r="BO554" s="374">
        <v>0.19260719414074939</v>
      </c>
      <c r="BP554" s="374">
        <v>5.0984426155960452E-2</v>
      </c>
      <c r="BQ554" s="374">
        <v>1.0423097842732175E-3</v>
      </c>
      <c r="BR554" s="354">
        <v>194.9</v>
      </c>
      <c r="BS554" s="354">
        <v>239.47</v>
      </c>
      <c r="BT554" s="354">
        <v>192.49</v>
      </c>
      <c r="BU554" s="354">
        <v>90.54</v>
      </c>
      <c r="BV554" s="354">
        <v>153.86000000000001</v>
      </c>
      <c r="BW554" s="354">
        <v>53.16</v>
      </c>
      <c r="BX554" s="354">
        <v>9.48</v>
      </c>
      <c r="BY554" s="354">
        <v>9.25</v>
      </c>
      <c r="BZ554" s="354">
        <v>28.048598553345389</v>
      </c>
      <c r="CA554" s="354">
        <v>8.0299999999999994</v>
      </c>
      <c r="CB554" s="354">
        <v>0.40048582892081491</v>
      </c>
      <c r="CC554" s="354">
        <v>0.94098623510388202</v>
      </c>
      <c r="CD554" s="354">
        <v>0.09</v>
      </c>
      <c r="CE554" s="354">
        <v>1.92</v>
      </c>
      <c r="CF554" s="354">
        <v>0.69</v>
      </c>
      <c r="CG554" s="354">
        <v>0.2</v>
      </c>
      <c r="CH554" s="353" t="s">
        <v>100</v>
      </c>
      <c r="CI554" s="353">
        <v>948.66</v>
      </c>
    </row>
    <row r="555" spans="1:87" ht="13.5" thickBot="1">
      <c r="A555" s="353" t="s">
        <v>1355</v>
      </c>
      <c r="B555" s="353" t="s">
        <v>1356</v>
      </c>
      <c r="C555" s="353" t="s">
        <v>96</v>
      </c>
      <c r="D555" s="353" t="s">
        <v>103</v>
      </c>
      <c r="E555" s="353" t="s">
        <v>257</v>
      </c>
      <c r="F555" s="353" t="s">
        <v>105</v>
      </c>
      <c r="G555" s="353">
        <v>7</v>
      </c>
      <c r="H555" s="353">
        <v>202207</v>
      </c>
      <c r="I555" s="353">
        <v>20221206</v>
      </c>
      <c r="J555" s="353">
        <v>20230321</v>
      </c>
      <c r="K555" s="354">
        <v>28499.64</v>
      </c>
      <c r="L555" s="354">
        <v>126.64</v>
      </c>
      <c r="M555" s="354">
        <v>225</v>
      </c>
      <c r="N555" s="354">
        <v>1.27</v>
      </c>
      <c r="O555" s="354">
        <v>2.82</v>
      </c>
      <c r="P555" s="354">
        <v>1.84</v>
      </c>
      <c r="Q555" s="354">
        <v>2.06</v>
      </c>
      <c r="R555" s="354">
        <v>4.6100000000000003</v>
      </c>
      <c r="S555" s="354">
        <v>-2.06</v>
      </c>
      <c r="T555" s="354">
        <v>6.68</v>
      </c>
      <c r="U555" s="354">
        <v>10.23</v>
      </c>
      <c r="V555" s="354">
        <v>9.81</v>
      </c>
      <c r="W555" s="354">
        <v>9.31</v>
      </c>
      <c r="X555" s="354">
        <v>9.0399999999999991</v>
      </c>
      <c r="Y555" s="374">
        <f t="shared" si="20"/>
        <v>-5.0968399592252855E-2</v>
      </c>
      <c r="Z555" s="374">
        <f t="shared" si="21"/>
        <v>-2.9001074113856218E-2</v>
      </c>
      <c r="AA555" s="354"/>
      <c r="AB555" s="354"/>
      <c r="AC555" s="354">
        <v>12.38</v>
      </c>
      <c r="AD555" s="354">
        <v>13.6</v>
      </c>
      <c r="AE555" s="354">
        <v>14.01</v>
      </c>
      <c r="AF555" s="354"/>
      <c r="AG555" s="354">
        <v>76.195495927168182</v>
      </c>
      <c r="AH555" s="354">
        <v>5.6300910397700044</v>
      </c>
      <c r="AI555" s="354">
        <v>2.3862002874940105</v>
      </c>
      <c r="AJ555" s="354">
        <v>1.9310014374700528</v>
      </c>
      <c r="AK555" s="354">
        <v>52.103757028112447</v>
      </c>
      <c r="AL555" s="354">
        <v>11.69</v>
      </c>
      <c r="AM555" s="354">
        <v>6.11</v>
      </c>
      <c r="AN555" s="354">
        <v>0.96</v>
      </c>
      <c r="AO555" s="354">
        <v>1.9099906301094205</v>
      </c>
      <c r="AP555" s="354">
        <v>16.836292128603105</v>
      </c>
      <c r="AQ555" s="354">
        <v>60.989299196787151</v>
      </c>
      <c r="AR555" s="354">
        <v>75.366429280397028</v>
      </c>
      <c r="AS555" s="354">
        <v>3.0570196454240537</v>
      </c>
      <c r="AT555" s="354">
        <v>20.73</v>
      </c>
      <c r="AU555" s="354"/>
      <c r="AV555" s="354">
        <v>25.33</v>
      </c>
      <c r="AW555" s="354">
        <v>28566</v>
      </c>
      <c r="AX555" s="354">
        <v>28718.55</v>
      </c>
      <c r="AY555" s="374" t="s">
        <v>1357</v>
      </c>
      <c r="AZ555" s="374" t="s">
        <v>1357</v>
      </c>
      <c r="BA555" s="374" t="s">
        <v>1357</v>
      </c>
      <c r="BB555" s="374" t="s">
        <v>1357</v>
      </c>
      <c r="BC555" s="374" t="s">
        <v>1357</v>
      </c>
      <c r="BD555" s="354">
        <v>47.1</v>
      </c>
      <c r="BE555" s="374">
        <v>0.15771812080536912</v>
      </c>
      <c r="BF555" s="374">
        <v>7.9580088046054862E-2</v>
      </c>
      <c r="BG555" s="354">
        <v>26.9</v>
      </c>
      <c r="BH555" s="354"/>
      <c r="BI555" s="354">
        <v>14.65</v>
      </c>
      <c r="BJ555" s="354"/>
      <c r="BK555" s="374">
        <v>-0.19076305220883535</v>
      </c>
      <c r="BL555" s="374">
        <v>-5.9740913092692742E-3</v>
      </c>
      <c r="BM555" s="354">
        <v>2.76</v>
      </c>
      <c r="BN555" s="354">
        <v>1.76</v>
      </c>
      <c r="BO555" s="374">
        <v>0.62165957446808517</v>
      </c>
      <c r="BP555" s="374">
        <v>4.5283447597281465E-2</v>
      </c>
      <c r="BQ555" s="374">
        <v>1.553125904825909E-2</v>
      </c>
      <c r="BR555" s="354">
        <v>2708</v>
      </c>
      <c r="BS555" s="354">
        <v>3009</v>
      </c>
      <c r="BT555" s="354">
        <v>2438</v>
      </c>
      <c r="BU555" s="354">
        <v>4557</v>
      </c>
      <c r="BV555" s="354">
        <v>2122</v>
      </c>
      <c r="BW555" s="354">
        <v>44.16</v>
      </c>
      <c r="BX555" s="354">
        <v>7.26</v>
      </c>
      <c r="BY555" s="354">
        <v>7.41</v>
      </c>
      <c r="BZ555" s="354">
        <v>20.308641975308639</v>
      </c>
      <c r="CA555" s="354">
        <v>49.41</v>
      </c>
      <c r="CB555" s="354">
        <v>0.67014492753623189</v>
      </c>
      <c r="CC555" s="354">
        <v>2.4528824833702885</v>
      </c>
      <c r="CD555" s="354">
        <v>0.98</v>
      </c>
      <c r="CE555" s="354">
        <v>1.65</v>
      </c>
      <c r="CF555" s="354">
        <v>0.9</v>
      </c>
      <c r="CG555" s="354">
        <v>0.28000000000000003</v>
      </c>
      <c r="CH555" s="353" t="s">
        <v>100</v>
      </c>
      <c r="CI555" s="355">
        <v>4665</v>
      </c>
    </row>
    <row r="556" spans="1:87" ht="13.5" thickBot="1">
      <c r="A556" s="353" t="s">
        <v>1358</v>
      </c>
      <c r="B556" s="353" t="s">
        <v>1359</v>
      </c>
      <c r="C556" s="353" t="s">
        <v>108</v>
      </c>
      <c r="D556" s="353" t="s">
        <v>123</v>
      </c>
      <c r="E556" s="353" t="s">
        <v>651</v>
      </c>
      <c r="F556" s="353" t="s">
        <v>105</v>
      </c>
      <c r="G556" s="353">
        <v>12</v>
      </c>
      <c r="H556" s="353">
        <v>202112</v>
      </c>
      <c r="I556" s="353">
        <v>20221020</v>
      </c>
      <c r="J556" s="353">
        <v>20230126</v>
      </c>
      <c r="K556" s="354">
        <v>4852.67</v>
      </c>
      <c r="L556" s="354">
        <v>34.020000000000003</v>
      </c>
      <c r="M556" s="354">
        <v>143</v>
      </c>
      <c r="N556" s="354">
        <v>0.74</v>
      </c>
      <c r="O556" s="354">
        <v>0.41</v>
      </c>
      <c r="P556" s="354">
        <v>0.41</v>
      </c>
      <c r="Q556" s="354">
        <v>0.41</v>
      </c>
      <c r="R556" s="354">
        <v>0</v>
      </c>
      <c r="S556" s="354">
        <v>7.69</v>
      </c>
      <c r="T556" s="354">
        <v>4.66</v>
      </c>
      <c r="U556" s="354">
        <v>1.61</v>
      </c>
      <c r="V556" s="354">
        <v>1.58</v>
      </c>
      <c r="W556" s="354">
        <v>1.63</v>
      </c>
      <c r="X556" s="354">
        <v>1.69</v>
      </c>
      <c r="Y556" s="374">
        <f t="shared" si="20"/>
        <v>3.1645569620253111E-2</v>
      </c>
      <c r="Z556" s="374">
        <f t="shared" si="21"/>
        <v>3.6809815950920255E-2</v>
      </c>
      <c r="AA556" s="354">
        <v>15.05</v>
      </c>
      <c r="AB556" s="354"/>
      <c r="AC556" s="354">
        <v>21.13</v>
      </c>
      <c r="AD556" s="354">
        <v>20.93</v>
      </c>
      <c r="AE556" s="354">
        <v>20.13</v>
      </c>
      <c r="AF556" s="354"/>
      <c r="AG556" s="354">
        <v>3.6258958985998899</v>
      </c>
      <c r="AH556" s="354">
        <v>1.6217843248002974</v>
      </c>
      <c r="AI556" s="354">
        <v>2.3979526327052541</v>
      </c>
      <c r="AJ556" s="354">
        <v>2.2794256426088144</v>
      </c>
      <c r="AK556" s="354">
        <v>13.64914367098052</v>
      </c>
      <c r="AL556" s="354">
        <v>15.69</v>
      </c>
      <c r="AM556" s="354">
        <v>4.28</v>
      </c>
      <c r="AN556" s="354">
        <v>8.89</v>
      </c>
      <c r="AO556" s="354">
        <v>8.3596622250517143</v>
      </c>
      <c r="AP556" s="354">
        <v>14.184159689662872</v>
      </c>
      <c r="AQ556" s="354">
        <v>12.640476947745102</v>
      </c>
      <c r="AR556" s="354">
        <v>13.297764317858617</v>
      </c>
      <c r="AS556" s="354">
        <v>42.878417394904034</v>
      </c>
      <c r="AT556" s="354">
        <v>7.95</v>
      </c>
      <c r="AU556" s="354">
        <v>10.79</v>
      </c>
      <c r="AV556" s="354">
        <v>2.88</v>
      </c>
      <c r="AW556" s="354">
        <v>518.58000000000004</v>
      </c>
      <c r="AX556" s="354">
        <v>536.77</v>
      </c>
      <c r="AY556" s="374">
        <v>4.5821758217372825E-2</v>
      </c>
      <c r="AZ556" s="374">
        <v>0.12635496995555204</v>
      </c>
      <c r="BA556" s="374">
        <v>0</v>
      </c>
      <c r="BB556" s="374">
        <v>0.1267605633802818</v>
      </c>
      <c r="BC556" s="374">
        <v>0</v>
      </c>
      <c r="BD556" s="354">
        <v>16.190000000000001</v>
      </c>
      <c r="BE556" s="374">
        <v>0</v>
      </c>
      <c r="BF556" s="374">
        <v>1.7633822175051678E-2</v>
      </c>
      <c r="BG556" s="354">
        <v>16.190000000000001</v>
      </c>
      <c r="BH556" s="354">
        <v>13.71</v>
      </c>
      <c r="BI556" s="354">
        <v>1.75</v>
      </c>
      <c r="BJ556" s="354">
        <v>1.88</v>
      </c>
      <c r="BK556" s="374">
        <v>-4.9428411754206814E-2</v>
      </c>
      <c r="BL556" s="374">
        <v>-3.2689021806226647E-2</v>
      </c>
      <c r="BM556" s="354">
        <v>2</v>
      </c>
      <c r="BN556" s="354">
        <v>1.46</v>
      </c>
      <c r="BO556" s="374">
        <v>0.40695916831066353</v>
      </c>
      <c r="BP556" s="374">
        <v>4.9550391836244961E-2</v>
      </c>
      <c r="BQ556" s="374">
        <v>6.9643313248054214E-2</v>
      </c>
      <c r="BR556" s="354">
        <v>272.31</v>
      </c>
      <c r="BS556" s="354">
        <v>353.68</v>
      </c>
      <c r="BT556" s="354">
        <v>308.93</v>
      </c>
      <c r="BU556" s="354" t="s">
        <v>100</v>
      </c>
      <c r="BV556" s="354">
        <v>227.56</v>
      </c>
      <c r="BW556" s="354">
        <v>12.64</v>
      </c>
      <c r="BX556" s="354">
        <v>42.35</v>
      </c>
      <c r="BY556" s="354">
        <v>42.35</v>
      </c>
      <c r="BZ556" s="354">
        <v>5.0360638845955694E-2</v>
      </c>
      <c r="CA556" s="354">
        <v>0</v>
      </c>
      <c r="CB556" s="354">
        <v>0.91360905556711558</v>
      </c>
      <c r="CC556" s="354">
        <v>-1.1318473136072915</v>
      </c>
      <c r="CD556" s="354">
        <v>0</v>
      </c>
      <c r="CE556" s="354">
        <v>0.55000000000000004</v>
      </c>
      <c r="CF556" s="354">
        <v>0.52</v>
      </c>
      <c r="CG556" s="354">
        <v>0.05</v>
      </c>
      <c r="CH556" s="353" t="s">
        <v>100</v>
      </c>
      <c r="CI556" s="355">
        <v>1759.22</v>
      </c>
    </row>
    <row r="557" spans="1:87" ht="13.5" thickBot="1">
      <c r="A557" s="353" t="s">
        <v>1360</v>
      </c>
      <c r="B557" s="353" t="s">
        <v>1361</v>
      </c>
      <c r="C557" s="353" t="s">
        <v>108</v>
      </c>
      <c r="D557" s="353" t="s">
        <v>97</v>
      </c>
      <c r="E557" s="353" t="s">
        <v>173</v>
      </c>
      <c r="F557" s="353" t="s">
        <v>99</v>
      </c>
      <c r="G557" s="353">
        <v>9</v>
      </c>
      <c r="H557" s="353">
        <v>202209</v>
      </c>
      <c r="I557" s="353">
        <v>20221025</v>
      </c>
      <c r="J557" s="353">
        <v>20230124</v>
      </c>
      <c r="K557" s="354">
        <v>8832.5300000000007</v>
      </c>
      <c r="L557" s="354">
        <v>146.31</v>
      </c>
      <c r="M557" s="354">
        <v>60</v>
      </c>
      <c r="N557" s="354">
        <v>1.0900000000000001</v>
      </c>
      <c r="O557" s="354">
        <v>2.54</v>
      </c>
      <c r="P557" s="354">
        <v>2.34</v>
      </c>
      <c r="Q557" s="354">
        <v>2.4900000000000002</v>
      </c>
      <c r="R557" s="354">
        <v>3.15</v>
      </c>
      <c r="S557" s="354">
        <v>15.25</v>
      </c>
      <c r="T557" s="354">
        <v>6.99</v>
      </c>
      <c r="U557" s="354">
        <v>6.96</v>
      </c>
      <c r="V557" s="354">
        <v>10.130000000000001</v>
      </c>
      <c r="W557" s="354">
        <v>11.4</v>
      </c>
      <c r="X557" s="354">
        <v>13.29</v>
      </c>
      <c r="Y557" s="374">
        <f t="shared" si="20"/>
        <v>0.12537018756169793</v>
      </c>
      <c r="Z557" s="374">
        <f t="shared" si="21"/>
        <v>0.16578947368421049</v>
      </c>
      <c r="AA557" s="354">
        <v>-1.87</v>
      </c>
      <c r="AB557" s="354">
        <v>10.64</v>
      </c>
      <c r="AC557" s="354">
        <v>14.33</v>
      </c>
      <c r="AD557" s="354">
        <v>12.83</v>
      </c>
      <c r="AE557" s="354">
        <v>11.01</v>
      </c>
      <c r="AF557" s="354">
        <v>1.21</v>
      </c>
      <c r="AG557" s="354">
        <v>45.117989657076869</v>
      </c>
      <c r="AH557" s="354">
        <v>5.3917089253736341</v>
      </c>
      <c r="AI557" s="354">
        <v>7.4079262271761142</v>
      </c>
      <c r="AJ557" s="354">
        <v>6.8451908754665194</v>
      </c>
      <c r="AK557" s="354">
        <v>19.46158689743827</v>
      </c>
      <c r="AL557" s="354">
        <v>16.190000000000001</v>
      </c>
      <c r="AM557" s="354">
        <v>3.53</v>
      </c>
      <c r="AN557" s="354">
        <v>3.28</v>
      </c>
      <c r="AO557" s="354">
        <v>3.1607754414664049</v>
      </c>
      <c r="AP557" s="354">
        <v>17.007837633382699</v>
      </c>
      <c r="AQ557" s="354">
        <v>19.250709213769483</v>
      </c>
      <c r="AR557" s="354">
        <v>20.833288109983449</v>
      </c>
      <c r="AS557" s="354">
        <v>14.804204113738685</v>
      </c>
      <c r="AT557" s="354">
        <v>41.45</v>
      </c>
      <c r="AU557" s="354">
        <v>5.96</v>
      </c>
      <c r="AV557" s="354">
        <v>3.55</v>
      </c>
      <c r="AW557" s="354">
        <v>2695.84</v>
      </c>
      <c r="AX557" s="354">
        <v>2952.6</v>
      </c>
      <c r="AY557" s="374">
        <v>0.10744922414372504</v>
      </c>
      <c r="AZ557" s="374">
        <v>7.7413227253359182E-2</v>
      </c>
      <c r="BA557" s="374">
        <v>4.4816413310321797E-3</v>
      </c>
      <c r="BB557" s="374">
        <v>8.1188118811881219E-2</v>
      </c>
      <c r="BC557" s="374">
        <v>4.4816413310321797E-3</v>
      </c>
      <c r="BD557" s="354">
        <v>17.670000000000002</v>
      </c>
      <c r="BE557" s="374">
        <v>0.11750973374118188</v>
      </c>
      <c r="BF557" s="374">
        <v>6.346847242640033E-2</v>
      </c>
      <c r="BG557" s="354">
        <v>17.059999999999999</v>
      </c>
      <c r="BH557" s="354">
        <v>26.31</v>
      </c>
      <c r="BI557" s="354">
        <v>8.2799999999999994</v>
      </c>
      <c r="BJ557" s="354">
        <v>13.35</v>
      </c>
      <c r="BK557" s="374">
        <v>-7.5963951914800362E-2</v>
      </c>
      <c r="BL557" s="374">
        <v>-1.2472527166806698E-2</v>
      </c>
      <c r="BM557" s="354">
        <v>0</v>
      </c>
      <c r="BN557" s="354">
        <v>0</v>
      </c>
      <c r="BO557" s="374">
        <v>0</v>
      </c>
      <c r="BP557" s="374">
        <v>3.7398272354675972E-2</v>
      </c>
      <c r="BQ557" s="374">
        <v>4.7479994974450435E-2</v>
      </c>
      <c r="BR557" s="354">
        <v>385.39</v>
      </c>
      <c r="BS557" s="354">
        <v>501</v>
      </c>
      <c r="BT557" s="354">
        <v>538.30999999999995</v>
      </c>
      <c r="BU557" s="354" t="s">
        <v>100</v>
      </c>
      <c r="BV557" s="354">
        <v>322.16000000000003</v>
      </c>
      <c r="BW557" s="354">
        <v>-2.74</v>
      </c>
      <c r="BX557" s="354">
        <v>11.95</v>
      </c>
      <c r="BY557" s="354">
        <v>15.72</v>
      </c>
      <c r="BZ557" s="354">
        <v>0</v>
      </c>
      <c r="CA557" s="354">
        <v>0</v>
      </c>
      <c r="CB557" s="354">
        <v>0.53205321866481781</v>
      </c>
      <c r="CC557" s="354">
        <v>-0.18630863749046911</v>
      </c>
      <c r="CD557" s="354">
        <v>0</v>
      </c>
      <c r="CE557" s="354">
        <v>1.04</v>
      </c>
      <c r="CF557" s="354">
        <v>1</v>
      </c>
      <c r="CG557" s="354">
        <v>0.75</v>
      </c>
      <c r="CH557" s="353" t="s">
        <v>100</v>
      </c>
      <c r="CI557" s="355">
        <v>2468.98</v>
      </c>
    </row>
    <row r="558" spans="1:87" ht="13.5" thickBot="1">
      <c r="A558" s="353" t="s">
        <v>1362</v>
      </c>
      <c r="B558" s="353" t="s">
        <v>1363</v>
      </c>
      <c r="C558" s="353" t="s">
        <v>108</v>
      </c>
      <c r="D558" s="353" t="s">
        <v>123</v>
      </c>
      <c r="E558" s="353" t="s">
        <v>1012</v>
      </c>
      <c r="F558" s="353" t="s">
        <v>105</v>
      </c>
      <c r="G558" s="353">
        <v>12</v>
      </c>
      <c r="H558" s="353">
        <v>202112</v>
      </c>
      <c r="I558" s="353">
        <v>20221028</v>
      </c>
      <c r="J558" s="353">
        <v>20230120</v>
      </c>
      <c r="K558" s="354">
        <v>3156.26</v>
      </c>
      <c r="L558" s="354">
        <v>24.72</v>
      </c>
      <c r="M558" s="354">
        <v>128</v>
      </c>
      <c r="N558" s="354">
        <v>1.06</v>
      </c>
      <c r="O558" s="354">
        <v>0.54</v>
      </c>
      <c r="P558" s="354">
        <v>0.56999999999999995</v>
      </c>
      <c r="Q558" s="354">
        <v>0.56000000000000005</v>
      </c>
      <c r="R558" s="354">
        <v>0</v>
      </c>
      <c r="S558" s="354">
        <v>2.2200000000000002</v>
      </c>
      <c r="T558" s="354">
        <v>5.53</v>
      </c>
      <c r="U558" s="354">
        <v>1.98</v>
      </c>
      <c r="V558" s="354">
        <v>2.1</v>
      </c>
      <c r="W558" s="354">
        <v>2.02</v>
      </c>
      <c r="X558" s="354">
        <v>2.2999999999999998</v>
      </c>
      <c r="Y558" s="374">
        <f t="shared" si="20"/>
        <v>-3.8095238095238182E-2</v>
      </c>
      <c r="Z558" s="374">
        <f t="shared" si="21"/>
        <v>0.13861386138613851</v>
      </c>
      <c r="AA558" s="354">
        <v>1.18</v>
      </c>
      <c r="AB558" s="354">
        <v>3.16</v>
      </c>
      <c r="AC558" s="354">
        <v>12.48</v>
      </c>
      <c r="AD558" s="354">
        <v>12.22</v>
      </c>
      <c r="AE558" s="354">
        <v>10.76</v>
      </c>
      <c r="AF558" s="354">
        <v>3.87</v>
      </c>
      <c r="AG558" s="354">
        <v>5.6701363448093938</v>
      </c>
      <c r="AH558" s="354">
        <v>1.9086462951332781</v>
      </c>
      <c r="AI558" s="354">
        <v>3.470489378310631</v>
      </c>
      <c r="AJ558" s="354">
        <v>3.3446353366385217</v>
      </c>
      <c r="AK558" s="354">
        <v>7.0566416808690162</v>
      </c>
      <c r="AL558" s="354">
        <v>9.6199999999999992</v>
      </c>
      <c r="AM558" s="354">
        <v>1.43</v>
      </c>
      <c r="AN558" s="354">
        <v>4.0599999999999996</v>
      </c>
      <c r="AO558" s="354">
        <v>3.0052602237870869</v>
      </c>
      <c r="AP558" s="354">
        <v>5.4614828129120241</v>
      </c>
      <c r="AQ558" s="354">
        <v>4.9100381424593325</v>
      </c>
      <c r="AR558" s="354">
        <v>5.0947961452895552</v>
      </c>
      <c r="AS558" s="354">
        <v>67.863025614221854</v>
      </c>
      <c r="AT558" s="354">
        <v>17.23</v>
      </c>
      <c r="AU558" s="354">
        <v>-2.3199999999999998</v>
      </c>
      <c r="AV558" s="354">
        <v>-5.89</v>
      </c>
      <c r="AW558" s="354">
        <v>734.23</v>
      </c>
      <c r="AX558" s="354">
        <v>789.51</v>
      </c>
      <c r="AY558" s="374">
        <v>-2.9210970464135021E-2</v>
      </c>
      <c r="AZ558" s="374">
        <v>0.43057484630209847</v>
      </c>
      <c r="BA558" s="374">
        <v>0</v>
      </c>
      <c r="BB558" s="374">
        <v>0.43065939972520273</v>
      </c>
      <c r="BC558" s="374">
        <v>0</v>
      </c>
      <c r="BD558" s="354">
        <v>10.82</v>
      </c>
      <c r="BE558" s="374">
        <v>0</v>
      </c>
      <c r="BF558" s="374">
        <v>9.7781856596799322E-3</v>
      </c>
      <c r="BG558" s="354">
        <v>10.82</v>
      </c>
      <c r="BH558" s="354">
        <v>9.25</v>
      </c>
      <c r="BI558" s="354">
        <v>1.01</v>
      </c>
      <c r="BJ558" s="354">
        <v>1.18</v>
      </c>
      <c r="BK558" s="374">
        <v>-3.62640619097278E-2</v>
      </c>
      <c r="BL558" s="374">
        <v>-2.2195946273376635E-2</v>
      </c>
      <c r="BM558" s="354">
        <v>4.21</v>
      </c>
      <c r="BN558" s="354">
        <v>4.1100000000000003</v>
      </c>
      <c r="BO558" s="374">
        <v>0.54488880556435326</v>
      </c>
      <c r="BP558" s="374">
        <v>7.7935740920101193E-2</v>
      </c>
      <c r="BQ558" s="374">
        <v>0.1365714714838106</v>
      </c>
      <c r="BR558" s="354">
        <v>353.89</v>
      </c>
      <c r="BS558" s="354">
        <v>405.74</v>
      </c>
      <c r="BT558" s="354">
        <v>331.07</v>
      </c>
      <c r="BU558" s="354" t="s">
        <v>100</v>
      </c>
      <c r="BV558" s="354">
        <v>265.73</v>
      </c>
      <c r="BW558" s="354">
        <v>43.06</v>
      </c>
      <c r="BX558" s="354">
        <v>31.29</v>
      </c>
      <c r="BY558" s="354">
        <v>32.700000000000003</v>
      </c>
      <c r="BZ558" s="354">
        <v>0</v>
      </c>
      <c r="CA558" s="354">
        <v>0</v>
      </c>
      <c r="CB558" s="354">
        <v>0.91151479967730142</v>
      </c>
      <c r="CC558" s="354">
        <v>-2.3876878327646769</v>
      </c>
      <c r="CD558" s="354">
        <v>0</v>
      </c>
      <c r="CE558" s="354">
        <v>0.66</v>
      </c>
      <c r="CF558" s="354">
        <v>0.65</v>
      </c>
      <c r="CG558" s="354">
        <v>0.06</v>
      </c>
      <c r="CH558" s="353" t="s">
        <v>100</v>
      </c>
      <c r="CI558" s="355">
        <v>2656.91</v>
      </c>
    </row>
    <row r="559" spans="1:87" ht="13.5" thickBot="1">
      <c r="A559" s="353" t="s">
        <v>1364</v>
      </c>
      <c r="B559" s="353" t="s">
        <v>1365</v>
      </c>
      <c r="C559" s="353" t="s">
        <v>108</v>
      </c>
      <c r="D559" s="353" t="s">
        <v>197</v>
      </c>
      <c r="E559" s="353" t="s">
        <v>423</v>
      </c>
      <c r="F559" s="353" t="s">
        <v>105</v>
      </c>
      <c r="G559" s="353">
        <v>12</v>
      </c>
      <c r="H559" s="353">
        <v>202112</v>
      </c>
      <c r="I559" s="353">
        <v>20221104</v>
      </c>
      <c r="J559" s="353">
        <v>20230217</v>
      </c>
      <c r="K559" s="354">
        <v>3942.66</v>
      </c>
      <c r="L559" s="354">
        <v>122.69</v>
      </c>
      <c r="M559" s="354">
        <v>32</v>
      </c>
      <c r="N559" s="354">
        <v>0.63</v>
      </c>
      <c r="O559" s="354">
        <v>0.91</v>
      </c>
      <c r="P559" s="354">
        <v>0.9</v>
      </c>
      <c r="Q559" s="354">
        <v>0.97</v>
      </c>
      <c r="R559" s="354">
        <v>-14.29</v>
      </c>
      <c r="S559" s="354">
        <v>9.52</v>
      </c>
      <c r="T559" s="354">
        <v>4.62</v>
      </c>
      <c r="U559" s="354">
        <v>3.35</v>
      </c>
      <c r="V559" s="354">
        <v>2.93</v>
      </c>
      <c r="W559" s="354">
        <v>3.49</v>
      </c>
      <c r="X559" s="354">
        <v>4.0999999999999996</v>
      </c>
      <c r="Y559" s="374">
        <f t="shared" si="20"/>
        <v>0.19112627986348119</v>
      </c>
      <c r="Z559" s="374">
        <f t="shared" si="21"/>
        <v>0.17478510028653282</v>
      </c>
      <c r="AA559" s="354">
        <v>6.03</v>
      </c>
      <c r="AB559" s="354"/>
      <c r="AC559" s="354">
        <v>36.619999999999997</v>
      </c>
      <c r="AD559" s="354">
        <v>35.15</v>
      </c>
      <c r="AE559" s="354">
        <v>29.92</v>
      </c>
      <c r="AF559" s="354"/>
      <c r="AG559" s="354">
        <v>28.833489534520464</v>
      </c>
      <c r="AH559" s="354">
        <v>3.402374258044361</v>
      </c>
      <c r="AI559" s="354">
        <v>4.416494845360825</v>
      </c>
      <c r="AJ559" s="354">
        <v>2.8278975320212432</v>
      </c>
      <c r="AK559" s="354">
        <v>27.370121381886086</v>
      </c>
      <c r="AL559" s="354">
        <v>27.4</v>
      </c>
      <c r="AM559" s="354">
        <v>4.4000000000000004</v>
      </c>
      <c r="AN559" s="354">
        <v>4.2699999999999996</v>
      </c>
      <c r="AO559" s="354">
        <v>4.6476443182803155</v>
      </c>
      <c r="AP559" s="354">
        <v>21.832084527257088</v>
      </c>
      <c r="AQ559" s="354">
        <v>30.342569957275838</v>
      </c>
      <c r="AR559" s="354">
        <v>47.387786259541983</v>
      </c>
      <c r="AS559" s="354">
        <v>1.7647297719462669</v>
      </c>
      <c r="AT559" s="354">
        <v>27.88</v>
      </c>
      <c r="AU559" s="354">
        <v>8.1999999999999993</v>
      </c>
      <c r="AV559" s="354">
        <v>13.56</v>
      </c>
      <c r="AW559" s="354">
        <v>799.02</v>
      </c>
      <c r="AX559" s="354">
        <v>953.2</v>
      </c>
      <c r="AY559" s="374">
        <v>0.13555007930146495</v>
      </c>
      <c r="AZ559" s="374">
        <v>0.13567233494440045</v>
      </c>
      <c r="BA559" s="374">
        <v>0.14714747136674855</v>
      </c>
      <c r="BB559" s="374">
        <v>0.13617670799493506</v>
      </c>
      <c r="BC559" s="374">
        <v>0.14714747136674855</v>
      </c>
      <c r="BD559" s="354">
        <v>12.28</v>
      </c>
      <c r="BE559" s="374">
        <v>9.7726039507070456E-2</v>
      </c>
      <c r="BF559" s="374">
        <v>7.7478240146263214E-2</v>
      </c>
      <c r="BG559" s="354">
        <v>9.17</v>
      </c>
      <c r="BH559" s="354">
        <v>10.86</v>
      </c>
      <c r="BI559" s="354">
        <v>7.73</v>
      </c>
      <c r="BJ559" s="354">
        <v>9.39</v>
      </c>
      <c r="BK559" s="374">
        <v>-0.35969640381405088</v>
      </c>
      <c r="BL559" s="374">
        <v>-5.5095562104533251E-2</v>
      </c>
      <c r="BM559" s="354">
        <v>0.52</v>
      </c>
      <c r="BN559" s="354">
        <v>0.48</v>
      </c>
      <c r="BO559" s="374">
        <v>0.18810393903222847</v>
      </c>
      <c r="BP559" s="374">
        <v>2.8146709613206165E-2</v>
      </c>
      <c r="BQ559" s="374">
        <v>2.3394254897594668E-2</v>
      </c>
      <c r="BR559" s="354">
        <v>127.69</v>
      </c>
      <c r="BS559" s="354">
        <v>176.57</v>
      </c>
      <c r="BT559" s="354">
        <v>144.97999999999999</v>
      </c>
      <c r="BU559" s="354">
        <v>124.58</v>
      </c>
      <c r="BV559" s="354">
        <v>96.1</v>
      </c>
      <c r="BW559" s="354">
        <v>13.57</v>
      </c>
      <c r="BX559" s="354">
        <v>11.8</v>
      </c>
      <c r="BY559" s="354">
        <v>11.8</v>
      </c>
      <c r="BZ559" s="354">
        <v>28.308140664464737</v>
      </c>
      <c r="CA559" s="354">
        <v>34.869999999999997</v>
      </c>
      <c r="CB559" s="354">
        <v>0.45136704780380743</v>
      </c>
      <c r="CC559" s="354">
        <v>2.1387360609931747</v>
      </c>
      <c r="CD559" s="354">
        <v>0.54</v>
      </c>
      <c r="CE559" s="354">
        <v>2.59</v>
      </c>
      <c r="CF559" s="354">
        <v>1.61</v>
      </c>
      <c r="CG559" s="354">
        <v>0.79</v>
      </c>
      <c r="CH559" s="353" t="s">
        <v>100</v>
      </c>
      <c r="CI559" s="353">
        <v>877.02</v>
      </c>
    </row>
    <row r="560" spans="1:87" ht="13.5" thickBot="1">
      <c r="A560" s="353" t="s">
        <v>1366</v>
      </c>
      <c r="B560" s="353" t="s">
        <v>1367</v>
      </c>
      <c r="C560" s="353" t="s">
        <v>96</v>
      </c>
      <c r="D560" s="353" t="s">
        <v>123</v>
      </c>
      <c r="E560" s="353" t="s">
        <v>651</v>
      </c>
      <c r="F560" s="353" t="s">
        <v>105</v>
      </c>
      <c r="G560" s="353">
        <v>12</v>
      </c>
      <c r="H560" s="353">
        <v>202112</v>
      </c>
      <c r="I560" s="353">
        <v>20221018</v>
      </c>
      <c r="J560" s="353">
        <v>20230119</v>
      </c>
      <c r="K560" s="354">
        <v>13108.75</v>
      </c>
      <c r="L560" s="354">
        <v>24.42</v>
      </c>
      <c r="M560" s="354">
        <v>537</v>
      </c>
      <c r="N560" s="354">
        <v>0.95</v>
      </c>
      <c r="O560" s="354">
        <v>0.45</v>
      </c>
      <c r="P560" s="354">
        <v>0.43</v>
      </c>
      <c r="Q560" s="354">
        <v>0.5</v>
      </c>
      <c r="R560" s="354">
        <v>-2.2200000000000002</v>
      </c>
      <c r="S560" s="354">
        <v>-2.86</v>
      </c>
      <c r="T560" s="354">
        <v>8.25</v>
      </c>
      <c r="U560" s="354">
        <v>1.64</v>
      </c>
      <c r="V560" s="354">
        <v>1.96</v>
      </c>
      <c r="W560" s="354">
        <v>1.54</v>
      </c>
      <c r="X560" s="354">
        <v>1.94</v>
      </c>
      <c r="Y560" s="374">
        <f t="shared" si="20"/>
        <v>-0.2142857142857143</v>
      </c>
      <c r="Z560" s="374">
        <f t="shared" si="21"/>
        <v>0.2597402597402596</v>
      </c>
      <c r="AA560" s="354">
        <v>8.6199999999999992</v>
      </c>
      <c r="AB560" s="354">
        <v>5.12</v>
      </c>
      <c r="AC560" s="354">
        <v>14.89</v>
      </c>
      <c r="AD560" s="354">
        <v>15.81</v>
      </c>
      <c r="AE560" s="354">
        <v>12.59</v>
      </c>
      <c r="AF560" s="354">
        <v>3.09</v>
      </c>
      <c r="AG560" s="354">
        <v>5.0915887850467287</v>
      </c>
      <c r="AH560" s="354">
        <v>1.2299065420560749</v>
      </c>
      <c r="AI560" s="354">
        <v>3.7607476635514017</v>
      </c>
      <c r="AJ560" s="354">
        <v>3.7102803738317758</v>
      </c>
      <c r="AK560" s="354">
        <v>6.4907306163021872</v>
      </c>
      <c r="AL560" s="354">
        <v>10.92</v>
      </c>
      <c r="AM560" s="354">
        <v>1.8</v>
      </c>
      <c r="AN560" s="354">
        <v>4.03</v>
      </c>
      <c r="AO560" s="354">
        <v>1.3639317180616739</v>
      </c>
      <c r="AP560" s="354">
        <v>2.11459874786568</v>
      </c>
      <c r="AQ560" s="354">
        <v>1.8465954274353875</v>
      </c>
      <c r="AR560" s="354">
        <v>1.8717128463476072</v>
      </c>
      <c r="AS560" s="354">
        <v>37.19065420560748</v>
      </c>
      <c r="AT560" s="354">
        <v>13.6</v>
      </c>
      <c r="AU560" s="354">
        <v>17.79</v>
      </c>
      <c r="AV560" s="354">
        <v>-4.25</v>
      </c>
      <c r="AW560" s="354">
        <v>3246</v>
      </c>
      <c r="AX560" s="354">
        <v>3190</v>
      </c>
      <c r="AY560" s="374">
        <v>-3.4538411878631374E-2</v>
      </c>
      <c r="AZ560" s="374">
        <v>0.1822485207100592</v>
      </c>
      <c r="BA560" s="374">
        <v>0</v>
      </c>
      <c r="BB560" s="374">
        <v>-2.0876212878563165E-2</v>
      </c>
      <c r="BC560" s="374">
        <v>0</v>
      </c>
      <c r="BD560" s="354">
        <v>12.37</v>
      </c>
      <c r="BE560" s="374">
        <v>0</v>
      </c>
      <c r="BF560" s="374">
        <v>8.6902545003103657E-3</v>
      </c>
      <c r="BG560" s="354">
        <v>9.33</v>
      </c>
      <c r="BH560" s="354">
        <v>8.35</v>
      </c>
      <c r="BI560" s="354">
        <v>1.1000000000000001</v>
      </c>
      <c r="BJ560" s="354">
        <v>1.08</v>
      </c>
      <c r="BK560" s="374">
        <v>-1.341948310139165E-2</v>
      </c>
      <c r="BL560" s="374">
        <v>-9.911894273127754E-3</v>
      </c>
      <c r="BM560" s="354">
        <v>2.46</v>
      </c>
      <c r="BN560" s="354">
        <v>3.62</v>
      </c>
      <c r="BO560" s="374">
        <v>0.48784194528875374</v>
      </c>
      <c r="BP560" s="374">
        <v>5.0385356085869512E-2</v>
      </c>
      <c r="BQ560" s="374">
        <v>0.15199837664202276</v>
      </c>
      <c r="BR560" s="354">
        <v>1367</v>
      </c>
      <c r="BS560" s="354">
        <v>1417</v>
      </c>
      <c r="BT560" s="354">
        <v>1228</v>
      </c>
      <c r="BU560" s="354">
        <v>1590</v>
      </c>
      <c r="BV560" s="354">
        <v>999</v>
      </c>
      <c r="BW560" s="354">
        <v>18.22</v>
      </c>
      <c r="BX560" s="354">
        <v>26.45</v>
      </c>
      <c r="BY560" s="354">
        <v>28.94</v>
      </c>
      <c r="BZ560" s="354">
        <v>0</v>
      </c>
      <c r="CA560" s="354">
        <v>16.16</v>
      </c>
      <c r="CB560" s="354">
        <v>0.59386806734857756</v>
      </c>
      <c r="CC560" s="354">
        <v>-5.3181559476380196</v>
      </c>
      <c r="CD560" s="354">
        <v>0.22</v>
      </c>
      <c r="CE560" s="354">
        <v>0.94</v>
      </c>
      <c r="CF560" s="354">
        <v>0.94</v>
      </c>
      <c r="CG560" s="354">
        <v>0.24</v>
      </c>
      <c r="CH560" s="353">
        <v>520</v>
      </c>
      <c r="CI560" s="355">
        <v>7974</v>
      </c>
    </row>
    <row r="561" spans="1:87" ht="13.5" thickBot="1">
      <c r="A561" s="353" t="s">
        <v>1368</v>
      </c>
      <c r="B561" s="353" t="s">
        <v>1369</v>
      </c>
      <c r="C561" s="353" t="s">
        <v>108</v>
      </c>
      <c r="D561" s="353" t="s">
        <v>123</v>
      </c>
      <c r="E561" s="353" t="s">
        <v>418</v>
      </c>
      <c r="F561" s="353" t="s">
        <v>105</v>
      </c>
      <c r="G561" s="353">
        <v>12</v>
      </c>
      <c r="H561" s="353">
        <v>202112</v>
      </c>
      <c r="I561" s="353">
        <v>20221025</v>
      </c>
      <c r="J561" s="353">
        <v>20230126</v>
      </c>
      <c r="K561" s="354">
        <v>3986.77</v>
      </c>
      <c r="L561" s="354">
        <v>38.17</v>
      </c>
      <c r="M561" s="354">
        <v>104</v>
      </c>
      <c r="N561" s="354">
        <v>0.89</v>
      </c>
      <c r="O561" s="354">
        <v>0.92</v>
      </c>
      <c r="P561" s="354">
        <v>1.1000000000000001</v>
      </c>
      <c r="Q561" s="354">
        <v>1.1000000000000001</v>
      </c>
      <c r="R561" s="354">
        <v>9.7799999999999994</v>
      </c>
      <c r="S561" s="354">
        <v>24</v>
      </c>
      <c r="T561" s="354">
        <v>115.63</v>
      </c>
      <c r="U561" s="354">
        <v>2.98</v>
      </c>
      <c r="V561" s="354">
        <v>3.18</v>
      </c>
      <c r="W561" s="354">
        <v>3.11</v>
      </c>
      <c r="X561" s="354">
        <v>4.41</v>
      </c>
      <c r="Y561" s="374">
        <f t="shared" si="20"/>
        <v>-2.2012578616352307E-2</v>
      </c>
      <c r="Z561" s="374">
        <f t="shared" si="21"/>
        <v>0.41800643086816724</v>
      </c>
      <c r="AA561" s="354">
        <v>2.62</v>
      </c>
      <c r="AB561" s="354"/>
      <c r="AC561" s="354">
        <v>12.81</v>
      </c>
      <c r="AD561" s="354">
        <v>12.27</v>
      </c>
      <c r="AE561" s="354">
        <v>8.65</v>
      </c>
      <c r="AF561" s="354"/>
      <c r="AG561" s="354">
        <v>9.0588235316205594</v>
      </c>
      <c r="AH561" s="354">
        <v>1.572386467923776</v>
      </c>
      <c r="AI561" s="354">
        <v>3.5033709243531534</v>
      </c>
      <c r="AJ561" s="354">
        <v>3.2996647371654166</v>
      </c>
      <c r="AK561" s="354">
        <v>10.75820996800643</v>
      </c>
      <c r="AL561" s="354">
        <v>8.6199999999999992</v>
      </c>
      <c r="AM561" s="354">
        <v>1.33</v>
      </c>
      <c r="AN561" s="354">
        <v>3.98</v>
      </c>
      <c r="AO561" s="354">
        <v>4.4890818238963721</v>
      </c>
      <c r="AP561" s="354">
        <v>14.896712379848692</v>
      </c>
      <c r="AQ561" s="354">
        <v>11.60762047175777</v>
      </c>
      <c r="AR561" s="354">
        <v>12.324221792489331</v>
      </c>
      <c r="AS561" s="354">
        <v>69.233818974516012</v>
      </c>
      <c r="AT561" s="354">
        <v>28.77</v>
      </c>
      <c r="AU561" s="354">
        <v>8</v>
      </c>
      <c r="AV561" s="354">
        <v>-3.57</v>
      </c>
      <c r="AW561" s="354">
        <v>656</v>
      </c>
      <c r="AX561" s="354">
        <v>1112.7</v>
      </c>
      <c r="AY561" s="374">
        <v>-2.2946305644791189E-2</v>
      </c>
      <c r="AZ561" s="374">
        <v>0.19168734491315137</v>
      </c>
      <c r="BA561" s="374">
        <v>0</v>
      </c>
      <c r="BB561" s="374">
        <v>0.22651849182535969</v>
      </c>
      <c r="BC561" s="374">
        <v>0</v>
      </c>
      <c r="BD561" s="354">
        <v>9.58</v>
      </c>
      <c r="BE561" s="374">
        <v>0</v>
      </c>
      <c r="BF561" s="374">
        <v>5.3665428890903788E-3</v>
      </c>
      <c r="BG561" s="354">
        <v>8.3800000000000008</v>
      </c>
      <c r="BH561" s="354">
        <v>8.8000000000000007</v>
      </c>
      <c r="BI561" s="354">
        <v>0.96</v>
      </c>
      <c r="BJ561" s="354">
        <v>1.1200000000000001</v>
      </c>
      <c r="BK561" s="374">
        <v>-7.2883172561629156E-2</v>
      </c>
      <c r="BL561" s="374">
        <v>-2.8186528497409328E-2</v>
      </c>
      <c r="BM561" s="354">
        <v>4.93</v>
      </c>
      <c r="BN561" s="354">
        <v>3.49</v>
      </c>
      <c r="BO561" s="374">
        <v>1.0811591391044777</v>
      </c>
      <c r="BP561" s="374">
        <v>4.1718929899808334E-2</v>
      </c>
      <c r="BQ561" s="374">
        <v>8.7547485730045546E-2</v>
      </c>
      <c r="BR561" s="354">
        <v>257</v>
      </c>
      <c r="BS561" s="354">
        <v>340.2</v>
      </c>
      <c r="BT561" s="354">
        <v>275.3</v>
      </c>
      <c r="BU561" s="354">
        <v>199.4</v>
      </c>
      <c r="BV561" s="354">
        <v>192.1</v>
      </c>
      <c r="BW561" s="354">
        <v>19.170000000000002</v>
      </c>
      <c r="BX561" s="354">
        <v>16.71</v>
      </c>
      <c r="BY561" s="354">
        <v>27.97</v>
      </c>
      <c r="BZ561" s="354">
        <v>0</v>
      </c>
      <c r="CA561" s="354">
        <v>23.22</v>
      </c>
      <c r="CB561" s="354">
        <v>0.9041145712034252</v>
      </c>
      <c r="CC561" s="354">
        <v>1.0900962861072905</v>
      </c>
      <c r="CD561" s="354">
        <v>0.3</v>
      </c>
      <c r="CE561" s="354">
        <v>0.66</v>
      </c>
      <c r="CF561" s="354">
        <v>0.66</v>
      </c>
      <c r="CG561" s="354">
        <v>0.13</v>
      </c>
      <c r="CH561" s="353" t="s">
        <v>100</v>
      </c>
      <c r="CI561" s="355">
        <v>1986.6</v>
      </c>
    </row>
    <row r="562" spans="1:87" ht="13.5" thickBot="1">
      <c r="A562" s="353" t="s">
        <v>1370</v>
      </c>
      <c r="B562" s="353" t="s">
        <v>1371</v>
      </c>
      <c r="C562" s="353" t="s">
        <v>96</v>
      </c>
      <c r="D562" s="353" t="s">
        <v>97</v>
      </c>
      <c r="E562" s="353" t="s">
        <v>420</v>
      </c>
      <c r="F562" s="353" t="s">
        <v>105</v>
      </c>
      <c r="G562" s="353">
        <v>9</v>
      </c>
      <c r="H562" s="353">
        <v>202209</v>
      </c>
      <c r="I562" s="353">
        <v>20221109</v>
      </c>
      <c r="J562" s="353">
        <v>20230126</v>
      </c>
      <c r="K562" s="354">
        <v>14940.67</v>
      </c>
      <c r="L562" s="354">
        <v>598.21</v>
      </c>
      <c r="M562" s="354">
        <v>25</v>
      </c>
      <c r="N562" s="354">
        <v>1.28</v>
      </c>
      <c r="O562" s="354">
        <v>4.4000000000000004</v>
      </c>
      <c r="P562" s="354">
        <v>4.4400000000000004</v>
      </c>
      <c r="Q562" s="354">
        <v>5.07</v>
      </c>
      <c r="R562" s="354">
        <v>0</v>
      </c>
      <c r="S562" s="354">
        <v>10.1</v>
      </c>
      <c r="T562" s="354"/>
      <c r="U562" s="354">
        <v>13.85</v>
      </c>
      <c r="V562" s="354">
        <v>17.23</v>
      </c>
      <c r="W562" s="354">
        <v>20.3</v>
      </c>
      <c r="X562" s="354">
        <v>24.48</v>
      </c>
      <c r="Y562" s="374">
        <f t="shared" si="20"/>
        <v>0.17817759721416127</v>
      </c>
      <c r="Z562" s="374">
        <f t="shared" si="21"/>
        <v>0.20591133004926099</v>
      </c>
      <c r="AA562" s="354">
        <v>31.2</v>
      </c>
      <c r="AB562" s="354"/>
      <c r="AC562" s="354">
        <v>43.19</v>
      </c>
      <c r="AD562" s="354">
        <v>29.47</v>
      </c>
      <c r="AE562" s="354">
        <v>24.44</v>
      </c>
      <c r="AF562" s="354"/>
      <c r="AG562" s="354">
        <v>54.608064707981441</v>
      </c>
      <c r="AH562" s="354">
        <v>14.810713294476823</v>
      </c>
      <c r="AI562" s="354">
        <v>20.19943697712224</v>
      </c>
      <c r="AJ562" s="354">
        <v>19.96039015106459</v>
      </c>
      <c r="AK562" s="354">
        <v>29.23992389832172</v>
      </c>
      <c r="AL562" s="354">
        <v>37.78</v>
      </c>
      <c r="AM562" s="354"/>
      <c r="AN562" s="354">
        <v>10.85</v>
      </c>
      <c r="AO562" s="354">
        <v>12.107507772622652</v>
      </c>
      <c r="AP562" s="354">
        <v>29.737984613217151</v>
      </c>
      <c r="AQ562" s="354">
        <v>32.731980037295124</v>
      </c>
      <c r="AR562" s="354">
        <v>33.123980187556739</v>
      </c>
      <c r="AS562" s="354">
        <v>5.2813924903849969</v>
      </c>
      <c r="AT562" s="354">
        <v>-32.11</v>
      </c>
      <c r="AU562" s="354">
        <v>8.41</v>
      </c>
      <c r="AV562" s="354">
        <v>4.6100000000000003</v>
      </c>
      <c r="AW562" s="354">
        <v>1377.27</v>
      </c>
      <c r="AX562" s="354">
        <v>1500.6</v>
      </c>
      <c r="AY562" s="374">
        <v>1.6974080808798652E-2</v>
      </c>
      <c r="AZ562" s="374">
        <v>0.65848458828057921</v>
      </c>
      <c r="BA562" s="374">
        <v>0.70791197726788957</v>
      </c>
      <c r="BB562" s="374">
        <v>0.67896678966789659</v>
      </c>
      <c r="BC562" s="374">
        <v>0.70791197726788957</v>
      </c>
      <c r="BD562" s="354">
        <v>-51.08</v>
      </c>
      <c r="BE562" s="374">
        <v>0.4884082569839947</v>
      </c>
      <c r="BF562" s="374">
        <v>0.25940040985627255</v>
      </c>
      <c r="BG562" s="354">
        <v>36.119999999999997</v>
      </c>
      <c r="BH562" s="354">
        <v>24.13</v>
      </c>
      <c r="BI562" s="354">
        <v>24.9</v>
      </c>
      <c r="BJ562" s="354">
        <v>15.55</v>
      </c>
      <c r="BK562" s="374">
        <v>-1.183433114142703E-2</v>
      </c>
      <c r="BL562" s="374">
        <v>-4.3775004174925755E-3</v>
      </c>
      <c r="BM562" s="354">
        <v>0</v>
      </c>
      <c r="BN562" s="354">
        <v>0</v>
      </c>
      <c r="BO562" s="374">
        <v>0</v>
      </c>
      <c r="BP562" s="374">
        <v>2.5076127684805757E-2</v>
      </c>
      <c r="BQ562" s="374">
        <v>3.3795083471995307E-2</v>
      </c>
      <c r="BR562" s="354">
        <v>540.28</v>
      </c>
      <c r="BS562" s="354">
        <v>560.74</v>
      </c>
      <c r="BT562" s="354">
        <v>395.41</v>
      </c>
      <c r="BU562" s="354">
        <v>1823.67</v>
      </c>
      <c r="BV562" s="354">
        <v>373.54</v>
      </c>
      <c r="BW562" s="354">
        <v>-4.7300000000000004</v>
      </c>
      <c r="BX562" s="354">
        <v>27.12</v>
      </c>
      <c r="BY562" s="354">
        <v>26.43</v>
      </c>
      <c r="BZ562" s="354">
        <v>7.8648339060710191</v>
      </c>
      <c r="CA562" s="354"/>
      <c r="CB562" s="354">
        <v>1.5561221163994747</v>
      </c>
      <c r="CC562" s="354">
        <v>3.1726376348438943</v>
      </c>
      <c r="CD562" s="354">
        <v>-2.27</v>
      </c>
      <c r="CE562" s="354">
        <v>1.46</v>
      </c>
      <c r="CF562" s="354">
        <v>1.46</v>
      </c>
      <c r="CG562" s="354">
        <v>0.49</v>
      </c>
      <c r="CH562" s="353" t="s">
        <v>100</v>
      </c>
      <c r="CI562" s="353">
        <v>-801.95</v>
      </c>
    </row>
    <row r="563" spans="1:87" ht="13.5" thickBot="1">
      <c r="A563" s="353" t="s">
        <v>1372</v>
      </c>
      <c r="B563" s="353" t="s">
        <v>1373</v>
      </c>
      <c r="C563" s="353" t="s">
        <v>96</v>
      </c>
      <c r="D563" s="353" t="s">
        <v>176</v>
      </c>
      <c r="E563" s="353" t="s">
        <v>573</v>
      </c>
      <c r="F563" s="353" t="s">
        <v>99</v>
      </c>
      <c r="G563" s="353">
        <v>12</v>
      </c>
      <c r="H563" s="353">
        <v>202112</v>
      </c>
      <c r="I563" s="353">
        <v>20221103</v>
      </c>
      <c r="J563" s="353">
        <v>20230221</v>
      </c>
      <c r="K563" s="354">
        <v>41411.949999999997</v>
      </c>
      <c r="L563" s="354">
        <v>69.790000000000006</v>
      </c>
      <c r="M563" s="354">
        <v>593</v>
      </c>
      <c r="N563" s="354">
        <v>0.81</v>
      </c>
      <c r="O563" s="354">
        <v>1.75</v>
      </c>
      <c r="P563" s="354">
        <v>1.7</v>
      </c>
      <c r="Q563" s="354">
        <v>1.42</v>
      </c>
      <c r="R563" s="354">
        <v>-0.56999999999999995</v>
      </c>
      <c r="S563" s="354">
        <v>1.76</v>
      </c>
      <c r="T563" s="354">
        <v>0.87</v>
      </c>
      <c r="U563" s="354">
        <v>6.86</v>
      </c>
      <c r="V563" s="354">
        <v>6.52</v>
      </c>
      <c r="W563" s="354">
        <v>6.64</v>
      </c>
      <c r="X563" s="354">
        <v>6.72</v>
      </c>
      <c r="Y563" s="374">
        <f t="shared" si="20"/>
        <v>1.8404907975460238E-2</v>
      </c>
      <c r="Z563" s="374">
        <f t="shared" si="21"/>
        <v>1.2048192771084265E-2</v>
      </c>
      <c r="AA563" s="354">
        <v>7.17</v>
      </c>
      <c r="AB563" s="354">
        <v>11.99</v>
      </c>
      <c r="AC563" s="354">
        <v>10.17</v>
      </c>
      <c r="AD563" s="354">
        <v>10.52</v>
      </c>
      <c r="AE563" s="354">
        <v>10.39</v>
      </c>
      <c r="AF563" s="354">
        <v>0.88</v>
      </c>
      <c r="AG563" s="354">
        <v>23.945454545454545</v>
      </c>
      <c r="AH563" s="354">
        <v>1.5487603305785125</v>
      </c>
      <c r="AI563" s="354">
        <v>6.4644628099173556</v>
      </c>
      <c r="AJ563" s="354">
        <v>4.0561983471074381</v>
      </c>
      <c r="AK563" s="354">
        <v>10.707772948095116</v>
      </c>
      <c r="AL563" s="354">
        <v>5.24</v>
      </c>
      <c r="AM563" s="354">
        <v>0.94</v>
      </c>
      <c r="AN563" s="354">
        <v>2.86</v>
      </c>
      <c r="AO563" s="354">
        <v>4.0630979498861048</v>
      </c>
      <c r="AP563" s="354">
        <v>10.798403962575676</v>
      </c>
      <c r="AQ563" s="354">
        <v>15.050396318077221</v>
      </c>
      <c r="AR563" s="354">
        <v>23.986185819070904</v>
      </c>
      <c r="AS563" s="354">
        <v>3.193388429752066</v>
      </c>
      <c r="AT563" s="354">
        <v>74.569999999999993</v>
      </c>
      <c r="AU563" s="354">
        <v>14.43</v>
      </c>
      <c r="AV563" s="354">
        <v>10.56</v>
      </c>
      <c r="AW563" s="354">
        <v>13877</v>
      </c>
      <c r="AX563" s="354">
        <v>14496.89</v>
      </c>
      <c r="AY563" s="374">
        <v>0.1055608667941364</v>
      </c>
      <c r="AZ563" s="374">
        <v>1.639240506329114</v>
      </c>
      <c r="BA563" s="374">
        <v>0.91123188405797118</v>
      </c>
      <c r="BB563" s="374">
        <v>1.6153846153846154</v>
      </c>
      <c r="BC563" s="374">
        <v>0.91123188405797118</v>
      </c>
      <c r="BD563" s="354">
        <v>9.01</v>
      </c>
      <c r="BE563" s="374">
        <v>2.2398910992172755E-2</v>
      </c>
      <c r="BF563" s="374">
        <v>1.4199981814324251E-2</v>
      </c>
      <c r="BG563" s="354">
        <v>6.97</v>
      </c>
      <c r="BH563" s="354">
        <v>7.06</v>
      </c>
      <c r="BI563" s="354">
        <v>5.21</v>
      </c>
      <c r="BJ563" s="354">
        <v>5.52</v>
      </c>
      <c r="BK563" s="374">
        <v>-0.3725389925850166</v>
      </c>
      <c r="BL563" s="374">
        <v>-0.10057292745219852</v>
      </c>
      <c r="BM563" s="354">
        <v>2.69</v>
      </c>
      <c r="BN563" s="354">
        <v>1.25</v>
      </c>
      <c r="BO563" s="374">
        <v>1.2138740661686231</v>
      </c>
      <c r="BP563" s="374">
        <v>2.2374463024826825E-2</v>
      </c>
      <c r="BQ563" s="374">
        <v>5.8598647025533634E-2</v>
      </c>
      <c r="BR563" s="354">
        <v>1005</v>
      </c>
      <c r="BS563" s="354">
        <v>5050</v>
      </c>
      <c r="BT563" s="354">
        <v>8111</v>
      </c>
      <c r="BU563" s="354">
        <v>14825</v>
      </c>
      <c r="BV563" s="354">
        <v>417</v>
      </c>
      <c r="BW563" s="354">
        <v>163.92</v>
      </c>
      <c r="BX563" s="354">
        <v>6.47</v>
      </c>
      <c r="BY563" s="354">
        <v>28.94</v>
      </c>
      <c r="BZ563" s="354">
        <v>6.7981220657276999</v>
      </c>
      <c r="CA563" s="354">
        <v>22.96</v>
      </c>
      <c r="CB563" s="354">
        <v>0.41883626798779322</v>
      </c>
      <c r="CC563" s="354">
        <v>3.1157585764079987</v>
      </c>
      <c r="CD563" s="354">
        <v>0.3</v>
      </c>
      <c r="CE563" s="354">
        <v>0.77</v>
      </c>
      <c r="CF563" s="354">
        <v>0.74</v>
      </c>
      <c r="CG563" s="354">
        <v>0.18</v>
      </c>
      <c r="CH563" s="353" t="s">
        <v>100</v>
      </c>
      <c r="CI563" s="355">
        <v>47358</v>
      </c>
    </row>
    <row r="564" spans="1:87" ht="13.5" thickBot="1">
      <c r="A564" s="353" t="s">
        <v>1374</v>
      </c>
      <c r="B564" s="353" t="s">
        <v>1375</v>
      </c>
      <c r="C564" s="353" t="s">
        <v>108</v>
      </c>
      <c r="D564" s="353" t="s">
        <v>176</v>
      </c>
      <c r="E564" s="353" t="s">
        <v>573</v>
      </c>
      <c r="F564" s="353" t="s">
        <v>99</v>
      </c>
      <c r="G564" s="353">
        <v>12</v>
      </c>
      <c r="H564" s="353">
        <v>202112</v>
      </c>
      <c r="I564" s="353">
        <v>20221027</v>
      </c>
      <c r="J564" s="353">
        <v>20230214</v>
      </c>
      <c r="K564" s="354">
        <v>62531.21</v>
      </c>
      <c r="L564" s="354">
        <v>98.47</v>
      </c>
      <c r="M564" s="354">
        <v>635</v>
      </c>
      <c r="N564" s="354">
        <v>0.88</v>
      </c>
      <c r="O564" s="354">
        <v>1.7</v>
      </c>
      <c r="P564" s="354">
        <v>1.93</v>
      </c>
      <c r="Q564" s="354">
        <v>1.5</v>
      </c>
      <c r="R564" s="354">
        <v>-4.12</v>
      </c>
      <c r="S564" s="354">
        <v>1.3</v>
      </c>
      <c r="T564" s="354">
        <v>0.54</v>
      </c>
      <c r="U564" s="354">
        <v>6.16</v>
      </c>
      <c r="V564" s="354">
        <v>5.56</v>
      </c>
      <c r="W564" s="354">
        <v>6.49</v>
      </c>
      <c r="X564" s="354">
        <v>7.22</v>
      </c>
      <c r="Y564" s="374">
        <f t="shared" si="20"/>
        <v>0.16726618705035978</v>
      </c>
      <c r="Z564" s="374">
        <f t="shared" si="21"/>
        <v>0.11248073959938365</v>
      </c>
      <c r="AA564" s="354">
        <v>20.93</v>
      </c>
      <c r="AB564" s="354">
        <v>12.9</v>
      </c>
      <c r="AC564" s="354">
        <v>15.98</v>
      </c>
      <c r="AD564" s="354">
        <v>15.17</v>
      </c>
      <c r="AE564" s="354">
        <v>13.63</v>
      </c>
      <c r="AF564" s="354">
        <v>1.18</v>
      </c>
      <c r="AG564" s="354">
        <v>27.300314465408807</v>
      </c>
      <c r="AH564" s="354">
        <v>3.2720125786163523</v>
      </c>
      <c r="AI564" s="354">
        <v>6.8050314465408803</v>
      </c>
      <c r="AJ564" s="354">
        <v>4.4559748427672954</v>
      </c>
      <c r="AK564" s="354">
        <v>14.486340110905733</v>
      </c>
      <c r="AL564" s="354">
        <v>9.3000000000000007</v>
      </c>
      <c r="AM564" s="354">
        <v>2.02</v>
      </c>
      <c r="AN564" s="354">
        <v>3.6</v>
      </c>
      <c r="AO564" s="354">
        <v>4.7905822726487362</v>
      </c>
      <c r="AP564" s="354">
        <v>12.962268973040359</v>
      </c>
      <c r="AQ564" s="354">
        <v>19.218780036968575</v>
      </c>
      <c r="AR564" s="354">
        <v>29.350345800987999</v>
      </c>
      <c r="AS564" s="354">
        <v>1.4040880503144657</v>
      </c>
      <c r="AT564" s="354">
        <v>48.79</v>
      </c>
      <c r="AU564" s="354">
        <v>34.89</v>
      </c>
      <c r="AV564" s="354">
        <v>9.25</v>
      </c>
      <c r="AW564" s="354">
        <v>16226</v>
      </c>
      <c r="AX564" s="354">
        <v>16731.490000000002</v>
      </c>
      <c r="AY564" s="374">
        <v>9.2512792889846485E-2</v>
      </c>
      <c r="AZ564" s="374">
        <v>0.39248434237995827</v>
      </c>
      <c r="BA564" s="374">
        <v>0.23542116630669543</v>
      </c>
      <c r="BB564" s="374">
        <v>0.48470189831466398</v>
      </c>
      <c r="BC564" s="374">
        <v>0.23542116630669543</v>
      </c>
      <c r="BD564" s="354">
        <v>12.74</v>
      </c>
      <c r="BE564" s="374">
        <v>5.4360812425328552E-2</v>
      </c>
      <c r="BF564" s="374">
        <v>3.2935553304634081E-2</v>
      </c>
      <c r="BG564" s="354">
        <v>7.66</v>
      </c>
      <c r="BH564" s="354">
        <v>9.65</v>
      </c>
      <c r="BI564" s="354">
        <v>5.29</v>
      </c>
      <c r="BJ564" s="354">
        <v>7.01</v>
      </c>
      <c r="BK564" s="374">
        <v>-0.34519408502772642</v>
      </c>
      <c r="BL564" s="374">
        <v>-8.6045038299832982E-2</v>
      </c>
      <c r="BM564" s="354">
        <v>0</v>
      </c>
      <c r="BN564" s="354">
        <v>0</v>
      </c>
      <c r="BO564" s="374">
        <v>0</v>
      </c>
      <c r="BP564" s="374">
        <v>3.3191444295154721E-2</v>
      </c>
      <c r="BQ564" s="374">
        <v>4.5201611308250109E-2</v>
      </c>
      <c r="BR564" s="354">
        <v>2359</v>
      </c>
      <c r="BS564" s="354">
        <v>5607</v>
      </c>
      <c r="BT564" s="354">
        <v>6994</v>
      </c>
      <c r="BU564" s="354">
        <v>20729</v>
      </c>
      <c r="BV564" s="354">
        <v>1334</v>
      </c>
      <c r="BW564" s="354">
        <v>39.25</v>
      </c>
      <c r="BX564" s="354">
        <v>11.98</v>
      </c>
      <c r="BY564" s="354">
        <v>23.19</v>
      </c>
      <c r="BZ564" s="354">
        <v>4.345505617977528</v>
      </c>
      <c r="CA564" s="354">
        <v>40.409999999999997</v>
      </c>
      <c r="CB564" s="354">
        <v>0.58827340031729247</v>
      </c>
      <c r="CC564" s="354">
        <v>3.1918341904316661</v>
      </c>
      <c r="CD564" s="354">
        <v>0.67</v>
      </c>
      <c r="CE564" s="354">
        <v>1.06</v>
      </c>
      <c r="CF564" s="354">
        <v>1.03</v>
      </c>
      <c r="CG564" s="354">
        <v>0.13</v>
      </c>
      <c r="CH564" s="353" t="s">
        <v>100</v>
      </c>
      <c r="CI564" s="355">
        <v>31672</v>
      </c>
    </row>
    <row r="565" spans="1:87" ht="13.5" thickBot="1">
      <c r="A565" s="353" t="s">
        <v>1376</v>
      </c>
      <c r="B565" s="353" t="s">
        <v>1377</v>
      </c>
      <c r="C565" s="353" t="s">
        <v>108</v>
      </c>
      <c r="D565" s="353" t="s">
        <v>123</v>
      </c>
      <c r="E565" s="353" t="s">
        <v>518</v>
      </c>
      <c r="F565" s="353" t="s">
        <v>99</v>
      </c>
      <c r="G565" s="353">
        <v>12</v>
      </c>
      <c r="H565" s="353">
        <v>202112</v>
      </c>
      <c r="I565" s="353">
        <v>20221020</v>
      </c>
      <c r="J565" s="353">
        <v>20230119</v>
      </c>
      <c r="K565" s="354">
        <v>21916.63</v>
      </c>
      <c r="L565" s="354">
        <v>31.93</v>
      </c>
      <c r="M565" s="354">
        <v>686</v>
      </c>
      <c r="N565" s="354">
        <v>1.2</v>
      </c>
      <c r="O565" s="354">
        <v>0.98</v>
      </c>
      <c r="P565" s="354">
        <v>1.02</v>
      </c>
      <c r="Q565" s="354">
        <v>0.9</v>
      </c>
      <c r="R565" s="354">
        <v>-5.0999999999999996</v>
      </c>
      <c r="S565" s="354">
        <v>-9.1999999999999993</v>
      </c>
      <c r="T565" s="354">
        <v>-3.38</v>
      </c>
      <c r="U565" s="354">
        <v>3.34</v>
      </c>
      <c r="V565" s="354">
        <v>3.76</v>
      </c>
      <c r="W565" s="354">
        <v>3.38</v>
      </c>
      <c r="X565" s="354">
        <v>3.9</v>
      </c>
      <c r="Y565" s="374">
        <f t="shared" si="20"/>
        <v>-0.10106382978723405</v>
      </c>
      <c r="Z565" s="374">
        <f t="shared" si="21"/>
        <v>0.15384615384615397</v>
      </c>
      <c r="AA565" s="354">
        <v>12.15</v>
      </c>
      <c r="AB565" s="354">
        <v>8.25</v>
      </c>
      <c r="AC565" s="354">
        <v>9.56</v>
      </c>
      <c r="AD565" s="354">
        <v>9.4499999999999993</v>
      </c>
      <c r="AE565" s="354">
        <v>8.18</v>
      </c>
      <c r="AF565" s="354">
        <v>1.1499999999999999</v>
      </c>
      <c r="AG565" s="354">
        <v>10.959059184144412</v>
      </c>
      <c r="AH565" s="354">
        <v>3.4106461505415671</v>
      </c>
      <c r="AI565" s="354">
        <v>6.9040186119686107</v>
      </c>
      <c r="AJ565" s="354">
        <v>6.4047580690808239</v>
      </c>
      <c r="AK565" s="354">
        <v>4.5770444397729664</v>
      </c>
      <c r="AL565" s="354">
        <v>7</v>
      </c>
      <c r="AM565" s="354">
        <v>1.5</v>
      </c>
      <c r="AN565" s="354">
        <v>2.54</v>
      </c>
      <c r="AO565" s="354">
        <v>4.8728645742285792</v>
      </c>
      <c r="AP565" s="354">
        <v>10.069786644772851</v>
      </c>
      <c r="AQ565" s="354">
        <v>7.7349170485600167</v>
      </c>
      <c r="AR565" s="354">
        <v>8.3378654883299337</v>
      </c>
      <c r="AS565" s="354">
        <v>14.022835364481969</v>
      </c>
      <c r="AT565" s="354">
        <v>21.31</v>
      </c>
      <c r="AU565" s="354">
        <v>0.1</v>
      </c>
      <c r="AV565" s="354">
        <v>-0.87</v>
      </c>
      <c r="AW565" s="354">
        <v>8329</v>
      </c>
      <c r="AX565" s="354">
        <v>8459.42</v>
      </c>
      <c r="AY565" s="374">
        <v>3.7026990370269901E-2</v>
      </c>
      <c r="AZ565" s="374">
        <v>0.94113524877365118</v>
      </c>
      <c r="BA565" s="374">
        <v>0</v>
      </c>
      <c r="BB565" s="374">
        <v>1.1062985779366958</v>
      </c>
      <c r="BC565" s="374">
        <v>0</v>
      </c>
      <c r="BD565" s="354">
        <v>13.98</v>
      </c>
      <c r="BE565" s="374">
        <v>0</v>
      </c>
      <c r="BF565" s="374">
        <v>1.144766711158309E-2</v>
      </c>
      <c r="BG565" s="354">
        <v>7.88</v>
      </c>
      <c r="BH565" s="354">
        <v>5.97</v>
      </c>
      <c r="BI565" s="354">
        <v>1.17</v>
      </c>
      <c r="BJ565" s="354">
        <v>1.1499999999999999</v>
      </c>
      <c r="BK565" s="374">
        <v>-7.2314483918435993E-2</v>
      </c>
      <c r="BL565" s="374">
        <v>-4.5556879883459148E-2</v>
      </c>
      <c r="BM565" s="354">
        <v>4.13</v>
      </c>
      <c r="BN565" s="354">
        <v>3.31</v>
      </c>
      <c r="BO565" s="374">
        <v>0.36063547659574469</v>
      </c>
      <c r="BP565" s="374">
        <v>0.10793184020701162</v>
      </c>
      <c r="BQ565" s="374">
        <v>0.20268221737597544</v>
      </c>
      <c r="BR565" s="354">
        <v>3899</v>
      </c>
      <c r="BS565" s="354">
        <v>4248</v>
      </c>
      <c r="BT565" s="354">
        <v>3120</v>
      </c>
      <c r="BU565" s="354">
        <v>11821</v>
      </c>
      <c r="BV565" s="354">
        <v>2770</v>
      </c>
      <c r="BW565" s="354">
        <v>94.11</v>
      </c>
      <c r="BX565" s="354">
        <v>27.47</v>
      </c>
      <c r="BY565" s="354">
        <v>28.19</v>
      </c>
      <c r="BZ565" s="354">
        <v>0</v>
      </c>
      <c r="CA565" s="354">
        <v>41.17</v>
      </c>
      <c r="CB565" s="354">
        <v>0.91854494483191618</v>
      </c>
      <c r="CC565" s="354">
        <v>4.1111111111111107</v>
      </c>
      <c r="CD565" s="354">
        <v>0.8</v>
      </c>
      <c r="CE565" s="354">
        <v>0.76</v>
      </c>
      <c r="CF565" s="354">
        <v>0.86</v>
      </c>
      <c r="CG565" s="354">
        <v>0.22</v>
      </c>
      <c r="CH565" s="355">
        <v>2116</v>
      </c>
      <c r="CI565" s="355">
        <v>20094</v>
      </c>
    </row>
    <row r="566" spans="1:87" ht="13.5" thickBot="1">
      <c r="A566" s="353" t="s">
        <v>1378</v>
      </c>
      <c r="B566" s="353" t="s">
        <v>1379</v>
      </c>
      <c r="C566" s="353" t="s">
        <v>108</v>
      </c>
      <c r="D566" s="353" t="s">
        <v>147</v>
      </c>
      <c r="E566" s="353" t="s">
        <v>539</v>
      </c>
      <c r="F566" s="353" t="s">
        <v>105</v>
      </c>
      <c r="G566" s="353">
        <v>1</v>
      </c>
      <c r="H566" s="353">
        <v>202201</v>
      </c>
      <c r="I566" s="353">
        <v>20221130</v>
      </c>
      <c r="J566" s="353">
        <v>20230329</v>
      </c>
      <c r="K566" s="354">
        <v>9744.8700000000008</v>
      </c>
      <c r="L566" s="354">
        <v>175.54</v>
      </c>
      <c r="M566" s="354">
        <v>55.51</v>
      </c>
      <c r="N566" s="354">
        <v>1.17</v>
      </c>
      <c r="O566" s="354">
        <v>0.14000000000000001</v>
      </c>
      <c r="P566" s="354">
        <v>3.02</v>
      </c>
      <c r="Q566" s="354">
        <v>0.69</v>
      </c>
      <c r="R566" s="354">
        <v>107.14</v>
      </c>
      <c r="S566" s="354">
        <v>-3.9</v>
      </c>
      <c r="T566" s="354">
        <v>26.34</v>
      </c>
      <c r="U566" s="354">
        <v>4.1100000000000003</v>
      </c>
      <c r="V566" s="354">
        <v>4.9400000000000004</v>
      </c>
      <c r="W566" s="354">
        <v>4.6100000000000003</v>
      </c>
      <c r="X566" s="354">
        <v>5.65</v>
      </c>
      <c r="Y566" s="374">
        <f t="shared" si="20"/>
        <v>-6.68016194331984E-2</v>
      </c>
      <c r="Z566" s="374">
        <f t="shared" si="21"/>
        <v>0.22559652928416485</v>
      </c>
      <c r="AA566" s="354">
        <v>20.86</v>
      </c>
      <c r="AB566" s="354">
        <v>18.97</v>
      </c>
      <c r="AC566" s="354">
        <v>42.71</v>
      </c>
      <c r="AD566" s="354">
        <v>38.11</v>
      </c>
      <c r="AE566" s="354">
        <v>31.06</v>
      </c>
      <c r="AF566" s="354">
        <v>2.0099999999999998</v>
      </c>
      <c r="AG566" s="354">
        <v>53.142032831302373</v>
      </c>
      <c r="AH566" s="354">
        <v>4.1507110716584226</v>
      </c>
      <c r="AI566" s="354">
        <v>2.8511323056718645</v>
      </c>
      <c r="AJ566" s="354">
        <v>-1.6263154836940146</v>
      </c>
      <c r="AK566" s="354">
        <v>61.52643272675575</v>
      </c>
      <c r="AL566" s="354">
        <v>27.05</v>
      </c>
      <c r="AM566" s="354">
        <v>8.23</v>
      </c>
      <c r="AN566" s="354">
        <v>3.3</v>
      </c>
      <c r="AO566" s="354">
        <v>3.7901622316975319</v>
      </c>
      <c r="AP566" s="354">
        <v>27.506951125932741</v>
      </c>
      <c r="AQ566" s="354">
        <v>70.644538435535338</v>
      </c>
      <c r="AR566" s="354">
        <v>-123.84861840910098</v>
      </c>
      <c r="AS566" s="354">
        <v>2.1068636418704716</v>
      </c>
      <c r="AT566" s="354">
        <v>21.34</v>
      </c>
      <c r="AU566" s="354">
        <v>20.329999999999998</v>
      </c>
      <c r="AV566" s="354">
        <v>45.17</v>
      </c>
      <c r="AW566" s="354">
        <v>2848.35</v>
      </c>
      <c r="AX566" s="354">
        <v>3024.89</v>
      </c>
      <c r="AY566" s="374">
        <v>6.2492622094188106E-2</v>
      </c>
      <c r="AZ566" s="374">
        <v>-0.29530550223928342</v>
      </c>
      <c r="BA566" s="374">
        <v>-0.28755453691942345</v>
      </c>
      <c r="BB566" s="374">
        <v>-0.29617834394904463</v>
      </c>
      <c r="BC566" s="374">
        <v>-0.28755453691942345</v>
      </c>
      <c r="BD566" s="354">
        <v>20.11</v>
      </c>
      <c r="BE566" s="374">
        <v>0.1215794030187827</v>
      </c>
      <c r="BF566" s="374">
        <v>7.2827040362358805E-2</v>
      </c>
      <c r="BG566" s="354">
        <v>20.11</v>
      </c>
      <c r="BH566" s="354">
        <v>23.17</v>
      </c>
      <c r="BI566" s="354">
        <v>7.62</v>
      </c>
      <c r="BJ566" s="354">
        <v>10.8</v>
      </c>
      <c r="BK566" s="374">
        <v>-1.5704103876409818</v>
      </c>
      <c r="BL566" s="374">
        <v>-8.4254356689353396E-2</v>
      </c>
      <c r="BM566" s="354">
        <v>0</v>
      </c>
      <c r="BN566" s="354">
        <v>0</v>
      </c>
      <c r="BO566" s="374">
        <v>0</v>
      </c>
      <c r="BP566" s="374">
        <v>2.366156123394381E-2</v>
      </c>
      <c r="BQ566" s="374">
        <v>-9.2709809810398742E-3</v>
      </c>
      <c r="BR566" s="354">
        <v>379.88</v>
      </c>
      <c r="BS566" s="354">
        <v>464.71</v>
      </c>
      <c r="BT566" s="354">
        <v>363.64</v>
      </c>
      <c r="BU566" s="354" t="s">
        <v>100</v>
      </c>
      <c r="BV566" s="354">
        <v>278.81</v>
      </c>
      <c r="BW566" s="354">
        <v>126.01</v>
      </c>
      <c r="BX566" s="354">
        <v>7.81</v>
      </c>
      <c r="BY566" s="354">
        <v>7.81</v>
      </c>
      <c r="BZ566" s="354">
        <v>362.7068557919622</v>
      </c>
      <c r="CA566" s="354">
        <v>0</v>
      </c>
      <c r="CB566" s="354">
        <v>0.62560217971593524</v>
      </c>
      <c r="CC566" s="354">
        <v>3.5503280741420498</v>
      </c>
      <c r="CD566" s="354">
        <v>0</v>
      </c>
      <c r="CE566" s="354">
        <v>1.5</v>
      </c>
      <c r="CF566" s="354">
        <v>0.77</v>
      </c>
      <c r="CG566" s="354">
        <v>0.77</v>
      </c>
      <c r="CH566" s="353" t="s">
        <v>100</v>
      </c>
      <c r="CI566" s="355">
        <v>1120.28</v>
      </c>
    </row>
    <row r="567" spans="1:87" ht="13.5" thickBot="1">
      <c r="A567" s="353" t="s">
        <v>1380</v>
      </c>
      <c r="B567" s="353" t="s">
        <v>1381</v>
      </c>
      <c r="C567" s="353" t="s">
        <v>108</v>
      </c>
      <c r="D567" s="353" t="s">
        <v>97</v>
      </c>
      <c r="E567" s="353" t="s">
        <v>173</v>
      </c>
      <c r="F567" s="353" t="s">
        <v>105</v>
      </c>
      <c r="G567" s="353">
        <v>12</v>
      </c>
      <c r="H567" s="353">
        <v>202112</v>
      </c>
      <c r="I567" s="353">
        <v>20221107</v>
      </c>
      <c r="J567" s="353">
        <v>20230222</v>
      </c>
      <c r="K567" s="354">
        <v>4966.3999999999996</v>
      </c>
      <c r="L567" s="354">
        <v>70.44</v>
      </c>
      <c r="M567" s="354">
        <v>71</v>
      </c>
      <c r="N567" s="354">
        <v>0.64</v>
      </c>
      <c r="O567" s="354">
        <v>0.36</v>
      </c>
      <c r="P567" s="354">
        <v>0.41</v>
      </c>
      <c r="Q567" s="354">
        <v>0.2</v>
      </c>
      <c r="R567" s="354">
        <v>8.33</v>
      </c>
      <c r="S567" s="354">
        <v>88.89</v>
      </c>
      <c r="T567" s="354">
        <v>45.78</v>
      </c>
      <c r="U567" s="354">
        <v>-0.94</v>
      </c>
      <c r="V567" s="354">
        <v>1.1000000000000001</v>
      </c>
      <c r="W567" s="354">
        <v>1.36</v>
      </c>
      <c r="X567" s="354">
        <v>1.56</v>
      </c>
      <c r="Y567" s="374">
        <f t="shared" si="20"/>
        <v>0.23636363636363633</v>
      </c>
      <c r="Z567" s="374">
        <f t="shared" si="21"/>
        <v>0.14705882352941169</v>
      </c>
      <c r="AA567" s="354"/>
      <c r="AB567" s="354">
        <v>20.27</v>
      </c>
      <c r="AC567" s="354">
        <v>51.42</v>
      </c>
      <c r="AD567" s="354">
        <v>51.79</v>
      </c>
      <c r="AE567" s="354">
        <v>45.15</v>
      </c>
      <c r="AF567" s="354">
        <v>2.5499999999999998</v>
      </c>
      <c r="AG567" s="354">
        <v>10.594885522269051</v>
      </c>
      <c r="AH567" s="354">
        <v>-1.2045506321904544</v>
      </c>
      <c r="AI567" s="354">
        <v>0.91498177468960018</v>
      </c>
      <c r="AJ567" s="354">
        <v>2.9544936780954552E-2</v>
      </c>
      <c r="AK567" s="354">
        <v>77.203723564837148</v>
      </c>
      <c r="AL567" s="354">
        <v>83.36</v>
      </c>
      <c r="AM567" s="354">
        <v>18.329999999999998</v>
      </c>
      <c r="AN567" s="354">
        <v>6.67</v>
      </c>
      <c r="AO567" s="354">
        <v>7.5554219594140575</v>
      </c>
      <c r="AP567" s="354">
        <v>-185.4585168568978</v>
      </c>
      <c r="AQ567" s="354">
        <v>87.486803504458379</v>
      </c>
      <c r="AR567" s="354">
        <v>2709.3925204819279</v>
      </c>
      <c r="AS567" s="354">
        <v>8.217109010137829</v>
      </c>
      <c r="AT567" s="354">
        <v>3.84</v>
      </c>
      <c r="AU567" s="354">
        <v>32.520000000000003</v>
      </c>
      <c r="AV567" s="354">
        <v>40.17</v>
      </c>
      <c r="AW567" s="354">
        <v>609.59</v>
      </c>
      <c r="AX567" s="354">
        <v>774.97</v>
      </c>
      <c r="AY567" s="374">
        <v>0.40165506267992312</v>
      </c>
      <c r="AZ567" s="374">
        <v>-0.25801091858533109</v>
      </c>
      <c r="BA567" s="374">
        <v>-3.5713124746038196</v>
      </c>
      <c r="BB567" s="374">
        <v>-0.18441047644587416</v>
      </c>
      <c r="BC567" s="374">
        <v>-3.5713124746038196</v>
      </c>
      <c r="BD567" s="354">
        <v>-28.27</v>
      </c>
      <c r="BE567" s="374">
        <v>-8.1779265152046324E-2</v>
      </c>
      <c r="BF567" s="374">
        <v>-7.1953533588890659E-2</v>
      </c>
      <c r="BG567" s="354">
        <v>-6.78</v>
      </c>
      <c r="BH567" s="354">
        <v>-1.21</v>
      </c>
      <c r="BI567" s="354">
        <v>-5.58</v>
      </c>
      <c r="BJ567" s="354">
        <v>-0.81</v>
      </c>
      <c r="BK567" s="374">
        <v>-0.96770980843746601</v>
      </c>
      <c r="BL567" s="374">
        <v>-8.3572100524123102E-2</v>
      </c>
      <c r="BM567" s="354">
        <v>0</v>
      </c>
      <c r="BN567" s="354">
        <v>0</v>
      </c>
      <c r="BO567" s="374">
        <v>0</v>
      </c>
      <c r="BP567" s="374">
        <v>-1.7051962516852412E-2</v>
      </c>
      <c r="BQ567" s="374">
        <v>4.1824655692178017E-4</v>
      </c>
      <c r="BR567" s="354">
        <v>-56.26</v>
      </c>
      <c r="BS567" s="354">
        <v>27.56</v>
      </c>
      <c r="BT567" s="354">
        <v>57.21</v>
      </c>
      <c r="BU567" s="354">
        <v>768.6</v>
      </c>
      <c r="BV567" s="354">
        <v>-53</v>
      </c>
      <c r="BW567" s="354">
        <v>-25.8</v>
      </c>
      <c r="BX567" s="354">
        <v>-11.37</v>
      </c>
      <c r="BY567" s="354">
        <v>-8.93</v>
      </c>
      <c r="BZ567" s="354">
        <v>-11.311926605504588</v>
      </c>
      <c r="CA567" s="354">
        <v>73.239999999999995</v>
      </c>
      <c r="CB567" s="354">
        <v>0.77672992976536526</v>
      </c>
      <c r="CC567" s="354">
        <v>-21.798541927822129</v>
      </c>
      <c r="CD567" s="354">
        <v>2.74</v>
      </c>
      <c r="CE567" s="354">
        <v>4.9000000000000004</v>
      </c>
      <c r="CF567" s="354">
        <v>3.92</v>
      </c>
      <c r="CG567" s="354">
        <v>3.39</v>
      </c>
      <c r="CH567" s="353" t="s">
        <v>100</v>
      </c>
      <c r="CI567" s="353">
        <v>211.13</v>
      </c>
    </row>
    <row r="568" spans="1:87" ht="13.5" thickBot="1">
      <c r="A568" s="353" t="s">
        <v>1382</v>
      </c>
      <c r="B568" s="353" t="s">
        <v>1383</v>
      </c>
      <c r="C568" s="353" t="s">
        <v>96</v>
      </c>
      <c r="D568" s="353" t="s">
        <v>112</v>
      </c>
      <c r="E568" s="353" t="s">
        <v>113</v>
      </c>
      <c r="F568" s="353" t="s">
        <v>105</v>
      </c>
      <c r="G568" s="353">
        <v>12</v>
      </c>
      <c r="H568" s="353">
        <v>202112</v>
      </c>
      <c r="I568" s="353">
        <v>20221026</v>
      </c>
      <c r="J568" s="353">
        <v>20230222</v>
      </c>
      <c r="K568" s="354">
        <v>4202.97</v>
      </c>
      <c r="L568" s="354">
        <v>117.53</v>
      </c>
      <c r="M568" s="354">
        <v>36</v>
      </c>
      <c r="N568" s="354">
        <v>1.23</v>
      </c>
      <c r="O568" s="354">
        <v>1.47</v>
      </c>
      <c r="P568" s="354">
        <v>1.37</v>
      </c>
      <c r="Q568" s="354"/>
      <c r="R568" s="354">
        <v>13.61</v>
      </c>
      <c r="S568" s="354">
        <v>13.59</v>
      </c>
      <c r="T568" s="354">
        <v>6.56</v>
      </c>
      <c r="U568" s="354">
        <v>4.79</v>
      </c>
      <c r="V568" s="354">
        <v>3.93</v>
      </c>
      <c r="W568" s="354">
        <v>5.14</v>
      </c>
      <c r="X568" s="354">
        <v>6.05</v>
      </c>
      <c r="Y568" s="374">
        <f t="shared" si="20"/>
        <v>0.307888040712468</v>
      </c>
      <c r="Z568" s="374">
        <f t="shared" si="21"/>
        <v>0.17704280155642027</v>
      </c>
      <c r="AA568" s="354">
        <v>18.579999999999998</v>
      </c>
      <c r="AB568" s="354"/>
      <c r="AC568" s="354">
        <v>24.54</v>
      </c>
      <c r="AD568" s="354">
        <v>22.89</v>
      </c>
      <c r="AE568" s="354">
        <v>19.440000000000001</v>
      </c>
      <c r="AF568" s="354"/>
      <c r="AG568" s="354">
        <v>108.19903494826096</v>
      </c>
      <c r="AH568" s="354">
        <v>6.3625916938610434</v>
      </c>
      <c r="AI568" s="354">
        <v>5.4952444704766688</v>
      </c>
      <c r="AJ568" s="354">
        <v>4.3444621091679911</v>
      </c>
      <c r="AK568" s="354">
        <v>21.109160952385785</v>
      </c>
      <c r="AL568" s="354">
        <v>19.899999999999999</v>
      </c>
      <c r="AM568" s="354">
        <v>4.42</v>
      </c>
      <c r="AN568" s="354">
        <v>1.08</v>
      </c>
      <c r="AO568" s="354">
        <v>1.1814000608363451</v>
      </c>
      <c r="AP568" s="354">
        <v>14.971311528962875</v>
      </c>
      <c r="AQ568" s="354">
        <v>23.261266565493017</v>
      </c>
      <c r="AR568" s="354">
        <v>29.422824565683541</v>
      </c>
      <c r="AS568" s="354">
        <v>1.9841854238139067</v>
      </c>
      <c r="AT568" s="354">
        <v>26.6</v>
      </c>
      <c r="AU568" s="354">
        <v>14.94</v>
      </c>
      <c r="AV568" s="354">
        <v>7.6</v>
      </c>
      <c r="AW568" s="354">
        <v>3073.64</v>
      </c>
      <c r="AX568" s="354">
        <v>4095.9</v>
      </c>
      <c r="AY568" s="374">
        <v>7.595481294757267E-2</v>
      </c>
      <c r="AZ568" s="374">
        <v>-4.5231418885166415E-2</v>
      </c>
      <c r="BA568" s="374">
        <v>-1.160759712773602E-2</v>
      </c>
      <c r="BB568" s="374">
        <v>-3.9071553868785934E-2</v>
      </c>
      <c r="BC568" s="374">
        <v>-1.160759712773602E-2</v>
      </c>
      <c r="BD568" s="354">
        <v>19.579999999999998</v>
      </c>
      <c r="BE568" s="374">
        <v>0.14819909822061977</v>
      </c>
      <c r="BF568" s="374">
        <v>0.10074196943179566</v>
      </c>
      <c r="BG568" s="354">
        <v>13.53</v>
      </c>
      <c r="BH568" s="354">
        <v>15.49</v>
      </c>
      <c r="BI568" s="354">
        <v>7.27</v>
      </c>
      <c r="BJ568" s="354">
        <v>8.4700000000000006</v>
      </c>
      <c r="BK568" s="374">
        <v>-0.20941422487958136</v>
      </c>
      <c r="BL568" s="374">
        <v>-1.0635791362270124E-2</v>
      </c>
      <c r="BM568" s="354">
        <v>0.51</v>
      </c>
      <c r="BN568" s="354">
        <v>0.74</v>
      </c>
      <c r="BO568" s="374">
        <v>8.8014448662534314E-2</v>
      </c>
      <c r="BP568" s="374">
        <v>5.4849928395353825E-2</v>
      </c>
      <c r="BQ568" s="374">
        <v>3.745225956179303E-2</v>
      </c>
      <c r="BR568" s="354">
        <v>196.47</v>
      </c>
      <c r="BS568" s="354">
        <v>265.95</v>
      </c>
      <c r="BT568" s="354">
        <v>212.83</v>
      </c>
      <c r="BU568" s="354">
        <v>385.24</v>
      </c>
      <c r="BV568" s="354">
        <v>143.35</v>
      </c>
      <c r="BW568" s="354">
        <v>-4.5199999999999996</v>
      </c>
      <c r="BX568" s="354">
        <v>5.88</v>
      </c>
      <c r="BY568" s="354">
        <v>4.46</v>
      </c>
      <c r="BZ568" s="354">
        <v>23.990215053763439</v>
      </c>
      <c r="CA568" s="354">
        <v>28.45</v>
      </c>
      <c r="CB568" s="354">
        <v>0.62692995768145021</v>
      </c>
      <c r="CC568" s="354">
        <v>1.385128513374015</v>
      </c>
      <c r="CD568" s="354">
        <v>0.4</v>
      </c>
      <c r="CE568" s="354">
        <v>1.3</v>
      </c>
      <c r="CF568" s="354">
        <v>1.2</v>
      </c>
      <c r="CG568" s="354">
        <v>0.13</v>
      </c>
      <c r="CH568" s="353" t="s">
        <v>100</v>
      </c>
      <c r="CI568" s="353">
        <v>805.67</v>
      </c>
    </row>
    <row r="569" spans="1:87" ht="13.5" thickBot="1">
      <c r="A569" s="353" t="s">
        <v>1384</v>
      </c>
      <c r="B569" s="353" t="s">
        <v>1385</v>
      </c>
      <c r="C569" s="353" t="s">
        <v>108</v>
      </c>
      <c r="D569" s="353" t="s">
        <v>143</v>
      </c>
      <c r="E569" s="353" t="s">
        <v>772</v>
      </c>
      <c r="F569" s="353" t="s">
        <v>105</v>
      </c>
      <c r="G569" s="353">
        <v>4</v>
      </c>
      <c r="H569" s="353">
        <v>202204</v>
      </c>
      <c r="I569" s="353">
        <v>20221208</v>
      </c>
      <c r="J569" s="353">
        <v>20230309</v>
      </c>
      <c r="K569" s="354">
        <v>4462.2700000000004</v>
      </c>
      <c r="L569" s="354">
        <v>47.8</v>
      </c>
      <c r="M569" s="354">
        <v>93.35</v>
      </c>
      <c r="N569" s="354">
        <v>1.0900000000000001</v>
      </c>
      <c r="O569" s="354">
        <v>0.31</v>
      </c>
      <c r="P569" s="354">
        <v>0.27</v>
      </c>
      <c r="Q569" s="354">
        <v>0.35</v>
      </c>
      <c r="R569" s="354">
        <v>25.81</v>
      </c>
      <c r="S569" s="354">
        <v>-33.33</v>
      </c>
      <c r="T569" s="354">
        <v>-10.61</v>
      </c>
      <c r="U569" s="354">
        <v>1.46</v>
      </c>
      <c r="V569" s="354">
        <v>1.79</v>
      </c>
      <c r="W569" s="354">
        <v>1.31</v>
      </c>
      <c r="X569" s="354">
        <v>1.68</v>
      </c>
      <c r="Y569" s="374">
        <f t="shared" si="20"/>
        <v>-0.26815642458100553</v>
      </c>
      <c r="Z569" s="374">
        <f t="shared" si="21"/>
        <v>0.28244274809160297</v>
      </c>
      <c r="AA569" s="354">
        <v>1.78</v>
      </c>
      <c r="AB569" s="354"/>
      <c r="AC569" s="354">
        <v>32.74</v>
      </c>
      <c r="AD569" s="354">
        <v>36.49</v>
      </c>
      <c r="AE569" s="354">
        <v>28.45</v>
      </c>
      <c r="AF569" s="354"/>
      <c r="AG569" s="354">
        <v>12.436717946520398</v>
      </c>
      <c r="AH569" s="354">
        <v>1.4667466575248542</v>
      </c>
      <c r="AI569" s="354">
        <v>1.386345131984916</v>
      </c>
      <c r="AJ569" s="354">
        <v>1.0610858758998971</v>
      </c>
      <c r="AK569" s="354">
        <v>33.995863593159569</v>
      </c>
      <c r="AL569" s="354">
        <v>23.44</v>
      </c>
      <c r="AM569" s="354">
        <v>15.13</v>
      </c>
      <c r="AN569" s="354">
        <v>3.84</v>
      </c>
      <c r="AO569" s="354">
        <v>3.7449788395657482</v>
      </c>
      <c r="AP569" s="354">
        <v>20.521107355939883</v>
      </c>
      <c r="AQ569" s="354">
        <v>33.59570749650328</v>
      </c>
      <c r="AR569" s="354">
        <v>43.893945439492761</v>
      </c>
      <c r="AS569" s="354">
        <v>0.99230802194034962</v>
      </c>
      <c r="AT569" s="354">
        <v>3.16</v>
      </c>
      <c r="AU569" s="354">
        <v>3.8</v>
      </c>
      <c r="AV569" s="354">
        <v>6.14</v>
      </c>
      <c r="AW569" s="354">
        <v>1138.01</v>
      </c>
      <c r="AX569" s="354">
        <v>1157.8</v>
      </c>
      <c r="AY569" s="374">
        <v>7.178771564003783E-2</v>
      </c>
      <c r="AZ569" s="374">
        <v>0.33987320345920657</v>
      </c>
      <c r="BA569" s="374">
        <v>0.374542975396088</v>
      </c>
      <c r="BB569" s="374">
        <v>0.34050179211469539</v>
      </c>
      <c r="BC569" s="374">
        <v>0.374542975396088</v>
      </c>
      <c r="BD569" s="354">
        <v>54.53</v>
      </c>
      <c r="BE569" s="374">
        <v>0.50896089892741614</v>
      </c>
      <c r="BF569" s="374">
        <v>0.27464408724451211</v>
      </c>
      <c r="BG569" s="354">
        <v>50.48</v>
      </c>
      <c r="BH569" s="354">
        <v>42.06</v>
      </c>
      <c r="BI569" s="354">
        <v>29.58</v>
      </c>
      <c r="BJ569" s="354">
        <v>28.41</v>
      </c>
      <c r="BK569" s="374">
        <v>-0.23461636542072689</v>
      </c>
      <c r="BL569" s="374">
        <v>-2.6153142451543768E-2</v>
      </c>
      <c r="BM569" s="354">
        <v>0</v>
      </c>
      <c r="BN569" s="354">
        <v>0</v>
      </c>
      <c r="BO569" s="374">
        <v>0</v>
      </c>
      <c r="BP569" s="374">
        <v>3.112129551293983E-2</v>
      </c>
      <c r="BQ569" s="374">
        <v>2.2514022403986783E-2</v>
      </c>
      <c r="BR569" s="354">
        <v>207.6</v>
      </c>
      <c r="BS569" s="354">
        <v>239.4</v>
      </c>
      <c r="BT569" s="354">
        <v>190.31</v>
      </c>
      <c r="BU569" s="354">
        <v>30</v>
      </c>
      <c r="BV569" s="354">
        <v>158.51</v>
      </c>
      <c r="BW569" s="354">
        <v>-8.98</v>
      </c>
      <c r="BX569" s="354">
        <v>11.79</v>
      </c>
      <c r="BY569" s="354">
        <v>11.79</v>
      </c>
      <c r="BZ569" s="354">
        <v>0</v>
      </c>
      <c r="CA569" s="354">
        <v>0</v>
      </c>
      <c r="CB569" s="354">
        <v>0.40991398098863879</v>
      </c>
      <c r="CC569" s="354">
        <v>-0.24442545880220529</v>
      </c>
      <c r="CD569" s="354">
        <v>0</v>
      </c>
      <c r="CE569" s="354">
        <v>2.02</v>
      </c>
      <c r="CF569" s="354">
        <v>1.18</v>
      </c>
      <c r="CG569" s="354">
        <v>0.53</v>
      </c>
      <c r="CH569" s="353">
        <v>0.15</v>
      </c>
      <c r="CI569" s="353">
        <v>239.29</v>
      </c>
    </row>
    <row r="570" spans="1:87" ht="13.5" thickBot="1">
      <c r="A570" s="353" t="s">
        <v>1386</v>
      </c>
      <c r="B570" s="353" t="s">
        <v>1387</v>
      </c>
      <c r="C570" s="353" t="s">
        <v>96</v>
      </c>
      <c r="D570" s="353" t="s">
        <v>147</v>
      </c>
      <c r="E570" s="353" t="s">
        <v>949</v>
      </c>
      <c r="F570" s="353" t="s">
        <v>105</v>
      </c>
      <c r="G570" s="353">
        <v>1</v>
      </c>
      <c r="H570" s="353">
        <v>202201</v>
      </c>
      <c r="I570" s="353">
        <v>20221118</v>
      </c>
      <c r="J570" s="353">
        <v>20230224</v>
      </c>
      <c r="K570" s="354">
        <v>3267.15</v>
      </c>
      <c r="L570" s="354">
        <v>35.01</v>
      </c>
      <c r="M570" s="354">
        <v>93</v>
      </c>
      <c r="N570" s="354">
        <v>1.24</v>
      </c>
      <c r="O570" s="354">
        <v>1.0900000000000001</v>
      </c>
      <c r="P570" s="354">
        <v>0.51</v>
      </c>
      <c r="Q570" s="354">
        <v>1.27</v>
      </c>
      <c r="R570" s="354">
        <v>16.510000000000002</v>
      </c>
      <c r="S570" s="354">
        <v>46.67</v>
      </c>
      <c r="T570" s="354">
        <v>22.2</v>
      </c>
      <c r="U570" s="354">
        <v>5.64</v>
      </c>
      <c r="V570" s="354">
        <v>7.53</v>
      </c>
      <c r="W570" s="354">
        <v>4.49</v>
      </c>
      <c r="X570" s="354">
        <v>4.3600000000000003</v>
      </c>
      <c r="Y570" s="374">
        <f t="shared" si="20"/>
        <v>-0.4037184594953519</v>
      </c>
      <c r="Z570" s="374">
        <f t="shared" si="21"/>
        <v>-2.8953229398663627E-2</v>
      </c>
      <c r="AA570" s="354">
        <v>10.64</v>
      </c>
      <c r="AB570" s="354">
        <v>32.25</v>
      </c>
      <c r="AC570" s="354">
        <v>6.21</v>
      </c>
      <c r="AD570" s="354">
        <v>7.8</v>
      </c>
      <c r="AE570" s="354">
        <v>8.0299999999999994</v>
      </c>
      <c r="AF570" s="354">
        <v>0.24</v>
      </c>
      <c r="AG570" s="354">
        <v>93.725910064239841</v>
      </c>
      <c r="AH570" s="354">
        <v>4.5610278372591004</v>
      </c>
      <c r="AI570" s="354">
        <v>1.45610278372591</v>
      </c>
      <c r="AJ570" s="354">
        <v>-1.6488222698072803</v>
      </c>
      <c r="AK570" s="354">
        <v>23.480485294117649</v>
      </c>
      <c r="AL570" s="354">
        <v>3.5</v>
      </c>
      <c r="AM570" s="354">
        <v>1</v>
      </c>
      <c r="AN570" s="354">
        <v>0.37</v>
      </c>
      <c r="AO570" s="354">
        <v>0.69080945853324194</v>
      </c>
      <c r="AP570" s="354">
        <v>7.0236306620209064</v>
      </c>
      <c r="AQ570" s="354">
        <v>44.465779411764707</v>
      </c>
      <c r="AR570" s="354">
        <v>-39.268480519480519</v>
      </c>
      <c r="AS570" s="354">
        <v>3.7580299785867242</v>
      </c>
      <c r="AT570" s="354">
        <v>34.92</v>
      </c>
      <c r="AU570" s="354">
        <v>2.98</v>
      </c>
      <c r="AV570" s="354">
        <v>18.68</v>
      </c>
      <c r="AW570" s="354">
        <v>8958</v>
      </c>
      <c r="AX570" s="354">
        <v>8556.19</v>
      </c>
      <c r="AY570" s="374">
        <v>-5.7089319175515303E-2</v>
      </c>
      <c r="AZ570" s="374">
        <v>-0.34215885947046842</v>
      </c>
      <c r="BA570" s="374">
        <v>-0.53312788906009245</v>
      </c>
      <c r="BB570" s="374">
        <v>-0.34548299837083857</v>
      </c>
      <c r="BC570" s="374">
        <v>-0.53312788906009245</v>
      </c>
      <c r="BD570" s="354">
        <v>16.98</v>
      </c>
      <c r="BE570" s="374">
        <v>0.10112179487179487</v>
      </c>
      <c r="BF570" s="374">
        <v>5.80539656582175E-2</v>
      </c>
      <c r="BG570" s="354">
        <v>14.91</v>
      </c>
      <c r="BH570" s="354">
        <v>18.62</v>
      </c>
      <c r="BI570" s="354">
        <v>6.94</v>
      </c>
      <c r="BJ570" s="354">
        <v>9.4</v>
      </c>
      <c r="BK570" s="374">
        <v>-2.1323529411764706</v>
      </c>
      <c r="BL570" s="374">
        <v>-3.3127713045464934E-2</v>
      </c>
      <c r="BM570" s="354">
        <v>4.57</v>
      </c>
      <c r="BN570" s="354">
        <v>2.84</v>
      </c>
      <c r="BO570" s="374">
        <v>0.32887323943661978</v>
      </c>
      <c r="BP570" s="374">
        <v>0.13340239360219658</v>
      </c>
      <c r="BQ570" s="374">
        <v>-4.8225278438352746E-2</v>
      </c>
      <c r="BR570" s="354">
        <v>1240</v>
      </c>
      <c r="BS570" s="354">
        <v>1437</v>
      </c>
      <c r="BT570" s="354">
        <v>1004</v>
      </c>
      <c r="BU570" s="354">
        <v>451</v>
      </c>
      <c r="BV570" s="354">
        <v>893</v>
      </c>
      <c r="BW570" s="354">
        <v>176.47</v>
      </c>
      <c r="BX570" s="354">
        <v>4.87</v>
      </c>
      <c r="BY570" s="354">
        <v>6.27</v>
      </c>
      <c r="BZ570" s="354">
        <v>26.291666666666668</v>
      </c>
      <c r="CA570" s="354">
        <v>12.09</v>
      </c>
      <c r="CB570" s="354">
        <v>0.58013398608606026</v>
      </c>
      <c r="CC570" s="354">
        <v>3.3147502903600463</v>
      </c>
      <c r="CD570" s="354">
        <v>0.14000000000000001</v>
      </c>
      <c r="CE570" s="354">
        <v>1.54</v>
      </c>
      <c r="CF570" s="354">
        <v>0.63</v>
      </c>
      <c r="CG570" s="354">
        <v>0.63</v>
      </c>
      <c r="CH570" s="353" t="s">
        <v>100</v>
      </c>
      <c r="CI570" s="355">
        <v>3243</v>
      </c>
    </row>
    <row r="571" spans="1:87" ht="13.5" thickBot="1">
      <c r="A571" s="353" t="s">
        <v>1388</v>
      </c>
      <c r="B571" s="353" t="s">
        <v>1389</v>
      </c>
      <c r="C571" s="353" t="s">
        <v>108</v>
      </c>
      <c r="D571" s="353" t="s">
        <v>97</v>
      </c>
      <c r="E571" s="353" t="s">
        <v>1390</v>
      </c>
      <c r="F571" s="353" t="s">
        <v>105</v>
      </c>
      <c r="G571" s="353">
        <v>3</v>
      </c>
      <c r="H571" s="353">
        <v>202203</v>
      </c>
      <c r="I571" s="353">
        <v>20221026</v>
      </c>
      <c r="J571" s="353">
        <v>20230125</v>
      </c>
      <c r="K571" s="354">
        <v>10101.61</v>
      </c>
      <c r="L571" s="354">
        <v>22.31</v>
      </c>
      <c r="M571" s="354">
        <v>453</v>
      </c>
      <c r="N571" s="354">
        <v>1.48</v>
      </c>
      <c r="O571" s="354">
        <v>0.51</v>
      </c>
      <c r="P571" s="354">
        <v>0.6</v>
      </c>
      <c r="Q571" s="354">
        <v>0.51</v>
      </c>
      <c r="R571" s="354">
        <v>23.53</v>
      </c>
      <c r="S571" s="354">
        <v>10.199999999999999</v>
      </c>
      <c r="T571" s="354">
        <v>18.47</v>
      </c>
      <c r="U571" s="354">
        <v>1.74</v>
      </c>
      <c r="V571" s="354">
        <v>1.88</v>
      </c>
      <c r="W571" s="354">
        <v>2.2799999999999998</v>
      </c>
      <c r="X571" s="354">
        <v>2.41</v>
      </c>
      <c r="Y571" s="374">
        <f t="shared" si="20"/>
        <v>0.21276595744680837</v>
      </c>
      <c r="Z571" s="374">
        <f t="shared" si="21"/>
        <v>5.7017543859649189E-2</v>
      </c>
      <c r="AA571" s="354">
        <v>45.42</v>
      </c>
      <c r="AB571" s="354">
        <v>12.76</v>
      </c>
      <c r="AC571" s="354">
        <v>10.19</v>
      </c>
      <c r="AD571" s="354">
        <v>9.7899999999999991</v>
      </c>
      <c r="AE571" s="354">
        <v>9.24</v>
      </c>
      <c r="AF571" s="354">
        <v>0.77</v>
      </c>
      <c r="AG571" s="354">
        <v>62.81978021978022</v>
      </c>
      <c r="AH571" s="354">
        <v>1.7934065934065937</v>
      </c>
      <c r="AI571" s="354">
        <v>1.4307692307692308</v>
      </c>
      <c r="AJ571" s="354">
        <v>0.26813186813186812</v>
      </c>
      <c r="AK571" s="354">
        <v>15.446236559139786</v>
      </c>
      <c r="AL571" s="354">
        <v>7.29</v>
      </c>
      <c r="AM571" s="354">
        <v>2.42</v>
      </c>
      <c r="AN571" s="354">
        <v>0.35</v>
      </c>
      <c r="AO571" s="354">
        <v>0.42313612986740368</v>
      </c>
      <c r="AP571" s="354">
        <v>8.8281021897810223</v>
      </c>
      <c r="AQ571" s="354">
        <v>18.57834101382489</v>
      </c>
      <c r="AR571" s="354">
        <v>99.135245901639365</v>
      </c>
      <c r="AS571" s="354">
        <v>5.3912087912087916</v>
      </c>
      <c r="AT571" s="354">
        <v>9.23</v>
      </c>
      <c r="AU571" s="354">
        <v>0.41</v>
      </c>
      <c r="AV571" s="354">
        <v>7.95</v>
      </c>
      <c r="AW571" s="354">
        <v>26041</v>
      </c>
      <c r="AX571" s="354">
        <v>29560.67</v>
      </c>
      <c r="AY571" s="374">
        <v>-3.546900499672241E-3</v>
      </c>
      <c r="AZ571" s="374">
        <v>5.9993948320944517</v>
      </c>
      <c r="BA571" s="374">
        <v>0.83742850970448779</v>
      </c>
      <c r="BB571" s="374">
        <v>6.117647058823529</v>
      </c>
      <c r="BC571" s="374">
        <v>0.83742850970448779</v>
      </c>
      <c r="BD571" s="354">
        <v>20.329999999999998</v>
      </c>
      <c r="BE571" s="374">
        <v>0.12693169753450514</v>
      </c>
      <c r="BF571" s="374">
        <v>4.0206947524020695E-2</v>
      </c>
      <c r="BG571" s="354">
        <v>11.04</v>
      </c>
      <c r="BH571" s="354">
        <v>6.49</v>
      </c>
      <c r="BI571" s="354">
        <v>4.18</v>
      </c>
      <c r="BJ571" s="354">
        <v>2.75</v>
      </c>
      <c r="BK571" s="374">
        <v>-0.8125960061443932</v>
      </c>
      <c r="BL571" s="374">
        <v>-1.8507504460693418E-2</v>
      </c>
      <c r="BM571" s="354">
        <v>0</v>
      </c>
      <c r="BN571" s="354">
        <v>0</v>
      </c>
      <c r="BO571" s="374">
        <v>0</v>
      </c>
      <c r="BP571" s="374">
        <v>8.1149619611158075E-2</v>
      </c>
      <c r="BQ571" s="374">
        <v>1.2132663716374123E-2</v>
      </c>
      <c r="BR571" s="354">
        <v>1197</v>
      </c>
      <c r="BS571" s="354">
        <v>1681</v>
      </c>
      <c r="BT571" s="354">
        <v>1420</v>
      </c>
      <c r="BU571" s="354">
        <v>3248</v>
      </c>
      <c r="BV571" s="354">
        <v>936</v>
      </c>
      <c r="BW571" s="354">
        <v>52.69</v>
      </c>
      <c r="BX571" s="354">
        <v>2.85</v>
      </c>
      <c r="BY571" s="354">
        <v>2.85</v>
      </c>
      <c r="BZ571" s="354">
        <v>-19.563636363636363</v>
      </c>
      <c r="CA571" s="354">
        <v>43.14</v>
      </c>
      <c r="CB571" s="354">
        <v>0.79294961935702857</v>
      </c>
      <c r="CC571" s="354">
        <v>1.4883211678832118</v>
      </c>
      <c r="CD571" s="354">
        <v>0.74</v>
      </c>
      <c r="CE571" s="354">
        <v>1.29</v>
      </c>
      <c r="CF571" s="354">
        <v>0.72</v>
      </c>
      <c r="CG571" s="354">
        <v>0.41</v>
      </c>
      <c r="CH571" s="353" t="s">
        <v>100</v>
      </c>
      <c r="CI571" s="355">
        <v>4129</v>
      </c>
    </row>
    <row r="572" spans="1:87" ht="13.5" thickBot="1">
      <c r="A572" s="353" t="s">
        <v>1391</v>
      </c>
      <c r="B572" s="353" t="s">
        <v>1392</v>
      </c>
      <c r="C572" s="353" t="s">
        <v>108</v>
      </c>
      <c r="D572" s="353" t="s">
        <v>116</v>
      </c>
      <c r="E572" s="353" t="s">
        <v>159</v>
      </c>
      <c r="F572" s="353" t="s">
        <v>105</v>
      </c>
      <c r="G572" s="353">
        <v>9</v>
      </c>
      <c r="H572" s="353">
        <v>202209</v>
      </c>
      <c r="I572" s="353">
        <v>20221212</v>
      </c>
      <c r="J572" s="353">
        <v>20221212</v>
      </c>
      <c r="K572" s="354">
        <v>3618.65</v>
      </c>
      <c r="L572" s="354">
        <v>20.93</v>
      </c>
      <c r="M572" s="354">
        <v>173</v>
      </c>
      <c r="N572" s="354">
        <v>2.5099999999999998</v>
      </c>
      <c r="O572" s="354">
        <v>-0.3</v>
      </c>
      <c r="P572" s="354">
        <v>-0.27</v>
      </c>
      <c r="Q572" s="354">
        <v>-0.24</v>
      </c>
      <c r="R572" s="354">
        <v>-20</v>
      </c>
      <c r="S572" s="354">
        <v>-160.61000000000001</v>
      </c>
      <c r="T572" s="354">
        <v>-86.92</v>
      </c>
      <c r="U572" s="354">
        <v>-2.48</v>
      </c>
      <c r="V572" s="354">
        <v>-1.51</v>
      </c>
      <c r="W572" s="354">
        <v>-0.85</v>
      </c>
      <c r="X572" s="354">
        <v>-0.05</v>
      </c>
      <c r="Y572" s="374">
        <f t="shared" si="20"/>
        <v>-0.4370860927152318</v>
      </c>
      <c r="Z572" s="374">
        <f t="shared" si="21"/>
        <v>-0.94117647058823528</v>
      </c>
      <c r="AA572" s="354"/>
      <c r="AB572" s="354"/>
      <c r="AC572" s="354"/>
      <c r="AD572" s="354"/>
      <c r="AE572" s="354">
        <v>697.67</v>
      </c>
      <c r="AF572" s="354"/>
      <c r="AG572" s="354">
        <v>10.472495700617031</v>
      </c>
      <c r="AH572" s="354">
        <v>-1.6350979581305671</v>
      </c>
      <c r="AI572" s="354">
        <v>-2.4672687273590515</v>
      </c>
      <c r="AJ572" s="354">
        <v>-2.5365900797073229</v>
      </c>
      <c r="AK572" s="354">
        <v>-8.0777581213591372</v>
      </c>
      <c r="AL572" s="354"/>
      <c r="AM572" s="354">
        <v>5.75</v>
      </c>
      <c r="AN572" s="354">
        <v>3.02</v>
      </c>
      <c r="AO572" s="354">
        <v>1.6072750753168481</v>
      </c>
      <c r="AP572" s="354">
        <v>-11.027009530869002</v>
      </c>
      <c r="AQ572" s="354">
        <v>-6.8221921387467459</v>
      </c>
      <c r="AR572" s="354">
        <v>-6.6357514565012963</v>
      </c>
      <c r="AS572" s="354">
        <v>4.0859843391759041</v>
      </c>
      <c r="AT572" s="354">
        <v>3.89</v>
      </c>
      <c r="AU572" s="354"/>
      <c r="AV572" s="354">
        <v>76.069999999999993</v>
      </c>
      <c r="AW572" s="354">
        <v>1198.5999999999999</v>
      </c>
      <c r="AX572" s="354">
        <v>1526.59</v>
      </c>
      <c r="AY572" s="374">
        <v>0.21278835893059789</v>
      </c>
      <c r="AZ572" s="374">
        <v>-2.4682723185613362</v>
      </c>
      <c r="BA572" s="374">
        <v>-2.8831875321620233</v>
      </c>
      <c r="BB572" s="374">
        <v>-2.4674078389830507</v>
      </c>
      <c r="BC572" s="374">
        <v>-2.8831875321620233</v>
      </c>
      <c r="BD572" s="354">
        <v>-24.05</v>
      </c>
      <c r="BE572" s="374">
        <v>-0.44255420148980418</v>
      </c>
      <c r="BF572" s="374">
        <v>-0.11047558440055774</v>
      </c>
      <c r="BG572" s="354">
        <v>-24.05</v>
      </c>
      <c r="BH572" s="354"/>
      <c r="BI572" s="354">
        <v>-10.53</v>
      </c>
      <c r="BJ572" s="354"/>
      <c r="BK572" s="374">
        <v>2.8096393222019584E-2</v>
      </c>
      <c r="BL572" s="374">
        <v>-6.619372719741232E-3</v>
      </c>
      <c r="BM572" s="354">
        <v>0</v>
      </c>
      <c r="BN572" s="354"/>
      <c r="BO572" s="374">
        <v>0</v>
      </c>
      <c r="BP572" s="374">
        <v>-8.2042045064253249E-2</v>
      </c>
      <c r="BQ572" s="374">
        <v>-0.12727496636765295</v>
      </c>
      <c r="BR572" s="354">
        <v>-158.74</v>
      </c>
      <c r="BS572" s="354">
        <v>-153.63</v>
      </c>
      <c r="BT572" s="354">
        <v>-281.29000000000002</v>
      </c>
      <c r="BU572" s="354" t="s">
        <v>100</v>
      </c>
      <c r="BV572" s="354">
        <v>-162</v>
      </c>
      <c r="BW572" s="354">
        <v>-246.83</v>
      </c>
      <c r="BX572" s="354">
        <v>-8.7200000000000006</v>
      </c>
      <c r="BY572" s="354">
        <v>-14.06</v>
      </c>
      <c r="BZ572" s="354">
        <v>-139.93489065606363</v>
      </c>
      <c r="CA572" s="354">
        <v>0</v>
      </c>
      <c r="CB572" s="354">
        <v>0.63955743807192034</v>
      </c>
      <c r="CC572" s="354">
        <v>2.0294265795107207</v>
      </c>
      <c r="CD572" s="354">
        <v>0</v>
      </c>
      <c r="CE572" s="354">
        <v>1.44</v>
      </c>
      <c r="CF572" s="354"/>
      <c r="CG572" s="354"/>
      <c r="CH572" s="353" t="s">
        <v>100</v>
      </c>
      <c r="CI572" s="353">
        <v>-173.43</v>
      </c>
    </row>
    <row r="573" spans="1:87" ht="13.5" thickBot="1">
      <c r="A573" s="353" t="s">
        <v>1393</v>
      </c>
      <c r="B573" s="353" t="s">
        <v>1394</v>
      </c>
      <c r="C573" s="353" t="s">
        <v>96</v>
      </c>
      <c r="D573" s="353" t="s">
        <v>143</v>
      </c>
      <c r="E573" s="353" t="s">
        <v>400</v>
      </c>
      <c r="F573" s="353" t="s">
        <v>105</v>
      </c>
      <c r="G573" s="353">
        <v>12</v>
      </c>
      <c r="H573" s="353">
        <v>202112</v>
      </c>
      <c r="I573" s="353">
        <v>20221110</v>
      </c>
      <c r="J573" s="353">
        <v>20230209</v>
      </c>
      <c r="K573" s="354">
        <v>6046.85</v>
      </c>
      <c r="L573" s="354">
        <v>28.64</v>
      </c>
      <c r="M573" s="354">
        <v>211</v>
      </c>
      <c r="N573" s="354">
        <v>0.38</v>
      </c>
      <c r="O573" s="354">
        <v>0.28000000000000003</v>
      </c>
      <c r="P573" s="354">
        <v>0.23</v>
      </c>
      <c r="Q573" s="354">
        <v>0.41</v>
      </c>
      <c r="R573" s="354">
        <v>7.14</v>
      </c>
      <c r="S573" s="354">
        <v>14.81</v>
      </c>
      <c r="T573" s="354">
        <v>7.16</v>
      </c>
      <c r="U573" s="354">
        <v>1.25</v>
      </c>
      <c r="V573" s="354">
        <v>1.26</v>
      </c>
      <c r="W573" s="354">
        <v>1.28</v>
      </c>
      <c r="X573" s="354">
        <v>1.31</v>
      </c>
      <c r="Y573" s="374">
        <f t="shared" ref="Y573:Y636" si="22">(W573/V573)-1</f>
        <v>1.5873015873015817E-2</v>
      </c>
      <c r="Z573" s="374">
        <f t="shared" ref="Z573:Z636" si="23">(X573/W573)-1</f>
        <v>2.34375E-2</v>
      </c>
      <c r="AA573" s="354">
        <v>9.3699999999999992</v>
      </c>
      <c r="AB573" s="354"/>
      <c r="AC573" s="354">
        <v>22.91</v>
      </c>
      <c r="AD573" s="354">
        <v>22.34</v>
      </c>
      <c r="AE573" s="354">
        <v>21.9</v>
      </c>
      <c r="AF573" s="354"/>
      <c r="AG573" s="354">
        <v>22.292296602985736</v>
      </c>
      <c r="AH573" s="354">
        <v>1.0378239388824626</v>
      </c>
      <c r="AI573" s="354">
        <v>1.5199936851213212</v>
      </c>
      <c r="AJ573" s="354">
        <v>0.37236697981918648</v>
      </c>
      <c r="AK573" s="354">
        <v>18.875078416993592</v>
      </c>
      <c r="AL573" s="354">
        <v>15.13</v>
      </c>
      <c r="AM573" s="354">
        <v>4.2300000000000004</v>
      </c>
      <c r="AN573" s="354">
        <v>1.28</v>
      </c>
      <c r="AO573" s="354">
        <v>1.5035424493003715</v>
      </c>
      <c r="AP573" s="354">
        <v>15.491997558325105</v>
      </c>
      <c r="AQ573" s="354">
        <v>22.051022029284464</v>
      </c>
      <c r="AR573" s="354">
        <v>90.011778840483856</v>
      </c>
      <c r="AS573" s="354">
        <v>0.81817577890695059</v>
      </c>
      <c r="AT573" s="354">
        <v>6.77</v>
      </c>
      <c r="AU573" s="354">
        <v>3.62</v>
      </c>
      <c r="AV573" s="354">
        <v>-1.3</v>
      </c>
      <c r="AW573" s="354">
        <v>4330.7700000000004</v>
      </c>
      <c r="AX573" s="354">
        <v>4821.68</v>
      </c>
      <c r="AY573" s="374">
        <v>6.4020044743250085E-2</v>
      </c>
      <c r="AZ573" s="374">
        <v>-7.4268558023070655E-2</v>
      </c>
      <c r="BA573" s="374">
        <v>0.4261227531628724</v>
      </c>
      <c r="BB573" s="374">
        <v>-7.4659406149329047E-2</v>
      </c>
      <c r="BC573" s="374">
        <v>0.4261227531628724</v>
      </c>
      <c r="BD573" s="354">
        <v>18.53</v>
      </c>
      <c r="BE573" s="374">
        <v>0.10655360786037132</v>
      </c>
      <c r="BF573" s="374">
        <v>8.2018229600436296E-2</v>
      </c>
      <c r="BG573" s="354">
        <v>11.44</v>
      </c>
      <c r="BH573" s="354">
        <v>10.39</v>
      </c>
      <c r="BI573" s="354">
        <v>8.0299999999999994</v>
      </c>
      <c r="BJ573" s="354">
        <v>7.53</v>
      </c>
      <c r="BK573" s="374">
        <v>-0.75502070603045612</v>
      </c>
      <c r="BL573" s="374">
        <v>-5.1480864701415573E-2</v>
      </c>
      <c r="BM573" s="354">
        <v>3.07</v>
      </c>
      <c r="BN573" s="354">
        <v>3.41</v>
      </c>
      <c r="BO573" s="374">
        <v>0.83829247659947326</v>
      </c>
      <c r="BP573" s="374">
        <v>3.6173716935603437E-2</v>
      </c>
      <c r="BQ573" s="374">
        <v>1.2978981520362025E-2</v>
      </c>
      <c r="BR573" s="354">
        <v>302.31</v>
      </c>
      <c r="BS573" s="354">
        <v>438.86</v>
      </c>
      <c r="BT573" s="354">
        <v>400.27</v>
      </c>
      <c r="BU573" s="354">
        <v>892.52</v>
      </c>
      <c r="BV573" s="354">
        <v>206.19</v>
      </c>
      <c r="BW573" s="354">
        <v>35.369999999999997</v>
      </c>
      <c r="BX573" s="354">
        <v>4.66</v>
      </c>
      <c r="BY573" s="354">
        <v>5.66</v>
      </c>
      <c r="BZ573" s="354">
        <v>10.146959986142386</v>
      </c>
      <c r="CA573" s="354">
        <v>38.33</v>
      </c>
      <c r="CB573" s="354">
        <v>0.57085454611257658</v>
      </c>
      <c r="CC573" s="354">
        <v>2.2312666787801039</v>
      </c>
      <c r="CD573" s="354">
        <v>0.62</v>
      </c>
      <c r="CE573" s="354">
        <v>1.41</v>
      </c>
      <c r="CF573" s="354">
        <v>1.18</v>
      </c>
      <c r="CG573" s="354">
        <v>0.59</v>
      </c>
      <c r="CH573" s="353" t="s">
        <v>100</v>
      </c>
      <c r="CI573" s="355">
        <v>1411.27</v>
      </c>
    </row>
    <row r="574" spans="1:87" ht="13.5" thickBot="1">
      <c r="A574" s="353" t="s">
        <v>1395</v>
      </c>
      <c r="B574" s="353" t="s">
        <v>1396</v>
      </c>
      <c r="C574" s="353" t="s">
        <v>96</v>
      </c>
      <c r="D574" s="353" t="s">
        <v>112</v>
      </c>
      <c r="E574" s="353" t="s">
        <v>502</v>
      </c>
      <c r="F574" s="353" t="s">
        <v>105</v>
      </c>
      <c r="G574" s="353">
        <v>12</v>
      </c>
      <c r="H574" s="353">
        <v>202112</v>
      </c>
      <c r="I574" s="353">
        <v>20221104</v>
      </c>
      <c r="J574" s="353">
        <v>20230228</v>
      </c>
      <c r="K574" s="354">
        <v>4849.4799999999996</v>
      </c>
      <c r="L574" s="354">
        <v>34.130000000000003</v>
      </c>
      <c r="M574" s="354">
        <v>142</v>
      </c>
      <c r="N574" s="354">
        <v>2.4</v>
      </c>
      <c r="O574" s="354">
        <v>0.48</v>
      </c>
      <c r="P574" s="354">
        <v>0.5</v>
      </c>
      <c r="Q574" s="354"/>
      <c r="R574" s="354">
        <v>-85.42</v>
      </c>
      <c r="S574" s="354">
        <v>-58.06</v>
      </c>
      <c r="T574" s="354">
        <v>-38.19</v>
      </c>
      <c r="U574" s="354">
        <v>0.67</v>
      </c>
      <c r="V574" s="354">
        <v>0.9</v>
      </c>
      <c r="W574" s="354">
        <v>0.99</v>
      </c>
      <c r="X574" s="354">
        <v>1.76</v>
      </c>
      <c r="Y574" s="374">
        <f t="shared" si="22"/>
        <v>9.9999999999999867E-2</v>
      </c>
      <c r="Z574" s="374">
        <f t="shared" si="23"/>
        <v>0.7777777777777779</v>
      </c>
      <c r="AA574" s="354">
        <v>-24.96</v>
      </c>
      <c r="AB574" s="354">
        <v>25.09</v>
      </c>
      <c r="AC574" s="354">
        <v>50.94</v>
      </c>
      <c r="AD574" s="354">
        <v>34.590000000000003</v>
      </c>
      <c r="AE574" s="354">
        <v>19.43</v>
      </c>
      <c r="AF574" s="354">
        <v>1.38</v>
      </c>
      <c r="AG574" s="354">
        <v>92.886352112676036</v>
      </c>
      <c r="AH574" s="354">
        <v>-1.0786549295774648</v>
      </c>
      <c r="AI574" s="354">
        <v>0.78789436619718312</v>
      </c>
      <c r="AJ574" s="354">
        <v>0.48139436619718312</v>
      </c>
      <c r="AK574" s="354">
        <v>42.467621848213732</v>
      </c>
      <c r="AL574" s="354">
        <v>19.420000000000002</v>
      </c>
      <c r="AM574" s="354">
        <v>2.52</v>
      </c>
      <c r="AN574" s="354">
        <v>0.37</v>
      </c>
      <c r="AO574" s="354">
        <v>0.26249857655826875</v>
      </c>
      <c r="AP574" s="354">
        <v>68.068809594023392</v>
      </c>
      <c r="AQ574" s="354">
        <v>30.946452033857401</v>
      </c>
      <c r="AR574" s="354">
        <v>50.64981421340589</v>
      </c>
      <c r="AS574" s="354">
        <v>18.246478873239436</v>
      </c>
      <c r="AT574" s="354">
        <v>13.53</v>
      </c>
      <c r="AU574" s="354">
        <v>-10.31</v>
      </c>
      <c r="AV574" s="354">
        <v>-20.64</v>
      </c>
      <c r="AW574" s="354">
        <v>12435</v>
      </c>
      <c r="AX574" s="354">
        <v>14123.6</v>
      </c>
      <c r="AY574" s="374">
        <v>-0.20637602493209775</v>
      </c>
      <c r="AZ574" s="374">
        <v>-1.177806484831489E-2</v>
      </c>
      <c r="BA574" s="374">
        <v>-1.413187694989589</v>
      </c>
      <c r="BB574" s="374">
        <v>-4.0896287489419671E-3</v>
      </c>
      <c r="BC574" s="374">
        <v>-1.413187694989589</v>
      </c>
      <c r="BD574" s="354">
        <v>7.74</v>
      </c>
      <c r="BE574" s="374">
        <v>1.163651270839027E-2</v>
      </c>
      <c r="BF574" s="374">
        <v>-2.2295342066957782E-2</v>
      </c>
      <c r="BG574" s="354">
        <v>4.83</v>
      </c>
      <c r="BH574" s="354">
        <v>4.75</v>
      </c>
      <c r="BI574" s="354">
        <v>1.95</v>
      </c>
      <c r="BJ574" s="354">
        <v>2.2599999999999998</v>
      </c>
      <c r="BK574" s="374">
        <v>-0.38901153904595059</v>
      </c>
      <c r="BL574" s="374">
        <v>-3.2997312632990399E-3</v>
      </c>
      <c r="BM574" s="354">
        <v>0</v>
      </c>
      <c r="BN574" s="354">
        <v>1.27</v>
      </c>
      <c r="BO574" s="374">
        <v>0</v>
      </c>
      <c r="BP574" s="374">
        <v>-3.2237146729750886E-2</v>
      </c>
      <c r="BQ574" s="374">
        <v>1.4387159778756219E-2</v>
      </c>
      <c r="BR574" s="354">
        <v>-43.22</v>
      </c>
      <c r="BS574" s="354">
        <v>31.13</v>
      </c>
      <c r="BT574" s="354">
        <v>248.55</v>
      </c>
      <c r="BU574" s="354">
        <v>1167.3699999999999</v>
      </c>
      <c r="BV574" s="354">
        <v>-440.17</v>
      </c>
      <c r="BW574" s="354">
        <v>-1.18</v>
      </c>
      <c r="BX574" s="354">
        <v>-0.19</v>
      </c>
      <c r="BY574" s="354">
        <v>1</v>
      </c>
      <c r="BZ574" s="354">
        <v>0.54952827144719352</v>
      </c>
      <c r="CA574" s="354">
        <v>33.76</v>
      </c>
      <c r="CB574" s="354">
        <v>0.72008733624454146</v>
      </c>
      <c r="CC574" s="354">
        <v>-25.341590484616141</v>
      </c>
      <c r="CD574" s="354">
        <v>0.51</v>
      </c>
      <c r="CE574" s="354">
        <v>1.55</v>
      </c>
      <c r="CF574" s="354">
        <v>1.42</v>
      </c>
      <c r="CG574" s="354">
        <v>1.19</v>
      </c>
      <c r="CH574" s="353">
        <v>0.01</v>
      </c>
      <c r="CI574" s="355">
        <v>1566.68</v>
      </c>
    </row>
    <row r="575" spans="1:87" ht="13.5" thickBot="1">
      <c r="A575" s="353" t="s">
        <v>1397</v>
      </c>
      <c r="B575" s="353" t="s">
        <v>1398</v>
      </c>
      <c r="C575" s="353" t="s">
        <v>96</v>
      </c>
      <c r="D575" s="353" t="s">
        <v>103</v>
      </c>
      <c r="E575" s="353" t="s">
        <v>257</v>
      </c>
      <c r="F575" s="353" t="s">
        <v>105</v>
      </c>
      <c r="G575" s="353">
        <v>12</v>
      </c>
      <c r="H575" s="353">
        <v>202112</v>
      </c>
      <c r="I575" s="353">
        <v>20221031</v>
      </c>
      <c r="J575" s="353">
        <v>20230222</v>
      </c>
      <c r="K575" s="354">
        <v>3935.25</v>
      </c>
      <c r="L575" s="354">
        <v>30.11</v>
      </c>
      <c r="M575" s="354">
        <v>130.69999999999999</v>
      </c>
      <c r="N575" s="354">
        <v>1.64</v>
      </c>
      <c r="O575" s="354">
        <v>0.24</v>
      </c>
      <c r="P575" s="354">
        <v>0.43</v>
      </c>
      <c r="Q575" s="354">
        <v>0.28000000000000003</v>
      </c>
      <c r="R575" s="354">
        <v>-62.5</v>
      </c>
      <c r="S575" s="354">
        <v>15.38</v>
      </c>
      <c r="T575" s="354">
        <v>-30.01</v>
      </c>
      <c r="U575" s="354">
        <v>0.91</v>
      </c>
      <c r="V575" s="354">
        <v>1.41</v>
      </c>
      <c r="W575" s="354">
        <v>0.91</v>
      </c>
      <c r="X575" s="354">
        <v>1.67</v>
      </c>
      <c r="Y575" s="374">
        <f t="shared" si="22"/>
        <v>-0.35460992907801414</v>
      </c>
      <c r="Z575" s="374">
        <f t="shared" si="23"/>
        <v>0.83516483516483508</v>
      </c>
      <c r="AA575" s="354">
        <v>-4.84</v>
      </c>
      <c r="AB575" s="354">
        <v>13.13</v>
      </c>
      <c r="AC575" s="354">
        <v>33.090000000000003</v>
      </c>
      <c r="AD575" s="354">
        <v>33.21</v>
      </c>
      <c r="AE575" s="354">
        <v>17.98</v>
      </c>
      <c r="AF575" s="354">
        <v>2.5299999999999998</v>
      </c>
      <c r="AG575" s="354">
        <v>26.74473424481458</v>
      </c>
      <c r="AH575" s="354">
        <v>0.64335172107755756</v>
      </c>
      <c r="AI575" s="354">
        <v>-8.0128229650428831E-2</v>
      </c>
      <c r="AJ575" s="354">
        <v>-0.59069799469025197</v>
      </c>
      <c r="AK575" s="354">
        <v>-363.79188866609377</v>
      </c>
      <c r="AL575" s="354">
        <v>13.96</v>
      </c>
      <c r="AM575" s="354">
        <v>2.33</v>
      </c>
      <c r="AN575" s="354">
        <v>1.1299999999999999</v>
      </c>
      <c r="AO575" s="354">
        <v>1.4087308334980635</v>
      </c>
      <c r="AP575" s="354">
        <v>20.58103653643613</v>
      </c>
      <c r="AQ575" s="354">
        <v>-470.19798052134058</v>
      </c>
      <c r="AR575" s="354">
        <v>-63.78239320778178</v>
      </c>
      <c r="AS575" s="354">
        <v>2.6921340749638492</v>
      </c>
      <c r="AT575" s="354">
        <v>12.94</v>
      </c>
      <c r="AU575" s="354">
        <v>-1.76</v>
      </c>
      <c r="AV575" s="354">
        <v>-5.0199999999999996</v>
      </c>
      <c r="AW575" s="354">
        <v>3541.06</v>
      </c>
      <c r="AX575" s="354">
        <v>3565.85</v>
      </c>
      <c r="AY575" s="374">
        <v>-5.0178990347449957E-2</v>
      </c>
      <c r="AZ575" s="374">
        <v>8.27244124271444E-2</v>
      </c>
      <c r="BA575" s="374">
        <v>8.1837324244736831E-2</v>
      </c>
      <c r="BB575" s="374">
        <v>8.9887640449438158E-2</v>
      </c>
      <c r="BC575" s="374">
        <v>8.1837324244736831E-2</v>
      </c>
      <c r="BD575" s="354">
        <v>6.8</v>
      </c>
      <c r="BE575" s="374">
        <v>5.1854522534913433E-2</v>
      </c>
      <c r="BF575" s="374">
        <v>1.9233817556416767E-2</v>
      </c>
      <c r="BG575" s="354">
        <v>3.99</v>
      </c>
      <c r="BH575" s="354">
        <v>6.72</v>
      </c>
      <c r="BI575" s="354">
        <v>2.59</v>
      </c>
      <c r="BJ575" s="354">
        <v>4.38</v>
      </c>
      <c r="BK575" s="374">
        <v>6.3719087176549225</v>
      </c>
      <c r="BL575" s="374">
        <v>-1.9090478161652148E-2</v>
      </c>
      <c r="BM575" s="354">
        <v>2.66</v>
      </c>
      <c r="BN575" s="354">
        <v>2.1</v>
      </c>
      <c r="BO575" s="374">
        <v>1.2434877747122062</v>
      </c>
      <c r="BP575" s="374">
        <v>2.2070384942626333E-2</v>
      </c>
      <c r="BQ575" s="374">
        <v>-2.0264082150608983E-2</v>
      </c>
      <c r="BR575" s="354">
        <v>191.21</v>
      </c>
      <c r="BS575" s="354">
        <v>291.02999999999997</v>
      </c>
      <c r="BT575" s="354">
        <v>281.05</v>
      </c>
      <c r="BU575" s="354">
        <v>1261.77</v>
      </c>
      <c r="BV575" s="354">
        <v>125.95</v>
      </c>
      <c r="BW575" s="354">
        <v>-3.43</v>
      </c>
      <c r="BX575" s="354">
        <v>2.41</v>
      </c>
      <c r="BY575" s="354">
        <v>3.44</v>
      </c>
      <c r="BZ575" s="354">
        <v>3.9250448932538182</v>
      </c>
      <c r="CA575" s="354">
        <v>42.14</v>
      </c>
      <c r="CB575" s="354">
        <v>0.62455315016373769</v>
      </c>
      <c r="CC575" s="354">
        <v>4.6575012120300245</v>
      </c>
      <c r="CD575" s="354">
        <v>0.73</v>
      </c>
      <c r="CE575" s="354">
        <v>2.04</v>
      </c>
      <c r="CF575" s="354">
        <v>1.51</v>
      </c>
      <c r="CG575" s="354">
        <v>0.86</v>
      </c>
      <c r="CH575" s="353" t="s">
        <v>100</v>
      </c>
      <c r="CI575" s="355">
        <v>1837.34</v>
      </c>
    </row>
    <row r="576" spans="1:87" ht="13.5" thickBot="1">
      <c r="A576" s="353" t="s">
        <v>1399</v>
      </c>
      <c r="B576" s="353" t="s">
        <v>1400</v>
      </c>
      <c r="C576" s="353" t="s">
        <v>96</v>
      </c>
      <c r="D576" s="353" t="s">
        <v>176</v>
      </c>
      <c r="E576" s="353" t="s">
        <v>573</v>
      </c>
      <c r="F576" s="353" t="s">
        <v>99</v>
      </c>
      <c r="G576" s="353">
        <v>12</v>
      </c>
      <c r="H576" s="353">
        <v>202112</v>
      </c>
      <c r="I576" s="353">
        <v>20221102</v>
      </c>
      <c r="J576" s="353">
        <v>20230214</v>
      </c>
      <c r="K576" s="354">
        <v>13464.97</v>
      </c>
      <c r="L576" s="354">
        <v>182.57</v>
      </c>
      <c r="M576" s="354">
        <v>74</v>
      </c>
      <c r="N576" s="354">
        <v>1.21</v>
      </c>
      <c r="O576" s="354">
        <v>4.1900000000000004</v>
      </c>
      <c r="P576" s="354">
        <v>3.91</v>
      </c>
      <c r="Q576" s="354">
        <v>3.84</v>
      </c>
      <c r="R576" s="354">
        <v>1.19</v>
      </c>
      <c r="S576" s="354">
        <v>7.2</v>
      </c>
      <c r="T576" s="354">
        <v>3.78</v>
      </c>
      <c r="U576" s="354">
        <v>14.55</v>
      </c>
      <c r="V576" s="354">
        <v>13.05</v>
      </c>
      <c r="W576" s="354">
        <v>15.96</v>
      </c>
      <c r="X576" s="354">
        <v>17.14</v>
      </c>
      <c r="Y576" s="374">
        <f t="shared" si="22"/>
        <v>0.22298850574712636</v>
      </c>
      <c r="Z576" s="374">
        <f t="shared" si="23"/>
        <v>7.3934837092731742E-2</v>
      </c>
      <c r="AA576" s="354">
        <v>10.23</v>
      </c>
      <c r="AB576" s="354">
        <v>16.29</v>
      </c>
      <c r="AC576" s="354">
        <v>11.57</v>
      </c>
      <c r="AD576" s="354">
        <v>11.44</v>
      </c>
      <c r="AE576" s="354">
        <v>10.65</v>
      </c>
      <c r="AF576" s="354">
        <v>0.7</v>
      </c>
      <c r="AG576" s="354">
        <v>44.933240219712332</v>
      </c>
      <c r="AH576" s="354">
        <v>12.812237278575362</v>
      </c>
      <c r="AI576" s="354">
        <v>13.890882475389802</v>
      </c>
      <c r="AJ576" s="354">
        <v>11.94750271954446</v>
      </c>
      <c r="AK576" s="354">
        <v>13.048127094957213</v>
      </c>
      <c r="AL576" s="354">
        <v>11.08</v>
      </c>
      <c r="AM576" s="354">
        <v>6.15</v>
      </c>
      <c r="AN576" s="354">
        <v>4.0199999999999996</v>
      </c>
      <c r="AO576" s="354">
        <v>5.7982763480139425</v>
      </c>
      <c r="AP576" s="354">
        <v>11.368901068633395</v>
      </c>
      <c r="AQ576" s="354">
        <v>18.755852586556117</v>
      </c>
      <c r="AR576" s="354">
        <v>21.806677941105388</v>
      </c>
      <c r="AS576" s="354">
        <v>17.694417211694713</v>
      </c>
      <c r="AT576" s="354">
        <v>29.69</v>
      </c>
      <c r="AU576" s="354">
        <v>5.78</v>
      </c>
      <c r="AV576" s="354">
        <v>18.62</v>
      </c>
      <c r="AW576" s="354">
        <v>2833.74</v>
      </c>
      <c r="AX576" s="354">
        <v>3415.55</v>
      </c>
      <c r="AY576" s="374">
        <v>0.18623189770831633</v>
      </c>
      <c r="AZ576" s="374">
        <v>0.19210157110886433</v>
      </c>
      <c r="BA576" s="374">
        <v>0.27800136793981067</v>
      </c>
      <c r="BB576" s="374">
        <v>0.22413900506058468</v>
      </c>
      <c r="BC576" s="374">
        <v>0.27800136793981067</v>
      </c>
      <c r="BD576" s="354">
        <v>42.85</v>
      </c>
      <c r="BE576" s="374">
        <v>0.18064328118025569</v>
      </c>
      <c r="BF576" s="374">
        <v>7.7456207752797962E-2</v>
      </c>
      <c r="BG576" s="354">
        <v>15.75</v>
      </c>
      <c r="BH576" s="354">
        <v>14.55</v>
      </c>
      <c r="BI576" s="354">
        <v>8.06</v>
      </c>
      <c r="BJ576" s="354">
        <v>8.06</v>
      </c>
      <c r="BK576" s="374">
        <v>-0.13990326095468655</v>
      </c>
      <c r="BL576" s="374">
        <v>-4.3250380928299401E-2</v>
      </c>
      <c r="BM576" s="354">
        <v>0</v>
      </c>
      <c r="BN576" s="354">
        <v>0</v>
      </c>
      <c r="BO576" s="374">
        <v>0</v>
      </c>
      <c r="BP576" s="374">
        <v>7.0688205674898544E-2</v>
      </c>
      <c r="BQ576" s="374">
        <v>6.591725638369357E-2</v>
      </c>
      <c r="BR576" s="354">
        <v>1222.51</v>
      </c>
      <c r="BS576" s="354">
        <v>1513.54</v>
      </c>
      <c r="BT576" s="354">
        <v>1338.28</v>
      </c>
      <c r="BU576" s="354">
        <v>4460.04</v>
      </c>
      <c r="BV576" s="354">
        <v>839.5</v>
      </c>
      <c r="BW576" s="354">
        <v>19.21</v>
      </c>
      <c r="BX576" s="354">
        <v>28.51</v>
      </c>
      <c r="BY576" s="354">
        <v>34.21</v>
      </c>
      <c r="BZ576" s="354">
        <v>11.996200582182508</v>
      </c>
      <c r="CA576" s="354">
        <v>68.06</v>
      </c>
      <c r="CB576" s="354">
        <v>0.84626202469359435</v>
      </c>
      <c r="CC576" s="354">
        <v>3.459750290819481</v>
      </c>
      <c r="CD576" s="354">
        <v>2.13</v>
      </c>
      <c r="CE576" s="354">
        <v>0.99</v>
      </c>
      <c r="CF576" s="354">
        <v>1.04</v>
      </c>
      <c r="CG576" s="354">
        <v>0.49</v>
      </c>
      <c r="CH576" s="353" t="s">
        <v>100</v>
      </c>
      <c r="CI576" s="355">
        <v>2866.58</v>
      </c>
    </row>
    <row r="577" spans="1:87" ht="13.5" thickBot="1">
      <c r="A577" s="353" t="s">
        <v>1401</v>
      </c>
      <c r="B577" s="353" t="s">
        <v>1401</v>
      </c>
      <c r="C577" s="353" t="s">
        <v>96</v>
      </c>
      <c r="D577" s="353" t="s">
        <v>197</v>
      </c>
      <c r="E577" s="353" t="s">
        <v>283</v>
      </c>
      <c r="F577" s="353" t="s">
        <v>99</v>
      </c>
      <c r="G577" s="353">
        <v>12</v>
      </c>
      <c r="H577" s="353">
        <v>202112</v>
      </c>
      <c r="I577" s="353">
        <v>20221101</v>
      </c>
      <c r="J577" s="353">
        <v>20230214</v>
      </c>
      <c r="K577" s="354">
        <v>15767.15</v>
      </c>
      <c r="L577" s="354">
        <v>125.17</v>
      </c>
      <c r="M577" s="354">
        <v>125.97</v>
      </c>
      <c r="N577" s="354">
        <v>0.84</v>
      </c>
      <c r="O577" s="354">
        <v>1.1000000000000001</v>
      </c>
      <c r="P577" s="354">
        <v>2.3199999999999998</v>
      </c>
      <c r="Q577" s="354">
        <v>1.76</v>
      </c>
      <c r="R577" s="354">
        <v>11.82</v>
      </c>
      <c r="S577" s="354">
        <v>1.58</v>
      </c>
      <c r="T577" s="354">
        <v>7.89</v>
      </c>
      <c r="U577" s="354">
        <v>7.2</v>
      </c>
      <c r="V577" s="354">
        <v>6.8</v>
      </c>
      <c r="W577" s="354">
        <v>7.38</v>
      </c>
      <c r="X577" s="354">
        <v>8.2899999999999991</v>
      </c>
      <c r="Y577" s="374">
        <f t="shared" si="22"/>
        <v>8.5294117647058743E-2</v>
      </c>
      <c r="Z577" s="374">
        <f t="shared" si="23"/>
        <v>0.12330623306233046</v>
      </c>
      <c r="AA577" s="354">
        <v>11.18</v>
      </c>
      <c r="AB577" s="354">
        <v>10</v>
      </c>
      <c r="AC577" s="354">
        <v>17.39</v>
      </c>
      <c r="AD577" s="354">
        <v>16.96</v>
      </c>
      <c r="AE577" s="354">
        <v>15.11</v>
      </c>
      <c r="AF577" s="354">
        <v>1.7</v>
      </c>
      <c r="AG577" s="354">
        <v>44.317245531753073</v>
      </c>
      <c r="AH577" s="354">
        <v>5.1947331727722146</v>
      </c>
      <c r="AI577" s="354">
        <v>4.2757320319432122</v>
      </c>
      <c r="AJ577" s="354">
        <v>3.2291798707060462</v>
      </c>
      <c r="AK577" s="354">
        <v>29.07104539559014</v>
      </c>
      <c r="AL577" s="354">
        <v>14.76</v>
      </c>
      <c r="AM577" s="354">
        <v>4.92</v>
      </c>
      <c r="AN577" s="354">
        <v>2.82</v>
      </c>
      <c r="AO577" s="354">
        <v>3.3759350721321439</v>
      </c>
      <c r="AP577" s="354">
        <v>16.936899730941704</v>
      </c>
      <c r="AQ577" s="354">
        <v>34.991000926440613</v>
      </c>
      <c r="AR577" s="354">
        <v>46.33131305201178</v>
      </c>
      <c r="AS577" s="354">
        <v>2.8821777158068196</v>
      </c>
      <c r="AT577" s="354">
        <v>25.43</v>
      </c>
      <c r="AU577" s="354">
        <v>7.86</v>
      </c>
      <c r="AV577" s="354">
        <v>8.68</v>
      </c>
      <c r="AW577" s="354">
        <v>5045.2</v>
      </c>
      <c r="AX577" s="354">
        <v>5682.51</v>
      </c>
      <c r="AY577" s="374">
        <v>8.6835699360203356E-2</v>
      </c>
      <c r="AZ577" s="374">
        <v>0.33544877606527651</v>
      </c>
      <c r="BA577" s="374">
        <v>0.14205052005943536</v>
      </c>
      <c r="BB577" s="374">
        <v>0.34914784587040804</v>
      </c>
      <c r="BC577" s="374">
        <v>0.14205052005943536</v>
      </c>
      <c r="BD577" s="354">
        <v>29.34</v>
      </c>
      <c r="BE577" s="374">
        <v>0.16586049772169645</v>
      </c>
      <c r="BF577" s="374">
        <v>7.9076218041485763E-2</v>
      </c>
      <c r="BG577" s="354">
        <v>15.63</v>
      </c>
      <c r="BH577" s="354">
        <v>14.23</v>
      </c>
      <c r="BI577" s="354">
        <v>8.4499999999999993</v>
      </c>
      <c r="BJ577" s="354">
        <v>8.06</v>
      </c>
      <c r="BK577" s="374">
        <v>-0.24476561052436535</v>
      </c>
      <c r="BL577" s="374">
        <v>-2.3615009206457035E-2</v>
      </c>
      <c r="BM577" s="354">
        <v>1.69</v>
      </c>
      <c r="BN577" s="354">
        <v>1.6</v>
      </c>
      <c r="BO577" s="374">
        <v>0.40810565807533938</v>
      </c>
      <c r="BP577" s="374">
        <v>4.1791900022302611E-2</v>
      </c>
      <c r="BQ577" s="374">
        <v>2.5978920922816146E-2</v>
      </c>
      <c r="BR577" s="354">
        <v>1024.9000000000001</v>
      </c>
      <c r="BS577" s="354">
        <v>1195.8</v>
      </c>
      <c r="BT577" s="354">
        <v>1065.8</v>
      </c>
      <c r="BU577" s="354">
        <v>2731.7</v>
      </c>
      <c r="BV577" s="354">
        <v>736.5</v>
      </c>
      <c r="BW577" s="354">
        <v>33.54</v>
      </c>
      <c r="BX577" s="354">
        <v>11.72</v>
      </c>
      <c r="BY577" s="354">
        <v>16.34</v>
      </c>
      <c r="BZ577" s="354">
        <v>8.4499999999999993</v>
      </c>
      <c r="CA577" s="354">
        <v>46.03</v>
      </c>
      <c r="CB577" s="354">
        <v>0.70239765158341616</v>
      </c>
      <c r="CC577" s="354">
        <v>2.8654708520179373</v>
      </c>
      <c r="CD577" s="354">
        <v>0.85</v>
      </c>
      <c r="CE577" s="354">
        <v>1.41</v>
      </c>
      <c r="CF577" s="354">
        <v>1</v>
      </c>
      <c r="CG577" s="354">
        <v>0.27</v>
      </c>
      <c r="CH577" s="353" t="s">
        <v>100</v>
      </c>
      <c r="CI577" s="355">
        <v>3051.9</v>
      </c>
    </row>
    <row r="578" spans="1:87" ht="13.5" thickBot="1">
      <c r="A578" s="353" t="s">
        <v>1402</v>
      </c>
      <c r="B578" s="353" t="s">
        <v>1403</v>
      </c>
      <c r="C578" s="353" t="s">
        <v>96</v>
      </c>
      <c r="D578" s="353" t="s">
        <v>129</v>
      </c>
      <c r="E578" s="353" t="s">
        <v>139</v>
      </c>
      <c r="F578" s="353" t="s">
        <v>105</v>
      </c>
      <c r="G578" s="353">
        <v>12</v>
      </c>
      <c r="H578" s="353">
        <v>202112</v>
      </c>
      <c r="I578" s="353">
        <v>20221030</v>
      </c>
      <c r="J578" s="353">
        <v>20230228</v>
      </c>
      <c r="K578" s="354">
        <v>9259.66</v>
      </c>
      <c r="L578" s="354">
        <v>15.8</v>
      </c>
      <c r="M578" s="354">
        <v>586</v>
      </c>
      <c r="N578" s="354">
        <v>1.06</v>
      </c>
      <c r="O578" s="354">
        <v>0.37</v>
      </c>
      <c r="P578" s="354">
        <v>0.22</v>
      </c>
      <c r="Q578" s="354">
        <v>0.23</v>
      </c>
      <c r="R578" s="354">
        <v>8.11</v>
      </c>
      <c r="S578" s="354">
        <v>-8.89</v>
      </c>
      <c r="T578" s="354">
        <v>6.97</v>
      </c>
      <c r="U578" s="354">
        <v>1.7</v>
      </c>
      <c r="V578" s="354">
        <v>1.91</v>
      </c>
      <c r="W578" s="354">
        <v>1.41</v>
      </c>
      <c r="X578" s="354">
        <v>1.26</v>
      </c>
      <c r="Y578" s="374">
        <f t="shared" si="22"/>
        <v>-0.26178010471204194</v>
      </c>
      <c r="Z578" s="374">
        <f t="shared" si="23"/>
        <v>-0.10638297872340419</v>
      </c>
      <c r="AA578" s="354">
        <v>-4.03</v>
      </c>
      <c r="AB578" s="354"/>
      <c r="AC578" s="354">
        <v>9.2899999999999991</v>
      </c>
      <c r="AD578" s="354">
        <v>11.23</v>
      </c>
      <c r="AE578" s="354">
        <v>12.52</v>
      </c>
      <c r="AF578" s="354"/>
      <c r="AG578" s="354">
        <v>32.459723753153526</v>
      </c>
      <c r="AH578" s="354">
        <v>1.3007958609286516</v>
      </c>
      <c r="AI578" s="354">
        <v>3.8116299842820087</v>
      </c>
      <c r="AJ578" s="354">
        <v>2.515223833519642</v>
      </c>
      <c r="AK578" s="354">
        <v>3.4721366067994568</v>
      </c>
      <c r="AL578" s="354">
        <v>2.96</v>
      </c>
      <c r="AM578" s="354">
        <v>0.55000000000000004</v>
      </c>
      <c r="AN578" s="354">
        <v>0.45</v>
      </c>
      <c r="AO578" s="354">
        <v>1.1449291875149197</v>
      </c>
      <c r="AP578" s="354">
        <v>6.7731559370974255</v>
      </c>
      <c r="AQ578" s="354">
        <v>9.7501817586990516</v>
      </c>
      <c r="AR578" s="354">
        <v>14.775657199324391</v>
      </c>
      <c r="AS578" s="354">
        <v>1.8975817294591699</v>
      </c>
      <c r="AT578" s="354">
        <v>28.76</v>
      </c>
      <c r="AU578" s="354">
        <v>1.27</v>
      </c>
      <c r="AV578" s="354">
        <v>2.2000000000000002</v>
      </c>
      <c r="AW578" s="354">
        <v>20846.45</v>
      </c>
      <c r="AX578" s="354">
        <v>19373.490000000002</v>
      </c>
      <c r="AY578" s="374">
        <v>-1.3459720703152232E-2</v>
      </c>
      <c r="AZ578" s="374">
        <v>-0.16753079114410538</v>
      </c>
      <c r="BA578" s="374">
        <v>-0.19619737642059201</v>
      </c>
      <c r="BB578" s="374">
        <v>-0.16414141414141412</v>
      </c>
      <c r="BC578" s="374">
        <v>-0.19619737642059201</v>
      </c>
      <c r="BD578" s="354">
        <v>6.03</v>
      </c>
      <c r="BE578" s="374">
        <v>5.0203548941499011E-2</v>
      </c>
      <c r="BF578" s="374">
        <v>2.0741505098290113E-2</v>
      </c>
      <c r="BG578" s="354">
        <v>4.0599999999999996</v>
      </c>
      <c r="BH578" s="354">
        <v>6.54</v>
      </c>
      <c r="BI578" s="354">
        <v>2.5499999999999998</v>
      </c>
      <c r="BJ578" s="354">
        <v>4.0599999999999996</v>
      </c>
      <c r="BK578" s="374">
        <v>-0.34011857292243669</v>
      </c>
      <c r="BL578" s="374">
        <v>-3.9938915088161171E-2</v>
      </c>
      <c r="BM578" s="354">
        <v>3.11</v>
      </c>
      <c r="BN578" s="354">
        <v>1.3</v>
      </c>
      <c r="BO578" s="374">
        <v>0.32149548792494054</v>
      </c>
      <c r="BP578" s="374">
        <v>9.8288251231905363E-2</v>
      </c>
      <c r="BQ578" s="374">
        <v>0.16154295655232126</v>
      </c>
      <c r="BR578" s="354">
        <v>2278.0100000000002</v>
      </c>
      <c r="BS578" s="354">
        <v>4198.9799999999996</v>
      </c>
      <c r="BT578" s="354">
        <v>3125.45</v>
      </c>
      <c r="BU578" s="354">
        <v>7864</v>
      </c>
      <c r="BV578" s="354">
        <v>1146.79</v>
      </c>
      <c r="BW578" s="354">
        <v>-13.78</v>
      </c>
      <c r="BX578" s="354">
        <v>4.01</v>
      </c>
      <c r="BY578" s="354">
        <v>4.84</v>
      </c>
      <c r="BZ578" s="354">
        <v>4.5305273116874707</v>
      </c>
      <c r="CA578" s="354">
        <v>32.53</v>
      </c>
      <c r="CB578" s="354">
        <v>0.56425588576497665</v>
      </c>
      <c r="CC578" s="354">
        <v>3.9355228423242958</v>
      </c>
      <c r="CD578" s="354">
        <v>0.48</v>
      </c>
      <c r="CE578" s="354">
        <v>1.34</v>
      </c>
      <c r="CF578" s="354">
        <v>0.82</v>
      </c>
      <c r="CG578" s="354">
        <v>0.32</v>
      </c>
      <c r="CH578" s="353" t="s">
        <v>100</v>
      </c>
      <c r="CI578" s="355">
        <v>16538.599999999999</v>
      </c>
    </row>
    <row r="579" spans="1:87" ht="13.5" thickBot="1">
      <c r="A579" s="353" t="s">
        <v>1404</v>
      </c>
      <c r="B579" s="353" t="s">
        <v>1405</v>
      </c>
      <c r="C579" s="353" t="s">
        <v>96</v>
      </c>
      <c r="D579" s="353" t="s">
        <v>143</v>
      </c>
      <c r="E579" s="353" t="s">
        <v>772</v>
      </c>
      <c r="F579" s="353" t="s">
        <v>105</v>
      </c>
      <c r="G579" s="353">
        <v>12</v>
      </c>
      <c r="H579" s="353">
        <v>202112</v>
      </c>
      <c r="I579" s="353">
        <v>20221028</v>
      </c>
      <c r="J579" s="353">
        <v>20230227</v>
      </c>
      <c r="K579" s="354">
        <v>27409.21</v>
      </c>
      <c r="L579" s="354">
        <v>76.599999999999994</v>
      </c>
      <c r="M579" s="354">
        <v>358</v>
      </c>
      <c r="N579" s="354">
        <v>0.93</v>
      </c>
      <c r="O579" s="354">
        <v>1.25</v>
      </c>
      <c r="P579" s="354">
        <v>1.28</v>
      </c>
      <c r="Q579" s="354"/>
      <c r="R579" s="354">
        <v>-17.600000000000001</v>
      </c>
      <c r="S579" s="354">
        <v>5.77</v>
      </c>
      <c r="T579" s="354">
        <v>-15.01</v>
      </c>
      <c r="U579" s="354">
        <v>3.71</v>
      </c>
      <c r="V579" s="354">
        <v>3.46</v>
      </c>
      <c r="W579" s="354">
        <v>3.69</v>
      </c>
      <c r="X579" s="354">
        <v>4.43</v>
      </c>
      <c r="Y579" s="374">
        <f t="shared" si="22"/>
        <v>6.6473988439306408E-2</v>
      </c>
      <c r="Z579" s="374">
        <f t="shared" si="23"/>
        <v>0.20054200542005418</v>
      </c>
      <c r="AA579" s="354">
        <v>-10.92</v>
      </c>
      <c r="AB579" s="354">
        <v>11.43</v>
      </c>
      <c r="AC579" s="354">
        <v>20.65</v>
      </c>
      <c r="AD579" s="354">
        <v>20.76</v>
      </c>
      <c r="AE579" s="354">
        <v>17.309999999999999</v>
      </c>
      <c r="AF579" s="354">
        <v>1.82</v>
      </c>
      <c r="AG579" s="354">
        <v>1783.9732644967698</v>
      </c>
      <c r="AH579" s="354">
        <v>74.506188229398916</v>
      </c>
      <c r="AI579" s="354">
        <v>39.525169547201386</v>
      </c>
      <c r="AJ579" s="354">
        <v>8.3560953790661205</v>
      </c>
      <c r="AK579" s="354">
        <v>39.826814610374264</v>
      </c>
      <c r="AL579" s="354">
        <v>9.9</v>
      </c>
      <c r="AM579" s="354">
        <v>1.68</v>
      </c>
      <c r="AN579" s="354">
        <v>0.87</v>
      </c>
      <c r="AO579" s="354">
        <v>0.1003976814568275</v>
      </c>
      <c r="AP579" s="354">
        <v>1.1022937061151341</v>
      </c>
      <c r="AQ579" s="354">
        <v>4.531461384942375</v>
      </c>
      <c r="AR579" s="354">
        <v>21.43426701245485</v>
      </c>
      <c r="AS579" s="354">
        <v>109.56545797200242</v>
      </c>
      <c r="AT579" s="354">
        <v>45.63</v>
      </c>
      <c r="AU579" s="354">
        <v>2.77</v>
      </c>
      <c r="AV579" s="354">
        <v>18.68</v>
      </c>
      <c r="AW579" s="354">
        <v>27436.46</v>
      </c>
      <c r="AX579" s="354">
        <v>32629.84</v>
      </c>
      <c r="AY579" s="374">
        <v>0.1283962788508741</v>
      </c>
      <c r="AZ579" s="374">
        <v>15.764248704663212</v>
      </c>
      <c r="BA579" s="374">
        <v>0.25275281304965908</v>
      </c>
      <c r="BB579" s="374">
        <v>15.76424817514523</v>
      </c>
      <c r="BC579" s="374">
        <v>0.25275281304965908</v>
      </c>
      <c r="BD579" s="354">
        <v>10.38</v>
      </c>
      <c r="BE579" s="374">
        <v>0.27363408902799846</v>
      </c>
      <c r="BF579" s="374">
        <v>9.8175323599270864E-2</v>
      </c>
      <c r="BG579" s="354">
        <v>6.82</v>
      </c>
      <c r="BH579" s="354">
        <v>5.23</v>
      </c>
      <c r="BI579" s="354">
        <v>4.66</v>
      </c>
      <c r="BJ579" s="354">
        <v>3.78</v>
      </c>
      <c r="BK579" s="374">
        <v>-0.72750972212401899</v>
      </c>
      <c r="BL579" s="374">
        <v>-1.6118484332947963E-2</v>
      </c>
      <c r="BM579" s="354">
        <v>2.23</v>
      </c>
      <c r="BN579" s="354">
        <v>1.66</v>
      </c>
      <c r="BO579" s="374">
        <v>0.45964074681365941</v>
      </c>
      <c r="BP579" s="374">
        <v>4.7330711300160609E-2</v>
      </c>
      <c r="BQ579" s="374">
        <v>0.10977529399719024</v>
      </c>
      <c r="BR579" s="354">
        <v>2833</v>
      </c>
      <c r="BS579" s="354">
        <v>4197</v>
      </c>
      <c r="BT579" s="354">
        <v>2769.46</v>
      </c>
      <c r="BU579" s="354">
        <v>9064</v>
      </c>
      <c r="BV579" s="354">
        <v>1388</v>
      </c>
      <c r="BW579" s="354">
        <v>638.29999999999995</v>
      </c>
      <c r="BX579" s="354">
        <v>4.5599999999999996</v>
      </c>
      <c r="BY579" s="354">
        <v>4.5599999999999996</v>
      </c>
      <c r="BZ579" s="354">
        <v>3.5564142194744979</v>
      </c>
      <c r="CA579" s="354">
        <v>31.69</v>
      </c>
      <c r="CB579" s="354">
        <v>0.53320321850085617</v>
      </c>
      <c r="CC579" s="354">
        <v>0.63382122770506188</v>
      </c>
      <c r="CD579" s="354">
        <v>0.46</v>
      </c>
      <c r="CE579" s="354">
        <v>1.4</v>
      </c>
      <c r="CF579" s="354">
        <v>1.32</v>
      </c>
      <c r="CG579" s="354">
        <v>0.93</v>
      </c>
      <c r="CH579" s="353" t="s">
        <v>100</v>
      </c>
      <c r="CI579" s="355">
        <v>16336</v>
      </c>
    </row>
    <row r="580" spans="1:87" ht="13.5" thickBot="1">
      <c r="A580" s="353" t="s">
        <v>1406</v>
      </c>
      <c r="B580" s="353" t="s">
        <v>1407</v>
      </c>
      <c r="C580" s="353" t="s">
        <v>96</v>
      </c>
      <c r="D580" s="353" t="s">
        <v>97</v>
      </c>
      <c r="E580" s="353" t="s">
        <v>707</v>
      </c>
      <c r="F580" s="353" t="s">
        <v>105</v>
      </c>
      <c r="G580" s="353">
        <v>6</v>
      </c>
      <c r="H580" s="353">
        <v>202206</v>
      </c>
      <c r="I580" s="353">
        <v>20221107</v>
      </c>
      <c r="J580" s="353">
        <v>20230130</v>
      </c>
      <c r="K580" s="354">
        <v>4584.78</v>
      </c>
      <c r="L580" s="354">
        <v>125.31</v>
      </c>
      <c r="M580" s="354">
        <v>37</v>
      </c>
      <c r="N580" s="354">
        <v>1.05</v>
      </c>
      <c r="O580" s="354">
        <v>1.74</v>
      </c>
      <c r="P580" s="354">
        <v>1.89</v>
      </c>
      <c r="Q580" s="354">
        <v>1.83</v>
      </c>
      <c r="R580" s="354">
        <v>13.22</v>
      </c>
      <c r="S580" s="354">
        <v>8.39</v>
      </c>
      <c r="T580" s="354">
        <v>5.42</v>
      </c>
      <c r="U580" s="354">
        <v>5.93</v>
      </c>
      <c r="V580" s="354">
        <v>6</v>
      </c>
      <c r="W580" s="354">
        <v>7.48</v>
      </c>
      <c r="X580" s="354">
        <v>7.89</v>
      </c>
      <c r="Y580" s="374">
        <f t="shared" si="22"/>
        <v>0.24666666666666681</v>
      </c>
      <c r="Z580" s="374">
        <f t="shared" si="23"/>
        <v>5.4812834224598816E-2</v>
      </c>
      <c r="AA580" s="354">
        <v>18.8</v>
      </c>
      <c r="AB580" s="354"/>
      <c r="AC580" s="354">
        <v>18.84</v>
      </c>
      <c r="AD580" s="354">
        <v>16.75</v>
      </c>
      <c r="AE580" s="354">
        <v>15.88</v>
      </c>
      <c r="AF580" s="354"/>
      <c r="AG580" s="354">
        <v>65.000301138852393</v>
      </c>
      <c r="AH580" s="354">
        <v>6.0321944809461234</v>
      </c>
      <c r="AI580" s="354">
        <v>3.9932380639509417</v>
      </c>
      <c r="AJ580" s="354">
        <v>2.1887319316688569</v>
      </c>
      <c r="AK580" s="354">
        <v>31.342984814725945</v>
      </c>
      <c r="AL580" s="354">
        <v>18.989999999999998</v>
      </c>
      <c r="AM580" s="354">
        <v>3.52</v>
      </c>
      <c r="AN580" s="354">
        <v>1.93</v>
      </c>
      <c r="AO580" s="354">
        <v>1.8282554033115013</v>
      </c>
      <c r="AP580" s="354">
        <v>16.19327809838585</v>
      </c>
      <c r="AQ580" s="354">
        <v>29.759596064854488</v>
      </c>
      <c r="AR580" s="354">
        <v>54.294977861163225</v>
      </c>
      <c r="AS580" s="354">
        <v>13.682544897065265</v>
      </c>
      <c r="AT580" s="354">
        <v>35.6</v>
      </c>
      <c r="AU580" s="354">
        <v>11.63</v>
      </c>
      <c r="AV580" s="354">
        <v>20.37</v>
      </c>
      <c r="AW580" s="354">
        <v>2262.2199999999998</v>
      </c>
      <c r="AX580" s="354">
        <v>2629.63</v>
      </c>
      <c r="AY580" s="374">
        <v>0.14466365702786391</v>
      </c>
      <c r="AZ580" s="374">
        <v>0.30721102582856741</v>
      </c>
      <c r="BA580" s="374">
        <v>0.28407522870138496</v>
      </c>
      <c r="BB580" s="374">
        <v>0.30944625407166115</v>
      </c>
      <c r="BC580" s="374">
        <v>0.28407522870138496</v>
      </c>
      <c r="BD580" s="354">
        <v>17.739999999999998</v>
      </c>
      <c r="BE580" s="374">
        <v>0.16718483984711899</v>
      </c>
      <c r="BF580" s="374">
        <v>0.11839825130128782</v>
      </c>
      <c r="BG580" s="354">
        <v>17.510000000000002</v>
      </c>
      <c r="BH580" s="354">
        <v>13.82</v>
      </c>
      <c r="BI580" s="354">
        <v>12.23</v>
      </c>
      <c r="BJ580" s="354">
        <v>9.92</v>
      </c>
      <c r="BK580" s="374">
        <v>-0.45189044664587119</v>
      </c>
      <c r="BL580" s="374">
        <v>-2.7761504187916512E-2</v>
      </c>
      <c r="BM580" s="354">
        <v>0</v>
      </c>
      <c r="BN580" s="354">
        <v>0</v>
      </c>
      <c r="BO580" s="374">
        <v>0</v>
      </c>
      <c r="BP580" s="374">
        <v>4.8195865140189545E-2</v>
      </c>
      <c r="BQ580" s="374">
        <v>1.7487471489843854E-2</v>
      </c>
      <c r="BR580" s="354">
        <v>207.4</v>
      </c>
      <c r="BS580" s="354">
        <v>248.92</v>
      </c>
      <c r="BT580" s="354">
        <v>242.69</v>
      </c>
      <c r="BU580" s="354">
        <v>15.28</v>
      </c>
      <c r="BV580" s="354">
        <v>200.38</v>
      </c>
      <c r="BW580" s="354">
        <v>35.08</v>
      </c>
      <c r="BX580" s="354">
        <v>9.2799999999999994</v>
      </c>
      <c r="BY580" s="354">
        <v>9.31</v>
      </c>
      <c r="BZ580" s="354">
        <v>284.24269377382467</v>
      </c>
      <c r="CA580" s="354">
        <v>0.7</v>
      </c>
      <c r="CB580" s="354">
        <v>0.30145157475183559</v>
      </c>
      <c r="CC580" s="354">
        <v>-0.86157938127408451</v>
      </c>
      <c r="CD580" s="354">
        <v>0.01</v>
      </c>
      <c r="CE580" s="354">
        <v>2.95</v>
      </c>
      <c r="CF580" s="354">
        <v>1.8</v>
      </c>
      <c r="CG580" s="354">
        <v>0.98</v>
      </c>
      <c r="CH580" s="353" t="s">
        <v>100</v>
      </c>
      <c r="CI580" s="355">
        <v>1253.68</v>
      </c>
    </row>
    <row r="581" spans="1:87" ht="13.5" thickBot="1">
      <c r="A581" s="353" t="s">
        <v>1408</v>
      </c>
      <c r="B581" s="353" t="s">
        <v>1409</v>
      </c>
      <c r="C581" s="353" t="s">
        <v>108</v>
      </c>
      <c r="D581" s="353" t="s">
        <v>129</v>
      </c>
      <c r="E581" s="353" t="s">
        <v>299</v>
      </c>
      <c r="F581" s="353" t="s">
        <v>105</v>
      </c>
      <c r="G581" s="353">
        <v>12</v>
      </c>
      <c r="H581" s="353">
        <v>202112</v>
      </c>
      <c r="I581" s="353">
        <v>20221103</v>
      </c>
      <c r="J581" s="353">
        <v>20230223</v>
      </c>
      <c r="K581" s="354">
        <v>4078.6</v>
      </c>
      <c r="L581" s="354">
        <v>43.1</v>
      </c>
      <c r="M581" s="354">
        <v>95</v>
      </c>
      <c r="N581" s="354">
        <v>1</v>
      </c>
      <c r="O581" s="354">
        <v>-1.19</v>
      </c>
      <c r="P581" s="354">
        <v>-1.25</v>
      </c>
      <c r="Q581" s="354">
        <v>-1.21</v>
      </c>
      <c r="R581" s="354">
        <v>-7.56</v>
      </c>
      <c r="S581" s="354">
        <v>77.88</v>
      </c>
      <c r="T581" s="354">
        <v>30.05</v>
      </c>
      <c r="U581" s="354">
        <v>-2.89</v>
      </c>
      <c r="V581" s="354">
        <v>-3.27</v>
      </c>
      <c r="W581" s="354">
        <v>-4.09</v>
      </c>
      <c r="X581" s="354">
        <v>-4.59</v>
      </c>
      <c r="Y581" s="374">
        <f t="shared" si="22"/>
        <v>0.25076452599388377</v>
      </c>
      <c r="Z581" s="374">
        <f t="shared" si="23"/>
        <v>0.12224938875305624</v>
      </c>
      <c r="AA581" s="354"/>
      <c r="AB581" s="354"/>
      <c r="AC581" s="354"/>
      <c r="AD581" s="354"/>
      <c r="AE581" s="354"/>
      <c r="AF581" s="354"/>
      <c r="AG581" s="354">
        <v>1.5809957550289042</v>
      </c>
      <c r="AH581" s="354">
        <v>-3.0092898739307579</v>
      </c>
      <c r="AI581" s="354">
        <v>-2.6244480470999809</v>
      </c>
      <c r="AJ581" s="354">
        <v>-2.900520488918279</v>
      </c>
      <c r="AK581" s="354">
        <v>-16.654930566562221</v>
      </c>
      <c r="AL581" s="354"/>
      <c r="AM581" s="354"/>
      <c r="AN581" s="354">
        <v>27.52</v>
      </c>
      <c r="AO581" s="354">
        <v>31.915828537890185</v>
      </c>
      <c r="AP581" s="354">
        <v>-20.228046040901493</v>
      </c>
      <c r="AQ581" s="354">
        <v>-19.226438676273961</v>
      </c>
      <c r="AR581" s="354">
        <v>-17.396460266154801</v>
      </c>
      <c r="AS581" s="354">
        <v>9.2542929670001488</v>
      </c>
      <c r="AT581" s="354">
        <v>-0.17</v>
      </c>
      <c r="AU581" s="354">
        <v>44.9</v>
      </c>
      <c r="AV581" s="354">
        <v>26.15</v>
      </c>
      <c r="AW581" s="354">
        <v>70.430000000000007</v>
      </c>
      <c r="AX581" s="354">
        <v>87.58</v>
      </c>
      <c r="AY581" s="374">
        <v>0.26151751809128038</v>
      </c>
      <c r="AZ581" s="374">
        <v>-0.6915232932673423</v>
      </c>
      <c r="BA581" s="374">
        <v>-0.98325580405139279</v>
      </c>
      <c r="BB581" s="374">
        <v>-0.3606100748236345</v>
      </c>
      <c r="BC581" s="374">
        <v>-0.98325580405139279</v>
      </c>
      <c r="BD581" s="354">
        <v>-225.84</v>
      </c>
      <c r="BE581" s="374">
        <v>-0.2189931613413176</v>
      </c>
      <c r="BF581" s="374">
        <v>-0.2622260472266188</v>
      </c>
      <c r="BG581" s="354">
        <v>-64.319999999999993</v>
      </c>
      <c r="BH581" s="354">
        <v>-116.69</v>
      </c>
      <c r="BI581" s="354">
        <v>-29.02</v>
      </c>
      <c r="BJ581" s="354">
        <v>-41.65</v>
      </c>
      <c r="BK581" s="374">
        <v>0.10519257263383767</v>
      </c>
      <c r="BL581" s="374">
        <v>-0.17461934413179431</v>
      </c>
      <c r="BM581" s="354">
        <v>0</v>
      </c>
      <c r="BN581" s="354">
        <v>0</v>
      </c>
      <c r="BO581" s="374">
        <v>0</v>
      </c>
      <c r="BP581" s="374">
        <v>-6.884671411417885E-2</v>
      </c>
      <c r="BQ581" s="374">
        <v>-6.6358281604170191E-2</v>
      </c>
      <c r="BR581" s="354">
        <v>-185.98</v>
      </c>
      <c r="BS581" s="354">
        <v>-183.71</v>
      </c>
      <c r="BT581" s="354">
        <v>-213.04</v>
      </c>
      <c r="BU581" s="354">
        <v>142.84</v>
      </c>
      <c r="BV581" s="354">
        <v>-215.31</v>
      </c>
      <c r="BW581" s="354">
        <v>-69.150000000000006</v>
      </c>
      <c r="BX581" s="354">
        <v>-190.34</v>
      </c>
      <c r="BY581" s="354">
        <v>-173.52</v>
      </c>
      <c r="BZ581" s="354">
        <v>-5.0460162301733682</v>
      </c>
      <c r="CA581" s="354">
        <v>63.88</v>
      </c>
      <c r="CB581" s="354">
        <v>1.0148490512202579</v>
      </c>
      <c r="CC581" s="354">
        <v>-2.7054716327673711</v>
      </c>
      <c r="CD581" s="354">
        <v>-38.090000000000003</v>
      </c>
      <c r="CE581" s="354">
        <v>11.56</v>
      </c>
      <c r="CF581" s="354">
        <v>7.45</v>
      </c>
      <c r="CG581" s="354">
        <v>6.73</v>
      </c>
      <c r="CH581" s="353" t="s">
        <v>100</v>
      </c>
      <c r="CI581" s="353">
        <v>243.86</v>
      </c>
    </row>
    <row r="582" spans="1:87" ht="13.5" thickBot="1">
      <c r="A582" s="353" t="s">
        <v>1410</v>
      </c>
      <c r="B582" s="353" t="s">
        <v>1411</v>
      </c>
      <c r="C582" s="353" t="s">
        <v>96</v>
      </c>
      <c r="D582" s="353" t="s">
        <v>112</v>
      </c>
      <c r="E582" s="353" t="s">
        <v>1288</v>
      </c>
      <c r="F582" s="353" t="s">
        <v>105</v>
      </c>
      <c r="G582" s="353">
        <v>12</v>
      </c>
      <c r="H582" s="353">
        <v>202112</v>
      </c>
      <c r="I582" s="353">
        <v>20221103</v>
      </c>
      <c r="J582" s="353">
        <v>20230223</v>
      </c>
      <c r="K582" s="354">
        <v>8212.44</v>
      </c>
      <c r="L582" s="354">
        <v>77.39</v>
      </c>
      <c r="M582" s="354">
        <v>106</v>
      </c>
      <c r="N582" s="354">
        <v>1.74</v>
      </c>
      <c r="O582" s="354">
        <v>0.66</v>
      </c>
      <c r="P582" s="354">
        <v>0.59</v>
      </c>
      <c r="Q582" s="354">
        <v>0.77</v>
      </c>
      <c r="R582" s="354">
        <v>6.06</v>
      </c>
      <c r="S582" s="354">
        <v>4.1100000000000003</v>
      </c>
      <c r="T582" s="354">
        <v>2.63</v>
      </c>
      <c r="U582" s="354">
        <v>2.57</v>
      </c>
      <c r="V582" s="354">
        <v>2.46</v>
      </c>
      <c r="W582" s="354">
        <v>2.71</v>
      </c>
      <c r="X582" s="354">
        <v>3.18</v>
      </c>
      <c r="Y582" s="374">
        <f t="shared" si="22"/>
        <v>0.10162601626016254</v>
      </c>
      <c r="Z582" s="374">
        <f t="shared" si="23"/>
        <v>0.17343173431734327</v>
      </c>
      <c r="AA582" s="354">
        <v>33.020000000000003</v>
      </c>
      <c r="AB582" s="354">
        <v>24</v>
      </c>
      <c r="AC582" s="354">
        <v>30.11</v>
      </c>
      <c r="AD582" s="354">
        <v>28.54</v>
      </c>
      <c r="AE582" s="354">
        <v>24.35</v>
      </c>
      <c r="AF582" s="354">
        <v>1.19</v>
      </c>
      <c r="AG582" s="354">
        <v>39.059884259697043</v>
      </c>
      <c r="AH582" s="354">
        <v>2.6366000340412654</v>
      </c>
      <c r="AI582" s="354">
        <v>-0.53165837698810448</v>
      </c>
      <c r="AJ582" s="354">
        <v>-4.8133687614652878</v>
      </c>
      <c r="AK582" s="354">
        <v>-141.31254815473542</v>
      </c>
      <c r="AL582" s="354">
        <v>21.51</v>
      </c>
      <c r="AM582" s="354">
        <v>5.19</v>
      </c>
      <c r="AN582" s="354">
        <v>1.99</v>
      </c>
      <c r="AO582" s="354">
        <v>2.3231288687084803</v>
      </c>
      <c r="AP582" s="354">
        <v>18.833917910813923</v>
      </c>
      <c r="AQ582" s="354">
        <v>-170.67566064917742</v>
      </c>
      <c r="AR582" s="354">
        <v>-18.851899621439081</v>
      </c>
      <c r="AS582" s="354">
        <v>7.268755791743102E-2</v>
      </c>
      <c r="AT582" s="354">
        <v>14.91</v>
      </c>
      <c r="AU582" s="354">
        <v>25.34</v>
      </c>
      <c r="AV582" s="354">
        <v>41.54</v>
      </c>
      <c r="AW582" s="354">
        <v>3433.53</v>
      </c>
      <c r="AX582" s="354">
        <v>4280.1099999999997</v>
      </c>
      <c r="AY582" s="374">
        <v>0.41542995513210551</v>
      </c>
      <c r="AZ582" s="374">
        <v>0.45260307414568601</v>
      </c>
      <c r="BA582" s="374">
        <v>0.57980044645561779</v>
      </c>
      <c r="BB582" s="374">
        <v>0.42631578947368426</v>
      </c>
      <c r="BC582" s="374">
        <v>0.57980044645561779</v>
      </c>
      <c r="BD582" s="354">
        <v>18.96</v>
      </c>
      <c r="BE582" s="374">
        <v>0.11407489597083728</v>
      </c>
      <c r="BF582" s="374">
        <v>6.8110274592147135E-2</v>
      </c>
      <c r="BG582" s="354">
        <v>16.11</v>
      </c>
      <c r="BH582" s="354">
        <v>14.36</v>
      </c>
      <c r="BI582" s="354">
        <v>6.85</v>
      </c>
      <c r="BJ582" s="354">
        <v>7.15</v>
      </c>
      <c r="BK582" s="374">
        <v>8.0534993330369051</v>
      </c>
      <c r="BL582" s="374">
        <v>-0.10961912626287935</v>
      </c>
      <c r="BM582" s="354">
        <v>0</v>
      </c>
      <c r="BN582" s="354">
        <v>0</v>
      </c>
      <c r="BO582" s="374">
        <v>0</v>
      </c>
      <c r="BP582" s="374">
        <v>3.5093837801693936E-2</v>
      </c>
      <c r="BQ582" s="374">
        <v>-6.4067200338949665E-2</v>
      </c>
      <c r="BR582" s="354">
        <v>338.99</v>
      </c>
      <c r="BS582" s="354">
        <v>457.19</v>
      </c>
      <c r="BT582" s="354">
        <v>380.56</v>
      </c>
      <c r="BU582" s="354">
        <v>195.76</v>
      </c>
      <c r="BV582" s="354">
        <v>283.23</v>
      </c>
      <c r="BW582" s="354">
        <v>45.26</v>
      </c>
      <c r="BX582" s="354">
        <v>6.75</v>
      </c>
      <c r="BY582" s="354">
        <v>6.66</v>
      </c>
      <c r="BZ582" s="354">
        <v>51.986828919112384</v>
      </c>
      <c r="CA582" s="354">
        <v>19.03</v>
      </c>
      <c r="CB582" s="354">
        <v>0.62715128721492475</v>
      </c>
      <c r="CC582" s="354">
        <v>3.240195164459029</v>
      </c>
      <c r="CD582" s="354">
        <v>0.23</v>
      </c>
      <c r="CE582" s="354">
        <v>1.41</v>
      </c>
      <c r="CF582" s="354">
        <v>0.26</v>
      </c>
      <c r="CG582" s="354">
        <v>0.17</v>
      </c>
      <c r="CH582" s="353" t="s">
        <v>100</v>
      </c>
      <c r="CI582" s="355">
        <v>1323.2</v>
      </c>
    </row>
    <row r="583" spans="1:87" ht="13.5" thickBot="1">
      <c r="A583" s="353" t="s">
        <v>1412</v>
      </c>
      <c r="B583" s="353" t="s">
        <v>1413</v>
      </c>
      <c r="C583" s="353" t="s">
        <v>96</v>
      </c>
      <c r="D583" s="353" t="s">
        <v>123</v>
      </c>
      <c r="E583" s="353" t="s">
        <v>231</v>
      </c>
      <c r="F583" s="353" t="s">
        <v>105</v>
      </c>
      <c r="G583" s="353">
        <v>12</v>
      </c>
      <c r="H583" s="353">
        <v>202112</v>
      </c>
      <c r="I583" s="353">
        <v>20221108</v>
      </c>
      <c r="J583" s="353">
        <v>20230222</v>
      </c>
      <c r="K583" s="354">
        <v>10025.34</v>
      </c>
      <c r="L583" s="354">
        <v>36.840000000000003</v>
      </c>
      <c r="M583" s="354">
        <v>272</v>
      </c>
      <c r="N583" s="354">
        <v>1.3</v>
      </c>
      <c r="O583" s="354">
        <v>1.54</v>
      </c>
      <c r="P583" s="354">
        <v>1.28</v>
      </c>
      <c r="Q583" s="354">
        <v>0.97</v>
      </c>
      <c r="R583" s="354">
        <v>-30.52</v>
      </c>
      <c r="S583" s="354">
        <v>16.559999999999999</v>
      </c>
      <c r="T583" s="354">
        <v>6.6</v>
      </c>
      <c r="U583" s="354">
        <v>6.5</v>
      </c>
      <c r="V583" s="354">
        <v>7.34</v>
      </c>
      <c r="W583" s="354">
        <v>5.57</v>
      </c>
      <c r="X583" s="354">
        <v>5.2</v>
      </c>
      <c r="Y583" s="374">
        <f t="shared" si="22"/>
        <v>-0.24114441416893728</v>
      </c>
      <c r="Z583" s="374">
        <f t="shared" si="23"/>
        <v>-6.6427289048473948E-2</v>
      </c>
      <c r="AA583" s="354">
        <v>33.93</v>
      </c>
      <c r="AB583" s="354"/>
      <c r="AC583" s="354">
        <v>5.67</v>
      </c>
      <c r="AD583" s="354">
        <v>6.61</v>
      </c>
      <c r="AE583" s="354">
        <v>7.08</v>
      </c>
      <c r="AF583" s="354"/>
      <c r="AG583" s="354">
        <v>49.476190476190474</v>
      </c>
      <c r="AH583" s="354">
        <v>5.8644688644688641</v>
      </c>
      <c r="AI583" s="354">
        <v>16.362637362637361</v>
      </c>
      <c r="AJ583" s="354">
        <v>15.831501831501832</v>
      </c>
      <c r="AK583" s="354">
        <v>2.2545265278710547</v>
      </c>
      <c r="AL583" s="354">
        <v>3.6</v>
      </c>
      <c r="AM583" s="354">
        <v>1.76</v>
      </c>
      <c r="AN583" s="354">
        <v>0.73</v>
      </c>
      <c r="AO583" s="354">
        <v>0.82534759754201525</v>
      </c>
      <c r="AP583" s="354">
        <v>3.8547614107883819</v>
      </c>
      <c r="AQ583" s="354">
        <v>2.4956279382135662</v>
      </c>
      <c r="AR583" s="354">
        <v>2.5793544655252196</v>
      </c>
      <c r="AS583" s="354">
        <v>127.31868131868131</v>
      </c>
      <c r="AT583" s="354">
        <v>20.99</v>
      </c>
      <c r="AU583" s="354">
        <v>18.86</v>
      </c>
      <c r="AV583" s="354">
        <v>45.14</v>
      </c>
      <c r="AW583" s="354">
        <v>15643</v>
      </c>
      <c r="AX583" s="354">
        <v>13158</v>
      </c>
      <c r="AY583" s="374">
        <v>0.39673408795694937</v>
      </c>
      <c r="AZ583" s="374">
        <v>0.69726699369306233</v>
      </c>
      <c r="BA583" s="374">
        <v>0</v>
      </c>
      <c r="BB583" s="374">
        <v>0.6932270916334663</v>
      </c>
      <c r="BC583" s="374">
        <v>0</v>
      </c>
      <c r="BD583" s="354">
        <v>24.29</v>
      </c>
      <c r="BE583" s="374">
        <v>0</v>
      </c>
      <c r="BF583" s="374">
        <v>2.7647302617945707E-2</v>
      </c>
      <c r="BG583" s="354">
        <v>17.38</v>
      </c>
      <c r="BH583" s="354">
        <v>15.26</v>
      </c>
      <c r="BI583" s="354">
        <v>2.99</v>
      </c>
      <c r="BJ583" s="354">
        <v>5.95</v>
      </c>
      <c r="BK583" s="374">
        <v>-3.2460264159391093E-2</v>
      </c>
      <c r="BL583" s="374">
        <v>-1.0735174354038647E-2</v>
      </c>
      <c r="BM583" s="354">
        <v>4.8899999999999997</v>
      </c>
      <c r="BN583" s="354">
        <v>3.55</v>
      </c>
      <c r="BO583" s="374">
        <v>0.30181761399125551</v>
      </c>
      <c r="BP583" s="374">
        <v>0.15897177729652651</v>
      </c>
      <c r="BQ583" s="374">
        <v>0.42915429198974869</v>
      </c>
      <c r="BR583" s="354">
        <v>3197</v>
      </c>
      <c r="BS583" s="354">
        <v>3842</v>
      </c>
      <c r="BT583" s="354">
        <v>2913</v>
      </c>
      <c r="BU583" s="354">
        <v>3096</v>
      </c>
      <c r="BV583" s="354">
        <v>2422</v>
      </c>
      <c r="BW583" s="354">
        <v>69.73</v>
      </c>
      <c r="BX583" s="354">
        <v>11.6</v>
      </c>
      <c r="BY583" s="354">
        <v>13.25</v>
      </c>
      <c r="BZ583" s="354">
        <v>4.4833333333333334</v>
      </c>
      <c r="CA583" s="354">
        <v>31.71</v>
      </c>
      <c r="CB583" s="354">
        <v>0.90671449713660635</v>
      </c>
      <c r="CC583" s="354">
        <v>0.37240663900414939</v>
      </c>
      <c r="CD583" s="354">
        <v>0.46</v>
      </c>
      <c r="CE583" s="354">
        <v>0.18</v>
      </c>
      <c r="CF583" s="354">
        <v>0.2</v>
      </c>
      <c r="CG583" s="354">
        <v>0.1</v>
      </c>
      <c r="CH583" s="353" t="s">
        <v>100</v>
      </c>
      <c r="CI583" s="355">
        <v>9457</v>
      </c>
    </row>
    <row r="584" spans="1:87" ht="13.5" thickBot="1">
      <c r="A584" s="353" t="s">
        <v>1414</v>
      </c>
      <c r="B584" s="353" t="s">
        <v>1415</v>
      </c>
      <c r="C584" s="353" t="s">
        <v>96</v>
      </c>
      <c r="D584" s="353" t="s">
        <v>197</v>
      </c>
      <c r="E584" s="353" t="s">
        <v>220</v>
      </c>
      <c r="F584" s="353" t="s">
        <v>105</v>
      </c>
      <c r="G584" s="353">
        <v>12</v>
      </c>
      <c r="H584" s="353">
        <v>202112</v>
      </c>
      <c r="I584" s="353">
        <v>20221107</v>
      </c>
      <c r="J584" s="353">
        <v>20230308</v>
      </c>
      <c r="K584" s="354">
        <v>26407.56</v>
      </c>
      <c r="L584" s="354">
        <v>137.78</v>
      </c>
      <c r="M584" s="354">
        <v>192</v>
      </c>
      <c r="N584" s="354">
        <v>0.64</v>
      </c>
      <c r="O584" s="354">
        <v>0.82</v>
      </c>
      <c r="P584" s="354">
        <v>0.86</v>
      </c>
      <c r="Q584" s="354">
        <v>0.86</v>
      </c>
      <c r="R584" s="354">
        <v>1.22</v>
      </c>
      <c r="S584" s="354">
        <v>6.25</v>
      </c>
      <c r="T584" s="354">
        <v>1.34</v>
      </c>
      <c r="U584" s="354">
        <v>3.64</v>
      </c>
      <c r="V584" s="354">
        <v>3.51</v>
      </c>
      <c r="W584" s="354">
        <v>3.67</v>
      </c>
      <c r="X584" s="354">
        <v>3.6</v>
      </c>
      <c r="Y584" s="374">
        <f t="shared" si="22"/>
        <v>4.5584045584045718E-2</v>
      </c>
      <c r="Z584" s="374">
        <f t="shared" si="23"/>
        <v>-1.9073569482288777E-2</v>
      </c>
      <c r="AA584" s="354">
        <v>37.22</v>
      </c>
      <c r="AB584" s="354">
        <v>4</v>
      </c>
      <c r="AC584" s="354">
        <v>37.85</v>
      </c>
      <c r="AD584" s="354">
        <v>37.56</v>
      </c>
      <c r="AE584" s="354">
        <v>38.33</v>
      </c>
      <c r="AF584" s="354">
        <v>9.39</v>
      </c>
      <c r="AG584" s="354">
        <v>0.55975991649269308</v>
      </c>
      <c r="AH584" s="354">
        <v>0.31576200417536532</v>
      </c>
      <c r="AI584" s="354">
        <v>0.41266527487821852</v>
      </c>
      <c r="AJ584" s="354">
        <v>0.39852992345163535</v>
      </c>
      <c r="AK584" s="354">
        <v>321.08347386172005</v>
      </c>
      <c r="AL584" s="354">
        <v>27.09</v>
      </c>
      <c r="AM584" s="354">
        <v>4.22</v>
      </c>
      <c r="AN584" s="354">
        <v>19.96</v>
      </c>
      <c r="AO584" s="354">
        <v>235.88702408702409</v>
      </c>
      <c r="AP584" s="354">
        <v>261.57728760985697</v>
      </c>
      <c r="AQ584" s="354">
        <v>319.9690134907251</v>
      </c>
      <c r="AR584" s="354">
        <v>331.31790898177451</v>
      </c>
      <c r="AS584" s="354">
        <v>0.45989909533750872</v>
      </c>
      <c r="AT584" s="354">
        <v>32.619999999999997</v>
      </c>
      <c r="AU584" s="354">
        <v>20.399999999999999</v>
      </c>
      <c r="AV584" s="354">
        <v>27.43</v>
      </c>
      <c r="AW584" s="354">
        <v>1300</v>
      </c>
      <c r="AX584" s="354">
        <v>1322.68</v>
      </c>
      <c r="AY584" s="374">
        <v>0.27425994902960205</v>
      </c>
      <c r="AZ584" s="374">
        <v>1.2492335990190069</v>
      </c>
      <c r="BA584" s="374">
        <v>1.5578008915304606</v>
      </c>
      <c r="BB584" s="374">
        <v>1.2456140350877192</v>
      </c>
      <c r="BC584" s="374">
        <v>1.5578008915304606</v>
      </c>
      <c r="BD584" s="354">
        <v>11.27</v>
      </c>
      <c r="BE584" s="374">
        <v>0.13518883569573517</v>
      </c>
      <c r="BF584" s="374">
        <v>0.112668187532008</v>
      </c>
      <c r="BG584" s="354">
        <v>11.27</v>
      </c>
      <c r="BH584" s="354">
        <v>8</v>
      </c>
      <c r="BI584" s="354">
        <v>10.94</v>
      </c>
      <c r="BJ584" s="354">
        <v>7.8</v>
      </c>
      <c r="BK584" s="374">
        <v>-3.4253794266441824E-2</v>
      </c>
      <c r="BL584" s="374">
        <v>-2.5252525252525252E-2</v>
      </c>
      <c r="BM584" s="354">
        <v>0.93</v>
      </c>
      <c r="BN584" s="354">
        <v>1.03</v>
      </c>
      <c r="BO584" s="374">
        <v>4.0536859504132234</v>
      </c>
      <c r="BP584" s="374">
        <v>2.383109465474455E-3</v>
      </c>
      <c r="BQ584" s="374">
        <v>3.0077730071821538E-3</v>
      </c>
      <c r="BR584" s="354">
        <v>861.4</v>
      </c>
      <c r="BS584" s="354">
        <v>1161</v>
      </c>
      <c r="BT584" s="354">
        <v>973.2</v>
      </c>
      <c r="BU584" s="354" t="s">
        <v>100</v>
      </c>
      <c r="BV584" s="354">
        <v>733.7</v>
      </c>
      <c r="BW584" s="354">
        <v>124.92</v>
      </c>
      <c r="BX584" s="354">
        <v>57.18</v>
      </c>
      <c r="BY584" s="354">
        <v>52.64</v>
      </c>
      <c r="BZ584" s="354">
        <v>-864.1</v>
      </c>
      <c r="CA584" s="354">
        <v>0</v>
      </c>
      <c r="CB584" s="354">
        <v>2.9843102565296337E-2</v>
      </c>
      <c r="CC584" s="354">
        <v>-0.91108047561606065</v>
      </c>
      <c r="CD584" s="354">
        <v>0</v>
      </c>
      <c r="CE584" s="354">
        <v>24.34</v>
      </c>
      <c r="CF584" s="354">
        <v>17.39</v>
      </c>
      <c r="CG584" s="354">
        <v>14.62</v>
      </c>
      <c r="CH584" s="353" t="s">
        <v>100</v>
      </c>
      <c r="CI584" s="355">
        <v>6025.2</v>
      </c>
    </row>
    <row r="585" spans="1:87" ht="13.5" thickBot="1">
      <c r="A585" s="353" t="s">
        <v>1416</v>
      </c>
      <c r="B585" s="353" t="s">
        <v>1417</v>
      </c>
      <c r="C585" s="353" t="s">
        <v>108</v>
      </c>
      <c r="D585" s="353" t="s">
        <v>129</v>
      </c>
      <c r="E585" s="353" t="s">
        <v>299</v>
      </c>
      <c r="F585" s="353" t="s">
        <v>105</v>
      </c>
      <c r="G585" s="353">
        <v>12</v>
      </c>
      <c r="H585" s="353">
        <v>202112</v>
      </c>
      <c r="I585" s="353">
        <v>20221107</v>
      </c>
      <c r="J585" s="353">
        <v>20230223</v>
      </c>
      <c r="K585" s="354">
        <v>3396.63</v>
      </c>
      <c r="L585" s="354">
        <v>12.09</v>
      </c>
      <c r="M585" s="354">
        <v>281</v>
      </c>
      <c r="N585" s="354">
        <v>0.9</v>
      </c>
      <c r="O585" s="354">
        <v>-0.19</v>
      </c>
      <c r="P585" s="354">
        <v>-0.12</v>
      </c>
      <c r="Q585" s="354">
        <v>-0.15</v>
      </c>
      <c r="R585" s="354">
        <v>36.840000000000003</v>
      </c>
      <c r="S585" s="354">
        <v>8.6999999999999993</v>
      </c>
      <c r="T585" s="354">
        <v>-21.65</v>
      </c>
      <c r="U585" s="354">
        <v>-0.92</v>
      </c>
      <c r="V585" s="354">
        <v>-0.82</v>
      </c>
      <c r="W585" s="354">
        <v>-0.78</v>
      </c>
      <c r="X585" s="354">
        <v>-0.23</v>
      </c>
      <c r="Y585" s="374">
        <f t="shared" si="22"/>
        <v>-4.8780487804877981E-2</v>
      </c>
      <c r="Z585" s="374">
        <f t="shared" si="23"/>
        <v>-0.70512820512820507</v>
      </c>
      <c r="AA585" s="354"/>
      <c r="AB585" s="354"/>
      <c r="AC585" s="354"/>
      <c r="AD585" s="354"/>
      <c r="AE585" s="354"/>
      <c r="AF585" s="354"/>
      <c r="AG585" s="354">
        <v>1.11778872180911</v>
      </c>
      <c r="AH585" s="354">
        <v>-0.91271908832342641</v>
      </c>
      <c r="AI585" s="354">
        <v>-0.54047090586200874</v>
      </c>
      <c r="AJ585" s="354">
        <v>-0.55032141227398479</v>
      </c>
      <c r="AK585" s="354">
        <v>-22.628415086458929</v>
      </c>
      <c r="AL585" s="354"/>
      <c r="AM585" s="354">
        <v>25.62</v>
      </c>
      <c r="AN585" s="354">
        <v>10.51</v>
      </c>
      <c r="AO585" s="354">
        <v>11.477216999761826</v>
      </c>
      <c r="AP585" s="354">
        <v>-17.459525788611842</v>
      </c>
      <c r="AQ585" s="354">
        <v>-23.736899768227385</v>
      </c>
      <c r="AR585" s="354">
        <v>-23.312019910470831</v>
      </c>
      <c r="AS585" s="354">
        <v>1.2263863195254163</v>
      </c>
      <c r="AT585" s="354">
        <v>0.47</v>
      </c>
      <c r="AU585" s="354">
        <v>54.92</v>
      </c>
      <c r="AV585" s="354">
        <v>17.11</v>
      </c>
      <c r="AW585" s="354">
        <v>305.51</v>
      </c>
      <c r="AX585" s="354">
        <v>336.29</v>
      </c>
      <c r="AY585" s="374">
        <v>0.17106322301694993</v>
      </c>
      <c r="AZ585" s="374">
        <v>9.5328912198575394E-2</v>
      </c>
      <c r="BA585" s="374">
        <v>0.16422805042955813</v>
      </c>
      <c r="BB585" s="374">
        <v>0.14018691588785048</v>
      </c>
      <c r="BC585" s="374">
        <v>0.16422805042955813</v>
      </c>
      <c r="BD585" s="354">
        <v>-123.94</v>
      </c>
      <c r="BE585" s="374">
        <v>-0.40670187836833771</v>
      </c>
      <c r="BF585" s="374">
        <v>-0.3584113570699281</v>
      </c>
      <c r="BG585" s="354">
        <v>-43.75</v>
      </c>
      <c r="BH585" s="354">
        <v>-41.88</v>
      </c>
      <c r="BI585" s="354">
        <v>-32.07</v>
      </c>
      <c r="BJ585" s="354">
        <v>-32.630000000000003</v>
      </c>
      <c r="BK585" s="374">
        <v>1.9102208972792467E-2</v>
      </c>
      <c r="BL585" s="374">
        <v>-9.2362608300262002E-3</v>
      </c>
      <c r="BM585" s="354">
        <v>0</v>
      </c>
      <c r="BN585" s="354">
        <v>0</v>
      </c>
      <c r="BO585" s="374">
        <v>0</v>
      </c>
      <c r="BP585" s="374">
        <v>-7.4629524801588423E-2</v>
      </c>
      <c r="BQ585" s="374">
        <v>-4.4997662491740371E-2</v>
      </c>
      <c r="BR585" s="354">
        <v>-209.08</v>
      </c>
      <c r="BS585" s="354">
        <v>-200.38</v>
      </c>
      <c r="BT585" s="354">
        <v>-241.76</v>
      </c>
      <c r="BU585" s="354">
        <v>389.36</v>
      </c>
      <c r="BV585" s="354">
        <v>-250.46</v>
      </c>
      <c r="BW585" s="354">
        <v>9.5299999999999994</v>
      </c>
      <c r="BX585" s="354">
        <v>-81.650000000000006</v>
      </c>
      <c r="BY585" s="354">
        <v>-81.650000000000006</v>
      </c>
      <c r="BZ585" s="354">
        <v>-7.076693576693577</v>
      </c>
      <c r="CA585" s="354">
        <v>74.7</v>
      </c>
      <c r="CB585" s="354">
        <v>0.82546397236178259</v>
      </c>
      <c r="CC585" s="354">
        <v>-0.81533886381923504</v>
      </c>
      <c r="CD585" s="354">
        <v>2.95</v>
      </c>
      <c r="CE585" s="354">
        <v>2.78</v>
      </c>
      <c r="CF585" s="354">
        <v>3.9</v>
      </c>
      <c r="CG585" s="354">
        <v>3.54</v>
      </c>
      <c r="CH585" s="353" t="s">
        <v>100</v>
      </c>
      <c r="CI585" s="353">
        <v>307.37</v>
      </c>
    </row>
    <row r="586" spans="1:87" ht="13.5" thickBot="1">
      <c r="A586" s="353" t="s">
        <v>1418</v>
      </c>
      <c r="B586" s="353" t="s">
        <v>1419</v>
      </c>
      <c r="C586" s="353" t="s">
        <v>96</v>
      </c>
      <c r="D586" s="353" t="s">
        <v>176</v>
      </c>
      <c r="E586" s="353" t="s">
        <v>867</v>
      </c>
      <c r="F586" s="353" t="s">
        <v>105</v>
      </c>
      <c r="G586" s="353">
        <v>12</v>
      </c>
      <c r="H586" s="353">
        <v>202112</v>
      </c>
      <c r="I586" s="353">
        <v>20221102</v>
      </c>
      <c r="J586" s="353">
        <v>20230208</v>
      </c>
      <c r="K586" s="354">
        <v>9722.75</v>
      </c>
      <c r="L586" s="354">
        <v>28.74</v>
      </c>
      <c r="M586" s="354">
        <v>338</v>
      </c>
      <c r="N586" s="354">
        <v>1.24</v>
      </c>
      <c r="O586" s="354">
        <v>0.15</v>
      </c>
      <c r="P586" s="354">
        <v>0.05</v>
      </c>
      <c r="Q586" s="354">
        <v>0.06</v>
      </c>
      <c r="R586" s="354">
        <v>0</v>
      </c>
      <c r="S586" s="354">
        <v>46.15</v>
      </c>
      <c r="T586" s="354">
        <v>203.21</v>
      </c>
      <c r="U586" s="354">
        <v>0.45</v>
      </c>
      <c r="V586" s="354">
        <v>0.32</v>
      </c>
      <c r="W586" s="354">
        <v>0.42</v>
      </c>
      <c r="X586" s="354">
        <v>0.56000000000000005</v>
      </c>
      <c r="Y586" s="374">
        <f t="shared" si="22"/>
        <v>0.3125</v>
      </c>
      <c r="Z586" s="374">
        <f t="shared" si="23"/>
        <v>0.33333333333333348</v>
      </c>
      <c r="AA586" s="354"/>
      <c r="AB586" s="354"/>
      <c r="AC586" s="354">
        <v>63.87</v>
      </c>
      <c r="AD586" s="354">
        <v>68.7</v>
      </c>
      <c r="AE586" s="354">
        <v>51.47</v>
      </c>
      <c r="AF586" s="354"/>
      <c r="AG586" s="354">
        <v>17.577614121173088</v>
      </c>
      <c r="AH586" s="354">
        <v>-0.6852437383493305</v>
      </c>
      <c r="AI586" s="354">
        <v>2.6506399712633844</v>
      </c>
      <c r="AJ586" s="354">
        <v>0.55584498015747352</v>
      </c>
      <c r="AK586" s="354">
        <v>13.457353841607611</v>
      </c>
      <c r="AL586" s="354">
        <v>7.87</v>
      </c>
      <c r="AM586" s="354">
        <v>2.0099999999999998</v>
      </c>
      <c r="AN586" s="354">
        <v>1.92</v>
      </c>
      <c r="AO586" s="354">
        <v>3.0809860934286069</v>
      </c>
      <c r="AP586" s="354">
        <v>12.359040110802946</v>
      </c>
      <c r="AQ586" s="354">
        <v>20.431437407614368</v>
      </c>
      <c r="AR586" s="354">
        <v>97.430734460614914</v>
      </c>
      <c r="AS586" s="354">
        <v>0.64400975251041592</v>
      </c>
      <c r="AT586" s="354">
        <v>14.32</v>
      </c>
      <c r="AU586" s="354"/>
      <c r="AV586" s="354">
        <v>36.9</v>
      </c>
      <c r="AW586" s="354">
        <v>4408.2299999999996</v>
      </c>
      <c r="AX586" s="354">
        <v>4897.03</v>
      </c>
      <c r="AY586" s="374">
        <v>0.31678661646251371</v>
      </c>
      <c r="AZ586" s="374">
        <v>0.3900894562267565</v>
      </c>
      <c r="BA586" s="374">
        <v>0.70313089400226325</v>
      </c>
      <c r="BB586" s="374">
        <v>0.34642857142857136</v>
      </c>
      <c r="BC586" s="374">
        <v>0.70313089400226325</v>
      </c>
      <c r="BD586" s="354">
        <v>3.52</v>
      </c>
      <c r="BE586" s="374">
        <v>1.1449638763897E-4</v>
      </c>
      <c r="BF586" s="374">
        <v>-1.5104222724500412E-2</v>
      </c>
      <c r="BG586" s="354">
        <v>1.43</v>
      </c>
      <c r="BH586" s="354"/>
      <c r="BI586" s="354">
        <v>1.1200000000000001</v>
      </c>
      <c r="BJ586" s="354"/>
      <c r="BK586" s="374">
        <v>-0.79029782007982807</v>
      </c>
      <c r="BL586" s="374">
        <v>-0.11917402308784492</v>
      </c>
      <c r="BM586" s="354">
        <v>0.17</v>
      </c>
      <c r="BN586" s="354">
        <v>0.15</v>
      </c>
      <c r="BO586" s="374">
        <v>-8.6421803930166283E-2</v>
      </c>
      <c r="BP586" s="374">
        <v>-1.9210322740557503E-2</v>
      </c>
      <c r="BQ586" s="374">
        <v>1.9634227487017788E-2</v>
      </c>
      <c r="BR586" s="354">
        <v>-222.38</v>
      </c>
      <c r="BS586" s="354">
        <v>889.1</v>
      </c>
      <c r="BT586" s="354">
        <v>1235.21</v>
      </c>
      <c r="BU586" s="354">
        <v>6558.1</v>
      </c>
      <c r="BV586" s="354">
        <v>-484.17</v>
      </c>
      <c r="BW586" s="354">
        <v>34.81</v>
      </c>
      <c r="BX586" s="354">
        <v>-2.57</v>
      </c>
      <c r="BY586" s="354">
        <v>3.26</v>
      </c>
      <c r="BZ586" s="354">
        <v>4.7846889952153108E-3</v>
      </c>
      <c r="CA586" s="354">
        <v>60.53</v>
      </c>
      <c r="CB586" s="354">
        <v>0.68414741386201938</v>
      </c>
      <c r="CC586" s="354">
        <v>5.8984089642790813</v>
      </c>
      <c r="CD586" s="354">
        <v>1.53</v>
      </c>
      <c r="CE586" s="354">
        <v>0.64</v>
      </c>
      <c r="CF586" s="354">
        <v>0.98</v>
      </c>
      <c r="CG586" s="354">
        <v>0.24</v>
      </c>
      <c r="CH586" s="353" t="s">
        <v>100</v>
      </c>
      <c r="CI586" s="355">
        <v>4608.75</v>
      </c>
    </row>
    <row r="587" spans="1:87" ht="13.5" thickBot="1">
      <c r="A587" s="353" t="s">
        <v>1420</v>
      </c>
      <c r="B587" s="353" t="s">
        <v>1421</v>
      </c>
      <c r="C587" s="353" t="s">
        <v>108</v>
      </c>
      <c r="D587" s="353" t="s">
        <v>412</v>
      </c>
      <c r="E587" s="353" t="s">
        <v>1422</v>
      </c>
      <c r="F587" s="353" t="s">
        <v>99</v>
      </c>
      <c r="G587" s="353">
        <v>6</v>
      </c>
      <c r="H587" s="353">
        <v>202206</v>
      </c>
      <c r="I587" s="353">
        <v>20221101</v>
      </c>
      <c r="J587" s="353">
        <v>20230208</v>
      </c>
      <c r="K587" s="354">
        <v>15597.01</v>
      </c>
      <c r="L587" s="354">
        <v>28.74</v>
      </c>
      <c r="M587" s="354">
        <v>543</v>
      </c>
      <c r="N587" s="354">
        <v>0.9</v>
      </c>
      <c r="O587" s="354"/>
      <c r="P587" s="354"/>
      <c r="Q587" s="354"/>
      <c r="R587" s="354"/>
      <c r="S587" s="354"/>
      <c r="T587" s="354"/>
      <c r="U587" s="354">
        <v>2.89</v>
      </c>
      <c r="V587" s="354"/>
      <c r="W587" s="354"/>
      <c r="X587" s="354"/>
      <c r="Y587" s="374" t="e">
        <f t="shared" si="22"/>
        <v>#DIV/0!</v>
      </c>
      <c r="Z587" s="374" t="e">
        <f t="shared" si="23"/>
        <v>#DIV/0!</v>
      </c>
      <c r="AA587" s="354">
        <v>5.65</v>
      </c>
      <c r="AB587" s="354"/>
      <c r="AC587" s="354">
        <v>9.94</v>
      </c>
      <c r="AD587" s="354"/>
      <c r="AE587" s="354"/>
      <c r="AF587" s="354"/>
      <c r="AG587" s="354">
        <v>25.674545454545456</v>
      </c>
      <c r="AH587" s="354">
        <v>2.0163636363636366</v>
      </c>
      <c r="AI587" s="354">
        <v>3.8636363636363642</v>
      </c>
      <c r="AJ587" s="354">
        <v>3.2672727272727271</v>
      </c>
      <c r="AK587" s="354">
        <v>7.423058823529411</v>
      </c>
      <c r="AL587" s="354">
        <v>8.02</v>
      </c>
      <c r="AM587" s="354">
        <v>1.35</v>
      </c>
      <c r="AN587" s="354">
        <v>1.1000000000000001</v>
      </c>
      <c r="AO587" s="354">
        <v>1.3118759294667517</v>
      </c>
      <c r="AP587" s="354">
        <v>8.0264298093587527</v>
      </c>
      <c r="AQ587" s="354">
        <v>8.7176470588235286</v>
      </c>
      <c r="AR587" s="354">
        <v>10.308848080133556</v>
      </c>
      <c r="AS587" s="354">
        <v>9</v>
      </c>
      <c r="AT587" s="354">
        <v>21.35</v>
      </c>
      <c r="AU587" s="354">
        <v>6.86</v>
      </c>
      <c r="AV587" s="354">
        <v>8.25</v>
      </c>
      <c r="AW587" s="354">
        <v>13974</v>
      </c>
      <c r="AX587" s="354"/>
      <c r="AY587" s="374">
        <v>4.9256278956352109E-2</v>
      </c>
      <c r="AZ587" s="374">
        <v>1.1521521521521521</v>
      </c>
      <c r="BA587" s="374">
        <v>0.10732879455346415</v>
      </c>
      <c r="BB587" s="374">
        <v>1.2283950617283947</v>
      </c>
      <c r="BC587" s="374">
        <v>0.10732879455346415</v>
      </c>
      <c r="BD587" s="354">
        <v>14.24</v>
      </c>
      <c r="BE587" s="374">
        <v>0.12875087229588275</v>
      </c>
      <c r="BF587" s="374">
        <v>5.7493908445227851E-2</v>
      </c>
      <c r="BG587" s="354">
        <v>8.6300000000000008</v>
      </c>
      <c r="BH587" s="354">
        <v>9.27</v>
      </c>
      <c r="BI587" s="354">
        <v>7.24</v>
      </c>
      <c r="BJ587" s="354">
        <v>7.77</v>
      </c>
      <c r="BK587" s="374">
        <v>-0.15435294117647058</v>
      </c>
      <c r="BL587" s="374">
        <v>-2.3227816726860705E-2</v>
      </c>
      <c r="BM587" s="354">
        <v>1.74</v>
      </c>
      <c r="BN587" s="354">
        <v>1.4</v>
      </c>
      <c r="BO587" s="374">
        <v>0.24301172227231735</v>
      </c>
      <c r="BP587" s="374">
        <v>7.0305566121465712E-2</v>
      </c>
      <c r="BQ587" s="374">
        <v>0.11392164321034612</v>
      </c>
      <c r="BR587" s="354">
        <v>2065</v>
      </c>
      <c r="BS587" s="354">
        <v>2446</v>
      </c>
      <c r="BT587" s="354">
        <v>1972</v>
      </c>
      <c r="BU587" s="354">
        <v>7206</v>
      </c>
      <c r="BV587" s="354">
        <v>1205</v>
      </c>
      <c r="BW587" s="354">
        <v>-43.95</v>
      </c>
      <c r="BX587" s="354">
        <v>7.85</v>
      </c>
      <c r="BY587" s="354">
        <v>11.47</v>
      </c>
      <c r="BZ587" s="354">
        <v>7.038147138964578</v>
      </c>
      <c r="CA587" s="354">
        <v>38.979999999999997</v>
      </c>
      <c r="CB587" s="354">
        <v>0.48336603638958259</v>
      </c>
      <c r="CC587" s="354">
        <v>1.1919410745233969</v>
      </c>
      <c r="CD587" s="354">
        <v>0.62</v>
      </c>
      <c r="CE587" s="354">
        <v>3.6</v>
      </c>
      <c r="CF587" s="354">
        <v>3.26</v>
      </c>
      <c r="CG587" s="354">
        <v>2.34</v>
      </c>
      <c r="CH587" s="353" t="s">
        <v>100</v>
      </c>
      <c r="CI587" s="355">
        <v>11375</v>
      </c>
    </row>
    <row r="588" spans="1:87" ht="13.5" thickBot="1">
      <c r="A588" s="353" t="s">
        <v>1420</v>
      </c>
      <c r="B588" s="353" t="s">
        <v>1423</v>
      </c>
      <c r="C588" s="353" t="s">
        <v>108</v>
      </c>
      <c r="D588" s="353" t="s">
        <v>412</v>
      </c>
      <c r="E588" s="353" t="s">
        <v>1422</v>
      </c>
      <c r="F588" s="353" t="s">
        <v>99</v>
      </c>
      <c r="G588" s="353">
        <v>6</v>
      </c>
      <c r="H588" s="353">
        <v>202206</v>
      </c>
      <c r="I588" s="353">
        <v>20221101</v>
      </c>
      <c r="J588" s="353">
        <v>20230208</v>
      </c>
      <c r="K588" s="354">
        <v>16660.689999999999</v>
      </c>
      <c r="L588" s="354">
        <v>30.7</v>
      </c>
      <c r="M588" s="354">
        <v>542.69000000000005</v>
      </c>
      <c r="N588" s="354">
        <v>0.84</v>
      </c>
      <c r="O588" s="354">
        <v>1.1499999999999999</v>
      </c>
      <c r="P588" s="354">
        <v>0.52</v>
      </c>
      <c r="Q588" s="354">
        <v>1.01</v>
      </c>
      <c r="R588" s="354">
        <v>5.22</v>
      </c>
      <c r="S588" s="354">
        <v>-5.13</v>
      </c>
      <c r="T588" s="354">
        <v>298.85000000000002</v>
      </c>
      <c r="U588" s="354">
        <v>2.89</v>
      </c>
      <c r="V588" s="354">
        <v>2.86</v>
      </c>
      <c r="W588" s="354">
        <v>3.61</v>
      </c>
      <c r="X588" s="354">
        <v>3.19</v>
      </c>
      <c r="Y588" s="374">
        <f t="shared" si="22"/>
        <v>0.2622377622377623</v>
      </c>
      <c r="Z588" s="374">
        <f t="shared" si="23"/>
        <v>-0.11634349030470914</v>
      </c>
      <c r="AA588" s="354">
        <v>5.65</v>
      </c>
      <c r="AB588" s="354">
        <v>12.29</v>
      </c>
      <c r="AC588" s="354">
        <v>10.62</v>
      </c>
      <c r="AD588" s="354">
        <v>8.5</v>
      </c>
      <c r="AE588" s="354">
        <v>9.6199999999999992</v>
      </c>
      <c r="AF588" s="354">
        <v>0.69</v>
      </c>
      <c r="AG588" s="354">
        <v>23.732773109243698</v>
      </c>
      <c r="AH588" s="354">
        <v>1.8638655462184872</v>
      </c>
      <c r="AI588" s="354">
        <v>3.5714285714285716</v>
      </c>
      <c r="AJ588" s="354">
        <v>3.0201680672268907</v>
      </c>
      <c r="AK588" s="354">
        <v>8.6071999999999989</v>
      </c>
      <c r="AL588" s="354">
        <v>8.57</v>
      </c>
      <c r="AM588" s="354">
        <v>1.44</v>
      </c>
      <c r="AN588" s="354">
        <v>1.18</v>
      </c>
      <c r="AO588" s="354">
        <v>1.4550881665604418</v>
      </c>
      <c r="AP588" s="354">
        <v>9.0001314060446784</v>
      </c>
      <c r="AQ588" s="354">
        <v>9.6693176470588238</v>
      </c>
      <c r="AR588" s="354">
        <v>11.434223706176962</v>
      </c>
      <c r="AS588" s="354">
        <v>8.3193277310924376</v>
      </c>
      <c r="AT588" s="354">
        <v>21.35</v>
      </c>
      <c r="AU588" s="354">
        <v>6.86</v>
      </c>
      <c r="AV588" s="354">
        <v>8.25</v>
      </c>
      <c r="AW588" s="354">
        <v>13974</v>
      </c>
      <c r="AX588" s="354">
        <v>14940.96</v>
      </c>
      <c r="AY588" s="374">
        <v>4.9256278956352109E-2</v>
      </c>
      <c r="AZ588" s="374">
        <v>1.1521521521521521</v>
      </c>
      <c r="BA588" s="374">
        <v>0.10732879455346415</v>
      </c>
      <c r="BB588" s="374">
        <v>1.2283950617283947</v>
      </c>
      <c r="BC588" s="374">
        <v>0.10732879455346415</v>
      </c>
      <c r="BD588" s="354">
        <v>14.24</v>
      </c>
      <c r="BE588" s="374">
        <v>1.0617087030206361E-2</v>
      </c>
      <c r="BF588" s="374">
        <v>5.7493908445227851E-2</v>
      </c>
      <c r="BG588" s="354">
        <v>8.6300000000000008</v>
      </c>
      <c r="BH588" s="354">
        <v>9.27</v>
      </c>
      <c r="BI588" s="354">
        <v>7.24</v>
      </c>
      <c r="BJ588" s="354">
        <v>7.77</v>
      </c>
      <c r="BK588" s="374">
        <v>-0.15435294117647058</v>
      </c>
      <c r="BL588" s="374">
        <v>-2.3227816726860705E-2</v>
      </c>
      <c r="BM588" s="354">
        <v>1.63</v>
      </c>
      <c r="BN588" s="354">
        <v>1.35</v>
      </c>
      <c r="BO588" s="374">
        <v>0.26289449954914335</v>
      </c>
      <c r="BP588" s="374">
        <v>6.0633231822332059E-2</v>
      </c>
      <c r="BQ588" s="374">
        <v>9.8248798543490265E-2</v>
      </c>
      <c r="BR588" s="354">
        <v>2065</v>
      </c>
      <c r="BS588" s="354">
        <v>2446</v>
      </c>
      <c r="BT588" s="354">
        <v>1972</v>
      </c>
      <c r="BU588" s="354">
        <v>7206</v>
      </c>
      <c r="BV588" s="354">
        <v>1205</v>
      </c>
      <c r="BW588" s="354">
        <v>-43.95</v>
      </c>
      <c r="BX588" s="354">
        <v>7.85</v>
      </c>
      <c r="BY588" s="354">
        <v>11.47</v>
      </c>
      <c r="BZ588" s="354">
        <v>0.6228070175438597</v>
      </c>
      <c r="CA588" s="354">
        <v>38.979999999999997</v>
      </c>
      <c r="CB588" s="354">
        <v>0.48336603638958259</v>
      </c>
      <c r="CC588" s="354">
        <v>0.98861147612790201</v>
      </c>
      <c r="CD588" s="354">
        <v>0.62</v>
      </c>
      <c r="CE588" s="354">
        <v>3.6</v>
      </c>
      <c r="CF588" s="354">
        <v>3.26</v>
      </c>
      <c r="CG588" s="354">
        <v>2.34</v>
      </c>
      <c r="CH588" s="353" t="s">
        <v>100</v>
      </c>
      <c r="CI588" s="355">
        <v>11375</v>
      </c>
    </row>
    <row r="589" spans="1:87" ht="13.5" thickBot="1">
      <c r="A589" s="353" t="s">
        <v>1424</v>
      </c>
      <c r="B589" s="353" t="s">
        <v>1425</v>
      </c>
      <c r="C589" s="353" t="s">
        <v>108</v>
      </c>
      <c r="D589" s="353" t="s">
        <v>163</v>
      </c>
      <c r="E589" s="353" t="s">
        <v>1325</v>
      </c>
      <c r="F589" s="353" t="s">
        <v>105</v>
      </c>
      <c r="G589" s="353">
        <v>12</v>
      </c>
      <c r="H589" s="353">
        <v>202112</v>
      </c>
      <c r="I589" s="353">
        <v>20221103</v>
      </c>
      <c r="J589" s="353">
        <v>20230223</v>
      </c>
      <c r="K589" s="354">
        <v>4170.1099999999997</v>
      </c>
      <c r="L589" s="354">
        <v>98.66</v>
      </c>
      <c r="M589" s="354">
        <v>42</v>
      </c>
      <c r="N589" s="354">
        <v>1.74</v>
      </c>
      <c r="O589" s="354">
        <v>1.28</v>
      </c>
      <c r="P589" s="354">
        <v>1.22</v>
      </c>
      <c r="Q589" s="354">
        <v>1.33</v>
      </c>
      <c r="R589" s="354">
        <v>5.47</v>
      </c>
      <c r="S589" s="354">
        <v>13.11</v>
      </c>
      <c r="T589" s="354">
        <v>9.09</v>
      </c>
      <c r="U589" s="354">
        <v>5.1100000000000003</v>
      </c>
      <c r="V589" s="354">
        <v>4.49</v>
      </c>
      <c r="W589" s="354">
        <v>5.27</v>
      </c>
      <c r="X589" s="354">
        <v>5.77</v>
      </c>
      <c r="Y589" s="374">
        <f t="shared" si="22"/>
        <v>0.17371937639198198</v>
      </c>
      <c r="Z589" s="374">
        <f t="shared" si="23"/>
        <v>9.4876660341556063E-2</v>
      </c>
      <c r="AA589" s="354">
        <v>28.08</v>
      </c>
      <c r="AB589" s="354">
        <v>13.83</v>
      </c>
      <c r="AC589" s="354">
        <v>19.309999999999999</v>
      </c>
      <c r="AD589" s="354">
        <v>18.71</v>
      </c>
      <c r="AE589" s="354">
        <v>17.11</v>
      </c>
      <c r="AF589" s="354">
        <v>1.35</v>
      </c>
      <c r="AG589" s="354">
        <v>36.33260802724628</v>
      </c>
      <c r="AH589" s="354">
        <v>4.4949977531278824</v>
      </c>
      <c r="AI589" s="354">
        <v>-0.63820628651167188</v>
      </c>
      <c r="AJ589" s="354">
        <v>-1.8307514013386628</v>
      </c>
      <c r="AK589" s="354">
        <v>-150.92298843759264</v>
      </c>
      <c r="AL589" s="354">
        <v>17.489999999999998</v>
      </c>
      <c r="AM589" s="354">
        <v>3.95</v>
      </c>
      <c r="AN589" s="354">
        <v>2.71</v>
      </c>
      <c r="AO589" s="354">
        <v>2.7693230541492881</v>
      </c>
      <c r="AP589" s="354">
        <v>15.1881695692222</v>
      </c>
      <c r="AQ589" s="354">
        <v>-157.65549659057217</v>
      </c>
      <c r="AR589" s="354">
        <v>-54.95925277110301</v>
      </c>
      <c r="AS589" s="354">
        <v>3.6218868995529903</v>
      </c>
      <c r="AT589" s="354">
        <v>24.97</v>
      </c>
      <c r="AU589" s="354">
        <v>27.87</v>
      </c>
      <c r="AV589" s="354">
        <v>45.87</v>
      </c>
      <c r="AW589" s="354">
        <v>1299.06</v>
      </c>
      <c r="AX589" s="354">
        <v>1576.4</v>
      </c>
      <c r="AY589" s="374">
        <v>0.45871446313193809</v>
      </c>
      <c r="AZ589" s="374">
        <v>0.8066700487460573</v>
      </c>
      <c r="BA589" s="374">
        <v>0.72506110434607396</v>
      </c>
      <c r="BB589" s="374">
        <v>0.73333333333333328</v>
      </c>
      <c r="BC589" s="374">
        <v>0.72506110434607396</v>
      </c>
      <c r="BD589" s="354">
        <v>22.22</v>
      </c>
      <c r="BE589" s="374">
        <v>0.16497897045104171</v>
      </c>
      <c r="BF589" s="374">
        <v>0.12695039961524718</v>
      </c>
      <c r="BG589" s="354">
        <v>16.059999999999999</v>
      </c>
      <c r="BH589" s="354">
        <v>18.440000000000001</v>
      </c>
      <c r="BI589" s="354">
        <v>13.18</v>
      </c>
      <c r="BJ589" s="354">
        <v>14.89</v>
      </c>
      <c r="BK589" s="374">
        <v>1.8685887933590275</v>
      </c>
      <c r="BL589" s="374">
        <v>-3.2822997840746423E-2</v>
      </c>
      <c r="BM589" s="354">
        <v>0</v>
      </c>
      <c r="BN589" s="354">
        <v>0</v>
      </c>
      <c r="BO589" s="374">
        <v>0</v>
      </c>
      <c r="BP589" s="374">
        <v>4.6667335476826027E-2</v>
      </c>
      <c r="BQ589" s="374">
        <v>-1.9006970528848244E-2</v>
      </c>
      <c r="BR589" s="354">
        <v>196.54</v>
      </c>
      <c r="BS589" s="354">
        <v>243.29</v>
      </c>
      <c r="BT589" s="354">
        <v>237.54</v>
      </c>
      <c r="BU589" s="354">
        <v>360.95</v>
      </c>
      <c r="BV589" s="354">
        <v>163.82</v>
      </c>
      <c r="BW589" s="354">
        <v>80.67</v>
      </c>
      <c r="BX589" s="354">
        <v>12.37</v>
      </c>
      <c r="BY589" s="354">
        <v>14.1</v>
      </c>
      <c r="BZ589" s="354">
        <v>28.591511285574093</v>
      </c>
      <c r="CA589" s="354">
        <v>23.55</v>
      </c>
      <c r="CB589" s="354">
        <v>0.3711448775676231</v>
      </c>
      <c r="CC589" s="354">
        <v>0.6485944205242451</v>
      </c>
      <c r="CD589" s="354">
        <v>0.31</v>
      </c>
      <c r="CE589" s="354">
        <v>3.31</v>
      </c>
      <c r="CF589" s="354">
        <v>1.94</v>
      </c>
      <c r="CG589" s="354">
        <v>1.32</v>
      </c>
      <c r="CH589" s="353" t="s">
        <v>100</v>
      </c>
      <c r="CI589" s="353">
        <v>894.08</v>
      </c>
    </row>
    <row r="590" spans="1:87" ht="13.5" thickBot="1">
      <c r="A590" s="353" t="s">
        <v>1426</v>
      </c>
      <c r="B590" s="353" t="s">
        <v>1427</v>
      </c>
      <c r="C590" s="353" t="s">
        <v>96</v>
      </c>
      <c r="D590" s="353" t="s">
        <v>123</v>
      </c>
      <c r="E590" s="353" t="s">
        <v>344</v>
      </c>
      <c r="F590" s="353" t="s">
        <v>105</v>
      </c>
      <c r="G590" s="353">
        <v>12</v>
      </c>
      <c r="H590" s="353">
        <v>202112</v>
      </c>
      <c r="I590" s="353">
        <v>20221019</v>
      </c>
      <c r="J590" s="353">
        <v>20230208</v>
      </c>
      <c r="K590" s="354">
        <v>6490.48</v>
      </c>
      <c r="L590" s="354">
        <v>49.12</v>
      </c>
      <c r="M590" s="354">
        <v>132</v>
      </c>
      <c r="N590" s="354">
        <v>0.96</v>
      </c>
      <c r="O590" s="354">
        <v>0.56000000000000005</v>
      </c>
      <c r="P590" s="354">
        <v>0.56000000000000005</v>
      </c>
      <c r="Q590" s="354">
        <v>0.56999999999999995</v>
      </c>
      <c r="R590" s="354">
        <v>7.14</v>
      </c>
      <c r="S590" s="354">
        <v>5.66</v>
      </c>
      <c r="T590" s="354">
        <v>4.17</v>
      </c>
      <c r="U590" s="354">
        <v>2.21</v>
      </c>
      <c r="V590" s="354">
        <v>1.96</v>
      </c>
      <c r="W590" s="354">
        <v>2.2400000000000002</v>
      </c>
      <c r="X590" s="354">
        <v>2.38</v>
      </c>
      <c r="Y590" s="374">
        <f t="shared" si="22"/>
        <v>0.14285714285714302</v>
      </c>
      <c r="Z590" s="374">
        <f t="shared" si="23"/>
        <v>6.2499999999999778E-2</v>
      </c>
      <c r="AA590" s="354">
        <v>7.02</v>
      </c>
      <c r="AB590" s="354"/>
      <c r="AC590" s="354">
        <v>22.23</v>
      </c>
      <c r="AD590" s="354">
        <v>21.94</v>
      </c>
      <c r="AE590" s="354">
        <v>20.64</v>
      </c>
      <c r="AF590" s="354"/>
      <c r="AG590" s="354">
        <v>3.9129243254701263</v>
      </c>
      <c r="AH590" s="354">
        <v>2.9642521878690609</v>
      </c>
      <c r="AI590" s="354">
        <v>3.1539760167156223</v>
      </c>
      <c r="AJ590" s="354">
        <v>3.1539760167156223</v>
      </c>
      <c r="AK590" s="354">
        <v>15.358391992607084</v>
      </c>
      <c r="AL590" s="354">
        <v>15.48</v>
      </c>
      <c r="AM590" s="354">
        <v>2.61</v>
      </c>
      <c r="AN590" s="354">
        <v>12.56</v>
      </c>
      <c r="AO590" s="354">
        <v>15.967953937771105</v>
      </c>
      <c r="AP590" s="354">
        <v>13.543797905405183</v>
      </c>
      <c r="AQ590" s="354">
        <v>19.810358436446119</v>
      </c>
      <c r="AR590" s="354">
        <v>19.810358436446119</v>
      </c>
      <c r="AS590" s="354">
        <v>1.1147912061290617</v>
      </c>
      <c r="AT590" s="354">
        <v>18.82</v>
      </c>
      <c r="AU590" s="354">
        <v>5.49</v>
      </c>
      <c r="AV590" s="354">
        <v>6.31</v>
      </c>
      <c r="AW590" s="354">
        <v>476.29</v>
      </c>
      <c r="AX590" s="354">
        <v>533.88</v>
      </c>
      <c r="AY590" s="374">
        <v>6.3080878873641832E-2</v>
      </c>
      <c r="AZ590" s="374">
        <v>0.38271535647408783</v>
      </c>
      <c r="BA590" s="374">
        <v>7.8630813901062233E-2</v>
      </c>
      <c r="BB590" s="374">
        <v>0.3660130718954247</v>
      </c>
      <c r="BC590" s="374">
        <v>7.8630813901062233E-2</v>
      </c>
      <c r="BD590" s="354">
        <v>16.7</v>
      </c>
      <c r="BE590" s="374">
        <v>4.7433669211535981E-2</v>
      </c>
      <c r="BF590" s="374">
        <v>8.0493924009413714E-2</v>
      </c>
      <c r="BG590" s="354">
        <v>9.41</v>
      </c>
      <c r="BH590" s="354">
        <v>6.87</v>
      </c>
      <c r="BI590" s="354">
        <v>8.66</v>
      </c>
      <c r="BJ590" s="354">
        <v>6.44</v>
      </c>
      <c r="BK590" s="374">
        <v>0</v>
      </c>
      <c r="BL590" s="374">
        <v>0</v>
      </c>
      <c r="BM590" s="354">
        <v>2.4</v>
      </c>
      <c r="BN590" s="354">
        <v>2.41</v>
      </c>
      <c r="BO590" s="374">
        <v>0.38964296112413616</v>
      </c>
      <c r="BP590" s="374">
        <v>6.1194306107949237E-2</v>
      </c>
      <c r="BQ590" s="374">
        <v>6.5110983004038447E-2</v>
      </c>
      <c r="BR590" s="354">
        <v>326.31</v>
      </c>
      <c r="BS590" s="354">
        <v>468.79</v>
      </c>
      <c r="BT590" s="354">
        <v>413.48</v>
      </c>
      <c r="BU590" s="354">
        <v>1610.02</v>
      </c>
      <c r="BV590" s="354">
        <v>271</v>
      </c>
      <c r="BW590" s="354">
        <v>38.270000000000003</v>
      </c>
      <c r="BX590" s="354">
        <v>75.75</v>
      </c>
      <c r="BY590" s="354">
        <v>75.75</v>
      </c>
      <c r="BZ590" s="354">
        <v>4.7067681460556114</v>
      </c>
      <c r="CA590" s="354">
        <v>44.33</v>
      </c>
      <c r="CB590" s="354">
        <v>0.48884793824181932</v>
      </c>
      <c r="CC590" s="354">
        <v>3.0436871695400884</v>
      </c>
      <c r="CD590" s="354">
        <v>0.8</v>
      </c>
      <c r="CE590" s="354">
        <v>1.06</v>
      </c>
      <c r="CF590" s="354">
        <v>0.85</v>
      </c>
      <c r="CG590" s="354">
        <v>0.31</v>
      </c>
      <c r="CH590" s="353" t="s">
        <v>100</v>
      </c>
      <c r="CI590" s="355">
        <v>2248.37</v>
      </c>
    </row>
    <row r="591" spans="1:87" ht="13.5" thickBot="1">
      <c r="A591" s="353" t="s">
        <v>1428</v>
      </c>
      <c r="B591" s="353" t="s">
        <v>1429</v>
      </c>
      <c r="C591" s="353" t="s">
        <v>96</v>
      </c>
      <c r="D591" s="353" t="s">
        <v>123</v>
      </c>
      <c r="E591" s="353" t="s">
        <v>1012</v>
      </c>
      <c r="F591" s="353" t="s">
        <v>99</v>
      </c>
      <c r="G591" s="353">
        <v>12</v>
      </c>
      <c r="H591" s="353">
        <v>202112</v>
      </c>
      <c r="I591" s="353">
        <v>20221014</v>
      </c>
      <c r="J591" s="353">
        <v>20230113</v>
      </c>
      <c r="K591" s="354">
        <v>21586.36</v>
      </c>
      <c r="L591" s="354">
        <v>120.16</v>
      </c>
      <c r="M591" s="354">
        <v>179.65</v>
      </c>
      <c r="N591" s="354">
        <v>1.08</v>
      </c>
      <c r="O591" s="354">
        <v>2.19</v>
      </c>
      <c r="P591" s="354">
        <v>1.83</v>
      </c>
      <c r="Q591" s="354">
        <v>1.66</v>
      </c>
      <c r="R591" s="354">
        <v>0.91</v>
      </c>
      <c r="S591" s="354">
        <v>5.37</v>
      </c>
      <c r="T591" s="354">
        <v>4.33</v>
      </c>
      <c r="U591" s="354">
        <v>8.39</v>
      </c>
      <c r="V591" s="354">
        <v>7.56</v>
      </c>
      <c r="W591" s="354">
        <v>8.19</v>
      </c>
      <c r="X591" s="354">
        <v>7.09</v>
      </c>
      <c r="Y591" s="374">
        <f t="shared" si="22"/>
        <v>8.3333333333333259E-2</v>
      </c>
      <c r="Z591" s="374">
        <f t="shared" si="23"/>
        <v>-0.13431013431013428</v>
      </c>
      <c r="AA591" s="354">
        <v>15.5</v>
      </c>
      <c r="AB591" s="354">
        <v>2.61</v>
      </c>
      <c r="AC591" s="354">
        <v>14.32</v>
      </c>
      <c r="AD591" s="354">
        <v>14.66</v>
      </c>
      <c r="AE591" s="354">
        <v>16.940000000000001</v>
      </c>
      <c r="AF591" s="354">
        <v>5.62</v>
      </c>
      <c r="AG591" s="354">
        <v>28.979305555555555</v>
      </c>
      <c r="AH591" s="354">
        <v>8.5787055555555547</v>
      </c>
      <c r="AI591" s="354">
        <v>9.3465777777777781</v>
      </c>
      <c r="AJ591" s="354">
        <v>8.1955277777777784</v>
      </c>
      <c r="AK591" s="354">
        <v>12.951264396237718</v>
      </c>
      <c r="AL591" s="354">
        <v>12.75</v>
      </c>
      <c r="AM591" s="354">
        <v>1.6</v>
      </c>
      <c r="AN591" s="354">
        <v>3.48</v>
      </c>
      <c r="AO591" s="354">
        <v>4.0272033203770894</v>
      </c>
      <c r="AP591" s="354">
        <v>8.9651057786032418</v>
      </c>
      <c r="AQ591" s="354">
        <v>12.486447802641964</v>
      </c>
      <c r="AR591" s="354">
        <v>14.240151302031256</v>
      </c>
      <c r="AS591" s="354">
        <v>44.277777777777779</v>
      </c>
      <c r="AT591" s="354">
        <v>75.069999999999993</v>
      </c>
      <c r="AU591" s="354">
        <v>15.2</v>
      </c>
      <c r="AV591" s="354">
        <v>17.71</v>
      </c>
      <c r="AW591" s="354">
        <v>5305</v>
      </c>
      <c r="AX591" s="354">
        <v>5897.24</v>
      </c>
      <c r="AY591" s="374">
        <v>0.28720235391940141</v>
      </c>
      <c r="AZ591" s="374">
        <v>0.38890063534216479</v>
      </c>
      <c r="BA591" s="374">
        <v>0</v>
      </c>
      <c r="BB591" s="374">
        <v>0.32991452991453002</v>
      </c>
      <c r="BC591" s="374">
        <v>0</v>
      </c>
      <c r="BD591" s="354">
        <v>13.15</v>
      </c>
      <c r="BE591" s="374">
        <v>0</v>
      </c>
      <c r="BF591" s="374">
        <v>8.255061291477999E-3</v>
      </c>
      <c r="BG591" s="354">
        <v>7.49</v>
      </c>
      <c r="BH591" s="354">
        <v>4.9400000000000004</v>
      </c>
      <c r="BI591" s="354">
        <v>0.87</v>
      </c>
      <c r="BJ591" s="354">
        <v>0.87</v>
      </c>
      <c r="BK591" s="374">
        <v>-0.12315202712341534</v>
      </c>
      <c r="BL591" s="374">
        <v>-3.971972336581181E-2</v>
      </c>
      <c r="BM591" s="354">
        <v>0.9</v>
      </c>
      <c r="BN591" s="354">
        <v>0.67</v>
      </c>
      <c r="BO591" s="374">
        <v>0.12006473393098029</v>
      </c>
      <c r="BP591" s="374">
        <v>7.0869108265638622E-2</v>
      </c>
      <c r="BQ591" s="374">
        <v>6.7703657808986184E-2</v>
      </c>
      <c r="BR591" s="354">
        <v>2004</v>
      </c>
      <c r="BS591" s="354">
        <v>2188</v>
      </c>
      <c r="BT591" s="354">
        <v>1662</v>
      </c>
      <c r="BU591" s="354">
        <v>5477</v>
      </c>
      <c r="BV591" s="354">
        <v>1478</v>
      </c>
      <c r="BW591" s="354">
        <v>38.909999999999997</v>
      </c>
      <c r="BX591" s="354">
        <v>27.06</v>
      </c>
      <c r="BY591" s="354">
        <v>27.06</v>
      </c>
      <c r="BZ591" s="354">
        <v>0</v>
      </c>
      <c r="CA591" s="354">
        <v>29.55</v>
      </c>
      <c r="CB591" s="354">
        <v>0.91367083331106602</v>
      </c>
      <c r="CC591" s="354">
        <v>-0.33373221873031533</v>
      </c>
      <c r="CD591" s="354">
        <v>0.53</v>
      </c>
      <c r="CE591" s="354">
        <v>0.92</v>
      </c>
      <c r="CF591" s="354">
        <v>0.94</v>
      </c>
      <c r="CG591" s="354">
        <v>0.08</v>
      </c>
      <c r="CH591" s="355">
        <v>3633</v>
      </c>
      <c r="CI591" s="355">
        <v>12265</v>
      </c>
    </row>
    <row r="592" spans="1:87" ht="13.5" thickBot="1">
      <c r="A592" s="353" t="s">
        <v>1430</v>
      </c>
      <c r="B592" s="353" t="s">
        <v>1431</v>
      </c>
      <c r="C592" s="353" t="s">
        <v>108</v>
      </c>
      <c r="D592" s="353" t="s">
        <v>123</v>
      </c>
      <c r="E592" s="353" t="s">
        <v>485</v>
      </c>
      <c r="F592" s="353" t="s">
        <v>105</v>
      </c>
      <c r="G592" s="353">
        <v>3</v>
      </c>
      <c r="H592" s="353">
        <v>202203</v>
      </c>
      <c r="I592" s="353">
        <v>20220810</v>
      </c>
      <c r="J592" s="353">
        <v>20221219</v>
      </c>
      <c r="K592" s="354">
        <v>3590.4</v>
      </c>
      <c r="L592" s="354">
        <v>60.3</v>
      </c>
      <c r="M592" s="354">
        <v>60</v>
      </c>
      <c r="N592" s="354">
        <v>1.0900000000000001</v>
      </c>
      <c r="O592" s="354">
        <v>0.85</v>
      </c>
      <c r="P592" s="354"/>
      <c r="Q592" s="354"/>
      <c r="R592" s="354">
        <v>16.47</v>
      </c>
      <c r="S592" s="354"/>
      <c r="T592" s="354"/>
      <c r="U592" s="354">
        <v>6.07</v>
      </c>
      <c r="V592" s="354">
        <v>6.29</v>
      </c>
      <c r="W592" s="354"/>
      <c r="X592" s="354"/>
      <c r="Y592" s="374">
        <f t="shared" si="22"/>
        <v>-1</v>
      </c>
      <c r="Z592" s="374" t="e">
        <f t="shared" si="23"/>
        <v>#DIV/0!</v>
      </c>
      <c r="AA592" s="354"/>
      <c r="AB592" s="354"/>
      <c r="AC592" s="354">
        <v>9.93</v>
      </c>
      <c r="AD592" s="354"/>
      <c r="AE592" s="354"/>
      <c r="AF592" s="354"/>
      <c r="AG592" s="354">
        <v>9.1132398875896463</v>
      </c>
      <c r="AH592" s="354">
        <v>0.83476780996094546</v>
      </c>
      <c r="AI592" s="354">
        <v>-1.3238464263825629</v>
      </c>
      <c r="AJ592" s="354">
        <v>-1.7061670832806688</v>
      </c>
      <c r="AK592" s="354">
        <v>-45.118526446616187</v>
      </c>
      <c r="AL592" s="354">
        <v>16.440000000000001</v>
      </c>
      <c r="AM592" s="354">
        <v>5.78</v>
      </c>
      <c r="AN592" s="354">
        <v>5.0599999999999996</v>
      </c>
      <c r="AO592" s="354">
        <v>7.0430805450291034</v>
      </c>
      <c r="AP592" s="354">
        <v>19.028603818145985</v>
      </c>
      <c r="AQ592" s="354">
        <v>-48.483933842578281</v>
      </c>
      <c r="AR592" s="354">
        <v>-37.619576173658494</v>
      </c>
      <c r="AS592" s="354">
        <v>39.514064632458492</v>
      </c>
      <c r="AT592" s="354">
        <v>10.44</v>
      </c>
      <c r="AU592" s="354"/>
      <c r="AV592" s="354">
        <v>60.16</v>
      </c>
      <c r="AW592" s="354">
        <v>564.66</v>
      </c>
      <c r="AX592" s="354"/>
      <c r="AY592" s="374">
        <v>1.8920854456858789</v>
      </c>
      <c r="AZ592" s="374">
        <v>4.7290735596086479</v>
      </c>
      <c r="BA592" s="374">
        <v>4.0534570742445464</v>
      </c>
      <c r="BB592" s="374">
        <v>5.4473684210526319</v>
      </c>
      <c r="BC592" s="374">
        <v>4.0534570742445464</v>
      </c>
      <c r="BD592" s="354">
        <v>9.91</v>
      </c>
      <c r="BE592" s="374">
        <v>0.21277628562006368</v>
      </c>
      <c r="BF592" s="374">
        <v>1.0252313427867652E-2</v>
      </c>
      <c r="BG592" s="354">
        <v>5.45</v>
      </c>
      <c r="BH592" s="354">
        <v>20.49</v>
      </c>
      <c r="BI592" s="354">
        <v>1.63</v>
      </c>
      <c r="BJ592" s="354">
        <v>6.63</v>
      </c>
      <c r="BK592" s="374">
        <v>0.28879532344458181</v>
      </c>
      <c r="BL592" s="374">
        <v>-4.195222134103458E-2</v>
      </c>
      <c r="BM592" s="354">
        <v>0</v>
      </c>
      <c r="BN592" s="354">
        <v>0</v>
      </c>
      <c r="BO592" s="374">
        <v>0</v>
      </c>
      <c r="BP592" s="374">
        <v>1.3975687426099876E-2</v>
      </c>
      <c r="BQ592" s="374">
        <v>-2.8564659020269025E-2</v>
      </c>
      <c r="BR592" s="354">
        <v>312.79000000000002</v>
      </c>
      <c r="BS592" s="354">
        <v>319.74</v>
      </c>
      <c r="BT592" s="354">
        <v>218.32</v>
      </c>
      <c r="BU592" s="354">
        <v>775.18</v>
      </c>
      <c r="BV592" s="354">
        <v>217.93</v>
      </c>
      <c r="BW592" s="354">
        <v>53.16</v>
      </c>
      <c r="BX592" s="354"/>
      <c r="BY592" s="354"/>
      <c r="BZ592" s="354">
        <v>1.6553423040247022</v>
      </c>
      <c r="CA592" s="354">
        <v>9.42</v>
      </c>
      <c r="CB592" s="354">
        <v>0.87013302705792728</v>
      </c>
      <c r="CC592" s="354">
        <v>1.3208293747852278</v>
      </c>
      <c r="CD592" s="354">
        <v>0.1</v>
      </c>
      <c r="CE592" s="354">
        <v>1.26</v>
      </c>
      <c r="CF592" s="354">
        <v>1.78</v>
      </c>
      <c r="CG592" s="354">
        <v>1.49</v>
      </c>
      <c r="CH592" s="353" t="s">
        <v>100</v>
      </c>
      <c r="CI592" s="353">
        <v>507.67</v>
      </c>
    </row>
    <row r="593" spans="1:87" ht="13.5" thickBot="1">
      <c r="A593" s="353" t="s">
        <v>1432</v>
      </c>
      <c r="B593" s="353" t="s">
        <v>1433</v>
      </c>
      <c r="C593" s="353" t="s">
        <v>96</v>
      </c>
      <c r="D593" s="353" t="s">
        <v>109</v>
      </c>
      <c r="E593" s="353" t="s">
        <v>1285</v>
      </c>
      <c r="F593" s="353" t="s">
        <v>105</v>
      </c>
      <c r="G593" s="353">
        <v>12</v>
      </c>
      <c r="H593" s="353">
        <v>202112</v>
      </c>
      <c r="I593" s="353">
        <v>20221130</v>
      </c>
      <c r="J593" s="353">
        <v>20230216</v>
      </c>
      <c r="K593" s="354">
        <v>3078.88</v>
      </c>
      <c r="L593" s="354">
        <v>13.83</v>
      </c>
      <c r="M593" s="354">
        <v>222.62</v>
      </c>
      <c r="N593" s="354">
        <v>0.23</v>
      </c>
      <c r="O593" s="354">
        <v>-0.01</v>
      </c>
      <c r="P593" s="354">
        <v>1.1299999999999999</v>
      </c>
      <c r="Q593" s="354"/>
      <c r="R593" s="354">
        <v>0</v>
      </c>
      <c r="S593" s="354">
        <v>-200</v>
      </c>
      <c r="T593" s="354">
        <v>-63.97</v>
      </c>
      <c r="U593" s="354">
        <v>0.55000000000000004</v>
      </c>
      <c r="V593" s="354">
        <v>-0.26</v>
      </c>
      <c r="W593" s="354">
        <v>1.55</v>
      </c>
      <c r="X593" s="354">
        <v>2.78</v>
      </c>
      <c r="Y593" s="374">
        <f t="shared" si="22"/>
        <v>-6.9615384615384617</v>
      </c>
      <c r="Z593" s="374">
        <f t="shared" si="23"/>
        <v>0.79354838709677411</v>
      </c>
      <c r="AA593" s="354">
        <v>12.64</v>
      </c>
      <c r="AB593" s="354"/>
      <c r="AC593" s="354">
        <v>25.15</v>
      </c>
      <c r="AD593" s="354">
        <v>8.89</v>
      </c>
      <c r="AE593" s="354">
        <v>4.97</v>
      </c>
      <c r="AF593" s="354"/>
      <c r="AG593" s="354">
        <v>4.9753861324239024</v>
      </c>
      <c r="AH593" s="354">
        <v>1.1280170148203257</v>
      </c>
      <c r="AI593" s="354">
        <v>0.7880455055175829</v>
      </c>
      <c r="AJ593" s="354">
        <v>-1.3666815357476418</v>
      </c>
      <c r="AK593" s="354">
        <v>17.169059280546989</v>
      </c>
      <c r="AL593" s="354">
        <v>30.31</v>
      </c>
      <c r="AM593" s="354">
        <v>1.52</v>
      </c>
      <c r="AN593" s="354">
        <v>2.76</v>
      </c>
      <c r="AO593" s="354">
        <v>4.717996857205458</v>
      </c>
      <c r="AP593" s="354">
        <v>10.662295470557078</v>
      </c>
      <c r="AQ593" s="354">
        <v>29.787437364726955</v>
      </c>
      <c r="AR593" s="354">
        <v>-17.175805425159446</v>
      </c>
      <c r="AS593" s="354">
        <v>1.5217895717092591</v>
      </c>
      <c r="AT593" s="354">
        <v>9.11</v>
      </c>
      <c r="AU593" s="354">
        <v>7.22</v>
      </c>
      <c r="AV593" s="354">
        <v>-38.64</v>
      </c>
      <c r="AW593" s="354">
        <v>749.38</v>
      </c>
      <c r="AX593" s="354">
        <v>888</v>
      </c>
      <c r="AY593" s="374">
        <v>-0.38635032963829452</v>
      </c>
      <c r="AZ593" s="374">
        <v>-1.0270009082652134</v>
      </c>
      <c r="BA593" s="374">
        <v>-0.9759430478834964</v>
      </c>
      <c r="BB593" s="374">
        <v>-1.028436018957346</v>
      </c>
      <c r="BC593" s="374">
        <v>-0.9759430478834964</v>
      </c>
      <c r="BD593" s="354">
        <v>6.55</v>
      </c>
      <c r="BE593" s="374">
        <v>5.20971016590734E-2</v>
      </c>
      <c r="BF593" s="374">
        <v>5.5506004953985361E-2</v>
      </c>
      <c r="BG593" s="354">
        <v>3.12</v>
      </c>
      <c r="BH593" s="354">
        <v>3.21</v>
      </c>
      <c r="BI593" s="354">
        <v>2.78</v>
      </c>
      <c r="BJ593" s="354">
        <v>2.74</v>
      </c>
      <c r="BK593" s="374">
        <v>-2.7342672804789552</v>
      </c>
      <c r="BL593" s="374">
        <v>-0.43307734996147679</v>
      </c>
      <c r="BM593" s="354">
        <v>4.34</v>
      </c>
      <c r="BN593" s="354">
        <v>8.0399999999999991</v>
      </c>
      <c r="BO593" s="374">
        <v>0.1329767175753927</v>
      </c>
      <c r="BP593" s="374">
        <v>8.3371545810814893E-2</v>
      </c>
      <c r="BQ593" s="374">
        <v>-0.10101119998134826</v>
      </c>
      <c r="BR593" s="354">
        <v>54.92</v>
      </c>
      <c r="BS593" s="354">
        <v>202.86</v>
      </c>
      <c r="BT593" s="354">
        <v>92.86</v>
      </c>
      <c r="BU593" s="354">
        <v>2167.77</v>
      </c>
      <c r="BV593" s="354">
        <v>-11.15</v>
      </c>
      <c r="BW593" s="354">
        <v>-102.7</v>
      </c>
      <c r="BX593" s="354">
        <v>22.67</v>
      </c>
      <c r="BY593" s="354">
        <v>10.69</v>
      </c>
      <c r="BZ593" s="354">
        <v>2.697235613136487</v>
      </c>
      <c r="CA593" s="354">
        <v>50.79</v>
      </c>
      <c r="CB593" s="354">
        <v>0.55424486458762257</v>
      </c>
      <c r="CC593" s="354">
        <v>4.5166985613890542</v>
      </c>
      <c r="CD593" s="354">
        <v>1.03</v>
      </c>
      <c r="CE593" s="354">
        <v>1.63</v>
      </c>
      <c r="CF593" s="354">
        <v>0.86</v>
      </c>
      <c r="CG593" s="354">
        <v>0.56999999999999995</v>
      </c>
      <c r="CH593" s="353" t="s">
        <v>100</v>
      </c>
      <c r="CI593" s="355">
        <v>1652.54</v>
      </c>
    </row>
    <row r="594" spans="1:87" ht="13.5" thickBot="1">
      <c r="A594" s="353" t="s">
        <v>1434</v>
      </c>
      <c r="B594" s="353" t="s">
        <v>1435</v>
      </c>
      <c r="C594" s="353" t="s">
        <v>108</v>
      </c>
      <c r="D594" s="353" t="s">
        <v>97</v>
      </c>
      <c r="E594" s="353" t="s">
        <v>173</v>
      </c>
      <c r="F594" s="353" t="s">
        <v>105</v>
      </c>
      <c r="G594" s="353">
        <v>12</v>
      </c>
      <c r="H594" s="353">
        <v>202112</v>
      </c>
      <c r="I594" s="353">
        <v>20221101</v>
      </c>
      <c r="J594" s="353">
        <v>20230209</v>
      </c>
      <c r="K594" s="354">
        <v>4212.22</v>
      </c>
      <c r="L594" s="354">
        <v>14.63</v>
      </c>
      <c r="M594" s="354">
        <v>288</v>
      </c>
      <c r="N594" s="354">
        <v>0.71</v>
      </c>
      <c r="O594" s="354">
        <v>-0.06</v>
      </c>
      <c r="P594" s="354">
        <v>-0.04</v>
      </c>
      <c r="Q594" s="354">
        <v>-0.02</v>
      </c>
      <c r="R594" s="354">
        <v>83.33</v>
      </c>
      <c r="S594" s="354">
        <v>14.29</v>
      </c>
      <c r="T594" s="354">
        <v>44.4</v>
      </c>
      <c r="U594" s="354">
        <v>-0.84</v>
      </c>
      <c r="V594" s="354">
        <v>-0.2</v>
      </c>
      <c r="W594" s="354">
        <v>-0.11</v>
      </c>
      <c r="X594" s="354">
        <v>-0.08</v>
      </c>
      <c r="Y594" s="374">
        <f t="shared" si="22"/>
        <v>-0.45000000000000007</v>
      </c>
      <c r="Z594" s="374">
        <f t="shared" si="23"/>
        <v>-0.27272727272727271</v>
      </c>
      <c r="AA594" s="354"/>
      <c r="AB594" s="354">
        <v>30</v>
      </c>
      <c r="AC594" s="354"/>
      <c r="AD594" s="354"/>
      <c r="AE594" s="354"/>
      <c r="AF594" s="354"/>
      <c r="AG594" s="354">
        <v>1.6404392093394768</v>
      </c>
      <c r="AH594" s="354">
        <v>-0.87685256560061664</v>
      </c>
      <c r="AI594" s="354">
        <v>-1.690983861010056E-2</v>
      </c>
      <c r="AJ594" s="354">
        <v>-5.5720848142812793E-2</v>
      </c>
      <c r="AK594" s="354">
        <v>-868.13365511551149</v>
      </c>
      <c r="AL594" s="354">
        <v>1.62</v>
      </c>
      <c r="AM594" s="354">
        <v>3.97</v>
      </c>
      <c r="AN594" s="354">
        <v>8.9600000000000009</v>
      </c>
      <c r="AO594" s="354">
        <v>8.0933236659302707</v>
      </c>
      <c r="AP594" s="354">
        <v>-18.434089449596826</v>
      </c>
      <c r="AQ594" s="354">
        <v>-785.14087458745871</v>
      </c>
      <c r="AR594" s="354">
        <v>-238.26998184663535</v>
      </c>
      <c r="AS594" s="354">
        <v>4.0165435982936692</v>
      </c>
      <c r="AT594" s="354">
        <v>3.68</v>
      </c>
      <c r="AU594" s="354"/>
      <c r="AV594" s="354">
        <v>48.61</v>
      </c>
      <c r="AW594" s="354">
        <v>371.02</v>
      </c>
      <c r="AX594" s="354">
        <v>494.85</v>
      </c>
      <c r="AY594" s="374">
        <v>0.4861150609431264</v>
      </c>
      <c r="AZ594" s="374">
        <v>-2.3510489754599084</v>
      </c>
      <c r="BA594" s="374">
        <v>-2.6495223838038209</v>
      </c>
      <c r="BB594" s="374">
        <v>-35.830508474576277</v>
      </c>
      <c r="BC594" s="374">
        <v>-2.6495223838038209</v>
      </c>
      <c r="BD594" s="354">
        <v>-20.74</v>
      </c>
      <c r="BE594" s="374">
        <v>-0.20629567374998983</v>
      </c>
      <c r="BF594" s="374">
        <v>-0.18450634345830405</v>
      </c>
      <c r="BG594" s="354">
        <v>-20.74</v>
      </c>
      <c r="BH594" s="354"/>
      <c r="BI594" s="354">
        <v>-16.579999999999998</v>
      </c>
      <c r="BJ594" s="354"/>
      <c r="BK594" s="374">
        <v>2.2951732673267329</v>
      </c>
      <c r="BL594" s="374">
        <v>-2.3658913607862063E-2</v>
      </c>
      <c r="BM594" s="354">
        <v>0</v>
      </c>
      <c r="BN594" s="354"/>
      <c r="BO594" s="374">
        <v>0</v>
      </c>
      <c r="BP594" s="374">
        <v>-5.9731101198952086E-2</v>
      </c>
      <c r="BQ594" s="374">
        <v>-3.7956981023714439E-3</v>
      </c>
      <c r="BR594" s="354">
        <v>-181.48</v>
      </c>
      <c r="BS594" s="354">
        <v>-153.58000000000001</v>
      </c>
      <c r="BT594" s="354">
        <v>2473.62</v>
      </c>
      <c r="BU594" s="354" t="s">
        <v>100</v>
      </c>
      <c r="BV594" s="354">
        <v>-192</v>
      </c>
      <c r="BW594" s="354">
        <v>-235.1</v>
      </c>
      <c r="BX594" s="354">
        <v>-53.45</v>
      </c>
      <c r="BY594" s="354">
        <v>-49.5</v>
      </c>
      <c r="BZ594" s="354">
        <v>-28.309735606622191</v>
      </c>
      <c r="CA594" s="354">
        <v>0</v>
      </c>
      <c r="CB594" s="354">
        <v>0.2223500368649057</v>
      </c>
      <c r="CC594" s="354">
        <v>1.948562849601666</v>
      </c>
      <c r="CD594" s="354">
        <v>0</v>
      </c>
      <c r="CE594" s="354">
        <v>5.03</v>
      </c>
      <c r="CF594" s="354">
        <v>6.36</v>
      </c>
      <c r="CG594" s="354">
        <v>6.13</v>
      </c>
      <c r="CH594" s="353" t="s">
        <v>100</v>
      </c>
      <c r="CI594" s="355">
        <v>1238.04</v>
      </c>
    </row>
    <row r="595" spans="1:87" ht="13.5" thickBot="1">
      <c r="A595" s="353" t="s">
        <v>1436</v>
      </c>
      <c r="B595" s="353" t="s">
        <v>1437</v>
      </c>
      <c r="C595" s="353" t="s">
        <v>96</v>
      </c>
      <c r="D595" s="353" t="s">
        <v>123</v>
      </c>
      <c r="E595" s="353" t="s">
        <v>188</v>
      </c>
      <c r="F595" s="353" t="s">
        <v>99</v>
      </c>
      <c r="G595" s="353">
        <v>12</v>
      </c>
      <c r="H595" s="353">
        <v>202112</v>
      </c>
      <c r="I595" s="353">
        <v>20221103</v>
      </c>
      <c r="J595" s="353">
        <v>20230213</v>
      </c>
      <c r="K595" s="354">
        <v>8485.58</v>
      </c>
      <c r="L595" s="354">
        <v>104.49</v>
      </c>
      <c r="M595" s="354">
        <v>81</v>
      </c>
      <c r="N595" s="354">
        <v>1.1399999999999999</v>
      </c>
      <c r="O595" s="354">
        <v>1.54</v>
      </c>
      <c r="P595" s="354">
        <v>1.55</v>
      </c>
      <c r="Q595" s="354">
        <v>1.56</v>
      </c>
      <c r="R595" s="354">
        <v>3.25</v>
      </c>
      <c r="S595" s="354">
        <v>10</v>
      </c>
      <c r="T595" s="354">
        <v>5.42</v>
      </c>
      <c r="U595" s="354">
        <v>6.21</v>
      </c>
      <c r="V595" s="354">
        <v>5.5</v>
      </c>
      <c r="W595" s="354">
        <v>6.28</v>
      </c>
      <c r="X595" s="354">
        <v>6.34</v>
      </c>
      <c r="Y595" s="374">
        <f t="shared" si="22"/>
        <v>0.14181818181818184</v>
      </c>
      <c r="Z595" s="374">
        <f t="shared" si="23"/>
        <v>9.5541401273884219E-3</v>
      </c>
      <c r="AA595" s="354">
        <v>-2.92</v>
      </c>
      <c r="AB595" s="354">
        <v>6.58</v>
      </c>
      <c r="AC595" s="354">
        <v>16.829999999999998</v>
      </c>
      <c r="AD595" s="354">
        <v>16.63</v>
      </c>
      <c r="AE595" s="354">
        <v>16.48</v>
      </c>
      <c r="AF595" s="354">
        <v>2.5299999999999998</v>
      </c>
      <c r="AG595" s="354">
        <v>13.522428291374329</v>
      </c>
      <c r="AH595" s="354">
        <v>4.9620047461824184</v>
      </c>
      <c r="AI595" s="354">
        <v>6.6370331200990504</v>
      </c>
      <c r="AJ595" s="354">
        <v>2.5247884853487412</v>
      </c>
      <c r="AK595" s="354">
        <v>15.448167599089794</v>
      </c>
      <c r="AL595" s="354">
        <v>15.01</v>
      </c>
      <c r="AM595" s="354">
        <v>3</v>
      </c>
      <c r="AN595" s="354">
        <v>8.09</v>
      </c>
      <c r="AO595" s="354">
        <v>8.1239419919406757</v>
      </c>
      <c r="AP595" s="354">
        <v>10.554388142259189</v>
      </c>
      <c r="AQ595" s="354">
        <v>16.551887122067434</v>
      </c>
      <c r="AR595" s="354">
        <v>43.510743045126226</v>
      </c>
      <c r="AS595" s="354">
        <v>3.4698204704911269</v>
      </c>
      <c r="AT595" s="354">
        <v>34.880000000000003</v>
      </c>
      <c r="AU595" s="354">
        <v>1.98</v>
      </c>
      <c r="AV595" s="354">
        <v>13.85</v>
      </c>
      <c r="AW595" s="354">
        <v>951.22</v>
      </c>
      <c r="AX595" s="354">
        <v>1065.8</v>
      </c>
      <c r="AY595" s="374">
        <v>0.13851685350223938</v>
      </c>
      <c r="AZ595" s="374">
        <v>0.9854676324541024</v>
      </c>
      <c r="BA595" s="374">
        <v>0.36335847805363286</v>
      </c>
      <c r="BB595" s="374">
        <v>1.0123456790123455</v>
      </c>
      <c r="BC595" s="374">
        <v>0.36335847805363286</v>
      </c>
      <c r="BD595" s="354">
        <v>14.52</v>
      </c>
      <c r="BE595" s="374">
        <v>7.1487773726474912E-2</v>
      </c>
      <c r="BF595" s="374">
        <v>4.6821671199744626E-2</v>
      </c>
      <c r="BG595" s="354">
        <v>5.35</v>
      </c>
      <c r="BH595" s="354">
        <v>4</v>
      </c>
      <c r="BI595" s="354">
        <v>4.91</v>
      </c>
      <c r="BJ595" s="354">
        <v>3.7</v>
      </c>
      <c r="BK595" s="374">
        <v>-0.33049363691657163</v>
      </c>
      <c r="BL595" s="374">
        <v>-0.16221178378120604</v>
      </c>
      <c r="BM595" s="354">
        <v>4.13</v>
      </c>
      <c r="BN595" s="354">
        <v>3.79</v>
      </c>
      <c r="BO595" s="374">
        <v>0.86456991063955901</v>
      </c>
      <c r="BP595" s="374">
        <v>4.8395637824855342E-2</v>
      </c>
      <c r="BQ595" s="374">
        <v>2.462487550325506E-2</v>
      </c>
      <c r="BR595" s="354">
        <v>396.78</v>
      </c>
      <c r="BS595" s="354">
        <v>676.76</v>
      </c>
      <c r="BT595" s="354">
        <v>541.47</v>
      </c>
      <c r="BU595" s="354">
        <v>4119.58</v>
      </c>
      <c r="BV595" s="354">
        <v>261.5</v>
      </c>
      <c r="BW595" s="354">
        <v>98.55</v>
      </c>
      <c r="BX595" s="354">
        <v>36.69</v>
      </c>
      <c r="BY595" s="354">
        <v>36.69</v>
      </c>
      <c r="BZ595" s="354">
        <v>3.9635201002337768</v>
      </c>
      <c r="CA595" s="354">
        <v>60.41</v>
      </c>
      <c r="CB595" s="354">
        <v>0.61450209303703895</v>
      </c>
      <c r="CC595" s="354">
        <v>0.7037919096345383</v>
      </c>
      <c r="CD595" s="354">
        <v>1.55</v>
      </c>
      <c r="CE595" s="354">
        <v>1.4</v>
      </c>
      <c r="CF595" s="354">
        <v>1.45</v>
      </c>
      <c r="CG595" s="354">
        <v>1.45</v>
      </c>
      <c r="CH595" s="353">
        <v>160</v>
      </c>
      <c r="CI595" s="355">
        <v>2503.15</v>
      </c>
    </row>
    <row r="596" spans="1:87" ht="13.5" thickBot="1">
      <c r="A596" s="353" t="s">
        <v>1438</v>
      </c>
      <c r="B596" s="353" t="s">
        <v>1439</v>
      </c>
      <c r="C596" s="353" t="s">
        <v>96</v>
      </c>
      <c r="D596" s="353" t="s">
        <v>123</v>
      </c>
      <c r="E596" s="353" t="s">
        <v>391</v>
      </c>
      <c r="F596" s="353" t="s">
        <v>105</v>
      </c>
      <c r="G596" s="353">
        <v>12</v>
      </c>
      <c r="H596" s="353">
        <v>202112</v>
      </c>
      <c r="I596" s="353">
        <v>20221107</v>
      </c>
      <c r="J596" s="353">
        <v>20230227</v>
      </c>
      <c r="K596" s="354">
        <v>4994.5600000000004</v>
      </c>
      <c r="L596" s="354">
        <v>17.649999999999999</v>
      </c>
      <c r="M596" s="354">
        <v>283</v>
      </c>
      <c r="N596" s="354">
        <v>1.37</v>
      </c>
      <c r="O596" s="354">
        <v>0.73</v>
      </c>
      <c r="P596" s="354">
        <v>0.75</v>
      </c>
      <c r="Q596" s="354">
        <v>0.73</v>
      </c>
      <c r="R596" s="354">
        <v>0</v>
      </c>
      <c r="S596" s="354">
        <v>3.08</v>
      </c>
      <c r="T596" s="354">
        <v>5.1100000000000003</v>
      </c>
      <c r="U596" s="354">
        <v>2.77</v>
      </c>
      <c r="V596" s="354">
        <v>2.62</v>
      </c>
      <c r="W596" s="354">
        <v>2.87</v>
      </c>
      <c r="X596" s="354">
        <v>3</v>
      </c>
      <c r="Y596" s="374">
        <f t="shared" si="22"/>
        <v>9.5419847328244378E-2</v>
      </c>
      <c r="Z596" s="374">
        <f t="shared" si="23"/>
        <v>4.5296167247386832E-2</v>
      </c>
      <c r="AA596" s="354">
        <v>-5.95</v>
      </c>
      <c r="AB596" s="354"/>
      <c r="AC596" s="354">
        <v>6.37</v>
      </c>
      <c r="AD596" s="354">
        <v>6.15</v>
      </c>
      <c r="AE596" s="354">
        <v>5.89</v>
      </c>
      <c r="AF596" s="354"/>
      <c r="AG596" s="354">
        <v>0.76630916190123011</v>
      </c>
      <c r="AH596" s="354">
        <v>0.72746399701222764</v>
      </c>
      <c r="AI596" s="354">
        <v>0.27544753284929008</v>
      </c>
      <c r="AJ596" s="354">
        <v>0.27544753284929008</v>
      </c>
      <c r="AK596" s="354">
        <v>63.242534140000011</v>
      </c>
      <c r="AL596" s="354">
        <v>8.84</v>
      </c>
      <c r="AM596" s="354">
        <v>0.7</v>
      </c>
      <c r="AN596" s="354">
        <v>3.22</v>
      </c>
      <c r="AO596" s="354">
        <v>63.612523792258067</v>
      </c>
      <c r="AP596" s="354">
        <v>47.273690626438359</v>
      </c>
      <c r="AQ596" s="354">
        <v>176.97330337076923</v>
      </c>
      <c r="AR596" s="354">
        <v>176.97330337076923</v>
      </c>
      <c r="AS596" s="354">
        <v>0.93934671458860464</v>
      </c>
      <c r="AT596" s="354">
        <v>25.28</v>
      </c>
      <c r="AU596" s="354">
        <v>30.31</v>
      </c>
      <c r="AV596" s="354">
        <v>69.17</v>
      </c>
      <c r="AW596" s="354">
        <v>1081</v>
      </c>
      <c r="AX596" s="354">
        <v>1617.6</v>
      </c>
      <c r="AY596" s="374">
        <v>5.1367292225201071</v>
      </c>
      <c r="AZ596" s="374">
        <v>4.7407407407407405</v>
      </c>
      <c r="BA596" s="374">
        <v>0</v>
      </c>
      <c r="BB596" s="374">
        <v>3.1963190184049082</v>
      </c>
      <c r="BC596" s="374">
        <v>0</v>
      </c>
      <c r="BD596" s="354">
        <v>10.47</v>
      </c>
      <c r="BE596" s="374">
        <v>0</v>
      </c>
      <c r="BF596" s="374">
        <v>1.232352237377363E-2</v>
      </c>
      <c r="BG596" s="354">
        <v>4.67</v>
      </c>
      <c r="BH596" s="354">
        <v>4.7699999999999996</v>
      </c>
      <c r="BI596" s="354">
        <v>4.57</v>
      </c>
      <c r="BJ596" s="354">
        <v>4.66</v>
      </c>
      <c r="BK596" s="374">
        <v>0</v>
      </c>
      <c r="BL596" s="374">
        <v>0</v>
      </c>
      <c r="BM596" s="354">
        <v>13.82</v>
      </c>
      <c r="BN596" s="354">
        <v>12.82</v>
      </c>
      <c r="BO596" s="374">
        <v>3.6565383454368936</v>
      </c>
      <c r="BP596" s="374">
        <v>4.1760275373836253E-2</v>
      </c>
      <c r="BQ596" s="374">
        <v>1.5812143102714702E-2</v>
      </c>
      <c r="BR596" s="354">
        <v>1746</v>
      </c>
      <c r="BS596" s="354">
        <v>1755</v>
      </c>
      <c r="BT596" s="354">
        <v>568.83000000000004</v>
      </c>
      <c r="BU596" s="354">
        <v>9142</v>
      </c>
      <c r="BV596" s="354">
        <v>1515</v>
      </c>
      <c r="BW596" s="354">
        <v>474.07</v>
      </c>
      <c r="BX596" s="354">
        <v>13.29</v>
      </c>
      <c r="BY596" s="354">
        <v>50.92</v>
      </c>
      <c r="BZ596" s="354">
        <v>0</v>
      </c>
      <c r="CA596" s="354">
        <v>56.07</v>
      </c>
      <c r="CB596" s="354">
        <v>0.57166786312514961</v>
      </c>
      <c r="CC596" s="354">
        <v>30.38013698630137</v>
      </c>
      <c r="CD596" s="354">
        <v>1.28</v>
      </c>
      <c r="CE596" s="354">
        <v>2.11</v>
      </c>
      <c r="CF596" s="354">
        <v>3.15</v>
      </c>
      <c r="CG596" s="354">
        <v>1.1200000000000001</v>
      </c>
      <c r="CH596" s="353" t="s">
        <v>100</v>
      </c>
      <c r="CI596" s="355">
        <v>7730</v>
      </c>
    </row>
    <row r="597" spans="1:87" ht="13.5" thickBot="1">
      <c r="A597" s="353" t="s">
        <v>1440</v>
      </c>
      <c r="B597" s="353" t="s">
        <v>1441</v>
      </c>
      <c r="C597" s="353" t="s">
        <v>108</v>
      </c>
      <c r="D597" s="353" t="s">
        <v>116</v>
      </c>
      <c r="E597" s="353" t="s">
        <v>403</v>
      </c>
      <c r="F597" s="353" t="s">
        <v>105</v>
      </c>
      <c r="G597" s="353">
        <v>12</v>
      </c>
      <c r="H597" s="353">
        <v>202112</v>
      </c>
      <c r="I597" s="353">
        <v>20221027</v>
      </c>
      <c r="J597" s="353">
        <v>20230307</v>
      </c>
      <c r="K597" s="354">
        <v>16994</v>
      </c>
      <c r="L597" s="354">
        <v>159.41</v>
      </c>
      <c r="M597" s="354">
        <v>107</v>
      </c>
      <c r="N597" s="354">
        <v>1.28</v>
      </c>
      <c r="O597" s="354">
        <v>-0.23</v>
      </c>
      <c r="P597" s="354">
        <v>-0.19</v>
      </c>
      <c r="Q597" s="354">
        <v>0.62</v>
      </c>
      <c r="R597" s="354">
        <v>-100</v>
      </c>
      <c r="S597" s="354">
        <v>73.33</v>
      </c>
      <c r="T597" s="354">
        <v>-2.93</v>
      </c>
      <c r="U597" s="354">
        <v>0.88</v>
      </c>
      <c r="V597" s="354">
        <v>4.25</v>
      </c>
      <c r="W597" s="354">
        <v>-0.53</v>
      </c>
      <c r="X597" s="354">
        <v>5</v>
      </c>
      <c r="Y597" s="374">
        <f t="shared" si="22"/>
        <v>-1.1247058823529412</v>
      </c>
      <c r="Z597" s="374">
        <f t="shared" si="23"/>
        <v>-10.433962264150942</v>
      </c>
      <c r="AA597" s="354">
        <v>14.89</v>
      </c>
      <c r="AB597" s="354">
        <v>52.56</v>
      </c>
      <c r="AC597" s="354">
        <v>181.15</v>
      </c>
      <c r="AD597" s="354"/>
      <c r="AE597" s="354">
        <v>31.87</v>
      </c>
      <c r="AF597" s="354"/>
      <c r="AG597" s="354">
        <v>23.680503958872752</v>
      </c>
      <c r="AH597" s="354">
        <v>0.88888888888888884</v>
      </c>
      <c r="AI597" s="354">
        <v>1.0565218207062179</v>
      </c>
      <c r="AJ597" s="354">
        <v>-6.1819861908514389</v>
      </c>
      <c r="AK597" s="354">
        <v>146.78352776125234</v>
      </c>
      <c r="AL597" s="354">
        <v>23.26</v>
      </c>
      <c r="AM597" s="354">
        <v>2.92</v>
      </c>
      <c r="AN597" s="354">
        <v>6.73</v>
      </c>
      <c r="AO597" s="354">
        <v>6.216961604787488</v>
      </c>
      <c r="AP597" s="354">
        <v>34.231999476479764</v>
      </c>
      <c r="AQ597" s="354">
        <v>139.34476412036832</v>
      </c>
      <c r="AR597" s="354">
        <v>-23.814479578132708</v>
      </c>
      <c r="AS597" s="354">
        <v>18.079430747870465</v>
      </c>
      <c r="AT597" s="354">
        <v>54.67</v>
      </c>
      <c r="AU597" s="354">
        <v>2.98</v>
      </c>
      <c r="AV597" s="354">
        <v>7.82</v>
      </c>
      <c r="AW597" s="354">
        <v>2923.38</v>
      </c>
      <c r="AX597" s="354">
        <v>2614.66</v>
      </c>
      <c r="AY597" s="374">
        <v>7.8206947729012904E-2</v>
      </c>
      <c r="AZ597" s="374">
        <v>0.17657114884964417</v>
      </c>
      <c r="BA597" s="374">
        <v>0.84809867428477836</v>
      </c>
      <c r="BB597" s="374">
        <v>0.17242657653330856</v>
      </c>
      <c r="BC597" s="374">
        <v>0.84809867428477836</v>
      </c>
      <c r="BD597" s="354">
        <v>1.61</v>
      </c>
      <c r="BE597" s="374">
        <v>2.8731759476340248E-2</v>
      </c>
      <c r="BF597" s="374">
        <v>1.2707837492251401E-2</v>
      </c>
      <c r="BG597" s="354">
        <v>1.55</v>
      </c>
      <c r="BH597" s="354">
        <v>4.59</v>
      </c>
      <c r="BI597" s="354">
        <v>1.27</v>
      </c>
      <c r="BJ597" s="354">
        <v>3.71</v>
      </c>
      <c r="BK597" s="374">
        <v>-6.8512621979914936</v>
      </c>
      <c r="BL597" s="374">
        <v>-0.30567373161184308</v>
      </c>
      <c r="BM597" s="354">
        <v>0</v>
      </c>
      <c r="BN597" s="354">
        <v>0</v>
      </c>
      <c r="BO597" s="374">
        <v>0</v>
      </c>
      <c r="BP597" s="374">
        <v>5.7318086722265207E-3</v>
      </c>
      <c r="BQ597" s="374">
        <v>-3.9863207317845234E-2</v>
      </c>
      <c r="BR597" s="354">
        <v>585.27</v>
      </c>
      <c r="BS597" s="354">
        <v>845.17</v>
      </c>
      <c r="BT597" s="354">
        <v>728.59</v>
      </c>
      <c r="BU597" s="354">
        <v>236.01</v>
      </c>
      <c r="BV597" s="354">
        <v>468.69</v>
      </c>
      <c r="BW597" s="354">
        <v>17.66</v>
      </c>
      <c r="BX597" s="354">
        <v>3.75</v>
      </c>
      <c r="BY597" s="354">
        <v>3.75</v>
      </c>
      <c r="BZ597" s="354">
        <v>16.505678884873515</v>
      </c>
      <c r="CA597" s="354">
        <v>4.18</v>
      </c>
      <c r="CB597" s="354">
        <v>0.22214342082557201</v>
      </c>
      <c r="CC597" s="354">
        <v>-1.8274368231046931</v>
      </c>
      <c r="CD597" s="354">
        <v>0.04</v>
      </c>
      <c r="CE597" s="354">
        <v>4.09</v>
      </c>
      <c r="CF597" s="354">
        <v>3.47</v>
      </c>
      <c r="CG597" s="354">
        <v>2.85</v>
      </c>
      <c r="CH597" s="353" t="s">
        <v>100</v>
      </c>
      <c r="CI597" s="355">
        <v>5959.55</v>
      </c>
    </row>
    <row r="598" spans="1:87" ht="13.5" thickBot="1">
      <c r="A598" s="353" t="s">
        <v>1442</v>
      </c>
      <c r="B598" s="353" t="s">
        <v>1443</v>
      </c>
      <c r="C598" s="353" t="s">
        <v>108</v>
      </c>
      <c r="D598" s="353" t="s">
        <v>123</v>
      </c>
      <c r="E598" s="353" t="s">
        <v>564</v>
      </c>
      <c r="F598" s="353" t="s">
        <v>105</v>
      </c>
      <c r="G598" s="353">
        <v>12</v>
      </c>
      <c r="H598" s="353">
        <v>202112</v>
      </c>
      <c r="I598" s="353">
        <v>20221026</v>
      </c>
      <c r="J598" s="353">
        <v>20230221</v>
      </c>
      <c r="K598" s="354">
        <v>5363.7</v>
      </c>
      <c r="L598" s="354">
        <v>121.37</v>
      </c>
      <c r="M598" s="354">
        <v>44</v>
      </c>
      <c r="N598" s="354">
        <v>0.98</v>
      </c>
      <c r="O598" s="354">
        <v>1.19</v>
      </c>
      <c r="P598" s="354">
        <v>1.2</v>
      </c>
      <c r="Q598" s="354">
        <v>0.86</v>
      </c>
      <c r="R598" s="354">
        <v>-1.68</v>
      </c>
      <c r="S598" s="354">
        <v>-4.2699999999999996</v>
      </c>
      <c r="T598" s="354">
        <v>6.22</v>
      </c>
      <c r="U598" s="354">
        <v>2.9</v>
      </c>
      <c r="V598" s="354">
        <v>4.3600000000000003</v>
      </c>
      <c r="W598" s="354">
        <v>4.2300000000000004</v>
      </c>
      <c r="X598" s="354">
        <v>4.75</v>
      </c>
      <c r="Y598" s="374">
        <f t="shared" si="22"/>
        <v>-2.9816513761467878E-2</v>
      </c>
      <c r="Z598" s="374">
        <f t="shared" si="23"/>
        <v>0.12293144208037821</v>
      </c>
      <c r="AA598" s="354">
        <v>13.72</v>
      </c>
      <c r="AB598" s="354"/>
      <c r="AC598" s="354">
        <v>28.69</v>
      </c>
      <c r="AD598" s="354">
        <v>28.72</v>
      </c>
      <c r="AE598" s="354">
        <v>25.57</v>
      </c>
      <c r="AF598" s="354"/>
      <c r="AG598" s="354">
        <v>81.054252166240587</v>
      </c>
      <c r="AH598" s="354">
        <v>2.5753942218501842</v>
      </c>
      <c r="AI598" s="354">
        <v>1.8976946222936133</v>
      </c>
      <c r="AJ598" s="354">
        <v>0.28438270627361373</v>
      </c>
      <c r="AK598" s="354">
        <v>63.982897234144012</v>
      </c>
      <c r="AL598" s="354">
        <v>22.81</v>
      </c>
      <c r="AM598" s="354">
        <v>6.15</v>
      </c>
      <c r="AN598" s="354">
        <v>1.5</v>
      </c>
      <c r="AO598" s="354">
        <v>1.7033505988116713</v>
      </c>
      <c r="AP598" s="354">
        <v>21.076736962077774</v>
      </c>
      <c r="AQ598" s="354">
        <v>72.753438483547924</v>
      </c>
      <c r="AR598" s="354">
        <v>485.48595226730311</v>
      </c>
      <c r="AS598" s="354">
        <v>3.6305739689147303</v>
      </c>
      <c r="AT598" s="354">
        <v>19.73</v>
      </c>
      <c r="AU598" s="354">
        <v>18.04</v>
      </c>
      <c r="AV598" s="354">
        <v>17.190000000000001</v>
      </c>
      <c r="AW598" s="354">
        <v>3249.07</v>
      </c>
      <c r="AX598" s="354">
        <v>3701.07</v>
      </c>
      <c r="AY598" s="374">
        <v>0.17192844505602517</v>
      </c>
      <c r="AZ598" s="374">
        <v>0.549547897638066</v>
      </c>
      <c r="BA598" s="374">
        <v>0.1902462635468562</v>
      </c>
      <c r="BB598" s="374">
        <v>0.50980392156862742</v>
      </c>
      <c r="BC598" s="374">
        <v>0.1902462635468562</v>
      </c>
      <c r="BD598" s="354">
        <v>15.37</v>
      </c>
      <c r="BE598" s="374">
        <v>9.7758674665154963E-2</v>
      </c>
      <c r="BF598" s="374">
        <v>5.0828658727986413E-2</v>
      </c>
      <c r="BG598" s="354">
        <v>7.44</v>
      </c>
      <c r="BH598" s="354">
        <v>8.35</v>
      </c>
      <c r="BI598" s="354">
        <v>5.07</v>
      </c>
      <c r="BJ598" s="354">
        <v>5.72</v>
      </c>
      <c r="BK598" s="374">
        <v>-0.85014306151645203</v>
      </c>
      <c r="BL598" s="374">
        <v>-1.9904099697461035E-2</v>
      </c>
      <c r="BM598" s="354">
        <v>0.67</v>
      </c>
      <c r="BN598" s="354">
        <v>0.6</v>
      </c>
      <c r="BO598" s="374">
        <v>0.30752573461589144</v>
      </c>
      <c r="BP598" s="374">
        <v>2.1210626106491385E-2</v>
      </c>
      <c r="BQ598" s="374">
        <v>2.3421405557042803E-3</v>
      </c>
      <c r="BR598" s="354">
        <v>225.04</v>
      </c>
      <c r="BS598" s="354">
        <v>324.01</v>
      </c>
      <c r="BT598" s="354">
        <v>234.18</v>
      </c>
      <c r="BU598" s="354">
        <v>652.79999999999995</v>
      </c>
      <c r="BV598" s="354">
        <v>135.21</v>
      </c>
      <c r="BW598" s="354">
        <v>54.95</v>
      </c>
      <c r="BX598" s="354">
        <v>3.18</v>
      </c>
      <c r="BY598" s="354">
        <v>3.58</v>
      </c>
      <c r="BZ598" s="354">
        <v>9.7376431510584496</v>
      </c>
      <c r="CA598" s="354">
        <v>51.56</v>
      </c>
      <c r="CB598" s="354">
        <v>0.5833083472504853</v>
      </c>
      <c r="CC598" s="354">
        <v>2.5408337362713271</v>
      </c>
      <c r="CD598" s="354">
        <v>0.82</v>
      </c>
      <c r="CE598" s="354">
        <v>1.59</v>
      </c>
      <c r="CF598" s="354">
        <v>1.46</v>
      </c>
      <c r="CG598" s="354">
        <v>0</v>
      </c>
      <c r="CH598" s="353" t="s">
        <v>100</v>
      </c>
      <c r="CI598" s="353">
        <v>799.72</v>
      </c>
    </row>
    <row r="599" spans="1:87" ht="13.5" thickBot="1">
      <c r="A599" s="353" t="s">
        <v>1444</v>
      </c>
      <c r="B599" s="353" t="s">
        <v>1445</v>
      </c>
      <c r="C599" s="353" t="s">
        <v>96</v>
      </c>
      <c r="D599" s="353" t="s">
        <v>116</v>
      </c>
      <c r="E599" s="353" t="s">
        <v>858</v>
      </c>
      <c r="F599" s="353" t="s">
        <v>105</v>
      </c>
      <c r="G599" s="353">
        <v>12</v>
      </c>
      <c r="H599" s="353">
        <v>202112</v>
      </c>
      <c r="I599" s="353">
        <v>20221026</v>
      </c>
      <c r="J599" s="353">
        <v>20230222</v>
      </c>
      <c r="K599" s="354">
        <v>5183.17</v>
      </c>
      <c r="L599" s="354">
        <v>11.61</v>
      </c>
      <c r="M599" s="354">
        <v>446</v>
      </c>
      <c r="N599" s="354">
        <v>1.8</v>
      </c>
      <c r="O599" s="354">
        <v>0.09</v>
      </c>
      <c r="P599" s="354">
        <v>0.04</v>
      </c>
      <c r="Q599" s="354">
        <v>7.0000000000000007E-2</v>
      </c>
      <c r="R599" s="354">
        <v>-66.67</v>
      </c>
      <c r="S599" s="354">
        <v>-50</v>
      </c>
      <c r="T599" s="354">
        <v>-354.17</v>
      </c>
      <c r="U599" s="354">
        <v>-0.1</v>
      </c>
      <c r="V599" s="354">
        <v>-0.14000000000000001</v>
      </c>
      <c r="W599" s="354">
        <v>7.0000000000000007E-2</v>
      </c>
      <c r="X599" s="354">
        <v>0.51</v>
      </c>
      <c r="Y599" s="374">
        <f t="shared" si="22"/>
        <v>-1.5</v>
      </c>
      <c r="Z599" s="374">
        <f t="shared" si="23"/>
        <v>6.2857142857142856</v>
      </c>
      <c r="AA599" s="354">
        <v>-51.5</v>
      </c>
      <c r="AB599" s="354"/>
      <c r="AC599" s="354"/>
      <c r="AD599" s="354">
        <v>169.08</v>
      </c>
      <c r="AE599" s="354">
        <v>22.8</v>
      </c>
      <c r="AF599" s="354"/>
      <c r="AG599" s="354">
        <v>14.506331926238614</v>
      </c>
      <c r="AH599" s="354">
        <v>-0.5012219506776272</v>
      </c>
      <c r="AI599" s="354">
        <v>0.598089313485892</v>
      </c>
      <c r="AJ599" s="354">
        <v>0.25416574094645633</v>
      </c>
      <c r="AK599" s="354">
        <v>19.211177563150077</v>
      </c>
      <c r="AL599" s="354">
        <v>19.809999999999999</v>
      </c>
      <c r="AM599" s="354">
        <v>1.63</v>
      </c>
      <c r="AN599" s="354">
        <v>0.79</v>
      </c>
      <c r="AO599" s="354">
        <v>1.0258755149862926</v>
      </c>
      <c r="AP599" s="354">
        <v>15.613634032634032</v>
      </c>
      <c r="AQ599" s="354">
        <v>24.882054234769686</v>
      </c>
      <c r="AR599" s="354">
        <v>58.551127622377621</v>
      </c>
      <c r="AS599" s="354">
        <v>1.640079982226172</v>
      </c>
      <c r="AT599" s="354">
        <v>7.11</v>
      </c>
      <c r="AU599" s="354">
        <v>-16.07</v>
      </c>
      <c r="AV599" s="354">
        <v>-50.93</v>
      </c>
      <c r="AW599" s="354">
        <v>6403.5</v>
      </c>
      <c r="AX599" s="354">
        <v>6608.63</v>
      </c>
      <c r="AY599" s="374">
        <v>-0.50933290423428812</v>
      </c>
      <c r="AZ599" s="374">
        <v>1.0040455043192602</v>
      </c>
      <c r="BA599" s="374">
        <v>-0.84645909645909645</v>
      </c>
      <c r="BB599" s="374">
        <v>1.004092769440655</v>
      </c>
      <c r="BC599" s="374">
        <v>-0.84645909645909645</v>
      </c>
      <c r="BD599" s="354">
        <v>-1.42</v>
      </c>
      <c r="BE599" s="374">
        <v>3.372243839169909E-2</v>
      </c>
      <c r="BF599" s="374">
        <v>-2.4903685877976353E-2</v>
      </c>
      <c r="BG599" s="354">
        <v>-0.99</v>
      </c>
      <c r="BH599" s="354">
        <v>1.1499999999999999</v>
      </c>
      <c r="BI599" s="354">
        <v>-0.5</v>
      </c>
      <c r="BJ599" s="354">
        <v>0.66</v>
      </c>
      <c r="BK599" s="374">
        <v>-0.57503714710252596</v>
      </c>
      <c r="BL599" s="374">
        <v>-2.3708513929517713E-2</v>
      </c>
      <c r="BM599" s="354">
        <v>0</v>
      </c>
      <c r="BN599" s="354">
        <v>0.34</v>
      </c>
      <c r="BO599" s="374">
        <v>0</v>
      </c>
      <c r="BP599" s="374">
        <v>-4.3622450015459287E-2</v>
      </c>
      <c r="BQ599" s="374">
        <v>2.2120604085853469E-2</v>
      </c>
      <c r="BR599" s="354">
        <v>355.4</v>
      </c>
      <c r="BS599" s="354">
        <v>740.8</v>
      </c>
      <c r="BT599" s="354">
        <v>264.10000000000002</v>
      </c>
      <c r="BU599" s="354">
        <v>1778.4</v>
      </c>
      <c r="BV599" s="354">
        <v>13.3</v>
      </c>
      <c r="BW599" s="354">
        <v>100.4</v>
      </c>
      <c r="BX599" s="354">
        <v>-3.46</v>
      </c>
      <c r="BY599" s="354">
        <v>-0.73</v>
      </c>
      <c r="BZ599" s="354">
        <v>1.2449687716863289</v>
      </c>
      <c r="CA599" s="354">
        <v>26.35</v>
      </c>
      <c r="CB599" s="354">
        <v>0.64959321771959067</v>
      </c>
      <c r="CC599" s="354">
        <v>3.5585081585081584</v>
      </c>
      <c r="CD599" s="354">
        <v>0.36</v>
      </c>
      <c r="CE599" s="354">
        <v>1.27</v>
      </c>
      <c r="CF599" s="354">
        <v>1.1200000000000001</v>
      </c>
      <c r="CG599" s="354">
        <v>0.86</v>
      </c>
      <c r="CH599" s="353" t="s">
        <v>100</v>
      </c>
      <c r="CI599" s="355">
        <v>3418.4</v>
      </c>
    </row>
    <row r="600" spans="1:87" ht="13.5" thickBot="1">
      <c r="A600" s="353" t="s">
        <v>1446</v>
      </c>
      <c r="B600" s="353" t="s">
        <v>1447</v>
      </c>
      <c r="C600" s="353" t="s">
        <v>96</v>
      </c>
      <c r="D600" s="353" t="s">
        <v>123</v>
      </c>
      <c r="E600" s="353" t="s">
        <v>270</v>
      </c>
      <c r="F600" s="353" t="s">
        <v>105</v>
      </c>
      <c r="G600" s="353">
        <v>12</v>
      </c>
      <c r="H600" s="353">
        <v>202112</v>
      </c>
      <c r="I600" s="353">
        <v>20221110</v>
      </c>
      <c r="J600" s="353">
        <v>20230321</v>
      </c>
      <c r="K600" s="354">
        <v>10342.59</v>
      </c>
      <c r="L600" s="354">
        <v>39.840000000000003</v>
      </c>
      <c r="M600" s="354">
        <v>260</v>
      </c>
      <c r="N600" s="354">
        <v>0.54</v>
      </c>
      <c r="O600" s="354">
        <v>0.28000000000000003</v>
      </c>
      <c r="P600" s="354">
        <v>0.26</v>
      </c>
      <c r="Q600" s="354">
        <v>0.25</v>
      </c>
      <c r="R600" s="354">
        <v>-10.71</v>
      </c>
      <c r="S600" s="354">
        <v>8.33</v>
      </c>
      <c r="T600" s="354">
        <v>3.87</v>
      </c>
      <c r="U600" s="354">
        <v>1.17</v>
      </c>
      <c r="V600" s="354">
        <v>1.07</v>
      </c>
      <c r="W600" s="354">
        <v>1.1399999999999999</v>
      </c>
      <c r="X600" s="354">
        <v>1.36</v>
      </c>
      <c r="Y600" s="374">
        <f t="shared" si="22"/>
        <v>6.5420560747663448E-2</v>
      </c>
      <c r="Z600" s="374">
        <f t="shared" si="23"/>
        <v>0.19298245614035103</v>
      </c>
      <c r="AA600" s="354"/>
      <c r="AB600" s="354"/>
      <c r="AC600" s="354">
        <v>34.049999999999997</v>
      </c>
      <c r="AD600" s="354">
        <v>34.79</v>
      </c>
      <c r="AE600" s="354">
        <v>29.4</v>
      </c>
      <c r="AF600" s="354"/>
      <c r="AG600" s="354">
        <v>15.249404967589989</v>
      </c>
      <c r="AH600" s="354">
        <v>0.48623720167310264</v>
      </c>
      <c r="AI600" s="354">
        <v>2.4683062818807016</v>
      </c>
      <c r="AJ600" s="354">
        <v>2.3277756156777065</v>
      </c>
      <c r="AK600" s="354">
        <v>16.274317451962592</v>
      </c>
      <c r="AL600" s="354">
        <v>24.92</v>
      </c>
      <c r="AM600" s="354">
        <v>13.65</v>
      </c>
      <c r="AN600" s="354">
        <v>6.2</v>
      </c>
      <c r="AO600" s="354">
        <v>3.4154241576652185</v>
      </c>
      <c r="AP600" s="354">
        <v>20.871969810666403</v>
      </c>
      <c r="AQ600" s="354">
        <v>21.100779307113608</v>
      </c>
      <c r="AR600" s="354">
        <v>22.374659209222532</v>
      </c>
      <c r="AS600" s="354">
        <v>7.6135399003142457</v>
      </c>
      <c r="AT600" s="354">
        <v>2.92</v>
      </c>
      <c r="AU600" s="354"/>
      <c r="AV600" s="354">
        <v>40.71</v>
      </c>
      <c r="AW600" s="354">
        <v>1432.77</v>
      </c>
      <c r="AX600" s="354">
        <v>1712.36</v>
      </c>
      <c r="AY600" s="374">
        <v>0.4070584145328271</v>
      </c>
      <c r="AZ600" s="374">
        <v>-3.275872195465758E-2</v>
      </c>
      <c r="BA600" s="374">
        <v>0</v>
      </c>
      <c r="BB600" s="374">
        <v>-1.109375</v>
      </c>
      <c r="BC600" s="374">
        <v>0</v>
      </c>
      <c r="BD600" s="354">
        <v>47.01</v>
      </c>
      <c r="BE600" s="374">
        <v>0</v>
      </c>
      <c r="BF600" s="374">
        <v>1.0258530073410724E-2</v>
      </c>
      <c r="BG600" s="354">
        <v>12.45</v>
      </c>
      <c r="BH600" s="354"/>
      <c r="BI600" s="354">
        <v>5.46</v>
      </c>
      <c r="BJ600" s="354"/>
      <c r="BK600" s="374">
        <v>-5.693404713774796E-2</v>
      </c>
      <c r="BL600" s="374">
        <v>-9.2154852272379965E-3</v>
      </c>
      <c r="BM600" s="354">
        <v>0</v>
      </c>
      <c r="BN600" s="354"/>
      <c r="BO600" s="374">
        <v>0</v>
      </c>
      <c r="BP600" s="374">
        <v>1.2104485976427748E-2</v>
      </c>
      <c r="BQ600" s="374">
        <v>5.7948110920530406E-2</v>
      </c>
      <c r="BR600" s="354">
        <v>140.91999999999999</v>
      </c>
      <c r="BS600" s="354">
        <v>264.97000000000003</v>
      </c>
      <c r="BT600" s="354">
        <v>414.17</v>
      </c>
      <c r="BU600" s="354">
        <v>1566.63</v>
      </c>
      <c r="BV600" s="354">
        <v>65.87</v>
      </c>
      <c r="BW600" s="354">
        <v>-3.28</v>
      </c>
      <c r="BX600" s="354">
        <v>8.81</v>
      </c>
      <c r="BY600" s="354">
        <v>18.86</v>
      </c>
      <c r="BZ600" s="354">
        <v>0</v>
      </c>
      <c r="CA600" s="354">
        <v>72.06</v>
      </c>
      <c r="CB600" s="354">
        <v>0.8668197853642482</v>
      </c>
      <c r="CC600" s="354">
        <v>4.7741253849844174</v>
      </c>
      <c r="CD600" s="354">
        <v>2.58</v>
      </c>
      <c r="CE600" s="354">
        <v>1.27</v>
      </c>
      <c r="CF600" s="354">
        <v>1.03</v>
      </c>
      <c r="CG600" s="354">
        <v>0.96</v>
      </c>
      <c r="CH600" s="353" t="s">
        <v>100</v>
      </c>
      <c r="CI600" s="353">
        <v>594.78</v>
      </c>
    </row>
    <row r="601" spans="1:87" ht="13.5" thickBot="1">
      <c r="A601" s="353" t="s">
        <v>1448</v>
      </c>
      <c r="B601" s="353" t="s">
        <v>1449</v>
      </c>
      <c r="C601" s="353" t="s">
        <v>108</v>
      </c>
      <c r="D601" s="353" t="s">
        <v>143</v>
      </c>
      <c r="E601" s="353" t="s">
        <v>400</v>
      </c>
      <c r="F601" s="353" t="s">
        <v>105</v>
      </c>
      <c r="G601" s="353">
        <v>6</v>
      </c>
      <c r="H601" s="353">
        <v>202206</v>
      </c>
      <c r="I601" s="353">
        <v>20221103</v>
      </c>
      <c r="J601" s="353">
        <v>20230202</v>
      </c>
      <c r="K601" s="354">
        <v>5383.86</v>
      </c>
      <c r="L601" s="354">
        <v>195.4</v>
      </c>
      <c r="M601" s="354">
        <v>28</v>
      </c>
      <c r="N601" s="354">
        <v>0.21</v>
      </c>
      <c r="O601" s="354">
        <v>1.22</v>
      </c>
      <c r="P601" s="354">
        <v>1.51</v>
      </c>
      <c r="Q601" s="354">
        <v>1.26</v>
      </c>
      <c r="R601" s="354">
        <v>11.48</v>
      </c>
      <c r="S601" s="354">
        <v>170</v>
      </c>
      <c r="T601" s="354"/>
      <c r="U601" s="354">
        <v>4.42</v>
      </c>
      <c r="V601" s="354">
        <v>2.7</v>
      </c>
      <c r="W601" s="354">
        <v>5.69</v>
      </c>
      <c r="X601" s="354">
        <v>6.86</v>
      </c>
      <c r="Y601" s="374">
        <f t="shared" si="22"/>
        <v>1.1074074074074076</v>
      </c>
      <c r="Z601" s="374">
        <f t="shared" si="23"/>
        <v>0.20562390158172228</v>
      </c>
      <c r="AA601" s="354">
        <v>-0.56000000000000005</v>
      </c>
      <c r="AB601" s="354"/>
      <c r="AC601" s="354">
        <v>44.21</v>
      </c>
      <c r="AD601" s="354">
        <v>34.340000000000003</v>
      </c>
      <c r="AE601" s="354">
        <v>28.48</v>
      </c>
      <c r="AF601" s="354"/>
      <c r="AG601" s="354">
        <v>62.2903825136612</v>
      </c>
      <c r="AH601" s="354">
        <v>3.51632058287796</v>
      </c>
      <c r="AI601" s="354">
        <v>5.6046994535519126</v>
      </c>
      <c r="AJ601" s="354">
        <v>1.0025136612021861</v>
      </c>
      <c r="AK601" s="354">
        <v>35.054511241542031</v>
      </c>
      <c r="AL601" s="354">
        <v>33.119999999999997</v>
      </c>
      <c r="AM601" s="354">
        <v>6.25</v>
      </c>
      <c r="AN601" s="354">
        <v>3.15</v>
      </c>
      <c r="AO601" s="354">
        <v>3.1279087720652612</v>
      </c>
      <c r="AP601" s="354">
        <v>32.082351565030656</v>
      </c>
      <c r="AQ601" s="354">
        <v>34.763440126357665</v>
      </c>
      <c r="AR601" s="354">
        <v>194.35010356480976</v>
      </c>
      <c r="AS601" s="354">
        <v>2.3394899817850638</v>
      </c>
      <c r="AT601" s="354">
        <v>31.29</v>
      </c>
      <c r="AU601" s="354">
        <v>7.2</v>
      </c>
      <c r="AV601" s="354">
        <v>14.27</v>
      </c>
      <c r="AW601" s="354">
        <v>1676.39</v>
      </c>
      <c r="AX601" s="354">
        <v>1827.8</v>
      </c>
      <c r="AY601" s="374">
        <v>9.9430600395087484E-2</v>
      </c>
      <c r="AZ601" s="374">
        <v>3.904864107224984E-2</v>
      </c>
      <c r="BA601" s="374">
        <v>5.6289358219473937E-2</v>
      </c>
      <c r="BB601" s="374">
        <v>3.8152610441766967E-2</v>
      </c>
      <c r="BC601" s="374">
        <v>5.6289358219473937E-2</v>
      </c>
      <c r="BD601" s="354">
        <v>14.4</v>
      </c>
      <c r="BE601" s="374">
        <v>0.12835870418305298</v>
      </c>
      <c r="BF601" s="374">
        <v>8.7784971701776834E-2</v>
      </c>
      <c r="BG601" s="354">
        <v>14.4</v>
      </c>
      <c r="BH601" s="354">
        <v>17.829999999999998</v>
      </c>
      <c r="BI601" s="354">
        <v>11.05</v>
      </c>
      <c r="BJ601" s="354">
        <v>14.08</v>
      </c>
      <c r="BK601" s="374">
        <v>-0.82112980909853173</v>
      </c>
      <c r="BL601" s="374">
        <v>-7.3882766594672938E-2</v>
      </c>
      <c r="BM601" s="354">
        <v>1.74</v>
      </c>
      <c r="BN601" s="354">
        <v>1.8</v>
      </c>
      <c r="BO601" s="374">
        <v>0.92426157496140804</v>
      </c>
      <c r="BP601" s="374">
        <v>1.7897493677803022E-2</v>
      </c>
      <c r="BQ601" s="374">
        <v>5.1026297205791511E-3</v>
      </c>
      <c r="BR601" s="354">
        <v>112.39</v>
      </c>
      <c r="BS601" s="354">
        <v>158.27000000000001</v>
      </c>
      <c r="BT601" s="354">
        <v>162.37</v>
      </c>
      <c r="BU601" s="354" t="s">
        <v>100</v>
      </c>
      <c r="BV601" s="354">
        <v>89.59</v>
      </c>
      <c r="BW601" s="354">
        <v>-37.06</v>
      </c>
      <c r="BX601" s="354">
        <v>5.64</v>
      </c>
      <c r="BY601" s="354">
        <v>7.18</v>
      </c>
      <c r="BZ601" s="354">
        <v>0</v>
      </c>
      <c r="CA601" s="354">
        <v>0</v>
      </c>
      <c r="CB601" s="354">
        <v>0.23793683529387849</v>
      </c>
      <c r="CC601" s="354">
        <v>-0.26862260506520463</v>
      </c>
      <c r="CD601" s="354">
        <v>0</v>
      </c>
      <c r="CE601" s="354">
        <v>1.98</v>
      </c>
      <c r="CF601" s="354">
        <v>1.25</v>
      </c>
      <c r="CG601" s="354">
        <v>0.43</v>
      </c>
      <c r="CH601" s="353" t="s">
        <v>100</v>
      </c>
      <c r="CI601" s="353">
        <v>844.69</v>
      </c>
    </row>
    <row r="602" spans="1:87" ht="13.5" thickBot="1">
      <c r="A602" s="353" t="s">
        <v>1450</v>
      </c>
      <c r="B602" s="353" t="s">
        <v>1451</v>
      </c>
      <c r="C602" s="353" t="s">
        <v>108</v>
      </c>
      <c r="D602" s="353" t="s">
        <v>147</v>
      </c>
      <c r="E602" s="353" t="s">
        <v>1452</v>
      </c>
      <c r="F602" s="353" t="s">
        <v>105</v>
      </c>
      <c r="G602" s="353">
        <v>12</v>
      </c>
      <c r="H602" s="353">
        <v>202112</v>
      </c>
      <c r="I602" s="353">
        <v>20221103</v>
      </c>
      <c r="J602" s="353">
        <v>20230209</v>
      </c>
      <c r="K602" s="354">
        <v>3398.48</v>
      </c>
      <c r="L602" s="354">
        <v>97.57</v>
      </c>
      <c r="M602" s="354">
        <v>35</v>
      </c>
      <c r="N602" s="354">
        <v>1.59</v>
      </c>
      <c r="O602" s="354">
        <v>1.91</v>
      </c>
      <c r="P602" s="354">
        <v>2.13</v>
      </c>
      <c r="Q602" s="354">
        <v>1.96</v>
      </c>
      <c r="R602" s="354">
        <v>4.1900000000000004</v>
      </c>
      <c r="S602" s="354">
        <v>37.619999999999997</v>
      </c>
      <c r="T602" s="354">
        <v>14.36</v>
      </c>
      <c r="U602" s="354">
        <v>8.61</v>
      </c>
      <c r="V602" s="354">
        <v>7.05</v>
      </c>
      <c r="W602" s="354">
        <v>8.7100000000000009</v>
      </c>
      <c r="X602" s="354">
        <v>9.3000000000000007</v>
      </c>
      <c r="Y602" s="374">
        <f t="shared" si="22"/>
        <v>0.23546099290780154</v>
      </c>
      <c r="Z602" s="374">
        <f t="shared" si="23"/>
        <v>6.77382319173363E-2</v>
      </c>
      <c r="AA602" s="354">
        <v>19.86</v>
      </c>
      <c r="AB602" s="354">
        <v>12</v>
      </c>
      <c r="AC602" s="354">
        <v>11.33</v>
      </c>
      <c r="AD602" s="354">
        <v>11.2</v>
      </c>
      <c r="AE602" s="354">
        <v>10.49</v>
      </c>
      <c r="AF602" s="354">
        <v>0.93</v>
      </c>
      <c r="AG602" s="354">
        <v>300.25761043717097</v>
      </c>
      <c r="AH602" s="354">
        <v>7.589379720759899</v>
      </c>
      <c r="AI602" s="354">
        <v>2.1633669031815059</v>
      </c>
      <c r="AJ602" s="354">
        <v>-0.22098878461890592</v>
      </c>
      <c r="AK602" s="354">
        <v>44.476967757293622</v>
      </c>
      <c r="AL602" s="354">
        <v>10.51</v>
      </c>
      <c r="AM602" s="354">
        <v>2.1</v>
      </c>
      <c r="AN602" s="354">
        <v>0.32</v>
      </c>
      <c r="AO602" s="354">
        <v>0.38217215628145662</v>
      </c>
      <c r="AP602" s="354">
        <v>8.9232177238677295</v>
      </c>
      <c r="AQ602" s="354">
        <v>53.042365699473642</v>
      </c>
      <c r="AR602" s="354">
        <v>-519.2575660279648</v>
      </c>
      <c r="AS602" s="354">
        <v>3.9097333485923551</v>
      </c>
      <c r="AT602" s="354">
        <v>46.53</v>
      </c>
      <c r="AU602" s="354">
        <v>9.69</v>
      </c>
      <c r="AV602" s="354">
        <v>13.13</v>
      </c>
      <c r="AW602" s="354">
        <v>9436.11</v>
      </c>
      <c r="AX602" s="354">
        <v>10538.91</v>
      </c>
      <c r="AY602" s="374">
        <v>0.1313498739116313</v>
      </c>
      <c r="AZ602" s="374">
        <v>0.27053405931417979</v>
      </c>
      <c r="BA602" s="374">
        <v>0.22272300469483569</v>
      </c>
      <c r="BB602" s="374">
        <v>0.27439024390243894</v>
      </c>
      <c r="BC602" s="374">
        <v>0.22272300469483569</v>
      </c>
      <c r="BD602" s="354">
        <v>19.329999999999998</v>
      </c>
      <c r="BE602" s="374">
        <v>0.14427429589845112</v>
      </c>
      <c r="BF602" s="374">
        <v>5.5426054993117292E-2</v>
      </c>
      <c r="BG602" s="354">
        <v>14.25</v>
      </c>
      <c r="BH602" s="354">
        <v>12.94</v>
      </c>
      <c r="BI602" s="354">
        <v>6.03</v>
      </c>
      <c r="BJ602" s="354">
        <v>5.47</v>
      </c>
      <c r="BK602" s="374">
        <v>-1.1021503954294178</v>
      </c>
      <c r="BL602" s="374">
        <v>-7.9410333157878092E-3</v>
      </c>
      <c r="BM602" s="354">
        <v>0</v>
      </c>
      <c r="BN602" s="354">
        <v>0</v>
      </c>
      <c r="BO602" s="374">
        <v>0</v>
      </c>
      <c r="BP602" s="374">
        <v>7.8875282901266885E-2</v>
      </c>
      <c r="BQ602" s="374">
        <v>-2.2967032282156098E-3</v>
      </c>
      <c r="BR602" s="354">
        <v>333.07</v>
      </c>
      <c r="BS602" s="354">
        <v>405.37</v>
      </c>
      <c r="BT602" s="354">
        <v>323.85000000000002</v>
      </c>
      <c r="BU602" s="354">
        <v>361.57</v>
      </c>
      <c r="BV602" s="354">
        <v>219.35</v>
      </c>
      <c r="BW602" s="354">
        <v>27.05</v>
      </c>
      <c r="BX602" s="354">
        <v>2.5299999999999998</v>
      </c>
      <c r="BY602" s="354">
        <v>2.89</v>
      </c>
      <c r="BZ602" s="354">
        <v>9.8779023017388674</v>
      </c>
      <c r="CA602" s="354">
        <v>32.590000000000003</v>
      </c>
      <c r="CB602" s="354">
        <v>0.67569352708058128</v>
      </c>
      <c r="CC602" s="354">
        <v>1.4409408351558382</v>
      </c>
      <c r="CD602" s="354">
        <v>0.48</v>
      </c>
      <c r="CE602" s="354">
        <v>1.66</v>
      </c>
      <c r="CF602" s="354">
        <v>1.29</v>
      </c>
      <c r="CG602" s="354">
        <v>0.12</v>
      </c>
      <c r="CH602" s="353" t="s">
        <v>100</v>
      </c>
      <c r="CI602" s="355">
        <v>1509.23</v>
      </c>
    </row>
    <row r="603" spans="1:87" ht="13.5" thickBot="1">
      <c r="A603" s="353" t="s">
        <v>1453</v>
      </c>
      <c r="B603" s="353" t="s">
        <v>1454</v>
      </c>
      <c r="C603" s="353" t="s">
        <v>96</v>
      </c>
      <c r="D603" s="353" t="s">
        <v>197</v>
      </c>
      <c r="E603" s="353" t="s">
        <v>423</v>
      </c>
      <c r="F603" s="353" t="s">
        <v>105</v>
      </c>
      <c r="G603" s="353">
        <v>11</v>
      </c>
      <c r="H603" s="353">
        <v>202211</v>
      </c>
      <c r="I603" s="353">
        <v>20220921</v>
      </c>
      <c r="J603" s="353">
        <v>20230118</v>
      </c>
      <c r="K603" s="354">
        <v>4051.78</v>
      </c>
      <c r="L603" s="354">
        <v>76</v>
      </c>
      <c r="M603" s="354">
        <v>53</v>
      </c>
      <c r="N603" s="354">
        <v>1.54</v>
      </c>
      <c r="O603" s="354">
        <v>1.24</v>
      </c>
      <c r="P603" s="354">
        <v>0.86</v>
      </c>
      <c r="Q603" s="354">
        <v>1.28</v>
      </c>
      <c r="R603" s="354">
        <v>0.95</v>
      </c>
      <c r="S603" s="354">
        <v>3.74</v>
      </c>
      <c r="T603" s="354">
        <v>4.28</v>
      </c>
      <c r="U603" s="354">
        <v>4.0599999999999996</v>
      </c>
      <c r="V603" s="354">
        <v>4.21</v>
      </c>
      <c r="W603" s="354">
        <v>4.63</v>
      </c>
      <c r="X603" s="354">
        <v>5.17</v>
      </c>
      <c r="Y603" s="374">
        <f t="shared" si="22"/>
        <v>9.9762470308788487E-2</v>
      </c>
      <c r="Z603" s="374">
        <f t="shared" si="23"/>
        <v>0.11663066954643631</v>
      </c>
      <c r="AA603" s="354">
        <v>8.48</v>
      </c>
      <c r="AB603" s="354"/>
      <c r="AC603" s="354">
        <v>18.72</v>
      </c>
      <c r="AD603" s="354">
        <v>16.41</v>
      </c>
      <c r="AE603" s="354">
        <v>14.69</v>
      </c>
      <c r="AF603" s="354"/>
      <c r="AG603" s="354">
        <v>68.756878681679225</v>
      </c>
      <c r="AH603" s="354">
        <v>3.409328163447916</v>
      </c>
      <c r="AI603" s="354">
        <v>1.8805458205950336</v>
      </c>
      <c r="AJ603" s="354">
        <v>-0.30430243829692044</v>
      </c>
      <c r="AK603" s="354">
        <v>40.323399286280733</v>
      </c>
      <c r="AL603" s="354">
        <v>12.04</v>
      </c>
      <c r="AM603" s="354">
        <v>2.57</v>
      </c>
      <c r="AN603" s="354">
        <v>1.1000000000000001</v>
      </c>
      <c r="AO603" s="354">
        <v>1.6064643636227582</v>
      </c>
      <c r="AP603" s="354">
        <v>12.182195119945394</v>
      </c>
      <c r="AQ603" s="354">
        <v>58.735859635210147</v>
      </c>
      <c r="AR603" s="354">
        <v>-362.97926488605736</v>
      </c>
      <c r="AS603" s="354">
        <v>1.1316829468346878</v>
      </c>
      <c r="AT603" s="354">
        <v>29.61</v>
      </c>
      <c r="AU603" s="354">
        <v>5.99</v>
      </c>
      <c r="AV603" s="354">
        <v>17.48</v>
      </c>
      <c r="AW603" s="354">
        <v>3278.03</v>
      </c>
      <c r="AX603" s="354">
        <v>3893.3</v>
      </c>
      <c r="AY603" s="374">
        <v>0.17480823533501608</v>
      </c>
      <c r="AZ603" s="374">
        <v>0.30451264559202712</v>
      </c>
      <c r="BA603" s="374">
        <v>0.15708808750578288</v>
      </c>
      <c r="BB603" s="374">
        <v>0.39075630252100851</v>
      </c>
      <c r="BC603" s="374">
        <v>0.15708808750578288</v>
      </c>
      <c r="BD603" s="354">
        <v>13.89</v>
      </c>
      <c r="BE603" s="374">
        <v>8.0364410534845568E-2</v>
      </c>
      <c r="BF603" s="374">
        <v>4.7332417517005926E-2</v>
      </c>
      <c r="BG603" s="354">
        <v>6.52</v>
      </c>
      <c r="BH603" s="354">
        <v>5.08</v>
      </c>
      <c r="BI603" s="354">
        <v>4.9400000000000004</v>
      </c>
      <c r="BJ603" s="354">
        <v>3.96</v>
      </c>
      <c r="BK603" s="374">
        <v>-1.161816019032514</v>
      </c>
      <c r="BL603" s="374">
        <v>-3.1776431693577203E-2</v>
      </c>
      <c r="BM603" s="354">
        <v>1</v>
      </c>
      <c r="BN603" s="354">
        <v>1.24</v>
      </c>
      <c r="BO603" s="374">
        <v>0.21631827874678769</v>
      </c>
      <c r="BP603" s="374">
        <v>4.4960149854251827E-2</v>
      </c>
      <c r="BQ603" s="374">
        <v>-4.012955799774765E-3</v>
      </c>
      <c r="BR603" s="354">
        <v>294.94</v>
      </c>
      <c r="BS603" s="354">
        <v>438.12</v>
      </c>
      <c r="BT603" s="354">
        <v>331.76</v>
      </c>
      <c r="BU603" s="354">
        <v>1591.48</v>
      </c>
      <c r="BV603" s="354">
        <v>161.38999999999999</v>
      </c>
      <c r="BW603" s="354">
        <v>30.45</v>
      </c>
      <c r="BX603" s="354">
        <v>5.33</v>
      </c>
      <c r="BY603" s="354">
        <v>6.06</v>
      </c>
      <c r="BZ603" s="354">
        <v>3.8581266355315713</v>
      </c>
      <c r="CA603" s="354">
        <v>54.42</v>
      </c>
      <c r="CB603" s="354">
        <v>0.65467847629230491</v>
      </c>
      <c r="CC603" s="354">
        <v>3.8188627186525985</v>
      </c>
      <c r="CD603" s="354">
        <v>1.19</v>
      </c>
      <c r="CE603" s="354">
        <v>1.93</v>
      </c>
      <c r="CF603" s="354"/>
      <c r="CG603" s="354"/>
      <c r="CH603" s="353" t="s">
        <v>100</v>
      </c>
      <c r="CI603" s="355">
        <v>1597.36</v>
      </c>
    </row>
    <row r="604" spans="1:87" ht="13.5" thickBot="1">
      <c r="A604" s="353" t="s">
        <v>1455</v>
      </c>
      <c r="B604" s="353" t="s">
        <v>1456</v>
      </c>
      <c r="C604" s="353" t="s">
        <v>108</v>
      </c>
      <c r="D604" s="353" t="s">
        <v>176</v>
      </c>
      <c r="E604" s="353" t="s">
        <v>378</v>
      </c>
      <c r="F604" s="353" t="s">
        <v>105</v>
      </c>
      <c r="G604" s="353">
        <v>12</v>
      </c>
      <c r="H604" s="353">
        <v>202112</v>
      </c>
      <c r="I604" s="353">
        <v>20221121</v>
      </c>
      <c r="J604" s="353">
        <v>20230310</v>
      </c>
      <c r="K604" s="354">
        <v>10088.950000000001</v>
      </c>
      <c r="L604" s="354">
        <v>67.09</v>
      </c>
      <c r="M604" s="354">
        <v>150</v>
      </c>
      <c r="N604" s="354">
        <v>0.55000000000000004</v>
      </c>
      <c r="O604" s="354"/>
      <c r="P604" s="354"/>
      <c r="Q604" s="354"/>
      <c r="R604" s="354"/>
      <c r="S604" s="354"/>
      <c r="T604" s="354"/>
      <c r="U604" s="354">
        <v>2.16</v>
      </c>
      <c r="V604" s="354">
        <v>2.4500000000000002</v>
      </c>
      <c r="W604" s="354">
        <v>2.4700000000000002</v>
      </c>
      <c r="X604" s="354">
        <v>3.28</v>
      </c>
      <c r="Y604" s="374">
        <f t="shared" si="22"/>
        <v>8.1632653061225469E-3</v>
      </c>
      <c r="Z604" s="374">
        <f t="shared" si="23"/>
        <v>0.32793522267206465</v>
      </c>
      <c r="AA604" s="354">
        <v>132.72999999999999</v>
      </c>
      <c r="AB604" s="354">
        <v>19.14</v>
      </c>
      <c r="AC604" s="354">
        <v>31.06</v>
      </c>
      <c r="AD604" s="354">
        <v>27.13</v>
      </c>
      <c r="AE604" s="354">
        <v>20.48</v>
      </c>
      <c r="AF604" s="354">
        <v>1.42</v>
      </c>
      <c r="AG604" s="354">
        <v>43.135499837568972</v>
      </c>
      <c r="AH604" s="354">
        <v>17.544762978461154</v>
      </c>
      <c r="AI604" s="354">
        <v>137.21274725465105</v>
      </c>
      <c r="AJ604" s="354">
        <v>136.14693741572506</v>
      </c>
      <c r="AK604" s="354">
        <v>3.764022733554687</v>
      </c>
      <c r="AL604" s="354">
        <v>27.64</v>
      </c>
      <c r="AM604" s="354">
        <v>3.92</v>
      </c>
      <c r="AN604" s="354">
        <v>11.39</v>
      </c>
      <c r="AO604" s="354">
        <v>1.5227513065351077</v>
      </c>
      <c r="AP604" s="354">
        <v>3.1260575958223771</v>
      </c>
      <c r="AQ604" s="354">
        <v>0.47870653455979534</v>
      </c>
      <c r="AR604" s="354">
        <v>0.4824540307883301</v>
      </c>
      <c r="AS604" s="354">
        <v>48.865493630562263</v>
      </c>
      <c r="AT604" s="354">
        <v>17.100000000000001</v>
      </c>
      <c r="AU604" s="354">
        <v>107.33</v>
      </c>
      <c r="AV604" s="354">
        <v>113.64</v>
      </c>
      <c r="AW604" s="354">
        <v>912.27</v>
      </c>
      <c r="AX604" s="354">
        <v>929.69</v>
      </c>
      <c r="AY604" s="374">
        <v>1.2598678021223251</v>
      </c>
      <c r="AZ604" s="374">
        <v>1.1200763773997131</v>
      </c>
      <c r="BA604" s="374">
        <v>0</v>
      </c>
      <c r="BB604" s="374">
        <v>0.82812499999999989</v>
      </c>
      <c r="BC604" s="374">
        <v>0</v>
      </c>
      <c r="BD604" s="354">
        <v>12.17</v>
      </c>
      <c r="BE604" s="374">
        <v>0</v>
      </c>
      <c r="BF604" s="374">
        <v>2.5167675462543497E-2</v>
      </c>
      <c r="BG604" s="354">
        <v>12.17</v>
      </c>
      <c r="BH604" s="354"/>
      <c r="BI604" s="354">
        <v>2.38</v>
      </c>
      <c r="BJ604" s="354"/>
      <c r="BK604" s="374">
        <v>-1.633862432546096E-3</v>
      </c>
      <c r="BL604" s="374">
        <v>-5.1972680008349134E-3</v>
      </c>
      <c r="BM604" s="354">
        <v>0</v>
      </c>
      <c r="BN604" s="354">
        <v>0</v>
      </c>
      <c r="BO604" s="374">
        <v>0</v>
      </c>
      <c r="BP604" s="374">
        <v>3.3970411514084607E-2</v>
      </c>
      <c r="BQ604" s="374">
        <v>2.048246388080714</v>
      </c>
      <c r="BR604" s="354">
        <v>408.39</v>
      </c>
      <c r="BS604" s="354">
        <v>413.06</v>
      </c>
      <c r="BT604" s="354">
        <v>364.97</v>
      </c>
      <c r="BU604" s="354" t="s">
        <v>100</v>
      </c>
      <c r="BV604" s="354">
        <v>360.3</v>
      </c>
      <c r="BW604" s="354">
        <v>110.75</v>
      </c>
      <c r="BX604" s="354">
        <v>35.56</v>
      </c>
      <c r="BY604" s="354">
        <v>35.56</v>
      </c>
      <c r="BZ604" s="354">
        <v>0</v>
      </c>
      <c r="CA604" s="354">
        <v>0</v>
      </c>
      <c r="CB604" s="354">
        <v>0.79406341744084341</v>
      </c>
      <c r="CC604" s="354">
        <v>-3.7376844768815601E-2</v>
      </c>
      <c r="CD604" s="354">
        <v>0</v>
      </c>
      <c r="CE604" s="354">
        <v>1.24</v>
      </c>
      <c r="CF604" s="354">
        <v>1.25</v>
      </c>
      <c r="CG604" s="354">
        <v>0.75</v>
      </c>
      <c r="CH604" s="353" t="s">
        <v>100</v>
      </c>
      <c r="CI604" s="355">
        <v>2690.59</v>
      </c>
    </row>
    <row r="605" spans="1:87" ht="13.5" thickBot="1">
      <c r="A605" s="353" t="s">
        <v>1457</v>
      </c>
      <c r="B605" s="353" t="s">
        <v>1458</v>
      </c>
      <c r="C605" s="353" t="s">
        <v>108</v>
      </c>
      <c r="D605" s="353" t="s">
        <v>412</v>
      </c>
      <c r="E605" s="353" t="s">
        <v>1100</v>
      </c>
      <c r="F605" s="353" t="s">
        <v>105</v>
      </c>
      <c r="G605" s="353">
        <v>12</v>
      </c>
      <c r="H605" s="353">
        <v>202112</v>
      </c>
      <c r="I605" s="353">
        <v>20221104</v>
      </c>
      <c r="J605" s="353">
        <v>20230224</v>
      </c>
      <c r="K605" s="354">
        <v>12189.15</v>
      </c>
      <c r="L605" s="354">
        <v>52.13</v>
      </c>
      <c r="M605" s="354">
        <v>233.82</v>
      </c>
      <c r="N605" s="354">
        <v>1.0900000000000001</v>
      </c>
      <c r="O605" s="354"/>
      <c r="P605" s="354"/>
      <c r="Q605" s="354"/>
      <c r="R605" s="354"/>
      <c r="S605" s="354"/>
      <c r="T605" s="354"/>
      <c r="U605" s="354">
        <v>-0.13</v>
      </c>
      <c r="V605" s="354"/>
      <c r="W605" s="354"/>
      <c r="X605" s="354"/>
      <c r="Y605" s="374" t="e">
        <f t="shared" si="22"/>
        <v>#DIV/0!</v>
      </c>
      <c r="Z605" s="374" t="e">
        <f t="shared" si="23"/>
        <v>#DIV/0!</v>
      </c>
      <c r="AA605" s="354"/>
      <c r="AB605" s="354"/>
      <c r="AC605" s="354"/>
      <c r="AD605" s="354"/>
      <c r="AE605" s="354"/>
      <c r="AF605" s="354"/>
      <c r="AG605" s="354">
        <v>42.504310344827587</v>
      </c>
      <c r="AH605" s="354">
        <v>4.7586206896551726</v>
      </c>
      <c r="AI605" s="354">
        <v>7.9913793103448274</v>
      </c>
      <c r="AJ605" s="354">
        <v>5.568965517241379</v>
      </c>
      <c r="AK605" s="354">
        <v>6.4944983818770226</v>
      </c>
      <c r="AL605" s="354">
        <v>13.66</v>
      </c>
      <c r="AM605" s="354">
        <v>0.66</v>
      </c>
      <c r="AN605" s="354">
        <v>4.68</v>
      </c>
      <c r="AO605" s="354">
        <v>2.7445289524389009</v>
      </c>
      <c r="AP605" s="354">
        <v>9.9062225475841874</v>
      </c>
      <c r="AQ605" s="354">
        <v>14.597518878101402</v>
      </c>
      <c r="AR605" s="354">
        <v>20.94721362229102</v>
      </c>
      <c r="AS605" s="354">
        <v>10.956896551724141</v>
      </c>
      <c r="AT605" s="354">
        <v>79.05</v>
      </c>
      <c r="AU605" s="354">
        <v>3.02</v>
      </c>
      <c r="AV605" s="354">
        <v>86.55</v>
      </c>
      <c r="AW605" s="354">
        <v>2136</v>
      </c>
      <c r="AX605" s="354">
        <v>2506</v>
      </c>
      <c r="AY605" s="374">
        <v>0.86550218340611351</v>
      </c>
      <c r="AZ605" s="374">
        <v>0.68120805369127513</v>
      </c>
      <c r="BA605" s="374">
        <v>1.0900900900900901</v>
      </c>
      <c r="BB605" s="374">
        <v>0.70407182694304193</v>
      </c>
      <c r="BC605" s="374">
        <v>1.0900900900900901</v>
      </c>
      <c r="BD605" s="354">
        <v>0.19</v>
      </c>
      <c r="BE605" s="374">
        <v>4.0618361444549667E-2</v>
      </c>
      <c r="BF605" s="374">
        <v>2.8432357258749905E-2</v>
      </c>
      <c r="BG605" s="354">
        <v>0.1</v>
      </c>
      <c r="BH605" s="354">
        <v>-0.46</v>
      </c>
      <c r="BI605" s="354">
        <v>0.08</v>
      </c>
      <c r="BJ605" s="354">
        <v>-0.38</v>
      </c>
      <c r="BK605" s="374">
        <v>-0.30312837108953616</v>
      </c>
      <c r="BL605" s="374">
        <v>-5.6992191461312243E-2</v>
      </c>
      <c r="BM605" s="354">
        <v>0</v>
      </c>
      <c r="BN605" s="354">
        <v>0</v>
      </c>
      <c r="BO605" s="374">
        <v>0</v>
      </c>
      <c r="BP605" s="374">
        <v>9.168825991628464E-2</v>
      </c>
      <c r="BQ605" s="374">
        <v>0.10730184040927514</v>
      </c>
      <c r="BR605" s="354">
        <v>1431</v>
      </c>
      <c r="BS605" s="354">
        <v>2503</v>
      </c>
      <c r="BT605" s="354">
        <v>882</v>
      </c>
      <c r="BU605" s="354">
        <v>15699</v>
      </c>
      <c r="BV605" s="354">
        <v>398</v>
      </c>
      <c r="BW605" s="354">
        <v>128.01</v>
      </c>
      <c r="BX605" s="354">
        <v>1.34</v>
      </c>
      <c r="BY605" s="354">
        <v>1.34</v>
      </c>
      <c r="BZ605" s="354">
        <v>3.0113851992409866</v>
      </c>
      <c r="CA605" s="354">
        <v>48.03</v>
      </c>
      <c r="CB605" s="354">
        <v>0.55952353417370182</v>
      </c>
      <c r="CC605" s="354">
        <v>5.4989019033674964</v>
      </c>
      <c r="CD605" s="354">
        <v>0.92</v>
      </c>
      <c r="CE605" s="354">
        <v>0.95</v>
      </c>
      <c r="CF605" s="354">
        <v>0.73</v>
      </c>
      <c r="CG605" s="354">
        <v>0.6</v>
      </c>
      <c r="CH605" s="353" t="s">
        <v>100</v>
      </c>
      <c r="CI605" s="355">
        <v>18262</v>
      </c>
    </row>
    <row r="606" spans="1:87" ht="13.5" thickBot="1">
      <c r="A606" s="353" t="s">
        <v>1457</v>
      </c>
      <c r="B606" s="353" t="s">
        <v>1459</v>
      </c>
      <c r="C606" s="353" t="s">
        <v>108</v>
      </c>
      <c r="D606" s="353" t="s">
        <v>412</v>
      </c>
      <c r="E606" s="353" t="s">
        <v>1100</v>
      </c>
      <c r="F606" s="353" t="s">
        <v>105</v>
      </c>
      <c r="G606" s="353">
        <v>12</v>
      </c>
      <c r="H606" s="353">
        <v>202112</v>
      </c>
      <c r="I606" s="353">
        <v>20221104</v>
      </c>
      <c r="J606" s="353">
        <v>20230224</v>
      </c>
      <c r="K606" s="354">
        <v>13571.03</v>
      </c>
      <c r="L606" s="354">
        <v>58.04</v>
      </c>
      <c r="M606" s="354">
        <v>234</v>
      </c>
      <c r="N606" s="354">
        <v>1.1000000000000001</v>
      </c>
      <c r="O606" s="354">
        <v>0.16</v>
      </c>
      <c r="P606" s="354">
        <v>7.0000000000000007E-2</v>
      </c>
      <c r="Q606" s="354"/>
      <c r="R606" s="354">
        <v>93.75</v>
      </c>
      <c r="S606" s="354">
        <v>133.33000000000001</v>
      </c>
      <c r="T606" s="354">
        <v>-66.19</v>
      </c>
      <c r="U606" s="354">
        <v>-0.13</v>
      </c>
      <c r="V606" s="354">
        <v>0.06</v>
      </c>
      <c r="W606" s="354">
        <v>0.85</v>
      </c>
      <c r="X606" s="354">
        <v>0.76</v>
      </c>
      <c r="Y606" s="374">
        <f t="shared" si="22"/>
        <v>13.166666666666666</v>
      </c>
      <c r="Z606" s="374">
        <f t="shared" si="23"/>
        <v>-0.10588235294117643</v>
      </c>
      <c r="AA606" s="354"/>
      <c r="AB606" s="354"/>
      <c r="AC606" s="354"/>
      <c r="AD606" s="354">
        <v>68.28</v>
      </c>
      <c r="AE606" s="354">
        <v>76.37</v>
      </c>
      <c r="AF606" s="354"/>
      <c r="AG606" s="354">
        <v>42.504310344827587</v>
      </c>
      <c r="AH606" s="354">
        <v>4.7586206896551726</v>
      </c>
      <c r="AI606" s="354">
        <v>7.9913793103448274</v>
      </c>
      <c r="AJ606" s="354">
        <v>5.568965517241379</v>
      </c>
      <c r="AK606" s="354">
        <v>7.2665803667745417</v>
      </c>
      <c r="AL606" s="354">
        <v>15.21</v>
      </c>
      <c r="AM606" s="354">
        <v>0.73</v>
      </c>
      <c r="AN606" s="354">
        <v>5.21</v>
      </c>
      <c r="AO606" s="354">
        <v>2.8896907007402901</v>
      </c>
      <c r="AP606" s="354">
        <v>10.4301756954612</v>
      </c>
      <c r="AQ606" s="354">
        <v>15.36960086299892</v>
      </c>
      <c r="AR606" s="354">
        <v>22.055139318885448</v>
      </c>
      <c r="AS606" s="354">
        <v>10.956896551724141</v>
      </c>
      <c r="AT606" s="354">
        <v>79.05</v>
      </c>
      <c r="AU606" s="354">
        <v>3.02</v>
      </c>
      <c r="AV606" s="354">
        <v>86.55</v>
      </c>
      <c r="AW606" s="354">
        <v>2136</v>
      </c>
      <c r="AX606" s="354">
        <v>2545.9899999999998</v>
      </c>
      <c r="AY606" s="374">
        <v>11</v>
      </c>
      <c r="AZ606" s="374">
        <v>0</v>
      </c>
      <c r="BA606" s="374">
        <v>1.0900900900900901</v>
      </c>
      <c r="BB606" s="374">
        <v>0.68093385214007784</v>
      </c>
      <c r="BC606" s="374">
        <v>1.0900900900900901</v>
      </c>
      <c r="BD606" s="354">
        <v>0.19</v>
      </c>
      <c r="BE606" s="374">
        <v>4.0618361444549667E-2</v>
      </c>
      <c r="BF606" s="374">
        <v>2.8432357258749905E-2</v>
      </c>
      <c r="BG606" s="354">
        <v>0.1</v>
      </c>
      <c r="BH606" s="354">
        <v>-0.46</v>
      </c>
      <c r="BI606" s="354">
        <v>0.08</v>
      </c>
      <c r="BJ606" s="354">
        <v>-0.38</v>
      </c>
      <c r="BK606" s="374">
        <v>-0.30312837108953616</v>
      </c>
      <c r="BL606" s="374">
        <v>-5.6992191461312243E-2</v>
      </c>
      <c r="BM606" s="354">
        <v>0</v>
      </c>
      <c r="BN606" s="354">
        <v>0</v>
      </c>
      <c r="BO606" s="374">
        <v>0</v>
      </c>
      <c r="BP606" s="374">
        <v>8.1946283617275226E-2</v>
      </c>
      <c r="BQ606" s="374">
        <v>9.5900904378188045E-2</v>
      </c>
      <c r="BR606" s="354">
        <v>1431</v>
      </c>
      <c r="BS606" s="354">
        <v>2503</v>
      </c>
      <c r="BT606" s="354">
        <v>882</v>
      </c>
      <c r="BU606" s="354">
        <v>15699</v>
      </c>
      <c r="BV606" s="354">
        <v>398</v>
      </c>
      <c r="BW606" s="354">
        <v>128.01</v>
      </c>
      <c r="BX606" s="354">
        <v>1.34</v>
      </c>
      <c r="BY606" s="354">
        <v>1.34</v>
      </c>
      <c r="BZ606" s="354">
        <v>3.0113851992409866</v>
      </c>
      <c r="CA606" s="354">
        <v>48.03</v>
      </c>
      <c r="CB606" s="354">
        <v>0.55952353417370182</v>
      </c>
      <c r="CC606" s="354">
        <v>5.4989019033674964</v>
      </c>
      <c r="CD606" s="354">
        <v>0.92</v>
      </c>
      <c r="CE606" s="354">
        <v>0.95</v>
      </c>
      <c r="CF606" s="354">
        <v>0.73</v>
      </c>
      <c r="CG606" s="354">
        <v>0.6</v>
      </c>
      <c r="CH606" s="353" t="s">
        <v>100</v>
      </c>
      <c r="CI606" s="355">
        <v>18262</v>
      </c>
    </row>
    <row r="607" spans="1:87" ht="13.5" thickBot="1">
      <c r="A607" s="353"/>
      <c r="B607" s="353" t="s">
        <v>1460</v>
      </c>
      <c r="C607" s="353" t="s">
        <v>96</v>
      </c>
      <c r="D607" s="353" t="s">
        <v>123</v>
      </c>
      <c r="E607" s="353" t="s">
        <v>182</v>
      </c>
      <c r="F607" s="353" t="s">
        <v>105</v>
      </c>
      <c r="G607" s="353">
        <v>12</v>
      </c>
      <c r="H607" s="353">
        <v>202112</v>
      </c>
      <c r="I607" s="353"/>
      <c r="J607" s="353"/>
      <c r="K607" s="354">
        <v>5144.3500000000004</v>
      </c>
      <c r="L607" s="354">
        <v>27.86</v>
      </c>
      <c r="M607" s="354">
        <v>185</v>
      </c>
      <c r="N607" s="354">
        <v>0.46</v>
      </c>
      <c r="O607" s="354"/>
      <c r="P607" s="354"/>
      <c r="Q607" s="354"/>
      <c r="R607" s="354"/>
      <c r="S607" s="354"/>
      <c r="T607" s="354"/>
      <c r="U607" s="354"/>
      <c r="V607" s="354"/>
      <c r="W607" s="354"/>
      <c r="X607" s="354"/>
      <c r="Y607" s="374" t="e">
        <f t="shared" si="22"/>
        <v>#DIV/0!</v>
      </c>
      <c r="Z607" s="374" t="e">
        <f t="shared" si="23"/>
        <v>#DIV/0!</v>
      </c>
      <c r="AA607" s="354"/>
      <c r="AB607" s="354"/>
      <c r="AC607" s="354"/>
      <c r="AD607" s="354"/>
      <c r="AE607" s="354"/>
      <c r="AF607" s="354"/>
      <c r="AG607" s="354">
        <v>0</v>
      </c>
      <c r="AH607" s="354">
        <v>0</v>
      </c>
      <c r="AI607" s="354">
        <v>0</v>
      </c>
      <c r="AJ607" s="354">
        <v>0</v>
      </c>
      <c r="AK607" s="354">
        <v>0</v>
      </c>
      <c r="AL607" s="354"/>
      <c r="AM607" s="354"/>
      <c r="AN607" s="354"/>
      <c r="AO607" s="354">
        <v>0</v>
      </c>
      <c r="AP607" s="354">
        <v>0</v>
      </c>
      <c r="AQ607" s="354">
        <v>0</v>
      </c>
      <c r="AR607" s="354">
        <v>0</v>
      </c>
      <c r="AS607" s="354">
        <v>0</v>
      </c>
      <c r="AT607" s="354"/>
      <c r="AU607" s="354"/>
      <c r="AV607" s="354"/>
      <c r="AW607" s="354"/>
      <c r="AX607" s="354"/>
      <c r="AY607" s="374" t="s">
        <v>160</v>
      </c>
      <c r="AZ607" s="374" t="s">
        <v>160</v>
      </c>
      <c r="BA607" s="374" t="s">
        <v>160</v>
      </c>
      <c r="BB607" s="374" t="s">
        <v>160</v>
      </c>
      <c r="BC607" s="374" t="s">
        <v>160</v>
      </c>
      <c r="BD607" s="354"/>
      <c r="BE607" s="374">
        <v>0</v>
      </c>
      <c r="BF607" s="374">
        <v>0</v>
      </c>
      <c r="BG607" s="354"/>
      <c r="BH607" s="354"/>
      <c r="BI607" s="354"/>
      <c r="BJ607" s="354"/>
      <c r="BK607" s="374">
        <v>0</v>
      </c>
      <c r="BL607" s="374">
        <v>0</v>
      </c>
      <c r="BM607" s="354">
        <v>2.65</v>
      </c>
      <c r="BN607" s="354">
        <v>2.38</v>
      </c>
      <c r="BO607" s="374">
        <v>0</v>
      </c>
      <c r="BP607" s="374">
        <v>0</v>
      </c>
      <c r="BQ607" s="374">
        <v>0</v>
      </c>
      <c r="BR607" s="354"/>
      <c r="BS607" s="354"/>
      <c r="BT607" s="354"/>
      <c r="BU607" s="354"/>
      <c r="BV607" s="354"/>
      <c r="BW607" s="354"/>
      <c r="BX607" s="354"/>
      <c r="BY607" s="354"/>
      <c r="BZ607" s="354">
        <v>0</v>
      </c>
      <c r="CA607" s="354"/>
      <c r="CB607" s="354">
        <v>0</v>
      </c>
      <c r="CC607" s="354">
        <v>0</v>
      </c>
      <c r="CD607" s="354"/>
      <c r="CE607" s="354"/>
      <c r="CF607" s="354"/>
      <c r="CG607" s="354"/>
      <c r="CH607" s="353"/>
      <c r="CI607" s="353"/>
    </row>
    <row r="608" spans="1:87" ht="13.5" thickBot="1">
      <c r="A608" s="353" t="s">
        <v>1461</v>
      </c>
      <c r="B608" s="353" t="s">
        <v>1462</v>
      </c>
      <c r="C608" s="353" t="s">
        <v>108</v>
      </c>
      <c r="D608" s="353" t="s">
        <v>97</v>
      </c>
      <c r="E608" s="353" t="s">
        <v>1463</v>
      </c>
      <c r="F608" s="353" t="s">
        <v>105</v>
      </c>
      <c r="G608" s="353">
        <v>12</v>
      </c>
      <c r="H608" s="353">
        <v>202112</v>
      </c>
      <c r="I608" s="353">
        <v>20221102</v>
      </c>
      <c r="J608" s="353">
        <v>20230222</v>
      </c>
      <c r="K608" s="354">
        <v>5921.75</v>
      </c>
      <c r="L608" s="354">
        <v>24.17</v>
      </c>
      <c r="M608" s="354">
        <v>245</v>
      </c>
      <c r="N608" s="354">
        <v>0.81</v>
      </c>
      <c r="O608" s="354">
        <v>0.21</v>
      </c>
      <c r="P608" s="354">
        <v>0.22</v>
      </c>
      <c r="Q608" s="354">
        <v>0.08</v>
      </c>
      <c r="R608" s="354">
        <v>133.33000000000001</v>
      </c>
      <c r="S608" s="354">
        <v>46.43</v>
      </c>
      <c r="T608" s="354">
        <v>59.22</v>
      </c>
      <c r="U608" s="354">
        <v>1.93</v>
      </c>
      <c r="V608" s="354">
        <v>23.69</v>
      </c>
      <c r="W608" s="354">
        <v>1.27</v>
      </c>
      <c r="X608" s="354">
        <v>0.3</v>
      </c>
      <c r="Y608" s="374">
        <f t="shared" si="22"/>
        <v>-0.94639088222878853</v>
      </c>
      <c r="Z608" s="374">
        <f t="shared" si="23"/>
        <v>-0.76377952755905509</v>
      </c>
      <c r="AA608" s="354"/>
      <c r="AB608" s="354"/>
      <c r="AC608" s="354">
        <v>12.52</v>
      </c>
      <c r="AD608" s="354">
        <v>18.989999999999998</v>
      </c>
      <c r="AE608" s="354">
        <v>81.11</v>
      </c>
      <c r="AF608" s="354"/>
      <c r="AG608" s="354">
        <v>23.981157953172453</v>
      </c>
      <c r="AH608" s="354">
        <v>1.938902132384156</v>
      </c>
      <c r="AI608" s="354">
        <v>6.159585932142507</v>
      </c>
      <c r="AJ608" s="354">
        <v>-3.7145282957254353</v>
      </c>
      <c r="AK608" s="354">
        <v>3.9207180914512918</v>
      </c>
      <c r="AL608" s="354">
        <v>0.95</v>
      </c>
      <c r="AM608" s="354">
        <v>1.2</v>
      </c>
      <c r="AN608" s="354">
        <v>1</v>
      </c>
      <c r="AO608" s="354">
        <v>2.5227852936170212</v>
      </c>
      <c r="AP608" s="354">
        <v>6.5177500439753739</v>
      </c>
      <c r="AQ608" s="354">
        <v>9.8219772034459911</v>
      </c>
      <c r="AR608" s="354">
        <v>-16.287212747252749</v>
      </c>
      <c r="AS608" s="354">
        <v>10.429252522613719</v>
      </c>
      <c r="AT608" s="354">
        <v>20.13</v>
      </c>
      <c r="AU608" s="354">
        <v>-9.17</v>
      </c>
      <c r="AV608" s="354">
        <v>-10.4</v>
      </c>
      <c r="AW608" s="354">
        <v>6411</v>
      </c>
      <c r="AX608" s="354">
        <v>5771.16</v>
      </c>
      <c r="AY608" s="374">
        <v>-1</v>
      </c>
      <c r="AZ608" s="374">
        <v>1</v>
      </c>
      <c r="BA608" s="374">
        <v>-1</v>
      </c>
      <c r="BB608" s="374">
        <v>1</v>
      </c>
      <c r="BC608" s="374">
        <v>-1</v>
      </c>
      <c r="BD608" s="354">
        <v>10</v>
      </c>
      <c r="BE608" s="374">
        <v>4.4673539518900345E-2</v>
      </c>
      <c r="BF608" s="374">
        <v>3.3247007769300764E-2</v>
      </c>
      <c r="BG608" s="354">
        <v>3.57</v>
      </c>
      <c r="BH608" s="354">
        <v>62.47</v>
      </c>
      <c r="BI608" s="354">
        <v>2.73</v>
      </c>
      <c r="BJ608" s="354">
        <v>-1.47</v>
      </c>
      <c r="BK608" s="374">
        <v>-1.6030483764082173</v>
      </c>
      <c r="BL608" s="374">
        <v>-0.4117446808510638</v>
      </c>
      <c r="BM608" s="354">
        <v>0</v>
      </c>
      <c r="BN608" s="354"/>
      <c r="BO608" s="374">
        <v>0</v>
      </c>
      <c r="BP608" s="374">
        <v>8.0285802583194857E-2</v>
      </c>
      <c r="BQ608" s="374">
        <v>-0.15381069547517329</v>
      </c>
      <c r="BR608" s="354">
        <v>5280</v>
      </c>
      <c r="BS608" s="354">
        <v>6520</v>
      </c>
      <c r="BT608" s="354">
        <v>6195</v>
      </c>
      <c r="BU608" s="354">
        <v>7968</v>
      </c>
      <c r="BV608" s="354">
        <v>4955</v>
      </c>
      <c r="BW608" s="354">
        <v>1332.59</v>
      </c>
      <c r="BX608" s="354">
        <v>8.06</v>
      </c>
      <c r="BY608" s="354">
        <v>8.06</v>
      </c>
      <c r="BZ608" s="354">
        <v>1.5791757049891539</v>
      </c>
      <c r="CA608" s="354">
        <v>64.900000000000006</v>
      </c>
      <c r="CB608" s="354">
        <v>0.7300388551414656</v>
      </c>
      <c r="CC608" s="354">
        <v>3.9160070360598063</v>
      </c>
      <c r="CD608" s="354">
        <v>1.85</v>
      </c>
      <c r="CE608" s="354">
        <v>1.56</v>
      </c>
      <c r="CF608" s="354">
        <v>1.85</v>
      </c>
      <c r="CG608" s="354">
        <v>1.52</v>
      </c>
      <c r="CH608" s="353" t="s">
        <v>100</v>
      </c>
      <c r="CI608" s="355">
        <v>4600</v>
      </c>
    </row>
    <row r="609" spans="1:87" ht="13.5" thickBot="1">
      <c r="A609" s="353" t="s">
        <v>1464</v>
      </c>
      <c r="B609" s="353" t="s">
        <v>1465</v>
      </c>
      <c r="C609" s="353" t="s">
        <v>108</v>
      </c>
      <c r="D609" s="353" t="s">
        <v>176</v>
      </c>
      <c r="E609" s="353" t="s">
        <v>237</v>
      </c>
      <c r="F609" s="353" t="s">
        <v>105</v>
      </c>
      <c r="G609" s="353">
        <v>12</v>
      </c>
      <c r="H609" s="353">
        <v>202112</v>
      </c>
      <c r="I609" s="353">
        <v>20221027</v>
      </c>
      <c r="J609" s="353">
        <v>20230208</v>
      </c>
      <c r="K609" s="354">
        <v>4582.71</v>
      </c>
      <c r="L609" s="354">
        <v>127.15</v>
      </c>
      <c r="M609" s="354">
        <v>36.04</v>
      </c>
      <c r="N609" s="354">
        <v>0.73</v>
      </c>
      <c r="O609" s="354">
        <v>0.52</v>
      </c>
      <c r="P609" s="354">
        <v>0.53</v>
      </c>
      <c r="Q609" s="354">
        <v>0.56000000000000005</v>
      </c>
      <c r="R609" s="354">
        <v>21</v>
      </c>
      <c r="S609" s="354">
        <v>8</v>
      </c>
      <c r="T609" s="354">
        <v>14.63</v>
      </c>
      <c r="U609" s="354">
        <v>1.56</v>
      </c>
      <c r="V609" s="354">
        <v>1.77</v>
      </c>
      <c r="W609" s="354">
        <v>2.2400000000000002</v>
      </c>
      <c r="X609" s="354">
        <v>2.44</v>
      </c>
      <c r="Y609" s="374">
        <f t="shared" si="22"/>
        <v>0.26553672316384191</v>
      </c>
      <c r="Z609" s="374">
        <f t="shared" si="23"/>
        <v>8.9285714285714191E-2</v>
      </c>
      <c r="AA609" s="354">
        <v>41.12</v>
      </c>
      <c r="AB609" s="354"/>
      <c r="AC609" s="354">
        <v>58.59</v>
      </c>
      <c r="AD609" s="354">
        <v>56.76</v>
      </c>
      <c r="AE609" s="354">
        <v>52.16</v>
      </c>
      <c r="AF609" s="354"/>
      <c r="AG609" s="354">
        <v>11.958357576261324</v>
      </c>
      <c r="AH609" s="354">
        <v>1.440279278530463</v>
      </c>
      <c r="AI609" s="354">
        <v>2.9869503781896767</v>
      </c>
      <c r="AJ609" s="354">
        <v>2.490593743939268</v>
      </c>
      <c r="AK609" s="354">
        <v>42.263842386464823</v>
      </c>
      <c r="AL609" s="354">
        <v>60.1</v>
      </c>
      <c r="AM609" s="354">
        <v>9.0299999999999994</v>
      </c>
      <c r="AN609" s="354">
        <v>10.62</v>
      </c>
      <c r="AO609" s="354">
        <v>10.167581421319564</v>
      </c>
      <c r="AP609" s="354">
        <v>47.741651200487375</v>
      </c>
      <c r="AQ609" s="354">
        <v>40.706258533689521</v>
      </c>
      <c r="AR609" s="354">
        <v>48.818710244401679</v>
      </c>
      <c r="AS609" s="354">
        <v>6.5707477904302776</v>
      </c>
      <c r="AT609" s="354">
        <v>14.09</v>
      </c>
      <c r="AU609" s="354">
        <v>15.04</v>
      </c>
      <c r="AV609" s="354">
        <v>23.24</v>
      </c>
      <c r="AW609" s="354">
        <v>385.28</v>
      </c>
      <c r="AX609" s="354">
        <v>449.54</v>
      </c>
      <c r="AY609" s="374">
        <v>0.23237053385791512</v>
      </c>
      <c r="AZ609" s="374">
        <v>-2.1695257315842584E-2</v>
      </c>
      <c r="BA609" s="374">
        <v>9.8229594481438656E-2</v>
      </c>
      <c r="BB609" s="374">
        <v>-3.864414700766667E-2</v>
      </c>
      <c r="BC609" s="374">
        <v>9.8229594481438656E-2</v>
      </c>
      <c r="BD609" s="354">
        <v>11.7</v>
      </c>
      <c r="BE609" s="374">
        <v>0.12704655922230751</v>
      </c>
      <c r="BF609" s="374">
        <v>9.1788087889424885E-2</v>
      </c>
      <c r="BG609" s="354">
        <v>11.7</v>
      </c>
      <c r="BH609" s="354">
        <v>9.02</v>
      </c>
      <c r="BI609" s="354">
        <v>9.31</v>
      </c>
      <c r="BJ609" s="354">
        <v>7.3</v>
      </c>
      <c r="BK609" s="374">
        <v>-0.1661750519441971</v>
      </c>
      <c r="BL609" s="374">
        <v>-4.1507090842954224E-2</v>
      </c>
      <c r="BM609" s="354">
        <v>0</v>
      </c>
      <c r="BN609" s="354">
        <v>0</v>
      </c>
      <c r="BO609" s="374">
        <v>0</v>
      </c>
      <c r="BP609" s="374">
        <v>1.1409056388866152E-2</v>
      </c>
      <c r="BQ609" s="374">
        <v>1.9729037895589892E-2</v>
      </c>
      <c r="BR609" s="354">
        <v>53.54</v>
      </c>
      <c r="BS609" s="354">
        <v>78.459999999999994</v>
      </c>
      <c r="BT609" s="354">
        <v>76.09</v>
      </c>
      <c r="BU609" s="354" t="s">
        <v>100</v>
      </c>
      <c r="BV609" s="354">
        <v>44.6</v>
      </c>
      <c r="BW609" s="354">
        <v>-2.17</v>
      </c>
      <c r="BX609" s="354">
        <v>12.04</v>
      </c>
      <c r="BY609" s="354">
        <v>13.43</v>
      </c>
      <c r="BZ609" s="354">
        <v>0</v>
      </c>
      <c r="CA609" s="354">
        <v>0</v>
      </c>
      <c r="CB609" s="354">
        <v>0.20315340061843695</v>
      </c>
      <c r="CC609" s="354">
        <v>-1.8267860445382449</v>
      </c>
      <c r="CD609" s="354">
        <v>0</v>
      </c>
      <c r="CE609" s="354">
        <v>3.22</v>
      </c>
      <c r="CF609" s="354">
        <v>3.43</v>
      </c>
      <c r="CG609" s="354">
        <v>3.09</v>
      </c>
      <c r="CH609" s="353" t="s">
        <v>100</v>
      </c>
      <c r="CI609" s="353">
        <v>484.26</v>
      </c>
    </row>
    <row r="610" spans="1:87" ht="13.5" thickBot="1">
      <c r="A610" s="353" t="s">
        <v>1466</v>
      </c>
      <c r="B610" s="353" t="s">
        <v>1466</v>
      </c>
      <c r="C610" s="353" t="s">
        <v>96</v>
      </c>
      <c r="D610" s="353" t="s">
        <v>109</v>
      </c>
      <c r="E610" s="353" t="s">
        <v>280</v>
      </c>
      <c r="F610" s="353" t="s">
        <v>105</v>
      </c>
      <c r="G610" s="353">
        <v>12</v>
      </c>
      <c r="H610" s="353">
        <v>202112</v>
      </c>
      <c r="I610" s="353">
        <v>20221025</v>
      </c>
      <c r="J610" s="353">
        <v>20230124</v>
      </c>
      <c r="K610" s="354">
        <v>3767.81</v>
      </c>
      <c r="L610" s="354">
        <v>107.04</v>
      </c>
      <c r="M610" s="354">
        <v>35.200000000000003</v>
      </c>
      <c r="N610" s="354">
        <v>1.07</v>
      </c>
      <c r="O610" s="354">
        <v>1.1499999999999999</v>
      </c>
      <c r="P610" s="354">
        <v>1.38</v>
      </c>
      <c r="Q610" s="354">
        <v>1.44</v>
      </c>
      <c r="R610" s="354">
        <v>-2.61</v>
      </c>
      <c r="S610" s="354">
        <v>-13.71</v>
      </c>
      <c r="T610" s="354">
        <v>25.53</v>
      </c>
      <c r="U610" s="354">
        <v>6.11</v>
      </c>
      <c r="V610" s="354">
        <v>4.51</v>
      </c>
      <c r="W610" s="354">
        <v>5.94</v>
      </c>
      <c r="X610" s="354">
        <v>6.58</v>
      </c>
      <c r="Y610" s="374">
        <f t="shared" si="22"/>
        <v>0.31707317073170738</v>
      </c>
      <c r="Z610" s="374">
        <f t="shared" si="23"/>
        <v>0.1077441077441077</v>
      </c>
      <c r="AA610" s="354">
        <v>0.96</v>
      </c>
      <c r="AB610" s="354"/>
      <c r="AC610" s="354">
        <v>17.52</v>
      </c>
      <c r="AD610" s="354">
        <v>18.03</v>
      </c>
      <c r="AE610" s="354">
        <v>16.260000000000002</v>
      </c>
      <c r="AF610" s="354"/>
      <c r="AG610" s="354">
        <v>36.116477272727273</v>
      </c>
      <c r="AH610" s="354">
        <v>4.7869318181818183</v>
      </c>
      <c r="AI610" s="354">
        <v>14.767045454545457</v>
      </c>
      <c r="AJ610" s="354">
        <v>7.9857954545454541</v>
      </c>
      <c r="AK610" s="354">
        <v>7.222162370142363</v>
      </c>
      <c r="AL610" s="354">
        <v>6.78</v>
      </c>
      <c r="AM610" s="354">
        <v>1.94</v>
      </c>
      <c r="AN610" s="354">
        <v>2.96</v>
      </c>
      <c r="AO610" s="354">
        <v>7.6977739321953909</v>
      </c>
      <c r="AP610" s="354">
        <v>12.140156308150354</v>
      </c>
      <c r="AQ610" s="354">
        <v>18.826818006925741</v>
      </c>
      <c r="AR610" s="354">
        <v>34.813874066168623</v>
      </c>
      <c r="AS610" s="354">
        <v>16.94034090909091</v>
      </c>
      <c r="AT610" s="354">
        <v>55.13</v>
      </c>
      <c r="AU610" s="354">
        <v>-2.62</v>
      </c>
      <c r="AV610" s="354">
        <v>3.99</v>
      </c>
      <c r="AW610" s="354">
        <v>1257.4000000000001</v>
      </c>
      <c r="AX610" s="354">
        <v>1279.18</v>
      </c>
      <c r="AY610" s="374">
        <v>3.9861065167052595E-2</v>
      </c>
      <c r="AZ610" s="374">
        <v>-5.4196959682749506E-2</v>
      </c>
      <c r="BA610" s="374">
        <v>3.4855350296270481E-2</v>
      </c>
      <c r="BB610" s="374">
        <v>-5.5757175849554322E-2</v>
      </c>
      <c r="BC610" s="374">
        <v>3.4855350296270481E-2</v>
      </c>
      <c r="BD610" s="354">
        <v>10.98</v>
      </c>
      <c r="BE610" s="374">
        <v>3.342773861451636E-2</v>
      </c>
      <c r="BF610" s="374">
        <v>1.7062599995949532E-2</v>
      </c>
      <c r="BG610" s="354">
        <v>2.7</v>
      </c>
      <c r="BH610" s="354">
        <v>2.64</v>
      </c>
      <c r="BI610" s="354">
        <v>2.2599999999999998</v>
      </c>
      <c r="BJ610" s="354">
        <v>2.19</v>
      </c>
      <c r="BK610" s="374">
        <v>-0.45921508272412465</v>
      </c>
      <c r="BL610" s="374">
        <v>-0.18776056005663497</v>
      </c>
      <c r="BM610" s="354">
        <v>1.94</v>
      </c>
      <c r="BN610" s="354">
        <v>2.37</v>
      </c>
      <c r="BO610" s="374">
        <v>0.43451632047477745</v>
      </c>
      <c r="BP610" s="374">
        <v>4.4884498998423047E-2</v>
      </c>
      <c r="BQ610" s="374">
        <v>7.4878532157013164E-2</v>
      </c>
      <c r="BR610" s="354">
        <v>399.1</v>
      </c>
      <c r="BS610" s="354">
        <v>777.5</v>
      </c>
      <c r="BT610" s="354">
        <v>560.6</v>
      </c>
      <c r="BU610" s="354">
        <v>5907.1</v>
      </c>
      <c r="BV610" s="354">
        <v>143.1</v>
      </c>
      <c r="BW610" s="354">
        <v>-5.42</v>
      </c>
      <c r="BX610" s="354">
        <v>13.25</v>
      </c>
      <c r="BY610" s="354">
        <v>17.28</v>
      </c>
      <c r="BZ610" s="354">
        <v>1.5600578871201158</v>
      </c>
      <c r="CA610" s="354">
        <v>76.650000000000006</v>
      </c>
      <c r="CB610" s="354">
        <v>0.8035016303137088</v>
      </c>
      <c r="CC610" s="354">
        <v>7.483066617045032</v>
      </c>
      <c r="CD610" s="354">
        <v>3.28</v>
      </c>
      <c r="CE610" s="354">
        <v>4.1399999999999997</v>
      </c>
      <c r="CF610" s="354">
        <v>2.36</v>
      </c>
      <c r="CG610" s="354">
        <v>1.6</v>
      </c>
      <c r="CH610" s="353" t="s">
        <v>100</v>
      </c>
      <c r="CI610" s="355">
        <v>2019.2</v>
      </c>
    </row>
    <row r="611" spans="1:87" ht="13.5" thickBot="1">
      <c r="A611" s="353" t="s">
        <v>1467</v>
      </c>
      <c r="B611" s="353" t="s">
        <v>1468</v>
      </c>
      <c r="C611" s="353" t="s">
        <v>96</v>
      </c>
      <c r="D611" s="353" t="s">
        <v>123</v>
      </c>
      <c r="E611" s="353" t="s">
        <v>1012</v>
      </c>
      <c r="F611" s="353" t="s">
        <v>105</v>
      </c>
      <c r="G611" s="353">
        <v>12</v>
      </c>
      <c r="H611" s="353">
        <v>202112</v>
      </c>
      <c r="I611" s="353">
        <v>20221020</v>
      </c>
      <c r="J611" s="353">
        <v>20230126</v>
      </c>
      <c r="K611" s="354">
        <v>5544.99</v>
      </c>
      <c r="L611" s="354">
        <v>50.06</v>
      </c>
      <c r="M611" s="354">
        <v>111</v>
      </c>
      <c r="N611" s="354">
        <v>0.81</v>
      </c>
      <c r="O611" s="354">
        <v>0.73</v>
      </c>
      <c r="P611" s="354">
        <v>0.74</v>
      </c>
      <c r="Q611" s="354">
        <v>0.71</v>
      </c>
      <c r="R611" s="354">
        <v>-1.37</v>
      </c>
      <c r="S611" s="354">
        <v>0</v>
      </c>
      <c r="T611" s="354"/>
      <c r="U611" s="354">
        <v>2.48</v>
      </c>
      <c r="V611" s="354">
        <v>2.92</v>
      </c>
      <c r="W611" s="354">
        <v>2.77</v>
      </c>
      <c r="X611" s="354">
        <v>3.09</v>
      </c>
      <c r="Y611" s="374">
        <f t="shared" si="22"/>
        <v>-5.1369863013698613E-2</v>
      </c>
      <c r="Z611" s="374">
        <f t="shared" si="23"/>
        <v>0.11552346570397098</v>
      </c>
      <c r="AA611" s="354">
        <v>10.37</v>
      </c>
      <c r="AB611" s="354"/>
      <c r="AC611" s="354">
        <v>20.18</v>
      </c>
      <c r="AD611" s="354">
        <v>18.079999999999998</v>
      </c>
      <c r="AE611" s="354">
        <v>16.190000000000001</v>
      </c>
      <c r="AF611" s="354"/>
      <c r="AG611" s="354">
        <v>8.0017693435872879</v>
      </c>
      <c r="AH611" s="354">
        <v>2.4757846013770481</v>
      </c>
      <c r="AI611" s="354">
        <v>4.5635276990149967</v>
      </c>
      <c r="AJ611" s="354">
        <v>4.5161397260698903</v>
      </c>
      <c r="AK611" s="354">
        <v>10.796472213948556</v>
      </c>
      <c r="AL611" s="354">
        <v>15.41</v>
      </c>
      <c r="AM611" s="354">
        <v>2</v>
      </c>
      <c r="AN611" s="354">
        <v>6</v>
      </c>
      <c r="AO611" s="354">
        <v>6.7104577013701476</v>
      </c>
      <c r="AP611" s="354">
        <v>15.352620400254001</v>
      </c>
      <c r="AQ611" s="354">
        <v>11.766233987766229</v>
      </c>
      <c r="AR611" s="354">
        <v>11.889697390516895</v>
      </c>
      <c r="AS611" s="354">
        <v>55.795641176788266</v>
      </c>
      <c r="AT611" s="354">
        <v>25.03</v>
      </c>
      <c r="AU611" s="354">
        <v>13.92</v>
      </c>
      <c r="AV611" s="354">
        <v>3.25</v>
      </c>
      <c r="AW611" s="354">
        <v>825.89</v>
      </c>
      <c r="AX611" s="354">
        <v>923.67</v>
      </c>
      <c r="AY611" s="374">
        <v>4.1181807216911129E-2</v>
      </c>
      <c r="AZ611" s="374">
        <v>6.8907657657657662E-2</v>
      </c>
      <c r="BA611" s="374">
        <v>0</v>
      </c>
      <c r="BB611" s="374">
        <v>6.8574097920935939E-2</v>
      </c>
      <c r="BC611" s="374">
        <v>0</v>
      </c>
      <c r="BD611" s="354">
        <v>9.31</v>
      </c>
      <c r="BE611" s="374">
        <v>0</v>
      </c>
      <c r="BF611" s="374">
        <v>1.0275289280788576E-2</v>
      </c>
      <c r="BG611" s="354">
        <v>7.88</v>
      </c>
      <c r="BH611" s="354">
        <v>9.9700000000000006</v>
      </c>
      <c r="BI611" s="354">
        <v>1.04</v>
      </c>
      <c r="BJ611" s="354">
        <v>1.48</v>
      </c>
      <c r="BK611" s="374">
        <v>-3.5500488638656659E-2</v>
      </c>
      <c r="BL611" s="374">
        <v>-2.0246455036961489E-2</v>
      </c>
      <c r="BM611" s="354">
        <v>2.64</v>
      </c>
      <c r="BN611" s="354">
        <v>2.57</v>
      </c>
      <c r="BO611" s="374">
        <v>0.57355555051525342</v>
      </c>
      <c r="BP611" s="374">
        <v>5.0249332278811606E-2</v>
      </c>
      <c r="BQ611" s="374">
        <v>9.1661045789930798E-2</v>
      </c>
      <c r="BR611" s="354">
        <v>355.86</v>
      </c>
      <c r="BS611" s="354">
        <v>430.77</v>
      </c>
      <c r="BT611" s="354">
        <v>359.67</v>
      </c>
      <c r="BU611" s="354">
        <v>176.71</v>
      </c>
      <c r="BV611" s="354">
        <v>284.76</v>
      </c>
      <c r="BW611" s="354">
        <v>6.89</v>
      </c>
      <c r="BX611" s="354">
        <v>29.68</v>
      </c>
      <c r="BY611" s="354">
        <v>29.68</v>
      </c>
      <c r="BZ611" s="354">
        <v>0</v>
      </c>
      <c r="CA611" s="354">
        <v>24.82</v>
      </c>
      <c r="CB611" s="354">
        <v>0.89629440128464666</v>
      </c>
      <c r="CC611" s="354">
        <v>1.2653483185511765</v>
      </c>
      <c r="CD611" s="354">
        <v>0.33</v>
      </c>
      <c r="CE611" s="354">
        <v>0.67</v>
      </c>
      <c r="CF611" s="354">
        <v>0.62</v>
      </c>
      <c r="CG611" s="354">
        <v>0.02</v>
      </c>
      <c r="CH611" s="353" t="s">
        <v>100</v>
      </c>
      <c r="CI611" s="355">
        <v>3177.62</v>
      </c>
    </row>
    <row r="612" spans="1:87" ht="13.5" thickBot="1">
      <c r="A612" s="353" t="s">
        <v>1469</v>
      </c>
      <c r="B612" s="353" t="s">
        <v>1470</v>
      </c>
      <c r="C612" s="353" t="s">
        <v>108</v>
      </c>
      <c r="D612" s="353" t="s">
        <v>412</v>
      </c>
      <c r="E612" s="353" t="s">
        <v>1471</v>
      </c>
      <c r="F612" s="353" t="s">
        <v>105</v>
      </c>
      <c r="G612" s="353">
        <v>12</v>
      </c>
      <c r="H612" s="353">
        <v>202112</v>
      </c>
      <c r="I612" s="353">
        <v>20221102</v>
      </c>
      <c r="J612" s="353">
        <v>20230223</v>
      </c>
      <c r="K612" s="354">
        <v>9619.3799999999992</v>
      </c>
      <c r="L612" s="354">
        <v>46.05</v>
      </c>
      <c r="M612" s="354">
        <v>208.89</v>
      </c>
      <c r="N612" s="354">
        <v>1.55</v>
      </c>
      <c r="O612" s="354">
        <v>0.37</v>
      </c>
      <c r="P612" s="354">
        <v>0.45</v>
      </c>
      <c r="Q612" s="354">
        <v>0.31</v>
      </c>
      <c r="R612" s="354">
        <v>5</v>
      </c>
      <c r="S612" s="354">
        <v>10</v>
      </c>
      <c r="T612" s="354">
        <v>6.52</v>
      </c>
      <c r="U612" s="354">
        <v>1.25</v>
      </c>
      <c r="V612" s="354">
        <v>0.76</v>
      </c>
      <c r="W612" s="354">
        <v>1.38</v>
      </c>
      <c r="X612" s="354">
        <v>1.79</v>
      </c>
      <c r="Y612" s="374">
        <f t="shared" si="22"/>
        <v>0.8157894736842104</v>
      </c>
      <c r="Z612" s="374">
        <f t="shared" si="23"/>
        <v>0.29710144927536253</v>
      </c>
      <c r="AA612" s="354">
        <v>138.32</v>
      </c>
      <c r="AB612" s="354">
        <v>28.28</v>
      </c>
      <c r="AC612" s="354">
        <v>36.840000000000003</v>
      </c>
      <c r="AD612" s="354">
        <v>33.32</v>
      </c>
      <c r="AE612" s="354">
        <v>25.66</v>
      </c>
      <c r="AF612" s="354">
        <v>1.18</v>
      </c>
      <c r="AG612" s="354">
        <v>10.35695595800353</v>
      </c>
      <c r="AH612" s="354">
        <v>1.5323328824126907</v>
      </c>
      <c r="AI612" s="354">
        <v>3.2395371588254842</v>
      </c>
      <c r="AJ612" s="354">
        <v>0.8959028632680669</v>
      </c>
      <c r="AK612" s="354">
        <v>14.076084873967794</v>
      </c>
      <c r="AL612" s="354">
        <v>20.27</v>
      </c>
      <c r="AM612" s="354">
        <v>5.79</v>
      </c>
      <c r="AN612" s="354">
        <v>4.3499999999999996</v>
      </c>
      <c r="AO612" s="354">
        <v>5.8312759165680284</v>
      </c>
      <c r="AP612" s="354">
        <v>14.595366794493277</v>
      </c>
      <c r="AQ612" s="354">
        <v>18.64286930073618</v>
      </c>
      <c r="AR612" s="354">
        <v>67.411624990856751</v>
      </c>
      <c r="AS612" s="354">
        <v>7.228148682110308E-2</v>
      </c>
      <c r="AT612" s="354">
        <v>7.96</v>
      </c>
      <c r="AU612" s="354">
        <v>39.64</v>
      </c>
      <c r="AV612" s="354">
        <v>38.549999999999997</v>
      </c>
      <c r="AW612" s="354">
        <v>1894.9</v>
      </c>
      <c r="AX612" s="354">
        <v>2265.1999999999998</v>
      </c>
      <c r="AY612" s="374">
        <v>0.38551817174778541</v>
      </c>
      <c r="AZ612" s="374">
        <v>1.2662100585854583</v>
      </c>
      <c r="BA612" s="374">
        <v>0.97177571627945158</v>
      </c>
      <c r="BB612" s="374">
        <v>1.2619047619047621</v>
      </c>
      <c r="BC612" s="374">
        <v>0.97177571627945158</v>
      </c>
      <c r="BD612" s="354">
        <v>15.36</v>
      </c>
      <c r="BE612" s="374">
        <v>9.64457118045665E-2</v>
      </c>
      <c r="BF612" s="374">
        <v>6.0859758916804375E-2</v>
      </c>
      <c r="BG612" s="354">
        <v>6.04</v>
      </c>
      <c r="BH612" s="354">
        <v>-0.27</v>
      </c>
      <c r="BI612" s="354">
        <v>4.87</v>
      </c>
      <c r="BJ612" s="354">
        <v>-0.18</v>
      </c>
      <c r="BK612" s="374">
        <v>-0.72344726442561247</v>
      </c>
      <c r="BL612" s="374">
        <v>-0.22628601541424251</v>
      </c>
      <c r="BM612" s="354">
        <v>0</v>
      </c>
      <c r="BN612" s="354">
        <v>0</v>
      </c>
      <c r="BO612" s="374">
        <v>0</v>
      </c>
      <c r="BP612" s="374">
        <v>3.360379128098006E-2</v>
      </c>
      <c r="BQ612" s="374">
        <v>1.9646992615527784E-2</v>
      </c>
      <c r="BR612" s="354">
        <v>327.68</v>
      </c>
      <c r="BS612" s="354">
        <v>659.91</v>
      </c>
      <c r="BT612" s="354">
        <v>508.77</v>
      </c>
      <c r="BU612" s="354">
        <v>2694.32</v>
      </c>
      <c r="BV612" s="354">
        <v>160.13999999999999</v>
      </c>
      <c r="BW612" s="354">
        <v>116.04</v>
      </c>
      <c r="BX612" s="354">
        <v>14.8</v>
      </c>
      <c r="BY612" s="354">
        <v>12.88</v>
      </c>
      <c r="BZ612" s="354">
        <v>3.7865481830752841</v>
      </c>
      <c r="CA612" s="354">
        <v>63.59</v>
      </c>
      <c r="CB612" s="354">
        <v>0.71066047945497834</v>
      </c>
      <c r="CC612" s="354">
        <v>3.5753023155846653</v>
      </c>
      <c r="CD612" s="354">
        <v>1.75</v>
      </c>
      <c r="CE612" s="354">
        <v>0.88</v>
      </c>
      <c r="CF612" s="354">
        <v>0.87</v>
      </c>
      <c r="CG612" s="354">
        <v>0.1</v>
      </c>
      <c r="CH612" s="353" t="s">
        <v>100</v>
      </c>
      <c r="CI612" s="355">
        <v>1996.76</v>
      </c>
    </row>
    <row r="613" spans="1:87" ht="13.5" thickBot="1">
      <c r="A613" s="353" t="s">
        <v>1472</v>
      </c>
      <c r="B613" s="353" t="s">
        <v>1473</v>
      </c>
      <c r="C613" s="353" t="s">
        <v>108</v>
      </c>
      <c r="D613" s="353" t="s">
        <v>97</v>
      </c>
      <c r="E613" s="353" t="s">
        <v>782</v>
      </c>
      <c r="F613" s="353" t="s">
        <v>99</v>
      </c>
      <c r="G613" s="353">
        <v>12</v>
      </c>
      <c r="H613" s="353">
        <v>202112</v>
      </c>
      <c r="I613" s="353">
        <v>20221027</v>
      </c>
      <c r="J613" s="353">
        <v>20230209</v>
      </c>
      <c r="K613" s="354">
        <v>21168.31</v>
      </c>
      <c r="L613" s="354">
        <v>199.67</v>
      </c>
      <c r="M613" s="354">
        <v>106.02</v>
      </c>
      <c r="N613" s="354">
        <v>0.99</v>
      </c>
      <c r="O613" s="354">
        <v>1.57</v>
      </c>
      <c r="P613" s="354">
        <v>1.53</v>
      </c>
      <c r="Q613" s="354">
        <v>1.65</v>
      </c>
      <c r="R613" s="354">
        <v>1</v>
      </c>
      <c r="S613" s="354">
        <v>1</v>
      </c>
      <c r="T613" s="354">
        <v>3.02</v>
      </c>
      <c r="U613" s="354">
        <v>6.03</v>
      </c>
      <c r="V613" s="354">
        <v>5.43</v>
      </c>
      <c r="W613" s="354">
        <v>6.08</v>
      </c>
      <c r="X613" s="354">
        <v>6.76</v>
      </c>
      <c r="Y613" s="374">
        <f t="shared" si="22"/>
        <v>0.11970534069981587</v>
      </c>
      <c r="Z613" s="374">
        <f t="shared" si="23"/>
        <v>0.11184210526315774</v>
      </c>
      <c r="AA613" s="354">
        <v>10.28</v>
      </c>
      <c r="AB613" s="354"/>
      <c r="AC613" s="354">
        <v>33.11</v>
      </c>
      <c r="AD613" s="354">
        <v>32.840000000000003</v>
      </c>
      <c r="AE613" s="354">
        <v>29.54</v>
      </c>
      <c r="AF613" s="354"/>
      <c r="AG613" s="354">
        <v>13.034621848739496</v>
      </c>
      <c r="AH613" s="354">
        <v>7.6973109243697477</v>
      </c>
      <c r="AI613" s="354">
        <v>7.6605322128851538</v>
      </c>
      <c r="AJ613" s="354">
        <v>7.3505695611577968</v>
      </c>
      <c r="AK613" s="354">
        <v>26.192697116070221</v>
      </c>
      <c r="AL613" s="354">
        <v>33.24</v>
      </c>
      <c r="AM613" s="354"/>
      <c r="AN613" s="354">
        <v>15.16</v>
      </c>
      <c r="AO613" s="354">
        <v>16.273842986573143</v>
      </c>
      <c r="AP613" s="354">
        <v>23.321341645562732</v>
      </c>
      <c r="AQ613" s="354">
        <v>27.690424563315183</v>
      </c>
      <c r="AR613" s="354">
        <v>28.858088831191267</v>
      </c>
      <c r="AS613" s="354">
        <v>9.1521942110177399</v>
      </c>
      <c r="AT613" s="354">
        <v>-14.55</v>
      </c>
      <c r="AU613" s="354">
        <v>3.38</v>
      </c>
      <c r="AV613" s="354">
        <v>4.9400000000000004</v>
      </c>
      <c r="AW613" s="354">
        <v>1327.58</v>
      </c>
      <c r="AX613" s="354">
        <v>1423.69</v>
      </c>
      <c r="AY613" s="374">
        <v>4.9424055295750689E-2</v>
      </c>
      <c r="AZ613" s="374">
        <v>-3.6886050598364438E-2</v>
      </c>
      <c r="BA613" s="374">
        <v>5.1688847744664229E-2</v>
      </c>
      <c r="BB613" s="374">
        <v>-3.6723163841807883E-2</v>
      </c>
      <c r="BC613" s="374">
        <v>5.1688847744664229E-2</v>
      </c>
      <c r="BD613" s="354">
        <v>-47.71</v>
      </c>
      <c r="BE613" s="374">
        <v>1.4164669644232251</v>
      </c>
      <c r="BF613" s="374">
        <v>0.51543203701388018</v>
      </c>
      <c r="BG613" s="354">
        <v>164.94</v>
      </c>
      <c r="BH613" s="354">
        <v>161.53</v>
      </c>
      <c r="BI613" s="354">
        <v>35.43</v>
      </c>
      <c r="BJ613" s="354">
        <v>32.31</v>
      </c>
      <c r="BK613" s="374">
        <v>-4.0462286837720594E-2</v>
      </c>
      <c r="BL613" s="374">
        <v>-2.3779949685102091E-2</v>
      </c>
      <c r="BM613" s="354">
        <v>0</v>
      </c>
      <c r="BN613" s="354">
        <v>0</v>
      </c>
      <c r="BO613" s="374">
        <v>0</v>
      </c>
      <c r="BP613" s="374">
        <v>3.8361878516669563E-2</v>
      </c>
      <c r="BQ613" s="374">
        <v>3.6633787994805864E-2</v>
      </c>
      <c r="BR613" s="354">
        <v>865.47</v>
      </c>
      <c r="BS613" s="354">
        <v>913.41</v>
      </c>
      <c r="BT613" s="354">
        <v>667.27</v>
      </c>
      <c r="BU613" s="354">
        <v>1785.71</v>
      </c>
      <c r="BV613" s="354">
        <v>784.83</v>
      </c>
      <c r="BW613" s="354">
        <v>-3.69</v>
      </c>
      <c r="BX613" s="354">
        <v>59.07</v>
      </c>
      <c r="BY613" s="354">
        <v>47.35</v>
      </c>
      <c r="BZ613" s="354">
        <v>12.209430756159728</v>
      </c>
      <c r="CA613" s="354"/>
      <c r="CB613" s="354">
        <v>1.88420087135978</v>
      </c>
      <c r="CC613" s="354">
        <v>1.2614112654455645</v>
      </c>
      <c r="CD613" s="354">
        <v>-1.1599999999999999</v>
      </c>
      <c r="CE613" s="354">
        <v>0.96</v>
      </c>
      <c r="CF613" s="354">
        <v>1.18</v>
      </c>
      <c r="CG613" s="354">
        <v>1.18</v>
      </c>
      <c r="CH613" s="353" t="s">
        <v>100</v>
      </c>
      <c r="CI613" s="355">
        <v>-1260.52</v>
      </c>
    </row>
    <row r="614" spans="1:87" ht="13.5" thickBot="1">
      <c r="A614" s="353" t="s">
        <v>1474</v>
      </c>
      <c r="B614" s="353" t="s">
        <v>1474</v>
      </c>
      <c r="C614" s="353" t="s">
        <v>108</v>
      </c>
      <c r="D614" s="353" t="s">
        <v>123</v>
      </c>
      <c r="E614" s="353" t="s">
        <v>485</v>
      </c>
      <c r="F614" s="353" t="s">
        <v>105</v>
      </c>
      <c r="G614" s="353">
        <v>12</v>
      </c>
      <c r="H614" s="353">
        <v>202112</v>
      </c>
      <c r="I614" s="353">
        <v>20221108</v>
      </c>
      <c r="J614" s="353">
        <v>20230214</v>
      </c>
      <c r="K614" s="354">
        <v>7940</v>
      </c>
      <c r="L614" s="354">
        <v>14.19</v>
      </c>
      <c r="M614" s="354">
        <v>559.54999999999995</v>
      </c>
      <c r="N614" s="354">
        <v>1.43</v>
      </c>
      <c r="O614" s="354">
        <v>0.35</v>
      </c>
      <c r="P614" s="354">
        <v>0.32</v>
      </c>
      <c r="Q614" s="354"/>
      <c r="R614" s="354">
        <v>11</v>
      </c>
      <c r="S614" s="354">
        <v>-3</v>
      </c>
      <c r="T614" s="354">
        <v>2.46</v>
      </c>
      <c r="U614" s="354">
        <v>1.26</v>
      </c>
      <c r="V614" s="354">
        <v>1.1599999999999999</v>
      </c>
      <c r="W614" s="354">
        <v>1.43</v>
      </c>
      <c r="X614" s="354">
        <v>1.69</v>
      </c>
      <c r="Y614" s="374">
        <f t="shared" si="22"/>
        <v>0.23275862068965525</v>
      </c>
      <c r="Z614" s="374">
        <f t="shared" si="23"/>
        <v>0.18181818181818188</v>
      </c>
      <c r="AA614" s="354"/>
      <c r="AB614" s="354">
        <v>17.16</v>
      </c>
      <c r="AC614" s="354">
        <v>10.51</v>
      </c>
      <c r="AD614" s="354">
        <v>9.92</v>
      </c>
      <c r="AE614" s="354">
        <v>8.4</v>
      </c>
      <c r="AF614" s="354">
        <v>0.57999999999999996</v>
      </c>
      <c r="AG614" s="354">
        <v>11.69704669905348</v>
      </c>
      <c r="AH614" s="354">
        <v>6.8151311750330725</v>
      </c>
      <c r="AI614" s="354">
        <v>2.3050696292102484</v>
      </c>
      <c r="AJ614" s="354">
        <v>2.1467699550716661</v>
      </c>
      <c r="AK614" s="354">
        <v>34.291155025577908</v>
      </c>
      <c r="AL614" s="354">
        <v>11.21</v>
      </c>
      <c r="AM614" s="354">
        <v>2.38</v>
      </c>
      <c r="AN614" s="354">
        <v>3.09</v>
      </c>
      <c r="AO614" s="354">
        <v>5.9234194960217748</v>
      </c>
      <c r="AP614" s="354">
        <v>8.8537439818559722</v>
      </c>
      <c r="AQ614" s="354">
        <v>30.05831736492452</v>
      </c>
      <c r="AR614" s="354">
        <v>32.274773689357659</v>
      </c>
      <c r="AS614" s="354">
        <v>86.832190254751396</v>
      </c>
      <c r="AT614" s="354">
        <v>5.96</v>
      </c>
      <c r="AU614" s="354"/>
      <c r="AV614" s="354">
        <v>41.44</v>
      </c>
      <c r="AW614" s="354">
        <v>2238.46</v>
      </c>
      <c r="AX614" s="354">
        <v>2737.79</v>
      </c>
      <c r="AY614" s="374">
        <v>0.23608637529367979</v>
      </c>
      <c r="AZ614" s="374">
        <v>0.72864772710854686</v>
      </c>
      <c r="BA614" s="374">
        <v>-2.6959060439431508</v>
      </c>
      <c r="BB614" s="374">
        <v>0.72886134532010527</v>
      </c>
      <c r="BC614" s="374">
        <v>-2.6959060439431508</v>
      </c>
      <c r="BD614" s="354">
        <v>23.54</v>
      </c>
      <c r="BE614" s="374">
        <v>-3.7844150006641597E-2</v>
      </c>
      <c r="BF614" s="374">
        <v>2.039009824200835E-2</v>
      </c>
      <c r="BG614" s="354">
        <v>21.11</v>
      </c>
      <c r="BH614" s="354"/>
      <c r="BI614" s="354">
        <v>2.2799999999999998</v>
      </c>
      <c r="BJ614" s="354"/>
      <c r="BK614" s="374">
        <v>-6.8674573701627439E-2</v>
      </c>
      <c r="BL614" s="374">
        <v>-1.353330273968999E-2</v>
      </c>
      <c r="BM614" s="354">
        <v>0</v>
      </c>
      <c r="BN614" s="354">
        <v>0</v>
      </c>
      <c r="BO614" s="374">
        <v>0</v>
      </c>
      <c r="BP614" s="374">
        <v>8.6220007654431691E-2</v>
      </c>
      <c r="BQ614" s="374">
        <v>0.15345031844686677</v>
      </c>
      <c r="BR614" s="354">
        <v>732.1</v>
      </c>
      <c r="BS614" s="354">
        <v>775.04</v>
      </c>
      <c r="BT614" s="354">
        <v>708.23</v>
      </c>
      <c r="BU614" s="354">
        <v>357.4</v>
      </c>
      <c r="BV614" s="354">
        <v>665.12</v>
      </c>
      <c r="BW614" s="354">
        <v>65.11</v>
      </c>
      <c r="BX614" s="354">
        <v>28.13</v>
      </c>
      <c r="BY614" s="354">
        <v>28.13</v>
      </c>
      <c r="BZ614" s="354">
        <v>-10.527315868480946</v>
      </c>
      <c r="CA614" s="354">
        <v>9.81</v>
      </c>
      <c r="CB614" s="354">
        <v>0.90595585836168924</v>
      </c>
      <c r="CC614" s="354">
        <v>7.0660385493331717</v>
      </c>
      <c r="CD614" s="354">
        <v>0.11</v>
      </c>
      <c r="CE614" s="354">
        <v>5.24</v>
      </c>
      <c r="CF614" s="354">
        <v>2.91</v>
      </c>
      <c r="CG614" s="354">
        <v>2.65</v>
      </c>
      <c r="CH614" s="353" t="s">
        <v>100</v>
      </c>
      <c r="CI614" s="355">
        <v>2671.96</v>
      </c>
    </row>
    <row r="615" spans="1:87" ht="13.5" thickBot="1">
      <c r="A615" s="353" t="s">
        <v>1475</v>
      </c>
      <c r="B615" s="353" t="s">
        <v>1476</v>
      </c>
      <c r="C615" s="353" t="s">
        <v>96</v>
      </c>
      <c r="D615" s="353" t="s">
        <v>992</v>
      </c>
      <c r="E615" s="353" t="s">
        <v>993</v>
      </c>
      <c r="F615" s="353" t="s">
        <v>99</v>
      </c>
      <c r="G615" s="353">
        <v>12</v>
      </c>
      <c r="H615" s="353">
        <v>202112</v>
      </c>
      <c r="I615" s="353">
        <v>20221025</v>
      </c>
      <c r="J615" s="353">
        <v>20230124</v>
      </c>
      <c r="K615" s="354">
        <v>86113.18</v>
      </c>
      <c r="L615" s="354">
        <v>78.81</v>
      </c>
      <c r="M615" s="354">
        <v>1093</v>
      </c>
      <c r="N615" s="354">
        <v>1.24</v>
      </c>
      <c r="O615" s="354">
        <v>0.47</v>
      </c>
      <c r="P615" s="354">
        <v>1.1200000000000001</v>
      </c>
      <c r="Q615" s="354">
        <v>0.66</v>
      </c>
      <c r="R615" s="354">
        <v>-25.53</v>
      </c>
      <c r="S615" s="354">
        <v>105.26</v>
      </c>
      <c r="T615" s="354">
        <v>27.64</v>
      </c>
      <c r="U615" s="354">
        <v>2.29</v>
      </c>
      <c r="V615" s="354">
        <v>2.0099999999999998</v>
      </c>
      <c r="W615" s="354">
        <v>2.54</v>
      </c>
      <c r="X615" s="354">
        <v>4.2699999999999996</v>
      </c>
      <c r="Y615" s="374">
        <f t="shared" si="22"/>
        <v>0.26368159203980124</v>
      </c>
      <c r="Z615" s="374">
        <f t="shared" si="23"/>
        <v>0.68110236220472431</v>
      </c>
      <c r="AA615" s="354">
        <v>-34.44</v>
      </c>
      <c r="AB615" s="354">
        <v>7</v>
      </c>
      <c r="AC615" s="354">
        <v>34.42</v>
      </c>
      <c r="AD615" s="354">
        <v>31.06</v>
      </c>
      <c r="AE615" s="354">
        <v>18.48</v>
      </c>
      <c r="AF615" s="354">
        <v>4.4400000000000004</v>
      </c>
      <c r="AG615" s="354">
        <v>68.61917808219178</v>
      </c>
      <c r="AH615" s="354">
        <v>-5.333333333333333</v>
      </c>
      <c r="AI615" s="354">
        <v>3.515068493150685</v>
      </c>
      <c r="AJ615" s="354">
        <v>2.215525114155251</v>
      </c>
      <c r="AK615" s="354">
        <v>22.090607950116915</v>
      </c>
      <c r="AL615" s="354">
        <v>15.56</v>
      </c>
      <c r="AM615" s="354">
        <v>2.63</v>
      </c>
      <c r="AN615" s="354">
        <v>1.1499999999999999</v>
      </c>
      <c r="AO615" s="354">
        <v>1.368625063217014</v>
      </c>
      <c r="AP615" s="354">
        <v>1904.3657407407409</v>
      </c>
      <c r="AQ615" s="354">
        <v>26.717524032216161</v>
      </c>
      <c r="AR615" s="354">
        <v>42.389014839241547</v>
      </c>
      <c r="AS615" s="354">
        <v>17.253881278538813</v>
      </c>
      <c r="AT615" s="354">
        <v>29.97</v>
      </c>
      <c r="AU615" s="354">
        <v>-13.09</v>
      </c>
      <c r="AV615" s="354">
        <v>-6.81</v>
      </c>
      <c r="AW615" s="354">
        <v>74196</v>
      </c>
      <c r="AX615" s="354">
        <v>75857.56</v>
      </c>
      <c r="AY615" s="374">
        <v>-6.811188284203519E-2</v>
      </c>
      <c r="AZ615" s="374">
        <v>-2.1430575035063115</v>
      </c>
      <c r="BA615" s="374">
        <v>1.3609907120743034</v>
      </c>
      <c r="BB615" s="374">
        <v>-2.327586206896552</v>
      </c>
      <c r="BC615" s="374">
        <v>1.3609907120743034</v>
      </c>
      <c r="BD615" s="354">
        <v>7.2</v>
      </c>
      <c r="BE615" s="374">
        <v>1.9268097513052709E-2</v>
      </c>
      <c r="BF615" s="374">
        <v>-3.372759194233968E-2</v>
      </c>
      <c r="BG615" s="354">
        <v>4.1100000000000003</v>
      </c>
      <c r="BH615" s="354">
        <v>3.34</v>
      </c>
      <c r="BI615" s="354">
        <v>1.43</v>
      </c>
      <c r="BJ615" s="354">
        <v>1.49</v>
      </c>
      <c r="BK615" s="374">
        <v>-0.3697064172512341</v>
      </c>
      <c r="BL615" s="374">
        <v>-1.8938486518139955E-2</v>
      </c>
      <c r="BM615" s="354">
        <v>0.41</v>
      </c>
      <c r="BN615" s="354">
        <v>1.25</v>
      </c>
      <c r="BO615" s="374">
        <v>-7.5000000000000011E-2</v>
      </c>
      <c r="BP615" s="374">
        <v>-6.8684267010087993E-2</v>
      </c>
      <c r="BQ615" s="374">
        <v>2.8532197220286559E-2</v>
      </c>
      <c r="BR615" s="354">
        <v>-1807</v>
      </c>
      <c r="BS615" s="354">
        <v>1202</v>
      </c>
      <c r="BT615" s="354">
        <v>5568.08</v>
      </c>
      <c r="BU615" s="354">
        <v>30824</v>
      </c>
      <c r="BV615" s="354">
        <v>-6520</v>
      </c>
      <c r="BW615" s="354">
        <v>-214.31</v>
      </c>
      <c r="BX615" s="354">
        <v>-7.78</v>
      </c>
      <c r="BY615" s="354">
        <v>3.61</v>
      </c>
      <c r="BZ615" s="354">
        <v>1.3913043478260869</v>
      </c>
      <c r="CA615" s="354">
        <v>44.37</v>
      </c>
      <c r="CB615" s="354">
        <v>0.81892114530869042</v>
      </c>
      <c r="CC615" s="354">
        <v>329.7962962962963</v>
      </c>
      <c r="CD615" s="354">
        <v>0.8</v>
      </c>
      <c r="CE615" s="354">
        <v>1.1000000000000001</v>
      </c>
      <c r="CF615" s="354">
        <v>0.97</v>
      </c>
      <c r="CG615" s="354">
        <v>0.67</v>
      </c>
      <c r="CH615" s="353">
        <v>6</v>
      </c>
      <c r="CI615" s="355">
        <v>41606</v>
      </c>
    </row>
    <row r="616" spans="1:87" ht="13.5" thickBot="1">
      <c r="A616" s="353" t="s">
        <v>1477</v>
      </c>
      <c r="B616" s="353" t="s">
        <v>1478</v>
      </c>
      <c r="C616" s="353" t="s">
        <v>96</v>
      </c>
      <c r="D616" s="353" t="s">
        <v>103</v>
      </c>
      <c r="E616" s="353" t="s">
        <v>323</v>
      </c>
      <c r="F616" s="353" t="s">
        <v>105</v>
      </c>
      <c r="G616" s="353">
        <v>10</v>
      </c>
      <c r="H616" s="353">
        <v>202210</v>
      </c>
      <c r="I616" s="353">
        <v>20221207</v>
      </c>
      <c r="J616" s="353">
        <v>20230301</v>
      </c>
      <c r="K616" s="354">
        <v>3163</v>
      </c>
      <c r="L616" s="354">
        <v>66.430000000000007</v>
      </c>
      <c r="M616" s="354">
        <v>48</v>
      </c>
      <c r="N616" s="354">
        <v>0.97</v>
      </c>
      <c r="O616" s="354">
        <v>1.97</v>
      </c>
      <c r="P616" s="354">
        <v>1.29</v>
      </c>
      <c r="Q616" s="354">
        <v>1.6</v>
      </c>
      <c r="R616" s="354">
        <v>-7.11</v>
      </c>
      <c r="S616" s="354">
        <v>18.690000000000001</v>
      </c>
      <c r="T616" s="354">
        <v>13.22</v>
      </c>
      <c r="U616" s="354">
        <v>7.87</v>
      </c>
      <c r="V616" s="354">
        <v>8.0299999999999994</v>
      </c>
      <c r="W616" s="354">
        <v>6.25</v>
      </c>
      <c r="X616" s="354">
        <v>6.13</v>
      </c>
      <c r="Y616" s="374">
        <f t="shared" si="22"/>
        <v>-0.22166874221668731</v>
      </c>
      <c r="Z616" s="374">
        <f t="shared" si="23"/>
        <v>-1.9199999999999995E-2</v>
      </c>
      <c r="AA616" s="354">
        <v>18.829999999999998</v>
      </c>
      <c r="AB616" s="354">
        <v>10</v>
      </c>
      <c r="AC616" s="354">
        <v>8.44</v>
      </c>
      <c r="AD616" s="354">
        <v>10.62</v>
      </c>
      <c r="AE616" s="354">
        <v>10.83</v>
      </c>
      <c r="AF616" s="354">
        <v>1.06</v>
      </c>
      <c r="AG616" s="354">
        <v>106.71428571428572</v>
      </c>
      <c r="AH616" s="354">
        <v>6.3310924369747896</v>
      </c>
      <c r="AI616" s="354">
        <v>11.050420168067228</v>
      </c>
      <c r="AJ616" s="354">
        <v>10.914285714285716</v>
      </c>
      <c r="AK616" s="354">
        <v>6.0251102661596958</v>
      </c>
      <c r="AL616" s="354">
        <v>4.5999999999999996</v>
      </c>
      <c r="AM616" s="354">
        <v>1.76</v>
      </c>
      <c r="AN616" s="354">
        <v>0.5</v>
      </c>
      <c r="AO616" s="354">
        <v>0.94229624379872445</v>
      </c>
      <c r="AP616" s="354">
        <v>7.5582491157150073</v>
      </c>
      <c r="AQ616" s="354">
        <v>9.0997870722433465</v>
      </c>
      <c r="AR616" s="354">
        <v>9.2132891900215608</v>
      </c>
      <c r="AS616" s="354">
        <v>2.4722689075630253</v>
      </c>
      <c r="AT616" s="354">
        <v>37.68</v>
      </c>
      <c r="AU616" s="354">
        <v>12.24</v>
      </c>
      <c r="AV616" s="354">
        <v>14.28</v>
      </c>
      <c r="AW616" s="354">
        <v>6349.5</v>
      </c>
      <c r="AX616" s="354">
        <v>5581.9</v>
      </c>
      <c r="AY616" s="374">
        <v>0.23058693244739756</v>
      </c>
      <c r="AZ616" s="374">
        <v>2.5909926470588234</v>
      </c>
      <c r="BA616" s="374">
        <v>0.91931780911774363</v>
      </c>
      <c r="BB616" s="374">
        <v>2.5901639344262297</v>
      </c>
      <c r="BC616" s="374">
        <v>0.91931780911774363</v>
      </c>
      <c r="BD616" s="354">
        <v>27.69</v>
      </c>
      <c r="BE616" s="374">
        <v>0.13042200293932396</v>
      </c>
      <c r="BF616" s="374">
        <v>7.6976520832907611E-2</v>
      </c>
      <c r="BG616" s="354">
        <v>12.71</v>
      </c>
      <c r="BH616" s="354">
        <v>8.31</v>
      </c>
      <c r="BI616" s="354">
        <v>8.39</v>
      </c>
      <c r="BJ616" s="354">
        <v>5.51</v>
      </c>
      <c r="BK616" s="374">
        <v>-1.2319391634980989E-2</v>
      </c>
      <c r="BL616" s="374">
        <v>-1.2756909992912829E-3</v>
      </c>
      <c r="BM616" s="354">
        <v>3.01</v>
      </c>
      <c r="BN616" s="354">
        <v>3.73</v>
      </c>
      <c r="BO616" s="374">
        <v>0.30326519777010885</v>
      </c>
      <c r="BP616" s="374">
        <v>9.5090003559248876E-2</v>
      </c>
      <c r="BQ616" s="374">
        <v>0.16392739132300563</v>
      </c>
      <c r="BR616" s="354">
        <v>586.9</v>
      </c>
      <c r="BS616" s="354">
        <v>803.5</v>
      </c>
      <c r="BT616" s="354">
        <v>687.8</v>
      </c>
      <c r="BU616" s="354">
        <v>1839.3</v>
      </c>
      <c r="BV616" s="354">
        <v>376.7</v>
      </c>
      <c r="BW616" s="354">
        <v>-3.58</v>
      </c>
      <c r="BX616" s="354">
        <v>5.93</v>
      </c>
      <c r="BY616" s="354">
        <v>7.42</v>
      </c>
      <c r="BZ616" s="354">
        <v>10.15032679738562</v>
      </c>
      <c r="CA616" s="354">
        <v>50.83</v>
      </c>
      <c r="CB616" s="354">
        <v>0.67800142598584978</v>
      </c>
      <c r="CC616" s="354">
        <v>2.5538150581101569</v>
      </c>
      <c r="CD616" s="354">
        <v>1.03</v>
      </c>
      <c r="CE616" s="354">
        <v>1.42</v>
      </c>
      <c r="CF616" s="354">
        <v>1.04</v>
      </c>
      <c r="CG616" s="354">
        <v>0.32</v>
      </c>
      <c r="CH616" s="353" t="s">
        <v>100</v>
      </c>
      <c r="CI616" s="355">
        <v>1794.3</v>
      </c>
    </row>
    <row r="617" spans="1:87" ht="13.5" thickBot="1">
      <c r="A617" s="353" t="s">
        <v>1479</v>
      </c>
      <c r="B617" s="353" t="s">
        <v>1480</v>
      </c>
      <c r="C617" s="353" t="s">
        <v>96</v>
      </c>
      <c r="D617" s="353" t="s">
        <v>103</v>
      </c>
      <c r="E617" s="353" t="s">
        <v>323</v>
      </c>
      <c r="F617" s="353" t="s">
        <v>105</v>
      </c>
      <c r="G617" s="353">
        <v>10</v>
      </c>
      <c r="H617" s="353">
        <v>202210</v>
      </c>
      <c r="I617" s="353">
        <v>20221207</v>
      </c>
      <c r="J617" s="353">
        <v>20230301</v>
      </c>
      <c r="K617" s="354">
        <v>3520.58</v>
      </c>
      <c r="L617" s="354">
        <v>73.94</v>
      </c>
      <c r="M617" s="354">
        <v>48</v>
      </c>
      <c r="N617" s="354">
        <v>0.67</v>
      </c>
      <c r="O617" s="354"/>
      <c r="P617" s="354"/>
      <c r="Q617" s="354"/>
      <c r="R617" s="354"/>
      <c r="S617" s="354"/>
      <c r="T617" s="354"/>
      <c r="U617" s="354">
        <v>7.87</v>
      </c>
      <c r="V617" s="354"/>
      <c r="W617" s="354"/>
      <c r="X617" s="354"/>
      <c r="Y617" s="374" t="e">
        <f t="shared" si="22"/>
        <v>#DIV/0!</v>
      </c>
      <c r="Z617" s="374" t="e">
        <f t="shared" si="23"/>
        <v>#DIV/0!</v>
      </c>
      <c r="AA617" s="354">
        <v>16.52</v>
      </c>
      <c r="AB617" s="354"/>
      <c r="AC617" s="354">
        <v>9.4</v>
      </c>
      <c r="AD617" s="354"/>
      <c r="AE617" s="354"/>
      <c r="AF617" s="354"/>
      <c r="AG617" s="354">
        <v>0</v>
      </c>
      <c r="AH617" s="354">
        <v>0</v>
      </c>
      <c r="AI617" s="354">
        <v>0</v>
      </c>
      <c r="AJ617" s="354">
        <v>0</v>
      </c>
      <c r="AK617" s="354">
        <v>0</v>
      </c>
      <c r="AL617" s="354">
        <v>5.12</v>
      </c>
      <c r="AM617" s="354">
        <v>1.96</v>
      </c>
      <c r="AN617" s="354">
        <v>0.55000000000000004</v>
      </c>
      <c r="AO617" s="354">
        <v>0</v>
      </c>
      <c r="AP617" s="354">
        <v>0</v>
      </c>
      <c r="AQ617" s="354">
        <v>0</v>
      </c>
      <c r="AR617" s="354">
        <v>0</v>
      </c>
      <c r="AS617" s="354">
        <v>0</v>
      </c>
      <c r="AT617" s="354">
        <v>37.68</v>
      </c>
      <c r="AU617" s="354">
        <v>12.24</v>
      </c>
      <c r="AV617" s="354">
        <v>14.28</v>
      </c>
      <c r="AW617" s="354">
        <v>6349.5</v>
      </c>
      <c r="AX617" s="354"/>
      <c r="AY617" s="374" t="s">
        <v>160</v>
      </c>
      <c r="AZ617" s="374" t="s">
        <v>160</v>
      </c>
      <c r="BA617" s="374" t="s">
        <v>160</v>
      </c>
      <c r="BB617" s="374" t="s">
        <v>160</v>
      </c>
      <c r="BC617" s="374" t="s">
        <v>160</v>
      </c>
      <c r="BD617" s="354">
        <v>27.69</v>
      </c>
      <c r="BE617" s="374">
        <v>0</v>
      </c>
      <c r="BF617" s="374">
        <v>0</v>
      </c>
      <c r="BG617" s="354">
        <v>12.71</v>
      </c>
      <c r="BH617" s="354">
        <v>8.2799999999999994</v>
      </c>
      <c r="BI617" s="354">
        <v>8.39</v>
      </c>
      <c r="BJ617" s="354">
        <v>5.49</v>
      </c>
      <c r="BK617" s="374">
        <v>0</v>
      </c>
      <c r="BL617" s="374">
        <v>0</v>
      </c>
      <c r="BM617" s="354">
        <v>4</v>
      </c>
      <c r="BN617" s="354">
        <v>5.08</v>
      </c>
      <c r="BO617" s="374">
        <v>0</v>
      </c>
      <c r="BP617" s="374">
        <v>0</v>
      </c>
      <c r="BQ617" s="374">
        <v>0</v>
      </c>
      <c r="BR617" s="354">
        <v>586.9</v>
      </c>
      <c r="BS617" s="354">
        <v>803.5</v>
      </c>
      <c r="BT617" s="354">
        <v>687.8</v>
      </c>
      <c r="BU617" s="354">
        <v>1839.3</v>
      </c>
      <c r="BV617" s="354">
        <v>376.7</v>
      </c>
      <c r="BW617" s="354">
        <v>-3.58</v>
      </c>
      <c r="BX617" s="354">
        <v>5.93</v>
      </c>
      <c r="BY617" s="354">
        <v>7.42</v>
      </c>
      <c r="BZ617" s="354">
        <v>0</v>
      </c>
      <c r="CA617" s="354">
        <v>50.83</v>
      </c>
      <c r="CB617" s="354">
        <v>0</v>
      </c>
      <c r="CC617" s="354">
        <v>0</v>
      </c>
      <c r="CD617" s="354">
        <v>1.03</v>
      </c>
      <c r="CE617" s="354">
        <v>1.42</v>
      </c>
      <c r="CF617" s="354">
        <v>1.04</v>
      </c>
      <c r="CG617" s="354">
        <v>0.32</v>
      </c>
      <c r="CH617" s="353" t="s">
        <v>100</v>
      </c>
      <c r="CI617" s="355">
        <v>1794.3</v>
      </c>
    </row>
    <row r="618" spans="1:87" ht="13.5" thickBot="1">
      <c r="A618" s="353" t="s">
        <v>1481</v>
      </c>
      <c r="B618" s="353" t="s">
        <v>1482</v>
      </c>
      <c r="C618" s="353" t="s">
        <v>108</v>
      </c>
      <c r="D618" s="353" t="s">
        <v>176</v>
      </c>
      <c r="E618" s="353" t="s">
        <v>378</v>
      </c>
      <c r="F618" s="353" t="s">
        <v>99</v>
      </c>
      <c r="G618" s="353">
        <v>3</v>
      </c>
      <c r="H618" s="353">
        <v>202203</v>
      </c>
      <c r="I618" s="353">
        <v>20221108</v>
      </c>
      <c r="J618" s="353">
        <v>20230202</v>
      </c>
      <c r="K618" s="354">
        <v>14284.32</v>
      </c>
      <c r="L618" s="354">
        <v>21.93</v>
      </c>
      <c r="M618" s="354">
        <v>651</v>
      </c>
      <c r="N618" s="354">
        <v>0.77</v>
      </c>
      <c r="O618" s="354">
        <v>0.45</v>
      </c>
      <c r="P618" s="354">
        <v>0.42</v>
      </c>
      <c r="Q618" s="354">
        <v>0.43</v>
      </c>
      <c r="R618" s="354">
        <v>0</v>
      </c>
      <c r="S618" s="354">
        <v>7.14</v>
      </c>
      <c r="T618" s="354">
        <v>2.34</v>
      </c>
      <c r="U618" s="354">
        <v>1.72</v>
      </c>
      <c r="V618" s="354">
        <v>1.74</v>
      </c>
      <c r="W618" s="354">
        <v>1.75</v>
      </c>
      <c r="X618" s="354">
        <v>2.04</v>
      </c>
      <c r="Y618" s="374">
        <f t="shared" si="22"/>
        <v>5.7471264367816577E-3</v>
      </c>
      <c r="Z618" s="374">
        <f t="shared" si="23"/>
        <v>0.1657142857142857</v>
      </c>
      <c r="AA618" s="354">
        <v>13.9</v>
      </c>
      <c r="AB618" s="354"/>
      <c r="AC618" s="354">
        <v>12.18</v>
      </c>
      <c r="AD618" s="354">
        <v>12.53</v>
      </c>
      <c r="AE618" s="354">
        <v>10.75</v>
      </c>
      <c r="AF618" s="354"/>
      <c r="AG618" s="354">
        <v>4.8694915254237285</v>
      </c>
      <c r="AH618" s="354">
        <v>1.0016949152542374</v>
      </c>
      <c r="AI618" s="354">
        <v>1.3271186440677969</v>
      </c>
      <c r="AJ618" s="354">
        <v>1.3135593220338984</v>
      </c>
      <c r="AK618" s="354">
        <v>16.283397190293741</v>
      </c>
      <c r="AL618" s="354">
        <v>11.25</v>
      </c>
      <c r="AM618" s="354">
        <v>7.38</v>
      </c>
      <c r="AN618" s="354">
        <v>4.97</v>
      </c>
      <c r="AO618" s="354">
        <v>7.5801949182039676</v>
      </c>
      <c r="AP618" s="354">
        <v>20.353177570093457</v>
      </c>
      <c r="AQ618" s="354">
        <v>27.813409961685824</v>
      </c>
      <c r="AR618" s="354">
        <v>28.100516129032258</v>
      </c>
      <c r="AS618" s="354">
        <v>1.8559322033898304</v>
      </c>
      <c r="AT618" s="354">
        <v>2.97</v>
      </c>
      <c r="AU618" s="354">
        <v>-15.04</v>
      </c>
      <c r="AV618" s="354">
        <v>9.6</v>
      </c>
      <c r="AW618" s="354">
        <v>2796</v>
      </c>
      <c r="AX618" s="354">
        <v>3324</v>
      </c>
      <c r="AY618" s="374">
        <v>2.4497991967871485E-2</v>
      </c>
      <c r="AZ618" s="374">
        <v>-0.85747363004888089</v>
      </c>
      <c r="BA618" s="374">
        <v>1.523943661971831</v>
      </c>
      <c r="BB618" s="374">
        <v>-0.85126582278481022</v>
      </c>
      <c r="BC618" s="374">
        <v>1.523943661971831</v>
      </c>
      <c r="BD618" s="354">
        <v>335.14</v>
      </c>
      <c r="BE618" s="374">
        <v>7.145592402542697E-2</v>
      </c>
      <c r="BF618" s="374">
        <v>4.7091633466135457E-2</v>
      </c>
      <c r="BG618" s="354">
        <v>20.98</v>
      </c>
      <c r="BH618" s="354">
        <v>16.989999999999998</v>
      </c>
      <c r="BI618" s="354">
        <v>11.26</v>
      </c>
      <c r="BJ618" s="354">
        <v>8.1300000000000008</v>
      </c>
      <c r="BK618" s="374">
        <v>-1.0217113665389528E-2</v>
      </c>
      <c r="BL618" s="374">
        <v>-2.7845457709711106E-3</v>
      </c>
      <c r="BM618" s="354">
        <v>2.2799999999999998</v>
      </c>
      <c r="BN618" s="354">
        <v>1.82</v>
      </c>
      <c r="BO618" s="374">
        <v>0.49915397631133668</v>
      </c>
      <c r="BP618" s="374">
        <v>4.6353304731801825E-2</v>
      </c>
      <c r="BQ618" s="374">
        <v>6.0784790468944853E-2</v>
      </c>
      <c r="BR618" s="354">
        <v>1168</v>
      </c>
      <c r="BS618" s="354">
        <v>1308</v>
      </c>
      <c r="BT618" s="354">
        <v>1134.5999999999999</v>
      </c>
      <c r="BU618" s="354">
        <v>2736</v>
      </c>
      <c r="BV618" s="354">
        <v>836</v>
      </c>
      <c r="BW618" s="354">
        <v>50.9</v>
      </c>
      <c r="BX618" s="354">
        <v>20.57</v>
      </c>
      <c r="BY618" s="354">
        <v>35.229999999999997</v>
      </c>
      <c r="BZ618" s="354">
        <v>6.570422535211268</v>
      </c>
      <c r="CA618" s="354">
        <v>85.34</v>
      </c>
      <c r="CB618" s="354">
        <v>0.89308651303362296</v>
      </c>
      <c r="CC618" s="354">
        <v>8.4373831775700943</v>
      </c>
      <c r="CD618" s="354">
        <v>5.82</v>
      </c>
      <c r="CE618" s="354">
        <v>0.56999999999999995</v>
      </c>
      <c r="CF618" s="354">
        <v>0.74</v>
      </c>
      <c r="CG618" s="354">
        <v>0.7</v>
      </c>
      <c r="CH618" s="353" t="s">
        <v>100</v>
      </c>
      <c r="CI618" s="353">
        <v>-93</v>
      </c>
    </row>
    <row r="619" spans="1:87" ht="13.5" thickBot="1">
      <c r="A619" s="353" t="s">
        <v>1483</v>
      </c>
      <c r="B619" s="353" t="s">
        <v>1484</v>
      </c>
      <c r="C619" s="353" t="s">
        <v>96</v>
      </c>
      <c r="D619" s="353" t="s">
        <v>197</v>
      </c>
      <c r="E619" s="353" t="s">
        <v>220</v>
      </c>
      <c r="F619" s="353" t="s">
        <v>105</v>
      </c>
      <c r="G619" s="353">
        <v>12</v>
      </c>
      <c r="H619" s="353">
        <v>202112</v>
      </c>
      <c r="I619" s="353">
        <v>20220217</v>
      </c>
      <c r="J619" s="353"/>
      <c r="K619" s="354">
        <v>9181.2000000000007</v>
      </c>
      <c r="L619" s="354">
        <v>10.3</v>
      </c>
      <c r="M619" s="354">
        <v>891</v>
      </c>
      <c r="N619" s="354">
        <v>0.76</v>
      </c>
      <c r="O619" s="354"/>
      <c r="P619" s="354"/>
      <c r="Q619" s="354"/>
      <c r="R619" s="354"/>
      <c r="S619" s="354"/>
      <c r="T619" s="354"/>
      <c r="U619" s="354"/>
      <c r="V619" s="354">
        <v>1.02</v>
      </c>
      <c r="W619" s="354">
        <v>1</v>
      </c>
      <c r="X619" s="354">
        <v>0.93</v>
      </c>
      <c r="Y619" s="374">
        <f t="shared" si="22"/>
        <v>-1.9607843137254943E-2</v>
      </c>
      <c r="Z619" s="374">
        <f t="shared" si="23"/>
        <v>-6.9999999999999951E-2</v>
      </c>
      <c r="AA619" s="354"/>
      <c r="AB619" s="354">
        <v>8.5399999999999991</v>
      </c>
      <c r="AC619" s="354"/>
      <c r="AD619" s="354">
        <v>10.25</v>
      </c>
      <c r="AE619" s="354">
        <v>11.14</v>
      </c>
      <c r="AF619" s="354">
        <v>1.2</v>
      </c>
      <c r="AG619" s="354">
        <v>2.5118517278132968</v>
      </c>
      <c r="AH619" s="354">
        <v>0.46660383834151581</v>
      </c>
      <c r="AI619" s="354">
        <v>0.30784236637469298</v>
      </c>
      <c r="AJ619" s="354">
        <v>0.17696095777765372</v>
      </c>
      <c r="AK619" s="354">
        <v>33.101356775555558</v>
      </c>
      <c r="AL619" s="354">
        <v>5.57</v>
      </c>
      <c r="AM619" s="354">
        <v>2.08</v>
      </c>
      <c r="AN619" s="354"/>
      <c r="AO619" s="354">
        <v>4.4942183350736107</v>
      </c>
      <c r="AP619" s="354">
        <v>10.278497580173934</v>
      </c>
      <c r="AQ619" s="354">
        <v>36.670748809098527</v>
      </c>
      <c r="AR619" s="354">
        <v>63.792659306856301</v>
      </c>
      <c r="AS619" s="354">
        <v>0.93462749472501139</v>
      </c>
      <c r="AT619" s="354">
        <v>4.9400000000000004</v>
      </c>
      <c r="AU619" s="354"/>
      <c r="AV619" s="354">
        <v>7.79</v>
      </c>
      <c r="AW619" s="354">
        <v>4195.2</v>
      </c>
      <c r="AX619" s="354">
        <v>4312.3</v>
      </c>
      <c r="AY619" s="374">
        <v>7.7875696924539453E-2</v>
      </c>
      <c r="AZ619" s="374">
        <v>9.1701244813278002E-2</v>
      </c>
      <c r="BA619" s="374">
        <v>4.9467122461290973E-2</v>
      </c>
      <c r="BB619" s="374">
        <v>8.5365853658536661E-2</v>
      </c>
      <c r="BC619" s="374">
        <v>4.9467122461290973E-2</v>
      </c>
      <c r="BD619" s="354"/>
      <c r="BE619" s="374">
        <v>0.10805708621242602</v>
      </c>
      <c r="BF619" s="374">
        <v>4.7894116244253368E-2</v>
      </c>
      <c r="BG619" s="354"/>
      <c r="BH619" s="354"/>
      <c r="BI619" s="354"/>
      <c r="BJ619" s="354"/>
      <c r="BK619" s="374">
        <v>-1.836897274633124</v>
      </c>
      <c r="BL619" s="374">
        <v>-0.22512268441201408</v>
      </c>
      <c r="BM619" s="354">
        <v>2.62</v>
      </c>
      <c r="BN619" s="354">
        <v>1.72</v>
      </c>
      <c r="BO619" s="374">
        <v>0.66437516052558787</v>
      </c>
      <c r="BP619" s="374">
        <v>4.5790366863740509E-2</v>
      </c>
      <c r="BQ619" s="374">
        <v>1.7366139134215284E-2</v>
      </c>
      <c r="BR619" s="354">
        <v>1355.3</v>
      </c>
      <c r="BS619" s="354">
        <v>2068.5</v>
      </c>
      <c r="BT619" s="354">
        <v>1641.9</v>
      </c>
      <c r="BU619" s="354">
        <v>1433.2</v>
      </c>
      <c r="BV619" s="354">
        <v>789.3</v>
      </c>
      <c r="BW619" s="354">
        <v>9.17</v>
      </c>
      <c r="BX619" s="354"/>
      <c r="BY619" s="354"/>
      <c r="BZ619" s="354">
        <v>-12.891304347826088</v>
      </c>
      <c r="CA619" s="354">
        <v>25.53</v>
      </c>
      <c r="CB619" s="354">
        <v>0.41618198439300991</v>
      </c>
      <c r="CC619" s="354">
        <v>1.0004700904924198</v>
      </c>
      <c r="CD619" s="354">
        <v>0.34</v>
      </c>
      <c r="CE619" s="354">
        <v>2.2200000000000002</v>
      </c>
      <c r="CF619" s="354">
        <v>0.96</v>
      </c>
      <c r="CG619" s="354">
        <v>0.64</v>
      </c>
      <c r="CH619" s="353" t="s">
        <v>100</v>
      </c>
      <c r="CI619" s="355">
        <v>4130.1000000000004</v>
      </c>
    </row>
    <row r="620" spans="1:87" ht="13.5" thickBot="1">
      <c r="A620" s="353" t="s">
        <v>1485</v>
      </c>
      <c r="B620" s="353" t="s">
        <v>1486</v>
      </c>
      <c r="C620" s="353" t="s">
        <v>108</v>
      </c>
      <c r="D620" s="353" t="s">
        <v>123</v>
      </c>
      <c r="E620" s="353" t="s">
        <v>765</v>
      </c>
      <c r="F620" s="353" t="s">
        <v>105</v>
      </c>
      <c r="G620" s="353">
        <v>12</v>
      </c>
      <c r="H620" s="353">
        <v>202112</v>
      </c>
      <c r="I620" s="353">
        <v>20221020</v>
      </c>
      <c r="J620" s="353">
        <v>20230119</v>
      </c>
      <c r="K620" s="354">
        <v>3747.23</v>
      </c>
      <c r="L620" s="354">
        <v>82.1</v>
      </c>
      <c r="M620" s="354">
        <v>46</v>
      </c>
      <c r="N620" s="354">
        <v>0.85</v>
      </c>
      <c r="O620" s="354">
        <v>1.4</v>
      </c>
      <c r="P620" s="354">
        <v>1.64</v>
      </c>
      <c r="Q620" s="354">
        <v>1.63</v>
      </c>
      <c r="R620" s="354">
        <v>12.14</v>
      </c>
      <c r="S620" s="354">
        <v>3.94</v>
      </c>
      <c r="T620" s="354">
        <v>18.579999999999998</v>
      </c>
      <c r="U620" s="354">
        <v>5.75</v>
      </c>
      <c r="V620" s="354">
        <v>4.6500000000000004</v>
      </c>
      <c r="W620" s="354">
        <v>5.72</v>
      </c>
      <c r="X620" s="354">
        <v>6.76</v>
      </c>
      <c r="Y620" s="374">
        <f t="shared" si="22"/>
        <v>0.23010752688172031</v>
      </c>
      <c r="Z620" s="374">
        <f t="shared" si="23"/>
        <v>0.18181818181818188</v>
      </c>
      <c r="AA620" s="354">
        <v>5.85</v>
      </c>
      <c r="AB620" s="354"/>
      <c r="AC620" s="354">
        <v>14.28</v>
      </c>
      <c r="AD620" s="354">
        <v>14.35</v>
      </c>
      <c r="AE620" s="354">
        <v>12.15</v>
      </c>
      <c r="AF620" s="354"/>
      <c r="AG620" s="354">
        <v>14.732756458914141</v>
      </c>
      <c r="AH620" s="354">
        <v>4.1115582382944167</v>
      </c>
      <c r="AI620" s="354">
        <v>7.4015552725151892</v>
      </c>
      <c r="AJ620" s="354">
        <v>7.2033421790416599</v>
      </c>
      <c r="AK620" s="354">
        <v>11.086859042277268</v>
      </c>
      <c r="AL620" s="354">
        <v>17.63</v>
      </c>
      <c r="AM620" s="354">
        <v>1.36</v>
      </c>
      <c r="AN620" s="354">
        <v>5.38</v>
      </c>
      <c r="AO620" s="354">
        <v>4.3513561009738755</v>
      </c>
      <c r="AP620" s="354">
        <v>10.072417021590182</v>
      </c>
      <c r="AQ620" s="354">
        <v>8.6613512081324213</v>
      </c>
      <c r="AR620" s="354">
        <v>8.8996840783408757</v>
      </c>
      <c r="AS620" s="354">
        <v>51.523340486180551</v>
      </c>
      <c r="AT620" s="354">
        <v>60.22</v>
      </c>
      <c r="AU620" s="354">
        <v>10.71</v>
      </c>
      <c r="AV620" s="354">
        <v>1.48</v>
      </c>
      <c r="AW620" s="354">
        <v>521.13</v>
      </c>
      <c r="AX620" s="354">
        <v>722.7</v>
      </c>
      <c r="AY620" s="374">
        <v>6.2745705842065472E-2</v>
      </c>
      <c r="AZ620" s="374">
        <v>-1.444287636072528E-3</v>
      </c>
      <c r="BA620" s="374">
        <v>0</v>
      </c>
      <c r="BB620" s="374">
        <v>8.3566826677280472E-3</v>
      </c>
      <c r="BC620" s="374">
        <v>0</v>
      </c>
      <c r="BD620" s="354">
        <v>8.83</v>
      </c>
      <c r="BE620" s="374">
        <v>0</v>
      </c>
      <c r="BF620" s="374">
        <v>9.5786130902934911E-3</v>
      </c>
      <c r="BG620" s="354">
        <v>8.43</v>
      </c>
      <c r="BH620" s="354">
        <v>8.7200000000000006</v>
      </c>
      <c r="BI620" s="354">
        <v>1.28</v>
      </c>
      <c r="BJ620" s="354">
        <v>1.31</v>
      </c>
      <c r="BK620" s="374">
        <v>-7.4389007439195479E-2</v>
      </c>
      <c r="BL620" s="374">
        <v>-3.7372120537267732E-2</v>
      </c>
      <c r="BM620" s="354">
        <v>2.48</v>
      </c>
      <c r="BN620" s="354">
        <v>2.33</v>
      </c>
      <c r="BO620" s="374">
        <v>0.48886574955431034</v>
      </c>
      <c r="BP620" s="374">
        <v>5.0104292448140589E-2</v>
      </c>
      <c r="BQ620" s="374">
        <v>8.7781406032679254E-2</v>
      </c>
      <c r="BR620" s="354">
        <v>162.07</v>
      </c>
      <c r="BS620" s="354">
        <v>194.89</v>
      </c>
      <c r="BT620" s="354">
        <v>220.46</v>
      </c>
      <c r="BU620" s="354">
        <v>152.37</v>
      </c>
      <c r="BV620" s="354">
        <v>120.99</v>
      </c>
      <c r="BW620" s="354">
        <v>-0.14000000000000001</v>
      </c>
      <c r="BX620" s="354">
        <v>27.07</v>
      </c>
      <c r="BY620" s="354">
        <v>37</v>
      </c>
      <c r="BZ620" s="354">
        <v>0</v>
      </c>
      <c r="CA620" s="354">
        <v>3.87</v>
      </c>
      <c r="CB620" s="354">
        <v>0.85701859929943602</v>
      </c>
      <c r="CC620" s="354">
        <v>-2.8206599418000842</v>
      </c>
      <c r="CD620" s="354">
        <v>0.04</v>
      </c>
      <c r="CE620" s="354">
        <v>0.89</v>
      </c>
      <c r="CF620" s="354">
        <v>0.93</v>
      </c>
      <c r="CG620" s="354">
        <v>0.13</v>
      </c>
      <c r="CH620" s="353" t="s">
        <v>100</v>
      </c>
      <c r="CI620" s="355">
        <v>3018.45</v>
      </c>
    </row>
    <row r="621" spans="1:87" ht="13.5" thickBot="1">
      <c r="A621" s="353" t="s">
        <v>1487</v>
      </c>
      <c r="B621" s="353" t="s">
        <v>1488</v>
      </c>
      <c r="C621" s="353" t="s">
        <v>108</v>
      </c>
      <c r="D621" s="353" t="s">
        <v>97</v>
      </c>
      <c r="E621" s="353" t="s">
        <v>290</v>
      </c>
      <c r="F621" s="353" t="s">
        <v>105</v>
      </c>
      <c r="G621" s="353">
        <v>12</v>
      </c>
      <c r="H621" s="353">
        <v>202112</v>
      </c>
      <c r="I621" s="353">
        <v>20221108</v>
      </c>
      <c r="J621" s="353">
        <v>20230214</v>
      </c>
      <c r="K621" s="354">
        <v>32899.980000000003</v>
      </c>
      <c r="L621" s="354">
        <v>61.86</v>
      </c>
      <c r="M621" s="354">
        <v>531.85</v>
      </c>
      <c r="N621" s="354">
        <v>2.1</v>
      </c>
      <c r="O621" s="354">
        <v>0.62</v>
      </c>
      <c r="P621" s="354">
        <v>1.34</v>
      </c>
      <c r="Q621" s="354">
        <v>0.45</v>
      </c>
      <c r="R621" s="354">
        <v>8.06</v>
      </c>
      <c r="S621" s="354">
        <v>28.89</v>
      </c>
      <c r="T621" s="354">
        <v>43.9</v>
      </c>
      <c r="U621" s="354">
        <v>1.5</v>
      </c>
      <c r="V621" s="354">
        <v>-0.12</v>
      </c>
      <c r="W621" s="354">
        <v>3.01</v>
      </c>
      <c r="X621" s="354">
        <v>2.38</v>
      </c>
      <c r="Y621" s="374">
        <f t="shared" si="22"/>
        <v>-26.083333333333332</v>
      </c>
      <c r="Z621" s="374">
        <f t="shared" si="23"/>
        <v>-0.20930232558139528</v>
      </c>
      <c r="AA621" s="354"/>
      <c r="AB621" s="354">
        <v>48.15</v>
      </c>
      <c r="AC621" s="354">
        <v>33.44</v>
      </c>
      <c r="AD621" s="354">
        <v>20.59</v>
      </c>
      <c r="AE621" s="354">
        <v>26.02</v>
      </c>
      <c r="AF621" s="354">
        <v>0.43</v>
      </c>
      <c r="AG621" s="354">
        <v>13.924296500920811</v>
      </c>
      <c r="AH621" s="354">
        <v>1.0407753222836096</v>
      </c>
      <c r="AI621" s="354">
        <v>6.9630570902394107</v>
      </c>
      <c r="AJ621" s="354">
        <v>2.7330276243093921</v>
      </c>
      <c r="AK621" s="354">
        <v>8.6212132432675475</v>
      </c>
      <c r="AL621" s="354">
        <v>24.71</v>
      </c>
      <c r="AM621" s="354">
        <v>3.62</v>
      </c>
      <c r="AN621" s="354">
        <v>4.1900000000000004</v>
      </c>
      <c r="AO621" s="354">
        <v>4.3191048993815944</v>
      </c>
      <c r="AP621" s="354">
        <v>13.732421995733466</v>
      </c>
      <c r="AQ621" s="354">
        <v>8.6370823128639973</v>
      </c>
      <c r="AR621" s="354">
        <v>22.005082093806475</v>
      </c>
      <c r="AS621" s="354">
        <v>5.7237569060773481</v>
      </c>
      <c r="AT621" s="354">
        <v>17.07</v>
      </c>
      <c r="AU621" s="354"/>
      <c r="AV621" s="354">
        <v>35.76</v>
      </c>
      <c r="AW621" s="354">
        <v>6585</v>
      </c>
      <c r="AX621" s="354">
        <v>8081.34</v>
      </c>
      <c r="AY621" s="374">
        <v>0.35760688835492388</v>
      </c>
      <c r="AZ621" s="374">
        <v>0.81424874830342886</v>
      </c>
      <c r="BA621" s="374">
        <v>0.96388210052891843</v>
      </c>
      <c r="BB621" s="374">
        <v>0.80268350434096292</v>
      </c>
      <c r="BC621" s="374">
        <v>0.96388210052891843</v>
      </c>
      <c r="BD621" s="354">
        <v>9.65</v>
      </c>
      <c r="BE621" s="374">
        <v>5.3998200359928014E-2</v>
      </c>
      <c r="BF621" s="374">
        <v>3.2841759646675968E-2</v>
      </c>
      <c r="BG621" s="354">
        <v>7.81</v>
      </c>
      <c r="BH621" s="354"/>
      <c r="BI621" s="354">
        <v>5.12</v>
      </c>
      <c r="BJ621" s="354"/>
      <c r="BK621" s="374">
        <v>-0.60749601950837617</v>
      </c>
      <c r="BL621" s="374">
        <v>-0.30378766106067101</v>
      </c>
      <c r="BM621" s="354">
        <v>0</v>
      </c>
      <c r="BN621" s="354"/>
      <c r="BO621" s="374">
        <v>0</v>
      </c>
      <c r="BP621" s="374">
        <v>1.7337586578104441E-2</v>
      </c>
      <c r="BQ621" s="374">
        <v>4.5527696556878099E-2</v>
      </c>
      <c r="BR621" s="354">
        <v>-61.96</v>
      </c>
      <c r="BS621" s="354">
        <v>1523.52</v>
      </c>
      <c r="BT621" s="354">
        <v>1331.48</v>
      </c>
      <c r="BU621" s="354">
        <v>2006.38</v>
      </c>
      <c r="BV621" s="354">
        <v>-250.31</v>
      </c>
      <c r="BW621" s="354">
        <v>81.42</v>
      </c>
      <c r="BX621" s="354">
        <v>10.48</v>
      </c>
      <c r="BY621" s="354">
        <v>10.48</v>
      </c>
      <c r="BZ621" s="354">
        <v>9.00836888127197</v>
      </c>
      <c r="CA621" s="354">
        <v>17.84</v>
      </c>
      <c r="CB621" s="354">
        <v>0.47228033472803349</v>
      </c>
      <c r="CC621" s="354">
        <v>2.5230830561095825E-2</v>
      </c>
      <c r="CD621" s="354">
        <v>0.22</v>
      </c>
      <c r="CE621" s="354">
        <v>1.45</v>
      </c>
      <c r="CF621" s="354">
        <v>1.32</v>
      </c>
      <c r="CG621" s="354">
        <v>0.94</v>
      </c>
      <c r="CH621" s="353" t="s">
        <v>100</v>
      </c>
      <c r="CI621" s="355">
        <v>8033.13</v>
      </c>
    </row>
    <row r="622" spans="1:87" ht="13.5" thickBot="1">
      <c r="A622" s="353" t="s">
        <v>1489</v>
      </c>
      <c r="B622" s="353" t="s">
        <v>1490</v>
      </c>
      <c r="C622" s="353" t="s">
        <v>96</v>
      </c>
      <c r="D622" s="353" t="s">
        <v>197</v>
      </c>
      <c r="E622" s="353" t="s">
        <v>878</v>
      </c>
      <c r="F622" s="353" t="s">
        <v>105</v>
      </c>
      <c r="G622" s="353">
        <v>12</v>
      </c>
      <c r="H622" s="353">
        <v>202112</v>
      </c>
      <c r="I622" s="353">
        <v>20221109</v>
      </c>
      <c r="J622" s="353">
        <v>20230330</v>
      </c>
      <c r="K622" s="354">
        <v>9802.0499999999993</v>
      </c>
      <c r="L622" s="354">
        <v>5.7</v>
      </c>
      <c r="M622" s="354">
        <v>1720</v>
      </c>
      <c r="N622" s="354">
        <v>1.57</v>
      </c>
      <c r="O622" s="354">
        <v>0.37</v>
      </c>
      <c r="P622" s="354">
        <v>0.32</v>
      </c>
      <c r="Q622" s="354"/>
      <c r="R622" s="354">
        <v>-8.11</v>
      </c>
      <c r="S622" s="354">
        <v>18.600000000000001</v>
      </c>
      <c r="T622" s="354">
        <v>-6.49</v>
      </c>
      <c r="U622" s="354">
        <v>1.55</v>
      </c>
      <c r="V622" s="354">
        <v>1.63</v>
      </c>
      <c r="W622" s="354">
        <v>1.53</v>
      </c>
      <c r="X622" s="354">
        <v>0.77</v>
      </c>
      <c r="Y622" s="374">
        <f t="shared" si="22"/>
        <v>-6.134969325153361E-2</v>
      </c>
      <c r="Z622" s="374">
        <f t="shared" si="23"/>
        <v>-0.49673202614379086</v>
      </c>
      <c r="AA622" s="354">
        <v>61.49</v>
      </c>
      <c r="AB622" s="354">
        <v>21.23</v>
      </c>
      <c r="AC622" s="354">
        <v>3.68</v>
      </c>
      <c r="AD622" s="354">
        <v>3.73</v>
      </c>
      <c r="AE622" s="354">
        <v>7.35</v>
      </c>
      <c r="AF622" s="354">
        <v>0.18</v>
      </c>
      <c r="AG622" s="354">
        <v>51.039860003974397</v>
      </c>
      <c r="AH622" s="354">
        <v>8.1382240517756426</v>
      </c>
      <c r="AI622" s="354">
        <v>10.23594214509934</v>
      </c>
      <c r="AJ622" s="354">
        <v>7.8565475557873841</v>
      </c>
      <c r="AK622" s="354">
        <v>3.135226786658293</v>
      </c>
      <c r="AL622" s="354">
        <v>2.91</v>
      </c>
      <c r="AM622" s="354">
        <v>1.04</v>
      </c>
      <c r="AN622" s="354">
        <v>0.6</v>
      </c>
      <c r="AO622" s="354">
        <v>0.20091846848989345</v>
      </c>
      <c r="AP622" s="354">
        <v>0.81058262682656701</v>
      </c>
      <c r="AQ622" s="354">
        <v>1.0018472514371151</v>
      </c>
      <c r="AR622" s="354">
        <v>1.3052616853802472</v>
      </c>
      <c r="AS622" s="354">
        <v>5.0979457686200158</v>
      </c>
      <c r="AT622" s="354">
        <v>5.48</v>
      </c>
      <c r="AU622" s="354">
        <v>4.05</v>
      </c>
      <c r="AV622" s="354">
        <v>70.709999999999994</v>
      </c>
      <c r="AW622" s="354">
        <v>14521.02</v>
      </c>
      <c r="AX622" s="354">
        <v>16583.29</v>
      </c>
      <c r="AY622" s="374">
        <v>0.7881019551880134</v>
      </c>
      <c r="AZ622" s="374">
        <v>5.5493081935933564</v>
      </c>
      <c r="BA622" s="374">
        <v>2.6281880717443116</v>
      </c>
      <c r="BB622" s="374">
        <v>5.4978041415350978</v>
      </c>
      <c r="BC622" s="374">
        <v>2.6281880717443116</v>
      </c>
      <c r="BD622" s="354">
        <v>30.08</v>
      </c>
      <c r="BE622" s="374">
        <v>0.31131763847296251</v>
      </c>
      <c r="BF622" s="374">
        <v>0.17284822749977422</v>
      </c>
      <c r="BG622" s="354">
        <v>24.3</v>
      </c>
      <c r="BH622" s="354">
        <v>11.97</v>
      </c>
      <c r="BI622" s="354">
        <v>18.11</v>
      </c>
      <c r="BJ622" s="354">
        <v>9.15</v>
      </c>
      <c r="BK622" s="374">
        <v>-0.23245486889070968</v>
      </c>
      <c r="BL622" s="374">
        <v>-4.6618360417263617E-2</v>
      </c>
      <c r="BM622" s="354">
        <v>23.49</v>
      </c>
      <c r="BN622" s="354">
        <v>2.68</v>
      </c>
      <c r="BO622" s="374">
        <v>0.4241895993569742</v>
      </c>
      <c r="BP622" s="374">
        <v>0.25359042913422791</v>
      </c>
      <c r="BQ622" s="374">
        <v>1.3831949922160889</v>
      </c>
      <c r="BR622" s="354">
        <v>4022.06</v>
      </c>
      <c r="BS622" s="354">
        <v>4514.6899999999996</v>
      </c>
      <c r="BT622" s="354">
        <v>3364.42</v>
      </c>
      <c r="BU622" s="354">
        <v>2393.42</v>
      </c>
      <c r="BV622" s="354">
        <v>2871.06</v>
      </c>
      <c r="BW622" s="354">
        <v>525.55999999999995</v>
      </c>
      <c r="BX622" s="354">
        <v>16.05</v>
      </c>
      <c r="BY622" s="354">
        <v>16.05</v>
      </c>
      <c r="BZ622" s="354">
        <v>23.085959515007367</v>
      </c>
      <c r="CA622" s="354">
        <v>16.43</v>
      </c>
      <c r="CB622" s="354">
        <v>0.38100516689215214</v>
      </c>
      <c r="CC622" s="354">
        <v>0.36161369075019384</v>
      </c>
      <c r="CD622" s="354">
        <v>0.2</v>
      </c>
      <c r="CE622" s="354">
        <v>2.25</v>
      </c>
      <c r="CF622" s="354">
        <v>1.1200000000000001</v>
      </c>
      <c r="CG622" s="354">
        <v>0.53</v>
      </c>
      <c r="CH622" s="353" t="s">
        <v>100</v>
      </c>
      <c r="CI622" s="355">
        <v>7933.74</v>
      </c>
    </row>
    <row r="623" spans="1:87" ht="13.5" thickBot="1">
      <c r="A623" s="353" t="s">
        <v>1491</v>
      </c>
      <c r="B623" s="353" t="s">
        <v>1492</v>
      </c>
      <c r="C623" s="353" t="s">
        <v>96</v>
      </c>
      <c r="D623" s="353" t="s">
        <v>103</v>
      </c>
      <c r="E623" s="353" t="s">
        <v>257</v>
      </c>
      <c r="F623" s="353" t="s">
        <v>105</v>
      </c>
      <c r="G623" s="353">
        <v>12</v>
      </c>
      <c r="H623" s="353">
        <v>202112</v>
      </c>
      <c r="I623" s="353">
        <v>20221026</v>
      </c>
      <c r="J623" s="353">
        <v>20230130</v>
      </c>
      <c r="K623" s="354">
        <v>11180.21</v>
      </c>
      <c r="L623" s="354">
        <v>66.34</v>
      </c>
      <c r="M623" s="354">
        <v>169</v>
      </c>
      <c r="N623" s="354">
        <v>0.81</v>
      </c>
      <c r="O623" s="354">
        <v>0.65</v>
      </c>
      <c r="P623" s="354">
        <v>0.68</v>
      </c>
      <c r="Q623" s="354">
        <v>0.63</v>
      </c>
      <c r="R623" s="354">
        <v>1.54</v>
      </c>
      <c r="S623" s="354">
        <v>1.49</v>
      </c>
      <c r="T623" s="354">
        <v>-0.84</v>
      </c>
      <c r="U623" s="354">
        <v>2.57</v>
      </c>
      <c r="V623" s="354">
        <v>2.41</v>
      </c>
      <c r="W623" s="354">
        <v>2.59</v>
      </c>
      <c r="X623" s="354">
        <v>2.76</v>
      </c>
      <c r="Y623" s="374">
        <f t="shared" si="22"/>
        <v>7.4688796680497882E-2</v>
      </c>
      <c r="Z623" s="374">
        <f t="shared" si="23"/>
        <v>6.5637065637065506E-2</v>
      </c>
      <c r="AA623" s="354">
        <v>9.9700000000000006</v>
      </c>
      <c r="AB623" s="354">
        <v>8</v>
      </c>
      <c r="AC623" s="354">
        <v>25.81</v>
      </c>
      <c r="AD623" s="354">
        <v>25.58</v>
      </c>
      <c r="AE623" s="354">
        <v>24.07</v>
      </c>
      <c r="AF623" s="354">
        <v>3.2</v>
      </c>
      <c r="AG623" s="354">
        <v>12.579921497227575</v>
      </c>
      <c r="AH623" s="354">
        <v>2.6878036957781113</v>
      </c>
      <c r="AI623" s="354">
        <v>2.1943948547580483</v>
      </c>
      <c r="AJ623" s="354">
        <v>1.0231725051133207</v>
      </c>
      <c r="AK623" s="354">
        <v>30.099414358717407</v>
      </c>
      <c r="AL623" s="354">
        <v>23.3</v>
      </c>
      <c r="AM623" s="354">
        <v>6.25</v>
      </c>
      <c r="AN623" s="354">
        <v>5.25</v>
      </c>
      <c r="AO623" s="354">
        <v>5.1255133346960546</v>
      </c>
      <c r="AP623" s="354">
        <v>17.73639157505167</v>
      </c>
      <c r="AQ623" s="354">
        <v>29.383296831772252</v>
      </c>
      <c r="AR623" s="354">
        <v>63.018264331026195</v>
      </c>
      <c r="AS623" s="354">
        <v>2.4521889741437404</v>
      </c>
      <c r="AT623" s="354">
        <v>10.61</v>
      </c>
      <c r="AU623" s="354">
        <v>6.61</v>
      </c>
      <c r="AV623" s="354">
        <v>20.45</v>
      </c>
      <c r="AW623" s="354">
        <v>1987.61</v>
      </c>
      <c r="AX623" s="354">
        <v>2136.59</v>
      </c>
      <c r="AY623" s="374">
        <v>0.20452695721207309</v>
      </c>
      <c r="AZ623" s="374">
        <v>0.33108795119471274</v>
      </c>
      <c r="BA623" s="374">
        <v>0.356391587825936</v>
      </c>
      <c r="BB623" s="374">
        <v>0.31472081218274106</v>
      </c>
      <c r="BC623" s="374">
        <v>0.356391587825936</v>
      </c>
      <c r="BD623" s="354">
        <v>25.74</v>
      </c>
      <c r="BE623" s="374">
        <v>0.28134801079189731</v>
      </c>
      <c r="BF623" s="374">
        <v>0.19758157733268672</v>
      </c>
      <c r="BG623" s="354">
        <v>24.67</v>
      </c>
      <c r="BH623" s="354">
        <v>27.27</v>
      </c>
      <c r="BI623" s="354">
        <v>18.61</v>
      </c>
      <c r="BJ623" s="354">
        <v>19.260000000000002</v>
      </c>
      <c r="BK623" s="374">
        <v>-0.5337336382762643</v>
      </c>
      <c r="BL623" s="374">
        <v>-9.3102516569983959E-2</v>
      </c>
      <c r="BM623" s="354">
        <v>1.27</v>
      </c>
      <c r="BN623" s="354">
        <v>1.21</v>
      </c>
      <c r="BO623" s="374">
        <v>0.39065352936648451</v>
      </c>
      <c r="BP623" s="374">
        <v>4.0693470034490711E-2</v>
      </c>
      <c r="BQ623" s="374">
        <v>1.5490878200050276E-2</v>
      </c>
      <c r="BR623" s="354">
        <v>518.67999999999995</v>
      </c>
      <c r="BS623" s="354">
        <v>578.01</v>
      </c>
      <c r="BT623" s="354">
        <v>484.99</v>
      </c>
      <c r="BU623" s="354">
        <v>75</v>
      </c>
      <c r="BV623" s="354">
        <v>439.87</v>
      </c>
      <c r="BW623" s="354">
        <v>33.11</v>
      </c>
      <c r="BX623" s="354">
        <v>21.37</v>
      </c>
      <c r="BY623" s="354">
        <v>21</v>
      </c>
      <c r="BZ623" s="354">
        <v>49.919303517765599</v>
      </c>
      <c r="CA623" s="354">
        <v>4.03</v>
      </c>
      <c r="CB623" s="354">
        <v>0.26654458206873921</v>
      </c>
      <c r="CC623" s="354">
        <v>-0.43226398128078336</v>
      </c>
      <c r="CD623" s="354">
        <v>0.04</v>
      </c>
      <c r="CE623" s="354">
        <v>2.99</v>
      </c>
      <c r="CF623" s="354">
        <v>1.94</v>
      </c>
      <c r="CG623" s="354">
        <v>1.29</v>
      </c>
      <c r="CH623" s="353" t="s">
        <v>100</v>
      </c>
      <c r="CI623" s="355">
        <v>1709.34</v>
      </c>
    </row>
    <row r="624" spans="1:87" ht="13.5" thickBot="1">
      <c r="A624" s="353" t="s">
        <v>1493</v>
      </c>
      <c r="B624" s="353" t="s">
        <v>1494</v>
      </c>
      <c r="C624" s="353" t="s">
        <v>108</v>
      </c>
      <c r="D624" s="353" t="s">
        <v>129</v>
      </c>
      <c r="E624" s="353" t="s">
        <v>299</v>
      </c>
      <c r="F624" s="353" t="s">
        <v>105</v>
      </c>
      <c r="G624" s="353">
        <v>12</v>
      </c>
      <c r="H624" s="353">
        <v>202112</v>
      </c>
      <c r="I624" s="353">
        <v>20221103</v>
      </c>
      <c r="J624" s="353">
        <v>20230222</v>
      </c>
      <c r="K624" s="354">
        <v>4226.5200000000004</v>
      </c>
      <c r="L624" s="354">
        <v>41.26</v>
      </c>
      <c r="M624" s="354">
        <v>102</v>
      </c>
      <c r="N624" s="354">
        <v>0.64</v>
      </c>
      <c r="O624" s="354">
        <v>-1.27</v>
      </c>
      <c r="P624" s="354">
        <v>-1.43</v>
      </c>
      <c r="Q624" s="354">
        <v>-1.31</v>
      </c>
      <c r="R624" s="354">
        <v>-24.41</v>
      </c>
      <c r="S624" s="354">
        <v>-80</v>
      </c>
      <c r="T624" s="354">
        <v>-20.39</v>
      </c>
      <c r="U624" s="354">
        <v>-5.93</v>
      </c>
      <c r="V624" s="354">
        <v>-4.24</v>
      </c>
      <c r="W624" s="354">
        <v>-6.39</v>
      </c>
      <c r="X624" s="354">
        <v>-5.24</v>
      </c>
      <c r="Y624" s="374">
        <f t="shared" si="22"/>
        <v>0.50707547169811296</v>
      </c>
      <c r="Z624" s="374">
        <f t="shared" si="23"/>
        <v>-0.17996870109546159</v>
      </c>
      <c r="AA624" s="354"/>
      <c r="AB624" s="354"/>
      <c r="AC624" s="354"/>
      <c r="AD624" s="354"/>
      <c r="AE624" s="354"/>
      <c r="AF624" s="354"/>
      <c r="AG624" s="354">
        <v>4.2111566248570229</v>
      </c>
      <c r="AH624" s="354">
        <v>-5.9201380402584833</v>
      </c>
      <c r="AI624" s="354">
        <v>-2.8908484783310033</v>
      </c>
      <c r="AJ624" s="354">
        <v>-3.791091906265581</v>
      </c>
      <c r="AK624" s="354">
        <v>-10.398331225355255</v>
      </c>
      <c r="AL624" s="354"/>
      <c r="AM624" s="354">
        <v>25.35</v>
      </c>
      <c r="AN624" s="354">
        <v>9.81</v>
      </c>
      <c r="AO624" s="354">
        <v>9.9590517579598608</v>
      </c>
      <c r="AP624" s="354">
        <v>-7.5187997363984032</v>
      </c>
      <c r="AQ624" s="354">
        <v>-14.50754928948739</v>
      </c>
      <c r="AR624" s="354">
        <v>-11.06254552112371</v>
      </c>
      <c r="AS624" s="354">
        <v>9.3659826569816893</v>
      </c>
      <c r="AT624" s="354">
        <v>1.63</v>
      </c>
      <c r="AU624" s="354">
        <v>44.69</v>
      </c>
      <c r="AV624" s="354">
        <v>30.32</v>
      </c>
      <c r="AW624" s="354">
        <v>373.65</v>
      </c>
      <c r="AX624" s="354">
        <v>448.04</v>
      </c>
      <c r="AY624" s="374">
        <v>0.30315279182506188</v>
      </c>
      <c r="AZ624" s="374">
        <v>-0.59849162473451734</v>
      </c>
      <c r="BA624" s="374">
        <v>-0.61208472249460677</v>
      </c>
      <c r="BB624" s="374">
        <v>-0.53846153846153844</v>
      </c>
      <c r="BC624" s="374">
        <v>-0.61208472249460677</v>
      </c>
      <c r="BD624" s="354">
        <v>-145.58000000000001</v>
      </c>
      <c r="BE624" s="374">
        <v>-0.3251992100376313</v>
      </c>
      <c r="BF624" s="374">
        <v>-0.35845780833237634</v>
      </c>
      <c r="BG624" s="354">
        <v>-39.03</v>
      </c>
      <c r="BH624" s="354">
        <v>-22.4</v>
      </c>
      <c r="BI624" s="354">
        <v>-30.7</v>
      </c>
      <c r="BJ624" s="354">
        <v>-18.52</v>
      </c>
      <c r="BK624" s="374">
        <v>0.31141148859324591</v>
      </c>
      <c r="BL624" s="374">
        <v>-0.21377581223665423</v>
      </c>
      <c r="BM624" s="354">
        <v>0</v>
      </c>
      <c r="BN624" s="354">
        <v>0</v>
      </c>
      <c r="BO624" s="374">
        <v>0</v>
      </c>
      <c r="BP624" s="374">
        <v>-0.19694404658211856</v>
      </c>
      <c r="BQ624" s="374">
        <v>-0.12611749521841586</v>
      </c>
      <c r="BR624" s="354">
        <v>-381.89</v>
      </c>
      <c r="BS624" s="354">
        <v>-344.21</v>
      </c>
      <c r="BT624" s="354">
        <v>-367.99</v>
      </c>
      <c r="BU624" s="354">
        <v>1134.82</v>
      </c>
      <c r="BV624" s="354">
        <v>-405.67</v>
      </c>
      <c r="BW624" s="354">
        <v>-59.85</v>
      </c>
      <c r="BX624" s="354">
        <v>-140.58000000000001</v>
      </c>
      <c r="BY624" s="354">
        <v>-140.58000000000001</v>
      </c>
      <c r="BZ624" s="354">
        <v>-192.72787267080744</v>
      </c>
      <c r="CA624" s="354">
        <v>87.21</v>
      </c>
      <c r="CB624" s="354">
        <v>0.90201724195679922</v>
      </c>
      <c r="CC624" s="354">
        <v>-2.1296765622425764</v>
      </c>
      <c r="CD624" s="354">
        <v>6.82</v>
      </c>
      <c r="CE624" s="354">
        <v>6.46</v>
      </c>
      <c r="CF624" s="354">
        <v>5.57</v>
      </c>
      <c r="CG624" s="354">
        <v>5.0599999999999996</v>
      </c>
      <c r="CH624" s="353" t="s">
        <v>100</v>
      </c>
      <c r="CI624" s="353">
        <v>645.01</v>
      </c>
    </row>
    <row r="625" spans="1:87" ht="13.5" thickBot="1">
      <c r="A625" s="353" t="s">
        <v>1495</v>
      </c>
      <c r="B625" s="353" t="s">
        <v>1496</v>
      </c>
      <c r="C625" s="353" t="s">
        <v>96</v>
      </c>
      <c r="D625" s="353" t="s">
        <v>176</v>
      </c>
      <c r="E625" s="353" t="s">
        <v>573</v>
      </c>
      <c r="F625" s="353" t="s">
        <v>99</v>
      </c>
      <c r="G625" s="353">
        <v>12</v>
      </c>
      <c r="H625" s="353">
        <v>202112</v>
      </c>
      <c r="I625" s="353">
        <v>20221027</v>
      </c>
      <c r="J625" s="353">
        <v>20230126</v>
      </c>
      <c r="K625" s="354">
        <v>332905.44</v>
      </c>
      <c r="L625" s="354">
        <v>346.25</v>
      </c>
      <c r="M625" s="354">
        <v>961</v>
      </c>
      <c r="N625" s="354">
        <v>1.1100000000000001</v>
      </c>
      <c r="O625" s="354">
        <v>2.57</v>
      </c>
      <c r="P625" s="354">
        <v>2.56</v>
      </c>
      <c r="Q625" s="354">
        <v>2.7</v>
      </c>
      <c r="R625" s="354">
        <v>4.28</v>
      </c>
      <c r="S625" s="354">
        <v>8.4700000000000006</v>
      </c>
      <c r="T625" s="354">
        <v>11.81</v>
      </c>
      <c r="U625" s="354">
        <v>10.35</v>
      </c>
      <c r="V625" s="354">
        <v>8.27</v>
      </c>
      <c r="W625" s="354">
        <v>10.58</v>
      </c>
      <c r="X625" s="354">
        <v>12.02</v>
      </c>
      <c r="Y625" s="374">
        <f t="shared" si="22"/>
        <v>0.279322853688029</v>
      </c>
      <c r="Z625" s="374">
        <f t="shared" si="23"/>
        <v>0.13610586011342152</v>
      </c>
      <c r="AA625" s="354">
        <v>12.51</v>
      </c>
      <c r="AB625" s="354">
        <v>18.55</v>
      </c>
      <c r="AC625" s="354">
        <v>33.450000000000003</v>
      </c>
      <c r="AD625" s="354">
        <v>32.72</v>
      </c>
      <c r="AE625" s="354">
        <v>28.8</v>
      </c>
      <c r="AF625" s="354">
        <v>1.76</v>
      </c>
      <c r="AG625" s="354">
        <v>22.420725388601035</v>
      </c>
      <c r="AH625" s="354">
        <v>10.138860103626945</v>
      </c>
      <c r="AI625" s="354">
        <v>11.693264248704663</v>
      </c>
      <c r="AJ625" s="354">
        <v>10.671502590673574</v>
      </c>
      <c r="AK625" s="354">
        <v>29.576001417936901</v>
      </c>
      <c r="AL625" s="354">
        <v>32.53</v>
      </c>
      <c r="AM625" s="354">
        <v>51.83</v>
      </c>
      <c r="AN625" s="354">
        <v>15.39</v>
      </c>
      <c r="AO625" s="354">
        <v>15.743973007949714</v>
      </c>
      <c r="AP625" s="354">
        <v>26.878923696046712</v>
      </c>
      <c r="AQ625" s="354">
        <v>30.187575327897907</v>
      </c>
      <c r="AR625" s="354">
        <v>33.077937463585165</v>
      </c>
      <c r="AS625" s="354">
        <v>8.3367875647668388</v>
      </c>
      <c r="AT625" s="354">
        <v>6.68</v>
      </c>
      <c r="AU625" s="354">
        <v>9.0500000000000007</v>
      </c>
      <c r="AV625" s="354">
        <v>23.42</v>
      </c>
      <c r="AW625" s="354">
        <v>18884</v>
      </c>
      <c r="AX625" s="354">
        <v>22148.639999999999</v>
      </c>
      <c r="AY625" s="374">
        <v>0.23416770145742108</v>
      </c>
      <c r="AZ625" s="374">
        <v>0.35501481828107939</v>
      </c>
      <c r="BA625" s="374">
        <v>0.24761786907560945</v>
      </c>
      <c r="BB625" s="374">
        <v>0.37661637931034531</v>
      </c>
      <c r="BC625" s="374">
        <v>0.24761786907560945</v>
      </c>
      <c r="BD625" s="354">
        <v>148.94</v>
      </c>
      <c r="BE625" s="374">
        <v>0.49332946635730857</v>
      </c>
      <c r="BF625" s="374">
        <v>0.28751101968851012</v>
      </c>
      <c r="BG625" s="354">
        <v>49.58</v>
      </c>
      <c r="BH625" s="354">
        <v>48.63</v>
      </c>
      <c r="BI625" s="354">
        <v>27.19</v>
      </c>
      <c r="BJ625" s="354">
        <v>25.83</v>
      </c>
      <c r="BK625" s="374">
        <v>-8.7380361573909965E-2</v>
      </c>
      <c r="BL625" s="374">
        <v>-4.5572194490663707E-2</v>
      </c>
      <c r="BM625" s="354">
        <v>0.56999999999999995</v>
      </c>
      <c r="BN625" s="354">
        <v>0.53</v>
      </c>
      <c r="BO625" s="374">
        <v>0.19331561733442351</v>
      </c>
      <c r="BP625" s="374">
        <v>2.9316620702136663E-2</v>
      </c>
      <c r="BQ625" s="374">
        <v>3.0856762059546541E-2</v>
      </c>
      <c r="BR625" s="354">
        <v>10738</v>
      </c>
      <c r="BS625" s="354">
        <v>12835</v>
      </c>
      <c r="BT625" s="354">
        <v>10430</v>
      </c>
      <c r="BU625" s="354">
        <v>13109</v>
      </c>
      <c r="BV625" s="354">
        <v>8687</v>
      </c>
      <c r="BW625" s="354">
        <v>35.5</v>
      </c>
      <c r="BX625" s="354">
        <v>45.22</v>
      </c>
      <c r="BY625" s="354">
        <v>46.71</v>
      </c>
      <c r="BZ625" s="354">
        <v>26.342920353982301</v>
      </c>
      <c r="CA625" s="354">
        <v>67.92</v>
      </c>
      <c r="CB625" s="354">
        <v>0.82869828778049559</v>
      </c>
      <c r="CC625" s="354">
        <v>0.54454351771482679</v>
      </c>
      <c r="CD625" s="354">
        <v>2.11</v>
      </c>
      <c r="CE625" s="354">
        <v>1.25</v>
      </c>
      <c r="CF625" s="354">
        <v>1.29</v>
      </c>
      <c r="CG625" s="354">
        <v>1.06</v>
      </c>
      <c r="CH625" s="353" t="s">
        <v>100</v>
      </c>
      <c r="CI625" s="355">
        <v>7383</v>
      </c>
    </row>
    <row r="626" spans="1:87" ht="13.5" thickBot="1">
      <c r="A626" s="353" t="s">
        <v>1497</v>
      </c>
      <c r="B626" s="353" t="s">
        <v>1498</v>
      </c>
      <c r="C626" s="353" t="s">
        <v>96</v>
      </c>
      <c r="D626" s="353" t="s">
        <v>412</v>
      </c>
      <c r="E626" s="353" t="s">
        <v>974</v>
      </c>
      <c r="F626" s="353" t="s">
        <v>105</v>
      </c>
      <c r="G626" s="353">
        <v>12</v>
      </c>
      <c r="H626" s="353">
        <v>202112</v>
      </c>
      <c r="I626" s="353">
        <v>20221103</v>
      </c>
      <c r="J626" s="353">
        <v>20230222</v>
      </c>
      <c r="K626" s="354">
        <v>4954.51</v>
      </c>
      <c r="L626" s="354">
        <v>27.6</v>
      </c>
      <c r="M626" s="354">
        <v>180</v>
      </c>
      <c r="N626" s="354">
        <v>1.25</v>
      </c>
      <c r="O626" s="354">
        <v>0.81</v>
      </c>
      <c r="P626" s="354">
        <v>0.68</v>
      </c>
      <c r="Q626" s="354">
        <v>0.65</v>
      </c>
      <c r="R626" s="354">
        <v>3.7</v>
      </c>
      <c r="S626" s="354">
        <v>8.86</v>
      </c>
      <c r="T626" s="354">
        <v>24.67</v>
      </c>
      <c r="U626" s="354">
        <v>3.22</v>
      </c>
      <c r="V626" s="354">
        <v>2.38</v>
      </c>
      <c r="W626" s="354">
        <v>3.13</v>
      </c>
      <c r="X626" s="354">
        <v>3.07</v>
      </c>
      <c r="Y626" s="374">
        <f t="shared" si="22"/>
        <v>0.31512605042016806</v>
      </c>
      <c r="Z626" s="374">
        <f t="shared" si="23"/>
        <v>-1.9169329073482455E-2</v>
      </c>
      <c r="AA626" s="354">
        <v>6.45</v>
      </c>
      <c r="AB626" s="354">
        <v>9</v>
      </c>
      <c r="AC626" s="354">
        <v>8.57</v>
      </c>
      <c r="AD626" s="354">
        <v>8.81</v>
      </c>
      <c r="AE626" s="354">
        <v>8.98</v>
      </c>
      <c r="AF626" s="354">
        <v>0.98</v>
      </c>
      <c r="AG626" s="354">
        <v>18.143467465210563</v>
      </c>
      <c r="AH626" s="354">
        <v>3.4670588262486737</v>
      </c>
      <c r="AI626" s="354">
        <v>3.0463396102324234</v>
      </c>
      <c r="AJ626" s="354">
        <v>2.1061874526323039</v>
      </c>
      <c r="AK626" s="354">
        <v>8.9944009879809457</v>
      </c>
      <c r="AL626" s="354">
        <v>7.89</v>
      </c>
      <c r="AM626" s="354">
        <v>2.68</v>
      </c>
      <c r="AN626" s="354">
        <v>1.5</v>
      </c>
      <c r="AO626" s="354">
        <v>1.7667748907541767</v>
      </c>
      <c r="AP626" s="354">
        <v>7.5140132088948146</v>
      </c>
      <c r="AQ626" s="354">
        <v>10.52260314020066</v>
      </c>
      <c r="AR626" s="354">
        <v>15.219643773248494</v>
      </c>
      <c r="AS626" s="354">
        <v>0.40444078463093402</v>
      </c>
      <c r="AT626" s="354">
        <v>10.29</v>
      </c>
      <c r="AU626" s="354">
        <v>0.56999999999999995</v>
      </c>
      <c r="AV626" s="354">
        <v>47.51</v>
      </c>
      <c r="AW626" s="354">
        <v>2922.57</v>
      </c>
      <c r="AX626" s="354">
        <v>3297.43</v>
      </c>
      <c r="AY626" s="374">
        <v>0.47509483787215923</v>
      </c>
      <c r="AZ626" s="374">
        <v>3.69521311067906</v>
      </c>
      <c r="BA626" s="374">
        <v>4.6047234341390046</v>
      </c>
      <c r="BB626" s="374">
        <v>3.7017543859649118</v>
      </c>
      <c r="BC626" s="374">
        <v>4.6047234341390046</v>
      </c>
      <c r="BD626" s="354">
        <v>32.33</v>
      </c>
      <c r="BE626" s="374">
        <v>0.24303629658707424</v>
      </c>
      <c r="BF626" s="374">
        <v>0.20670185344298511</v>
      </c>
      <c r="BG626" s="354">
        <v>22.27</v>
      </c>
      <c r="BH626" s="354">
        <v>12.47</v>
      </c>
      <c r="BI626" s="354">
        <v>18.25</v>
      </c>
      <c r="BJ626" s="354">
        <v>10.77</v>
      </c>
      <c r="BK626" s="374">
        <v>-0.30861698887485156</v>
      </c>
      <c r="BL626" s="374">
        <v>-5.1817667124700768E-2</v>
      </c>
      <c r="BM626" s="354">
        <v>2.4500000000000002</v>
      </c>
      <c r="BN626" s="354">
        <v>1.72</v>
      </c>
      <c r="BO626" s="374">
        <v>0.24343400048772765</v>
      </c>
      <c r="BP626" s="374">
        <v>0.12653499365871074</v>
      </c>
      <c r="BQ626" s="374">
        <v>7.6868155205558536E-2</v>
      </c>
      <c r="BR626" s="354">
        <v>651.89</v>
      </c>
      <c r="BS626" s="354">
        <v>787.29</v>
      </c>
      <c r="BT626" s="354">
        <v>673.5</v>
      </c>
      <c r="BU626" s="354">
        <v>693.81</v>
      </c>
      <c r="BV626" s="354">
        <v>607.17999999999995</v>
      </c>
      <c r="BW626" s="354">
        <v>369.52</v>
      </c>
      <c r="BX626" s="354">
        <v>19.11</v>
      </c>
      <c r="BY626" s="354">
        <v>18.34</v>
      </c>
      <c r="BZ626" s="354">
        <v>30.943542219623016</v>
      </c>
      <c r="CA626" s="354">
        <v>31.37</v>
      </c>
      <c r="CB626" s="354">
        <v>0.4446939039488515</v>
      </c>
      <c r="CC626" s="354">
        <v>1.091263350393868</v>
      </c>
      <c r="CD626" s="354">
        <v>0.46</v>
      </c>
      <c r="CE626" s="354">
        <v>2.58</v>
      </c>
      <c r="CF626" s="354">
        <v>1.45</v>
      </c>
      <c r="CG626" s="354">
        <v>0.74</v>
      </c>
      <c r="CH626" s="353" t="s">
        <v>100</v>
      </c>
      <c r="CI626" s="355">
        <v>1919.41</v>
      </c>
    </row>
    <row r="627" spans="1:87" ht="13.5" thickBot="1">
      <c r="A627" s="353" t="s">
        <v>1499</v>
      </c>
      <c r="B627" s="353" t="s">
        <v>1500</v>
      </c>
      <c r="C627" s="353" t="s">
        <v>108</v>
      </c>
      <c r="D627" s="353" t="s">
        <v>129</v>
      </c>
      <c r="E627" s="353" t="s">
        <v>299</v>
      </c>
      <c r="F627" s="353" t="s">
        <v>99</v>
      </c>
      <c r="G627" s="353">
        <v>12</v>
      </c>
      <c r="H627" s="353">
        <v>202112</v>
      </c>
      <c r="I627" s="353">
        <v>20221027</v>
      </c>
      <c r="J627" s="353">
        <v>20230207</v>
      </c>
      <c r="K627" s="354">
        <v>108592.44</v>
      </c>
      <c r="L627" s="354">
        <v>86.58</v>
      </c>
      <c r="M627" s="354">
        <v>1254</v>
      </c>
      <c r="N627" s="354">
        <v>0.45</v>
      </c>
      <c r="O627" s="354">
        <v>1.44</v>
      </c>
      <c r="P627" s="354">
        <v>1.5</v>
      </c>
      <c r="Q627" s="354">
        <v>1.59</v>
      </c>
      <c r="R627" s="354">
        <v>31.94</v>
      </c>
      <c r="S627" s="354">
        <v>4.6399999999999997</v>
      </c>
      <c r="T627" s="354">
        <v>0.36</v>
      </c>
      <c r="U627" s="354">
        <v>6.29</v>
      </c>
      <c r="V627" s="354">
        <v>8.15</v>
      </c>
      <c r="W627" s="354">
        <v>7.09</v>
      </c>
      <c r="X627" s="354">
        <v>6.78</v>
      </c>
      <c r="Y627" s="374">
        <f t="shared" si="22"/>
        <v>-0.13006134969325156</v>
      </c>
      <c r="Z627" s="374">
        <f t="shared" si="23"/>
        <v>-4.37235543018335E-2</v>
      </c>
      <c r="AA627" s="354">
        <v>0.79</v>
      </c>
      <c r="AB627" s="354">
        <v>15.33</v>
      </c>
      <c r="AC627" s="354">
        <v>13.77</v>
      </c>
      <c r="AD627" s="354">
        <v>12.21</v>
      </c>
      <c r="AE627" s="354">
        <v>12.77</v>
      </c>
      <c r="AF627" s="354">
        <v>0.8</v>
      </c>
      <c r="AG627" s="354">
        <v>21.622310756972112</v>
      </c>
      <c r="AH627" s="354">
        <v>2.6565737051792828</v>
      </c>
      <c r="AI627" s="354">
        <v>7.7370517928286846</v>
      </c>
      <c r="AJ627" s="354">
        <v>7.1768924302788841</v>
      </c>
      <c r="AK627" s="354">
        <v>11.142487126673531</v>
      </c>
      <c r="AL627" s="354">
        <v>9.66</v>
      </c>
      <c r="AM627" s="354">
        <v>5.15</v>
      </c>
      <c r="AN627" s="354">
        <v>4</v>
      </c>
      <c r="AO627" s="354">
        <v>4.7420364091981142</v>
      </c>
      <c r="AP627" s="354">
        <v>16.878266002098638</v>
      </c>
      <c r="AQ627" s="354">
        <v>13.252306900102989</v>
      </c>
      <c r="AR627" s="354">
        <v>14.28665482402576</v>
      </c>
      <c r="AS627" s="354">
        <v>4.5099601593625502</v>
      </c>
      <c r="AT627" s="354">
        <v>16.8</v>
      </c>
      <c r="AU627" s="354">
        <v>4.0599999999999996</v>
      </c>
      <c r="AV627" s="354">
        <v>10.6</v>
      </c>
      <c r="AW627" s="354">
        <v>27305</v>
      </c>
      <c r="AX627" s="354">
        <v>26463.65</v>
      </c>
      <c r="AY627" s="374">
        <v>0.10595811900036452</v>
      </c>
      <c r="AZ627" s="374">
        <v>49.609756097560975</v>
      </c>
      <c r="BA627" s="374">
        <v>1.4362564480471629</v>
      </c>
      <c r="BB627" s="374">
        <v>48.6</v>
      </c>
      <c r="BC627" s="374">
        <v>1.4362564480471629</v>
      </c>
      <c r="BD627" s="354">
        <v>38.51</v>
      </c>
      <c r="BE627" s="374">
        <v>0.1151455863735758</v>
      </c>
      <c r="BF627" s="374">
        <v>0.10067337017241899</v>
      </c>
      <c r="BG627" s="354">
        <v>17.14</v>
      </c>
      <c r="BH627" s="354">
        <v>18.78</v>
      </c>
      <c r="BI627" s="354">
        <v>12.35</v>
      </c>
      <c r="BJ627" s="354">
        <v>13.85</v>
      </c>
      <c r="BK627" s="374">
        <v>-7.2399588053553038E-2</v>
      </c>
      <c r="BL627" s="374">
        <v>-2.590654481132075E-2</v>
      </c>
      <c r="BM627" s="354">
        <v>3.37</v>
      </c>
      <c r="BN627" s="354">
        <v>3.85</v>
      </c>
      <c r="BO627" s="374">
        <v>1.0991601679664067</v>
      </c>
      <c r="BP627" s="374">
        <v>3.0825872652347212E-2</v>
      </c>
      <c r="BQ627" s="374">
        <v>8.3277934906926004E-2</v>
      </c>
      <c r="BR627" s="354">
        <v>9279</v>
      </c>
      <c r="BS627" s="354">
        <v>11329</v>
      </c>
      <c r="BT627" s="354">
        <v>11240</v>
      </c>
      <c r="BU627" s="354">
        <v>26155</v>
      </c>
      <c r="BV627" s="354">
        <v>6225</v>
      </c>
      <c r="BW627" s="354">
        <v>4960.9799999999996</v>
      </c>
      <c r="BX627" s="354">
        <v>12.29</v>
      </c>
      <c r="BY627" s="354">
        <v>29.18</v>
      </c>
      <c r="BZ627" s="354">
        <v>6.3389651531151001</v>
      </c>
      <c r="CA627" s="354">
        <v>53.33</v>
      </c>
      <c r="CB627" s="354">
        <v>0.66339498377479733</v>
      </c>
      <c r="CC627" s="354">
        <v>2.6920251836306401</v>
      </c>
      <c r="CD627" s="354">
        <v>1.1399999999999999</v>
      </c>
      <c r="CE627" s="354">
        <v>1.3</v>
      </c>
      <c r="CF627" s="354">
        <v>1.1299999999999999</v>
      </c>
      <c r="CG627" s="354">
        <v>0.75</v>
      </c>
      <c r="CH627" s="353" t="s">
        <v>100</v>
      </c>
      <c r="CI627" s="355">
        <v>21064</v>
      </c>
    </row>
    <row r="628" spans="1:87" ht="13.5" thickBot="1">
      <c r="A628" s="353" t="s">
        <v>1501</v>
      </c>
      <c r="B628" s="353" t="s">
        <v>1502</v>
      </c>
      <c r="C628" s="353" t="s">
        <v>96</v>
      </c>
      <c r="D628" s="353" t="s">
        <v>143</v>
      </c>
      <c r="E628" s="353" t="s">
        <v>400</v>
      </c>
      <c r="F628" s="353" t="s">
        <v>99</v>
      </c>
      <c r="G628" s="353">
        <v>5</v>
      </c>
      <c r="H628" s="353">
        <v>202205</v>
      </c>
      <c r="I628" s="353">
        <v>20220921</v>
      </c>
      <c r="J628" s="353">
        <v>20221220</v>
      </c>
      <c r="K628" s="354">
        <v>51607.93</v>
      </c>
      <c r="L628" s="354">
        <v>86.95</v>
      </c>
      <c r="M628" s="354">
        <v>594</v>
      </c>
      <c r="N628" s="354">
        <v>0.34</v>
      </c>
      <c r="O628" s="354">
        <v>1.06</v>
      </c>
      <c r="P628" s="354">
        <v>0.88</v>
      </c>
      <c r="Q628" s="354">
        <v>1.04</v>
      </c>
      <c r="R628" s="354">
        <v>11</v>
      </c>
      <c r="S628" s="354">
        <v>10.89</v>
      </c>
      <c r="T628" s="354">
        <v>6.1</v>
      </c>
      <c r="U628" s="354">
        <v>4.0599999999999996</v>
      </c>
      <c r="V628" s="354">
        <v>3.83</v>
      </c>
      <c r="W628" s="354">
        <v>4.0999999999999996</v>
      </c>
      <c r="X628" s="354">
        <v>4.3600000000000003</v>
      </c>
      <c r="Y628" s="374">
        <f t="shared" si="22"/>
        <v>7.0496083550913635E-2</v>
      </c>
      <c r="Z628" s="374">
        <f t="shared" si="23"/>
        <v>6.3414634146341742E-2</v>
      </c>
      <c r="AA628" s="354">
        <v>6.73</v>
      </c>
      <c r="AB628" s="354">
        <v>7.5</v>
      </c>
      <c r="AC628" s="354">
        <v>21.42</v>
      </c>
      <c r="AD628" s="354">
        <v>21.23</v>
      </c>
      <c r="AE628" s="354">
        <v>19.95</v>
      </c>
      <c r="AF628" s="354">
        <v>2.83</v>
      </c>
      <c r="AG628" s="354">
        <v>31.940186604465179</v>
      </c>
      <c r="AH628" s="354">
        <v>4.8322225924691766</v>
      </c>
      <c r="AI628" s="354">
        <v>5.5566477840719761</v>
      </c>
      <c r="AJ628" s="354">
        <v>4.6309563478840383</v>
      </c>
      <c r="AK628" s="354">
        <v>15.512950136427694</v>
      </c>
      <c r="AL628" s="354">
        <v>17.399999999999999</v>
      </c>
      <c r="AM628" s="354">
        <v>4.7699999999999996</v>
      </c>
      <c r="AN628" s="354">
        <v>2.69</v>
      </c>
      <c r="AO628" s="354">
        <v>3.2708974726793771</v>
      </c>
      <c r="AP628" s="354">
        <v>16.102085152277745</v>
      </c>
      <c r="AQ628" s="354">
        <v>18.801457227669335</v>
      </c>
      <c r="AR628" s="354">
        <v>22.559719373988127</v>
      </c>
      <c r="AS628" s="354">
        <v>0.99033655448183944</v>
      </c>
      <c r="AT628" s="354">
        <v>18.239999999999998</v>
      </c>
      <c r="AU628" s="354">
        <v>4.66</v>
      </c>
      <c r="AV628" s="354">
        <v>4.78</v>
      </c>
      <c r="AW628" s="354">
        <v>18992.8</v>
      </c>
      <c r="AX628" s="354">
        <v>19522.400000000001</v>
      </c>
      <c r="AY628" s="374">
        <v>2.8388912212224705E-2</v>
      </c>
      <c r="AZ628" s="374">
        <v>7.2712268476068223E-2</v>
      </c>
      <c r="BA628" s="374">
        <v>6.4626426080774568E-2</v>
      </c>
      <c r="BB628" s="374">
        <v>6.128133704735382E-2</v>
      </c>
      <c r="BC628" s="374">
        <v>6.4626426080774568E-2</v>
      </c>
      <c r="BD628" s="354">
        <v>23.87</v>
      </c>
      <c r="BE628" s="374">
        <v>0.16511858278139813</v>
      </c>
      <c r="BF628" s="374">
        <v>0.12020573777965668</v>
      </c>
      <c r="BG628" s="354">
        <v>12.23</v>
      </c>
      <c r="BH628" s="354">
        <v>11.62</v>
      </c>
      <c r="BI628" s="354">
        <v>7.87</v>
      </c>
      <c r="BJ628" s="354">
        <v>7.19</v>
      </c>
      <c r="BK628" s="374">
        <v>-0.16659170639561033</v>
      </c>
      <c r="BL628" s="374">
        <v>-2.8982029681020316E-2</v>
      </c>
      <c r="BM628" s="354">
        <v>2.48</v>
      </c>
      <c r="BN628" s="354">
        <v>3.6</v>
      </c>
      <c r="BO628" s="374">
        <v>0.43458262938316738</v>
      </c>
      <c r="BP628" s="374">
        <v>5.5996553594868492E-2</v>
      </c>
      <c r="BQ628" s="374">
        <v>5.3664248773208627E-2</v>
      </c>
      <c r="BR628" s="354">
        <v>3589.2</v>
      </c>
      <c r="BS628" s="354">
        <v>4159.5</v>
      </c>
      <c r="BT628" s="354">
        <v>2983.55</v>
      </c>
      <c r="BU628" s="354">
        <v>9134.7999999999993</v>
      </c>
      <c r="BV628" s="354">
        <v>2707.3</v>
      </c>
      <c r="BW628" s="354">
        <v>15.71</v>
      </c>
      <c r="BX628" s="354">
        <v>15.13</v>
      </c>
      <c r="BY628" s="354">
        <v>12.92</v>
      </c>
      <c r="BZ628" s="354">
        <v>-18.735383064516128</v>
      </c>
      <c r="CA628" s="354">
        <v>43.91</v>
      </c>
      <c r="CB628" s="354">
        <v>0.6519905359530912</v>
      </c>
      <c r="CC628" s="354">
        <v>2.8163679317960044</v>
      </c>
      <c r="CD628" s="354">
        <v>0.78</v>
      </c>
      <c r="CE628" s="354">
        <v>0.6</v>
      </c>
      <c r="CF628" s="354">
        <v>0.4</v>
      </c>
      <c r="CG628" s="354">
        <v>0.19</v>
      </c>
      <c r="CH628" s="353" t="s">
        <v>100</v>
      </c>
      <c r="CI628" s="355">
        <v>10788</v>
      </c>
    </row>
    <row r="629" spans="1:87" ht="13.5" thickBot="1">
      <c r="A629" s="353" t="s">
        <v>1503</v>
      </c>
      <c r="B629" s="353" t="s">
        <v>1504</v>
      </c>
      <c r="C629" s="353" t="s">
        <v>96</v>
      </c>
      <c r="D629" s="353" t="s">
        <v>123</v>
      </c>
      <c r="E629" s="353" t="s">
        <v>485</v>
      </c>
      <c r="F629" s="353" t="s">
        <v>99</v>
      </c>
      <c r="G629" s="353">
        <v>12</v>
      </c>
      <c r="H629" s="353">
        <v>202112</v>
      </c>
      <c r="I629" s="353">
        <v>20221026</v>
      </c>
      <c r="J629" s="353">
        <v>20230201</v>
      </c>
      <c r="K629" s="354">
        <v>11307.67</v>
      </c>
      <c r="L629" s="354">
        <v>116.25</v>
      </c>
      <c r="M629" s="354">
        <v>97</v>
      </c>
      <c r="N629" s="354">
        <v>0.84</v>
      </c>
      <c r="O629" s="354">
        <v>2.11</v>
      </c>
      <c r="P629" s="354">
        <v>2.1800000000000002</v>
      </c>
      <c r="Q629" s="354">
        <v>2.27</v>
      </c>
      <c r="R629" s="354">
        <v>1.9</v>
      </c>
      <c r="S629" s="354">
        <v>1.47</v>
      </c>
      <c r="T629" s="354">
        <v>-0.44</v>
      </c>
      <c r="U629" s="354">
        <v>7.62</v>
      </c>
      <c r="V629" s="354">
        <v>6.93</v>
      </c>
      <c r="W629" s="354">
        <v>8.09</v>
      </c>
      <c r="X629" s="354">
        <v>9.59</v>
      </c>
      <c r="Y629" s="374">
        <f t="shared" si="22"/>
        <v>0.16738816738816742</v>
      </c>
      <c r="Z629" s="374">
        <f t="shared" si="23"/>
        <v>0.18541409147095189</v>
      </c>
      <c r="AA629" s="354">
        <v>7.14</v>
      </c>
      <c r="AB629" s="354"/>
      <c r="AC629" s="354">
        <v>15.26</v>
      </c>
      <c r="AD629" s="354">
        <v>14.37</v>
      </c>
      <c r="AE629" s="354">
        <v>12.12</v>
      </c>
      <c r="AF629" s="354"/>
      <c r="AG629" s="354">
        <v>52.778305336474631</v>
      </c>
      <c r="AH629" s="354">
        <v>7.7789055262981375</v>
      </c>
      <c r="AI629" s="354">
        <v>14.522163275306037</v>
      </c>
      <c r="AJ629" s="354">
        <v>14.445751443150431</v>
      </c>
      <c r="AK629" s="354">
        <v>8.0222207801574879</v>
      </c>
      <c r="AL629" s="354">
        <v>8.9499999999999993</v>
      </c>
      <c r="AM629" s="354">
        <v>2.6</v>
      </c>
      <c r="AN629" s="354">
        <v>2.1800000000000002</v>
      </c>
      <c r="AO629" s="354">
        <v>2.5882141975774875</v>
      </c>
      <c r="AP629" s="354">
        <v>13.294685085333557</v>
      </c>
      <c r="AQ629" s="354">
        <v>9.4064194573700401</v>
      </c>
      <c r="AR629" s="354">
        <v>9.4561753837121465</v>
      </c>
      <c r="AS629" s="354">
        <v>10.09783277169857</v>
      </c>
      <c r="AT629" s="354">
        <v>44.76</v>
      </c>
      <c r="AU629" s="354">
        <v>5.22</v>
      </c>
      <c r="AV629" s="354">
        <v>7.91</v>
      </c>
      <c r="AW629" s="354">
        <v>5112.87</v>
      </c>
      <c r="AX629" s="354">
        <v>5293.9</v>
      </c>
      <c r="AY629" s="374">
        <v>8.03344057418348E-2</v>
      </c>
      <c r="AZ629" s="374">
        <v>1.8019249138735649E-2</v>
      </c>
      <c r="BA629" s="374">
        <v>0</v>
      </c>
      <c r="BB629" s="374">
        <v>1.8019248860501422E-2</v>
      </c>
      <c r="BC629" s="374">
        <v>0</v>
      </c>
      <c r="BD629" s="354">
        <v>12.02</v>
      </c>
      <c r="BE629" s="374">
        <v>0</v>
      </c>
      <c r="BF629" s="374">
        <v>3.0796309385143911E-2</v>
      </c>
      <c r="BG629" s="354">
        <v>9.61</v>
      </c>
      <c r="BH629" s="354">
        <v>8.73</v>
      </c>
      <c r="BI629" s="354">
        <v>2.79</v>
      </c>
      <c r="BJ629" s="354">
        <v>2.75</v>
      </c>
      <c r="BK629" s="374">
        <v>-5.2617389508033711E-3</v>
      </c>
      <c r="BL629" s="374">
        <v>-1.4477886637030094E-3</v>
      </c>
      <c r="BM629" s="354">
        <v>0.71</v>
      </c>
      <c r="BN629" s="354">
        <v>0.8</v>
      </c>
      <c r="BO629" s="374">
        <v>0.10528473410960032</v>
      </c>
      <c r="BP629" s="374">
        <v>6.6771721255778002E-2</v>
      </c>
      <c r="BQ629" s="374">
        <v>0.12399786646481056</v>
      </c>
      <c r="BR629" s="354">
        <v>995.88</v>
      </c>
      <c r="BS629" s="354">
        <v>1599.71</v>
      </c>
      <c r="BT629" s="354">
        <v>1311.33</v>
      </c>
      <c r="BU629" s="354">
        <v>1546.49</v>
      </c>
      <c r="BV629" s="354">
        <v>744.96</v>
      </c>
      <c r="BW629" s="354">
        <v>1.8</v>
      </c>
      <c r="BX629" s="354">
        <v>13.61</v>
      </c>
      <c r="BY629" s="354">
        <v>14.61</v>
      </c>
      <c r="BZ629" s="354">
        <v>0</v>
      </c>
      <c r="CA629" s="354">
        <v>27.17</v>
      </c>
      <c r="CB629" s="354">
        <v>0.69012827840070134</v>
      </c>
      <c r="CC629" s="354">
        <v>1.9563751746853684</v>
      </c>
      <c r="CD629" s="354">
        <v>0.37</v>
      </c>
      <c r="CE629" s="354">
        <v>0.05</v>
      </c>
      <c r="CF629" s="354">
        <v>0.05</v>
      </c>
      <c r="CG629" s="354">
        <v>0.01</v>
      </c>
      <c r="CH629" s="353" t="s">
        <v>100</v>
      </c>
      <c r="CI629" s="355">
        <v>8642.81</v>
      </c>
    </row>
    <row r="630" spans="1:87" ht="13.5" thickBot="1">
      <c r="A630" s="353" t="s">
        <v>1505</v>
      </c>
      <c r="B630" s="353" t="s">
        <v>1506</v>
      </c>
      <c r="C630" s="353" t="s">
        <v>108</v>
      </c>
      <c r="D630" s="353" t="s">
        <v>147</v>
      </c>
      <c r="E630" s="353" t="s">
        <v>201</v>
      </c>
      <c r="F630" s="353" t="s">
        <v>105</v>
      </c>
      <c r="G630" s="353">
        <v>12</v>
      </c>
      <c r="H630" s="353">
        <v>202112</v>
      </c>
      <c r="I630" s="353">
        <v>20221116</v>
      </c>
      <c r="J630" s="353">
        <v>20230215</v>
      </c>
      <c r="K630" s="354">
        <v>3337.23</v>
      </c>
      <c r="L630" s="354">
        <v>21.44</v>
      </c>
      <c r="M630" s="354">
        <v>156</v>
      </c>
      <c r="N630" s="354">
        <v>0.86</v>
      </c>
      <c r="O630" s="354">
        <v>-0.31</v>
      </c>
      <c r="P630" s="354">
        <v>-0.3</v>
      </c>
      <c r="Q630" s="354">
        <v>-0.33</v>
      </c>
      <c r="R630" s="354">
        <v>-32.26</v>
      </c>
      <c r="S630" s="354">
        <v>3.12</v>
      </c>
      <c r="T630" s="354">
        <v>-176.04</v>
      </c>
      <c r="U630" s="354">
        <v>-0.76</v>
      </c>
      <c r="V630" s="354">
        <v>0.1</v>
      </c>
      <c r="W630" s="354">
        <v>-1.37</v>
      </c>
      <c r="X630" s="354">
        <v>-1.1399999999999999</v>
      </c>
      <c r="Y630" s="374">
        <f t="shared" si="22"/>
        <v>-14.700000000000001</v>
      </c>
      <c r="Z630" s="374">
        <f t="shared" si="23"/>
        <v>-0.16788321167883224</v>
      </c>
      <c r="AA630" s="354"/>
      <c r="AB630" s="354"/>
      <c r="AC630" s="354"/>
      <c r="AD630" s="354"/>
      <c r="AE630" s="354"/>
      <c r="AF630" s="354"/>
      <c r="AG630" s="354">
        <v>1.7967894237874611</v>
      </c>
      <c r="AH630" s="354">
        <v>-0.89494365901118811</v>
      </c>
      <c r="AI630" s="354">
        <v>-0.1563805568965296</v>
      </c>
      <c r="AJ630" s="354">
        <v>-0.19633845934129765</v>
      </c>
      <c r="AK630" s="354">
        <v>-128.91628217783506</v>
      </c>
      <c r="AL630" s="354">
        <v>39.6</v>
      </c>
      <c r="AM630" s="354">
        <v>3.67</v>
      </c>
      <c r="AN630" s="354">
        <v>9.48</v>
      </c>
      <c r="AO630" s="354">
        <v>10.915956760363947</v>
      </c>
      <c r="AP630" s="354">
        <v>-24.728043819293369</v>
      </c>
      <c r="AQ630" s="354">
        <v>-125.42272547680412</v>
      </c>
      <c r="AR630" s="354">
        <v>-99.897267826923695</v>
      </c>
      <c r="AS630" s="354">
        <v>1.2042600174634612</v>
      </c>
      <c r="AT630" s="354">
        <v>5.84</v>
      </c>
      <c r="AU630" s="354"/>
      <c r="AV630" s="354">
        <v>79.849999999999994</v>
      </c>
      <c r="AW630" s="354">
        <v>245.27</v>
      </c>
      <c r="AX630" s="354">
        <v>408.36</v>
      </c>
      <c r="AY630" s="374">
        <v>0.79852612282309809</v>
      </c>
      <c r="AZ630" s="374">
        <v>-20.144864588656105</v>
      </c>
      <c r="BA630" s="374">
        <v>-8.804350410079639</v>
      </c>
      <c r="BB630" s="374">
        <v>-22.804515109157268</v>
      </c>
      <c r="BC630" s="374">
        <v>-8.804350410079639</v>
      </c>
      <c r="BD630" s="354">
        <v>-13.72</v>
      </c>
      <c r="BE630" s="374">
        <v>-0.1297443336550958</v>
      </c>
      <c r="BF630" s="374">
        <v>-0.12936201976250403</v>
      </c>
      <c r="BG630" s="354">
        <v>-13.72</v>
      </c>
      <c r="BH630" s="354"/>
      <c r="BI630" s="354">
        <v>-11.55</v>
      </c>
      <c r="BJ630" s="354"/>
      <c r="BK630" s="374">
        <v>0.25551707474226804</v>
      </c>
      <c r="BL630" s="374">
        <v>-2.2238500469654698E-2</v>
      </c>
      <c r="BM630" s="354">
        <v>0</v>
      </c>
      <c r="BN630" s="354"/>
      <c r="BO630" s="374">
        <v>0</v>
      </c>
      <c r="BP630" s="374">
        <v>-4.4392046577935919E-2</v>
      </c>
      <c r="BQ630" s="374">
        <v>-9.7390108800246861E-3</v>
      </c>
      <c r="BR630" s="354">
        <v>-74.23</v>
      </c>
      <c r="BS630" s="354">
        <v>10.4</v>
      </c>
      <c r="BT630" s="354">
        <v>77</v>
      </c>
      <c r="BU630" s="354" t="s">
        <v>100</v>
      </c>
      <c r="BV630" s="354">
        <v>-74.930000000000007</v>
      </c>
      <c r="BW630" s="354">
        <v>-2014.49</v>
      </c>
      <c r="BX630" s="354">
        <v>-53.83</v>
      </c>
      <c r="BY630" s="354">
        <v>-33.78</v>
      </c>
      <c r="BZ630" s="354">
        <v>109.86027397260274</v>
      </c>
      <c r="CA630" s="354">
        <v>0</v>
      </c>
      <c r="CB630" s="354">
        <v>0.17293966109717854</v>
      </c>
      <c r="CC630" s="354">
        <v>0.68878126240571658</v>
      </c>
      <c r="CD630" s="354">
        <v>0</v>
      </c>
      <c r="CE630" s="354">
        <v>1.86</v>
      </c>
      <c r="CF630" s="354">
        <v>4.7300000000000004</v>
      </c>
      <c r="CG630" s="354">
        <v>4.22</v>
      </c>
      <c r="CH630" s="353" t="s">
        <v>100</v>
      </c>
      <c r="CI630" s="353">
        <v>695.75</v>
      </c>
    </row>
    <row r="631" spans="1:87" ht="13.5" thickBot="1">
      <c r="A631" s="353"/>
      <c r="B631" s="353" t="s">
        <v>1507</v>
      </c>
      <c r="C631" s="353" t="s">
        <v>96</v>
      </c>
      <c r="D631" s="353" t="s">
        <v>123</v>
      </c>
      <c r="E631" s="353" t="s">
        <v>182</v>
      </c>
      <c r="F631" s="353" t="s">
        <v>105</v>
      </c>
      <c r="G631" s="353">
        <v>9</v>
      </c>
      <c r="H631" s="353">
        <v>202209</v>
      </c>
      <c r="I631" s="353"/>
      <c r="J631" s="353"/>
      <c r="K631" s="354">
        <v>52068.71</v>
      </c>
      <c r="L631" s="354">
        <v>165.35</v>
      </c>
      <c r="M631" s="354">
        <v>315</v>
      </c>
      <c r="N631" s="354">
        <v>0.14000000000000001</v>
      </c>
      <c r="O631" s="354"/>
      <c r="P631" s="354"/>
      <c r="Q631" s="354"/>
      <c r="R631" s="354"/>
      <c r="S631" s="354"/>
      <c r="T631" s="354"/>
      <c r="U631" s="354"/>
      <c r="V631" s="354"/>
      <c r="W631" s="354"/>
      <c r="X631" s="354"/>
      <c r="Y631" s="374" t="e">
        <f t="shared" si="22"/>
        <v>#DIV/0!</v>
      </c>
      <c r="Z631" s="374" t="e">
        <f t="shared" si="23"/>
        <v>#DIV/0!</v>
      </c>
      <c r="AA631" s="354"/>
      <c r="AB631" s="354"/>
      <c r="AC631" s="354"/>
      <c r="AD631" s="354"/>
      <c r="AE631" s="354"/>
      <c r="AF631" s="354"/>
      <c r="AG631" s="354">
        <v>0</v>
      </c>
      <c r="AH631" s="354">
        <v>15071.887671653572</v>
      </c>
      <c r="AI631" s="354">
        <v>0</v>
      </c>
      <c r="AJ631" s="354">
        <v>0</v>
      </c>
      <c r="AK631" s="354">
        <v>0</v>
      </c>
      <c r="AL631" s="354"/>
      <c r="AM631" s="354"/>
      <c r="AN631" s="354"/>
      <c r="AO631" s="354">
        <v>0</v>
      </c>
      <c r="AP631" s="354">
        <v>0</v>
      </c>
      <c r="AQ631" s="354">
        <v>0</v>
      </c>
      <c r="AR631" s="354">
        <v>0</v>
      </c>
      <c r="AS631" s="354">
        <v>0.19474934187192161</v>
      </c>
      <c r="AT631" s="354"/>
      <c r="AU631" s="354"/>
      <c r="AV631" s="354"/>
      <c r="AW631" s="354"/>
      <c r="AX631" s="354"/>
      <c r="AY631" s="374" t="s">
        <v>1357</v>
      </c>
      <c r="AZ631" s="374" t="s">
        <v>1357</v>
      </c>
      <c r="BA631" s="374" t="s">
        <v>1357</v>
      </c>
      <c r="BB631" s="374" t="s">
        <v>1357</v>
      </c>
      <c r="BC631" s="374" t="s">
        <v>1357</v>
      </c>
      <c r="BD631" s="354"/>
      <c r="BE631" s="374">
        <v>0</v>
      </c>
      <c r="BF631" s="374">
        <v>77391.212349080568</v>
      </c>
      <c r="BG631" s="354"/>
      <c r="BH631" s="354"/>
      <c r="BI631" s="354"/>
      <c r="BJ631" s="354"/>
      <c r="BK631" s="374">
        <v>0</v>
      </c>
      <c r="BL631" s="374">
        <v>0</v>
      </c>
      <c r="BM631" s="354">
        <v>0</v>
      </c>
      <c r="BN631" s="354">
        <v>0</v>
      </c>
      <c r="BO631" s="374">
        <v>0</v>
      </c>
      <c r="BP631" s="374">
        <v>90.364456332235605</v>
      </c>
      <c r="BQ631" s="374">
        <v>0</v>
      </c>
      <c r="BR631" s="354"/>
      <c r="BS631" s="354"/>
      <c r="BT631" s="354"/>
      <c r="BU631" s="354"/>
      <c r="BV631" s="354"/>
      <c r="BW631" s="354"/>
      <c r="BX631" s="354"/>
      <c r="BY631" s="354"/>
      <c r="BZ631" s="354">
        <v>0</v>
      </c>
      <c r="CA631" s="354"/>
      <c r="CB631" s="354">
        <v>4.0004728834053807E-3</v>
      </c>
      <c r="CC631" s="354">
        <v>0</v>
      </c>
      <c r="CD631" s="354"/>
      <c r="CE631" s="354"/>
      <c r="CF631" s="354"/>
      <c r="CG631" s="354"/>
      <c r="CH631" s="353"/>
      <c r="CI631" s="353"/>
    </row>
    <row r="632" spans="1:87" ht="13.5" thickBot="1">
      <c r="A632" s="353" t="s">
        <v>1508</v>
      </c>
      <c r="B632" s="353" t="s">
        <v>1509</v>
      </c>
      <c r="C632" s="353" t="s">
        <v>96</v>
      </c>
      <c r="D632" s="353" t="s">
        <v>97</v>
      </c>
      <c r="E632" s="353" t="s">
        <v>782</v>
      </c>
      <c r="F632" s="353" t="s">
        <v>105</v>
      </c>
      <c r="G632" s="353">
        <v>12</v>
      </c>
      <c r="H632" s="353">
        <v>202112</v>
      </c>
      <c r="I632" s="353">
        <v>20221117</v>
      </c>
      <c r="J632" s="353">
        <v>20230216</v>
      </c>
      <c r="K632" s="354">
        <v>7085.01</v>
      </c>
      <c r="L632" s="354">
        <v>169.13</v>
      </c>
      <c r="M632" s="354">
        <v>42</v>
      </c>
      <c r="N632" s="354">
        <v>1.38</v>
      </c>
      <c r="O632" s="354">
        <v>1.26</v>
      </c>
      <c r="P632" s="354">
        <v>1.37</v>
      </c>
      <c r="Q632" s="354">
        <v>1.35</v>
      </c>
      <c r="R632" s="354">
        <v>0.79</v>
      </c>
      <c r="S632" s="354">
        <v>0.83</v>
      </c>
      <c r="T632" s="354">
        <v>2.06</v>
      </c>
      <c r="U632" s="354">
        <v>3.76</v>
      </c>
      <c r="V632" s="354">
        <v>3.71</v>
      </c>
      <c r="W632" s="354">
        <v>5.0599999999999996</v>
      </c>
      <c r="X632" s="354">
        <v>6.05</v>
      </c>
      <c r="Y632" s="374">
        <f t="shared" si="22"/>
        <v>0.36388140161725069</v>
      </c>
      <c r="Z632" s="374">
        <f t="shared" si="23"/>
        <v>0.19565217391304346</v>
      </c>
      <c r="AA632" s="354">
        <v>31.99</v>
      </c>
      <c r="AB632" s="354"/>
      <c r="AC632" s="354">
        <v>35.61</v>
      </c>
      <c r="AD632" s="354">
        <v>33.42</v>
      </c>
      <c r="AE632" s="354">
        <v>27.95</v>
      </c>
      <c r="AF632" s="354"/>
      <c r="AG632" s="354">
        <v>37.891946919612913</v>
      </c>
      <c r="AH632" s="354">
        <v>3.0462297595094374</v>
      </c>
      <c r="AI632" s="354">
        <v>1.4701782121299225</v>
      </c>
      <c r="AJ632" s="354">
        <v>0.4352304302002491</v>
      </c>
      <c r="AK632" s="354">
        <v>113.91816217801455</v>
      </c>
      <c r="AL632" s="354">
        <v>32.729999999999997</v>
      </c>
      <c r="AM632" s="354">
        <v>4.9800000000000004</v>
      </c>
      <c r="AN632" s="354">
        <v>4.24</v>
      </c>
      <c r="AO632" s="354">
        <v>4.3244439106322536</v>
      </c>
      <c r="AP632" s="354">
        <v>38.558278180783127</v>
      </c>
      <c r="AQ632" s="354">
        <v>111.45696335760952</v>
      </c>
      <c r="AR632" s="354">
        <v>376.49389323059989</v>
      </c>
      <c r="AS632" s="354">
        <v>8.9397815464213863</v>
      </c>
      <c r="AT632" s="354">
        <v>33.97</v>
      </c>
      <c r="AU632" s="354">
        <v>33.46</v>
      </c>
      <c r="AV632" s="354">
        <v>59.32</v>
      </c>
      <c r="AW632" s="354">
        <v>1297.08</v>
      </c>
      <c r="AX632" s="354">
        <v>1779.07</v>
      </c>
      <c r="AY632" s="374">
        <v>0.59318986069946289</v>
      </c>
      <c r="AZ632" s="374">
        <v>0.77186122433922943</v>
      </c>
      <c r="BA632" s="374">
        <v>0.72062852922255838</v>
      </c>
      <c r="BB632" s="374">
        <v>0.66666666666666685</v>
      </c>
      <c r="BC632" s="374">
        <v>0.72062852922255838</v>
      </c>
      <c r="BD632" s="354">
        <v>11.76</v>
      </c>
      <c r="BE632" s="374">
        <v>0.11805505300003429</v>
      </c>
      <c r="BF632" s="374">
        <v>6.9081988620869852E-2</v>
      </c>
      <c r="BG632" s="354">
        <v>11.75</v>
      </c>
      <c r="BH632" s="354">
        <v>13.83</v>
      </c>
      <c r="BI632" s="354">
        <v>8.4700000000000006</v>
      </c>
      <c r="BJ632" s="354">
        <v>10.33</v>
      </c>
      <c r="BK632" s="374">
        <v>-0.70396076706258048</v>
      </c>
      <c r="BL632" s="374">
        <v>-2.7313132896689008E-2</v>
      </c>
      <c r="BM632" s="354">
        <v>0</v>
      </c>
      <c r="BN632" s="354">
        <v>0</v>
      </c>
      <c r="BO632" s="374">
        <v>0</v>
      </c>
      <c r="BP632" s="374">
        <v>1.8188618100725088E-2</v>
      </c>
      <c r="BQ632" s="374">
        <v>2.5987009207084377E-3</v>
      </c>
      <c r="BR632" s="354">
        <v>137.56</v>
      </c>
      <c r="BS632" s="354">
        <v>217.85</v>
      </c>
      <c r="BT632" s="354">
        <v>206.83</v>
      </c>
      <c r="BU632" s="354">
        <v>1.93</v>
      </c>
      <c r="BV632" s="354">
        <v>96.07</v>
      </c>
      <c r="BW632" s="354">
        <v>77.19</v>
      </c>
      <c r="BX632" s="354">
        <v>8.31</v>
      </c>
      <c r="BY632" s="354">
        <v>9.6199999999999992</v>
      </c>
      <c r="BZ632" s="354">
        <v>14.731463878326997</v>
      </c>
      <c r="CA632" s="354">
        <v>0.05</v>
      </c>
      <c r="CB632" s="354">
        <v>0.2687851781279339</v>
      </c>
      <c r="CC632" s="354">
        <v>-0.85144602828364813</v>
      </c>
      <c r="CD632" s="354">
        <v>0</v>
      </c>
      <c r="CE632" s="354">
        <v>2.3199999999999998</v>
      </c>
      <c r="CF632" s="354">
        <v>2.12</v>
      </c>
      <c r="CG632" s="354">
        <v>1.22</v>
      </c>
      <c r="CH632" s="353" t="s">
        <v>100</v>
      </c>
      <c r="CI632" s="355">
        <v>1308.31</v>
      </c>
    </row>
    <row r="633" spans="1:87" ht="13.5" thickBot="1">
      <c r="A633" s="353" t="s">
        <v>1510</v>
      </c>
      <c r="B633" s="353" t="s">
        <v>1511</v>
      </c>
      <c r="C633" s="353" t="s">
        <v>108</v>
      </c>
      <c r="D633" s="353" t="s">
        <v>123</v>
      </c>
      <c r="E633" s="353" t="s">
        <v>344</v>
      </c>
      <c r="F633" s="353" t="s">
        <v>105</v>
      </c>
      <c r="G633" s="353">
        <v>12</v>
      </c>
      <c r="H633" s="353">
        <v>202112</v>
      </c>
      <c r="I633" s="353">
        <v>20221027</v>
      </c>
      <c r="J633" s="353">
        <v>20230223</v>
      </c>
      <c r="K633" s="354">
        <v>13545.51</v>
      </c>
      <c r="L633" s="354">
        <v>53.02</v>
      </c>
      <c r="M633" s="354">
        <v>255</v>
      </c>
      <c r="N633" s="354">
        <v>1.02</v>
      </c>
      <c r="O633" s="354">
        <v>0.88</v>
      </c>
      <c r="P633" s="354">
        <v>0.89</v>
      </c>
      <c r="Q633" s="354">
        <v>0.93</v>
      </c>
      <c r="R633" s="354">
        <v>1.1399999999999999</v>
      </c>
      <c r="S633" s="354">
        <v>1.1100000000000001</v>
      </c>
      <c r="T633" s="354">
        <v>-0.57999999999999996</v>
      </c>
      <c r="U633" s="354">
        <v>3.51</v>
      </c>
      <c r="V633" s="354">
        <v>3.47</v>
      </c>
      <c r="W633" s="354">
        <v>3.54</v>
      </c>
      <c r="X633" s="354">
        <v>3.73</v>
      </c>
      <c r="Y633" s="374">
        <f t="shared" si="22"/>
        <v>2.0172910662824117E-2</v>
      </c>
      <c r="Z633" s="374">
        <f t="shared" si="23"/>
        <v>5.3672316384180796E-2</v>
      </c>
      <c r="AA633" s="354">
        <v>2.65</v>
      </c>
      <c r="AB633" s="354">
        <v>1.42</v>
      </c>
      <c r="AC633" s="354">
        <v>15.1</v>
      </c>
      <c r="AD633" s="354">
        <v>14.98</v>
      </c>
      <c r="AE633" s="354">
        <v>14.21</v>
      </c>
      <c r="AF633" s="354">
        <v>10.55</v>
      </c>
      <c r="AG633" s="354">
        <v>4.9797845026595491</v>
      </c>
      <c r="AH633" s="354">
        <v>2.3855289753246267</v>
      </c>
      <c r="AI633" s="354">
        <v>3.4691053599703143</v>
      </c>
      <c r="AJ633" s="354">
        <v>3.3540523942979226</v>
      </c>
      <c r="AK633" s="354">
        <v>15.081698181818185</v>
      </c>
      <c r="AL633" s="354">
        <v>15.88</v>
      </c>
      <c r="AM633" s="354">
        <v>3.43</v>
      </c>
      <c r="AN633" s="354">
        <v>10.64</v>
      </c>
      <c r="AO633" s="354">
        <v>15.455476565287304</v>
      </c>
      <c r="AP633" s="354">
        <v>16.335311587981408</v>
      </c>
      <c r="AQ633" s="354">
        <v>22.185818732727721</v>
      </c>
      <c r="AR633" s="354">
        <v>22.946851638895168</v>
      </c>
      <c r="AS633" s="354">
        <v>0.2307862554128528</v>
      </c>
      <c r="AT633" s="354">
        <v>15.45</v>
      </c>
      <c r="AU633" s="354">
        <v>5.54</v>
      </c>
      <c r="AV633" s="354">
        <v>5.48</v>
      </c>
      <c r="AW633" s="354">
        <v>1216.3499999999999</v>
      </c>
      <c r="AX633" s="354">
        <v>1310.76</v>
      </c>
      <c r="AY633" s="374">
        <v>5.4793546456925073E-2</v>
      </c>
      <c r="AZ633" s="374">
        <v>5.6032002467812647E-2</v>
      </c>
      <c r="BA633" s="374">
        <v>4.0152037505220728E-2</v>
      </c>
      <c r="BB633" s="374">
        <v>-1.731601731601733E-2</v>
      </c>
      <c r="BC633" s="374">
        <v>4.0152037505220728E-2</v>
      </c>
      <c r="BD633" s="354">
        <v>17.12</v>
      </c>
      <c r="BE633" s="374">
        <v>9.2653756054989517E-2</v>
      </c>
      <c r="BF633" s="374">
        <v>6.029117883146437E-2</v>
      </c>
      <c r="BG633" s="354">
        <v>6.07</v>
      </c>
      <c r="BH633" s="354">
        <v>5.5</v>
      </c>
      <c r="BI633" s="354">
        <v>5.7</v>
      </c>
      <c r="BJ633" s="354">
        <v>5.15</v>
      </c>
      <c r="BK633" s="374">
        <v>-3.3165024908144172E-2</v>
      </c>
      <c r="BL633" s="374">
        <v>-2.3104004924499384E-2</v>
      </c>
      <c r="BM633" s="354">
        <v>5.32</v>
      </c>
      <c r="BN633" s="354">
        <v>6.63</v>
      </c>
      <c r="BO633" s="374">
        <v>1.2764464533848856</v>
      </c>
      <c r="BP633" s="374">
        <v>4.5594972769966109E-2</v>
      </c>
      <c r="BQ633" s="374">
        <v>6.4106506007223299E-2</v>
      </c>
      <c r="BR633" s="354">
        <v>845.47</v>
      </c>
      <c r="BS633" s="354">
        <v>1107.44</v>
      </c>
      <c r="BT633" s="354">
        <v>796.06</v>
      </c>
      <c r="BU633" s="354">
        <v>6605.68</v>
      </c>
      <c r="BV633" s="354">
        <v>534.09</v>
      </c>
      <c r="BW633" s="354">
        <v>5.61</v>
      </c>
      <c r="BX633" s="354">
        <v>47.91</v>
      </c>
      <c r="BY633" s="354">
        <v>47.91</v>
      </c>
      <c r="BZ633" s="354">
        <v>3.1487758265141266</v>
      </c>
      <c r="CA633" s="354">
        <v>61.02</v>
      </c>
      <c r="CB633" s="354">
        <v>0.63368191277143393</v>
      </c>
      <c r="CC633" s="354">
        <v>5.2307297808441762</v>
      </c>
      <c r="CD633" s="354">
        <v>1.57</v>
      </c>
      <c r="CE633" s="354">
        <v>0.6</v>
      </c>
      <c r="CF633" s="354">
        <v>5.0999999999999996</v>
      </c>
      <c r="CG633" s="354">
        <v>5.0999999999999996</v>
      </c>
      <c r="CH633" s="353" t="s">
        <v>100</v>
      </c>
      <c r="CI633" s="355">
        <v>3390.14</v>
      </c>
    </row>
    <row r="634" spans="1:87" ht="13.5" thickBot="1">
      <c r="A634" s="353" t="s">
        <v>1512</v>
      </c>
      <c r="B634" s="353" t="s">
        <v>1513</v>
      </c>
      <c r="C634" s="353" t="s">
        <v>96</v>
      </c>
      <c r="D634" s="353" t="s">
        <v>97</v>
      </c>
      <c r="E634" s="353" t="s">
        <v>354</v>
      </c>
      <c r="F634" s="353" t="s">
        <v>99</v>
      </c>
      <c r="G634" s="353">
        <v>12</v>
      </c>
      <c r="H634" s="353">
        <v>202112</v>
      </c>
      <c r="I634" s="353">
        <v>20221025</v>
      </c>
      <c r="J634" s="353">
        <v>20230125</v>
      </c>
      <c r="K634" s="354">
        <v>27734.16</v>
      </c>
      <c r="L634" s="354">
        <v>32.79</v>
      </c>
      <c r="M634" s="354">
        <v>845.81</v>
      </c>
      <c r="N634" s="354">
        <v>1.05</v>
      </c>
      <c r="O634" s="354">
        <v>0.51</v>
      </c>
      <c r="P634" s="354">
        <v>0.44</v>
      </c>
      <c r="Q634" s="354">
        <v>0.45</v>
      </c>
      <c r="R634" s="354">
        <v>0</v>
      </c>
      <c r="S634" s="354">
        <v>1.79</v>
      </c>
      <c r="T634" s="354">
        <v>4.47</v>
      </c>
      <c r="U634" s="354">
        <v>2.16</v>
      </c>
      <c r="V634" s="354">
        <v>2.0499999999999998</v>
      </c>
      <c r="W634" s="354">
        <v>2.0699999999999998</v>
      </c>
      <c r="X634" s="354">
        <v>2.25</v>
      </c>
      <c r="Y634" s="374">
        <f t="shared" si="22"/>
        <v>9.7560975609756184E-3</v>
      </c>
      <c r="Z634" s="374">
        <f t="shared" si="23"/>
        <v>8.6956521739130599E-2</v>
      </c>
      <c r="AA634" s="354">
        <v>4.4800000000000004</v>
      </c>
      <c r="AB634" s="354">
        <v>6.49</v>
      </c>
      <c r="AC634" s="354">
        <v>15.18</v>
      </c>
      <c r="AD634" s="354">
        <v>15.87</v>
      </c>
      <c r="AE634" s="354">
        <v>14.56</v>
      </c>
      <c r="AF634" s="354">
        <v>2.44</v>
      </c>
      <c r="AG634" s="354">
        <v>17.151838671411625</v>
      </c>
      <c r="AH634" s="354">
        <v>2.1814946619217084</v>
      </c>
      <c r="AI634" s="354">
        <v>3.5836298932384341</v>
      </c>
      <c r="AJ634" s="354">
        <v>1.4199288256227758</v>
      </c>
      <c r="AK634" s="354">
        <v>9.0132075471698112</v>
      </c>
      <c r="AL634" s="354">
        <v>8.5</v>
      </c>
      <c r="AM634" s="354">
        <v>2.4</v>
      </c>
      <c r="AN634" s="354">
        <v>1.92</v>
      </c>
      <c r="AO634" s="354">
        <v>2.2876339995850334</v>
      </c>
      <c r="AP634" s="354">
        <v>8.1031112199902005</v>
      </c>
      <c r="AQ634" s="354">
        <v>10.948990400529624</v>
      </c>
      <c r="AR634" s="354">
        <v>27.633166248955721</v>
      </c>
      <c r="AS634" s="354">
        <v>1.933570581257414</v>
      </c>
      <c r="AT634" s="354">
        <v>13.65</v>
      </c>
      <c r="AU634" s="354">
        <v>7.51</v>
      </c>
      <c r="AV634" s="354">
        <v>24.59</v>
      </c>
      <c r="AW634" s="354">
        <v>14082</v>
      </c>
      <c r="AX634" s="354">
        <v>14734.38</v>
      </c>
      <c r="AY634" s="374">
        <v>0.24586392993010703</v>
      </c>
      <c r="AZ634" s="374">
        <v>2.72265625</v>
      </c>
      <c r="BA634" s="374">
        <v>3.1493123772102161</v>
      </c>
      <c r="BB634" s="374">
        <v>1.4074074074074074</v>
      </c>
      <c r="BC634" s="374">
        <v>3.1493123772102161</v>
      </c>
      <c r="BD634" s="354">
        <v>15.25</v>
      </c>
      <c r="BE634" s="374">
        <v>7.7859809911744737E-2</v>
      </c>
      <c r="BF634" s="374">
        <v>6.6423463122155607E-2</v>
      </c>
      <c r="BG634" s="354">
        <v>9.81</v>
      </c>
      <c r="BH634" s="354">
        <v>8.9700000000000006</v>
      </c>
      <c r="BI634" s="354">
        <v>6.25</v>
      </c>
      <c r="BJ634" s="354">
        <v>6.26</v>
      </c>
      <c r="BK634" s="374">
        <v>-0.60377358490566035</v>
      </c>
      <c r="BL634" s="374">
        <v>-0.12614980289093297</v>
      </c>
      <c r="BM634" s="354">
        <v>3.29</v>
      </c>
      <c r="BN634" s="354">
        <v>2.66</v>
      </c>
      <c r="BO634" s="374">
        <v>0.49507340946166389</v>
      </c>
      <c r="BP634" s="374">
        <v>6.7538534424820704E-2</v>
      </c>
      <c r="BQ634" s="374">
        <v>4.3960644756123095E-2</v>
      </c>
      <c r="BR634" s="354">
        <v>2697</v>
      </c>
      <c r="BS634" s="354">
        <v>4178</v>
      </c>
      <c r="BT634" s="354">
        <v>3292</v>
      </c>
      <c r="BU634" s="354">
        <v>6989</v>
      </c>
      <c r="BV634" s="354">
        <v>1906</v>
      </c>
      <c r="BW634" s="354">
        <v>272.27</v>
      </c>
      <c r="BX634" s="354">
        <v>12.72</v>
      </c>
      <c r="BY634" s="354">
        <v>12.84</v>
      </c>
      <c r="BZ634" s="354">
        <v>6.3494809688581313</v>
      </c>
      <c r="CA634" s="354">
        <v>36.1</v>
      </c>
      <c r="CB634" s="354">
        <v>0.59812075865669045</v>
      </c>
      <c r="CC634" s="354">
        <v>1.4326310632043116</v>
      </c>
      <c r="CD634" s="354">
        <v>0.56999999999999995</v>
      </c>
      <c r="CE634" s="354">
        <v>1.51</v>
      </c>
      <c r="CF634" s="354">
        <v>1.08</v>
      </c>
      <c r="CG634" s="354">
        <v>0.66</v>
      </c>
      <c r="CH634" s="353" t="s">
        <v>100</v>
      </c>
      <c r="CI634" s="355">
        <v>12545</v>
      </c>
    </row>
    <row r="635" spans="1:87" ht="13.5" thickBot="1">
      <c r="A635" s="353" t="s">
        <v>1514</v>
      </c>
      <c r="B635" s="353" t="s">
        <v>1515</v>
      </c>
      <c r="C635" s="353" t="s">
        <v>96</v>
      </c>
      <c r="D635" s="353" t="s">
        <v>163</v>
      </c>
      <c r="E635" s="353" t="s">
        <v>1325</v>
      </c>
      <c r="F635" s="353" t="s">
        <v>99</v>
      </c>
      <c r="G635" s="353">
        <v>12</v>
      </c>
      <c r="H635" s="353">
        <v>202112</v>
      </c>
      <c r="I635" s="353">
        <v>20221025</v>
      </c>
      <c r="J635" s="353">
        <v>20230207</v>
      </c>
      <c r="K635" s="354">
        <v>53446.61</v>
      </c>
      <c r="L635" s="354">
        <v>37.619999999999997</v>
      </c>
      <c r="M635" s="354">
        <v>1421</v>
      </c>
      <c r="N635" s="354">
        <v>1.3</v>
      </c>
      <c r="O635" s="354">
        <v>1.89</v>
      </c>
      <c r="P635" s="354">
        <v>1.64</v>
      </c>
      <c r="Q635" s="354">
        <v>1.55</v>
      </c>
      <c r="R635" s="354">
        <v>19.05</v>
      </c>
      <c r="S635" s="354">
        <v>-17.989999999999998</v>
      </c>
      <c r="T635" s="354">
        <v>13.1</v>
      </c>
      <c r="U635" s="354">
        <v>6.83</v>
      </c>
      <c r="V635" s="354">
        <v>6.75</v>
      </c>
      <c r="W635" s="354">
        <v>7.05</v>
      </c>
      <c r="X635" s="354">
        <v>6.15</v>
      </c>
      <c r="Y635" s="374">
        <f t="shared" si="22"/>
        <v>4.4444444444444509E-2</v>
      </c>
      <c r="Z635" s="374">
        <f t="shared" si="23"/>
        <v>-0.12765957446808507</v>
      </c>
      <c r="AA635" s="354">
        <v>1.19</v>
      </c>
      <c r="AB635" s="354">
        <v>9.85</v>
      </c>
      <c r="AC635" s="354">
        <v>5.51</v>
      </c>
      <c r="AD635" s="354">
        <v>5.34</v>
      </c>
      <c r="AE635" s="354">
        <v>6.12</v>
      </c>
      <c r="AF635" s="354">
        <v>0.54</v>
      </c>
      <c r="AG635" s="354">
        <v>101.66436464088396</v>
      </c>
      <c r="AH635" s="354">
        <v>6.6830110497237571</v>
      </c>
      <c r="AI635" s="354">
        <v>11.89779005524862</v>
      </c>
      <c r="AJ635" s="354">
        <v>0.78038674033149169</v>
      </c>
      <c r="AK635" s="354">
        <v>3.038379382400743</v>
      </c>
      <c r="AL635" s="354">
        <v>2.44</v>
      </c>
      <c r="AM635" s="354">
        <v>0.77</v>
      </c>
      <c r="AN635" s="354">
        <v>0.36</v>
      </c>
      <c r="AO635" s="354">
        <v>0.97960192921676525</v>
      </c>
      <c r="AP635" s="354">
        <v>6.0443960097242018</v>
      </c>
      <c r="AQ635" s="354">
        <v>8.3705131181797068</v>
      </c>
      <c r="AR635" s="354">
        <v>127.61699115044247</v>
      </c>
      <c r="AS635" s="354">
        <v>20.933011049723756</v>
      </c>
      <c r="AT635" s="354">
        <v>48.95</v>
      </c>
      <c r="AU635" s="354">
        <v>-2.82</v>
      </c>
      <c r="AV635" s="354">
        <v>3.69</v>
      </c>
      <c r="AW635" s="354">
        <v>127004</v>
      </c>
      <c r="AX635" s="354">
        <v>154763.45000000001</v>
      </c>
      <c r="AY635" s="374">
        <v>3.6894313589419123E-2</v>
      </c>
      <c r="AZ635" s="374">
        <v>0.55889217364244592</v>
      </c>
      <c r="BA635" s="374">
        <v>0.40548688574012665</v>
      </c>
      <c r="BB635" s="374">
        <v>0.57091136553188282</v>
      </c>
      <c r="BC635" s="374">
        <v>0.40548688574012665</v>
      </c>
      <c r="BD635" s="354">
        <v>14.88</v>
      </c>
      <c r="BE635" s="374">
        <v>5.2851724098415133E-2</v>
      </c>
      <c r="BF635" s="374">
        <v>3.7143657711809434E-2</v>
      </c>
      <c r="BG635" s="354">
        <v>6.95</v>
      </c>
      <c r="BH635" s="354">
        <v>7.27</v>
      </c>
      <c r="BI635" s="354">
        <v>3.98</v>
      </c>
      <c r="BJ635" s="354">
        <v>3.77</v>
      </c>
      <c r="BK635" s="374">
        <v>-0.93440910146273504</v>
      </c>
      <c r="BL635" s="374">
        <v>-0.10935398410434072</v>
      </c>
      <c r="BM635" s="354">
        <v>0.96</v>
      </c>
      <c r="BN635" s="354">
        <v>2.12</v>
      </c>
      <c r="BO635" s="374">
        <v>2.6933967138576004E-2</v>
      </c>
      <c r="BP635" s="374">
        <v>0.18486890870605135</v>
      </c>
      <c r="BQ635" s="374">
        <v>2.1587461696583449E-2</v>
      </c>
      <c r="BR635" s="354">
        <v>12365</v>
      </c>
      <c r="BS635" s="354">
        <v>24416</v>
      </c>
      <c r="BT635" s="354">
        <v>22433</v>
      </c>
      <c r="BU635" s="354">
        <v>75659</v>
      </c>
      <c r="BV635" s="354">
        <v>10019</v>
      </c>
      <c r="BW635" s="354">
        <v>55.89</v>
      </c>
      <c r="BX635" s="354">
        <v>6.57</v>
      </c>
      <c r="BY635" s="354">
        <v>6.83</v>
      </c>
      <c r="BZ635" s="354">
        <v>9.7505285412262168</v>
      </c>
      <c r="CA635" s="354">
        <v>52.79</v>
      </c>
      <c r="CB635" s="354">
        <v>0.73221023379355077</v>
      </c>
      <c r="CC635" s="354">
        <v>3.8503646575572135</v>
      </c>
      <c r="CD635" s="354">
        <v>1.1100000000000001</v>
      </c>
      <c r="CE635" s="354">
        <v>1.1399999999999999</v>
      </c>
      <c r="CF635" s="354">
        <v>0.93</v>
      </c>
      <c r="CG635" s="354">
        <v>0.47</v>
      </c>
      <c r="CH635" s="353" t="s">
        <v>100</v>
      </c>
      <c r="CI635" s="355">
        <v>65815</v>
      </c>
    </row>
    <row r="636" spans="1:87" ht="13.5" thickBot="1">
      <c r="A636" s="353" t="s">
        <v>1516</v>
      </c>
      <c r="B636" s="353" t="s">
        <v>1517</v>
      </c>
      <c r="C636" s="353" t="s">
        <v>108</v>
      </c>
      <c r="D636" s="353" t="s">
        <v>129</v>
      </c>
      <c r="E636" s="353" t="s">
        <v>299</v>
      </c>
      <c r="F636" s="353" t="s">
        <v>105</v>
      </c>
      <c r="G636" s="353">
        <v>12</v>
      </c>
      <c r="H636" s="353">
        <v>202112</v>
      </c>
      <c r="I636" s="353">
        <v>20221109</v>
      </c>
      <c r="J636" s="353">
        <v>20230215</v>
      </c>
      <c r="K636" s="354">
        <v>29490.9</v>
      </c>
      <c r="L636" s="354">
        <v>44.76</v>
      </c>
      <c r="M636" s="354">
        <v>659</v>
      </c>
      <c r="N636" s="354">
        <v>0.99</v>
      </c>
      <c r="O636" s="354">
        <v>0.23</v>
      </c>
      <c r="P636" s="354">
        <v>0.35</v>
      </c>
      <c r="Q636" s="354"/>
      <c r="R636" s="354">
        <v>130.43</v>
      </c>
      <c r="S636" s="354">
        <v>95.24</v>
      </c>
      <c r="T636" s="354">
        <v>66.61</v>
      </c>
      <c r="U636" s="354">
        <v>1.22</v>
      </c>
      <c r="V636" s="354">
        <v>0.68</v>
      </c>
      <c r="W636" s="354">
        <v>1.32</v>
      </c>
      <c r="X636" s="354">
        <v>1.28</v>
      </c>
      <c r="Y636" s="374">
        <f t="shared" si="22"/>
        <v>0.94117647058823528</v>
      </c>
      <c r="Z636" s="374">
        <f t="shared" si="23"/>
        <v>-3.0303030303030276E-2</v>
      </c>
      <c r="AA636" s="354">
        <v>-36.729999999999997</v>
      </c>
      <c r="AB636" s="354">
        <v>27.89</v>
      </c>
      <c r="AC636" s="354">
        <v>36.69</v>
      </c>
      <c r="AD636" s="354">
        <v>34.020000000000003</v>
      </c>
      <c r="AE636" s="354">
        <v>35.04</v>
      </c>
      <c r="AF636" s="354">
        <v>1.22</v>
      </c>
      <c r="AG636" s="354">
        <v>18.361187053944413</v>
      </c>
      <c r="AH636" s="354">
        <v>8.6605615752900391</v>
      </c>
      <c r="AI636" s="354">
        <v>5.7517525141871415</v>
      </c>
      <c r="AJ636" s="354">
        <v>5.3305189745329571</v>
      </c>
      <c r="AK636" s="354">
        <v>48.643678480582267</v>
      </c>
      <c r="AL636" s="354">
        <v>56.79</v>
      </c>
      <c r="AM636" s="354">
        <v>8.17</v>
      </c>
      <c r="AN636" s="354">
        <v>17.059999999999999</v>
      </c>
      <c r="AO636" s="354">
        <v>1.5978498422682907</v>
      </c>
      <c r="AP636" s="354">
        <v>2.5362057811533369</v>
      </c>
      <c r="AQ636" s="354">
        <v>5.1007792434806927</v>
      </c>
      <c r="AR636" s="354">
        <v>5.5038580630086207</v>
      </c>
      <c r="AS636" s="354">
        <v>36.437467059249997</v>
      </c>
      <c r="AT636" s="354">
        <v>5.48</v>
      </c>
      <c r="AU636" s="354">
        <v>27</v>
      </c>
      <c r="AV636" s="354">
        <v>-12.9</v>
      </c>
      <c r="AW636" s="354">
        <v>1349.24</v>
      </c>
      <c r="AX636" s="354">
        <v>1818.74</v>
      </c>
      <c r="AY636" s="374">
        <v>-0.16111166056769854</v>
      </c>
      <c r="AZ636" s="374">
        <v>-0.367801597309794</v>
      </c>
      <c r="BA636" s="374">
        <v>-0.52193885632821158</v>
      </c>
      <c r="BB636" s="374">
        <v>-0.36986301369863017</v>
      </c>
      <c r="BC636" s="374">
        <v>-0.52193885632821158</v>
      </c>
      <c r="BD636" s="354">
        <v>22.78</v>
      </c>
      <c r="BE636" s="374">
        <v>0.16250270777673478</v>
      </c>
      <c r="BF636" s="374">
        <v>0.1842534054617741</v>
      </c>
      <c r="BG636" s="354">
        <v>22.78</v>
      </c>
      <c r="BH636" s="354">
        <v>21.19</v>
      </c>
      <c r="BI636" s="354">
        <v>20.329999999999998</v>
      </c>
      <c r="BJ636" s="354">
        <v>19.13</v>
      </c>
      <c r="BK636" s="374">
        <v>-7.3235685752330221E-2</v>
      </c>
      <c r="BL636" s="374">
        <v>-2.2941519979978311E-2</v>
      </c>
      <c r="BM636" s="354">
        <v>0</v>
      </c>
      <c r="BN636" s="354">
        <v>0</v>
      </c>
      <c r="BO636" s="374">
        <v>0</v>
      </c>
      <c r="BP636" s="374">
        <v>3.0954190680068935E-2</v>
      </c>
      <c r="BQ636" s="374">
        <v>0.120409283364196</v>
      </c>
      <c r="BR636" s="354">
        <v>745.38</v>
      </c>
      <c r="BS636" s="354">
        <v>784.84</v>
      </c>
      <c r="BT636" s="354">
        <v>517.94000000000005</v>
      </c>
      <c r="BU636" s="354" t="s">
        <v>100</v>
      </c>
      <c r="BV636" s="354">
        <v>478.57</v>
      </c>
      <c r="BW636" s="354">
        <v>-34.35</v>
      </c>
      <c r="BX636" s="354">
        <v>46.32</v>
      </c>
      <c r="BY636" s="354">
        <v>46.32</v>
      </c>
      <c r="BZ636" s="354">
        <v>21.131455399061032</v>
      </c>
      <c r="CA636" s="354">
        <v>0</v>
      </c>
      <c r="CB636" s="354">
        <v>0.13129766017076192</v>
      </c>
      <c r="CC636" s="354">
        <v>-1.2907838983050848</v>
      </c>
      <c r="CD636" s="354">
        <v>0</v>
      </c>
      <c r="CE636" s="354">
        <v>9.6199999999999992</v>
      </c>
      <c r="CF636" s="354">
        <v>14.5</v>
      </c>
      <c r="CG636" s="354">
        <v>12.33</v>
      </c>
      <c r="CH636" s="353" t="s">
        <v>100</v>
      </c>
      <c r="CI636" s="355">
        <v>3531.38</v>
      </c>
    </row>
    <row r="637" spans="1:87" ht="13.5" thickBot="1">
      <c r="A637" s="353" t="s">
        <v>1518</v>
      </c>
      <c r="B637" s="353" t="s">
        <v>1519</v>
      </c>
      <c r="C637" s="353" t="s">
        <v>96</v>
      </c>
      <c r="D637" s="353" t="s">
        <v>147</v>
      </c>
      <c r="E637" s="353" t="s">
        <v>542</v>
      </c>
      <c r="F637" s="353" t="s">
        <v>105</v>
      </c>
      <c r="G637" s="353">
        <v>1</v>
      </c>
      <c r="H637" s="353">
        <v>202201</v>
      </c>
      <c r="I637" s="353">
        <v>20221207</v>
      </c>
      <c r="J637" s="353">
        <v>20230316</v>
      </c>
      <c r="K637" s="354">
        <v>6268.22</v>
      </c>
      <c r="L637" s="354">
        <v>20.58</v>
      </c>
      <c r="M637" s="354">
        <v>305</v>
      </c>
      <c r="N637" s="354">
        <v>-0.48</v>
      </c>
      <c r="O637" s="354">
        <v>-0.28999999999999998</v>
      </c>
      <c r="P637" s="354">
        <v>-0.24</v>
      </c>
      <c r="Q637" s="354">
        <v>-0.17</v>
      </c>
      <c r="R637" s="354">
        <v>-6.9</v>
      </c>
      <c r="S637" s="354">
        <v>7.89</v>
      </c>
      <c r="T637" s="354">
        <v>-98.1</v>
      </c>
      <c r="U637" s="354">
        <v>-1.65</v>
      </c>
      <c r="V637" s="354">
        <v>-0.44</v>
      </c>
      <c r="W637" s="354">
        <v>-1.38</v>
      </c>
      <c r="X637" s="354">
        <v>-0.75</v>
      </c>
      <c r="Y637" s="374">
        <f t="shared" ref="Y637:Y700" si="24">(W637/V637)-1</f>
        <v>2.1363636363636362</v>
      </c>
      <c r="Z637" s="374">
        <f t="shared" ref="Z637:Z700" si="25">(X637/W637)-1</f>
        <v>-0.4565217391304347</v>
      </c>
      <c r="AA637" s="354"/>
      <c r="AB637" s="354"/>
      <c r="AC637" s="354"/>
      <c r="AD637" s="354"/>
      <c r="AE637" s="354"/>
      <c r="AF637" s="354"/>
      <c r="AG637" s="354">
        <v>19.574950690335307</v>
      </c>
      <c r="AH637" s="354">
        <v>-1.6725838264299804</v>
      </c>
      <c r="AI637" s="354">
        <v>-1.118671926364234</v>
      </c>
      <c r="AJ637" s="354">
        <v>-1.334319526627219</v>
      </c>
      <c r="AK637" s="354">
        <v>-18.593476344401999</v>
      </c>
      <c r="AL637" s="354"/>
      <c r="AM637" s="354">
        <v>5.03</v>
      </c>
      <c r="AN637" s="354">
        <v>1.05</v>
      </c>
      <c r="AO637" s="354">
        <v>1.0240751003409072</v>
      </c>
      <c r="AP637" s="354">
        <v>-13.694273523467324</v>
      </c>
      <c r="AQ637" s="354">
        <v>-17.919659124302086</v>
      </c>
      <c r="AR637" s="354">
        <v>-15.023552599162356</v>
      </c>
      <c r="AS637" s="354">
        <v>3.425706771860618</v>
      </c>
      <c r="AT637" s="354">
        <v>4.09</v>
      </c>
      <c r="AU637" s="354">
        <v>-11.33</v>
      </c>
      <c r="AV637" s="354">
        <v>18.09</v>
      </c>
      <c r="AW637" s="354">
        <v>6010.7</v>
      </c>
      <c r="AX637" s="354">
        <v>6035</v>
      </c>
      <c r="AY637" s="374">
        <v>-0.21283637488400867</v>
      </c>
      <c r="AZ637" s="374">
        <v>0.54279040135909962</v>
      </c>
      <c r="BA637" s="374">
        <v>0.40490490490490488</v>
      </c>
      <c r="BB637" s="374">
        <v>0.38475836431226762</v>
      </c>
      <c r="BC637" s="374">
        <v>0.40490490490490488</v>
      </c>
      <c r="BD637" s="354">
        <v>-35.44</v>
      </c>
      <c r="BE637" s="374">
        <v>-0.30257238435805744</v>
      </c>
      <c r="BF637" s="374">
        <v>-0.15313769751693002</v>
      </c>
      <c r="BG637" s="354">
        <v>-34.6</v>
      </c>
      <c r="BH637" s="354">
        <v>-6.49</v>
      </c>
      <c r="BI637" s="354">
        <v>-15.68</v>
      </c>
      <c r="BJ637" s="354">
        <v>-1.75</v>
      </c>
      <c r="BK637" s="374">
        <v>0.19277108433734941</v>
      </c>
      <c r="BL637" s="374">
        <v>-1.1016507968495477E-2</v>
      </c>
      <c r="BM637" s="354">
        <v>0</v>
      </c>
      <c r="BN637" s="354">
        <v>3.88</v>
      </c>
      <c r="BO637" s="374">
        <v>0</v>
      </c>
      <c r="BP637" s="374">
        <v>-8.041268396297982E-2</v>
      </c>
      <c r="BQ637" s="374">
        <v>-6.4149977241693218E-2</v>
      </c>
      <c r="BR637" s="354">
        <v>-368.5</v>
      </c>
      <c r="BS637" s="354">
        <v>-291.3</v>
      </c>
      <c r="BT637" s="354">
        <v>-254</v>
      </c>
      <c r="BU637" s="354">
        <v>40.5</v>
      </c>
      <c r="BV637" s="354">
        <v>-381.3</v>
      </c>
      <c r="BW637" s="354">
        <v>-77.099999999999994</v>
      </c>
      <c r="BX637" s="354">
        <v>-8.5399999999999991</v>
      </c>
      <c r="BY637" s="354">
        <v>-8.39</v>
      </c>
      <c r="BZ637" s="354">
        <v>-97.148148148148167</v>
      </c>
      <c r="CA637" s="354">
        <v>2.2599999999999998</v>
      </c>
      <c r="CB637" s="354">
        <v>0.62528216704288941</v>
      </c>
      <c r="CC637" s="354">
        <v>0.51493375252638673</v>
      </c>
      <c r="CD637" s="354">
        <v>0.02</v>
      </c>
      <c r="CE637" s="354">
        <v>1.63</v>
      </c>
      <c r="CF637" s="354">
        <v>1.24</v>
      </c>
      <c r="CG637" s="354">
        <v>1.1399999999999999</v>
      </c>
      <c r="CH637" s="353" t="s">
        <v>100</v>
      </c>
      <c r="CI637" s="355">
        <v>1602.5</v>
      </c>
    </row>
    <row r="638" spans="1:87" ht="13.5" thickBot="1">
      <c r="A638" s="353" t="s">
        <v>1520</v>
      </c>
      <c r="B638" s="353" t="s">
        <v>1521</v>
      </c>
      <c r="C638" s="353" t="s">
        <v>96</v>
      </c>
      <c r="D638" s="353" t="s">
        <v>129</v>
      </c>
      <c r="E638" s="353" t="s">
        <v>139</v>
      </c>
      <c r="F638" s="353" t="s">
        <v>105</v>
      </c>
      <c r="G638" s="353">
        <v>12</v>
      </c>
      <c r="H638" s="353">
        <v>202112</v>
      </c>
      <c r="I638" s="353">
        <v>20221108</v>
      </c>
      <c r="J638" s="353">
        <v>20230216</v>
      </c>
      <c r="K638" s="354">
        <v>7223.61</v>
      </c>
      <c r="L638" s="354">
        <v>72.349999999999994</v>
      </c>
      <c r="M638" s="354">
        <v>100</v>
      </c>
      <c r="N638" s="354">
        <v>1.05</v>
      </c>
      <c r="O638" s="354">
        <v>0.52</v>
      </c>
      <c r="P638" s="354">
        <v>0.56000000000000005</v>
      </c>
      <c r="Q638" s="354">
        <v>0.52</v>
      </c>
      <c r="R638" s="354">
        <v>-3.85</v>
      </c>
      <c r="S638" s="354">
        <v>3.7</v>
      </c>
      <c r="T638" s="354">
        <v>-1.69</v>
      </c>
      <c r="U638" s="354">
        <v>1.97</v>
      </c>
      <c r="V638" s="354">
        <v>2.02</v>
      </c>
      <c r="W638" s="354">
        <v>2.0299999999999998</v>
      </c>
      <c r="X638" s="354">
        <v>2.34</v>
      </c>
      <c r="Y638" s="374">
        <f t="shared" si="24"/>
        <v>4.9504950495049549E-3</v>
      </c>
      <c r="Z638" s="374">
        <f t="shared" si="25"/>
        <v>0.15270935960591148</v>
      </c>
      <c r="AA638" s="354">
        <v>7.41</v>
      </c>
      <c r="AB638" s="354">
        <v>11.23</v>
      </c>
      <c r="AC638" s="354">
        <v>36.729999999999997</v>
      </c>
      <c r="AD638" s="354">
        <v>35.6</v>
      </c>
      <c r="AE638" s="354">
        <v>30.93</v>
      </c>
      <c r="AF638" s="354">
        <v>3.17</v>
      </c>
      <c r="AG638" s="354">
        <v>10.018524465138682</v>
      </c>
      <c r="AH638" s="354">
        <v>1.557530205113796</v>
      </c>
      <c r="AI638" s="354">
        <v>1.9141211415726729</v>
      </c>
      <c r="AJ638" s="354">
        <v>1.1840605306466505</v>
      </c>
      <c r="AK638" s="354">
        <v>37.421873905612699</v>
      </c>
      <c r="AL638" s="354">
        <v>25.86</v>
      </c>
      <c r="AM638" s="354">
        <v>4.09</v>
      </c>
      <c r="AN638" s="354">
        <v>7.24</v>
      </c>
      <c r="AO638" s="354">
        <v>7.0153127810842921</v>
      </c>
      <c r="AP638" s="354">
        <v>25.035297380960039</v>
      </c>
      <c r="AQ638" s="354">
        <v>36.718199909827732</v>
      </c>
      <c r="AR638" s="354">
        <v>59.357677170025603</v>
      </c>
      <c r="AS638" s="354">
        <v>4.0670132059567292</v>
      </c>
      <c r="AT638" s="354">
        <v>17.670000000000002</v>
      </c>
      <c r="AU638" s="354">
        <v>9.73</v>
      </c>
      <c r="AV638" s="354">
        <v>21.43</v>
      </c>
      <c r="AW638" s="354">
        <v>958.1</v>
      </c>
      <c r="AX638" s="354">
        <v>1025.43</v>
      </c>
      <c r="AY638" s="374">
        <v>0.21425982393839615</v>
      </c>
      <c r="AZ638" s="374">
        <v>0.4585814146746835</v>
      </c>
      <c r="BA638" s="374">
        <v>0.54310662012150801</v>
      </c>
      <c r="BB638" s="374">
        <v>0.42307692307692302</v>
      </c>
      <c r="BC638" s="374">
        <v>0.54310662012150801</v>
      </c>
      <c r="BD638" s="354">
        <v>11.59</v>
      </c>
      <c r="BE638" s="374">
        <v>0.10491318258442152</v>
      </c>
      <c r="BF638" s="374">
        <v>8.0735829967411465E-2</v>
      </c>
      <c r="BG638" s="354">
        <v>11.59</v>
      </c>
      <c r="BH638" s="354">
        <v>12.84</v>
      </c>
      <c r="BI638" s="354">
        <v>10.32</v>
      </c>
      <c r="BJ638" s="354">
        <v>11.67</v>
      </c>
      <c r="BK638" s="374">
        <v>-0.38140773594203808</v>
      </c>
      <c r="BL638" s="374">
        <v>-7.2871071330554121E-2</v>
      </c>
      <c r="BM638" s="354">
        <v>0</v>
      </c>
      <c r="BN638" s="354">
        <v>0</v>
      </c>
      <c r="BO638" s="374">
        <v>0</v>
      </c>
      <c r="BP638" s="374">
        <v>2.1744104496911856E-2</v>
      </c>
      <c r="BQ638" s="374">
        <v>1.6530232174321518E-2</v>
      </c>
      <c r="BR638" s="354">
        <v>180.41</v>
      </c>
      <c r="BS638" s="354">
        <v>253.05</v>
      </c>
      <c r="BT638" s="354">
        <v>284.07</v>
      </c>
      <c r="BU638" s="354" t="s">
        <v>100</v>
      </c>
      <c r="BV638" s="354">
        <v>149.19</v>
      </c>
      <c r="BW638" s="354">
        <v>45.86</v>
      </c>
      <c r="BX638" s="354">
        <v>15.55</v>
      </c>
      <c r="BY638" s="354">
        <v>20.29</v>
      </c>
      <c r="BZ638" s="354">
        <v>17.69577231279359</v>
      </c>
      <c r="CA638" s="354">
        <v>0</v>
      </c>
      <c r="CB638" s="354">
        <v>0.107462540070589</v>
      </c>
      <c r="CC638" s="354">
        <v>-0.47978081134119011</v>
      </c>
      <c r="CD638" s="354">
        <v>0</v>
      </c>
      <c r="CE638" s="354">
        <v>6.33</v>
      </c>
      <c r="CF638" s="354">
        <v>4.4800000000000004</v>
      </c>
      <c r="CG638" s="354">
        <v>3.3</v>
      </c>
      <c r="CH638" s="353" t="s">
        <v>100</v>
      </c>
      <c r="CI638" s="355">
        <v>1741.39</v>
      </c>
    </row>
    <row r="639" spans="1:87" ht="13.5" thickBot="1">
      <c r="A639" s="353" t="s">
        <v>1522</v>
      </c>
      <c r="B639" s="353" t="s">
        <v>1523</v>
      </c>
      <c r="C639" s="353" t="s">
        <v>96</v>
      </c>
      <c r="D639" s="353" t="s">
        <v>97</v>
      </c>
      <c r="E639" s="353" t="s">
        <v>1524</v>
      </c>
      <c r="F639" s="353" t="s">
        <v>99</v>
      </c>
      <c r="G639" s="353">
        <v>12</v>
      </c>
      <c r="H639" s="353">
        <v>202112</v>
      </c>
      <c r="I639" s="353">
        <v>20221102</v>
      </c>
      <c r="J639" s="353">
        <v>20230215</v>
      </c>
      <c r="K639" s="354">
        <v>5884.54</v>
      </c>
      <c r="L639" s="354">
        <v>92.88</v>
      </c>
      <c r="M639" s="354">
        <v>63</v>
      </c>
      <c r="N639" s="354">
        <v>1.1399999999999999</v>
      </c>
      <c r="O639" s="354">
        <v>1.62</v>
      </c>
      <c r="P639" s="354">
        <v>1.74</v>
      </c>
      <c r="Q639" s="354">
        <v>1.55</v>
      </c>
      <c r="R639" s="354">
        <v>8.02</v>
      </c>
      <c r="S639" s="354">
        <v>12.83</v>
      </c>
      <c r="T639" s="354">
        <v>9.08</v>
      </c>
      <c r="U639" s="354">
        <v>9.34</v>
      </c>
      <c r="V639" s="354">
        <v>9.51</v>
      </c>
      <c r="W639" s="354">
        <v>8.6199999999999992</v>
      </c>
      <c r="X639" s="354">
        <v>7.46</v>
      </c>
      <c r="Y639" s="374">
        <f t="shared" si="24"/>
        <v>-9.3585699263932787E-2</v>
      </c>
      <c r="Z639" s="374">
        <f t="shared" si="25"/>
        <v>-0.13457076566125281</v>
      </c>
      <c r="AA639" s="354">
        <v>25.52</v>
      </c>
      <c r="AB639" s="354">
        <v>10</v>
      </c>
      <c r="AC639" s="354">
        <v>9.94</v>
      </c>
      <c r="AD639" s="354">
        <v>10.78</v>
      </c>
      <c r="AE639" s="354">
        <v>12.45</v>
      </c>
      <c r="AF639" s="354">
        <v>1.08</v>
      </c>
      <c r="AG639" s="354">
        <v>72.451930779126684</v>
      </c>
      <c r="AH639" s="354">
        <v>6.784993002595531</v>
      </c>
      <c r="AI639" s="354">
        <v>0.3067199446588682</v>
      </c>
      <c r="AJ639" s="354">
        <v>-1.0746107174494131</v>
      </c>
      <c r="AK639" s="354">
        <v>308.68550170515465</v>
      </c>
      <c r="AL639" s="354">
        <v>8.2100000000000009</v>
      </c>
      <c r="AM639" s="354">
        <v>2.56</v>
      </c>
      <c r="AN639" s="354">
        <v>1.28</v>
      </c>
      <c r="AO639" s="354">
        <v>1.6222045707654389</v>
      </c>
      <c r="AP639" s="354">
        <v>10.229508280590997</v>
      </c>
      <c r="AQ639" s="354">
        <v>383.18947077731963</v>
      </c>
      <c r="AR639" s="354">
        <v>-109.37156252232636</v>
      </c>
      <c r="AS639" s="354">
        <v>3.6349633606425278</v>
      </c>
      <c r="AT639" s="354">
        <v>36.340000000000003</v>
      </c>
      <c r="AU639" s="354">
        <v>22.67</v>
      </c>
      <c r="AV639" s="354">
        <v>50.38</v>
      </c>
      <c r="AW639" s="354">
        <v>3737.18</v>
      </c>
      <c r="AX639" s="354">
        <v>4586.4799999999996</v>
      </c>
      <c r="AY639" s="374">
        <v>0.50377595364558181</v>
      </c>
      <c r="AZ639" s="374">
        <v>0.52690443679167775</v>
      </c>
      <c r="BA639" s="374">
        <v>0.50517004587711278</v>
      </c>
      <c r="BB639" s="374">
        <v>0.51693404634581097</v>
      </c>
      <c r="BC639" s="374">
        <v>0.50517004587711278</v>
      </c>
      <c r="BD639" s="354">
        <v>26.03</v>
      </c>
      <c r="BE639" s="374">
        <v>0.15323787061750527</v>
      </c>
      <c r="BF639" s="374">
        <v>9.9500238230210356E-2</v>
      </c>
      <c r="BG639" s="354">
        <v>17.18</v>
      </c>
      <c r="BH639" s="354">
        <v>18.91</v>
      </c>
      <c r="BI639" s="354">
        <v>11.62</v>
      </c>
      <c r="BJ639" s="354">
        <v>13.35</v>
      </c>
      <c r="BK639" s="374">
        <v>-4.5035567010309281</v>
      </c>
      <c r="BL639" s="374">
        <v>-1.9065477582914065E-2</v>
      </c>
      <c r="BM639" s="354">
        <v>0</v>
      </c>
      <c r="BN639" s="354">
        <v>0</v>
      </c>
      <c r="BO639" s="374">
        <v>0</v>
      </c>
      <c r="BP639" s="374">
        <v>7.166236800375507E-2</v>
      </c>
      <c r="BQ639" s="374">
        <v>-1.134992308248218E-2</v>
      </c>
      <c r="BR639" s="354">
        <v>724.48</v>
      </c>
      <c r="BS639" s="354">
        <v>819.11</v>
      </c>
      <c r="BT639" s="354">
        <v>713.57</v>
      </c>
      <c r="BU639" s="354">
        <v>902.09</v>
      </c>
      <c r="BV639" s="354">
        <v>533.39</v>
      </c>
      <c r="BW639" s="354">
        <v>52.69</v>
      </c>
      <c r="BX639" s="354">
        <v>10.29</v>
      </c>
      <c r="BY639" s="354">
        <v>13.15</v>
      </c>
      <c r="BZ639" s="354">
        <v>14.154688615274804</v>
      </c>
      <c r="CA639" s="354">
        <v>37.130000000000003</v>
      </c>
      <c r="CB639" s="354">
        <v>0.54128734327266892</v>
      </c>
      <c r="CC639" s="354">
        <v>1.9889350482792976</v>
      </c>
      <c r="CD639" s="354">
        <v>0.55000000000000004</v>
      </c>
      <c r="CE639" s="354">
        <v>2.09</v>
      </c>
      <c r="CF639" s="354">
        <v>0.66</v>
      </c>
      <c r="CG639" s="354">
        <v>0.18</v>
      </c>
      <c r="CH639" s="353" t="s">
        <v>100</v>
      </c>
      <c r="CI639" s="355">
        <v>2214.09</v>
      </c>
    </row>
    <row r="640" spans="1:87" ht="13.5" thickBot="1">
      <c r="A640" s="353" t="s">
        <v>1525</v>
      </c>
      <c r="B640" s="353" t="s">
        <v>1526</v>
      </c>
      <c r="C640" s="353" t="s">
        <v>108</v>
      </c>
      <c r="D640" s="353" t="s">
        <v>163</v>
      </c>
      <c r="E640" s="353" t="s">
        <v>164</v>
      </c>
      <c r="F640" s="353" t="s">
        <v>105</v>
      </c>
      <c r="G640" s="353">
        <v>12</v>
      </c>
      <c r="H640" s="353">
        <v>202112</v>
      </c>
      <c r="I640" s="353">
        <v>20221028</v>
      </c>
      <c r="J640" s="353">
        <v>20230127</v>
      </c>
      <c r="K640" s="354">
        <v>6314.95</v>
      </c>
      <c r="L640" s="354">
        <v>26.92</v>
      </c>
      <c r="M640" s="354">
        <v>235</v>
      </c>
      <c r="N640" s="354">
        <v>0.93</v>
      </c>
      <c r="O640" s="354">
        <v>0.39</v>
      </c>
      <c r="P640" s="354">
        <v>0.39</v>
      </c>
      <c r="Q640" s="354">
        <v>0.43</v>
      </c>
      <c r="R640" s="354">
        <v>-20.51</v>
      </c>
      <c r="S640" s="354">
        <v>-18.420000000000002</v>
      </c>
      <c r="T640" s="354">
        <v>-5.09</v>
      </c>
      <c r="U640" s="354">
        <v>1.34</v>
      </c>
      <c r="V640" s="354">
        <v>1.48</v>
      </c>
      <c r="W640" s="354">
        <v>1.38</v>
      </c>
      <c r="X640" s="354">
        <v>1.82</v>
      </c>
      <c r="Y640" s="374">
        <f t="shared" si="24"/>
        <v>-6.7567567567567655E-2</v>
      </c>
      <c r="Z640" s="374">
        <f t="shared" si="25"/>
        <v>0.31884057971014501</v>
      </c>
      <c r="AA640" s="354">
        <v>-0.16</v>
      </c>
      <c r="AB640" s="354">
        <v>16.559999999999999</v>
      </c>
      <c r="AC640" s="354">
        <v>20.09</v>
      </c>
      <c r="AD640" s="354">
        <v>19.45</v>
      </c>
      <c r="AE640" s="354">
        <v>14.76</v>
      </c>
      <c r="AF640" s="354">
        <v>1.17</v>
      </c>
      <c r="AG640" s="354">
        <v>7.9767278591027502</v>
      </c>
      <c r="AH640" s="354">
        <v>1.3694133405630118</v>
      </c>
      <c r="AI640" s="354">
        <v>1.2932222555190189</v>
      </c>
      <c r="AJ640" s="354">
        <v>0.71845638207836959</v>
      </c>
      <c r="AK640" s="354">
        <v>20.622905216935298</v>
      </c>
      <c r="AL640" s="354">
        <v>13.84</v>
      </c>
      <c r="AM640" s="354">
        <v>3.1</v>
      </c>
      <c r="AN640" s="354">
        <v>3.42</v>
      </c>
      <c r="AO640" s="354">
        <v>3.2226548853533807</v>
      </c>
      <c r="AP640" s="354">
        <v>12.900462273789392</v>
      </c>
      <c r="AQ640" s="354">
        <v>19.877666730963433</v>
      </c>
      <c r="AR640" s="354">
        <v>35.779821357990031</v>
      </c>
      <c r="AS640" s="354">
        <v>1.0334578394514824</v>
      </c>
      <c r="AT640" s="354">
        <v>8.67</v>
      </c>
      <c r="AU640" s="354">
        <v>-0.86</v>
      </c>
      <c r="AV640" s="354">
        <v>2.5499999999999998</v>
      </c>
      <c r="AW640" s="354">
        <v>1731.17</v>
      </c>
      <c r="AX640" s="354">
        <v>1923.32</v>
      </c>
      <c r="AY640" s="374">
        <v>2.5459539002378705E-2</v>
      </c>
      <c r="AZ640" s="374">
        <v>3.8075362898811554E-2</v>
      </c>
      <c r="BA640" s="374">
        <v>2.5593117473979098E-2</v>
      </c>
      <c r="BB640" s="374">
        <v>4.8952601916773142E-2</v>
      </c>
      <c r="BC640" s="374">
        <v>2.5593117473979098E-2</v>
      </c>
      <c r="BD640" s="354">
        <v>16.059999999999999</v>
      </c>
      <c r="BE640" s="374">
        <v>0.17781962796409478</v>
      </c>
      <c r="BF640" s="374">
        <v>0.1565087664687124</v>
      </c>
      <c r="BG640" s="354">
        <v>16.059999999999999</v>
      </c>
      <c r="BH640" s="354">
        <v>20.059999999999999</v>
      </c>
      <c r="BI640" s="354">
        <v>14.23</v>
      </c>
      <c r="BJ640" s="354">
        <v>17.649999999999999</v>
      </c>
      <c r="BK640" s="374">
        <v>-0.44444477427429829</v>
      </c>
      <c r="BL640" s="374">
        <v>-7.2055344446124922E-2</v>
      </c>
      <c r="BM640" s="354">
        <v>1.78</v>
      </c>
      <c r="BN640" s="354">
        <v>1.74</v>
      </c>
      <c r="BO640" s="374">
        <v>0.35051506056064552</v>
      </c>
      <c r="BP640" s="374">
        <v>5.1346581948369392E-2</v>
      </c>
      <c r="BQ640" s="374">
        <v>2.693874698456579E-2</v>
      </c>
      <c r="BR640" s="354">
        <v>416.35</v>
      </c>
      <c r="BS640" s="354">
        <v>515.46</v>
      </c>
      <c r="BT640" s="354">
        <v>459.91</v>
      </c>
      <c r="BU640" s="354" t="s">
        <v>100</v>
      </c>
      <c r="BV640" s="354">
        <v>360.8</v>
      </c>
      <c r="BW640" s="354">
        <v>3.81</v>
      </c>
      <c r="BX640" s="354">
        <v>17.170000000000002</v>
      </c>
      <c r="BY640" s="354">
        <v>17.170000000000002</v>
      </c>
      <c r="BZ640" s="354">
        <v>0</v>
      </c>
      <c r="CA640" s="354">
        <v>0</v>
      </c>
      <c r="CB640" s="354">
        <v>0.11996479567858664</v>
      </c>
      <c r="CC640" s="354">
        <v>-0.48365439985369602</v>
      </c>
      <c r="CD640" s="354">
        <v>0</v>
      </c>
      <c r="CE640" s="354">
        <v>3.73</v>
      </c>
      <c r="CF640" s="354">
        <v>3.06</v>
      </c>
      <c r="CG640" s="354">
        <v>1.69</v>
      </c>
      <c r="CH640" s="353" t="s">
        <v>100</v>
      </c>
      <c r="CI640" s="355">
        <v>1937.99</v>
      </c>
    </row>
    <row r="641" spans="1:87" ht="13.5" thickBot="1">
      <c r="A641" s="353" t="s">
        <v>1527</v>
      </c>
      <c r="B641" s="353" t="s">
        <v>1528</v>
      </c>
      <c r="C641" s="353" t="s">
        <v>96</v>
      </c>
      <c r="D641" s="353" t="s">
        <v>197</v>
      </c>
      <c r="E641" s="353" t="s">
        <v>220</v>
      </c>
      <c r="F641" s="353" t="s">
        <v>105</v>
      </c>
      <c r="G641" s="353">
        <v>12</v>
      </c>
      <c r="H641" s="353">
        <v>202112</v>
      </c>
      <c r="I641" s="353">
        <v>20221103</v>
      </c>
      <c r="J641" s="353">
        <v>20230215</v>
      </c>
      <c r="K641" s="354">
        <v>29329.57</v>
      </c>
      <c r="L641" s="354">
        <v>16.649999999999999</v>
      </c>
      <c r="M641" s="354">
        <v>1761.54</v>
      </c>
      <c r="N641" s="354">
        <v>0.3</v>
      </c>
      <c r="O641" s="354">
        <v>0.11</v>
      </c>
      <c r="P641" s="354">
        <v>0.18</v>
      </c>
      <c r="Q641" s="354">
        <v>0.21</v>
      </c>
      <c r="R641" s="354">
        <v>18.18</v>
      </c>
      <c r="S641" s="354">
        <v>4.3499999999999996</v>
      </c>
      <c r="T641" s="354">
        <v>13.06</v>
      </c>
      <c r="U641" s="354">
        <v>0.98</v>
      </c>
      <c r="V641" s="354">
        <v>1.1100000000000001</v>
      </c>
      <c r="W641" s="354">
        <v>0.8</v>
      </c>
      <c r="X641" s="354">
        <v>0.84</v>
      </c>
      <c r="Y641" s="374">
        <f t="shared" si="24"/>
        <v>-0.27927927927927931</v>
      </c>
      <c r="Z641" s="374">
        <f t="shared" si="25"/>
        <v>4.9999999999999822E-2</v>
      </c>
      <c r="AA641" s="354">
        <v>25.02</v>
      </c>
      <c r="AB641" s="354">
        <v>2</v>
      </c>
      <c r="AC641" s="354">
        <v>16.989999999999998</v>
      </c>
      <c r="AD641" s="354">
        <v>20.85</v>
      </c>
      <c r="AE641" s="354">
        <v>19.89</v>
      </c>
      <c r="AF641" s="354">
        <v>10.43</v>
      </c>
      <c r="AG641" s="354">
        <v>6.5322398190045252</v>
      </c>
      <c r="AH641" s="354">
        <v>1.0707013574660631</v>
      </c>
      <c r="AI641" s="354">
        <v>2.303733031674208</v>
      </c>
      <c r="AJ641" s="354">
        <v>0.70475113122171951</v>
      </c>
      <c r="AK641" s="354">
        <v>7.3359194696783696</v>
      </c>
      <c r="AL641" s="354">
        <v>7.11</v>
      </c>
      <c r="AM641" s="354">
        <v>0.91</v>
      </c>
      <c r="AN641" s="354">
        <v>2.54</v>
      </c>
      <c r="AO641" s="354">
        <v>2.5746125205645507</v>
      </c>
      <c r="AP641" s="354">
        <v>5.5702884975646301</v>
      </c>
      <c r="AQ641" s="354">
        <v>7.3003191750552396</v>
      </c>
      <c r="AR641" s="354">
        <v>23.863723916532901</v>
      </c>
      <c r="AS641" s="354">
        <v>2.9638009049773757</v>
      </c>
      <c r="AT641" s="354">
        <v>18.329999999999998</v>
      </c>
      <c r="AU641" s="354">
        <v>13.14</v>
      </c>
      <c r="AV641" s="354">
        <v>-4.84</v>
      </c>
      <c r="AW641" s="354">
        <v>11985</v>
      </c>
      <c r="AX641" s="354">
        <v>11136.4</v>
      </c>
      <c r="AY641" s="374">
        <v>-4.8431917427550618E-2</v>
      </c>
      <c r="AZ641" s="374">
        <v>-0.12994836488812392</v>
      </c>
      <c r="BA641" s="374">
        <v>-2.6613439787092481E-2</v>
      </c>
      <c r="BB641" s="374">
        <v>-0.12977099236641232</v>
      </c>
      <c r="BC641" s="374">
        <v>-2.6613439787092481E-2</v>
      </c>
      <c r="BD641" s="354">
        <v>5.34</v>
      </c>
      <c r="BE641" s="374">
        <v>8.8059836398969582E-2</v>
      </c>
      <c r="BF641" s="374">
        <v>4.0891711489858075E-2</v>
      </c>
      <c r="BG641" s="354">
        <v>4.6100000000000003</v>
      </c>
      <c r="BH641" s="354">
        <v>4.29</v>
      </c>
      <c r="BI641" s="354">
        <v>3.7</v>
      </c>
      <c r="BJ641" s="354">
        <v>3.29</v>
      </c>
      <c r="BK641" s="374">
        <v>-0.69408298551436287</v>
      </c>
      <c r="BL641" s="374">
        <v>-0.24478309810373192</v>
      </c>
      <c r="BM641" s="354">
        <v>2.4</v>
      </c>
      <c r="BN641" s="354">
        <v>1.46</v>
      </c>
      <c r="BO641" s="374">
        <v>0.52862546222926576</v>
      </c>
      <c r="BP641" s="374">
        <v>6.3355109909234528E-2</v>
      </c>
      <c r="BQ641" s="374">
        <v>4.1701250368149083E-2</v>
      </c>
      <c r="BR641" s="354">
        <v>4987</v>
      </c>
      <c r="BS641" s="354">
        <v>7089</v>
      </c>
      <c r="BT641" s="354">
        <v>4167</v>
      </c>
      <c r="BU641" s="354">
        <v>5135</v>
      </c>
      <c r="BV641" s="354">
        <v>2022</v>
      </c>
      <c r="BW641" s="354">
        <v>-12.99</v>
      </c>
      <c r="BX641" s="354">
        <v>16.39</v>
      </c>
      <c r="BY641" s="354">
        <v>15</v>
      </c>
      <c r="BZ641" s="354">
        <v>9.8409090909090917</v>
      </c>
      <c r="CA641" s="354">
        <v>13.6</v>
      </c>
      <c r="CB641" s="354">
        <v>0.30435812411179536</v>
      </c>
      <c r="CC641" s="354">
        <v>-2.7163731734732108E-2</v>
      </c>
      <c r="CD641" s="354">
        <v>0.16</v>
      </c>
      <c r="CE641" s="354">
        <v>3.76</v>
      </c>
      <c r="CF641" s="354">
        <v>3.12</v>
      </c>
      <c r="CG641" s="354">
        <v>2.82</v>
      </c>
      <c r="CH641" s="353" t="s">
        <v>100</v>
      </c>
      <c r="CI641" s="355">
        <v>32307</v>
      </c>
    </row>
    <row r="642" spans="1:87" ht="13.5" thickBot="1">
      <c r="A642" s="353" t="s">
        <v>1529</v>
      </c>
      <c r="B642" s="353" t="s">
        <v>1530</v>
      </c>
      <c r="C642" s="353" t="s">
        <v>96</v>
      </c>
      <c r="D642" s="353" t="s">
        <v>412</v>
      </c>
      <c r="E642" s="353" t="s">
        <v>428</v>
      </c>
      <c r="F642" s="353" t="s">
        <v>105</v>
      </c>
      <c r="G642" s="353">
        <v>12</v>
      </c>
      <c r="H642" s="353">
        <v>202112</v>
      </c>
      <c r="I642" s="353">
        <v>20221103</v>
      </c>
      <c r="J642" s="353">
        <v>20230307</v>
      </c>
      <c r="K642" s="354">
        <v>3172.04</v>
      </c>
      <c r="L642" s="354">
        <v>45.18</v>
      </c>
      <c r="M642" s="354">
        <v>70</v>
      </c>
      <c r="N642" s="354">
        <v>0.74</v>
      </c>
      <c r="O642" s="354">
        <v>0.59</v>
      </c>
      <c r="P642" s="354">
        <v>-0.05</v>
      </c>
      <c r="Q642" s="354">
        <v>0.98</v>
      </c>
      <c r="R642" s="354">
        <v>22.03</v>
      </c>
      <c r="S642" s="354">
        <v>26.39</v>
      </c>
      <c r="T642" s="354">
        <v>15.88</v>
      </c>
      <c r="U642" s="354">
        <v>2.37</v>
      </c>
      <c r="V642" s="354">
        <v>2.44</v>
      </c>
      <c r="W642" s="354">
        <v>2.69</v>
      </c>
      <c r="X642" s="354">
        <v>2.66</v>
      </c>
      <c r="Y642" s="374">
        <f t="shared" si="24"/>
        <v>0.10245901639344268</v>
      </c>
      <c r="Z642" s="374">
        <f t="shared" si="25"/>
        <v>-1.1152416356877248E-2</v>
      </c>
      <c r="AA642" s="354">
        <v>19.71</v>
      </c>
      <c r="AB642" s="354"/>
      <c r="AC642" s="354">
        <v>19.059999999999999</v>
      </c>
      <c r="AD642" s="354">
        <v>16.82</v>
      </c>
      <c r="AE642" s="354">
        <v>16.95</v>
      </c>
      <c r="AF642" s="354"/>
      <c r="AG642" s="354">
        <v>31.287092006752385</v>
      </c>
      <c r="AH642" s="354">
        <v>2.4335759174050162</v>
      </c>
      <c r="AI642" s="354">
        <v>-0.3487952555254713</v>
      </c>
      <c r="AJ642" s="354">
        <v>-1.0743189518475955</v>
      </c>
      <c r="AK642" s="354">
        <v>-126.43520604534008</v>
      </c>
      <c r="AL642" s="354">
        <v>15.01</v>
      </c>
      <c r="AM642" s="354">
        <v>3.03</v>
      </c>
      <c r="AN642" s="354">
        <v>1.41</v>
      </c>
      <c r="AO642" s="354">
        <v>1.5547479598377181</v>
      </c>
      <c r="AP642" s="354">
        <v>12.72415984532886</v>
      </c>
      <c r="AQ642" s="354">
        <v>-139.46159443444884</v>
      </c>
      <c r="AR642" s="354">
        <v>-45.278492372397331</v>
      </c>
      <c r="AS642" s="354">
        <v>1.5125059785104971</v>
      </c>
      <c r="AT642" s="354">
        <v>14.9</v>
      </c>
      <c r="AU642" s="354">
        <v>8.2100000000000009</v>
      </c>
      <c r="AV642" s="354">
        <v>33.229999999999997</v>
      </c>
      <c r="AW642" s="354">
        <v>2147.9299999999998</v>
      </c>
      <c r="AX642" s="354">
        <v>2244.42</v>
      </c>
      <c r="AY642" s="374">
        <v>0.33232310012163735</v>
      </c>
      <c r="AZ642" s="374">
        <v>0.91904672624627637</v>
      </c>
      <c r="BA642" s="374">
        <v>0.78620191811900586</v>
      </c>
      <c r="BB642" s="374">
        <v>0.86046511627906963</v>
      </c>
      <c r="BC642" s="374">
        <v>0.78620191811900586</v>
      </c>
      <c r="BD642" s="354">
        <v>16.12</v>
      </c>
      <c r="BE642" s="374">
        <v>0.15475542698253031</v>
      </c>
      <c r="BF642" s="374">
        <v>0.10624052913267708</v>
      </c>
      <c r="BG642" s="354">
        <v>12.4</v>
      </c>
      <c r="BH642" s="354">
        <v>10.050000000000001</v>
      </c>
      <c r="BI642" s="354">
        <v>8.44</v>
      </c>
      <c r="BJ642" s="354">
        <v>7.08</v>
      </c>
      <c r="BK642" s="374">
        <v>2.0800847627044101</v>
      </c>
      <c r="BL642" s="374">
        <v>-2.3189233955189618E-2</v>
      </c>
      <c r="BM642" s="354">
        <v>1.59</v>
      </c>
      <c r="BN642" s="354">
        <v>1.88</v>
      </c>
      <c r="BO642" s="374">
        <v>0.29586091596754227</v>
      </c>
      <c r="BP642" s="374">
        <v>5.518312737879854E-2</v>
      </c>
      <c r="BQ642" s="374">
        <v>-2.4360973964798083E-2</v>
      </c>
      <c r="BR642" s="354">
        <v>255.53</v>
      </c>
      <c r="BS642" s="354">
        <v>298.32</v>
      </c>
      <c r="BT642" s="354">
        <v>221.66</v>
      </c>
      <c r="BU642" s="354">
        <v>297.35000000000002</v>
      </c>
      <c r="BV642" s="354">
        <v>178.87</v>
      </c>
      <c r="BW642" s="354">
        <v>86.31</v>
      </c>
      <c r="BX642" s="354">
        <v>7.8</v>
      </c>
      <c r="BY642" s="354">
        <v>7.8</v>
      </c>
      <c r="BZ642" s="354">
        <v>51.474263179742628</v>
      </c>
      <c r="CA642" s="354">
        <v>28.21</v>
      </c>
      <c r="CB642" s="354">
        <v>0.50005020555725554</v>
      </c>
      <c r="CC642" s="354">
        <v>1.1884981578083391</v>
      </c>
      <c r="CD642" s="354">
        <v>0.39</v>
      </c>
      <c r="CE642" s="354">
        <v>2.17</v>
      </c>
      <c r="CF642" s="354">
        <v>1.1499999999999999</v>
      </c>
      <c r="CG642" s="354">
        <v>0.79</v>
      </c>
      <c r="CH642" s="353" t="s">
        <v>100</v>
      </c>
      <c r="CI642" s="355">
        <v>1080.27</v>
      </c>
    </row>
    <row r="643" spans="1:87" ht="13.5" thickBot="1">
      <c r="A643" s="353" t="s">
        <v>1531</v>
      </c>
      <c r="B643" s="353" t="s">
        <v>1532</v>
      </c>
      <c r="C643" s="353" t="s">
        <v>108</v>
      </c>
      <c r="D643" s="353" t="s">
        <v>97</v>
      </c>
      <c r="E643" s="353" t="s">
        <v>277</v>
      </c>
      <c r="F643" s="353" t="s">
        <v>99</v>
      </c>
      <c r="G643" s="353">
        <v>12</v>
      </c>
      <c r="H643" s="353">
        <v>202112</v>
      </c>
      <c r="I643" s="353">
        <v>20221025</v>
      </c>
      <c r="J643" s="353">
        <v>20230207</v>
      </c>
      <c r="K643" s="354">
        <v>1180401.5</v>
      </c>
      <c r="L643" s="354">
        <v>91.2</v>
      </c>
      <c r="M643" s="354">
        <v>12943</v>
      </c>
      <c r="N643" s="354">
        <v>1.06</v>
      </c>
      <c r="O643" s="354">
        <v>1.25</v>
      </c>
      <c r="P643" s="354">
        <v>1.2</v>
      </c>
      <c r="Q643" s="354">
        <v>1.1100000000000001</v>
      </c>
      <c r="R643" s="354">
        <v>-15.2</v>
      </c>
      <c r="S643" s="354">
        <v>-4.72</v>
      </c>
      <c r="T643" s="354">
        <v>-2.2799999999999998</v>
      </c>
      <c r="U643" s="354">
        <v>5.04</v>
      </c>
      <c r="V643" s="354">
        <v>5.41</v>
      </c>
      <c r="W643" s="354">
        <v>4.68</v>
      </c>
      <c r="X643" s="354">
        <v>5.08</v>
      </c>
      <c r="Y643" s="374">
        <f t="shared" si="24"/>
        <v>-0.1349353049907579</v>
      </c>
      <c r="Z643" s="374">
        <f t="shared" si="25"/>
        <v>8.5470085470085611E-2</v>
      </c>
      <c r="AA643" s="354">
        <v>29.44</v>
      </c>
      <c r="AB643" s="354">
        <v>11.28</v>
      </c>
      <c r="AC643" s="354">
        <v>18.11</v>
      </c>
      <c r="AD643" s="354">
        <v>19.489999999999998</v>
      </c>
      <c r="AE643" s="354">
        <v>17.97</v>
      </c>
      <c r="AF643" s="354">
        <v>1.73</v>
      </c>
      <c r="AG643" s="354">
        <v>21.670994008296205</v>
      </c>
      <c r="AH643" s="354">
        <v>5.1459517591027808</v>
      </c>
      <c r="AI643" s="354">
        <v>7.1297434321708399</v>
      </c>
      <c r="AJ643" s="354">
        <v>4.8042710093716394</v>
      </c>
      <c r="AK643" s="354">
        <v>12.791484135107472</v>
      </c>
      <c r="AL643" s="354">
        <v>13.63</v>
      </c>
      <c r="AM643" s="354">
        <v>4.6500000000000004</v>
      </c>
      <c r="AN643" s="354">
        <v>4.18</v>
      </c>
      <c r="AO643" s="354">
        <v>4.2329832372134568</v>
      </c>
      <c r="AP643" s="354">
        <v>12.686088831759321</v>
      </c>
      <c r="AQ643" s="354">
        <v>12.866234983569466</v>
      </c>
      <c r="AR643" s="354">
        <v>19.094042403504844</v>
      </c>
      <c r="AS643" s="354">
        <v>8.9306345060685199</v>
      </c>
      <c r="AT643" s="354">
        <v>19.600000000000001</v>
      </c>
      <c r="AU643" s="354">
        <v>21.99</v>
      </c>
      <c r="AV643" s="354">
        <v>41.15</v>
      </c>
      <c r="AW643" s="354">
        <v>257637</v>
      </c>
      <c r="AX643" s="354">
        <v>234012.06</v>
      </c>
      <c r="AY643" s="374">
        <v>0.41150076427049148</v>
      </c>
      <c r="AZ643" s="374">
        <v>0.88812734361419454</v>
      </c>
      <c r="BA643" s="374">
        <v>0.90942169609935963</v>
      </c>
      <c r="BB643" s="374">
        <v>0.92527508866438257</v>
      </c>
      <c r="BC643" s="374">
        <v>0.90942169609935963</v>
      </c>
      <c r="BD643" s="354">
        <v>26.41</v>
      </c>
      <c r="BE643" s="374">
        <v>0.2688109868754191</v>
      </c>
      <c r="BF643" s="374">
        <v>0.1881408627124975</v>
      </c>
      <c r="BG643" s="354">
        <v>24.96</v>
      </c>
      <c r="BH643" s="354">
        <v>20.81</v>
      </c>
      <c r="BI643" s="354">
        <v>18.739999999999998</v>
      </c>
      <c r="BJ643" s="354">
        <v>15.92</v>
      </c>
      <c r="BK643" s="374">
        <v>-0.32616495178581051</v>
      </c>
      <c r="BL643" s="374">
        <v>-0.10730806449897735</v>
      </c>
      <c r="BM643" s="354">
        <v>0</v>
      </c>
      <c r="BN643" s="354">
        <v>0</v>
      </c>
      <c r="BO643" s="374">
        <v>0</v>
      </c>
      <c r="BP643" s="374">
        <v>5.6424909639284877E-2</v>
      </c>
      <c r="BQ643" s="374">
        <v>5.2678410190478503E-2</v>
      </c>
      <c r="BR643" s="354">
        <v>90734</v>
      </c>
      <c r="BS643" s="354">
        <v>103175</v>
      </c>
      <c r="BT643" s="354">
        <v>88474</v>
      </c>
      <c r="BU643" s="354">
        <v>14817</v>
      </c>
      <c r="BV643" s="354">
        <v>76033</v>
      </c>
      <c r="BW643" s="354">
        <v>88.81</v>
      </c>
      <c r="BX643" s="354">
        <v>23.75</v>
      </c>
      <c r="BY643" s="354">
        <v>23.75</v>
      </c>
      <c r="BZ643" s="354">
        <v>204.6015625</v>
      </c>
      <c r="CA643" s="354">
        <v>5.46</v>
      </c>
      <c r="CB643" s="354">
        <v>0.29205175084785978</v>
      </c>
      <c r="CC643" s="354">
        <v>7.3704226997970954E-2</v>
      </c>
      <c r="CD643" s="354">
        <v>0.06</v>
      </c>
      <c r="CE643" s="354">
        <v>2.52</v>
      </c>
      <c r="CF643" s="354">
        <v>2.91</v>
      </c>
      <c r="CG643" s="354">
        <v>2.2799999999999998</v>
      </c>
      <c r="CH643" s="353" t="s">
        <v>100</v>
      </c>
      <c r="CI643" s="355">
        <v>251635</v>
      </c>
    </row>
    <row r="644" spans="1:87" ht="13.5" thickBot="1">
      <c r="A644" s="353" t="s">
        <v>1531</v>
      </c>
      <c r="B644" s="353" t="s">
        <v>1533</v>
      </c>
      <c r="C644" s="353" t="s">
        <v>108</v>
      </c>
      <c r="D644" s="353" t="s">
        <v>97</v>
      </c>
      <c r="E644" s="353" t="s">
        <v>277</v>
      </c>
      <c r="F644" s="353" t="s">
        <v>99</v>
      </c>
      <c r="G644" s="353">
        <v>12</v>
      </c>
      <c r="H644" s="353">
        <v>202112</v>
      </c>
      <c r="I644" s="353">
        <v>20221025</v>
      </c>
      <c r="J644" s="353">
        <v>20230207</v>
      </c>
      <c r="K644" s="354">
        <v>1176001</v>
      </c>
      <c r="L644" s="354">
        <v>90.86</v>
      </c>
      <c r="M644" s="354">
        <v>12943</v>
      </c>
      <c r="N644" s="354">
        <v>1.06</v>
      </c>
      <c r="O644" s="354">
        <v>1.25</v>
      </c>
      <c r="P644" s="354">
        <v>1.2</v>
      </c>
      <c r="Q644" s="354">
        <v>1.1100000000000001</v>
      </c>
      <c r="R644" s="354">
        <v>-15.2</v>
      </c>
      <c r="S644" s="354">
        <v>-4.72</v>
      </c>
      <c r="T644" s="354">
        <v>-2.2799999999999998</v>
      </c>
      <c r="U644" s="354">
        <v>5.04</v>
      </c>
      <c r="V644" s="354">
        <v>5.41</v>
      </c>
      <c r="W644" s="354">
        <v>4.68</v>
      </c>
      <c r="X644" s="354">
        <v>5.08</v>
      </c>
      <c r="Y644" s="374">
        <f t="shared" si="24"/>
        <v>-0.1349353049907579</v>
      </c>
      <c r="Z644" s="374">
        <f t="shared" si="25"/>
        <v>8.5470085470085611E-2</v>
      </c>
      <c r="AA644" s="354">
        <v>29.44</v>
      </c>
      <c r="AB644" s="354">
        <v>11.28</v>
      </c>
      <c r="AC644" s="354">
        <v>18.04</v>
      </c>
      <c r="AD644" s="354">
        <v>19.420000000000002</v>
      </c>
      <c r="AE644" s="354">
        <v>17.899999999999999</v>
      </c>
      <c r="AF644" s="354">
        <v>1.72</v>
      </c>
      <c r="AG644" s="354">
        <v>21.670994008296205</v>
      </c>
      <c r="AH644" s="354">
        <v>5.1459517591027808</v>
      </c>
      <c r="AI644" s="354">
        <v>7.1297434321708399</v>
      </c>
      <c r="AJ644" s="354">
        <v>4.8042710093716394</v>
      </c>
      <c r="AK644" s="354">
        <v>12.659642083714918</v>
      </c>
      <c r="AL644" s="354">
        <v>13.58</v>
      </c>
      <c r="AM644" s="354">
        <v>4.6399999999999997</v>
      </c>
      <c r="AN644" s="354">
        <v>4.17</v>
      </c>
      <c r="AO644" s="354">
        <v>4.181507693725564</v>
      </c>
      <c r="AP644" s="354">
        <v>12.545279053939083</v>
      </c>
      <c r="AQ644" s="354">
        <v>12.709774066691809</v>
      </c>
      <c r="AR644" s="354">
        <v>18.86184771833328</v>
      </c>
      <c r="AS644" s="354">
        <v>8.9306345060685199</v>
      </c>
      <c r="AT644" s="354">
        <v>19.600000000000001</v>
      </c>
      <c r="AU644" s="354">
        <v>21.99</v>
      </c>
      <c r="AV644" s="354">
        <v>41.15</v>
      </c>
      <c r="AW644" s="354">
        <v>257637</v>
      </c>
      <c r="AX644" s="354">
        <v>234072.06</v>
      </c>
      <c r="AY644" s="374">
        <v>0.41150076427049148</v>
      </c>
      <c r="AZ644" s="374">
        <v>0.88812734361419454</v>
      </c>
      <c r="BA644" s="374">
        <v>0.90942169609935963</v>
      </c>
      <c r="BB644" s="374">
        <v>0.92527508866438257</v>
      </c>
      <c r="BC644" s="374">
        <v>0.90942169609935963</v>
      </c>
      <c r="BD644" s="354">
        <v>26.41</v>
      </c>
      <c r="BE644" s="374">
        <v>0.2688109868754191</v>
      </c>
      <c r="BF644" s="374">
        <v>0.1881408627124975</v>
      </c>
      <c r="BG644" s="354">
        <v>24.96</v>
      </c>
      <c r="BH644" s="354">
        <v>20.81</v>
      </c>
      <c r="BI644" s="354">
        <v>18.739999999999998</v>
      </c>
      <c r="BJ644" s="354">
        <v>15.92</v>
      </c>
      <c r="BK644" s="374">
        <v>-0.32616495178581051</v>
      </c>
      <c r="BL644" s="374">
        <v>-0.10730806449897735</v>
      </c>
      <c r="BM644" s="354">
        <v>0</v>
      </c>
      <c r="BN644" s="354">
        <v>0</v>
      </c>
      <c r="BO644" s="374">
        <v>0</v>
      </c>
      <c r="BP644" s="374">
        <v>5.701253887771749E-2</v>
      </c>
      <c r="BQ644" s="374">
        <v>5.3227022040456894E-2</v>
      </c>
      <c r="BR644" s="354">
        <v>90734</v>
      </c>
      <c r="BS644" s="354">
        <v>103175</v>
      </c>
      <c r="BT644" s="354">
        <v>88474</v>
      </c>
      <c r="BU644" s="354">
        <v>14817</v>
      </c>
      <c r="BV644" s="354">
        <v>76033</v>
      </c>
      <c r="BW644" s="354">
        <v>88.81</v>
      </c>
      <c r="BX644" s="354">
        <v>23.75</v>
      </c>
      <c r="BY644" s="354">
        <v>23.75</v>
      </c>
      <c r="BZ644" s="354">
        <v>277.62190812720848</v>
      </c>
      <c r="CA644" s="354">
        <v>5.46</v>
      </c>
      <c r="CB644" s="354">
        <v>0.29205175084785978</v>
      </c>
      <c r="CC644" s="354">
        <v>4.948315467075038E-2</v>
      </c>
      <c r="CD644" s="354">
        <v>0.06</v>
      </c>
      <c r="CE644" s="354">
        <v>2.52</v>
      </c>
      <c r="CF644" s="354">
        <v>2.91</v>
      </c>
      <c r="CG644" s="354">
        <v>2.2799999999999998</v>
      </c>
      <c r="CH644" s="353" t="s">
        <v>100</v>
      </c>
      <c r="CI644" s="355">
        <v>251635</v>
      </c>
    </row>
    <row r="645" spans="1:87" ht="13.5" thickBot="1">
      <c r="A645" s="353" t="s">
        <v>1534</v>
      </c>
      <c r="B645" s="353" t="s">
        <v>1535</v>
      </c>
      <c r="C645" s="353" t="s">
        <v>96</v>
      </c>
      <c r="D645" s="353" t="s">
        <v>163</v>
      </c>
      <c r="E645" s="353" t="s">
        <v>1536</v>
      </c>
      <c r="F645" s="353" t="s">
        <v>99</v>
      </c>
      <c r="G645" s="353">
        <v>12</v>
      </c>
      <c r="H645" s="353">
        <v>202112</v>
      </c>
      <c r="I645" s="353">
        <v>20221020</v>
      </c>
      <c r="J645" s="353">
        <v>20230216</v>
      </c>
      <c r="K645" s="354">
        <v>25234</v>
      </c>
      <c r="L645" s="354">
        <v>178.76</v>
      </c>
      <c r="M645" s="354">
        <v>141</v>
      </c>
      <c r="N645" s="354">
        <v>0.98</v>
      </c>
      <c r="O645" s="354">
        <v>2.0299999999999998</v>
      </c>
      <c r="P645" s="354">
        <v>1.87</v>
      </c>
      <c r="Q645" s="354">
        <v>1.9</v>
      </c>
      <c r="R645" s="354">
        <v>9.85</v>
      </c>
      <c r="S645" s="354">
        <v>8.91</v>
      </c>
      <c r="T645" s="354">
        <v>9.84</v>
      </c>
      <c r="U645" s="354">
        <v>8.08</v>
      </c>
      <c r="V645" s="354">
        <v>6.79</v>
      </c>
      <c r="W645" s="354">
        <v>8.16</v>
      </c>
      <c r="X645" s="354">
        <v>8.6</v>
      </c>
      <c r="Y645" s="374">
        <f t="shared" si="24"/>
        <v>0.20176730486008831</v>
      </c>
      <c r="Z645" s="374">
        <f t="shared" si="25"/>
        <v>5.3921568627451011E-2</v>
      </c>
      <c r="AA645" s="354">
        <v>9.18</v>
      </c>
      <c r="AB645" s="354">
        <v>11.97</v>
      </c>
      <c r="AC645" s="354">
        <v>22.12</v>
      </c>
      <c r="AD645" s="354">
        <v>21.92</v>
      </c>
      <c r="AE645" s="354">
        <v>20.78</v>
      </c>
      <c r="AF645" s="354">
        <v>1.83</v>
      </c>
      <c r="AG645" s="354">
        <v>151.23911812984662</v>
      </c>
      <c r="AH645" s="354">
        <v>8.3964736514405391</v>
      </c>
      <c r="AI645" s="354">
        <v>10.57536650251882</v>
      </c>
      <c r="AJ645" s="354">
        <v>7.9438501160355468</v>
      </c>
      <c r="AK645" s="354">
        <v>16.719042310059677</v>
      </c>
      <c r="AL645" s="354">
        <v>19.77</v>
      </c>
      <c r="AM645" s="354">
        <v>6.86</v>
      </c>
      <c r="AN645" s="354">
        <v>1.18</v>
      </c>
      <c r="AO645" s="354">
        <v>1.3287721755884252</v>
      </c>
      <c r="AP645" s="354">
        <v>14.316986675618812</v>
      </c>
      <c r="AQ645" s="354">
        <v>19.002871624695587</v>
      </c>
      <c r="AR645" s="354">
        <v>25.297850424670809</v>
      </c>
      <c r="AS645" s="354">
        <v>4.4517886454972544</v>
      </c>
      <c r="AT645" s="354">
        <v>26.06</v>
      </c>
      <c r="AU645" s="354">
        <v>2.36</v>
      </c>
      <c r="AV645" s="354">
        <v>14.11</v>
      </c>
      <c r="AW645" s="354">
        <v>18870.509999999998</v>
      </c>
      <c r="AX645" s="354">
        <v>21865.64</v>
      </c>
      <c r="AY645" s="374">
        <v>0.14107854586621757</v>
      </c>
      <c r="AZ645" s="374">
        <v>31.884131674798983</v>
      </c>
      <c r="BA645" s="374">
        <v>0.19681007077411047</v>
      </c>
      <c r="BB645" s="374">
        <v>32.349999999999994</v>
      </c>
      <c r="BC645" s="374">
        <v>0.19681007077411047</v>
      </c>
      <c r="BD645" s="354">
        <v>31.91</v>
      </c>
      <c r="BE645" s="374">
        <v>0.1806719259406791</v>
      </c>
      <c r="BF645" s="374">
        <v>8.1122410126978239E-2</v>
      </c>
      <c r="BG645" s="354">
        <v>17.21</v>
      </c>
      <c r="BH645" s="354">
        <v>14.52</v>
      </c>
      <c r="BI645" s="354">
        <v>7.29</v>
      </c>
      <c r="BJ645" s="354">
        <v>6.38</v>
      </c>
      <c r="BK645" s="374">
        <v>-0.24883453314421816</v>
      </c>
      <c r="BL645" s="374">
        <v>-1.7399707291495717E-2</v>
      </c>
      <c r="BM645" s="354">
        <v>2</v>
      </c>
      <c r="BN645" s="354">
        <v>2.97</v>
      </c>
      <c r="BO645" s="374">
        <v>0.42636946754257937</v>
      </c>
      <c r="BP645" s="374">
        <v>4.7488680795433169E-2</v>
      </c>
      <c r="BQ645" s="374">
        <v>4.4928737718655881E-2</v>
      </c>
      <c r="BR645" s="354">
        <v>1262.5</v>
      </c>
      <c r="BS645" s="354">
        <v>1553.47</v>
      </c>
      <c r="BT645" s="354">
        <v>1287.98</v>
      </c>
      <c r="BU645" s="354">
        <v>2409.36</v>
      </c>
      <c r="BV645" s="354">
        <v>898.79</v>
      </c>
      <c r="BW645" s="354">
        <v>3188.41</v>
      </c>
      <c r="BX645" s="354">
        <v>5.55</v>
      </c>
      <c r="BY645" s="354">
        <v>5.39</v>
      </c>
      <c r="BZ645" s="354">
        <v>22.81345161427901</v>
      </c>
      <c r="CA645" s="354">
        <v>46.77</v>
      </c>
      <c r="CB645" s="354">
        <v>0.77540611635285406</v>
      </c>
      <c r="CC645" s="354">
        <v>1.7206638298043937</v>
      </c>
      <c r="CD645" s="354">
        <v>0.88</v>
      </c>
      <c r="CE645" s="354">
        <v>1.18</v>
      </c>
      <c r="CF645" s="354">
        <v>0.59</v>
      </c>
      <c r="CG645" s="354">
        <v>0.31</v>
      </c>
      <c r="CH645" s="353" t="s">
        <v>100</v>
      </c>
      <c r="CI645" s="355">
        <v>3503.29</v>
      </c>
    </row>
    <row r="646" spans="1:87" ht="13.5" thickBot="1">
      <c r="A646" s="353" t="s">
        <v>1537</v>
      </c>
      <c r="B646" s="353" t="s">
        <v>1538</v>
      </c>
      <c r="C646" s="353" t="s">
        <v>96</v>
      </c>
      <c r="D646" s="353" t="s">
        <v>97</v>
      </c>
      <c r="E646" s="353" t="s">
        <v>420</v>
      </c>
      <c r="F646" s="353" t="s">
        <v>99</v>
      </c>
      <c r="G646" s="353">
        <v>12</v>
      </c>
      <c r="H646" s="353">
        <v>202112</v>
      </c>
      <c r="I646" s="353">
        <v>20221026</v>
      </c>
      <c r="J646" s="353">
        <v>20230201</v>
      </c>
      <c r="K646" s="354">
        <v>45559.96</v>
      </c>
      <c r="L646" s="354">
        <v>429.6</v>
      </c>
      <c r="M646" s="354">
        <v>106</v>
      </c>
      <c r="N646" s="354">
        <v>1.08</v>
      </c>
      <c r="O646" s="354">
        <v>3.44</v>
      </c>
      <c r="P646" s="354">
        <v>3.77</v>
      </c>
      <c r="Q646" s="354">
        <v>3.73</v>
      </c>
      <c r="R646" s="354">
        <v>6.69</v>
      </c>
      <c r="S646" s="354">
        <v>3.4</v>
      </c>
      <c r="T646" s="354">
        <v>3.54</v>
      </c>
      <c r="U646" s="354">
        <v>15.12</v>
      </c>
      <c r="V646" s="354">
        <v>14.11</v>
      </c>
      <c r="W646" s="354">
        <v>14.13</v>
      </c>
      <c r="X646" s="354">
        <v>15.59</v>
      </c>
      <c r="Y646" s="374">
        <f t="shared" si="24"/>
        <v>1.4174344436570507E-3</v>
      </c>
      <c r="Z646" s="374">
        <f t="shared" si="25"/>
        <v>0.10332625619249813</v>
      </c>
      <c r="AA646" s="354">
        <v>9.2100000000000009</v>
      </c>
      <c r="AB646" s="354">
        <v>10.5</v>
      </c>
      <c r="AC646" s="354">
        <v>28.41</v>
      </c>
      <c r="AD646" s="354">
        <v>30.4</v>
      </c>
      <c r="AE646" s="354">
        <v>27.56</v>
      </c>
      <c r="AF646" s="354">
        <v>2.9</v>
      </c>
      <c r="AG646" s="354">
        <v>53.773584905660378</v>
      </c>
      <c r="AH646" s="354">
        <v>27.397169811320751</v>
      </c>
      <c r="AI646" s="354">
        <v>11.720754716981132</v>
      </c>
      <c r="AJ646" s="354">
        <v>11.063207547169812</v>
      </c>
      <c r="AK646" s="354">
        <v>36.205859626529303</v>
      </c>
      <c r="AL646" s="354">
        <v>20.07</v>
      </c>
      <c r="AM646" s="354">
        <v>3.29</v>
      </c>
      <c r="AN646" s="354">
        <v>7.99</v>
      </c>
      <c r="AO646" s="354">
        <v>8.7275719298245615</v>
      </c>
      <c r="AP646" s="354">
        <v>12.324635814091764</v>
      </c>
      <c r="AQ646" s="354">
        <v>40.041178364455895</v>
      </c>
      <c r="AR646" s="354">
        <v>42.421045450669389</v>
      </c>
      <c r="AS646" s="354">
        <v>17.872641509433961</v>
      </c>
      <c r="AT646" s="354">
        <v>130.66999999999999</v>
      </c>
      <c r="AU646" s="354">
        <v>5.22</v>
      </c>
      <c r="AV646" s="354">
        <v>4.54</v>
      </c>
      <c r="AW646" s="354">
        <v>5777.8</v>
      </c>
      <c r="AX646" s="354">
        <v>5358.44</v>
      </c>
      <c r="AY646" s="374">
        <v>4.5358325342403791E-2</v>
      </c>
      <c r="AZ646" s="374">
        <v>0.2136464146572602</v>
      </c>
      <c r="BA646" s="374">
        <v>3.430927258752009E-2</v>
      </c>
      <c r="BB646" s="374">
        <v>0.20594713656387656</v>
      </c>
      <c r="BC646" s="374">
        <v>3.430927258752009E-2</v>
      </c>
      <c r="BD646" s="354">
        <v>12.25</v>
      </c>
      <c r="BE646" s="374">
        <v>6.9481555704000594E-2</v>
      </c>
      <c r="BF646" s="374">
        <v>0.15997289808689141</v>
      </c>
      <c r="BG646" s="354">
        <v>8.16</v>
      </c>
      <c r="BH646" s="354">
        <v>9.02</v>
      </c>
      <c r="BI646" s="354">
        <v>6.51</v>
      </c>
      <c r="BJ646" s="354">
        <v>7.23</v>
      </c>
      <c r="BK646" s="374">
        <v>-5.6101094655505473E-2</v>
      </c>
      <c r="BL646" s="374">
        <v>-1.2228070175438597E-2</v>
      </c>
      <c r="BM646" s="354">
        <v>0.57999999999999996</v>
      </c>
      <c r="BN646" s="354">
        <v>0.55000000000000004</v>
      </c>
      <c r="BO646" s="374">
        <v>9.0520298887779363E-2</v>
      </c>
      <c r="BP646" s="374">
        <v>6.456115046498434E-2</v>
      </c>
      <c r="BQ646" s="374">
        <v>2.6070335439649851E-2</v>
      </c>
      <c r="BR646" s="354">
        <v>1505.1</v>
      </c>
      <c r="BS646" s="354">
        <v>2252.1999999999998</v>
      </c>
      <c r="BT646" s="354">
        <v>2256.88</v>
      </c>
      <c r="BU646" s="354">
        <v>7122.6</v>
      </c>
      <c r="BV646" s="354">
        <v>1152.5999999999999</v>
      </c>
      <c r="BW646" s="354">
        <v>21.36</v>
      </c>
      <c r="BX646" s="354">
        <v>50.95</v>
      </c>
      <c r="BY646" s="354">
        <v>28.31</v>
      </c>
      <c r="BZ646" s="354">
        <v>7.7007712082262207</v>
      </c>
      <c r="CA646" s="354">
        <v>30.08</v>
      </c>
      <c r="CB646" s="354">
        <v>0.43199219582575049</v>
      </c>
      <c r="CC646" s="354">
        <v>1.180507382816371</v>
      </c>
      <c r="CD646" s="354">
        <v>0.43</v>
      </c>
      <c r="CE646" s="354">
        <v>1.41</v>
      </c>
      <c r="CF646" s="354">
        <v>0.72</v>
      </c>
      <c r="CG646" s="354">
        <v>0.41</v>
      </c>
      <c r="CH646" s="353" t="s">
        <v>100</v>
      </c>
      <c r="CI646" s="355">
        <v>11563.8</v>
      </c>
    </row>
    <row r="647" spans="1:87" ht="13.5" thickBot="1">
      <c r="A647" s="353" t="s">
        <v>1539</v>
      </c>
      <c r="B647" s="353" t="s">
        <v>1540</v>
      </c>
      <c r="C647" s="353" t="s">
        <v>96</v>
      </c>
      <c r="D647" s="353" t="s">
        <v>176</v>
      </c>
      <c r="E647" s="353" t="s">
        <v>573</v>
      </c>
      <c r="F647" s="353" t="s">
        <v>99</v>
      </c>
      <c r="G647" s="353">
        <v>12</v>
      </c>
      <c r="H647" s="353">
        <v>202112</v>
      </c>
      <c r="I647" s="353">
        <v>20221031</v>
      </c>
      <c r="J647" s="353">
        <v>20230209</v>
      </c>
      <c r="K647" s="354">
        <v>25669.18</v>
      </c>
      <c r="L647" s="354">
        <v>94.93</v>
      </c>
      <c r="M647" s="354">
        <v>270</v>
      </c>
      <c r="N647" s="354">
        <v>1</v>
      </c>
      <c r="O647" s="354">
        <v>2.4900000000000002</v>
      </c>
      <c r="P647" s="354">
        <v>2.4900000000000002</v>
      </c>
      <c r="Q647" s="354">
        <v>2.2999999999999998</v>
      </c>
      <c r="R647" s="354">
        <v>-0.4</v>
      </c>
      <c r="S647" s="354">
        <v>0</v>
      </c>
      <c r="T647" s="354">
        <v>0.5</v>
      </c>
      <c r="U647" s="354">
        <v>8.6</v>
      </c>
      <c r="V647" s="354">
        <v>8.15</v>
      </c>
      <c r="W647" s="354">
        <v>9.39</v>
      </c>
      <c r="X647" s="354">
        <v>10.42</v>
      </c>
      <c r="Y647" s="374">
        <f t="shared" si="24"/>
        <v>0.15214723926380369</v>
      </c>
      <c r="Z647" s="374">
        <f t="shared" si="25"/>
        <v>0.10969116080937158</v>
      </c>
      <c r="AA647" s="354">
        <v>16.34</v>
      </c>
      <c r="AB647" s="354">
        <v>15.62</v>
      </c>
      <c r="AC647" s="354">
        <v>10.5</v>
      </c>
      <c r="AD647" s="354">
        <v>10.11</v>
      </c>
      <c r="AE647" s="354">
        <v>9.11</v>
      </c>
      <c r="AF647" s="354">
        <v>0.65</v>
      </c>
      <c r="AG647" s="354">
        <v>32.420143257099227</v>
      </c>
      <c r="AH647" s="354">
        <v>0.25684834381703814</v>
      </c>
      <c r="AI647" s="354">
        <v>8.3180852997854782</v>
      </c>
      <c r="AJ647" s="354">
        <v>6.1153146929425883</v>
      </c>
      <c r="AK647" s="354">
        <v>11.394449153153596</v>
      </c>
      <c r="AL647" s="354">
        <v>6.82</v>
      </c>
      <c r="AM647" s="354">
        <v>1.1200000000000001</v>
      </c>
      <c r="AN647" s="354">
        <v>2.88</v>
      </c>
      <c r="AO647" s="354">
        <v>4.2575045488639507</v>
      </c>
      <c r="AP647" s="354">
        <v>16.294749782483937</v>
      </c>
      <c r="AQ647" s="354">
        <v>16.593831683293825</v>
      </c>
      <c r="AR647" s="354">
        <v>22.571022804634055</v>
      </c>
      <c r="AS647" s="354">
        <v>7.2495364142093592</v>
      </c>
      <c r="AT647" s="354">
        <v>84.59</v>
      </c>
      <c r="AU647" s="354">
        <v>27.57</v>
      </c>
      <c r="AV647" s="354">
        <v>14.82</v>
      </c>
      <c r="AW647" s="354">
        <v>8523.76</v>
      </c>
      <c r="AX647" s="354">
        <v>8101.96</v>
      </c>
      <c r="AY647" s="374">
        <v>0.14820440548858108</v>
      </c>
      <c r="AZ647" s="374">
        <v>0.651714227058099</v>
      </c>
      <c r="BA647" s="374">
        <v>0.52007544020770669</v>
      </c>
      <c r="BB647" s="374">
        <v>0.73788489642239996</v>
      </c>
      <c r="BC647" s="374">
        <v>0.52007544020770669</v>
      </c>
      <c r="BD647" s="354">
        <v>9.85</v>
      </c>
      <c r="BE647" s="374">
        <v>1.4465947263064534E-2</v>
      </c>
      <c r="BF647" s="374">
        <v>2.0757920787496881E-3</v>
      </c>
      <c r="BG647" s="354">
        <v>6.69</v>
      </c>
      <c r="BH647" s="354">
        <v>6.63</v>
      </c>
      <c r="BI647" s="354">
        <v>5.41</v>
      </c>
      <c r="BJ647" s="354">
        <v>4.92</v>
      </c>
      <c r="BK647" s="374">
        <v>-0.26481702548778852</v>
      </c>
      <c r="BL647" s="374">
        <v>-6.7944505654228923E-2</v>
      </c>
      <c r="BM647" s="354">
        <v>1.05</v>
      </c>
      <c r="BN647" s="354">
        <v>0.33</v>
      </c>
      <c r="BO647" s="374">
        <v>3.8933480556617264</v>
      </c>
      <c r="BP647" s="374">
        <v>2.7099424331825084E-3</v>
      </c>
      <c r="BQ647" s="374">
        <v>6.4521151012266173E-2</v>
      </c>
      <c r="BR647" s="354">
        <v>1378.2</v>
      </c>
      <c r="BS647" s="354">
        <v>3162.91</v>
      </c>
      <c r="BT647" s="354">
        <v>4038.3</v>
      </c>
      <c r="BU647" s="354">
        <v>11414.81</v>
      </c>
      <c r="BV647" s="354">
        <v>965.46</v>
      </c>
      <c r="BW647" s="354">
        <v>65.17</v>
      </c>
      <c r="BX647" s="354">
        <v>0.79</v>
      </c>
      <c r="BY647" s="354">
        <v>27.1</v>
      </c>
      <c r="BZ647" s="354">
        <v>1.3323728642199979</v>
      </c>
      <c r="CA647" s="354">
        <v>34.950000000000003</v>
      </c>
      <c r="CB647" s="354">
        <v>0.47943545229291801</v>
      </c>
      <c r="CC647" s="354">
        <v>5.1056705267987947</v>
      </c>
      <c r="CD647" s="354">
        <v>0.54</v>
      </c>
      <c r="CE647" s="354">
        <v>0.96</v>
      </c>
      <c r="CF647" s="354">
        <v>1.06</v>
      </c>
      <c r="CG647" s="354">
        <v>0.84</v>
      </c>
      <c r="CH647" s="353" t="s">
        <v>100</v>
      </c>
      <c r="CI647" s="355">
        <v>25869.42</v>
      </c>
    </row>
    <row r="648" spans="1:87" ht="13.5" thickBot="1">
      <c r="A648" s="353" t="s">
        <v>1541</v>
      </c>
      <c r="B648" s="353" t="s">
        <v>1542</v>
      </c>
      <c r="C648" s="353" t="s">
        <v>96</v>
      </c>
      <c r="D648" s="353" t="s">
        <v>147</v>
      </c>
      <c r="E648" s="353" t="s">
        <v>949</v>
      </c>
      <c r="F648" s="353" t="s">
        <v>105</v>
      </c>
      <c r="G648" s="353">
        <v>1</v>
      </c>
      <c r="H648" s="353">
        <v>202201</v>
      </c>
      <c r="I648" s="353">
        <v>20221117</v>
      </c>
      <c r="J648" s="353">
        <v>20230302</v>
      </c>
      <c r="K648" s="354">
        <v>4764.43</v>
      </c>
      <c r="L648" s="354">
        <v>13.1</v>
      </c>
      <c r="M648" s="354">
        <v>364</v>
      </c>
      <c r="N648" s="354">
        <v>1.83</v>
      </c>
      <c r="O648" s="354">
        <v>-0.02</v>
      </c>
      <c r="P648" s="354">
        <v>-0.56999999999999995</v>
      </c>
      <c r="Q648" s="354">
        <v>-0.18</v>
      </c>
      <c r="R648" s="354">
        <v>3650</v>
      </c>
      <c r="S648" s="354">
        <v>300</v>
      </c>
      <c r="T648" s="354">
        <v>933.93</v>
      </c>
      <c r="U648" s="354">
        <v>0.33</v>
      </c>
      <c r="V648" s="354">
        <v>1.33</v>
      </c>
      <c r="W648" s="354">
        <v>-0.21</v>
      </c>
      <c r="X648" s="354">
        <v>0.68</v>
      </c>
      <c r="Y648" s="374">
        <f t="shared" si="24"/>
        <v>-1.1578947368421053</v>
      </c>
      <c r="Z648" s="374">
        <f t="shared" si="25"/>
        <v>-4.238095238095239</v>
      </c>
      <c r="AA648" s="354">
        <v>-26.09</v>
      </c>
      <c r="AB648" s="354">
        <v>12</v>
      </c>
      <c r="AC648" s="354">
        <v>39.700000000000003</v>
      </c>
      <c r="AD648" s="354"/>
      <c r="AE648" s="354">
        <v>19.18</v>
      </c>
      <c r="AF648" s="354"/>
      <c r="AG648" s="354">
        <v>43.556164383561651</v>
      </c>
      <c r="AH648" s="354">
        <v>0.15068493150684931</v>
      </c>
      <c r="AI648" s="354">
        <v>-0.30684931506849317</v>
      </c>
      <c r="AJ648" s="354">
        <v>-1.887671232876712</v>
      </c>
      <c r="AK648" s="354">
        <v>-42.203124999999993</v>
      </c>
      <c r="AL648" s="354">
        <v>4.57</v>
      </c>
      <c r="AM648" s="354">
        <v>1.85</v>
      </c>
      <c r="AN648" s="354">
        <v>0.3</v>
      </c>
      <c r="AO648" s="354">
        <v>0.6445936595798214</v>
      </c>
      <c r="AP648" s="354">
        <v>21.850213219616204</v>
      </c>
      <c r="AQ648" s="354">
        <v>-91.497767857142861</v>
      </c>
      <c r="AR648" s="354">
        <v>-14.873367198838896</v>
      </c>
      <c r="AS648" s="354">
        <v>1.8602739726027395</v>
      </c>
      <c r="AT648" s="354">
        <v>7.07</v>
      </c>
      <c r="AU648" s="354">
        <v>-0.7</v>
      </c>
      <c r="AV648" s="354">
        <v>20.8</v>
      </c>
      <c r="AW648" s="354">
        <v>16670</v>
      </c>
      <c r="AX648" s="354">
        <v>15717.67</v>
      </c>
      <c r="AY648" s="374">
        <v>-0.15766343160593299</v>
      </c>
      <c r="AZ648" s="374">
        <v>-2.8945868945868947</v>
      </c>
      <c r="BA648" s="374">
        <v>-2.5017421602787455</v>
      </c>
      <c r="BB648" s="374">
        <v>-2.9139784946236555</v>
      </c>
      <c r="BC648" s="374">
        <v>-2.5017421602787455</v>
      </c>
      <c r="BD648" s="354">
        <v>4.78</v>
      </c>
      <c r="BE648" s="374">
        <v>-3.5967049541710174E-3</v>
      </c>
      <c r="BF648" s="374">
        <v>4.5833333333333334E-3</v>
      </c>
      <c r="BG648" s="354">
        <v>2.82</v>
      </c>
      <c r="BH648" s="354">
        <v>8.84</v>
      </c>
      <c r="BI648" s="354">
        <v>0.98</v>
      </c>
      <c r="BJ648" s="354">
        <v>4.54</v>
      </c>
      <c r="BK648" s="374">
        <v>5.1517857142857144</v>
      </c>
      <c r="BL648" s="374">
        <v>-3.6293873443200397E-2</v>
      </c>
      <c r="BM648" s="354">
        <v>4.58</v>
      </c>
      <c r="BN648" s="354">
        <v>3.38</v>
      </c>
      <c r="BO648" s="374">
        <v>3.7827272727272727</v>
      </c>
      <c r="BP648" s="374">
        <v>1.1635902046860953E-2</v>
      </c>
      <c r="BQ648" s="374">
        <v>-0.14576611836885808</v>
      </c>
      <c r="BR648" s="354">
        <v>490</v>
      </c>
      <c r="BS648" s="354">
        <v>1008</v>
      </c>
      <c r="BT648" s="354">
        <v>1070</v>
      </c>
      <c r="BU648" s="354">
        <v>1484</v>
      </c>
      <c r="BV648" s="354">
        <v>256</v>
      </c>
      <c r="BW648" s="354">
        <v>138.5</v>
      </c>
      <c r="BX648" s="354">
        <v>0.35</v>
      </c>
      <c r="BY648" s="354">
        <v>0.75</v>
      </c>
      <c r="BZ648" s="354">
        <v>-0.49206349206349198</v>
      </c>
      <c r="CA648" s="354">
        <v>41.66</v>
      </c>
      <c r="CB648" s="354">
        <v>0.78574999999999995</v>
      </c>
      <c r="CC648" s="354">
        <v>11.77185501066098</v>
      </c>
      <c r="CD648" s="354">
        <v>0.71</v>
      </c>
      <c r="CE648" s="354">
        <v>1.49</v>
      </c>
      <c r="CF648" s="354">
        <v>0.53</v>
      </c>
      <c r="CG648" s="354">
        <v>0.53</v>
      </c>
      <c r="CH648" s="353" t="s">
        <v>100</v>
      </c>
      <c r="CI648" s="355">
        <v>2722</v>
      </c>
    </row>
    <row r="649" spans="1:87" ht="13.5" thickBot="1">
      <c r="A649" s="353" t="s">
        <v>1543</v>
      </c>
      <c r="B649" s="353" t="s">
        <v>1544</v>
      </c>
      <c r="C649" s="353" t="s">
        <v>108</v>
      </c>
      <c r="D649" s="353" t="s">
        <v>176</v>
      </c>
      <c r="E649" s="353" t="s">
        <v>378</v>
      </c>
      <c r="F649" s="353" t="s">
        <v>105</v>
      </c>
      <c r="G649" s="353">
        <v>12</v>
      </c>
      <c r="H649" s="353">
        <v>202112</v>
      </c>
      <c r="I649" s="353">
        <v>20221116</v>
      </c>
      <c r="J649" s="353">
        <v>20230215</v>
      </c>
      <c r="K649" s="354">
        <v>11974.34</v>
      </c>
      <c r="L649" s="354">
        <v>3.2</v>
      </c>
      <c r="M649" s="354">
        <v>3742</v>
      </c>
      <c r="N649" s="354">
        <v>0.76</v>
      </c>
      <c r="O649" s="354">
        <v>-7.0000000000000007E-2</v>
      </c>
      <c r="P649" s="354">
        <v>-0.06</v>
      </c>
      <c r="Q649" s="354"/>
      <c r="R649" s="354">
        <v>-14.29</v>
      </c>
      <c r="S649" s="354">
        <v>-114.29</v>
      </c>
      <c r="T649" s="354"/>
      <c r="U649" s="354"/>
      <c r="V649" s="354">
        <v>-0.48</v>
      </c>
      <c r="W649" s="354">
        <v>-0.38</v>
      </c>
      <c r="X649" s="354">
        <v>-0.23</v>
      </c>
      <c r="Y649" s="374">
        <f t="shared" si="24"/>
        <v>-0.20833333333333326</v>
      </c>
      <c r="Z649" s="374">
        <f t="shared" si="25"/>
        <v>-0.39473684210526316</v>
      </c>
      <c r="AA649" s="354"/>
      <c r="AB649" s="354"/>
      <c r="AC649" s="354"/>
      <c r="AD649" s="354"/>
      <c r="AE649" s="354"/>
      <c r="AF649" s="354"/>
      <c r="AG649" s="354">
        <v>0.22311926605504587</v>
      </c>
      <c r="AH649" s="354">
        <v>-0.62948012232415906</v>
      </c>
      <c r="AI649" s="354">
        <v>-0.20501529051987769</v>
      </c>
      <c r="AJ649" s="354">
        <v>-0.21700305810397552</v>
      </c>
      <c r="AK649" s="354">
        <v>-15.559815035799522</v>
      </c>
      <c r="AL649" s="354"/>
      <c r="AM649" s="354">
        <v>1.74</v>
      </c>
      <c r="AN649" s="354">
        <v>11.36</v>
      </c>
      <c r="AO649" s="354">
        <v>13.939830043859647</v>
      </c>
      <c r="AP649" s="354">
        <v>-7.8621675943104519</v>
      </c>
      <c r="AQ649" s="354">
        <v>-15.170793556085918</v>
      </c>
      <c r="AR649" s="354">
        <v>-14.332722660653889</v>
      </c>
      <c r="AS649" s="354">
        <v>1.6051376146788991</v>
      </c>
      <c r="AT649" s="354">
        <v>1.84</v>
      </c>
      <c r="AU649" s="354"/>
      <c r="AV649" s="354">
        <v>43.92</v>
      </c>
      <c r="AW649" s="354">
        <v>675</v>
      </c>
      <c r="AX649" s="354">
        <v>1947.1</v>
      </c>
      <c r="AY649" s="374">
        <v>0.43923240938166314</v>
      </c>
      <c r="AZ649" s="374">
        <v>-0.32246932515337423</v>
      </c>
      <c r="BA649" s="374">
        <v>-0.19799691833590136</v>
      </c>
      <c r="BB649" s="374">
        <v>-0.39573392612962682</v>
      </c>
      <c r="BC649" s="374">
        <v>-0.19799691833590136</v>
      </c>
      <c r="BD649" s="354">
        <v>-32.229999999999997</v>
      </c>
      <c r="BE649" s="374">
        <v>-0.185438499724214</v>
      </c>
      <c r="BF649" s="374">
        <v>-0.25558756332571769</v>
      </c>
      <c r="BG649" s="354">
        <v>-25.31</v>
      </c>
      <c r="BH649" s="354"/>
      <c r="BI649" s="354">
        <v>-22.54</v>
      </c>
      <c r="BJ649" s="354"/>
      <c r="BK649" s="374">
        <v>5.8472553699284009E-2</v>
      </c>
      <c r="BL649" s="374">
        <v>-5.3728070175438597E-2</v>
      </c>
      <c r="BM649" s="354">
        <v>0</v>
      </c>
      <c r="BN649" s="354"/>
      <c r="BO649" s="374">
        <v>0</v>
      </c>
      <c r="BP649" s="374">
        <v>-0.19732919195114704</v>
      </c>
      <c r="BQ649" s="374">
        <v>-6.8026037023189823E-2</v>
      </c>
      <c r="BR649" s="354">
        <v>-1851</v>
      </c>
      <c r="BS649" s="354">
        <v>-1498</v>
      </c>
      <c r="BT649" s="354">
        <v>-3202</v>
      </c>
      <c r="BU649" s="354">
        <v>2031</v>
      </c>
      <c r="BV649" s="354">
        <v>-3449</v>
      </c>
      <c r="BW649" s="354">
        <v>-32.25</v>
      </c>
      <c r="BX649" s="354">
        <v>-222.2</v>
      </c>
      <c r="BY649" s="354">
        <v>-227.42</v>
      </c>
      <c r="BZ649" s="354">
        <v>-2.1171284634760705</v>
      </c>
      <c r="CA649" s="354">
        <v>22.53</v>
      </c>
      <c r="CB649" s="354">
        <v>0.31538690771828748</v>
      </c>
      <c r="CC649" s="354">
        <v>0.20160791589363017</v>
      </c>
      <c r="CD649" s="354">
        <v>0.28999999999999998</v>
      </c>
      <c r="CE649" s="354">
        <v>7.12</v>
      </c>
      <c r="CF649" s="354">
        <v>8.4499999999999993</v>
      </c>
      <c r="CG649" s="354">
        <v>8.1999999999999993</v>
      </c>
      <c r="CH649" s="353" t="s">
        <v>100</v>
      </c>
      <c r="CI649" s="355">
        <v>8019</v>
      </c>
    </row>
    <row r="650" spans="1:87" ht="13.5" thickBot="1">
      <c r="A650" s="353" t="s">
        <v>1545</v>
      </c>
      <c r="B650" s="353" t="s">
        <v>1546</v>
      </c>
      <c r="C650" s="353" t="s">
        <v>108</v>
      </c>
      <c r="D650" s="353" t="s">
        <v>129</v>
      </c>
      <c r="E650" s="353" t="s">
        <v>409</v>
      </c>
      <c r="F650" s="353" t="s">
        <v>105</v>
      </c>
      <c r="G650" s="353">
        <v>12</v>
      </c>
      <c r="H650" s="353">
        <v>202112</v>
      </c>
      <c r="I650" s="353">
        <v>20220728</v>
      </c>
      <c r="J650" s="353"/>
      <c r="K650" s="354">
        <v>5576.07</v>
      </c>
      <c r="L650" s="354">
        <v>8.11</v>
      </c>
      <c r="M650" s="354">
        <v>687.55</v>
      </c>
      <c r="N650" s="354">
        <v>0.49</v>
      </c>
      <c r="O650" s="354">
        <v>0.15</v>
      </c>
      <c r="P650" s="354">
        <v>0.15</v>
      </c>
      <c r="Q650" s="354"/>
      <c r="R650" s="354"/>
      <c r="S650" s="354"/>
      <c r="T650" s="354"/>
      <c r="U650" s="354"/>
      <c r="V650" s="354">
        <v>0.97</v>
      </c>
      <c r="W650" s="354">
        <v>0.52</v>
      </c>
      <c r="X650" s="354">
        <v>0.82</v>
      </c>
      <c r="Y650" s="374">
        <f t="shared" si="24"/>
        <v>-0.46391752577319589</v>
      </c>
      <c r="Z650" s="374">
        <f t="shared" si="25"/>
        <v>0.57692307692307687</v>
      </c>
      <c r="AA650" s="354"/>
      <c r="AB650" s="354"/>
      <c r="AC650" s="354"/>
      <c r="AD650" s="354">
        <v>15.6</v>
      </c>
      <c r="AE650" s="354">
        <v>9.83</v>
      </c>
      <c r="AF650" s="354"/>
      <c r="AG650" s="354">
        <v>8.1202425482174174</v>
      </c>
      <c r="AH650" s="354">
        <v>0.9168892460549386</v>
      </c>
      <c r="AI650" s="354">
        <v>1.7045587375803624</v>
      </c>
      <c r="AJ650" s="354">
        <v>1.1946390999415546</v>
      </c>
      <c r="AK650" s="354">
        <v>3.879596434081948</v>
      </c>
      <c r="AL650" s="354">
        <v>7.97</v>
      </c>
      <c r="AM650" s="354">
        <v>0.62</v>
      </c>
      <c r="AN650" s="354"/>
      <c r="AO650" s="354">
        <v>2.5831466484714154</v>
      </c>
      <c r="AP650" s="354">
        <v>10.73810180977706</v>
      </c>
      <c r="AQ650" s="354">
        <v>12.305693468198182</v>
      </c>
      <c r="AR650" s="354">
        <v>17.558254475539101</v>
      </c>
      <c r="AS650" s="354">
        <v>0.8199181765049679</v>
      </c>
      <c r="AT650" s="354">
        <v>13.03</v>
      </c>
      <c r="AU650" s="354"/>
      <c r="AV650" s="354">
        <v>-4.3099999999999996</v>
      </c>
      <c r="AW650" s="354">
        <v>5836.77</v>
      </c>
      <c r="AX650" s="354">
        <v>6044.23</v>
      </c>
      <c r="AY650" s="374">
        <v>-7.620170493168775E-2</v>
      </c>
      <c r="AZ650" s="374">
        <v>-0.70446337054964381</v>
      </c>
      <c r="BA650" s="374">
        <v>-0.40262535487264739</v>
      </c>
      <c r="BB650" s="374">
        <v>-0.7</v>
      </c>
      <c r="BC650" s="374">
        <v>-0.40262535487264739</v>
      </c>
      <c r="BD650" s="354"/>
      <c r="BE650" s="374">
        <v>5.625653416255201E-2</v>
      </c>
      <c r="BF650" s="374">
        <v>3.2510297681176734E-2</v>
      </c>
      <c r="BG650" s="354"/>
      <c r="BH650" s="354">
        <v>6.08</v>
      </c>
      <c r="BI650" s="354"/>
      <c r="BJ650" s="354">
        <v>5.32</v>
      </c>
      <c r="BK650" s="374">
        <v>-0.2991505228870221</v>
      </c>
      <c r="BL650" s="374">
        <v>-6.2796109181584361E-2</v>
      </c>
      <c r="BM650" s="354">
        <v>0</v>
      </c>
      <c r="BN650" s="354">
        <v>1.98</v>
      </c>
      <c r="BO650" s="374">
        <v>0</v>
      </c>
      <c r="BP650" s="374">
        <v>0.13864951550808083</v>
      </c>
      <c r="BQ650" s="374">
        <v>0.15355258354004558</v>
      </c>
      <c r="BR650" s="354">
        <v>743.52</v>
      </c>
      <c r="BS650" s="354">
        <v>1169.1600000000001</v>
      </c>
      <c r="BT650" s="354">
        <v>699.38</v>
      </c>
      <c r="BU650" s="354">
        <v>9191.44</v>
      </c>
      <c r="BV650" s="354">
        <v>223.28</v>
      </c>
      <c r="BW650" s="354">
        <v>-68.400000000000006</v>
      </c>
      <c r="BX650" s="354"/>
      <c r="BY650" s="354"/>
      <c r="BZ650" s="354">
        <v>3.7833076002289951</v>
      </c>
      <c r="CA650" s="354">
        <v>54.55</v>
      </c>
      <c r="CB650" s="354">
        <v>0.5998213609591373</v>
      </c>
      <c r="CC650" s="354">
        <v>6.7552967488340609</v>
      </c>
      <c r="CD650" s="354">
        <v>1.2</v>
      </c>
      <c r="CE650" s="354">
        <v>2.68</v>
      </c>
      <c r="CF650" s="354">
        <v>0.94</v>
      </c>
      <c r="CG650" s="354">
        <v>0.8</v>
      </c>
      <c r="CH650" s="353" t="s">
        <v>100</v>
      </c>
      <c r="CI650" s="355">
        <v>8656.86</v>
      </c>
    </row>
    <row r="651" spans="1:87" ht="13.5" thickBot="1">
      <c r="A651" s="353" t="s">
        <v>1547</v>
      </c>
      <c r="B651" s="353" t="s">
        <v>1548</v>
      </c>
      <c r="C651" s="353" t="s">
        <v>96</v>
      </c>
      <c r="D651" s="353" t="s">
        <v>97</v>
      </c>
      <c r="E651" s="353" t="s">
        <v>1390</v>
      </c>
      <c r="F651" s="353" t="s">
        <v>99</v>
      </c>
      <c r="G651" s="353">
        <v>12</v>
      </c>
      <c r="H651" s="353">
        <v>202112</v>
      </c>
      <c r="I651" s="353">
        <v>20221026</v>
      </c>
      <c r="J651" s="353">
        <v>20230215</v>
      </c>
      <c r="K651" s="354">
        <v>17771.080000000002</v>
      </c>
      <c r="L651" s="354">
        <v>92.72</v>
      </c>
      <c r="M651" s="354">
        <v>192</v>
      </c>
      <c r="N651" s="354">
        <v>0.96</v>
      </c>
      <c r="O651" s="354">
        <v>1.1000000000000001</v>
      </c>
      <c r="P651" s="354">
        <v>1.1399999999999999</v>
      </c>
      <c r="Q651" s="354">
        <v>0.92</v>
      </c>
      <c r="R651" s="354">
        <v>12.73</v>
      </c>
      <c r="S651" s="354">
        <v>1.41</v>
      </c>
      <c r="T651" s="354">
        <v>5.15</v>
      </c>
      <c r="U651" s="354">
        <v>5.34</v>
      </c>
      <c r="V651" s="354">
        <v>5.68</v>
      </c>
      <c r="W651" s="354">
        <v>4.95</v>
      </c>
      <c r="X651" s="354">
        <v>5.25</v>
      </c>
      <c r="Y651" s="374">
        <f t="shared" si="24"/>
        <v>-0.12852112676056326</v>
      </c>
      <c r="Z651" s="374">
        <f t="shared" si="25"/>
        <v>6.0606060606060552E-2</v>
      </c>
      <c r="AA651" s="354">
        <v>16.18</v>
      </c>
      <c r="AB651" s="354">
        <v>5.6</v>
      </c>
      <c r="AC651" s="354">
        <v>17.36</v>
      </c>
      <c r="AD651" s="354">
        <v>18.739999999999998</v>
      </c>
      <c r="AE651" s="354">
        <v>17.670000000000002</v>
      </c>
      <c r="AF651" s="354">
        <v>3.35</v>
      </c>
      <c r="AG651" s="354">
        <v>25.668068011958148</v>
      </c>
      <c r="AH651" s="354">
        <v>5.0160324281680788</v>
      </c>
      <c r="AI651" s="354">
        <v>3.0547043680451753</v>
      </c>
      <c r="AJ651" s="354">
        <v>1.4636169240989869</v>
      </c>
      <c r="AK651" s="354">
        <v>29.852315973331336</v>
      </c>
      <c r="AL651" s="354">
        <v>13.96</v>
      </c>
      <c r="AM651" s="354">
        <v>3.02</v>
      </c>
      <c r="AN651" s="354">
        <v>3.59</v>
      </c>
      <c r="AO651" s="354">
        <v>3.3540678003800615</v>
      </c>
      <c r="AP651" s="354">
        <v>13.367666106578019</v>
      </c>
      <c r="AQ651" s="354">
        <v>28.18355887969879</v>
      </c>
      <c r="AR651" s="354">
        <v>58.821703274491306</v>
      </c>
      <c r="AS651" s="354">
        <v>7.5830582544427836</v>
      </c>
      <c r="AT651" s="354">
        <v>30.67</v>
      </c>
      <c r="AU651" s="354">
        <v>12.42</v>
      </c>
      <c r="AV651" s="354">
        <v>19.02</v>
      </c>
      <c r="AW651" s="354">
        <v>4982.79</v>
      </c>
      <c r="AX651" s="354">
        <v>4849.37</v>
      </c>
      <c r="AY651" s="374">
        <v>0.19018466894044364</v>
      </c>
      <c r="AZ651" s="374">
        <v>9.0571224720958077E-2</v>
      </c>
      <c r="BA651" s="374">
        <v>0.15592275003794204</v>
      </c>
      <c r="BB651" s="374">
        <v>8.4778420038535543E-2</v>
      </c>
      <c r="BC651" s="374">
        <v>0.15592275003794204</v>
      </c>
      <c r="BD651" s="354">
        <v>17.13</v>
      </c>
      <c r="BE651" s="374">
        <v>0.17394408088498634</v>
      </c>
      <c r="BF651" s="374">
        <v>0.12976448081532646</v>
      </c>
      <c r="BG651" s="354">
        <v>17.13</v>
      </c>
      <c r="BH651" s="354">
        <v>18.2</v>
      </c>
      <c r="BI651" s="354">
        <v>13.32</v>
      </c>
      <c r="BJ651" s="354">
        <v>14.2</v>
      </c>
      <c r="BK651" s="374">
        <v>-0.52086462460666449</v>
      </c>
      <c r="BL651" s="374">
        <v>-6.1987035533992589E-2</v>
      </c>
      <c r="BM651" s="354">
        <v>3.15</v>
      </c>
      <c r="BN651" s="354">
        <v>2.64</v>
      </c>
      <c r="BO651" s="374">
        <v>0.5701717524670209</v>
      </c>
      <c r="BP651" s="374">
        <v>5.5006386974098903E-2</v>
      </c>
      <c r="BQ651" s="374">
        <v>1.6050191074668131E-2</v>
      </c>
      <c r="BR651" s="354">
        <v>1206.8</v>
      </c>
      <c r="BS651" s="354">
        <v>1361.61</v>
      </c>
      <c r="BT651" s="354">
        <v>1277.6099999999999</v>
      </c>
      <c r="BU651" s="354" t="s">
        <v>100</v>
      </c>
      <c r="BV651" s="354">
        <v>1082.2</v>
      </c>
      <c r="BW651" s="354">
        <v>9.06</v>
      </c>
      <c r="BX651" s="354">
        <v>19.54</v>
      </c>
      <c r="BY651" s="354">
        <v>20.88</v>
      </c>
      <c r="BZ651" s="354">
        <v>32.089157345264731</v>
      </c>
      <c r="CA651" s="354">
        <v>0</v>
      </c>
      <c r="CB651" s="354">
        <v>0.22935335149718011</v>
      </c>
      <c r="CC651" s="354">
        <v>-0.79150357610557065</v>
      </c>
      <c r="CD651" s="354">
        <v>0</v>
      </c>
      <c r="CE651" s="354">
        <v>2.75</v>
      </c>
      <c r="CF651" s="354">
        <v>2.1</v>
      </c>
      <c r="CG651" s="354">
        <v>1.51</v>
      </c>
      <c r="CH651" s="353" t="s">
        <v>100</v>
      </c>
      <c r="CI651" s="355">
        <v>6114.16</v>
      </c>
    </row>
    <row r="652" spans="1:87" ht="13.5" thickBot="1">
      <c r="A652" s="353" t="s">
        <v>1549</v>
      </c>
      <c r="B652" s="353" t="s">
        <v>1550</v>
      </c>
      <c r="C652" s="353" t="s">
        <v>96</v>
      </c>
      <c r="D652" s="353" t="s">
        <v>123</v>
      </c>
      <c r="E652" s="353" t="s">
        <v>344</v>
      </c>
      <c r="F652" s="353" t="s">
        <v>105</v>
      </c>
      <c r="G652" s="353">
        <v>12</v>
      </c>
      <c r="H652" s="353">
        <v>202112</v>
      </c>
      <c r="I652" s="353">
        <v>20221109</v>
      </c>
      <c r="J652" s="353">
        <v>20230308</v>
      </c>
      <c r="K652" s="354">
        <v>3519.81</v>
      </c>
      <c r="L652" s="354">
        <v>55.07</v>
      </c>
      <c r="M652" s="354">
        <v>64</v>
      </c>
      <c r="N652" s="354">
        <v>0.99</v>
      </c>
      <c r="O652" s="354">
        <v>0.83</v>
      </c>
      <c r="P652" s="354">
        <v>0.89</v>
      </c>
      <c r="Q652" s="354">
        <v>0.92</v>
      </c>
      <c r="R652" s="354">
        <v>0</v>
      </c>
      <c r="S652" s="354">
        <v>1.19</v>
      </c>
      <c r="T652" s="354">
        <v>0.27</v>
      </c>
      <c r="U652" s="354">
        <v>3.32</v>
      </c>
      <c r="V652" s="354">
        <v>3.2</v>
      </c>
      <c r="W652" s="354">
        <v>3.4</v>
      </c>
      <c r="X652" s="354">
        <v>3.76</v>
      </c>
      <c r="Y652" s="374">
        <f t="shared" si="24"/>
        <v>6.25E-2</v>
      </c>
      <c r="Z652" s="374">
        <f t="shared" si="25"/>
        <v>0.10588235294117654</v>
      </c>
      <c r="AA652" s="354">
        <v>7.47</v>
      </c>
      <c r="AB652" s="354"/>
      <c r="AC652" s="354">
        <v>16.59</v>
      </c>
      <c r="AD652" s="354">
        <v>16.2</v>
      </c>
      <c r="AE652" s="354">
        <v>14.63</v>
      </c>
      <c r="AF652" s="354"/>
      <c r="AG652" s="354">
        <v>0</v>
      </c>
      <c r="AH652" s="354">
        <v>0</v>
      </c>
      <c r="AI652" s="354">
        <v>0</v>
      </c>
      <c r="AJ652" s="354">
        <v>0</v>
      </c>
      <c r="AK652" s="354">
        <v>0</v>
      </c>
      <c r="AL652" s="354">
        <v>3.46</v>
      </c>
      <c r="AM652" s="354">
        <v>0.83</v>
      </c>
      <c r="AN652" s="354">
        <v>10.33</v>
      </c>
      <c r="AO652" s="354">
        <v>0</v>
      </c>
      <c r="AP652" s="354">
        <v>0</v>
      </c>
      <c r="AQ652" s="354">
        <v>0</v>
      </c>
      <c r="AR652" s="354">
        <v>0</v>
      </c>
      <c r="AS652" s="354">
        <v>0</v>
      </c>
      <c r="AT652" s="354">
        <v>66.64</v>
      </c>
      <c r="AU652" s="354">
        <v>16.71</v>
      </c>
      <c r="AV652" s="354">
        <v>23.62</v>
      </c>
      <c r="AW652" s="354">
        <v>313.95</v>
      </c>
      <c r="AX652" s="354">
        <v>332.64</v>
      </c>
      <c r="AY652" s="374" t="s">
        <v>160</v>
      </c>
      <c r="AZ652" s="374" t="s">
        <v>160</v>
      </c>
      <c r="BA652" s="374" t="s">
        <v>160</v>
      </c>
      <c r="BB652" s="374" t="s">
        <v>160</v>
      </c>
      <c r="BC652" s="374" t="s">
        <v>160</v>
      </c>
      <c r="BD652" s="354">
        <v>11.31</v>
      </c>
      <c r="BE652" s="374">
        <v>0</v>
      </c>
      <c r="BF652" s="374">
        <v>0</v>
      </c>
      <c r="BG652" s="354">
        <v>7.68</v>
      </c>
      <c r="BH652" s="354">
        <v>13.28</v>
      </c>
      <c r="BI652" s="354">
        <v>6.99</v>
      </c>
      <c r="BJ652" s="354">
        <v>11.79</v>
      </c>
      <c r="BK652" s="374">
        <v>0</v>
      </c>
      <c r="BL652" s="374">
        <v>0</v>
      </c>
      <c r="BM652" s="354">
        <v>4.13</v>
      </c>
      <c r="BN652" s="354">
        <v>4.21</v>
      </c>
      <c r="BO652" s="374">
        <v>0</v>
      </c>
      <c r="BP652" s="374">
        <v>0</v>
      </c>
      <c r="BQ652" s="374">
        <v>0</v>
      </c>
      <c r="BR652" s="354">
        <v>1275.0999999999999</v>
      </c>
      <c r="BS652" s="354">
        <v>1275.0999999999999</v>
      </c>
      <c r="BT652" s="354">
        <v>1045.1600000000001</v>
      </c>
      <c r="BU652" s="354">
        <v>1935.59</v>
      </c>
      <c r="BV652" s="354">
        <v>1045.2</v>
      </c>
      <c r="BW652" s="354">
        <v>225.76</v>
      </c>
      <c r="BX652" s="354">
        <v>145.6</v>
      </c>
      <c r="BY652" s="354">
        <v>145.6</v>
      </c>
      <c r="BZ652" s="354">
        <v>0</v>
      </c>
      <c r="CA652" s="354">
        <v>34.69</v>
      </c>
      <c r="CB652" s="354">
        <v>0</v>
      </c>
      <c r="CC652" s="354">
        <v>0</v>
      </c>
      <c r="CD652" s="354">
        <v>0.53</v>
      </c>
      <c r="CE652" s="354">
        <v>2.63</v>
      </c>
      <c r="CF652" s="354">
        <v>3.75</v>
      </c>
      <c r="CG652" s="354">
        <v>3.55</v>
      </c>
      <c r="CH652" s="353" t="s">
        <v>100</v>
      </c>
      <c r="CI652" s="355">
        <v>4246.05</v>
      </c>
    </row>
    <row r="653" spans="1:87" ht="13.5" thickBot="1">
      <c r="A653" s="353" t="s">
        <v>1551</v>
      </c>
      <c r="B653" s="353" t="s">
        <v>1552</v>
      </c>
      <c r="C653" s="353" t="s">
        <v>96</v>
      </c>
      <c r="D653" s="353" t="s">
        <v>123</v>
      </c>
      <c r="E653" s="353" t="s">
        <v>743</v>
      </c>
      <c r="F653" s="353" t="s">
        <v>99</v>
      </c>
      <c r="G653" s="353">
        <v>12</v>
      </c>
      <c r="H653" s="353">
        <v>202112</v>
      </c>
      <c r="I653" s="353">
        <v>20221018</v>
      </c>
      <c r="J653" s="353">
        <v>20230117</v>
      </c>
      <c r="K653" s="354">
        <v>118464.53</v>
      </c>
      <c r="L653" s="354">
        <v>349.83</v>
      </c>
      <c r="M653" s="354">
        <v>339</v>
      </c>
      <c r="N653" s="354">
        <v>1.4</v>
      </c>
      <c r="O653" s="354">
        <v>7.47</v>
      </c>
      <c r="P653" s="354">
        <v>6.8</v>
      </c>
      <c r="Q653" s="354">
        <v>10.42</v>
      </c>
      <c r="R653" s="354">
        <v>10.44</v>
      </c>
      <c r="S653" s="354">
        <v>10.59</v>
      </c>
      <c r="T653" s="354">
        <v>8.84</v>
      </c>
      <c r="U653" s="354">
        <v>37.549999999999997</v>
      </c>
      <c r="V653" s="354">
        <v>60.69</v>
      </c>
      <c r="W653" s="354">
        <v>33.53</v>
      </c>
      <c r="X653" s="354">
        <v>37.950000000000003</v>
      </c>
      <c r="Y653" s="374">
        <f t="shared" si="24"/>
        <v>-0.44752018454440601</v>
      </c>
      <c r="Z653" s="374">
        <f t="shared" si="25"/>
        <v>0.1318222487324785</v>
      </c>
      <c r="AA653" s="354">
        <v>23.89</v>
      </c>
      <c r="AB653" s="354"/>
      <c r="AC653" s="354">
        <v>9.32</v>
      </c>
      <c r="AD653" s="354">
        <v>10.44</v>
      </c>
      <c r="AE653" s="354">
        <v>9.2200000000000006</v>
      </c>
      <c r="AF653" s="354"/>
      <c r="AG653" s="354">
        <v>139.18591549295775</v>
      </c>
      <c r="AH653" s="354">
        <v>39.070422535211264</v>
      </c>
      <c r="AI653" s="354">
        <v>136.90704225352113</v>
      </c>
      <c r="AJ653" s="354">
        <v>125.32112676056336</v>
      </c>
      <c r="AK653" s="354">
        <v>2.5298187317394349</v>
      </c>
      <c r="AL653" s="354">
        <v>4.95</v>
      </c>
      <c r="AM653" s="354">
        <v>1.0900000000000001</v>
      </c>
      <c r="AN653" s="354">
        <v>1.92</v>
      </c>
      <c r="AO653" s="354">
        <v>2.6414816538827388</v>
      </c>
      <c r="AP653" s="354">
        <v>4.2467056029153385</v>
      </c>
      <c r="AQ653" s="354">
        <v>2.6854501872350931</v>
      </c>
      <c r="AR653" s="354">
        <v>2.9337195711299424</v>
      </c>
      <c r="AS653" s="354">
        <v>1158.349295774648</v>
      </c>
      <c r="AT653" s="354">
        <v>320.66000000000003</v>
      </c>
      <c r="AU653" s="354">
        <v>16.329999999999998</v>
      </c>
      <c r="AV653" s="354">
        <v>21.48</v>
      </c>
      <c r="AW653" s="354">
        <v>64989</v>
      </c>
      <c r="AX653" s="354">
        <v>47618.34</v>
      </c>
      <c r="AY653" s="374">
        <v>0.33169505599317761</v>
      </c>
      <c r="AZ653" s="374">
        <v>1.2872396659266307</v>
      </c>
      <c r="BA653" s="374">
        <v>0</v>
      </c>
      <c r="BB653" s="374">
        <v>1.4157979149959905</v>
      </c>
      <c r="BC653" s="374">
        <v>0</v>
      </c>
      <c r="BD653" s="354">
        <v>13.23</v>
      </c>
      <c r="BE653" s="374">
        <v>0</v>
      </c>
      <c r="BF653" s="374">
        <v>8.9139161204991792E-3</v>
      </c>
      <c r="BG653" s="354">
        <v>3.79</v>
      </c>
      <c r="BH653" s="354">
        <v>3.84</v>
      </c>
      <c r="BI653" s="354">
        <v>0.89</v>
      </c>
      <c r="BJ653" s="354">
        <v>1.0900000000000001</v>
      </c>
      <c r="BK653" s="374">
        <v>-8.4626147072136948E-2</v>
      </c>
      <c r="BL653" s="374">
        <v>-8.3240573961263692E-2</v>
      </c>
      <c r="BM653" s="354">
        <v>2.86</v>
      </c>
      <c r="BN653" s="354">
        <v>1.96</v>
      </c>
      <c r="BO653" s="374">
        <v>0.29434030281182411</v>
      </c>
      <c r="BP653" s="374">
        <v>0.1128061860407428</v>
      </c>
      <c r="BQ653" s="374">
        <v>0.36183377150444163</v>
      </c>
      <c r="BR653" s="354">
        <v>27044</v>
      </c>
      <c r="BS653" s="354">
        <v>29059</v>
      </c>
      <c r="BT653" s="354">
        <v>23650</v>
      </c>
      <c r="BU653" s="354">
        <v>254092</v>
      </c>
      <c r="BV653" s="354">
        <v>21635</v>
      </c>
      <c r="BW653" s="354">
        <v>128.72</v>
      </c>
      <c r="BX653" s="354">
        <v>22.5</v>
      </c>
      <c r="BY653" s="354">
        <v>22.5</v>
      </c>
      <c r="BZ653" s="354">
        <v>0</v>
      </c>
      <c r="CA653" s="354">
        <v>66.790000000000006</v>
      </c>
      <c r="CB653" s="354">
        <v>0.9233351799557068</v>
      </c>
      <c r="CC653" s="354">
        <v>0.24611179800871999</v>
      </c>
      <c r="CD653" s="354">
        <v>2.21</v>
      </c>
      <c r="CE653" s="354">
        <v>0.84</v>
      </c>
      <c r="CF653" s="354">
        <v>0.88</v>
      </c>
      <c r="CG653" s="354">
        <v>0.73</v>
      </c>
      <c r="CH653" s="355">
        <v>10703</v>
      </c>
      <c r="CI653" s="355">
        <v>99223</v>
      </c>
    </row>
    <row r="654" spans="1:87" ht="13.5" thickBot="1">
      <c r="A654" s="353" t="s">
        <v>1553</v>
      </c>
      <c r="B654" s="353" t="s">
        <v>1554</v>
      </c>
      <c r="C654" s="353" t="s">
        <v>96</v>
      </c>
      <c r="D654" s="353" t="s">
        <v>129</v>
      </c>
      <c r="E654" s="353" t="s">
        <v>299</v>
      </c>
      <c r="F654" s="353" t="s">
        <v>105</v>
      </c>
      <c r="G654" s="353">
        <v>12</v>
      </c>
      <c r="H654" s="353">
        <v>202112</v>
      </c>
      <c r="I654" s="353">
        <v>20221102</v>
      </c>
      <c r="J654" s="353">
        <v>20230208</v>
      </c>
      <c r="K654" s="354">
        <v>72938.16</v>
      </c>
      <c r="L654" s="354">
        <v>35.630000000000003</v>
      </c>
      <c r="M654" s="354">
        <v>2047</v>
      </c>
      <c r="N654" s="354">
        <v>0.68</v>
      </c>
      <c r="O654" s="354">
        <v>0.9</v>
      </c>
      <c r="P654" s="354">
        <v>0.62</v>
      </c>
      <c r="Q654" s="354">
        <v>0.89</v>
      </c>
      <c r="R654" s="354">
        <v>21.11</v>
      </c>
      <c r="S654" s="354">
        <v>14.47</v>
      </c>
      <c r="T654" s="354">
        <v>14.85</v>
      </c>
      <c r="U654" s="354">
        <v>3.92</v>
      </c>
      <c r="V654" s="354">
        <v>3.77</v>
      </c>
      <c r="W654" s="354">
        <v>3.28</v>
      </c>
      <c r="X654" s="354">
        <v>3.41</v>
      </c>
      <c r="Y654" s="374">
        <f t="shared" si="24"/>
        <v>-0.12997347480106103</v>
      </c>
      <c r="Z654" s="374">
        <f t="shared" si="25"/>
        <v>3.9634146341463561E-2</v>
      </c>
      <c r="AA654" s="354">
        <v>0.44</v>
      </c>
      <c r="AB654" s="354">
        <v>8.69</v>
      </c>
      <c r="AC654" s="354">
        <v>9.08</v>
      </c>
      <c r="AD654" s="354">
        <v>10.86</v>
      </c>
      <c r="AE654" s="354">
        <v>10.44</v>
      </c>
      <c r="AF654" s="354">
        <v>1.25</v>
      </c>
      <c r="AG654" s="354">
        <v>16.905707196029777</v>
      </c>
      <c r="AH654" s="354">
        <v>6.8198511166253102</v>
      </c>
      <c r="AI654" s="354">
        <v>4.5980148883374694</v>
      </c>
      <c r="AJ654" s="354">
        <v>3.5364764267990076</v>
      </c>
      <c r="AK654" s="354">
        <v>5.5488076092822443</v>
      </c>
      <c r="AL654" s="354">
        <v>9.85</v>
      </c>
      <c r="AM654" s="354">
        <v>7.06</v>
      </c>
      <c r="AN654" s="354">
        <v>1.66</v>
      </c>
      <c r="AO654" s="354">
        <v>2.6106927931894908</v>
      </c>
      <c r="AP654" s="354">
        <v>4.999339479453595</v>
      </c>
      <c r="AQ654" s="354">
        <v>9.5988397193739878</v>
      </c>
      <c r="AR654" s="354">
        <v>12.480108055009824</v>
      </c>
      <c r="AS654" s="354">
        <v>3.5538461538461537</v>
      </c>
      <c r="AT654" s="354">
        <v>5.05</v>
      </c>
      <c r="AU654" s="354">
        <v>3.8</v>
      </c>
      <c r="AV654" s="354">
        <v>7.13</v>
      </c>
      <c r="AW654" s="354">
        <v>46909.58</v>
      </c>
      <c r="AX654" s="354">
        <v>34546.370000000003</v>
      </c>
      <c r="AY654" s="374">
        <v>4.3989559811138159E-4</v>
      </c>
      <c r="AZ654" s="374">
        <v>-0.23725865367890067</v>
      </c>
      <c r="BA654" s="374">
        <v>-0.2032635230630862</v>
      </c>
      <c r="BB654" s="374">
        <v>-0.24155844155844161</v>
      </c>
      <c r="BC654" s="374">
        <v>-0.2032635230630862</v>
      </c>
      <c r="BD654" s="354">
        <v>32.18</v>
      </c>
      <c r="BE654" s="374">
        <v>0.15162601626016259</v>
      </c>
      <c r="BF654" s="374">
        <v>0.30726232000715498</v>
      </c>
      <c r="BG654" s="354">
        <v>14.92</v>
      </c>
      <c r="BH654" s="354">
        <v>18.96</v>
      </c>
      <c r="BI654" s="354">
        <v>7.69</v>
      </c>
      <c r="BJ654" s="354">
        <v>8.49</v>
      </c>
      <c r="BK654" s="374">
        <v>-0.2308688613059903</v>
      </c>
      <c r="BL654" s="374">
        <v>-6.2791721708498463E-2</v>
      </c>
      <c r="BM654" s="354">
        <v>3.48</v>
      </c>
      <c r="BN654" s="354">
        <v>5.15</v>
      </c>
      <c r="BO654" s="374">
        <v>0.20807027686290205</v>
      </c>
      <c r="BP654" s="374">
        <v>0.26730362814295611</v>
      </c>
      <c r="BQ654" s="374">
        <v>0.10118673610297588</v>
      </c>
      <c r="BR654" s="354">
        <v>8561.3700000000008</v>
      </c>
      <c r="BS654" s="354">
        <v>8561.3700000000008</v>
      </c>
      <c r="BT654" s="354">
        <v>7789.85</v>
      </c>
      <c r="BU654" s="354">
        <v>28288.560000000001</v>
      </c>
      <c r="BV654" s="354">
        <v>6029.81</v>
      </c>
      <c r="BW654" s="354">
        <v>-18.309999999999999</v>
      </c>
      <c r="BX654" s="354">
        <v>37.880000000000003</v>
      </c>
      <c r="BY654" s="354">
        <v>18.04</v>
      </c>
      <c r="BZ654" s="354">
        <v>7.46</v>
      </c>
      <c r="CA654" s="354">
        <v>68.91</v>
      </c>
      <c r="CB654" s="354">
        <v>0.85548720839619985</v>
      </c>
      <c r="CC654" s="354">
        <v>1.0404744505031198</v>
      </c>
      <c r="CD654" s="354">
        <v>2.2200000000000002</v>
      </c>
      <c r="CE654" s="354">
        <v>0.97</v>
      </c>
      <c r="CF654" s="354">
        <v>0.54</v>
      </c>
      <c r="CG654" s="354">
        <v>0.19</v>
      </c>
      <c r="CH654" s="353" t="s">
        <v>100</v>
      </c>
      <c r="CI654" s="355">
        <v>29347.38</v>
      </c>
    </row>
    <row r="655" spans="1:87" ht="13.5" thickBot="1">
      <c r="A655" s="353" t="s">
        <v>1555</v>
      </c>
      <c r="B655" s="353" t="s">
        <v>1556</v>
      </c>
      <c r="C655" s="353" t="s">
        <v>96</v>
      </c>
      <c r="D655" s="353" t="s">
        <v>112</v>
      </c>
      <c r="E655" s="353" t="s">
        <v>502</v>
      </c>
      <c r="F655" s="353" t="s">
        <v>105</v>
      </c>
      <c r="G655" s="353">
        <v>12</v>
      </c>
      <c r="H655" s="353">
        <v>202112</v>
      </c>
      <c r="I655" s="353">
        <v>20221104</v>
      </c>
      <c r="J655" s="353">
        <v>20230206</v>
      </c>
      <c r="K655" s="354">
        <v>3071.28</v>
      </c>
      <c r="L655" s="354">
        <v>10.88</v>
      </c>
      <c r="M655" s="354">
        <v>282</v>
      </c>
      <c r="N655" s="354">
        <v>1.57</v>
      </c>
      <c r="O655" s="354">
        <v>0.3</v>
      </c>
      <c r="P655" s="354">
        <v>0.22</v>
      </c>
      <c r="Q655" s="354">
        <v>0.25</v>
      </c>
      <c r="R655" s="354">
        <v>3.33</v>
      </c>
      <c r="S655" s="354">
        <v>23.08</v>
      </c>
      <c r="T655" s="354">
        <v>22.43</v>
      </c>
      <c r="U655" s="354">
        <v>1.1100000000000001</v>
      </c>
      <c r="V655" s="354">
        <v>1.25</v>
      </c>
      <c r="W655" s="354">
        <v>1.1100000000000001</v>
      </c>
      <c r="X655" s="354">
        <v>1.21</v>
      </c>
      <c r="Y655" s="374">
        <f t="shared" si="24"/>
        <v>-0.11199999999999988</v>
      </c>
      <c r="Z655" s="374">
        <f t="shared" si="25"/>
        <v>9.0090090090090058E-2</v>
      </c>
      <c r="AA655" s="354">
        <v>2.27</v>
      </c>
      <c r="AB655" s="354"/>
      <c r="AC655" s="354">
        <v>9.07</v>
      </c>
      <c r="AD655" s="354">
        <v>9.8000000000000007</v>
      </c>
      <c r="AE655" s="354">
        <v>9.0299999999999994</v>
      </c>
      <c r="AF655" s="354"/>
      <c r="AG655" s="354">
        <v>12.311385328229647</v>
      </c>
      <c r="AH655" s="354">
        <v>0.73282477183196126</v>
      </c>
      <c r="AI655" s="354">
        <v>0.66340299547668602</v>
      </c>
      <c r="AJ655" s="354">
        <v>0.66092364632114053</v>
      </c>
      <c r="AK655" s="354">
        <v>16.686689803150028</v>
      </c>
      <c r="AL655" s="354">
        <v>5</v>
      </c>
      <c r="AM655" s="354">
        <v>0.95</v>
      </c>
      <c r="AN655" s="354">
        <v>0.88</v>
      </c>
      <c r="AO655" s="354">
        <v>1.5385992117523519</v>
      </c>
      <c r="AP655" s="354">
        <v>9.8435799744708259</v>
      </c>
      <c r="AQ655" s="354">
        <v>28.553214095728777</v>
      </c>
      <c r="AR655" s="354">
        <v>28.660326903161845</v>
      </c>
      <c r="AS655" s="354">
        <v>1.4001238874102189</v>
      </c>
      <c r="AT655" s="354">
        <v>11.49</v>
      </c>
      <c r="AU655" s="354">
        <v>1.3</v>
      </c>
      <c r="AV655" s="354">
        <v>24.4</v>
      </c>
      <c r="AW655" s="354">
        <v>3474.4</v>
      </c>
      <c r="AX655" s="354">
        <v>3519.95</v>
      </c>
      <c r="AY655" s="374">
        <v>-9.5267403064364597E-2</v>
      </c>
      <c r="AZ655" s="374">
        <v>-0.8849442109839154</v>
      </c>
      <c r="BA655" s="374">
        <v>-0.39129181084198383</v>
      </c>
      <c r="BB655" s="374">
        <v>-0.88655462184873945</v>
      </c>
      <c r="BC655" s="374">
        <v>-0.39129181084198383</v>
      </c>
      <c r="BD655" s="354">
        <v>9.66</v>
      </c>
      <c r="BE655" s="374">
        <v>5.7342657342657345E-2</v>
      </c>
      <c r="BF655" s="374">
        <v>3.7298768726000971E-2</v>
      </c>
      <c r="BG655" s="354">
        <v>5.41</v>
      </c>
      <c r="BH655" s="354">
        <v>6.06</v>
      </c>
      <c r="BI655" s="354">
        <v>4.4400000000000004</v>
      </c>
      <c r="BJ655" s="354">
        <v>4.88</v>
      </c>
      <c r="BK655" s="374">
        <v>-3.7373198077949817E-3</v>
      </c>
      <c r="BL655" s="374">
        <v>-2.0138669121666332E-4</v>
      </c>
      <c r="BM655" s="354">
        <v>0</v>
      </c>
      <c r="BN655" s="354">
        <v>0</v>
      </c>
      <c r="BO655" s="374">
        <v>0</v>
      </c>
      <c r="BP655" s="374">
        <v>6.6199166380484301E-2</v>
      </c>
      <c r="BQ655" s="374">
        <v>5.9704033091340598E-2</v>
      </c>
      <c r="BR655" s="354">
        <v>483.2</v>
      </c>
      <c r="BS655" s="354">
        <v>705.8</v>
      </c>
      <c r="BT655" s="354">
        <v>630.70000000000005</v>
      </c>
      <c r="BU655" s="354">
        <v>2630.2</v>
      </c>
      <c r="BV655" s="354">
        <v>297.10000000000002</v>
      </c>
      <c r="BW655" s="354">
        <v>274.18</v>
      </c>
      <c r="BX655" s="354">
        <v>5.71</v>
      </c>
      <c r="BY655" s="354">
        <v>9.31</v>
      </c>
      <c r="BZ655" s="354">
        <v>2.8817891373801916</v>
      </c>
      <c r="CA655" s="354">
        <v>44.24</v>
      </c>
      <c r="CB655" s="354">
        <v>0.53919047551394439</v>
      </c>
      <c r="CC655" s="354">
        <v>4.0909258236701636</v>
      </c>
      <c r="CD655" s="354">
        <v>0.79</v>
      </c>
      <c r="CE655" s="354">
        <v>2.97</v>
      </c>
      <c r="CF655" s="354">
        <v>1.86</v>
      </c>
      <c r="CG655" s="354">
        <v>1.02</v>
      </c>
      <c r="CH655" s="353" t="s">
        <v>100</v>
      </c>
      <c r="CI655" s="355">
        <v>3481.4</v>
      </c>
    </row>
    <row r="656" spans="1:87" ht="13.5" thickBot="1">
      <c r="A656" s="353" t="s">
        <v>1557</v>
      </c>
      <c r="B656" s="353" t="s">
        <v>1558</v>
      </c>
      <c r="C656" s="353" t="s">
        <v>108</v>
      </c>
      <c r="D656" s="353" t="s">
        <v>97</v>
      </c>
      <c r="E656" s="353" t="s">
        <v>173</v>
      </c>
      <c r="F656" s="353" t="s">
        <v>105</v>
      </c>
      <c r="G656" s="353">
        <v>1</v>
      </c>
      <c r="H656" s="353">
        <v>202201</v>
      </c>
      <c r="I656" s="353">
        <v>20221205</v>
      </c>
      <c r="J656" s="353"/>
      <c r="K656" s="354">
        <v>7309.85</v>
      </c>
      <c r="L656" s="354">
        <v>48.83</v>
      </c>
      <c r="M656" s="354">
        <v>150</v>
      </c>
      <c r="N656" s="354">
        <v>-0.21</v>
      </c>
      <c r="O656" s="354">
        <v>-0.16</v>
      </c>
      <c r="P656" s="354">
        <v>-0.15</v>
      </c>
      <c r="Q656" s="354">
        <v>-0.19</v>
      </c>
      <c r="R656" s="354">
        <v>37.5</v>
      </c>
      <c r="S656" s="354">
        <v>34.78</v>
      </c>
      <c r="T656" s="354">
        <v>35.4</v>
      </c>
      <c r="U656" s="354">
        <v>-1.28</v>
      </c>
      <c r="V656" s="354">
        <v>-1.38</v>
      </c>
      <c r="W656" s="354">
        <v>-0.57999999999999996</v>
      </c>
      <c r="X656" s="354">
        <v>-0.6</v>
      </c>
      <c r="Y656" s="374">
        <f t="shared" si="24"/>
        <v>-0.57971014492753625</v>
      </c>
      <c r="Z656" s="374">
        <f t="shared" si="25"/>
        <v>3.4482758620689724E-2</v>
      </c>
      <c r="AA656" s="354"/>
      <c r="AB656" s="354">
        <v>31.62</v>
      </c>
      <c r="AC656" s="354"/>
      <c r="AD656" s="354"/>
      <c r="AE656" s="354"/>
      <c r="AF656" s="354"/>
      <c r="AG656" s="354">
        <v>2.5471343269547222</v>
      </c>
      <c r="AH656" s="354">
        <v>-1.2047245152233632</v>
      </c>
      <c r="AI656" s="354">
        <v>-0.44855356219313153</v>
      </c>
      <c r="AJ656" s="354">
        <v>-0.50604165687150315</v>
      </c>
      <c r="AK656" s="354">
        <v>-110.95664864783924</v>
      </c>
      <c r="AL656" s="354"/>
      <c r="AM656" s="354">
        <v>8.9700000000000006</v>
      </c>
      <c r="AN656" s="354">
        <v>19.28</v>
      </c>
      <c r="AO656" s="354">
        <v>18.558211905860642</v>
      </c>
      <c r="AP656" s="354">
        <v>-42.109363429665528</v>
      </c>
      <c r="AQ656" s="354">
        <v>-105.3837547542751</v>
      </c>
      <c r="AR656" s="354">
        <v>-93.411793180340055</v>
      </c>
      <c r="AS656" s="354">
        <v>6.231416615731816</v>
      </c>
      <c r="AT656" s="354">
        <v>5.44</v>
      </c>
      <c r="AU656" s="354"/>
      <c r="AV656" s="354">
        <v>66.03</v>
      </c>
      <c r="AW656" s="354">
        <v>252.65</v>
      </c>
      <c r="AX656" s="354">
        <v>421.1</v>
      </c>
      <c r="AY656" s="374">
        <v>0.87346571952675833</v>
      </c>
      <c r="AZ656" s="374">
        <v>-0.47003617839851308</v>
      </c>
      <c r="BA656" s="374">
        <v>-0.66619146665420237</v>
      </c>
      <c r="BB656" s="374">
        <v>-0.47041144695441028</v>
      </c>
      <c r="BC656" s="374">
        <v>-0.66619146665420237</v>
      </c>
      <c r="BD656" s="354">
        <v>-23.06</v>
      </c>
      <c r="BE656" s="374">
        <v>-0.24036355902692572</v>
      </c>
      <c r="BF656" s="374">
        <v>-0.16075453705421522</v>
      </c>
      <c r="BG656" s="354">
        <v>-23.06</v>
      </c>
      <c r="BH656" s="354"/>
      <c r="BI656" s="354">
        <v>-17</v>
      </c>
      <c r="BJ656" s="354"/>
      <c r="BK656" s="374">
        <v>7.5140007786529309E-2</v>
      </c>
      <c r="BL656" s="374">
        <v>-1.3232249983519019E-2</v>
      </c>
      <c r="BM656" s="354">
        <v>0</v>
      </c>
      <c r="BN656" s="354"/>
      <c r="BO656" s="374">
        <v>0</v>
      </c>
      <c r="BP656" s="374">
        <v>-2.4205837155382021E-2</v>
      </c>
      <c r="BQ656" s="374">
        <v>-1.0167604116365345E-2</v>
      </c>
      <c r="BR656" s="354">
        <v>-159.07</v>
      </c>
      <c r="BS656" s="354">
        <v>-124.5</v>
      </c>
      <c r="BT656" s="354">
        <v>-90.76</v>
      </c>
      <c r="BU656" s="354" t="s">
        <v>100</v>
      </c>
      <c r="BV656" s="354">
        <v>-155.13999999999999</v>
      </c>
      <c r="BW656" s="354">
        <v>19.28</v>
      </c>
      <c r="BX656" s="354">
        <v>-47.3</v>
      </c>
      <c r="BY656" s="354">
        <v>-49.59</v>
      </c>
      <c r="BZ656" s="354">
        <v>-24.990159154416233</v>
      </c>
      <c r="CA656" s="354">
        <v>0</v>
      </c>
      <c r="CB656" s="354">
        <v>0.27275380922497927</v>
      </c>
      <c r="CC656" s="354">
        <v>2.2268234308622032</v>
      </c>
      <c r="CD656" s="354">
        <v>0</v>
      </c>
      <c r="CE656" s="354">
        <v>4.04</v>
      </c>
      <c r="CF656" s="354">
        <v>4.3499999999999996</v>
      </c>
      <c r="CG656" s="354">
        <v>4.03</v>
      </c>
      <c r="CH656" s="353" t="s">
        <v>100</v>
      </c>
      <c r="CI656" s="353">
        <v>799.27</v>
      </c>
    </row>
    <row r="657" spans="1:87" ht="13.5" thickBot="1">
      <c r="A657" s="353" t="s">
        <v>1559</v>
      </c>
      <c r="B657" s="353" t="s">
        <v>1560</v>
      </c>
      <c r="C657" s="353" t="s">
        <v>96</v>
      </c>
      <c r="D657" s="353" t="s">
        <v>103</v>
      </c>
      <c r="E657" s="353" t="s">
        <v>257</v>
      </c>
      <c r="F657" s="353" t="s">
        <v>105</v>
      </c>
      <c r="G657" s="353">
        <v>12</v>
      </c>
      <c r="H657" s="353">
        <v>202112</v>
      </c>
      <c r="I657" s="353">
        <v>20221028</v>
      </c>
      <c r="J657" s="353">
        <v>20230223</v>
      </c>
      <c r="K657" s="354">
        <v>4230.38</v>
      </c>
      <c r="L657" s="354">
        <v>115.46</v>
      </c>
      <c r="M657" s="354">
        <v>37</v>
      </c>
      <c r="N657" s="354">
        <v>1.34</v>
      </c>
      <c r="O657" s="354">
        <v>1.21</v>
      </c>
      <c r="P657" s="354">
        <v>1.68</v>
      </c>
      <c r="Q657" s="354">
        <v>1.1599999999999999</v>
      </c>
      <c r="R657" s="354">
        <v>9.09</v>
      </c>
      <c r="S657" s="354">
        <v>8.64</v>
      </c>
      <c r="T657" s="354">
        <v>8.86</v>
      </c>
      <c r="U657" s="354">
        <v>3.55</v>
      </c>
      <c r="V657" s="354">
        <v>2.76</v>
      </c>
      <c r="W657" s="354">
        <v>4.3</v>
      </c>
      <c r="X657" s="354">
        <v>6.87</v>
      </c>
      <c r="Y657" s="374">
        <f t="shared" si="24"/>
        <v>0.55797101449275366</v>
      </c>
      <c r="Z657" s="374">
        <f t="shared" si="25"/>
        <v>0.5976744186046512</v>
      </c>
      <c r="AA657" s="354">
        <v>22.67</v>
      </c>
      <c r="AB657" s="354"/>
      <c r="AC657" s="354">
        <v>32.520000000000003</v>
      </c>
      <c r="AD657" s="354">
        <v>26.88</v>
      </c>
      <c r="AE657" s="354">
        <v>16.82</v>
      </c>
      <c r="AF657" s="354"/>
      <c r="AG657" s="354">
        <v>43.208809590186789</v>
      </c>
      <c r="AH657" s="354">
        <v>2.1327014218009479</v>
      </c>
      <c r="AI657" s="354">
        <v>1.968218567047672</v>
      </c>
      <c r="AJ657" s="354">
        <v>0.17284638974073041</v>
      </c>
      <c r="AK657" s="354">
        <v>59.231226628895186</v>
      </c>
      <c r="AL657" s="354">
        <v>20.440000000000001</v>
      </c>
      <c r="AM657" s="354">
        <v>2.6</v>
      </c>
      <c r="AN657" s="354">
        <v>2.73</v>
      </c>
      <c r="AO657" s="354">
        <v>3.194673591844635</v>
      </c>
      <c r="AP657" s="354">
        <v>26.924549211528003</v>
      </c>
      <c r="AQ657" s="354">
        <v>70.133492917847022</v>
      </c>
      <c r="AR657" s="354">
        <v>798.61687096774199</v>
      </c>
      <c r="AS657" s="354">
        <v>2.4951212712573181</v>
      </c>
      <c r="AT657" s="354">
        <v>44.38</v>
      </c>
      <c r="AU657" s="354">
        <v>5.93</v>
      </c>
      <c r="AV657" s="354">
        <v>11.94</v>
      </c>
      <c r="AW657" s="354">
        <v>1317.7</v>
      </c>
      <c r="AX657" s="354">
        <v>1672.81</v>
      </c>
      <c r="AY657" s="374">
        <v>0.11944609633845892</v>
      </c>
      <c r="AZ657" s="374">
        <v>-0.80817916260954237</v>
      </c>
      <c r="BA657" s="374">
        <v>-4.0130151843817789E-2</v>
      </c>
      <c r="BB657" s="374">
        <v>-0.81657458563535912</v>
      </c>
      <c r="BC657" s="374">
        <v>-4.0130151843817789E-2</v>
      </c>
      <c r="BD657" s="354">
        <v>7.13</v>
      </c>
      <c r="BE657" s="374">
        <v>4.8265134165838483E-2</v>
      </c>
      <c r="BF657" s="374">
        <v>3.019299838181316E-2</v>
      </c>
      <c r="BG657" s="354">
        <v>5.17</v>
      </c>
      <c r="BH657" s="354">
        <v>4.9000000000000004</v>
      </c>
      <c r="BI657" s="354">
        <v>3.75</v>
      </c>
      <c r="BJ657" s="354">
        <v>3.62</v>
      </c>
      <c r="BK657" s="374">
        <v>-0.9121813031161472</v>
      </c>
      <c r="BL657" s="374">
        <v>-4.1551067810826507E-2</v>
      </c>
      <c r="BM657" s="354">
        <v>0</v>
      </c>
      <c r="BN657" s="354">
        <v>0</v>
      </c>
      <c r="BO657" s="374">
        <v>0</v>
      </c>
      <c r="BP657" s="374">
        <v>1.8293887646259631E-2</v>
      </c>
      <c r="BQ657" s="374">
        <v>1.4826418745988198E-3</v>
      </c>
      <c r="BR657" s="354">
        <v>84.8</v>
      </c>
      <c r="BS657" s="354">
        <v>173.7</v>
      </c>
      <c r="BT657" s="354">
        <v>205.55</v>
      </c>
      <c r="BU657" s="354">
        <v>600.79999999999995</v>
      </c>
      <c r="BV657" s="354">
        <v>59.1</v>
      </c>
      <c r="BW657" s="354">
        <v>-80.819999999999993</v>
      </c>
      <c r="BX657" s="354">
        <v>4.9400000000000004</v>
      </c>
      <c r="BY657" s="354">
        <v>7.47</v>
      </c>
      <c r="BZ657" s="354">
        <v>6.7289156626506026</v>
      </c>
      <c r="CA657" s="354">
        <v>26.32</v>
      </c>
      <c r="CB657" s="354">
        <v>0.47025283461488337</v>
      </c>
      <c r="CC657" s="354">
        <v>4.1854268624252313</v>
      </c>
      <c r="CD657" s="354">
        <v>0.36</v>
      </c>
      <c r="CE657" s="354">
        <v>1.23</v>
      </c>
      <c r="CF657" s="354">
        <v>0.77</v>
      </c>
      <c r="CG657" s="354">
        <v>0.43</v>
      </c>
      <c r="CH657" s="353" t="s">
        <v>100</v>
      </c>
      <c r="CI657" s="355">
        <v>1625.2</v>
      </c>
    </row>
    <row r="658" spans="1:87" ht="13.5" thickBot="1">
      <c r="A658" s="353" t="s">
        <v>1561</v>
      </c>
      <c r="B658" s="353" t="s">
        <v>1562</v>
      </c>
      <c r="C658" s="353" t="s">
        <v>96</v>
      </c>
      <c r="D658" s="353" t="s">
        <v>97</v>
      </c>
      <c r="E658" s="353" t="s">
        <v>1003</v>
      </c>
      <c r="F658" s="353" t="s">
        <v>105</v>
      </c>
      <c r="G658" s="353">
        <v>7</v>
      </c>
      <c r="H658" s="353">
        <v>202207</v>
      </c>
      <c r="I658" s="353">
        <v>20221206</v>
      </c>
      <c r="J658" s="353">
        <v>20230314</v>
      </c>
      <c r="K658" s="354">
        <v>5168.84</v>
      </c>
      <c r="L658" s="354">
        <v>63.13</v>
      </c>
      <c r="M658" s="354">
        <v>82</v>
      </c>
      <c r="N658" s="354">
        <v>1.25</v>
      </c>
      <c r="O658" s="354">
        <v>-0.39</v>
      </c>
      <c r="P658" s="354">
        <v>-0.04</v>
      </c>
      <c r="Q658" s="354">
        <v>-0.1</v>
      </c>
      <c r="R658" s="354">
        <v>69.23</v>
      </c>
      <c r="S658" s="354">
        <v>175</v>
      </c>
      <c r="T658" s="354">
        <v>75.75</v>
      </c>
      <c r="U658" s="354">
        <v>-1.78</v>
      </c>
      <c r="V658" s="354">
        <v>-0.56999999999999995</v>
      </c>
      <c r="W658" s="354">
        <v>-0.14000000000000001</v>
      </c>
      <c r="X658" s="354">
        <v>0.11</v>
      </c>
      <c r="Y658" s="374">
        <f t="shared" si="24"/>
        <v>-0.7543859649122806</v>
      </c>
      <c r="Z658" s="374">
        <f t="shared" si="25"/>
        <v>-1.7857142857142856</v>
      </c>
      <c r="AA658" s="354">
        <v>-28.77</v>
      </c>
      <c r="AB658" s="354"/>
      <c r="AC658" s="354"/>
      <c r="AD658" s="354"/>
      <c r="AE658" s="354">
        <v>573.91</v>
      </c>
      <c r="AF658" s="354"/>
      <c r="AG658" s="354">
        <v>10.105043548042357</v>
      </c>
      <c r="AH658" s="354">
        <v>-2.3820294836472553</v>
      </c>
      <c r="AI658" s="354">
        <v>1.1007913530336249</v>
      </c>
      <c r="AJ658" s="354">
        <v>1.0314930694455335</v>
      </c>
      <c r="AK658" s="354">
        <v>57.676688525060243</v>
      </c>
      <c r="AL658" s="354"/>
      <c r="AM658" s="354">
        <v>4.3600000000000003</v>
      </c>
      <c r="AN658" s="354">
        <v>6.14</v>
      </c>
      <c r="AO658" s="354">
        <v>6.5601419005014474</v>
      </c>
      <c r="AP658" s="354">
        <v>-28.835239858157134</v>
      </c>
      <c r="AQ658" s="354">
        <v>60.220785168067685</v>
      </c>
      <c r="AR658" s="354">
        <v>64.266568093897263</v>
      </c>
      <c r="AS658" s="354">
        <v>8.4634879477574962</v>
      </c>
      <c r="AT658" s="354">
        <v>14.48</v>
      </c>
      <c r="AU658" s="354">
        <v>5.18</v>
      </c>
      <c r="AV658" s="354">
        <v>9.33</v>
      </c>
      <c r="AW658" s="354">
        <v>812.61</v>
      </c>
      <c r="AX658" s="354">
        <v>890.23</v>
      </c>
      <c r="AY658" s="374">
        <v>1.2932654548589734E-3</v>
      </c>
      <c r="AZ658" s="374">
        <v>-1.4452900948599161</v>
      </c>
      <c r="BA658" s="374">
        <v>-3.4203299003600436</v>
      </c>
      <c r="BB658" s="374">
        <v>-1.393939393939394</v>
      </c>
      <c r="BC658" s="374">
        <v>-3.4203299003600436</v>
      </c>
      <c r="BD658" s="354">
        <v>-10.64</v>
      </c>
      <c r="BE658" s="374">
        <v>-0.12302741451539854</v>
      </c>
      <c r="BF658" s="374">
        <v>-0.1028392680785975</v>
      </c>
      <c r="BG658" s="354">
        <v>-8.43</v>
      </c>
      <c r="BH658" s="354">
        <v>-0.73</v>
      </c>
      <c r="BI658" s="354">
        <v>-6.92</v>
      </c>
      <c r="BJ658" s="354">
        <v>-0.56000000000000005</v>
      </c>
      <c r="BK658" s="374">
        <v>-6.2953150383235748E-2</v>
      </c>
      <c r="BL658" s="374">
        <v>-6.8577916818098675E-3</v>
      </c>
      <c r="BM658" s="354">
        <v>0</v>
      </c>
      <c r="BN658" s="354">
        <v>0</v>
      </c>
      <c r="BO658" s="374">
        <v>0</v>
      </c>
      <c r="BP658" s="374">
        <v>-3.7518183708414803E-2</v>
      </c>
      <c r="BQ658" s="374">
        <v>1.6246543856442485E-2</v>
      </c>
      <c r="BR658" s="354">
        <v>-210.27</v>
      </c>
      <c r="BS658" s="354">
        <v>-156.84</v>
      </c>
      <c r="BT658" s="354">
        <v>-102.23</v>
      </c>
      <c r="BU658" s="354">
        <v>358.22</v>
      </c>
      <c r="BV658" s="354">
        <v>-180.43</v>
      </c>
      <c r="BW658" s="354">
        <v>-171.3</v>
      </c>
      <c r="BX658" s="354">
        <v>-23.57</v>
      </c>
      <c r="BY658" s="354">
        <v>-17.59</v>
      </c>
      <c r="BZ658" s="354">
        <v>-31.324774774774777</v>
      </c>
      <c r="CA658" s="354">
        <v>25.04</v>
      </c>
      <c r="CB658" s="354">
        <v>0.3917597464316287</v>
      </c>
      <c r="CC658" s="354">
        <v>-1.2181780214043332</v>
      </c>
      <c r="CD658" s="354">
        <v>0.33</v>
      </c>
      <c r="CE658" s="354">
        <v>3.73</v>
      </c>
      <c r="CF658" s="354">
        <v>3.71</v>
      </c>
      <c r="CG658" s="354">
        <v>3.07</v>
      </c>
      <c r="CH658" s="353" t="s">
        <v>100</v>
      </c>
      <c r="CI658" s="355">
        <v>1451.66</v>
      </c>
    </row>
    <row r="659" spans="1:87" ht="13.5" thickBot="1">
      <c r="A659" s="353" t="s">
        <v>1563</v>
      </c>
      <c r="B659" s="353" t="s">
        <v>1564</v>
      </c>
      <c r="C659" s="353" t="s">
        <v>96</v>
      </c>
      <c r="D659" s="353" t="s">
        <v>103</v>
      </c>
      <c r="E659" s="353" t="s">
        <v>1565</v>
      </c>
      <c r="F659" s="353" t="s">
        <v>99</v>
      </c>
      <c r="G659" s="353">
        <v>12</v>
      </c>
      <c r="H659" s="353">
        <v>202112</v>
      </c>
      <c r="I659" s="353">
        <v>20221028</v>
      </c>
      <c r="J659" s="353">
        <v>20230202</v>
      </c>
      <c r="K659" s="354">
        <v>28373.7</v>
      </c>
      <c r="L659" s="354">
        <v>561.53</v>
      </c>
      <c r="M659" s="354">
        <v>51</v>
      </c>
      <c r="N659" s="354">
        <v>1.22</v>
      </c>
      <c r="O659" s="354">
        <v>7.19</v>
      </c>
      <c r="P659" s="354">
        <v>6.91</v>
      </c>
      <c r="Q659" s="354">
        <v>7.46</v>
      </c>
      <c r="R659" s="354">
        <v>15.02</v>
      </c>
      <c r="S659" s="354">
        <v>6.99</v>
      </c>
      <c r="T659" s="354">
        <v>10.1</v>
      </c>
      <c r="U659" s="354">
        <v>27.97</v>
      </c>
      <c r="V659" s="354">
        <v>19.600000000000001</v>
      </c>
      <c r="W659" s="354">
        <v>29.42</v>
      </c>
      <c r="X659" s="354">
        <v>30.59</v>
      </c>
      <c r="Y659" s="374">
        <f t="shared" si="24"/>
        <v>0.50102040816326521</v>
      </c>
      <c r="Z659" s="374">
        <f t="shared" si="25"/>
        <v>3.9768864717878882E-2</v>
      </c>
      <c r="AA659" s="354">
        <v>12.18</v>
      </c>
      <c r="AB659" s="354">
        <v>13</v>
      </c>
      <c r="AC659" s="354">
        <v>20.079999999999998</v>
      </c>
      <c r="AD659" s="354">
        <v>19.09</v>
      </c>
      <c r="AE659" s="354">
        <v>18.36</v>
      </c>
      <c r="AF659" s="354">
        <v>1.47</v>
      </c>
      <c r="AG659" s="354">
        <v>291.04330708661416</v>
      </c>
      <c r="AH659" s="354">
        <v>28.464566929133859</v>
      </c>
      <c r="AI659" s="354">
        <v>23.346456692913385</v>
      </c>
      <c r="AJ659" s="354">
        <v>18.110236220472441</v>
      </c>
      <c r="AK659" s="354">
        <v>23.928684654300167</v>
      </c>
      <c r="AL659" s="354">
        <v>23.71</v>
      </c>
      <c r="AM659" s="354">
        <v>11.07</v>
      </c>
      <c r="AN659" s="354">
        <v>1.92</v>
      </c>
      <c r="AO659" s="354">
        <v>2.079568481569158</v>
      </c>
      <c r="AP659" s="354">
        <v>13.665075555555555</v>
      </c>
      <c r="AQ659" s="354">
        <v>25.924468802698144</v>
      </c>
      <c r="AR659" s="354">
        <v>33.420021739130434</v>
      </c>
      <c r="AS659" s="354">
        <v>6.2007874015748028</v>
      </c>
      <c r="AT659" s="354">
        <v>50.7</v>
      </c>
      <c r="AU659" s="354">
        <v>6.06</v>
      </c>
      <c r="AV659" s="354">
        <v>10.38</v>
      </c>
      <c r="AW659" s="354">
        <v>13022</v>
      </c>
      <c r="AX659" s="354">
        <v>15181.14</v>
      </c>
      <c r="AY659" s="374">
        <v>0.10383995931168941</v>
      </c>
      <c r="AZ659" s="374">
        <v>0.50071942446043161</v>
      </c>
      <c r="BA659" s="374">
        <v>0.5181550539744848</v>
      </c>
      <c r="BB659" s="374">
        <v>0.54813664596273293</v>
      </c>
      <c r="BC659" s="374">
        <v>0.5181550539744848</v>
      </c>
      <c r="BD659" s="354">
        <v>60.31</v>
      </c>
      <c r="BE659" s="374">
        <v>0.38552437223042835</v>
      </c>
      <c r="BF659" s="374">
        <v>0.20719300759421119</v>
      </c>
      <c r="BG659" s="354">
        <v>30.56</v>
      </c>
      <c r="BH659" s="354">
        <v>21.69</v>
      </c>
      <c r="BI659" s="354">
        <v>20.71</v>
      </c>
      <c r="BJ659" s="354">
        <v>15.25</v>
      </c>
      <c r="BK659" s="374">
        <v>-0.22428330522765599</v>
      </c>
      <c r="BL659" s="374">
        <v>-1.7991207304700711E-2</v>
      </c>
      <c r="BM659" s="354">
        <v>1.23</v>
      </c>
      <c r="BN659" s="354">
        <v>1.72</v>
      </c>
      <c r="BO659" s="374">
        <v>0.23819087136929459</v>
      </c>
      <c r="BP659" s="374">
        <v>5.095241551800566E-2</v>
      </c>
      <c r="BQ659" s="374">
        <v>3.24178577292982E-2</v>
      </c>
      <c r="BR659" s="354">
        <v>1572</v>
      </c>
      <c r="BS659" s="354">
        <v>1757</v>
      </c>
      <c r="BT659" s="354">
        <v>1220</v>
      </c>
      <c r="BU659" s="354">
        <v>2362</v>
      </c>
      <c r="BV659" s="354">
        <v>1043</v>
      </c>
      <c r="BW659" s="354">
        <v>50.07</v>
      </c>
      <c r="BX659" s="354">
        <v>9.75</v>
      </c>
      <c r="BY659" s="354">
        <v>9.75</v>
      </c>
      <c r="BZ659" s="354">
        <v>22.695652173913043</v>
      </c>
      <c r="CA659" s="354">
        <v>47.24</v>
      </c>
      <c r="CB659" s="354">
        <v>0.64421608109984729</v>
      </c>
      <c r="CC659" s="354">
        <v>1.052</v>
      </c>
      <c r="CD659" s="354">
        <v>0.9</v>
      </c>
      <c r="CE659" s="354">
        <v>2.63</v>
      </c>
      <c r="CF659" s="354">
        <v>1.4</v>
      </c>
      <c r="CG659" s="354">
        <v>0.25</v>
      </c>
      <c r="CH659" s="353" t="s">
        <v>100</v>
      </c>
      <c r="CI659" s="355">
        <v>2160</v>
      </c>
    </row>
    <row r="660" spans="1:87" ht="13.5" thickBot="1">
      <c r="A660" s="353" t="s">
        <v>1566</v>
      </c>
      <c r="B660" s="353" t="s">
        <v>1567</v>
      </c>
      <c r="C660" s="353" t="s">
        <v>96</v>
      </c>
      <c r="D660" s="353" t="s">
        <v>109</v>
      </c>
      <c r="E660" s="353" t="s">
        <v>1350</v>
      </c>
      <c r="F660" s="353" t="s">
        <v>105</v>
      </c>
      <c r="G660" s="353">
        <v>12</v>
      </c>
      <c r="H660" s="353">
        <v>202112</v>
      </c>
      <c r="I660" s="353">
        <v>20221108</v>
      </c>
      <c r="J660" s="353">
        <v>20230221</v>
      </c>
      <c r="K660" s="354">
        <v>5267.56</v>
      </c>
      <c r="L660" s="354">
        <v>44.4</v>
      </c>
      <c r="M660" s="354">
        <v>119</v>
      </c>
      <c r="N660" s="354">
        <v>1.57</v>
      </c>
      <c r="O660" s="354">
        <v>0.7</v>
      </c>
      <c r="P660" s="354">
        <v>0.75</v>
      </c>
      <c r="Q660" s="354">
        <v>0.49</v>
      </c>
      <c r="R660" s="354">
        <v>7.14</v>
      </c>
      <c r="S660" s="354">
        <v>7.94</v>
      </c>
      <c r="T660" s="354">
        <v>13.68</v>
      </c>
      <c r="U660" s="354">
        <v>2.75</v>
      </c>
      <c r="V660" s="354">
        <v>1.93</v>
      </c>
      <c r="W660" s="354">
        <v>2.77</v>
      </c>
      <c r="X660" s="354">
        <v>2.58</v>
      </c>
      <c r="Y660" s="374">
        <f t="shared" si="24"/>
        <v>0.43523316062176165</v>
      </c>
      <c r="Z660" s="374">
        <f t="shared" si="25"/>
        <v>-6.8592057761732828E-2</v>
      </c>
      <c r="AA660" s="354"/>
      <c r="AB660" s="354">
        <v>12</v>
      </c>
      <c r="AC660" s="354">
        <v>16.149999999999999</v>
      </c>
      <c r="AD660" s="354">
        <v>16.059999999999999</v>
      </c>
      <c r="AE660" s="354">
        <v>17.22</v>
      </c>
      <c r="AF660" s="354">
        <v>1.34</v>
      </c>
      <c r="AG660" s="354">
        <v>74.084689894706671</v>
      </c>
      <c r="AH660" s="354">
        <v>1.7450535739877424</v>
      </c>
      <c r="AI660" s="354">
        <v>4.383709461225247</v>
      </c>
      <c r="AJ660" s="354">
        <v>1.7787744159971677</v>
      </c>
      <c r="AK660" s="354">
        <v>9.6744550192307681</v>
      </c>
      <c r="AL660" s="354">
        <v>8.82</v>
      </c>
      <c r="AM660" s="354">
        <v>2.0299999999999998</v>
      </c>
      <c r="AN660" s="354">
        <v>0.6</v>
      </c>
      <c r="AO660" s="354">
        <v>0.98745068388711876</v>
      </c>
      <c r="AP660" s="354">
        <v>14.156144551386625</v>
      </c>
      <c r="AQ660" s="354">
        <v>16.687916557692308</v>
      </c>
      <c r="AR660" s="354">
        <v>41.126619004739339</v>
      </c>
      <c r="AS660" s="354">
        <v>3.6587113580226096</v>
      </c>
      <c r="AT660" s="354">
        <v>21.91</v>
      </c>
      <c r="AU660" s="354"/>
      <c r="AV660" s="354">
        <v>28.17</v>
      </c>
      <c r="AW660" s="354">
        <v>7940</v>
      </c>
      <c r="AX660" s="354">
        <v>8759.9699999999993</v>
      </c>
      <c r="AY660" s="374">
        <v>0.28167877320419693</v>
      </c>
      <c r="AZ660" s="374">
        <v>5.935483870967742</v>
      </c>
      <c r="BA660" s="374">
        <v>8.4375</v>
      </c>
      <c r="BB660" s="374">
        <v>6.1660516605166045</v>
      </c>
      <c r="BC660" s="374">
        <v>8.4375</v>
      </c>
      <c r="BD660" s="354">
        <v>12.9</v>
      </c>
      <c r="BE660" s="374">
        <v>3.5369774919614148E-2</v>
      </c>
      <c r="BF660" s="374">
        <v>2.5151883353584446E-2</v>
      </c>
      <c r="BG660" s="354">
        <v>8.34</v>
      </c>
      <c r="BH660" s="354"/>
      <c r="BI660" s="354">
        <v>4.01</v>
      </c>
      <c r="BJ660" s="354"/>
      <c r="BK660" s="374">
        <v>-0.59423076923076923</v>
      </c>
      <c r="BL660" s="374">
        <v>-3.5161583978152028E-2</v>
      </c>
      <c r="BM660" s="354">
        <v>0</v>
      </c>
      <c r="BN660" s="354"/>
      <c r="BO660" s="374">
        <v>0</v>
      </c>
      <c r="BP660" s="374">
        <v>4.1147219381932151E-2</v>
      </c>
      <c r="BQ660" s="374">
        <v>4.194233473230765E-2</v>
      </c>
      <c r="BR660" s="354">
        <v>174</v>
      </c>
      <c r="BS660" s="354">
        <v>509</v>
      </c>
      <c r="BT660" s="354">
        <v>577</v>
      </c>
      <c r="BU660" s="354">
        <v>927</v>
      </c>
      <c r="BV660" s="354">
        <v>153</v>
      </c>
      <c r="BW660" s="354">
        <v>593.54999999999995</v>
      </c>
      <c r="BX660" s="354">
        <v>2.36</v>
      </c>
      <c r="BY660" s="354">
        <v>3.64</v>
      </c>
      <c r="BZ660" s="354">
        <v>9.625</v>
      </c>
      <c r="CA660" s="354">
        <v>40.770000000000003</v>
      </c>
      <c r="CB660" s="354">
        <v>0.70486032250738129</v>
      </c>
      <c r="CC660" s="354">
        <v>5.9494290375203915</v>
      </c>
      <c r="CD660" s="354">
        <v>0.69</v>
      </c>
      <c r="CE660" s="354">
        <v>0.99</v>
      </c>
      <c r="CF660" s="354">
        <v>0.9</v>
      </c>
      <c r="CG660" s="354">
        <v>0.25</v>
      </c>
      <c r="CH660" s="353" t="s">
        <v>100</v>
      </c>
      <c r="CI660" s="355">
        <v>2390</v>
      </c>
    </row>
    <row r="661" spans="1:87" ht="13.5" thickBot="1">
      <c r="A661" s="353" t="s">
        <v>1568</v>
      </c>
      <c r="B661" s="353" t="s">
        <v>1569</v>
      </c>
      <c r="C661" s="353" t="s">
        <v>96</v>
      </c>
      <c r="D661" s="353" t="s">
        <v>412</v>
      </c>
      <c r="E661" s="353" t="s">
        <v>824</v>
      </c>
      <c r="F661" s="353" t="s">
        <v>105</v>
      </c>
      <c r="G661" s="353">
        <v>12</v>
      </c>
      <c r="H661" s="353">
        <v>202112</v>
      </c>
      <c r="I661" s="353">
        <v>20221103</v>
      </c>
      <c r="J661" s="353">
        <v>20230215</v>
      </c>
      <c r="K661" s="354">
        <v>10386.24</v>
      </c>
      <c r="L661" s="354">
        <v>96.96</v>
      </c>
      <c r="M661" s="354">
        <v>107</v>
      </c>
      <c r="N661" s="354">
        <v>1.36</v>
      </c>
      <c r="O661" s="354">
        <v>0.31</v>
      </c>
      <c r="P661" s="354">
        <v>0.36</v>
      </c>
      <c r="Q661" s="354">
        <v>0.49</v>
      </c>
      <c r="R661" s="354">
        <v>106.45</v>
      </c>
      <c r="S661" s="354">
        <v>4700</v>
      </c>
      <c r="T661" s="354">
        <v>652.32000000000005</v>
      </c>
      <c r="U661" s="354">
        <v>-2.0099999999999998</v>
      </c>
      <c r="V661" s="354">
        <v>-2.46</v>
      </c>
      <c r="W661" s="354">
        <v>1.1000000000000001</v>
      </c>
      <c r="X661" s="354">
        <v>2.56</v>
      </c>
      <c r="Y661" s="374">
        <f t="shared" si="24"/>
        <v>-1.4471544715447155</v>
      </c>
      <c r="Z661" s="374">
        <f t="shared" si="25"/>
        <v>1.3272727272727272</v>
      </c>
      <c r="AA661" s="354">
        <v>4.7300000000000004</v>
      </c>
      <c r="AB661" s="354"/>
      <c r="AC661" s="354"/>
      <c r="AD661" s="354">
        <v>88.01</v>
      </c>
      <c r="AE661" s="354">
        <v>37.86</v>
      </c>
      <c r="AF661" s="354"/>
      <c r="AG661" s="354">
        <v>43.519525515973619</v>
      </c>
      <c r="AH661" s="354">
        <v>0.42171859568881109</v>
      </c>
      <c r="AI661" s="354">
        <v>5.2531468549932345</v>
      </c>
      <c r="AJ661" s="354">
        <v>3.8321385434331097</v>
      </c>
      <c r="AK661" s="354">
        <v>18.257627789109947</v>
      </c>
      <c r="AL661" s="354"/>
      <c r="AM661" s="354">
        <v>3.01</v>
      </c>
      <c r="AN661" s="354">
        <v>1.93</v>
      </c>
      <c r="AO661" s="354">
        <v>2.8168571146323993</v>
      </c>
      <c r="AP661" s="354">
        <v>18.754026259691443</v>
      </c>
      <c r="AQ661" s="354">
        <v>23.336161820523561</v>
      </c>
      <c r="AR661" s="354">
        <v>31.989523261148324</v>
      </c>
      <c r="AS661" s="354">
        <v>12.59655109731362</v>
      </c>
      <c r="AT661" s="354">
        <v>32.17</v>
      </c>
      <c r="AU661" s="354">
        <v>-9.6</v>
      </c>
      <c r="AV661" s="354">
        <v>46.56</v>
      </c>
      <c r="AW661" s="354">
        <v>3028</v>
      </c>
      <c r="AX661" s="354">
        <v>5811.85</v>
      </c>
      <c r="AY661" s="374">
        <v>0.4656340755082285</v>
      </c>
      <c r="AZ661" s="374">
        <v>0.68421052631578949</v>
      </c>
      <c r="BA661" s="374">
        <v>0.60284810126582278</v>
      </c>
      <c r="BB661" s="374">
        <v>0.69264069264069261</v>
      </c>
      <c r="BC661" s="374">
        <v>0.60284810126582278</v>
      </c>
      <c r="BD661" s="354">
        <v>-6.19</v>
      </c>
      <c r="BE661" s="374">
        <v>1.4928533615669669E-2</v>
      </c>
      <c r="BF661" s="374">
        <v>4.3180324791138643E-3</v>
      </c>
      <c r="BG661" s="354">
        <v>-3.03</v>
      </c>
      <c r="BH661" s="354">
        <v>-1.44</v>
      </c>
      <c r="BI661" s="354">
        <v>-1.74</v>
      </c>
      <c r="BJ661" s="354">
        <v>-0.91</v>
      </c>
      <c r="BK661" s="374">
        <v>-0.27050610820244331</v>
      </c>
      <c r="BL661" s="374">
        <v>-3.2652201390351798E-2</v>
      </c>
      <c r="BM661" s="354">
        <v>0</v>
      </c>
      <c r="BN661" s="354">
        <v>0.41</v>
      </c>
      <c r="BO661" s="374">
        <v>0</v>
      </c>
      <c r="BP661" s="374">
        <v>4.3970242486582331E-3</v>
      </c>
      <c r="BQ661" s="374">
        <v>3.9955568172590029E-2</v>
      </c>
      <c r="BR661" s="354">
        <v>207</v>
      </c>
      <c r="BS661" s="354">
        <v>638</v>
      </c>
      <c r="BT661" s="354">
        <v>-114</v>
      </c>
      <c r="BU661" s="354">
        <v>3968</v>
      </c>
      <c r="BV661" s="354">
        <v>-222</v>
      </c>
      <c r="BW661" s="354">
        <v>68.42</v>
      </c>
      <c r="BX661" s="354">
        <v>2.4500000000000002</v>
      </c>
      <c r="BY661" s="354">
        <v>-4.07</v>
      </c>
      <c r="BZ661" s="354">
        <v>0.89240506329113922</v>
      </c>
      <c r="CA661" s="354">
        <v>47.76</v>
      </c>
      <c r="CB661" s="354">
        <v>0.72214159006611833</v>
      </c>
      <c r="CC661" s="354">
        <v>4.0813464235624126</v>
      </c>
      <c r="CD661" s="354">
        <v>0.91</v>
      </c>
      <c r="CE661" s="354">
        <v>0.89</v>
      </c>
      <c r="CF661" s="354">
        <v>0.92</v>
      </c>
      <c r="CG661" s="354">
        <v>0.62</v>
      </c>
      <c r="CH661" s="353" t="s">
        <v>100</v>
      </c>
      <c r="CI661" s="355">
        <v>3566</v>
      </c>
    </row>
    <row r="662" spans="1:87" ht="13.5" thickBot="1">
      <c r="A662" s="353" t="s">
        <v>1570</v>
      </c>
      <c r="B662" s="353" t="s">
        <v>1571</v>
      </c>
      <c r="C662" s="353" t="s">
        <v>96</v>
      </c>
      <c r="D662" s="353" t="s">
        <v>129</v>
      </c>
      <c r="E662" s="353" t="s">
        <v>156</v>
      </c>
      <c r="F662" s="353" t="s">
        <v>105</v>
      </c>
      <c r="G662" s="353">
        <v>3</v>
      </c>
      <c r="H662" s="353">
        <v>202203</v>
      </c>
      <c r="I662" s="353">
        <v>20221107</v>
      </c>
      <c r="J662" s="353">
        <v>20230214</v>
      </c>
      <c r="K662" s="354">
        <v>3912.03</v>
      </c>
      <c r="L662" s="354">
        <v>77.3</v>
      </c>
      <c r="M662" s="354">
        <v>51</v>
      </c>
      <c r="N662" s="354">
        <v>0.37</v>
      </c>
      <c r="O662" s="354">
        <v>0.7</v>
      </c>
      <c r="P662" s="354">
        <v>0.79</v>
      </c>
      <c r="Q662" s="354">
        <v>0.66</v>
      </c>
      <c r="R662" s="354">
        <v>18.57</v>
      </c>
      <c r="S662" s="354">
        <v>9.43</v>
      </c>
      <c r="T662" s="354">
        <v>12.08</v>
      </c>
      <c r="U662" s="354">
        <v>2.9</v>
      </c>
      <c r="V662" s="354">
        <v>2.5299999999999998</v>
      </c>
      <c r="W662" s="354">
        <v>2.86</v>
      </c>
      <c r="X662" s="354">
        <v>3</v>
      </c>
      <c r="Y662" s="374">
        <f t="shared" si="24"/>
        <v>0.13043478260869579</v>
      </c>
      <c r="Z662" s="374">
        <f t="shared" si="25"/>
        <v>4.8951048951048959E-2</v>
      </c>
      <c r="AA662" s="354">
        <v>5.53</v>
      </c>
      <c r="AB662" s="354"/>
      <c r="AC662" s="354">
        <v>26.66</v>
      </c>
      <c r="AD662" s="354">
        <v>27.03</v>
      </c>
      <c r="AE662" s="354">
        <v>25.77</v>
      </c>
      <c r="AF662" s="354"/>
      <c r="AG662" s="354">
        <v>21.268894863894175</v>
      </c>
      <c r="AH662" s="354">
        <v>1.6887523796439856</v>
      </c>
      <c r="AI662" s="354">
        <v>5.0932231664475101</v>
      </c>
      <c r="AJ662" s="354">
        <v>2.2827507703177439</v>
      </c>
      <c r="AK662" s="354">
        <v>15.379259349170569</v>
      </c>
      <c r="AL662" s="354">
        <v>16.91</v>
      </c>
      <c r="AM662" s="354">
        <v>5.44</v>
      </c>
      <c r="AN662" s="354">
        <v>3.61</v>
      </c>
      <c r="AO662" s="354">
        <v>4.2148523411158294</v>
      </c>
      <c r="AP662" s="354">
        <v>20.085547332594587</v>
      </c>
      <c r="AQ662" s="354">
        <v>17.600888156753946</v>
      </c>
      <c r="AR662" s="354">
        <v>39.270713419824098</v>
      </c>
      <c r="AS662" s="354">
        <v>4.7337742625556887</v>
      </c>
      <c r="AT662" s="354">
        <v>14.21</v>
      </c>
      <c r="AU662" s="354">
        <v>1.36</v>
      </c>
      <c r="AV662" s="354">
        <v>14.1</v>
      </c>
      <c r="AW662" s="354">
        <v>993.2</v>
      </c>
      <c r="AX662" s="354">
        <v>1127.94</v>
      </c>
      <c r="AY662" s="374">
        <v>-0.119391509581893</v>
      </c>
      <c r="AZ662" s="374">
        <v>3.8457517706400442E-2</v>
      </c>
      <c r="BA662" s="374">
        <v>-0.1316291085717603</v>
      </c>
      <c r="BB662" s="374">
        <v>3.853932130254685E-2</v>
      </c>
      <c r="BC662" s="374">
        <v>-0.1316291085717603</v>
      </c>
      <c r="BD662" s="354">
        <v>20.05</v>
      </c>
      <c r="BE662" s="374">
        <v>8.2566563751413816E-2</v>
      </c>
      <c r="BF662" s="374">
        <v>5.471928125419312E-2</v>
      </c>
      <c r="BG662" s="354">
        <v>10.49</v>
      </c>
      <c r="BH662" s="354">
        <v>12.68</v>
      </c>
      <c r="BI662" s="354">
        <v>8.1</v>
      </c>
      <c r="BJ662" s="354">
        <v>9.44</v>
      </c>
      <c r="BK662" s="374">
        <v>-0.55180625397375871</v>
      </c>
      <c r="BL662" s="374">
        <v>-0.13214002956499593</v>
      </c>
      <c r="BM662" s="354">
        <v>0</v>
      </c>
      <c r="BN662" s="354">
        <v>0</v>
      </c>
      <c r="BO662" s="374">
        <v>0</v>
      </c>
      <c r="BP662" s="374">
        <v>2.1559458440495161E-2</v>
      </c>
      <c r="BQ662" s="374">
        <v>2.9142739312112139E-2</v>
      </c>
      <c r="BR662" s="354">
        <v>80.75</v>
      </c>
      <c r="BS662" s="354">
        <v>181.9</v>
      </c>
      <c r="BT662" s="354">
        <v>233.69</v>
      </c>
      <c r="BU662" s="354">
        <v>559.44000000000005</v>
      </c>
      <c r="BV662" s="354">
        <v>43.38</v>
      </c>
      <c r="BW662" s="354">
        <v>-45.42</v>
      </c>
      <c r="BX662" s="354">
        <v>7.94</v>
      </c>
      <c r="BY662" s="354">
        <v>13.78</v>
      </c>
      <c r="BZ662" s="354">
        <v>6.9361668675645927</v>
      </c>
      <c r="CA662" s="354">
        <v>51.03</v>
      </c>
      <c r="CB662" s="354">
        <v>0.60913392868632021</v>
      </c>
      <c r="CC662" s="354">
        <v>2.5352487995356445</v>
      </c>
      <c r="CD662" s="354">
        <v>1.04</v>
      </c>
      <c r="CE662" s="354">
        <v>2.73</v>
      </c>
      <c r="CF662" s="354">
        <v>1.05</v>
      </c>
      <c r="CG662" s="354">
        <v>0.69</v>
      </c>
      <c r="CH662" s="353" t="s">
        <v>100</v>
      </c>
      <c r="CI662" s="353">
        <v>749.42</v>
      </c>
    </row>
    <row r="663" spans="1:87" ht="13.5" thickBot="1">
      <c r="A663" s="353" t="s">
        <v>1572</v>
      </c>
      <c r="B663" s="353" t="s">
        <v>1573</v>
      </c>
      <c r="C663" s="353" t="s">
        <v>96</v>
      </c>
      <c r="D663" s="353" t="s">
        <v>116</v>
      </c>
      <c r="E663" s="353" t="s">
        <v>858</v>
      </c>
      <c r="F663" s="353" t="s">
        <v>99</v>
      </c>
      <c r="G663" s="353">
        <v>12</v>
      </c>
      <c r="H663" s="353">
        <v>202112</v>
      </c>
      <c r="I663" s="353">
        <v>20221025</v>
      </c>
      <c r="J663" s="353">
        <v>20230124</v>
      </c>
      <c r="K663" s="354">
        <v>33316.230000000003</v>
      </c>
      <c r="L663" s="354">
        <v>36.69</v>
      </c>
      <c r="M663" s="354">
        <v>908</v>
      </c>
      <c r="N663" s="354">
        <v>2.2200000000000002</v>
      </c>
      <c r="O663" s="354">
        <v>0.56000000000000005</v>
      </c>
      <c r="P663" s="354">
        <v>0.66</v>
      </c>
      <c r="Q663" s="354">
        <v>0.66</v>
      </c>
      <c r="R663" s="354">
        <v>7.14</v>
      </c>
      <c r="S663" s="354">
        <v>8.89</v>
      </c>
      <c r="T663" s="354">
        <v>5.48</v>
      </c>
      <c r="U663" s="354">
        <v>1.8</v>
      </c>
      <c r="V663" s="354">
        <v>1.07</v>
      </c>
      <c r="W663" s="354">
        <v>2.1</v>
      </c>
      <c r="X663" s="354">
        <v>2.98</v>
      </c>
      <c r="Y663" s="374">
        <f t="shared" si="24"/>
        <v>0.96261682242990654</v>
      </c>
      <c r="Z663" s="374">
        <f t="shared" si="25"/>
        <v>0.41904761904761889</v>
      </c>
      <c r="AA663" s="354">
        <v>-10.41</v>
      </c>
      <c r="AB663" s="354"/>
      <c r="AC663" s="354">
        <v>20.38</v>
      </c>
      <c r="AD663" s="354">
        <v>17.46</v>
      </c>
      <c r="AE663" s="354">
        <v>12.31</v>
      </c>
      <c r="AF663" s="354"/>
      <c r="AG663" s="354">
        <v>20.916299559471369</v>
      </c>
      <c r="AH663" s="354">
        <v>1.9162995594713657</v>
      </c>
      <c r="AI663" s="354">
        <v>1.9394273127753303</v>
      </c>
      <c r="AJ663" s="354">
        <v>0.86343612334801767</v>
      </c>
      <c r="AK663" s="354">
        <v>18.484838160136288</v>
      </c>
      <c r="AL663" s="354">
        <v>17.64</v>
      </c>
      <c r="AM663" s="354">
        <v>4.3600000000000003</v>
      </c>
      <c r="AN663" s="354">
        <v>1.75</v>
      </c>
      <c r="AO663" s="354">
        <v>2.0813395113732098</v>
      </c>
      <c r="AP663" s="354">
        <v>11.909852365170233</v>
      </c>
      <c r="AQ663" s="354">
        <v>22.446791595684271</v>
      </c>
      <c r="AR663" s="354">
        <v>50.419387755102044</v>
      </c>
      <c r="AS663" s="354">
        <v>2.1773127753303965</v>
      </c>
      <c r="AT663" s="354">
        <v>8.42</v>
      </c>
      <c r="AU663" s="354">
        <v>-10.15</v>
      </c>
      <c r="AV663" s="354">
        <v>5.88</v>
      </c>
      <c r="AW663" s="354">
        <v>15295</v>
      </c>
      <c r="AX663" s="354">
        <v>20290.84</v>
      </c>
      <c r="AY663" s="374">
        <v>5.8843890619591555E-2</v>
      </c>
      <c r="AZ663" s="374">
        <v>1.4947368421052631</v>
      </c>
      <c r="BA663" s="374">
        <v>1.7389162561576357</v>
      </c>
      <c r="BB663" s="374">
        <v>1.4916341813018263</v>
      </c>
      <c r="BC663" s="374">
        <v>1.7389162561576357</v>
      </c>
      <c r="BD663" s="354">
        <v>22.69</v>
      </c>
      <c r="BE663" s="374">
        <v>0.12963910201761863</v>
      </c>
      <c r="BF663" s="374">
        <v>7.7117404600452064E-2</v>
      </c>
      <c r="BG663" s="354">
        <v>10.34</v>
      </c>
      <c r="BH663" s="354">
        <v>6.5</v>
      </c>
      <c r="BI663" s="354">
        <v>7.25</v>
      </c>
      <c r="BJ663" s="354">
        <v>4.75</v>
      </c>
      <c r="BK663" s="374">
        <v>-0.5547984099943214</v>
      </c>
      <c r="BL663" s="374">
        <v>-5.1442712721145749E-2</v>
      </c>
      <c r="BM663" s="354">
        <v>1.31</v>
      </c>
      <c r="BN663" s="354">
        <v>2.08</v>
      </c>
      <c r="BO663" s="374">
        <v>0.25048275862068964</v>
      </c>
      <c r="BP663" s="374">
        <v>5.34532652572208E-2</v>
      </c>
      <c r="BQ663" s="374">
        <v>2.4084689633138565E-2</v>
      </c>
      <c r="BR663" s="354">
        <v>1721</v>
      </c>
      <c r="BS663" s="354">
        <v>2625</v>
      </c>
      <c r="BT663" s="354">
        <v>1869</v>
      </c>
      <c r="BU663" s="354">
        <v>9127</v>
      </c>
      <c r="BV663" s="354">
        <v>1457</v>
      </c>
      <c r="BW663" s="354">
        <v>149.47</v>
      </c>
      <c r="BX663" s="354">
        <v>9.16</v>
      </c>
      <c r="BY663" s="354">
        <v>8.5299999999999994</v>
      </c>
      <c r="BZ663" s="354">
        <v>4.7225672877846794</v>
      </c>
      <c r="CA663" s="354">
        <v>50.9</v>
      </c>
      <c r="CB663" s="354">
        <v>0.66117094358019768</v>
      </c>
      <c r="CC663" s="354">
        <v>2.1021391985537812</v>
      </c>
      <c r="CD663" s="354">
        <v>1.04</v>
      </c>
      <c r="CE663" s="354">
        <v>2.1</v>
      </c>
      <c r="CF663" s="354">
        <v>1.76</v>
      </c>
      <c r="CG663" s="354">
        <v>0.91</v>
      </c>
      <c r="CH663" s="353" t="s">
        <v>100</v>
      </c>
      <c r="CI663" s="355">
        <v>6728</v>
      </c>
    </row>
    <row r="664" spans="1:87" ht="13.5" thickBot="1">
      <c r="A664" s="353" t="s">
        <v>1574</v>
      </c>
      <c r="B664" s="353" t="s">
        <v>1575</v>
      </c>
      <c r="C664" s="353" t="s">
        <v>108</v>
      </c>
      <c r="D664" s="353" t="s">
        <v>412</v>
      </c>
      <c r="E664" s="353" t="s">
        <v>636</v>
      </c>
      <c r="F664" s="353" t="s">
        <v>99</v>
      </c>
      <c r="G664" s="353">
        <v>12</v>
      </c>
      <c r="H664" s="353">
        <v>202112</v>
      </c>
      <c r="I664" s="353">
        <v>20221028</v>
      </c>
      <c r="J664" s="353">
        <v>20230127</v>
      </c>
      <c r="K664" s="354">
        <v>48792.36</v>
      </c>
      <c r="L664" s="354">
        <v>313.43</v>
      </c>
      <c r="M664" s="354">
        <v>155.66999999999999</v>
      </c>
      <c r="N664" s="354">
        <v>1.1100000000000001</v>
      </c>
      <c r="O664" s="354">
        <v>7.94</v>
      </c>
      <c r="P664" s="354">
        <v>8.18</v>
      </c>
      <c r="Q664" s="354">
        <v>7.54</v>
      </c>
      <c r="R664" s="354">
        <v>-7.05</v>
      </c>
      <c r="S664" s="354">
        <v>27.17</v>
      </c>
      <c r="T664" s="354">
        <v>14.04</v>
      </c>
      <c r="U664" s="354">
        <v>32.01</v>
      </c>
      <c r="V664" s="354">
        <v>22.59</v>
      </c>
      <c r="W664" s="354">
        <v>31.22</v>
      </c>
      <c r="X664" s="354">
        <v>34.159999999999997</v>
      </c>
      <c r="Y664" s="374">
        <f t="shared" si="24"/>
        <v>0.38202744577246572</v>
      </c>
      <c r="Z664" s="374">
        <f t="shared" si="25"/>
        <v>9.4170403587443774E-2</v>
      </c>
      <c r="AA664" s="354">
        <v>77.91</v>
      </c>
      <c r="AB664" s="354">
        <v>23.9</v>
      </c>
      <c r="AC664" s="354">
        <v>9.7899999999999991</v>
      </c>
      <c r="AD664" s="354">
        <v>10.039999999999999</v>
      </c>
      <c r="AE664" s="354">
        <v>9.17</v>
      </c>
      <c r="AF664" s="354">
        <v>0.42</v>
      </c>
      <c r="AG664" s="354">
        <v>339.04933844580404</v>
      </c>
      <c r="AH664" s="354">
        <v>34.620254517552318</v>
      </c>
      <c r="AI664" s="354">
        <v>97.258290438411763</v>
      </c>
      <c r="AJ664" s="354">
        <v>45.900798227605023</v>
      </c>
      <c r="AK664" s="354">
        <v>3.1355681723926057</v>
      </c>
      <c r="AL664" s="354">
        <v>3.87</v>
      </c>
      <c r="AM664" s="354">
        <v>3.95</v>
      </c>
      <c r="AN664" s="354">
        <v>0.91</v>
      </c>
      <c r="AO664" s="354">
        <v>2.7075778454189696</v>
      </c>
      <c r="AP664" s="354">
        <v>7.1645605158164134</v>
      </c>
      <c r="AQ664" s="354">
        <v>9.4388095157927641</v>
      </c>
      <c r="AR664" s="354">
        <v>19.999706164755207</v>
      </c>
      <c r="AS664" s="354">
        <v>3.0385302922700883</v>
      </c>
      <c r="AT664" s="354">
        <v>79.33</v>
      </c>
      <c r="AU664" s="354">
        <v>5.61</v>
      </c>
      <c r="AV664" s="354">
        <v>7.45</v>
      </c>
      <c r="AW664" s="354">
        <v>51682</v>
      </c>
      <c r="AX664" s="354">
        <v>54121.99</v>
      </c>
      <c r="AY664" s="374">
        <v>7.4536873401667467E-2</v>
      </c>
      <c r="AZ664" s="374">
        <v>0.44444444444444442</v>
      </c>
      <c r="BA664" s="374">
        <v>0.25234979179060085</v>
      </c>
      <c r="BB664" s="374">
        <v>0.44419063284882021</v>
      </c>
      <c r="BC664" s="374">
        <v>0.25234979179060085</v>
      </c>
      <c r="BD664" s="354">
        <v>36.479999999999997</v>
      </c>
      <c r="BE664" s="374">
        <v>8.9934430697942061E-2</v>
      </c>
      <c r="BF664" s="374">
        <v>7.467944778993077E-2</v>
      </c>
      <c r="BG664" s="354">
        <v>5.0999999999999996</v>
      </c>
      <c r="BH664" s="354">
        <v>2.34</v>
      </c>
      <c r="BI664" s="354">
        <v>3.82</v>
      </c>
      <c r="BJ664" s="354">
        <v>1.79</v>
      </c>
      <c r="BK664" s="374">
        <v>-0.52805259047123143</v>
      </c>
      <c r="BL664" s="374">
        <v>-0.15147498132935025</v>
      </c>
      <c r="BM664" s="354">
        <v>0</v>
      </c>
      <c r="BN664" s="354">
        <v>0</v>
      </c>
      <c r="BO664" s="374">
        <v>0</v>
      </c>
      <c r="BP664" s="374">
        <v>0.11352391958798635</v>
      </c>
      <c r="BQ664" s="374">
        <v>0.15051415998034176</v>
      </c>
      <c r="BR664" s="354">
        <v>10425</v>
      </c>
      <c r="BS664" s="354">
        <v>19770</v>
      </c>
      <c r="BT664" s="354">
        <v>13999</v>
      </c>
      <c r="BU664" s="354">
        <v>88564</v>
      </c>
      <c r="BV664" s="354">
        <v>4654</v>
      </c>
      <c r="BW664" s="354">
        <v>44.44</v>
      </c>
      <c r="BX664" s="354">
        <v>10.210000000000001</v>
      </c>
      <c r="BY664" s="354">
        <v>10.210000000000001</v>
      </c>
      <c r="BZ664" s="354">
        <v>2.7224386889754757</v>
      </c>
      <c r="CA664" s="354">
        <v>88.55</v>
      </c>
      <c r="CB664" s="354">
        <v>0.91403851909597755</v>
      </c>
      <c r="CC664" s="354">
        <v>4.7844968133985475</v>
      </c>
      <c r="CD664" s="354">
        <v>7.73</v>
      </c>
      <c r="CE664" s="354">
        <v>0.32</v>
      </c>
      <c r="CF664" s="354">
        <v>0.28999999999999998</v>
      </c>
      <c r="CG664" s="354">
        <v>0.08</v>
      </c>
      <c r="CH664" s="353" t="s">
        <v>100</v>
      </c>
      <c r="CI664" s="355">
        <v>18156</v>
      </c>
    </row>
    <row r="665" spans="1:87" ht="13.5" thickBot="1">
      <c r="A665" s="353" t="s">
        <v>1576</v>
      </c>
      <c r="B665" s="353" t="s">
        <v>1577</v>
      </c>
      <c r="C665" s="353" t="s">
        <v>108</v>
      </c>
      <c r="D665" s="353" t="s">
        <v>412</v>
      </c>
      <c r="E665" s="353" t="s">
        <v>453</v>
      </c>
      <c r="F665" s="353" t="s">
        <v>99</v>
      </c>
      <c r="G665" s="353">
        <v>12</v>
      </c>
      <c r="H665" s="353">
        <v>202112</v>
      </c>
      <c r="I665" s="353">
        <v>20221018</v>
      </c>
      <c r="J665" s="353">
        <v>20230206</v>
      </c>
      <c r="K665" s="354">
        <v>8179.1</v>
      </c>
      <c r="L665" s="354">
        <v>59.22</v>
      </c>
      <c r="M665" s="354">
        <v>138</v>
      </c>
      <c r="N665" s="354">
        <v>0.77</v>
      </c>
      <c r="O665" s="354">
        <v>1.53</v>
      </c>
      <c r="P665" s="354">
        <v>1.52</v>
      </c>
      <c r="Q665" s="354">
        <v>0.64</v>
      </c>
      <c r="R665" s="354">
        <v>-7.19</v>
      </c>
      <c r="S665" s="354">
        <v>30.68</v>
      </c>
      <c r="T665" s="354">
        <v>11.13</v>
      </c>
      <c r="U665" s="354">
        <v>4.3499999999999996</v>
      </c>
      <c r="V665" s="354">
        <v>4.9000000000000004</v>
      </c>
      <c r="W665" s="354">
        <v>4.66</v>
      </c>
      <c r="X665" s="354">
        <v>5.14</v>
      </c>
      <c r="Y665" s="374">
        <f t="shared" si="24"/>
        <v>-4.8979591836734726E-2</v>
      </c>
      <c r="Z665" s="374">
        <f t="shared" si="25"/>
        <v>0.10300429184549342</v>
      </c>
      <c r="AA665" s="354">
        <v>0.28999999999999998</v>
      </c>
      <c r="AB665" s="354">
        <v>3.33</v>
      </c>
      <c r="AC665" s="354">
        <v>13.61</v>
      </c>
      <c r="AD665" s="354">
        <v>12.71</v>
      </c>
      <c r="AE665" s="354">
        <v>11.53</v>
      </c>
      <c r="AF665" s="354">
        <v>3.82</v>
      </c>
      <c r="AG665" s="354">
        <v>44.769342010122919</v>
      </c>
      <c r="AH665" s="354">
        <v>2.9978308026030369</v>
      </c>
      <c r="AI665" s="354">
        <v>2.8524945770065075</v>
      </c>
      <c r="AJ665" s="354">
        <v>1.6572668112798266</v>
      </c>
      <c r="AK665" s="354">
        <v>20.399688212927757</v>
      </c>
      <c r="AL665" s="354">
        <v>5.01</v>
      </c>
      <c r="AM665" s="354">
        <v>2.73</v>
      </c>
      <c r="AN665" s="354">
        <v>1.32</v>
      </c>
      <c r="AO665" s="354">
        <v>1.8520153110666064</v>
      </c>
      <c r="AP665" s="354">
        <v>7.5104388263033792</v>
      </c>
      <c r="AQ665" s="354">
        <v>29.067016476552599</v>
      </c>
      <c r="AR665" s="354">
        <v>50.030270506108202</v>
      </c>
      <c r="AS665" s="354">
        <v>3.9443239334779463</v>
      </c>
      <c r="AT665" s="354">
        <v>21.71</v>
      </c>
      <c r="AU665" s="354">
        <v>7.08</v>
      </c>
      <c r="AV665" s="354">
        <v>17.47</v>
      </c>
      <c r="AW665" s="354">
        <v>6420.4</v>
      </c>
      <c r="AX665" s="354">
        <v>6120.79</v>
      </c>
      <c r="AY665" s="374">
        <v>0.1747263671032705</v>
      </c>
      <c r="AZ665" s="374">
        <v>0.9265770563412562</v>
      </c>
      <c r="BA665" s="374">
        <v>0.52108151625901233</v>
      </c>
      <c r="BB665" s="374">
        <v>0.91975308641975284</v>
      </c>
      <c r="BC665" s="374">
        <v>0.52108151625901233</v>
      </c>
      <c r="BD665" s="354">
        <v>19.899999999999999</v>
      </c>
      <c r="BE665" s="374">
        <v>9.6970780828701919E-2</v>
      </c>
      <c r="BF665" s="374">
        <v>4.8511654029766919E-2</v>
      </c>
      <c r="BG665" s="354">
        <v>8.8699999999999992</v>
      </c>
      <c r="BH665" s="354">
        <v>12.18</v>
      </c>
      <c r="BI665" s="354">
        <v>6.25</v>
      </c>
      <c r="BJ665" s="354">
        <v>8.3800000000000008</v>
      </c>
      <c r="BK665" s="374">
        <v>-0.41901140684410648</v>
      </c>
      <c r="BL665" s="374">
        <v>-2.6697461076296919E-2</v>
      </c>
      <c r="BM665" s="354">
        <v>4.7300000000000004</v>
      </c>
      <c r="BN665" s="354">
        <v>2.93</v>
      </c>
      <c r="BO665" s="374">
        <v>0.92733719247467439</v>
      </c>
      <c r="BP665" s="374">
        <v>5.1811800943709588E-2</v>
      </c>
      <c r="BQ665" s="374">
        <v>2.8642703271341625E-2</v>
      </c>
      <c r="BR665" s="354">
        <v>761.6</v>
      </c>
      <c r="BS665" s="354">
        <v>1670.3</v>
      </c>
      <c r="BT665" s="354">
        <v>1632.1</v>
      </c>
      <c r="BU665" s="354">
        <v>3824.2</v>
      </c>
      <c r="BV665" s="354">
        <v>428.7</v>
      </c>
      <c r="BW665" s="354">
        <v>92.67</v>
      </c>
      <c r="BX665" s="354">
        <v>6.7</v>
      </c>
      <c r="BY665" s="354">
        <v>9.76</v>
      </c>
      <c r="BZ665" s="354">
        <v>4.2058472553699282</v>
      </c>
      <c r="CA665" s="354">
        <v>55.4</v>
      </c>
      <c r="CB665" s="354">
        <v>0.68845118999387078</v>
      </c>
      <c r="CC665" s="354">
        <v>2.2693869531045325</v>
      </c>
      <c r="CD665" s="354">
        <v>1.24</v>
      </c>
      <c r="CE665" s="354">
        <v>1.38</v>
      </c>
      <c r="CF665" s="354">
        <v>1.29</v>
      </c>
      <c r="CG665" s="354">
        <v>0.68</v>
      </c>
      <c r="CH665" s="353" t="s">
        <v>100</v>
      </c>
      <c r="CI665" s="355">
        <v>3063.1</v>
      </c>
    </row>
    <row r="666" spans="1:87" ht="13.5" thickBot="1">
      <c r="A666" s="353" t="s">
        <v>1578</v>
      </c>
      <c r="B666" s="353" t="s">
        <v>1579</v>
      </c>
      <c r="C666" s="353" t="s">
        <v>108</v>
      </c>
      <c r="D666" s="353" t="s">
        <v>123</v>
      </c>
      <c r="E666" s="353" t="s">
        <v>418</v>
      </c>
      <c r="F666" s="353" t="s">
        <v>99</v>
      </c>
      <c r="G666" s="353">
        <v>12</v>
      </c>
      <c r="H666" s="353">
        <v>202112</v>
      </c>
      <c r="I666" s="353">
        <v>20221021</v>
      </c>
      <c r="J666" s="353">
        <v>20230120</v>
      </c>
      <c r="K666" s="354">
        <v>19823.169999999998</v>
      </c>
      <c r="L666" s="354">
        <v>13.74</v>
      </c>
      <c r="M666" s="354">
        <v>1443</v>
      </c>
      <c r="N666" s="354">
        <v>1.1200000000000001</v>
      </c>
      <c r="O666" s="354">
        <v>0.38</v>
      </c>
      <c r="P666" s="354">
        <v>0.4</v>
      </c>
      <c r="Q666" s="354">
        <v>0.38</v>
      </c>
      <c r="R666" s="354">
        <v>2.63</v>
      </c>
      <c r="S666" s="354">
        <v>5.88</v>
      </c>
      <c r="T666" s="354">
        <v>2.2599999999999998</v>
      </c>
      <c r="U666" s="354">
        <v>1.43</v>
      </c>
      <c r="V666" s="354">
        <v>1.55</v>
      </c>
      <c r="W666" s="354">
        <v>1.47</v>
      </c>
      <c r="X666" s="354">
        <v>1.56</v>
      </c>
      <c r="Y666" s="374">
        <f t="shared" si="24"/>
        <v>-5.1612903225806472E-2</v>
      </c>
      <c r="Z666" s="374">
        <f t="shared" si="25"/>
        <v>6.1224489795918435E-2</v>
      </c>
      <c r="AA666" s="354">
        <v>5.04</v>
      </c>
      <c r="AB666" s="354"/>
      <c r="AC666" s="354">
        <v>9.61</v>
      </c>
      <c r="AD666" s="354">
        <v>9.35</v>
      </c>
      <c r="AE666" s="354">
        <v>8.83</v>
      </c>
      <c r="AF666" s="354"/>
      <c r="AG666" s="354">
        <v>4.3198887343532686</v>
      </c>
      <c r="AH666" s="354">
        <v>1.3866481223922114</v>
      </c>
      <c r="AI666" s="354">
        <v>2.202364394993046</v>
      </c>
      <c r="AJ666" s="354">
        <v>2.1397774687065367</v>
      </c>
      <c r="AK666" s="354">
        <v>6.1978844332175562</v>
      </c>
      <c r="AL666" s="354">
        <v>10.3</v>
      </c>
      <c r="AM666" s="354">
        <v>1.32</v>
      </c>
      <c r="AN666" s="354">
        <v>2.72</v>
      </c>
      <c r="AO666" s="354">
        <v>4.8661783644558918</v>
      </c>
      <c r="AP666" s="354">
        <v>9.2897049784880164</v>
      </c>
      <c r="AQ666" s="354">
        <v>9.5449005367855992</v>
      </c>
      <c r="AR666" s="354">
        <v>9.8240818979525528</v>
      </c>
      <c r="AS666" s="354">
        <v>17.283727399165507</v>
      </c>
      <c r="AT666" s="354">
        <v>10.4</v>
      </c>
      <c r="AU666" s="354">
        <v>6.2</v>
      </c>
      <c r="AV666" s="354">
        <v>16.07</v>
      </c>
      <c r="AW666" s="354">
        <v>6080</v>
      </c>
      <c r="AX666" s="354">
        <v>7240.07</v>
      </c>
      <c r="AY666" s="374">
        <v>0.2442367601246106</v>
      </c>
      <c r="AZ666" s="374">
        <v>0.5850673194614443</v>
      </c>
      <c r="BA666" s="374">
        <v>0</v>
      </c>
      <c r="BB666" s="374">
        <v>0.79345492819256358</v>
      </c>
      <c r="BC666" s="374">
        <v>0</v>
      </c>
      <c r="BD666" s="354">
        <v>13.76</v>
      </c>
      <c r="BE666" s="374">
        <v>0</v>
      </c>
      <c r="BF666" s="374">
        <v>-170.57313943541487</v>
      </c>
      <c r="BG666" s="354">
        <v>8.4600000000000009</v>
      </c>
      <c r="BH666" s="354">
        <v>6.5</v>
      </c>
      <c r="BI666" s="354">
        <v>1.25</v>
      </c>
      <c r="BJ666" s="354">
        <v>1.1599999999999999</v>
      </c>
      <c r="BK666" s="374">
        <v>-2.8418061256709821E-2</v>
      </c>
      <c r="BL666" s="374">
        <v>-1.4488087572440436E-2</v>
      </c>
      <c r="BM666" s="354">
        <v>4.51</v>
      </c>
      <c r="BN666" s="354">
        <v>4.2699999999999996</v>
      </c>
      <c r="BO666" s="374">
        <v>0.44712136409227682</v>
      </c>
      <c r="BP666" s="374">
        <v>0.10158594303239644</v>
      </c>
      <c r="BQ666" s="374">
        <v>0.15676025411769501</v>
      </c>
      <c r="BR666" s="354">
        <v>1635</v>
      </c>
      <c r="BS666" s="354">
        <v>2026</v>
      </c>
      <c r="BT666" s="354">
        <v>1917.66</v>
      </c>
      <c r="BU666" s="354">
        <v>7108</v>
      </c>
      <c r="BV666" s="354">
        <v>1295</v>
      </c>
      <c r="BW666" s="354">
        <v>58.51</v>
      </c>
      <c r="BX666" s="354">
        <v>27.34</v>
      </c>
      <c r="BY666" s="354">
        <v>30.32</v>
      </c>
      <c r="BZ666" s="354">
        <v>0</v>
      </c>
      <c r="CA666" s="354">
        <v>37.19</v>
      </c>
      <c r="CB666" s="354">
        <v>87596.946564885497</v>
      </c>
      <c r="CC666" s="354">
        <v>3.2575291948371237</v>
      </c>
      <c r="CD666" s="354">
        <v>0.68</v>
      </c>
      <c r="CE666" s="354">
        <v>0.84</v>
      </c>
      <c r="CF666" s="354">
        <v>0.81</v>
      </c>
      <c r="CG666" s="354">
        <v>0.04</v>
      </c>
      <c r="CH666" s="355">
        <v>2167</v>
      </c>
      <c r="CI666" s="355">
        <v>17151</v>
      </c>
    </row>
    <row r="667" spans="1:87" ht="13.5" thickBot="1">
      <c r="A667" s="353" t="s">
        <v>1580</v>
      </c>
      <c r="B667" s="353" t="s">
        <v>1581</v>
      </c>
      <c r="C667" s="353" t="s">
        <v>96</v>
      </c>
      <c r="D667" s="353" t="s">
        <v>129</v>
      </c>
      <c r="E667" s="353" t="s">
        <v>167</v>
      </c>
      <c r="F667" s="353" t="s">
        <v>99</v>
      </c>
      <c r="G667" s="353">
        <v>12</v>
      </c>
      <c r="H667" s="353">
        <v>202112</v>
      </c>
      <c r="I667" s="353">
        <v>20221021</v>
      </c>
      <c r="J667" s="353">
        <v>20230126</v>
      </c>
      <c r="K667" s="354">
        <v>67767.199999999997</v>
      </c>
      <c r="L667" s="354">
        <v>239.7</v>
      </c>
      <c r="M667" s="354">
        <v>283</v>
      </c>
      <c r="N667" s="354">
        <v>1.69</v>
      </c>
      <c r="O667" s="354">
        <v>3.89</v>
      </c>
      <c r="P667" s="354">
        <v>4.76</v>
      </c>
      <c r="Q667" s="354">
        <v>4.34</v>
      </c>
      <c r="R667" s="354">
        <v>1.03</v>
      </c>
      <c r="S667" s="354">
        <v>14.71</v>
      </c>
      <c r="T667" s="354">
        <v>2.34</v>
      </c>
      <c r="U667" s="354">
        <v>16.68</v>
      </c>
      <c r="V667" s="354">
        <v>17.84</v>
      </c>
      <c r="W667" s="354">
        <v>16.96</v>
      </c>
      <c r="X667" s="354">
        <v>18.18</v>
      </c>
      <c r="Y667" s="374">
        <f t="shared" si="24"/>
        <v>-4.9327354260089606E-2</v>
      </c>
      <c r="Z667" s="374">
        <f t="shared" si="25"/>
        <v>7.193396226415083E-2</v>
      </c>
      <c r="AA667" s="354">
        <v>20.25</v>
      </c>
      <c r="AB667" s="354">
        <v>7.25</v>
      </c>
      <c r="AC667" s="354">
        <v>14.37</v>
      </c>
      <c r="AD667" s="354">
        <v>14.14</v>
      </c>
      <c r="AE667" s="354">
        <v>13.18</v>
      </c>
      <c r="AF667" s="354">
        <v>1.95</v>
      </c>
      <c r="AG667" s="354">
        <v>208.34436606174796</v>
      </c>
      <c r="AH667" s="354">
        <v>18.730088828561151</v>
      </c>
      <c r="AI667" s="354">
        <v>29.398156535602499</v>
      </c>
      <c r="AJ667" s="354">
        <v>14.542297390330036</v>
      </c>
      <c r="AK667" s="354">
        <v>8.1314622469779572</v>
      </c>
      <c r="AL667" s="354">
        <v>8.64</v>
      </c>
      <c r="AM667" s="354"/>
      <c r="AN667" s="354">
        <v>1.1299999999999999</v>
      </c>
      <c r="AO667" s="354">
        <v>1.7907404421404682</v>
      </c>
      <c r="AP667" s="354">
        <v>9.1683457568493143</v>
      </c>
      <c r="AQ667" s="354">
        <v>12.690955017776725</v>
      </c>
      <c r="AR667" s="354">
        <v>25.655553052228079</v>
      </c>
      <c r="AS667" s="354">
        <v>3.4805354798609738</v>
      </c>
      <c r="AT667" s="354">
        <v>-2.75</v>
      </c>
      <c r="AU667" s="354">
        <v>6.61</v>
      </c>
      <c r="AV667" s="354">
        <v>14.01</v>
      </c>
      <c r="AW667" s="354">
        <v>58752</v>
      </c>
      <c r="AX667" s="354">
        <v>60250.26</v>
      </c>
      <c r="AY667" s="374">
        <v>0.14008499408146236</v>
      </c>
      <c r="AZ667" s="374">
        <v>0.85295684603090038</v>
      </c>
      <c r="BA667" s="374">
        <v>0.33269071881024509</v>
      </c>
      <c r="BB667" s="374">
        <v>1.0588830185117155</v>
      </c>
      <c r="BC667" s="374">
        <v>0.33269071881024509</v>
      </c>
      <c r="BD667" s="354">
        <v>-118732.4</v>
      </c>
      <c r="BE667" s="374">
        <v>0.2164508393285372</v>
      </c>
      <c r="BF667" s="374">
        <v>0.10442079092533604</v>
      </c>
      <c r="BG667" s="354">
        <v>13.76</v>
      </c>
      <c r="BH667" s="354">
        <v>12.37</v>
      </c>
      <c r="BI667" s="354">
        <v>9.8000000000000007</v>
      </c>
      <c r="BJ667" s="354">
        <v>8.83</v>
      </c>
      <c r="BK667" s="374">
        <v>-0.50533301730267832</v>
      </c>
      <c r="BL667" s="374">
        <v>-7.1304347826086953E-2</v>
      </c>
      <c r="BM667" s="354">
        <v>0.93</v>
      </c>
      <c r="BN667" s="354">
        <v>0.89</v>
      </c>
      <c r="BO667" s="374">
        <v>0.11959366666666668</v>
      </c>
      <c r="BP667" s="374">
        <v>7.8352180834809257E-2</v>
      </c>
      <c r="BQ667" s="374">
        <v>6.0833705878812108E-2</v>
      </c>
      <c r="BR667" s="354">
        <v>11399</v>
      </c>
      <c r="BS667" s="354">
        <v>14279</v>
      </c>
      <c r="BT667" s="354">
        <v>8632.77</v>
      </c>
      <c r="BU667" s="354">
        <v>34342</v>
      </c>
      <c r="BV667" s="354">
        <v>6956</v>
      </c>
      <c r="BW667" s="354">
        <v>85.3</v>
      </c>
      <c r="BX667" s="354">
        <v>8.99</v>
      </c>
      <c r="BY667" s="354">
        <v>8.44</v>
      </c>
      <c r="BZ667" s="354">
        <v>5.3534994068801902</v>
      </c>
      <c r="CA667" s="354">
        <v>98.87</v>
      </c>
      <c r="CB667" s="354">
        <v>1.0151114909486445</v>
      </c>
      <c r="CC667" s="354">
        <v>3.2939212328767118</v>
      </c>
      <c r="CD667" s="354">
        <v>-48.19</v>
      </c>
      <c r="CE667" s="354">
        <v>1.38</v>
      </c>
      <c r="CF667" s="354">
        <v>1.21</v>
      </c>
      <c r="CG667" s="354">
        <v>0.36</v>
      </c>
      <c r="CH667" s="353" t="s">
        <v>100</v>
      </c>
      <c r="CI667" s="355">
        <v>1489</v>
      </c>
    </row>
    <row r="668" spans="1:87" ht="13.5" thickBot="1">
      <c r="A668" s="353" t="s">
        <v>1582</v>
      </c>
      <c r="B668" s="353" t="s">
        <v>1583</v>
      </c>
      <c r="C668" s="353" t="s">
        <v>108</v>
      </c>
      <c r="D668" s="353" t="s">
        <v>97</v>
      </c>
      <c r="E668" s="353" t="s">
        <v>173</v>
      </c>
      <c r="F668" s="353" t="s">
        <v>105</v>
      </c>
      <c r="G668" s="353">
        <v>1</v>
      </c>
      <c r="H668" s="353">
        <v>202201</v>
      </c>
      <c r="I668" s="353">
        <v>20221207</v>
      </c>
      <c r="J668" s="353">
        <v>20230309</v>
      </c>
      <c r="K668" s="354">
        <v>5300.7</v>
      </c>
      <c r="L668" s="354">
        <v>28.2</v>
      </c>
      <c r="M668" s="354">
        <v>188</v>
      </c>
      <c r="N668" s="354"/>
      <c r="O668" s="354">
        <v>-0.31</v>
      </c>
      <c r="P668" s="354">
        <v>-0.22</v>
      </c>
      <c r="Q668" s="354">
        <v>-0.2</v>
      </c>
      <c r="R668" s="354">
        <v>58.06</v>
      </c>
      <c r="S668" s="354">
        <v>45.16</v>
      </c>
      <c r="T668" s="354">
        <v>37.15</v>
      </c>
      <c r="U668" s="354">
        <v>-2.9</v>
      </c>
      <c r="V668" s="354">
        <v>-0.61</v>
      </c>
      <c r="W668" s="354">
        <v>-0.7</v>
      </c>
      <c r="X668" s="354">
        <v>-0.69</v>
      </c>
      <c r="Y668" s="374">
        <f t="shared" si="24"/>
        <v>0.14754098360655732</v>
      </c>
      <c r="Z668" s="374">
        <f t="shared" si="25"/>
        <v>-1.4285714285714346E-2</v>
      </c>
      <c r="AA668" s="354"/>
      <c r="AB668" s="354">
        <v>7.31</v>
      </c>
      <c r="AC668" s="354"/>
      <c r="AD668" s="354"/>
      <c r="AE668" s="354"/>
      <c r="AF668" s="354"/>
      <c r="AG668" s="354">
        <v>2.3338892452426769</v>
      </c>
      <c r="AH668" s="354">
        <v>-2.4194943339747703</v>
      </c>
      <c r="AI668" s="354">
        <v>-0.49731665597605301</v>
      </c>
      <c r="AJ668" s="354">
        <v>-0.54099850331409027</v>
      </c>
      <c r="AK668" s="354">
        <v>-58.353163223629053</v>
      </c>
      <c r="AL668" s="354"/>
      <c r="AM668" s="354">
        <v>4.3899999999999997</v>
      </c>
      <c r="AN668" s="354">
        <v>12.14</v>
      </c>
      <c r="AO668" s="354">
        <v>9.5515720620030056</v>
      </c>
      <c r="AP668" s="354">
        <v>-9.5942891322352075</v>
      </c>
      <c r="AQ668" s="354">
        <v>-44.825185408112816</v>
      </c>
      <c r="AR668" s="354">
        <v>-41.205865033099499</v>
      </c>
      <c r="AS668" s="354">
        <v>6.8147370109044259</v>
      </c>
      <c r="AT668" s="354">
        <v>6.42</v>
      </c>
      <c r="AU668" s="354"/>
      <c r="AV668" s="354">
        <v>51.41</v>
      </c>
      <c r="AW668" s="354">
        <v>320.77</v>
      </c>
      <c r="AX668" s="354">
        <v>464.45</v>
      </c>
      <c r="AY668" s="374">
        <v>0.74709098556007292</v>
      </c>
      <c r="AZ668" s="374">
        <v>-0.56483042908000747</v>
      </c>
      <c r="BA668" s="374">
        <v>-0.49437003041784511</v>
      </c>
      <c r="BB668" s="374">
        <v>-0.59338422298417337</v>
      </c>
      <c r="BC668" s="374">
        <v>-0.49437003041784511</v>
      </c>
      <c r="BD668" s="354">
        <v>-36.39</v>
      </c>
      <c r="BE668" s="374">
        <v>-0.3740177925477402</v>
      </c>
      <c r="BF668" s="374">
        <v>-0.29139255744786319</v>
      </c>
      <c r="BG668" s="354">
        <v>-36.39</v>
      </c>
      <c r="BH668" s="354"/>
      <c r="BI668" s="354">
        <v>-28.6</v>
      </c>
      <c r="BJ668" s="354"/>
      <c r="BK668" s="374">
        <v>8.7835078140114792E-2</v>
      </c>
      <c r="BL668" s="374">
        <v>-1.8716332588222358E-2</v>
      </c>
      <c r="BM668" s="354">
        <v>0</v>
      </c>
      <c r="BN668" s="354"/>
      <c r="BO668" s="374">
        <v>0</v>
      </c>
      <c r="BP668" s="374">
        <v>-8.3373340247235361E-2</v>
      </c>
      <c r="BQ668" s="374">
        <v>-1.8642264070092701E-2</v>
      </c>
      <c r="BR668" s="354">
        <v>-289.14999999999998</v>
      </c>
      <c r="BS668" s="354">
        <v>-286.64999999999998</v>
      </c>
      <c r="BT668" s="354">
        <v>-287.64</v>
      </c>
      <c r="BU668" s="354" t="s">
        <v>100</v>
      </c>
      <c r="BV668" s="354">
        <v>-290.14</v>
      </c>
      <c r="BW668" s="354">
        <v>-247.41</v>
      </c>
      <c r="BX668" s="354">
        <v>-103.67</v>
      </c>
      <c r="BY668" s="354">
        <v>-103.57</v>
      </c>
      <c r="BZ668" s="354">
        <v>-36.903597122302159</v>
      </c>
      <c r="CA668" s="354">
        <v>0</v>
      </c>
      <c r="CB668" s="354">
        <v>0.22284459866161527</v>
      </c>
      <c r="CC668" s="354">
        <v>2.8955001380325762</v>
      </c>
      <c r="CD668" s="354">
        <v>0</v>
      </c>
      <c r="CE668" s="354">
        <v>4.5199999999999996</v>
      </c>
      <c r="CF668" s="354">
        <v>4.97</v>
      </c>
      <c r="CG668" s="354">
        <v>4.55</v>
      </c>
      <c r="CH668" s="353" t="s">
        <v>100</v>
      </c>
      <c r="CI668" s="355">
        <v>1282.29</v>
      </c>
    </row>
    <row r="669" spans="1:87" ht="13.5" thickBot="1">
      <c r="A669" s="353" t="s">
        <v>1584</v>
      </c>
      <c r="B669" s="353" t="s">
        <v>1585</v>
      </c>
      <c r="C669" s="353" t="s">
        <v>96</v>
      </c>
      <c r="D669" s="353" t="s">
        <v>147</v>
      </c>
      <c r="E669" s="353" t="s">
        <v>561</v>
      </c>
      <c r="F669" s="353" t="s">
        <v>99</v>
      </c>
      <c r="G669" s="353">
        <v>1</v>
      </c>
      <c r="H669" s="353">
        <v>202201</v>
      </c>
      <c r="I669" s="353">
        <v>20221115</v>
      </c>
      <c r="J669" s="353">
        <v>20230228</v>
      </c>
      <c r="K669" s="354">
        <v>335372.78000000003</v>
      </c>
      <c r="L669" s="354">
        <v>327.60000000000002</v>
      </c>
      <c r="M669" s="354">
        <v>1024</v>
      </c>
      <c r="N669" s="354">
        <v>0.96</v>
      </c>
      <c r="O669" s="354">
        <v>4.1100000000000003</v>
      </c>
      <c r="P669" s="354">
        <v>3.28</v>
      </c>
      <c r="Q669" s="354">
        <v>4.13</v>
      </c>
      <c r="R669" s="354">
        <v>3.16</v>
      </c>
      <c r="S669" s="354">
        <v>2.02</v>
      </c>
      <c r="T669" s="354">
        <v>4.2300000000000004</v>
      </c>
      <c r="U669" s="354">
        <v>16.59</v>
      </c>
      <c r="V669" s="354">
        <v>15.48</v>
      </c>
      <c r="W669" s="354">
        <v>16.64</v>
      </c>
      <c r="X669" s="354">
        <v>17.03</v>
      </c>
      <c r="Y669" s="374">
        <f t="shared" si="24"/>
        <v>7.4935400516795925E-2</v>
      </c>
      <c r="Z669" s="374">
        <f t="shared" si="25"/>
        <v>2.34375E-2</v>
      </c>
      <c r="AA669" s="354">
        <v>17.739999999999998</v>
      </c>
      <c r="AB669" s="354">
        <v>11.24</v>
      </c>
      <c r="AC669" s="354">
        <v>19.75</v>
      </c>
      <c r="AD669" s="354">
        <v>19.690000000000001</v>
      </c>
      <c r="AE669" s="354">
        <v>19.239999999999998</v>
      </c>
      <c r="AF669" s="354">
        <v>1.75</v>
      </c>
      <c r="AG669" s="354">
        <v>154.20686274509805</v>
      </c>
      <c r="AH669" s="354">
        <v>16.759803921568629</v>
      </c>
      <c r="AI669" s="354">
        <v>12.947058823529412</v>
      </c>
      <c r="AJ669" s="354">
        <v>9.9617647058823522</v>
      </c>
      <c r="AK669" s="354">
        <v>24.974011812812357</v>
      </c>
      <c r="AL669" s="354">
        <v>17.73</v>
      </c>
      <c r="AM669" s="354">
        <v>258.38</v>
      </c>
      <c r="AN669" s="354">
        <v>2.13</v>
      </c>
      <c r="AO669" s="354">
        <v>2.3885740442873402</v>
      </c>
      <c r="AP669" s="354">
        <v>13.86760667355677</v>
      </c>
      <c r="AQ669" s="354">
        <v>28.449280630016659</v>
      </c>
      <c r="AR669" s="354">
        <v>36.974825312469243</v>
      </c>
      <c r="AS669" s="354">
        <v>2.4137254901960783</v>
      </c>
      <c r="AT669" s="354">
        <v>1.27</v>
      </c>
      <c r="AU669" s="354">
        <v>11.08</v>
      </c>
      <c r="AV669" s="354">
        <v>14.42</v>
      </c>
      <c r="AW669" s="354">
        <v>151157</v>
      </c>
      <c r="AX669" s="354">
        <v>157452.04999999999</v>
      </c>
      <c r="AY669" s="374">
        <v>0.19854842367883871</v>
      </c>
      <c r="AZ669" s="374">
        <v>0.14445828144458281</v>
      </c>
      <c r="BA669" s="374">
        <v>0.15369563845231332</v>
      </c>
      <c r="BB669" s="374">
        <v>0.16423712342079702</v>
      </c>
      <c r="BC669" s="374">
        <v>0.15369563845231332</v>
      </c>
      <c r="BD669" s="354">
        <v>-3656.69</v>
      </c>
      <c r="BE669" s="374">
        <v>0.45852508272163695</v>
      </c>
      <c r="BF669" s="374">
        <v>0.22240002081544505</v>
      </c>
      <c r="BG669" s="354">
        <v>44.14</v>
      </c>
      <c r="BH669" s="354">
        <v>41.84</v>
      </c>
      <c r="BI669" s="354">
        <v>22.71</v>
      </c>
      <c r="BJ669" s="354">
        <v>22.08</v>
      </c>
      <c r="BK669" s="374">
        <v>-0.23057701044979556</v>
      </c>
      <c r="BL669" s="374">
        <v>-1.935902244883687E-2</v>
      </c>
      <c r="BM669" s="354">
        <v>2.3199999999999998</v>
      </c>
      <c r="BN669" s="354">
        <v>2.2799999999999998</v>
      </c>
      <c r="BO669" s="374">
        <v>0.45346592570927158</v>
      </c>
      <c r="BP669" s="374">
        <v>5.1833376388843416E-2</v>
      </c>
      <c r="BQ669" s="374">
        <v>3.0808946328577821E-2</v>
      </c>
      <c r="BR669" s="354">
        <v>23084</v>
      </c>
      <c r="BS669" s="354">
        <v>25946</v>
      </c>
      <c r="BT669" s="354">
        <v>19295</v>
      </c>
      <c r="BU669" s="354">
        <v>36604</v>
      </c>
      <c r="BV669" s="354">
        <v>16433</v>
      </c>
      <c r="BW669" s="354">
        <v>27.72</v>
      </c>
      <c r="BX669" s="354">
        <v>10.87</v>
      </c>
      <c r="BY669" s="354">
        <v>10.87</v>
      </c>
      <c r="BZ669" s="354">
        <v>16</v>
      </c>
      <c r="CA669" s="354">
        <v>96.98</v>
      </c>
      <c r="CB669" s="354">
        <v>0.9831134701948846</v>
      </c>
      <c r="CC669" s="354">
        <v>1.744094197549092</v>
      </c>
      <c r="CD669" s="354">
        <v>32.159999999999997</v>
      </c>
      <c r="CE669" s="354">
        <v>1.39</v>
      </c>
      <c r="CF669" s="354">
        <v>0.24</v>
      </c>
      <c r="CG669" s="354">
        <v>0.12</v>
      </c>
      <c r="CH669" s="353" t="s">
        <v>100</v>
      </c>
      <c r="CI669" s="355">
        <v>-1696</v>
      </c>
    </row>
    <row r="670" spans="1:87" ht="13.5" thickBot="1">
      <c r="A670" s="353" t="s">
        <v>1586</v>
      </c>
      <c r="B670" s="353" t="s">
        <v>1587</v>
      </c>
      <c r="C670" s="353" t="s">
        <v>108</v>
      </c>
      <c r="D670" s="353" t="s">
        <v>97</v>
      </c>
      <c r="E670" s="353" t="s">
        <v>173</v>
      </c>
      <c r="F670" s="353" t="s">
        <v>105</v>
      </c>
      <c r="G670" s="353">
        <v>6</v>
      </c>
      <c r="H670" s="353">
        <v>202206</v>
      </c>
      <c r="I670" s="353">
        <v>20221026</v>
      </c>
      <c r="J670" s="353">
        <v>20230125</v>
      </c>
      <c r="K670" s="354">
        <v>13312.67</v>
      </c>
      <c r="L670" s="354">
        <v>206.27</v>
      </c>
      <c r="M670" s="354">
        <v>64.540000000000006</v>
      </c>
      <c r="N670" s="354">
        <v>0.98</v>
      </c>
      <c r="O670" s="354">
        <v>1.23</v>
      </c>
      <c r="P670" s="354">
        <v>1.26</v>
      </c>
      <c r="Q670" s="354">
        <v>1.49</v>
      </c>
      <c r="R670" s="354">
        <v>78.86</v>
      </c>
      <c r="S670" s="354">
        <v>13.02</v>
      </c>
      <c r="T670" s="354">
        <v>19.32</v>
      </c>
      <c r="U670" s="354">
        <v>6.57</v>
      </c>
      <c r="V670" s="354">
        <v>5.46</v>
      </c>
      <c r="W670" s="354">
        <v>6.85</v>
      </c>
      <c r="X670" s="354">
        <v>7.48</v>
      </c>
      <c r="Y670" s="374">
        <f t="shared" si="24"/>
        <v>0.25457875457875456</v>
      </c>
      <c r="Z670" s="374">
        <f t="shared" si="25"/>
        <v>9.1970802919708161E-2</v>
      </c>
      <c r="AA670" s="354"/>
      <c r="AB670" s="354">
        <v>18.2</v>
      </c>
      <c r="AC670" s="354">
        <v>28.61</v>
      </c>
      <c r="AD670" s="354">
        <v>30.12</v>
      </c>
      <c r="AE670" s="354">
        <v>27.58</v>
      </c>
      <c r="AF670" s="354">
        <v>1.66</v>
      </c>
      <c r="AG670" s="354">
        <v>13.169826542960871</v>
      </c>
      <c r="AH670" s="354">
        <v>2.8381326217147111</v>
      </c>
      <c r="AI670" s="354">
        <v>1.9724454649827785</v>
      </c>
      <c r="AJ670" s="354">
        <v>1.9107270301300152</v>
      </c>
      <c r="AK670" s="354">
        <v>101.95972642607684</v>
      </c>
      <c r="AL670" s="354">
        <v>40.24</v>
      </c>
      <c r="AM670" s="354">
        <v>1.01</v>
      </c>
      <c r="AN670" s="354">
        <v>15.68</v>
      </c>
      <c r="AO670" s="354">
        <v>15.226265409119184</v>
      </c>
      <c r="AP670" s="354">
        <v>40.797288363504371</v>
      </c>
      <c r="AQ670" s="354">
        <v>101.66429333291384</v>
      </c>
      <c r="AR670" s="354">
        <v>104.94815385614758</v>
      </c>
      <c r="AS670" s="354">
        <v>5.933813262171471</v>
      </c>
      <c r="AT670" s="354">
        <v>203.16</v>
      </c>
      <c r="AU670" s="354">
        <v>10.82</v>
      </c>
      <c r="AV670" s="354">
        <v>20.2</v>
      </c>
      <c r="AW670" s="354">
        <v>709.38</v>
      </c>
      <c r="AX670" s="354">
        <v>1171.76</v>
      </c>
      <c r="AY670" s="374">
        <v>0.18482688816252085</v>
      </c>
      <c r="AZ670" s="374">
        <v>0.39243962015230482</v>
      </c>
      <c r="BA670" s="374">
        <v>0.3926110996701106</v>
      </c>
      <c r="BB670" s="374">
        <v>0.41867469879518082</v>
      </c>
      <c r="BC670" s="374">
        <v>0.3926110996701106</v>
      </c>
      <c r="BD670" s="354">
        <v>5.75</v>
      </c>
      <c r="BE670" s="374">
        <v>9.37667206282412E-3</v>
      </c>
      <c r="BF670" s="374">
        <v>1.8385759114986151E-2</v>
      </c>
      <c r="BG670" s="354">
        <v>5.55</v>
      </c>
      <c r="BH670" s="354">
        <v>27.31</v>
      </c>
      <c r="BI670" s="354">
        <v>4.9000000000000004</v>
      </c>
      <c r="BJ670" s="354">
        <v>28.07</v>
      </c>
      <c r="BK670" s="374">
        <v>-3.1290312431173896E-2</v>
      </c>
      <c r="BL670" s="374">
        <v>-4.6863513844645922E-3</v>
      </c>
      <c r="BM670" s="354">
        <v>0</v>
      </c>
      <c r="BN670" s="354">
        <v>0</v>
      </c>
      <c r="BO670" s="374">
        <v>0</v>
      </c>
      <c r="BP670" s="374">
        <v>1.4112339623662229E-2</v>
      </c>
      <c r="BQ670" s="374">
        <v>9.500905127194148E-3</v>
      </c>
      <c r="BR670" s="354">
        <v>391.99</v>
      </c>
      <c r="BS670" s="354">
        <v>411.18</v>
      </c>
      <c r="BT670" s="354">
        <v>348.64</v>
      </c>
      <c r="BU670" s="354">
        <v>245.65</v>
      </c>
      <c r="BV670" s="354">
        <v>319.8</v>
      </c>
      <c r="BW670" s="354">
        <v>39.24</v>
      </c>
      <c r="BX670" s="354">
        <v>21.55</v>
      </c>
      <c r="BY670" s="354">
        <v>47.08</v>
      </c>
      <c r="BZ670" s="354">
        <v>11.773230373230373</v>
      </c>
      <c r="CA670" s="354">
        <v>1.79</v>
      </c>
      <c r="CB670" s="354">
        <v>0.1202701577133419</v>
      </c>
      <c r="CC670" s="354">
        <v>-0.1185555783526144</v>
      </c>
      <c r="CD670" s="354">
        <v>0.02</v>
      </c>
      <c r="CE670" s="354">
        <v>3.24</v>
      </c>
      <c r="CF670" s="354"/>
      <c r="CG670" s="354"/>
      <c r="CH670" s="353" t="s">
        <v>100</v>
      </c>
      <c r="CI670" s="355">
        <v>13169.36</v>
      </c>
    </row>
    <row r="671" spans="1:87" ht="13.5" thickBot="1">
      <c r="A671" s="353" t="s">
        <v>1588</v>
      </c>
      <c r="B671" s="353" t="s">
        <v>1589</v>
      </c>
      <c r="C671" s="353" t="s">
        <v>96</v>
      </c>
      <c r="D671" s="353" t="s">
        <v>208</v>
      </c>
      <c r="E671" s="353" t="s">
        <v>209</v>
      </c>
      <c r="F671" s="353" t="s">
        <v>105</v>
      </c>
      <c r="G671" s="353">
        <v>12</v>
      </c>
      <c r="H671" s="353">
        <v>202112</v>
      </c>
      <c r="I671" s="353">
        <v>20221107</v>
      </c>
      <c r="J671" s="353">
        <v>20230213</v>
      </c>
      <c r="K671" s="354">
        <v>4428.08</v>
      </c>
      <c r="L671" s="354">
        <v>40.450000000000003</v>
      </c>
      <c r="M671" s="354">
        <v>109</v>
      </c>
      <c r="N671" s="354">
        <v>0.41</v>
      </c>
      <c r="O671" s="354">
        <v>0.54</v>
      </c>
      <c r="P671" s="354"/>
      <c r="Q671" s="354"/>
      <c r="R671" s="354">
        <v>5.56</v>
      </c>
      <c r="S671" s="354">
        <v>-7.69</v>
      </c>
      <c r="T671" s="354">
        <v>14.74</v>
      </c>
      <c r="U671" s="354">
        <v>2.1800000000000002</v>
      </c>
      <c r="V671" s="354">
        <v>2.2000000000000002</v>
      </c>
      <c r="W671" s="354">
        <v>2.13</v>
      </c>
      <c r="X671" s="354">
        <v>2.25</v>
      </c>
      <c r="Y671" s="374">
        <f t="shared" si="24"/>
        <v>-3.1818181818181968E-2</v>
      </c>
      <c r="Z671" s="374">
        <f t="shared" si="25"/>
        <v>5.6338028169014231E-2</v>
      </c>
      <c r="AA671" s="354">
        <v>6.11</v>
      </c>
      <c r="AB671" s="354">
        <v>2.57</v>
      </c>
      <c r="AC671" s="354">
        <v>18.559999999999999</v>
      </c>
      <c r="AD671" s="354">
        <v>18.989999999999998</v>
      </c>
      <c r="AE671" s="354">
        <v>17.98</v>
      </c>
      <c r="AF671" s="354">
        <v>7.39</v>
      </c>
      <c r="AG671" s="354">
        <v>31.909600803873207</v>
      </c>
      <c r="AH671" s="354">
        <v>2.1942175938613317</v>
      </c>
      <c r="AI671" s="354">
        <v>2.1251027678816112</v>
      </c>
      <c r="AJ671" s="354">
        <v>-0.80855942267287839</v>
      </c>
      <c r="AK671" s="354">
        <v>18.926143529563479</v>
      </c>
      <c r="AL671" s="354">
        <v>8.39</v>
      </c>
      <c r="AM671" s="354">
        <v>2.0499999999999998</v>
      </c>
      <c r="AN671" s="354">
        <v>1.27</v>
      </c>
      <c r="AO671" s="354">
        <v>2.1236486099628302</v>
      </c>
      <c r="AP671" s="354">
        <v>11.164454156752438</v>
      </c>
      <c r="AQ671" s="354">
        <v>31.887765813398673</v>
      </c>
      <c r="AR671" s="354">
        <v>-83.809275473659241</v>
      </c>
      <c r="AS671" s="354">
        <v>21.99338631588563</v>
      </c>
      <c r="AT671" s="354">
        <v>19.760000000000002</v>
      </c>
      <c r="AU671" s="354">
        <v>2.58</v>
      </c>
      <c r="AV671" s="354">
        <v>10.49</v>
      </c>
      <c r="AW671" s="354">
        <v>2850.38</v>
      </c>
      <c r="AX671" s="354"/>
      <c r="AY671" s="374">
        <v>0.10489441908693588</v>
      </c>
      <c r="AZ671" s="374">
        <v>0.24205614028060127</v>
      </c>
      <c r="BA671" s="374">
        <v>0.23940505886167587</v>
      </c>
      <c r="BB671" s="374">
        <v>0.24309392265193369</v>
      </c>
      <c r="BC671" s="374">
        <v>0.23940505886167587</v>
      </c>
      <c r="BD671" s="354">
        <v>10.57</v>
      </c>
      <c r="BE671" s="374">
        <v>2.3789576343041699E-2</v>
      </c>
      <c r="BF671" s="374">
        <v>1.4768087881192766E-2</v>
      </c>
      <c r="BG671" s="354">
        <v>5.15</v>
      </c>
      <c r="BH671" s="354">
        <v>5.05</v>
      </c>
      <c r="BI671" s="354">
        <v>1.5</v>
      </c>
      <c r="BJ671" s="354">
        <v>1.53</v>
      </c>
      <c r="BK671" s="374">
        <v>-1.380480151309992</v>
      </c>
      <c r="BL671" s="374">
        <v>-9.1936662216043755E-2</v>
      </c>
      <c r="BM671" s="354">
        <v>3.46</v>
      </c>
      <c r="BN671" s="354">
        <v>3.36</v>
      </c>
      <c r="BO671" s="374">
        <v>0.63804064096319335</v>
      </c>
      <c r="BP671" s="374">
        <v>5.4555385227780501E-2</v>
      </c>
      <c r="BQ671" s="374">
        <v>-2.0103416774561868E-2</v>
      </c>
      <c r="BR671" s="354">
        <v>405.23</v>
      </c>
      <c r="BS671" s="354">
        <v>683.93</v>
      </c>
      <c r="BT671" s="354">
        <v>526.76</v>
      </c>
      <c r="BU671" s="354">
        <v>2321.94</v>
      </c>
      <c r="BV671" s="354">
        <v>248.06</v>
      </c>
      <c r="BW671" s="354">
        <v>24.21</v>
      </c>
      <c r="BX671" s="354">
        <v>6.88</v>
      </c>
      <c r="BY671" s="354">
        <v>6.88</v>
      </c>
      <c r="BZ671" s="354">
        <v>3.9056036805238943</v>
      </c>
      <c r="CA671" s="354">
        <v>53.26</v>
      </c>
      <c r="CB671" s="354">
        <v>0.86491037000730653</v>
      </c>
      <c r="CC671" s="354">
        <v>4.5380864445578215</v>
      </c>
      <c r="CD671" s="354">
        <v>1.1200000000000001</v>
      </c>
      <c r="CE671" s="354">
        <v>0.08</v>
      </c>
      <c r="CF671" s="354">
        <v>0.08</v>
      </c>
      <c r="CG671" s="354">
        <v>0.04</v>
      </c>
      <c r="CH671" s="353" t="s">
        <v>100</v>
      </c>
      <c r="CI671" s="355">
        <v>2390.88</v>
      </c>
    </row>
    <row r="672" spans="1:87" ht="13.5" thickBot="1">
      <c r="A672" s="353" t="s">
        <v>1590</v>
      </c>
      <c r="B672" s="353" t="s">
        <v>1591</v>
      </c>
      <c r="C672" s="353" t="s">
        <v>96</v>
      </c>
      <c r="D672" s="353" t="s">
        <v>273</v>
      </c>
      <c r="E672" s="353" t="s">
        <v>274</v>
      </c>
      <c r="F672" s="353" t="s">
        <v>105</v>
      </c>
      <c r="G672" s="353">
        <v>10</v>
      </c>
      <c r="H672" s="353">
        <v>202210</v>
      </c>
      <c r="I672" s="353">
        <v>20220829</v>
      </c>
      <c r="J672" s="353">
        <v>20221219</v>
      </c>
      <c r="K672" s="354">
        <v>20903.990000000002</v>
      </c>
      <c r="L672" s="354">
        <v>153.04</v>
      </c>
      <c r="M672" s="354">
        <v>137</v>
      </c>
      <c r="N672" s="354">
        <v>1.1399999999999999</v>
      </c>
      <c r="O672" s="354">
        <v>0.7</v>
      </c>
      <c r="P672" s="354">
        <v>0.64</v>
      </c>
      <c r="Q672" s="354">
        <v>0.73</v>
      </c>
      <c r="R672" s="354">
        <v>-7.69</v>
      </c>
      <c r="S672" s="354">
        <v>1.64</v>
      </c>
      <c r="T672" s="354">
        <v>3.81</v>
      </c>
      <c r="U672" s="354">
        <v>2.4700000000000002</v>
      </c>
      <c r="V672" s="354">
        <v>2.5499999999999998</v>
      </c>
      <c r="W672" s="354">
        <v>2.99</v>
      </c>
      <c r="X672" s="354">
        <v>3.31</v>
      </c>
      <c r="Y672" s="374">
        <f t="shared" si="24"/>
        <v>0.17254901960784341</v>
      </c>
      <c r="Z672" s="374">
        <f t="shared" si="25"/>
        <v>0.10702341137123739</v>
      </c>
      <c r="AA672" s="354">
        <v>10.85</v>
      </c>
      <c r="AB672" s="354">
        <v>12.6</v>
      </c>
      <c r="AC672" s="354">
        <v>61.96</v>
      </c>
      <c r="AD672" s="354">
        <v>51.21</v>
      </c>
      <c r="AE672" s="354">
        <v>46.24</v>
      </c>
      <c r="AF672" s="354">
        <v>4.0599999999999996</v>
      </c>
      <c r="AG672" s="354">
        <v>15.503287296474429</v>
      </c>
      <c r="AH672" s="354">
        <v>2.5043242289193839</v>
      </c>
      <c r="AI672" s="354">
        <v>3.190891173572195</v>
      </c>
      <c r="AJ672" s="354">
        <v>2.9672079306946713</v>
      </c>
      <c r="AK672" s="354">
        <v>47.588586303933475</v>
      </c>
      <c r="AL672" s="354">
        <v>52.2</v>
      </c>
      <c r="AM672" s="354">
        <v>8.39</v>
      </c>
      <c r="AN672" s="354">
        <v>9.92</v>
      </c>
      <c r="AO672" s="354">
        <v>9.8478972594357206</v>
      </c>
      <c r="AP672" s="354">
        <v>39.335350524839896</v>
      </c>
      <c r="AQ672" s="354">
        <v>47.847065968180949</v>
      </c>
      <c r="AR672" s="354">
        <v>51.45402143875085</v>
      </c>
      <c r="AS672" s="354">
        <v>0.98254864757534321</v>
      </c>
      <c r="AT672" s="354">
        <v>18.239999999999998</v>
      </c>
      <c r="AU672" s="354">
        <v>3.46</v>
      </c>
      <c r="AV672" s="354">
        <v>4.4000000000000004</v>
      </c>
      <c r="AW672" s="354">
        <v>1865.68</v>
      </c>
      <c r="AX672" s="354">
        <v>2553.1999999999998</v>
      </c>
      <c r="AY672" s="374">
        <v>4.4024960142897994E-2</v>
      </c>
      <c r="AZ672" s="374">
        <v>-3.1097125968202199E-2</v>
      </c>
      <c r="BA672" s="374">
        <v>4.3149041014421949E-2</v>
      </c>
      <c r="BB672" s="374">
        <v>-3.4334763948497882E-2</v>
      </c>
      <c r="BC672" s="374">
        <v>4.3149041014421949E-2</v>
      </c>
      <c r="BD672" s="354">
        <v>14.26</v>
      </c>
      <c r="BE672" s="374">
        <v>0.13524780973383174</v>
      </c>
      <c r="BF672" s="374">
        <v>0.10814687876432966</v>
      </c>
      <c r="BG672" s="354">
        <v>11.7</v>
      </c>
      <c r="BH672" s="354">
        <v>11.34</v>
      </c>
      <c r="BI672" s="354">
        <v>9.4</v>
      </c>
      <c r="BJ672" s="354">
        <v>9.36</v>
      </c>
      <c r="BK672" s="374">
        <v>-7.0100555208566201E-2</v>
      </c>
      <c r="BL672" s="374">
        <v>-1.4428116992219556E-2</v>
      </c>
      <c r="BM672" s="354">
        <v>0.12</v>
      </c>
      <c r="BN672" s="354">
        <v>0.14000000000000001</v>
      </c>
      <c r="BO672" s="374">
        <v>7.1875677247139044E-2</v>
      </c>
      <c r="BP672" s="374">
        <v>1.649209238669334E-2</v>
      </c>
      <c r="BQ672" s="374">
        <v>1.9540388084917159E-2</v>
      </c>
      <c r="BR672" s="354">
        <v>394.34</v>
      </c>
      <c r="BS672" s="354">
        <v>487.36</v>
      </c>
      <c r="BT672" s="354">
        <v>397.24</v>
      </c>
      <c r="BU672" s="354">
        <v>234.98</v>
      </c>
      <c r="BV672" s="354">
        <v>304.22000000000003</v>
      </c>
      <c r="BW672" s="354">
        <v>-3.11</v>
      </c>
      <c r="BX672" s="354">
        <v>16.149999999999999</v>
      </c>
      <c r="BY672" s="354">
        <v>16.149999999999999</v>
      </c>
      <c r="BZ672" s="354">
        <v>110.3307254623044</v>
      </c>
      <c r="CA672" s="354">
        <v>17.84</v>
      </c>
      <c r="CB672" s="354">
        <v>0.26360720197309412</v>
      </c>
      <c r="CC672" s="354">
        <v>0.21249763158891963</v>
      </c>
      <c r="CD672" s="354">
        <v>0.1</v>
      </c>
      <c r="CE672" s="354">
        <v>3.12</v>
      </c>
      <c r="CF672" s="354"/>
      <c r="CG672" s="354"/>
      <c r="CH672" s="353" t="s">
        <v>100</v>
      </c>
      <c r="CI672" s="355">
        <v>2296.94</v>
      </c>
    </row>
    <row r="673" spans="1:87" ht="13.5" thickBot="1">
      <c r="A673" s="353" t="s">
        <v>1590</v>
      </c>
      <c r="B673" s="353" t="s">
        <v>1592</v>
      </c>
      <c r="C673" s="353" t="s">
        <v>96</v>
      </c>
      <c r="D673" s="353" t="s">
        <v>273</v>
      </c>
      <c r="E673" s="353" t="s">
        <v>274</v>
      </c>
      <c r="F673" s="353" t="s">
        <v>105</v>
      </c>
      <c r="G673" s="353">
        <v>10</v>
      </c>
      <c r="H673" s="353">
        <v>202210</v>
      </c>
      <c r="I673" s="353">
        <v>20220829</v>
      </c>
      <c r="J673" s="353">
        <v>20221219</v>
      </c>
      <c r="K673" s="354">
        <v>16304.95</v>
      </c>
      <c r="L673" s="354">
        <v>119.37</v>
      </c>
      <c r="M673" s="354">
        <v>137</v>
      </c>
      <c r="N673" s="354">
        <v>1.08</v>
      </c>
      <c r="O673" s="354"/>
      <c r="P673" s="354"/>
      <c r="Q673" s="354"/>
      <c r="R673" s="354"/>
      <c r="S673" s="354"/>
      <c r="T673" s="354"/>
      <c r="U673" s="354">
        <v>2.4700000000000002</v>
      </c>
      <c r="V673" s="354"/>
      <c r="W673" s="354"/>
      <c r="X673" s="354"/>
      <c r="Y673" s="374" t="e">
        <f t="shared" si="24"/>
        <v>#DIV/0!</v>
      </c>
      <c r="Z673" s="374" t="e">
        <f t="shared" si="25"/>
        <v>#DIV/0!</v>
      </c>
      <c r="AA673" s="354">
        <v>10.85</v>
      </c>
      <c r="AB673" s="354"/>
      <c r="AC673" s="354">
        <v>48.33</v>
      </c>
      <c r="AD673" s="354"/>
      <c r="AE673" s="354"/>
      <c r="AF673" s="354"/>
      <c r="AG673" s="354">
        <v>0</v>
      </c>
      <c r="AH673" s="354">
        <v>0</v>
      </c>
      <c r="AI673" s="354">
        <v>0</v>
      </c>
      <c r="AJ673" s="354">
        <v>0</v>
      </c>
      <c r="AK673" s="354">
        <v>0</v>
      </c>
      <c r="AL673" s="354">
        <v>40.71</v>
      </c>
      <c r="AM673" s="354">
        <v>6.54</v>
      </c>
      <c r="AN673" s="354">
        <v>7.73</v>
      </c>
      <c r="AO673" s="354">
        <v>0</v>
      </c>
      <c r="AP673" s="354">
        <v>0</v>
      </c>
      <c r="AQ673" s="354">
        <v>0</v>
      </c>
      <c r="AR673" s="354">
        <v>0</v>
      </c>
      <c r="AS673" s="354">
        <v>0</v>
      </c>
      <c r="AT673" s="354">
        <v>18.239999999999998</v>
      </c>
      <c r="AU673" s="354">
        <v>3.46</v>
      </c>
      <c r="AV673" s="354">
        <v>4.4000000000000004</v>
      </c>
      <c r="AW673" s="354">
        <v>1865.68</v>
      </c>
      <c r="AX673" s="354"/>
      <c r="AY673" s="374" t="s">
        <v>160</v>
      </c>
      <c r="AZ673" s="374" t="s">
        <v>160</v>
      </c>
      <c r="BA673" s="374" t="s">
        <v>160</v>
      </c>
      <c r="BB673" s="374" t="s">
        <v>160</v>
      </c>
      <c r="BC673" s="374" t="s">
        <v>160</v>
      </c>
      <c r="BD673" s="354">
        <v>14.26</v>
      </c>
      <c r="BE673" s="374">
        <v>0</v>
      </c>
      <c r="BF673" s="374">
        <v>0</v>
      </c>
      <c r="BG673" s="354">
        <v>11.7</v>
      </c>
      <c r="BH673" s="354">
        <v>11.28</v>
      </c>
      <c r="BI673" s="354">
        <v>9.4</v>
      </c>
      <c r="BJ673" s="354">
        <v>9.31</v>
      </c>
      <c r="BK673" s="374">
        <v>0</v>
      </c>
      <c r="BL673" s="374">
        <v>0</v>
      </c>
      <c r="BM673" s="354">
        <v>0.15</v>
      </c>
      <c r="BN673" s="354">
        <v>0.16</v>
      </c>
      <c r="BO673" s="374">
        <v>0</v>
      </c>
      <c r="BP673" s="374">
        <v>0</v>
      </c>
      <c r="BQ673" s="374">
        <v>0</v>
      </c>
      <c r="BR673" s="354">
        <v>394.34</v>
      </c>
      <c r="BS673" s="354">
        <v>487.36</v>
      </c>
      <c r="BT673" s="354">
        <v>397.24</v>
      </c>
      <c r="BU673" s="354">
        <v>234.98</v>
      </c>
      <c r="BV673" s="354">
        <v>304.22000000000003</v>
      </c>
      <c r="BW673" s="354">
        <v>-3.11</v>
      </c>
      <c r="BX673" s="354">
        <v>16.149999999999999</v>
      </c>
      <c r="BY673" s="354">
        <v>16.149999999999999</v>
      </c>
      <c r="BZ673" s="354">
        <v>0</v>
      </c>
      <c r="CA673" s="354">
        <v>17.84</v>
      </c>
      <c r="CB673" s="354">
        <v>0</v>
      </c>
      <c r="CC673" s="354">
        <v>0</v>
      </c>
      <c r="CD673" s="354">
        <v>0.1</v>
      </c>
      <c r="CE673" s="354">
        <v>3.12</v>
      </c>
      <c r="CF673" s="354"/>
      <c r="CG673" s="354"/>
      <c r="CH673" s="353" t="s">
        <v>100</v>
      </c>
      <c r="CI673" s="355">
        <v>2296.94</v>
      </c>
    </row>
    <row r="674" spans="1:87" ht="13.5" thickBot="1">
      <c r="A674" s="353" t="s">
        <v>1593</v>
      </c>
      <c r="B674" s="353" t="s">
        <v>1594</v>
      </c>
      <c r="C674" s="353" t="s">
        <v>96</v>
      </c>
      <c r="D674" s="353" t="s">
        <v>412</v>
      </c>
      <c r="E674" s="353" t="s">
        <v>1595</v>
      </c>
      <c r="F674" s="353" t="s">
        <v>105</v>
      </c>
      <c r="G674" s="353">
        <v>12</v>
      </c>
      <c r="H674" s="353">
        <v>202112</v>
      </c>
      <c r="I674" s="353">
        <v>20221102</v>
      </c>
      <c r="J674" s="353">
        <v>20230202</v>
      </c>
      <c r="K674" s="354">
        <v>5385</v>
      </c>
      <c r="L674" s="354">
        <v>72.38</v>
      </c>
      <c r="M674" s="354">
        <v>74.400000000000006</v>
      </c>
      <c r="N674" s="354">
        <v>1.0900000000000001</v>
      </c>
      <c r="O674" s="354">
        <v>0.5</v>
      </c>
      <c r="P674" s="354">
        <v>0.6</v>
      </c>
      <c r="Q674" s="354"/>
      <c r="R674" s="354">
        <v>30</v>
      </c>
      <c r="S674" s="354">
        <v>5</v>
      </c>
      <c r="T674" s="354">
        <v>25.19</v>
      </c>
      <c r="U674" s="354">
        <v>2.71</v>
      </c>
      <c r="V674" s="354">
        <v>1.9</v>
      </c>
      <c r="W674" s="354">
        <v>2.57</v>
      </c>
      <c r="X674" s="354">
        <v>2.85</v>
      </c>
      <c r="Y674" s="374">
        <f t="shared" si="24"/>
        <v>0.35263157894736841</v>
      </c>
      <c r="Z674" s="374">
        <f t="shared" si="25"/>
        <v>0.10894941634241251</v>
      </c>
      <c r="AA674" s="354">
        <v>36.18</v>
      </c>
      <c r="AB674" s="354"/>
      <c r="AC674" s="354">
        <v>26.71</v>
      </c>
      <c r="AD674" s="354">
        <v>28.16</v>
      </c>
      <c r="AE674" s="354">
        <v>25.44</v>
      </c>
      <c r="AF674" s="354"/>
      <c r="AG674" s="354">
        <v>17.168939638476438</v>
      </c>
      <c r="AH674" s="354">
        <v>2.966295459436195</v>
      </c>
      <c r="AI674" s="354">
        <v>4.5767968581880787</v>
      </c>
      <c r="AJ674" s="354">
        <v>2.475212502689907</v>
      </c>
      <c r="AK674" s="354">
        <v>16.120444556765619</v>
      </c>
      <c r="AL674" s="354">
        <v>20.149999999999999</v>
      </c>
      <c r="AM674" s="354">
        <v>11.43</v>
      </c>
      <c r="AN674" s="354">
        <v>4.22</v>
      </c>
      <c r="AO674" s="354">
        <v>4.6472717843867626</v>
      </c>
      <c r="AP674" s="354">
        <v>15.283127392637246</v>
      </c>
      <c r="AQ674" s="354">
        <v>17.433312253521954</v>
      </c>
      <c r="AR674" s="354">
        <v>32.235102506561184</v>
      </c>
      <c r="AS674" s="354">
        <v>5.9311518183774474</v>
      </c>
      <c r="AT674" s="354">
        <v>6.33</v>
      </c>
      <c r="AU674" s="354">
        <v>8.15</v>
      </c>
      <c r="AV674" s="354">
        <v>12.42</v>
      </c>
      <c r="AW674" s="354">
        <v>1095.2</v>
      </c>
      <c r="AX674" s="354">
        <v>1306.22</v>
      </c>
      <c r="AY674" s="374">
        <v>0.12416970931229196</v>
      </c>
      <c r="AZ674" s="374">
        <v>0.36910245805222697</v>
      </c>
      <c r="BA674" s="374">
        <v>0.24202566364891823</v>
      </c>
      <c r="BB674" s="374">
        <v>0.3647058823529411</v>
      </c>
      <c r="BC674" s="374">
        <v>0.24202566364891823</v>
      </c>
      <c r="BD674" s="354">
        <v>54.64</v>
      </c>
      <c r="BE674" s="374">
        <v>0.3441218752721642</v>
      </c>
      <c r="BF674" s="374">
        <v>0.16761028992666338</v>
      </c>
      <c r="BG674" s="354">
        <v>28.35</v>
      </c>
      <c r="BH674" s="354">
        <v>20.45</v>
      </c>
      <c r="BI674" s="354">
        <v>18.22</v>
      </c>
      <c r="BJ674" s="354">
        <v>12.46</v>
      </c>
      <c r="BK674" s="374">
        <v>-0.45918235408205837</v>
      </c>
      <c r="BL674" s="374">
        <v>-0.12240618231241358</v>
      </c>
      <c r="BM674" s="354">
        <v>0.66</v>
      </c>
      <c r="BN674" s="354">
        <v>0.91</v>
      </c>
      <c r="BO674" s="374">
        <v>0.16181800045341191</v>
      </c>
      <c r="BP674" s="374">
        <v>4.0204600968232522E-2</v>
      </c>
      <c r="BQ674" s="374">
        <v>3.3548556555840436E-2</v>
      </c>
      <c r="BR674" s="354">
        <v>263.47000000000003</v>
      </c>
      <c r="BS674" s="354">
        <v>350.82</v>
      </c>
      <c r="BT674" s="354">
        <v>268.85000000000002</v>
      </c>
      <c r="BU674" s="354">
        <v>395.96</v>
      </c>
      <c r="BV674" s="354">
        <v>177.41</v>
      </c>
      <c r="BW674" s="354">
        <v>34.630000000000003</v>
      </c>
      <c r="BX674" s="354">
        <v>17.29</v>
      </c>
      <c r="BY674" s="354">
        <v>18.07</v>
      </c>
      <c r="BZ674" s="354">
        <v>12.395860495436766</v>
      </c>
      <c r="CA674" s="354">
        <v>45.19</v>
      </c>
      <c r="CB674" s="354">
        <v>0.64650742712773224</v>
      </c>
      <c r="CC674" s="354">
        <v>1.1509415977535615</v>
      </c>
      <c r="CD674" s="354">
        <v>0.82</v>
      </c>
      <c r="CE674" s="354">
        <v>1.46</v>
      </c>
      <c r="CF674" s="354">
        <v>1.49</v>
      </c>
      <c r="CG674" s="354">
        <v>1.08</v>
      </c>
      <c r="CH674" s="353" t="s">
        <v>100</v>
      </c>
      <c r="CI674" s="353">
        <v>374.66</v>
      </c>
    </row>
    <row r="675" spans="1:87" ht="13.5" thickBot="1">
      <c r="A675" s="353" t="s">
        <v>1596</v>
      </c>
      <c r="B675" s="353" t="s">
        <v>1597</v>
      </c>
      <c r="C675" s="353" t="s">
        <v>96</v>
      </c>
      <c r="D675" s="353" t="s">
        <v>412</v>
      </c>
      <c r="E675" s="353" t="s">
        <v>824</v>
      </c>
      <c r="F675" s="353" t="s">
        <v>105</v>
      </c>
      <c r="G675" s="353">
        <v>12</v>
      </c>
      <c r="H675" s="353">
        <v>202112</v>
      </c>
      <c r="I675" s="353">
        <v>20221109</v>
      </c>
      <c r="J675" s="353">
        <v>20230307</v>
      </c>
      <c r="K675" s="354">
        <v>4804.8100000000004</v>
      </c>
      <c r="L675" s="354">
        <v>41.76</v>
      </c>
      <c r="M675" s="354">
        <v>115</v>
      </c>
      <c r="N675" s="354">
        <v>1.99</v>
      </c>
      <c r="O675" s="354">
        <v>0.75</v>
      </c>
      <c r="P675" s="354">
        <v>0.77</v>
      </c>
      <c r="Q675" s="354">
        <v>0.76</v>
      </c>
      <c r="R675" s="354">
        <v>65.33</v>
      </c>
      <c r="S675" s="354">
        <v>-25.93</v>
      </c>
      <c r="T675" s="354">
        <v>3.66</v>
      </c>
      <c r="U675" s="354">
        <v>3.02</v>
      </c>
      <c r="V675" s="354">
        <v>1.37</v>
      </c>
      <c r="W675" s="354">
        <v>3.09</v>
      </c>
      <c r="X675" s="354">
        <v>3.85</v>
      </c>
      <c r="Y675" s="374">
        <f t="shared" si="24"/>
        <v>1.2554744525547443</v>
      </c>
      <c r="Z675" s="374">
        <f t="shared" si="25"/>
        <v>0.24595469255663449</v>
      </c>
      <c r="AA675" s="354">
        <v>-14.25</v>
      </c>
      <c r="AB675" s="354"/>
      <c r="AC675" s="354">
        <v>13.83</v>
      </c>
      <c r="AD675" s="354">
        <v>13.52</v>
      </c>
      <c r="AE675" s="354">
        <v>10.85</v>
      </c>
      <c r="AF675" s="354"/>
      <c r="AG675" s="354">
        <v>30.786601430184419</v>
      </c>
      <c r="AH675" s="354">
        <v>2.9189143980261782</v>
      </c>
      <c r="AI675" s="354">
        <v>7.4854681553966458</v>
      </c>
      <c r="AJ675" s="354">
        <v>7.1091038347342446</v>
      </c>
      <c r="AK675" s="354">
        <v>5.4732715642458105</v>
      </c>
      <c r="AL675" s="354">
        <v>13.98</v>
      </c>
      <c r="AM675" s="354">
        <v>2.2799999999999998</v>
      </c>
      <c r="AN675" s="354">
        <v>1.31</v>
      </c>
      <c r="AO675" s="354">
        <v>1.2153159603368651</v>
      </c>
      <c r="AP675" s="354">
        <v>4.9431801657458561</v>
      </c>
      <c r="AQ675" s="354">
        <v>4.9984112290502791</v>
      </c>
      <c r="AR675" s="354">
        <v>5.2630330000000001</v>
      </c>
      <c r="AS675" s="354">
        <v>4.1316438757161373</v>
      </c>
      <c r="AT675" s="354">
        <v>18.329999999999998</v>
      </c>
      <c r="AU675" s="354">
        <v>5.17</v>
      </c>
      <c r="AV675" s="354">
        <v>161.19</v>
      </c>
      <c r="AW675" s="354">
        <v>2335</v>
      </c>
      <c r="AX675" s="354">
        <v>3825.05</v>
      </c>
      <c r="AY675" s="374">
        <v>1.6118568232662192</v>
      </c>
      <c r="AZ675" s="374">
        <v>1.8756218905472637</v>
      </c>
      <c r="BA675" s="374">
        <v>14.833333333333334</v>
      </c>
      <c r="BB675" s="374">
        <v>1.75</v>
      </c>
      <c r="BC675" s="374">
        <v>14.833333333333334</v>
      </c>
      <c r="BD675" s="354">
        <v>17.670000000000002</v>
      </c>
      <c r="BE675" s="374">
        <v>9.8904309715120514E-2</v>
      </c>
      <c r="BF675" s="374">
        <v>5.1872770511296074E-2</v>
      </c>
      <c r="BG675" s="354">
        <v>6.04</v>
      </c>
      <c r="BH675" s="354">
        <v>8.1</v>
      </c>
      <c r="BI675" s="354">
        <v>4.49</v>
      </c>
      <c r="BJ675" s="354">
        <v>5.58</v>
      </c>
      <c r="BK675" s="374">
        <v>-5.027932960893855E-2</v>
      </c>
      <c r="BL675" s="374">
        <v>-1.2224938875305624E-2</v>
      </c>
      <c r="BM675" s="354">
        <v>0</v>
      </c>
      <c r="BN675" s="354">
        <v>0</v>
      </c>
      <c r="BO675" s="374">
        <v>0</v>
      </c>
      <c r="BP675" s="374">
        <v>7.1245164706521313E-2</v>
      </c>
      <c r="BQ675" s="374">
        <v>0.17351974212190005</v>
      </c>
      <c r="BR675" s="354">
        <v>374</v>
      </c>
      <c r="BS675" s="354">
        <v>539</v>
      </c>
      <c r="BT675" s="354">
        <v>358</v>
      </c>
      <c r="BU675" s="354">
        <v>4241</v>
      </c>
      <c r="BV675" s="354">
        <v>176</v>
      </c>
      <c r="BW675" s="354">
        <v>187.56</v>
      </c>
      <c r="BX675" s="354">
        <v>9.48</v>
      </c>
      <c r="BY675" s="354">
        <v>9.94</v>
      </c>
      <c r="BZ675" s="354">
        <v>4.9779411764705879</v>
      </c>
      <c r="CA675" s="354">
        <v>63.63</v>
      </c>
      <c r="CB675" s="354">
        <v>0.73191648023862788</v>
      </c>
      <c r="CC675" s="354">
        <v>-0.46961325966850831</v>
      </c>
      <c r="CD675" s="354">
        <v>1.75</v>
      </c>
      <c r="CE675" s="354">
        <v>3.61</v>
      </c>
      <c r="CF675" s="354">
        <v>3.5</v>
      </c>
      <c r="CG675" s="354">
        <v>3.11</v>
      </c>
      <c r="CH675" s="353" t="s">
        <v>100</v>
      </c>
      <c r="CI675" s="355">
        <v>1988</v>
      </c>
    </row>
    <row r="676" spans="1:87" ht="13.5" thickBot="1">
      <c r="A676" s="353" t="s">
        <v>1598</v>
      </c>
      <c r="B676" s="353" t="s">
        <v>1599</v>
      </c>
      <c r="C676" s="353" t="s">
        <v>96</v>
      </c>
      <c r="D676" s="353" t="s">
        <v>123</v>
      </c>
      <c r="E676" s="353" t="s">
        <v>1600</v>
      </c>
      <c r="F676" s="353" t="s">
        <v>105</v>
      </c>
      <c r="G676" s="353">
        <v>12</v>
      </c>
      <c r="H676" s="353">
        <v>202112</v>
      </c>
      <c r="I676" s="353">
        <v>20221102</v>
      </c>
      <c r="J676" s="353">
        <v>20230227</v>
      </c>
      <c r="K676" s="354">
        <v>3859.83</v>
      </c>
      <c r="L676" s="354">
        <v>77.349999999999994</v>
      </c>
      <c r="M676" s="354">
        <v>50</v>
      </c>
      <c r="N676" s="354">
        <v>1.43</v>
      </c>
      <c r="O676" s="354">
        <v>2.37</v>
      </c>
      <c r="P676" s="354">
        <v>0.92</v>
      </c>
      <c r="Q676" s="354">
        <v>0.23</v>
      </c>
      <c r="R676" s="354">
        <v>-7.59</v>
      </c>
      <c r="S676" s="354">
        <v>207.69</v>
      </c>
      <c r="T676" s="354">
        <v>83.81</v>
      </c>
      <c r="U676" s="354">
        <v>4.74</v>
      </c>
      <c r="V676" s="354">
        <v>0.75</v>
      </c>
      <c r="W676" s="354">
        <v>3.62</v>
      </c>
      <c r="X676" s="354">
        <v>0.79</v>
      </c>
      <c r="Y676" s="374">
        <f t="shared" si="24"/>
        <v>3.8266666666666671</v>
      </c>
      <c r="Z676" s="374">
        <f t="shared" si="25"/>
        <v>-0.78176795580110503</v>
      </c>
      <c r="AA676" s="354">
        <v>4.8499999999999996</v>
      </c>
      <c r="AB676" s="354"/>
      <c r="AC676" s="354">
        <v>16.32</v>
      </c>
      <c r="AD676" s="354">
        <v>21.39</v>
      </c>
      <c r="AE676" s="354">
        <v>97.71</v>
      </c>
      <c r="AF676" s="354"/>
      <c r="AG676" s="354">
        <v>39.07693396703408</v>
      </c>
      <c r="AH676" s="354">
        <v>4.9667711598746083</v>
      </c>
      <c r="AI676" s="354">
        <v>-0.56737789463039745</v>
      </c>
      <c r="AJ676" s="354">
        <v>-0.60501567398119127</v>
      </c>
      <c r="AK676" s="354">
        <v>-137.17488949882369</v>
      </c>
      <c r="AL676" s="354">
        <v>13.84</v>
      </c>
      <c r="AM676" s="354">
        <v>1.0900000000000001</v>
      </c>
      <c r="AN676" s="354">
        <v>2</v>
      </c>
      <c r="AO676" s="354">
        <v>4.254692470961241</v>
      </c>
      <c r="AP676" s="354">
        <v>13.05837352153484</v>
      </c>
      <c r="AQ676" s="354">
        <v>-293.03280637342266</v>
      </c>
      <c r="AR676" s="354">
        <v>-274.80335450442919</v>
      </c>
      <c r="AS676" s="354">
        <v>7.1717059358883608</v>
      </c>
      <c r="AT676" s="354">
        <v>71.16</v>
      </c>
      <c r="AU676" s="354">
        <v>3.81</v>
      </c>
      <c r="AV676" s="354">
        <v>104.13</v>
      </c>
      <c r="AW676" s="354">
        <v>1427.9</v>
      </c>
      <c r="AX676" s="354">
        <v>1569.31</v>
      </c>
      <c r="AY676" s="374">
        <v>1.0413487560204664</v>
      </c>
      <c r="AZ676" s="374">
        <v>3.1449873824271624</v>
      </c>
      <c r="BA676" s="374">
        <v>3.023000811301344</v>
      </c>
      <c r="BB676" s="374">
        <v>3.14</v>
      </c>
      <c r="BC676" s="374">
        <v>3.023000811301344</v>
      </c>
      <c r="BD676" s="354">
        <v>6.89</v>
      </c>
      <c r="BE676" s="374">
        <v>4.8507084929962398E-2</v>
      </c>
      <c r="BF676" s="374">
        <v>2.6013353158317157E-2</v>
      </c>
      <c r="BG676" s="354">
        <v>2.98</v>
      </c>
      <c r="BH676" s="354">
        <v>1</v>
      </c>
      <c r="BI676" s="354">
        <v>2.58</v>
      </c>
      <c r="BJ676" s="354">
        <v>0.88</v>
      </c>
      <c r="BK676" s="374">
        <v>6.6336351322449555E-2</v>
      </c>
      <c r="BL676" s="374">
        <v>-9.6317125039916481E-4</v>
      </c>
      <c r="BM676" s="354">
        <v>0</v>
      </c>
      <c r="BN676" s="354">
        <v>0</v>
      </c>
      <c r="BO676" s="374">
        <v>0</v>
      </c>
      <c r="BP676" s="374">
        <v>6.3815638698119084E-2</v>
      </c>
      <c r="BQ676" s="374">
        <v>-7.773553565221524E-3</v>
      </c>
      <c r="BR676" s="354">
        <v>194.11</v>
      </c>
      <c r="BS676" s="354">
        <v>410.17</v>
      </c>
      <c r="BT676" s="354">
        <v>308.08</v>
      </c>
      <c r="BU676" s="354">
        <v>4591.16</v>
      </c>
      <c r="BV676" s="354">
        <v>56.1</v>
      </c>
      <c r="BW676" s="354">
        <v>314.5</v>
      </c>
      <c r="BX676" s="354">
        <v>12.71</v>
      </c>
      <c r="BY676" s="354">
        <v>12.71</v>
      </c>
      <c r="BZ676" s="354">
        <v>3.8570757309785981</v>
      </c>
      <c r="CA676" s="354">
        <v>56.58</v>
      </c>
      <c r="CB676" s="354">
        <v>0.62656324257801899</v>
      </c>
      <c r="CC676" s="354">
        <v>6.9454711232681747</v>
      </c>
      <c r="CD676" s="354">
        <v>1.3</v>
      </c>
      <c r="CE676" s="354">
        <v>1.46</v>
      </c>
      <c r="CF676" s="354">
        <v>1.73</v>
      </c>
      <c r="CG676" s="354">
        <v>1.25</v>
      </c>
      <c r="CH676" s="353" t="s">
        <v>100</v>
      </c>
      <c r="CI676" s="355">
        <v>3710.67</v>
      </c>
    </row>
    <row r="677" spans="1:87" ht="13.5" thickBot="1">
      <c r="A677" s="353" t="s">
        <v>1601</v>
      </c>
      <c r="B677" s="353" t="s">
        <v>1602</v>
      </c>
      <c r="C677" s="353" t="s">
        <v>96</v>
      </c>
      <c r="D677" s="353" t="s">
        <v>103</v>
      </c>
      <c r="E677" s="353" t="s">
        <v>1565</v>
      </c>
      <c r="F677" s="353" t="s">
        <v>105</v>
      </c>
      <c r="G677" s="353">
        <v>9</v>
      </c>
      <c r="H677" s="353">
        <v>202209</v>
      </c>
      <c r="I677" s="353">
        <v>20221116</v>
      </c>
      <c r="J677" s="353">
        <v>20230201</v>
      </c>
      <c r="K677" s="354">
        <v>3295.91</v>
      </c>
      <c r="L677" s="354">
        <v>47.85</v>
      </c>
      <c r="M677" s="354">
        <v>69</v>
      </c>
      <c r="N677" s="354">
        <v>1.41</v>
      </c>
      <c r="O677" s="354">
        <v>1.03</v>
      </c>
      <c r="P677" s="354">
        <v>0.91</v>
      </c>
      <c r="Q677" s="354"/>
      <c r="R677" s="354">
        <v>1.94</v>
      </c>
      <c r="S677" s="354">
        <v>6.98</v>
      </c>
      <c r="T677" s="354">
        <v>3.56</v>
      </c>
      <c r="U677" s="354">
        <v>3.92</v>
      </c>
      <c r="V677" s="354">
        <v>3.9</v>
      </c>
      <c r="W677" s="354">
        <v>4.25</v>
      </c>
      <c r="X677" s="354"/>
      <c r="Y677" s="374">
        <f t="shared" si="24"/>
        <v>8.9743589743589869E-2</v>
      </c>
      <c r="Z677" s="374">
        <f t="shared" si="25"/>
        <v>-1</v>
      </c>
      <c r="AA677" s="354">
        <v>14.61</v>
      </c>
      <c r="AB677" s="354"/>
      <c r="AC677" s="354">
        <v>12.21</v>
      </c>
      <c r="AD677" s="354">
        <v>11.26</v>
      </c>
      <c r="AE677" s="354"/>
      <c r="AF677" s="354"/>
      <c r="AG677" s="354">
        <v>42.193687230989958</v>
      </c>
      <c r="AH677" s="354">
        <v>2.9971305595408895</v>
      </c>
      <c r="AI677" s="354">
        <v>2.7417503586800573</v>
      </c>
      <c r="AJ677" s="354">
        <v>2.0200860832137733</v>
      </c>
      <c r="AK677" s="354">
        <v>16.055436944008374</v>
      </c>
      <c r="AL677" s="354">
        <v>8.41</v>
      </c>
      <c r="AM677" s="354">
        <v>3</v>
      </c>
      <c r="AN677" s="354">
        <v>1.1200000000000001</v>
      </c>
      <c r="AO677" s="354">
        <v>1.4107225679213846</v>
      </c>
      <c r="AP677" s="354">
        <v>8.5418859378217</v>
      </c>
      <c r="AQ677" s="354">
        <v>21.710068027210884</v>
      </c>
      <c r="AR677" s="354">
        <v>29.465866477272726</v>
      </c>
      <c r="AS677" s="354">
        <v>3.3586800573888098</v>
      </c>
      <c r="AT677" s="354">
        <v>15.95</v>
      </c>
      <c r="AU677" s="354">
        <v>16.12</v>
      </c>
      <c r="AV677" s="354">
        <v>2.66</v>
      </c>
      <c r="AW677" s="354">
        <v>2940.9</v>
      </c>
      <c r="AX677" s="354"/>
      <c r="AY677" s="374">
        <v>0.13818037346046882</v>
      </c>
      <c r="AZ677" s="374">
        <v>5.1580698835274541</v>
      </c>
      <c r="BA677" s="374">
        <v>0.84645669291338588</v>
      </c>
      <c r="BB677" s="374">
        <v>5.0731707317073171</v>
      </c>
      <c r="BC677" s="374">
        <v>0.84645669291338588</v>
      </c>
      <c r="BD677" s="354">
        <v>23.68</v>
      </c>
      <c r="BE677" s="374">
        <v>0.13567767143420439</v>
      </c>
      <c r="BF677" s="374">
        <v>6.8339439937189217E-2</v>
      </c>
      <c r="BG677" s="354">
        <v>11.75</v>
      </c>
      <c r="BH677" s="354">
        <v>11.14</v>
      </c>
      <c r="BI677" s="354">
        <v>7.17</v>
      </c>
      <c r="BJ677" s="354">
        <v>6.92</v>
      </c>
      <c r="BK677" s="374">
        <v>-0.26321297749869177</v>
      </c>
      <c r="BL677" s="374">
        <v>-1.7103607739127478E-2</v>
      </c>
      <c r="BM677" s="354">
        <v>1.84</v>
      </c>
      <c r="BN677" s="354">
        <v>2.2400000000000002</v>
      </c>
      <c r="BO677" s="374">
        <v>0.29161225466730495</v>
      </c>
      <c r="BP677" s="374">
        <v>6.808565560065627E-2</v>
      </c>
      <c r="BQ677" s="374">
        <v>4.5890188169326974E-2</v>
      </c>
      <c r="BR677" s="354">
        <v>383.8</v>
      </c>
      <c r="BS677" s="354">
        <v>495.6</v>
      </c>
      <c r="BT677" s="354">
        <v>395.4</v>
      </c>
      <c r="BU677" s="354">
        <v>1222.0999999999999</v>
      </c>
      <c r="BV677" s="354">
        <v>208.9</v>
      </c>
      <c r="BW677" s="354">
        <v>-16.41</v>
      </c>
      <c r="BX677" s="354">
        <v>7.1</v>
      </c>
      <c r="BY677" s="354">
        <v>9.64</v>
      </c>
      <c r="BZ677" s="354">
        <v>5.4226361031518628</v>
      </c>
      <c r="CA677" s="354">
        <v>52.45</v>
      </c>
      <c r="CB677" s="354">
        <v>0.71351001939237235</v>
      </c>
      <c r="CC677" s="354">
        <v>2.2248301420630017</v>
      </c>
      <c r="CD677" s="354">
        <v>1.1000000000000001</v>
      </c>
      <c r="CE677" s="354">
        <v>1.3</v>
      </c>
      <c r="CF677" s="354">
        <v>0.81</v>
      </c>
      <c r="CG677" s="354">
        <v>0.32</v>
      </c>
      <c r="CH677" s="353" t="s">
        <v>100</v>
      </c>
      <c r="CI677" s="355">
        <v>1108</v>
      </c>
    </row>
    <row r="678" spans="1:87" ht="13.5" thickBot="1">
      <c r="A678" s="353" t="s">
        <v>1603</v>
      </c>
      <c r="B678" s="353" t="s">
        <v>1604</v>
      </c>
      <c r="C678" s="353" t="s">
        <v>96</v>
      </c>
      <c r="D678" s="353" t="s">
        <v>123</v>
      </c>
      <c r="E678" s="353" t="s">
        <v>180</v>
      </c>
      <c r="F678" s="353" t="s">
        <v>99</v>
      </c>
      <c r="G678" s="353">
        <v>12</v>
      </c>
      <c r="H678" s="353">
        <v>202112</v>
      </c>
      <c r="I678" s="353">
        <v>20221027</v>
      </c>
      <c r="J678" s="353">
        <v>20230202</v>
      </c>
      <c r="K678" s="354">
        <v>23523.42</v>
      </c>
      <c r="L678" s="354">
        <v>73.95</v>
      </c>
      <c r="M678" s="354">
        <v>318</v>
      </c>
      <c r="N678" s="354">
        <v>0.92</v>
      </c>
      <c r="O678" s="354">
        <v>1.29</v>
      </c>
      <c r="P678" s="354">
        <v>1.85</v>
      </c>
      <c r="Q678" s="354">
        <v>1.98</v>
      </c>
      <c r="R678" s="354">
        <v>11.63</v>
      </c>
      <c r="S678" s="354">
        <v>41.45</v>
      </c>
      <c r="T678" s="354">
        <v>23.09</v>
      </c>
      <c r="U678" s="354">
        <v>7.27</v>
      </c>
      <c r="V678" s="354">
        <v>5.65</v>
      </c>
      <c r="W678" s="354">
        <v>7.1</v>
      </c>
      <c r="X678" s="354">
        <v>8.34</v>
      </c>
      <c r="Y678" s="374">
        <f t="shared" si="24"/>
        <v>0.25663716814159288</v>
      </c>
      <c r="Z678" s="374">
        <f t="shared" si="25"/>
        <v>0.17464788732394365</v>
      </c>
      <c r="AA678" s="354">
        <v>15.08</v>
      </c>
      <c r="AB678" s="354">
        <v>7</v>
      </c>
      <c r="AC678" s="354">
        <v>10.17</v>
      </c>
      <c r="AD678" s="354">
        <v>10.41</v>
      </c>
      <c r="AE678" s="354">
        <v>8.8699999999999992</v>
      </c>
      <c r="AF678" s="354">
        <v>1.49</v>
      </c>
      <c r="AG678" s="354">
        <v>63.957414543268165</v>
      </c>
      <c r="AH678" s="354">
        <v>5.7893388170205391</v>
      </c>
      <c r="AI678" s="354">
        <v>17.794976456649</v>
      </c>
      <c r="AJ678" s="354">
        <v>16.985842460046335</v>
      </c>
      <c r="AK678" s="354">
        <v>4.1702780658791943</v>
      </c>
      <c r="AL678" s="354">
        <v>9.0299999999999994</v>
      </c>
      <c r="AM678" s="354">
        <v>1.86</v>
      </c>
      <c r="AN678" s="354">
        <v>1.06</v>
      </c>
      <c r="AO678" s="354">
        <v>1.3554856109724105</v>
      </c>
      <c r="AP678" s="354">
        <v>7.1569773903475475</v>
      </c>
      <c r="AQ678" s="354">
        <v>4.8717881329932888</v>
      </c>
      <c r="AR678" s="354">
        <v>5.1038596014484092</v>
      </c>
      <c r="AS678" s="354">
        <v>12.787900027487863</v>
      </c>
      <c r="AT678" s="354">
        <v>39.68</v>
      </c>
      <c r="AU678" s="354">
        <v>4.42</v>
      </c>
      <c r="AV678" s="354">
        <v>9.1</v>
      </c>
      <c r="AW678" s="354">
        <v>22390</v>
      </c>
      <c r="AX678" s="354">
        <v>15070</v>
      </c>
      <c r="AY678" s="374">
        <v>6.5403543307086615E-2</v>
      </c>
      <c r="AZ678" s="374">
        <v>0.36154289004029938</v>
      </c>
      <c r="BA678" s="374">
        <v>0</v>
      </c>
      <c r="BB678" s="374">
        <v>1.2086185227503061E-2</v>
      </c>
      <c r="BC678" s="374">
        <v>0</v>
      </c>
      <c r="BD678" s="354">
        <v>16.510000000000002</v>
      </c>
      <c r="BE678" s="374">
        <v>4.0707317758848498E-5</v>
      </c>
      <c r="BF678" s="374">
        <v>2.7307936060840785E-2</v>
      </c>
      <c r="BG678" s="354">
        <v>12.46</v>
      </c>
      <c r="BH678" s="354">
        <v>9.4600000000000009</v>
      </c>
      <c r="BI678" s="354">
        <v>3.32</v>
      </c>
      <c r="BJ678" s="354">
        <v>2.41</v>
      </c>
      <c r="BK678" s="374">
        <v>-4.5469798657718122E-2</v>
      </c>
      <c r="BL678" s="374">
        <v>-1.2651136734979692E-2</v>
      </c>
      <c r="BM678" s="354">
        <v>2.2999999999999998</v>
      </c>
      <c r="BN678" s="354">
        <v>2.37</v>
      </c>
      <c r="BO678" s="374">
        <v>0.27291544854048477</v>
      </c>
      <c r="BP678" s="374">
        <v>7.8012920320988277E-2</v>
      </c>
      <c r="BQ678" s="374">
        <v>0.22888886214858289</v>
      </c>
      <c r="BR678" s="354">
        <v>3130</v>
      </c>
      <c r="BS678" s="354">
        <v>3739</v>
      </c>
      <c r="BT678" s="354">
        <v>2787</v>
      </c>
      <c r="BU678" s="354">
        <v>4944</v>
      </c>
      <c r="BV678" s="354">
        <v>2365</v>
      </c>
      <c r="BW678" s="354">
        <v>36.15</v>
      </c>
      <c r="BX678" s="354">
        <v>8.82</v>
      </c>
      <c r="BY678" s="354">
        <v>11.1</v>
      </c>
      <c r="BZ678" s="354">
        <v>1.2871111111111113E-2</v>
      </c>
      <c r="CA678" s="354">
        <v>25.16</v>
      </c>
      <c r="CB678" s="354">
        <v>0.8195707580674364</v>
      </c>
      <c r="CC678" s="354">
        <v>1.030564456494947</v>
      </c>
      <c r="CD678" s="354">
        <v>0.35</v>
      </c>
      <c r="CE678" s="354">
        <v>0.28999999999999998</v>
      </c>
      <c r="CF678" s="354">
        <v>0.31</v>
      </c>
      <c r="CG678" s="354">
        <v>0.08</v>
      </c>
      <c r="CH678" s="353">
        <v>334</v>
      </c>
      <c r="CI678" s="355">
        <v>17509</v>
      </c>
    </row>
    <row r="679" spans="1:87" ht="13.5" thickBot="1">
      <c r="A679" s="353" t="s">
        <v>1605</v>
      </c>
      <c r="B679" s="353" t="s">
        <v>1606</v>
      </c>
      <c r="C679" s="353" t="s">
        <v>96</v>
      </c>
      <c r="D679" s="353" t="s">
        <v>273</v>
      </c>
      <c r="E679" s="353" t="s">
        <v>513</v>
      </c>
      <c r="F679" s="353" t="s">
        <v>99</v>
      </c>
      <c r="G679" s="353">
        <v>12</v>
      </c>
      <c r="H679" s="353">
        <v>202112</v>
      </c>
      <c r="I679" s="353">
        <v>20221103</v>
      </c>
      <c r="J679" s="353">
        <v>20230209</v>
      </c>
      <c r="K679" s="354">
        <v>9118.36</v>
      </c>
      <c r="L679" s="354">
        <v>228.51</v>
      </c>
      <c r="M679" s="354">
        <v>40</v>
      </c>
      <c r="N679" s="354">
        <v>0.63</v>
      </c>
      <c r="O679" s="354">
        <v>3.53</v>
      </c>
      <c r="P679" s="354">
        <v>3.14</v>
      </c>
      <c r="Q679" s="354">
        <v>3.48</v>
      </c>
      <c r="R679" s="354">
        <v>-2.5499999999999998</v>
      </c>
      <c r="S679" s="354">
        <v>29.45</v>
      </c>
      <c r="T679" s="354">
        <v>7.59</v>
      </c>
      <c r="U679" s="354">
        <v>14.37</v>
      </c>
      <c r="V679" s="354">
        <v>13.59</v>
      </c>
      <c r="W679" s="354">
        <v>14.69</v>
      </c>
      <c r="X679" s="354">
        <v>14.92</v>
      </c>
      <c r="Y679" s="374">
        <f t="shared" si="24"/>
        <v>8.0941869021339263E-2</v>
      </c>
      <c r="Z679" s="374">
        <f t="shared" si="25"/>
        <v>1.5656909462219204E-2</v>
      </c>
      <c r="AA679" s="354">
        <v>0.18</v>
      </c>
      <c r="AB679" s="354"/>
      <c r="AC679" s="354">
        <v>15.9</v>
      </c>
      <c r="AD679" s="354">
        <v>15.56</v>
      </c>
      <c r="AE679" s="354">
        <v>15.32</v>
      </c>
      <c r="AF679" s="354"/>
      <c r="AG679" s="354">
        <v>262.86783042394018</v>
      </c>
      <c r="AH679" s="354">
        <v>14.364089775561098</v>
      </c>
      <c r="AI679" s="354">
        <v>10.87281795511222</v>
      </c>
      <c r="AJ679" s="354">
        <v>3.5411471321695762</v>
      </c>
      <c r="AK679" s="354">
        <v>21.270474770642203</v>
      </c>
      <c r="AL679" s="354">
        <v>10.83</v>
      </c>
      <c r="AM679" s="354">
        <v>2.99</v>
      </c>
      <c r="AN679" s="354">
        <v>0.87</v>
      </c>
      <c r="AO679" s="354">
        <v>1.1728419504790817</v>
      </c>
      <c r="AP679" s="354">
        <v>10.602853344768439</v>
      </c>
      <c r="AQ679" s="354">
        <v>28.355337155963301</v>
      </c>
      <c r="AR679" s="354">
        <v>87.062866197183098</v>
      </c>
      <c r="AS679" s="354">
        <v>2.917705735660848</v>
      </c>
      <c r="AT679" s="354">
        <v>76.38</v>
      </c>
      <c r="AU679" s="354">
        <v>6.71</v>
      </c>
      <c r="AV679" s="354">
        <v>1.74</v>
      </c>
      <c r="AW679" s="354">
        <v>9524</v>
      </c>
      <c r="AX679" s="354">
        <v>10556.92</v>
      </c>
      <c r="AY679" s="374">
        <v>1.7412669586582628E-2</v>
      </c>
      <c r="AZ679" s="374">
        <v>-0.21839080459770116</v>
      </c>
      <c r="BA679" s="374">
        <v>-0.35794743429286607</v>
      </c>
      <c r="BB679" s="374">
        <v>-0.21236872812135357</v>
      </c>
      <c r="BC679" s="374">
        <v>-0.35794743429286607</v>
      </c>
      <c r="BD679" s="354">
        <v>19.809999999999999</v>
      </c>
      <c r="BE679" s="374">
        <v>7.510034960507575E-2</v>
      </c>
      <c r="BF679" s="374">
        <v>6.0244744273611546E-2</v>
      </c>
      <c r="BG679" s="354">
        <v>9.67</v>
      </c>
      <c r="BH679" s="354">
        <v>18.29</v>
      </c>
      <c r="BI679" s="354">
        <v>5.44</v>
      </c>
      <c r="BJ679" s="354">
        <v>8.67</v>
      </c>
      <c r="BK679" s="374">
        <v>-0.67431192660550454</v>
      </c>
      <c r="BL679" s="374">
        <v>-2.7891091926762167E-2</v>
      </c>
      <c r="BM679" s="354">
        <v>2.17</v>
      </c>
      <c r="BN679" s="354">
        <v>1.93</v>
      </c>
      <c r="BO679" s="374">
        <v>0.33277430555555548</v>
      </c>
      <c r="BP679" s="374">
        <v>6.2109611171189939E-2</v>
      </c>
      <c r="BQ679" s="374">
        <v>1.5311744420675295E-2</v>
      </c>
      <c r="BR679" s="354">
        <v>711</v>
      </c>
      <c r="BS679" s="354">
        <v>1012</v>
      </c>
      <c r="BT679" s="354">
        <v>845</v>
      </c>
      <c r="BU679" s="354">
        <v>3298</v>
      </c>
      <c r="BV679" s="354">
        <v>544</v>
      </c>
      <c r="BW679" s="354">
        <v>-21.84</v>
      </c>
      <c r="BX679" s="354">
        <v>5.46</v>
      </c>
      <c r="BY679" s="354">
        <v>5.46</v>
      </c>
      <c r="BZ679" s="354">
        <v>5.5238095238095237</v>
      </c>
      <c r="CA679" s="354">
        <v>46.08</v>
      </c>
      <c r="CB679" s="354">
        <v>0.71285916156382478</v>
      </c>
      <c r="CC679" s="354">
        <v>2.6492281303602057</v>
      </c>
      <c r="CD679" s="354">
        <v>0.85</v>
      </c>
      <c r="CE679" s="354">
        <v>0.97</v>
      </c>
      <c r="CF679" s="354">
        <v>1.08</v>
      </c>
      <c r="CG679" s="354">
        <v>0.82</v>
      </c>
      <c r="CH679" s="353" t="s">
        <v>100</v>
      </c>
      <c r="CI679" s="355">
        <v>2808</v>
      </c>
    </row>
    <row r="680" spans="1:87" ht="13.5" thickBot="1">
      <c r="A680" s="353" t="s">
        <v>1607</v>
      </c>
      <c r="B680" s="353" t="s">
        <v>1608</v>
      </c>
      <c r="C680" s="353" t="s">
        <v>96</v>
      </c>
      <c r="D680" s="353" t="s">
        <v>123</v>
      </c>
      <c r="E680" s="353" t="s">
        <v>344</v>
      </c>
      <c r="F680" s="353" t="s">
        <v>105</v>
      </c>
      <c r="G680" s="353">
        <v>12</v>
      </c>
      <c r="H680" s="353">
        <v>202112</v>
      </c>
      <c r="I680" s="353">
        <v>20221025</v>
      </c>
      <c r="J680" s="353">
        <v>20230214</v>
      </c>
      <c r="K680" s="354">
        <v>3044.42</v>
      </c>
      <c r="L680" s="354">
        <v>28.94</v>
      </c>
      <c r="M680" s="354">
        <v>105</v>
      </c>
      <c r="N680" s="354">
        <v>1.1000000000000001</v>
      </c>
      <c r="O680" s="354">
        <v>0.97</v>
      </c>
      <c r="P680" s="354">
        <v>0.97</v>
      </c>
      <c r="Q680" s="354">
        <v>0.94</v>
      </c>
      <c r="R680" s="354">
        <v>7.22</v>
      </c>
      <c r="S680" s="354">
        <v>2.04</v>
      </c>
      <c r="T680" s="354">
        <v>3.86</v>
      </c>
      <c r="U680" s="354">
        <v>4.04</v>
      </c>
      <c r="V680" s="354">
        <v>3.78</v>
      </c>
      <c r="W680" s="354">
        <v>4.04</v>
      </c>
      <c r="X680" s="354">
        <v>3.88</v>
      </c>
      <c r="Y680" s="374">
        <f t="shared" si="24"/>
        <v>6.8783068783068835E-2</v>
      </c>
      <c r="Z680" s="374">
        <f t="shared" si="25"/>
        <v>-3.9603960396039639E-2</v>
      </c>
      <c r="AA680" s="354">
        <v>3.47</v>
      </c>
      <c r="AB680" s="354"/>
      <c r="AC680" s="354">
        <v>7.16</v>
      </c>
      <c r="AD680" s="354">
        <v>7.17</v>
      </c>
      <c r="AE680" s="354">
        <v>7.46</v>
      </c>
      <c r="AF680" s="354"/>
      <c r="AG680" s="354">
        <v>7.7998649984788564</v>
      </c>
      <c r="AH680" s="354">
        <v>2.5333035442652876</v>
      </c>
      <c r="AI680" s="354">
        <v>4.0426205506540915</v>
      </c>
      <c r="AJ680" s="354">
        <v>4.0426205506540915</v>
      </c>
      <c r="AK680" s="354">
        <v>6.8841484505631216</v>
      </c>
      <c r="AL680" s="354">
        <v>5.38</v>
      </c>
      <c r="AM680" s="354">
        <v>1.22</v>
      </c>
      <c r="AN680" s="354">
        <v>3.71</v>
      </c>
      <c r="AO680" s="354">
        <v>7.1641080859704953</v>
      </c>
      <c r="AP680" s="354">
        <v>9.0536366829124049</v>
      </c>
      <c r="AQ680" s="354">
        <v>13.822488458888245</v>
      </c>
      <c r="AR680" s="354">
        <v>13.822488458888245</v>
      </c>
      <c r="AS680" s="354">
        <v>0.21918732887131123</v>
      </c>
      <c r="AT680" s="354">
        <v>23.74</v>
      </c>
      <c r="AU680" s="354">
        <v>2.54</v>
      </c>
      <c r="AV680" s="354">
        <v>4.22</v>
      </c>
      <c r="AW680" s="354">
        <v>768.01</v>
      </c>
      <c r="AX680" s="354">
        <v>825.64</v>
      </c>
      <c r="AY680" s="374">
        <v>4.2213326095806761E-2</v>
      </c>
      <c r="AZ680" s="374">
        <v>-6.9349053833886967E-2</v>
      </c>
      <c r="BA680" s="374">
        <v>4.1823437127740393E-2</v>
      </c>
      <c r="BB680" s="374">
        <v>-6.6116879844243914E-2</v>
      </c>
      <c r="BC680" s="374">
        <v>4.1823437127740393E-2</v>
      </c>
      <c r="BD680" s="354">
        <v>9.93</v>
      </c>
      <c r="BE680" s="374">
        <v>4.3439841085896262E-2</v>
      </c>
      <c r="BF680" s="374">
        <v>4.5389776871029651E-2</v>
      </c>
      <c r="BG680" s="354">
        <v>4.5199999999999996</v>
      </c>
      <c r="BH680" s="354">
        <v>4.76</v>
      </c>
      <c r="BI680" s="354">
        <v>4.3</v>
      </c>
      <c r="BJ680" s="354">
        <v>4.5199999999999996</v>
      </c>
      <c r="BK680" s="374">
        <v>0</v>
      </c>
      <c r="BL680" s="374">
        <v>0</v>
      </c>
      <c r="BM680" s="354">
        <v>6.91</v>
      </c>
      <c r="BN680" s="354">
        <v>4.55</v>
      </c>
      <c r="BO680" s="374">
        <v>0.78948296761651704</v>
      </c>
      <c r="BP680" s="374">
        <v>9.1027795338314316E-2</v>
      </c>
      <c r="BQ680" s="374">
        <v>0.14526124867603635</v>
      </c>
      <c r="BR680" s="354">
        <v>409.16</v>
      </c>
      <c r="BS680" s="354">
        <v>672.34</v>
      </c>
      <c r="BT680" s="354">
        <v>564.55999999999995</v>
      </c>
      <c r="BU680" s="354">
        <v>2788.92</v>
      </c>
      <c r="BV680" s="354">
        <v>313.27999999999997</v>
      </c>
      <c r="BW680" s="354">
        <v>-9.82</v>
      </c>
      <c r="BX680" s="354">
        <v>31.18</v>
      </c>
      <c r="BY680" s="354">
        <v>30.03</v>
      </c>
      <c r="BZ680" s="354">
        <v>2.3948766227331286</v>
      </c>
      <c r="CA680" s="354">
        <v>54.6</v>
      </c>
      <c r="CB680" s="354">
        <v>0.55883391524918191</v>
      </c>
      <c r="CC680" s="354">
        <v>4.5445658938132709</v>
      </c>
      <c r="CD680" s="354">
        <v>1.19</v>
      </c>
      <c r="CE680" s="354">
        <v>1.1000000000000001</v>
      </c>
      <c r="CF680" s="354">
        <v>1.07</v>
      </c>
      <c r="CG680" s="354">
        <v>0.11</v>
      </c>
      <c r="CH680" s="353">
        <v>28.82</v>
      </c>
      <c r="CI680" s="355">
        <v>2470.7399999999998</v>
      </c>
    </row>
    <row r="681" spans="1:87" ht="13.5" thickBot="1">
      <c r="A681" s="353" t="s">
        <v>1609</v>
      </c>
      <c r="B681" s="353" t="s">
        <v>1610</v>
      </c>
      <c r="C681" s="353" t="s">
        <v>96</v>
      </c>
      <c r="D681" s="353" t="s">
        <v>197</v>
      </c>
      <c r="E681" s="353" t="s">
        <v>1611</v>
      </c>
      <c r="F681" s="353" t="s">
        <v>105</v>
      </c>
      <c r="G681" s="353">
        <v>12</v>
      </c>
      <c r="H681" s="353">
        <v>202112</v>
      </c>
      <c r="I681" s="353">
        <v>20221109</v>
      </c>
      <c r="J681" s="353">
        <v>20230228</v>
      </c>
      <c r="K681" s="354">
        <v>3188.98</v>
      </c>
      <c r="L681" s="354">
        <v>5.26</v>
      </c>
      <c r="M681" s="354">
        <v>606</v>
      </c>
      <c r="N681" s="354">
        <v>2.0099999999999998</v>
      </c>
      <c r="O681" s="354">
        <v>-0.04</v>
      </c>
      <c r="P681" s="354">
        <v>-0.01</v>
      </c>
      <c r="Q681" s="354">
        <v>0.02</v>
      </c>
      <c r="R681" s="354">
        <v>50</v>
      </c>
      <c r="S681" s="354">
        <v>100</v>
      </c>
      <c r="T681" s="354">
        <v>25</v>
      </c>
      <c r="U681" s="354">
        <v>0.05</v>
      </c>
      <c r="V681" s="354">
        <v>0.11</v>
      </c>
      <c r="W681" s="354">
        <v>-0.01</v>
      </c>
      <c r="X681" s="354">
        <v>0.1</v>
      </c>
      <c r="Y681" s="374">
        <f t="shared" si="24"/>
        <v>-1.0909090909090908</v>
      </c>
      <c r="Z681" s="374">
        <f t="shared" si="25"/>
        <v>-11</v>
      </c>
      <c r="AA681" s="354"/>
      <c r="AB681" s="354"/>
      <c r="AC681" s="354">
        <v>105.2</v>
      </c>
      <c r="AD681" s="354"/>
      <c r="AE681" s="354">
        <v>50.1</v>
      </c>
      <c r="AF681" s="354"/>
      <c r="AG681" s="354">
        <v>1.2788428419691595</v>
      </c>
      <c r="AH681" s="354">
        <v>-3.7907709397671185E-2</v>
      </c>
      <c r="AI681" s="354">
        <v>0.19318126488870777</v>
      </c>
      <c r="AJ681" s="354">
        <v>-2.6959719113990019E-2</v>
      </c>
      <c r="AK681" s="354">
        <v>27.435372695449239</v>
      </c>
      <c r="AL681" s="354">
        <v>11.16</v>
      </c>
      <c r="AM681" s="354">
        <v>1.6</v>
      </c>
      <c r="AN681" s="354">
        <v>4.5</v>
      </c>
      <c r="AO681" s="354">
        <v>4.6887862789392489</v>
      </c>
      <c r="AP681" s="354">
        <v>22.08100553836346</v>
      </c>
      <c r="AQ681" s="354">
        <v>31.039349358226371</v>
      </c>
      <c r="AR681" s="354">
        <v>-222.4140668896321</v>
      </c>
      <c r="AS681" s="354">
        <v>0.26088532471584097</v>
      </c>
      <c r="AT681" s="354">
        <v>3.28</v>
      </c>
      <c r="AU681" s="354">
        <v>8.52</v>
      </c>
      <c r="AV681" s="354">
        <v>16.71</v>
      </c>
      <c r="AW681" s="354">
        <v>807.47</v>
      </c>
      <c r="AX681" s="354">
        <v>716.49</v>
      </c>
      <c r="AY681" s="374">
        <v>0.16708268714055904</v>
      </c>
      <c r="AZ681" s="374">
        <v>3.090232281119714</v>
      </c>
      <c r="BA681" s="374">
        <v>0.6172621701789418</v>
      </c>
      <c r="BB681" s="374">
        <v>1.0213333333333334</v>
      </c>
      <c r="BC681" s="374">
        <v>0.6172621701789418</v>
      </c>
      <c r="BD681" s="354">
        <v>1.35</v>
      </c>
      <c r="BE681" s="374">
        <v>6.7906033511656383E-3</v>
      </c>
      <c r="BF681" s="374">
        <v>-7.1630860323400334E-3</v>
      </c>
      <c r="BG681" s="354">
        <v>1.05</v>
      </c>
      <c r="BH681" s="354">
        <v>0.35</v>
      </c>
      <c r="BI681" s="354">
        <v>0.88</v>
      </c>
      <c r="BJ681" s="354">
        <v>0.3</v>
      </c>
      <c r="BK681" s="374">
        <v>-1.139556592765461</v>
      </c>
      <c r="BL681" s="374">
        <v>-0.17214076411744633</v>
      </c>
      <c r="BM681" s="354">
        <v>0.28999999999999998</v>
      </c>
      <c r="BN681" s="354">
        <v>0.45</v>
      </c>
      <c r="BO681" s="374">
        <v>-0.58035688121402407</v>
      </c>
      <c r="BP681" s="374">
        <v>-7.1523979995606014E-3</v>
      </c>
      <c r="BQ681" s="374">
        <v>-5.0867394554698154E-3</v>
      </c>
      <c r="BR681" s="354">
        <v>47.47</v>
      </c>
      <c r="BS681" s="354">
        <v>222.02</v>
      </c>
      <c r="BT681" s="354">
        <v>253.6</v>
      </c>
      <c r="BU681" s="354">
        <v>515.87</v>
      </c>
      <c r="BV681" s="354">
        <v>35.1</v>
      </c>
      <c r="BW681" s="354">
        <v>471.1</v>
      </c>
      <c r="BX681" s="354">
        <v>-2.96</v>
      </c>
      <c r="BY681" s="354">
        <v>3.45</v>
      </c>
      <c r="BZ681" s="354">
        <v>0.44577001372911046</v>
      </c>
      <c r="CA681" s="354">
        <v>21.99</v>
      </c>
      <c r="CB681" s="354">
        <v>0.33389603932899187</v>
      </c>
      <c r="CC681" s="354">
        <v>2.5638239942624148</v>
      </c>
      <c r="CD681" s="354">
        <v>0.28000000000000003</v>
      </c>
      <c r="CE681" s="354">
        <v>1.76</v>
      </c>
      <c r="CF681" s="354">
        <v>1.71</v>
      </c>
      <c r="CG681" s="354">
        <v>1.43</v>
      </c>
      <c r="CH681" s="353">
        <v>0.04</v>
      </c>
      <c r="CI681" s="355">
        <v>1760.75</v>
      </c>
    </row>
    <row r="682" spans="1:87" ht="13.5" thickBot="1">
      <c r="A682" s="353" t="s">
        <v>1612</v>
      </c>
      <c r="B682" s="353" t="s">
        <v>1613</v>
      </c>
      <c r="C682" s="353" t="s">
        <v>96</v>
      </c>
      <c r="D682" s="353" t="s">
        <v>123</v>
      </c>
      <c r="E682" s="353" t="s">
        <v>485</v>
      </c>
      <c r="F682" s="353" t="s">
        <v>105</v>
      </c>
      <c r="G682" s="353">
        <v>3</v>
      </c>
      <c r="H682" s="353">
        <v>202203</v>
      </c>
      <c r="I682" s="353">
        <v>20221027</v>
      </c>
      <c r="J682" s="353">
        <v>20230214</v>
      </c>
      <c r="K682" s="354">
        <v>6272.13</v>
      </c>
      <c r="L682" s="354">
        <v>91.36</v>
      </c>
      <c r="M682" s="354">
        <v>69</v>
      </c>
      <c r="N682" s="354">
        <v>0.72</v>
      </c>
      <c r="O682" s="354">
        <v>1.04</v>
      </c>
      <c r="P682" s="354">
        <v>1.28</v>
      </c>
      <c r="Q682" s="354">
        <v>1.25</v>
      </c>
      <c r="R682" s="354">
        <v>14.42</v>
      </c>
      <c r="S682" s="354">
        <v>25</v>
      </c>
      <c r="T682" s="354">
        <v>22.2</v>
      </c>
      <c r="U682" s="354">
        <v>6.49</v>
      </c>
      <c r="V682" s="354">
        <v>6.9</v>
      </c>
      <c r="W682" s="354">
        <v>4.82</v>
      </c>
      <c r="X682" s="354">
        <v>5.49</v>
      </c>
      <c r="Y682" s="374">
        <f t="shared" si="24"/>
        <v>-0.3014492753623188</v>
      </c>
      <c r="Z682" s="374">
        <f t="shared" si="25"/>
        <v>0.13900414937759331</v>
      </c>
      <c r="AA682" s="354">
        <v>29.56</v>
      </c>
      <c r="AB682" s="354"/>
      <c r="AC682" s="354">
        <v>14.08</v>
      </c>
      <c r="AD682" s="354">
        <v>18.940000000000001</v>
      </c>
      <c r="AE682" s="354">
        <v>16.64</v>
      </c>
      <c r="AF682" s="354"/>
      <c r="AG682" s="354">
        <v>35.762352662968425</v>
      </c>
      <c r="AH682" s="354">
        <v>5.849530123291343</v>
      </c>
      <c r="AI682" s="354">
        <v>6.6785077475650239</v>
      </c>
      <c r="AJ682" s="354">
        <v>6.300472759745757</v>
      </c>
      <c r="AK682" s="354">
        <v>13.786013804291626</v>
      </c>
      <c r="AL682" s="354">
        <v>11.56</v>
      </c>
      <c r="AM682" s="354">
        <v>4.34</v>
      </c>
      <c r="AN682" s="354">
        <v>2.77</v>
      </c>
      <c r="AO682" s="354">
        <v>2.4358958889621252</v>
      </c>
      <c r="AP682" s="354">
        <v>9.5517728047985635</v>
      </c>
      <c r="AQ682" s="354">
        <v>13.043837204965424</v>
      </c>
      <c r="AR682" s="354">
        <v>13.826481147242321</v>
      </c>
      <c r="AS682" s="354">
        <v>7.9436225839703676</v>
      </c>
      <c r="AT682" s="354">
        <v>21.07</v>
      </c>
      <c r="AU682" s="354">
        <v>22.87</v>
      </c>
      <c r="AV682" s="354">
        <v>48.81</v>
      </c>
      <c r="AW682" s="354">
        <v>2269.96</v>
      </c>
      <c r="AX682" s="354">
        <v>1924.02</v>
      </c>
      <c r="AY682" s="374">
        <v>0.31576169085225742</v>
      </c>
      <c r="AZ682" s="374">
        <v>0.70175686778060098</v>
      </c>
      <c r="BA682" s="374">
        <v>0.77767953972325909</v>
      </c>
      <c r="BB682" s="374">
        <v>0.60472972972972971</v>
      </c>
      <c r="BC682" s="374">
        <v>0.77767953972325909</v>
      </c>
      <c r="BD682" s="354">
        <v>30.44</v>
      </c>
      <c r="BE682" s="374">
        <v>0.30514528498048127</v>
      </c>
      <c r="BF682" s="374">
        <v>0.1616104018076312</v>
      </c>
      <c r="BG682" s="354">
        <v>30.43</v>
      </c>
      <c r="BH682" s="354">
        <v>24.13</v>
      </c>
      <c r="BI682" s="354">
        <v>16.329999999999998</v>
      </c>
      <c r="BJ682" s="354">
        <v>15.17</v>
      </c>
      <c r="BK682" s="374">
        <v>-5.6604709032058532E-2</v>
      </c>
      <c r="BL682" s="374">
        <v>-1.0570752751697974E-2</v>
      </c>
      <c r="BM682" s="354">
        <v>2.3199999999999998</v>
      </c>
      <c r="BN682" s="354">
        <v>2.1800000000000002</v>
      </c>
      <c r="BO682" s="374">
        <v>0.34532688223227931</v>
      </c>
      <c r="BP682" s="374">
        <v>6.3533508453256685E-2</v>
      </c>
      <c r="BQ682" s="374">
        <v>6.8431332244441812E-2</v>
      </c>
      <c r="BR682" s="354">
        <v>603.94000000000005</v>
      </c>
      <c r="BS682" s="354">
        <v>652.47</v>
      </c>
      <c r="BT682" s="354">
        <v>533.48</v>
      </c>
      <c r="BU682" s="354">
        <v>0.54</v>
      </c>
      <c r="BV682" s="354">
        <v>437.75</v>
      </c>
      <c r="BW682" s="354">
        <v>39.96</v>
      </c>
      <c r="BX682" s="354">
        <v>16.329999999999998</v>
      </c>
      <c r="BY682" s="354">
        <v>19.579999999999998</v>
      </c>
      <c r="BZ682" s="354">
        <v>0</v>
      </c>
      <c r="CA682" s="354">
        <v>0.03</v>
      </c>
      <c r="CB682" s="354">
        <v>0.42368393900244561</v>
      </c>
      <c r="CC682" s="354">
        <v>-0.54348288363360375</v>
      </c>
      <c r="CD682" s="354">
        <v>0</v>
      </c>
      <c r="CE682" s="354">
        <v>0.81</v>
      </c>
      <c r="CF682" s="354">
        <v>0.86</v>
      </c>
      <c r="CG682" s="354">
        <v>0.73</v>
      </c>
      <c r="CH682" s="353" t="s">
        <v>100</v>
      </c>
      <c r="CI682" s="355">
        <v>1443.7</v>
      </c>
    </row>
    <row r="683" spans="1:87" ht="13.5" thickBot="1">
      <c r="A683" s="353" t="s">
        <v>1614</v>
      </c>
      <c r="B683" s="353" t="s">
        <v>1615</v>
      </c>
      <c r="C683" s="353" t="s">
        <v>96</v>
      </c>
      <c r="D683" s="353" t="s">
        <v>129</v>
      </c>
      <c r="E683" s="353" t="s">
        <v>156</v>
      </c>
      <c r="F683" s="353" t="s">
        <v>105</v>
      </c>
      <c r="G683" s="353">
        <v>12</v>
      </c>
      <c r="H683" s="353">
        <v>202112</v>
      </c>
      <c r="I683" s="353"/>
      <c r="J683" s="353"/>
      <c r="K683" s="354">
        <v>35737.800000000003</v>
      </c>
      <c r="L683" s="354">
        <v>7.74</v>
      </c>
      <c r="M683" s="354">
        <v>4617</v>
      </c>
      <c r="N683" s="354"/>
      <c r="O683" s="354"/>
      <c r="P683" s="354"/>
      <c r="Q683" s="354"/>
      <c r="R683" s="354"/>
      <c r="S683" s="354"/>
      <c r="T683" s="354"/>
      <c r="U683" s="354"/>
      <c r="V683" s="354"/>
      <c r="W683" s="354">
        <v>0.41</v>
      </c>
      <c r="X683" s="354">
        <v>0.42</v>
      </c>
      <c r="Y683" s="374" t="e">
        <f t="shared" si="24"/>
        <v>#DIV/0!</v>
      </c>
      <c r="Z683" s="374">
        <f t="shared" si="25"/>
        <v>2.4390243902439046E-2</v>
      </c>
      <c r="AA683" s="354"/>
      <c r="AB683" s="354">
        <v>7</v>
      </c>
      <c r="AC683" s="354"/>
      <c r="AD683" s="354">
        <v>18.88</v>
      </c>
      <c r="AE683" s="354">
        <v>18.43</v>
      </c>
      <c r="AF683" s="354">
        <v>2.7</v>
      </c>
      <c r="AG683" s="354">
        <v>0</v>
      </c>
      <c r="AH683" s="354">
        <v>0</v>
      </c>
      <c r="AI683" s="354">
        <v>0</v>
      </c>
      <c r="AJ683" s="354">
        <v>0</v>
      </c>
      <c r="AK683" s="354">
        <v>0</v>
      </c>
      <c r="AL683" s="354"/>
      <c r="AM683" s="354"/>
      <c r="AN683" s="354"/>
      <c r="AO683" s="354">
        <v>0</v>
      </c>
      <c r="AP683" s="354">
        <v>0</v>
      </c>
      <c r="AQ683" s="354">
        <v>0</v>
      </c>
      <c r="AR683" s="354">
        <v>0</v>
      </c>
      <c r="AS683" s="354">
        <v>0</v>
      </c>
      <c r="AT683" s="354"/>
      <c r="AU683" s="354"/>
      <c r="AV683" s="354"/>
      <c r="AW683" s="354"/>
      <c r="AX683" s="354">
        <v>12823.06</v>
      </c>
      <c r="AY683" s="374" t="s">
        <v>160</v>
      </c>
      <c r="AZ683" s="374" t="s">
        <v>160</v>
      </c>
      <c r="BA683" s="374" t="s">
        <v>160</v>
      </c>
      <c r="BB683" s="374" t="s">
        <v>160</v>
      </c>
      <c r="BC683" s="374" t="s">
        <v>160</v>
      </c>
      <c r="BD683" s="354"/>
      <c r="BE683" s="374">
        <v>0</v>
      </c>
      <c r="BF683" s="374">
        <v>0</v>
      </c>
      <c r="BG683" s="354"/>
      <c r="BH683" s="354"/>
      <c r="BI683" s="354"/>
      <c r="BJ683" s="354"/>
      <c r="BK683" s="374">
        <v>0</v>
      </c>
      <c r="BL683" s="374">
        <v>0</v>
      </c>
      <c r="BM683" s="354">
        <v>0</v>
      </c>
      <c r="BN683" s="354"/>
      <c r="BO683" s="374">
        <v>0</v>
      </c>
      <c r="BP683" s="374">
        <v>0</v>
      </c>
      <c r="BQ683" s="374">
        <v>0</v>
      </c>
      <c r="BR683" s="354"/>
      <c r="BS683" s="354"/>
      <c r="BT683" s="354"/>
      <c r="BU683" s="354"/>
      <c r="BV683" s="354"/>
      <c r="BW683" s="354"/>
      <c r="BX683" s="354"/>
      <c r="BY683" s="354"/>
      <c r="BZ683" s="354">
        <v>0</v>
      </c>
      <c r="CA683" s="354"/>
      <c r="CB683" s="354">
        <v>0</v>
      </c>
      <c r="CC683" s="354">
        <v>0</v>
      </c>
      <c r="CD683" s="354"/>
      <c r="CE683" s="354"/>
      <c r="CF683" s="354"/>
      <c r="CG683" s="354"/>
      <c r="CH683" s="353"/>
      <c r="CI683" s="353"/>
    </row>
    <row r="684" spans="1:87" ht="13.5" thickBot="1">
      <c r="A684" s="353" t="s">
        <v>1616</v>
      </c>
      <c r="B684" s="353" t="s">
        <v>1617</v>
      </c>
      <c r="C684" s="353" t="s">
        <v>108</v>
      </c>
      <c r="D684" s="353" t="s">
        <v>123</v>
      </c>
      <c r="E684" s="353" t="s">
        <v>124</v>
      </c>
      <c r="F684" s="353" t="s">
        <v>105</v>
      </c>
      <c r="G684" s="353">
        <v>3</v>
      </c>
      <c r="H684" s="353">
        <v>202203</v>
      </c>
      <c r="I684" s="353">
        <v>20221101</v>
      </c>
      <c r="J684" s="353">
        <v>20230207</v>
      </c>
      <c r="K684" s="354">
        <v>3757.89</v>
      </c>
      <c r="L684" s="354">
        <v>69.83</v>
      </c>
      <c r="M684" s="354">
        <v>53.81</v>
      </c>
      <c r="N684" s="354">
        <v>1</v>
      </c>
      <c r="O684" s="354">
        <v>0.57999999999999996</v>
      </c>
      <c r="P684" s="354">
        <v>0.82</v>
      </c>
      <c r="Q684" s="354">
        <v>0.83</v>
      </c>
      <c r="R684" s="354">
        <v>75.86</v>
      </c>
      <c r="S684" s="354">
        <v>15</v>
      </c>
      <c r="T684" s="354">
        <v>36.159999999999997</v>
      </c>
      <c r="U684" s="354">
        <v>4.0999999999999996</v>
      </c>
      <c r="V684" s="354">
        <v>4.26</v>
      </c>
      <c r="W684" s="354">
        <v>3.61</v>
      </c>
      <c r="X684" s="354">
        <v>3.5</v>
      </c>
      <c r="Y684" s="374">
        <f t="shared" si="24"/>
        <v>-0.15258215962441313</v>
      </c>
      <c r="Z684" s="374">
        <f t="shared" si="25"/>
        <v>-3.0470914127423754E-2</v>
      </c>
      <c r="AA684" s="354">
        <v>26.92</v>
      </c>
      <c r="AB684" s="354"/>
      <c r="AC684" s="354">
        <v>17.03</v>
      </c>
      <c r="AD684" s="354">
        <v>19.36</v>
      </c>
      <c r="AE684" s="354">
        <v>19.93</v>
      </c>
      <c r="AF684" s="354"/>
      <c r="AG684" s="354">
        <v>13.010105106258536</v>
      </c>
      <c r="AH684" s="354">
        <v>3.6217644593148171</v>
      </c>
      <c r="AI684" s="354">
        <v>6.5241423448354574</v>
      </c>
      <c r="AJ684" s="354">
        <v>6.4070907133121562</v>
      </c>
      <c r="AK684" s="354">
        <v>10.317064901761826</v>
      </c>
      <c r="AL684" s="354">
        <v>15.45</v>
      </c>
      <c r="AM684" s="354">
        <v>7.16</v>
      </c>
      <c r="AN684" s="354">
        <v>7.8</v>
      </c>
      <c r="AO684" s="354">
        <v>5.4889761862324633</v>
      </c>
      <c r="AP684" s="354">
        <v>12.351511105456243</v>
      </c>
      <c r="AQ684" s="354">
        <v>10.945830629395246</v>
      </c>
      <c r="AR684" s="354">
        <v>11.145800848466193</v>
      </c>
      <c r="AS684" s="354">
        <v>3.3039255069582629</v>
      </c>
      <c r="AT684" s="354">
        <v>9.76</v>
      </c>
      <c r="AU684" s="354">
        <v>14.44</v>
      </c>
      <c r="AV684" s="354">
        <v>7.69</v>
      </c>
      <c r="AW684" s="354">
        <v>367.92</v>
      </c>
      <c r="AX684" s="354">
        <v>534.16999999999996</v>
      </c>
      <c r="AY684" s="374">
        <v>0.24662467888836992</v>
      </c>
      <c r="AZ684" s="374">
        <v>0.61154130702836007</v>
      </c>
      <c r="BA684" s="374">
        <v>0.33753618084841408</v>
      </c>
      <c r="BB684" s="374">
        <v>0.29953917050691242</v>
      </c>
      <c r="BC684" s="374">
        <v>0.33753618084841408</v>
      </c>
      <c r="BD684" s="354">
        <v>45.45</v>
      </c>
      <c r="BE684" s="374">
        <v>0.18605486341741481</v>
      </c>
      <c r="BF684" s="374">
        <v>9.6587838373415225E-2</v>
      </c>
      <c r="BG684" s="354">
        <v>23.35</v>
      </c>
      <c r="BH684" s="354">
        <v>35.68</v>
      </c>
      <c r="BI684" s="354">
        <v>16.59</v>
      </c>
      <c r="BJ684" s="354">
        <v>23.57</v>
      </c>
      <c r="BK684" s="374">
        <v>-1.7941305590298773E-2</v>
      </c>
      <c r="BL684" s="374">
        <v>-8.9969781617669966E-3</v>
      </c>
      <c r="BM684" s="354">
        <v>2.29</v>
      </c>
      <c r="BN684" s="354">
        <v>1.82</v>
      </c>
      <c r="BO684" s="374">
        <v>0.4279681954505779</v>
      </c>
      <c r="BP684" s="374">
        <v>5.3807227147746502E-2</v>
      </c>
      <c r="BQ684" s="374">
        <v>9.518779844469108E-2</v>
      </c>
      <c r="BR684" s="354">
        <v>318.31</v>
      </c>
      <c r="BS684" s="354">
        <v>323.81</v>
      </c>
      <c r="BT684" s="354">
        <v>240.92</v>
      </c>
      <c r="BU684" s="354">
        <v>171.33</v>
      </c>
      <c r="BV684" s="354">
        <v>145.99</v>
      </c>
      <c r="BW684" s="354">
        <v>48.93</v>
      </c>
      <c r="BX684" s="354">
        <v>33.72</v>
      </c>
      <c r="BY684" s="354">
        <v>45.79</v>
      </c>
      <c r="BZ684" s="354">
        <v>37.155615696887686</v>
      </c>
      <c r="CA684" s="354">
        <v>47.24</v>
      </c>
      <c r="CB684" s="354">
        <v>0.42281922720505682</v>
      </c>
      <c r="CC684" s="354">
        <v>0.70951279355064845</v>
      </c>
      <c r="CD684" s="354">
        <v>0.37</v>
      </c>
      <c r="CE684" s="354">
        <v>1.82</v>
      </c>
      <c r="CF684" s="354">
        <v>1.81</v>
      </c>
      <c r="CG684" s="354">
        <v>1.1200000000000001</v>
      </c>
      <c r="CH684" s="353" t="s">
        <v>100</v>
      </c>
      <c r="CI684" s="353">
        <v>461.49</v>
      </c>
    </row>
    <row r="685" spans="1:87" ht="13.5" thickBot="1">
      <c r="A685" s="353" t="s">
        <v>1618</v>
      </c>
      <c r="B685" s="353" t="s">
        <v>1619</v>
      </c>
      <c r="C685" s="353" t="s">
        <v>108</v>
      </c>
      <c r="D685" s="353" t="s">
        <v>97</v>
      </c>
      <c r="E685" s="353" t="s">
        <v>185</v>
      </c>
      <c r="F685" s="353" t="s">
        <v>99</v>
      </c>
      <c r="G685" s="353">
        <v>7</v>
      </c>
      <c r="H685" s="353">
        <v>202207</v>
      </c>
      <c r="I685" s="353">
        <v>20221129</v>
      </c>
      <c r="J685" s="353">
        <v>20230223</v>
      </c>
      <c r="K685" s="354">
        <v>111395.33</v>
      </c>
      <c r="L685" s="354">
        <v>396.53</v>
      </c>
      <c r="M685" s="354">
        <v>281</v>
      </c>
      <c r="N685" s="354">
        <v>1.1499999999999999</v>
      </c>
      <c r="O685" s="354">
        <v>1.19</v>
      </c>
      <c r="P685" s="354">
        <v>1.49</v>
      </c>
      <c r="Q685" s="354">
        <v>8.89</v>
      </c>
      <c r="R685" s="354">
        <v>39.5</v>
      </c>
      <c r="S685" s="354">
        <v>12.24</v>
      </c>
      <c r="T685" s="354">
        <v>9.27</v>
      </c>
      <c r="U685" s="354">
        <v>8.16</v>
      </c>
      <c r="V685" s="354">
        <v>11.72</v>
      </c>
      <c r="W685" s="354">
        <v>13.67</v>
      </c>
      <c r="X685" s="354">
        <v>15.67</v>
      </c>
      <c r="Y685" s="374">
        <f t="shared" si="24"/>
        <v>0.16638225255972694</v>
      </c>
      <c r="Z685" s="374">
        <f t="shared" si="25"/>
        <v>0.14630577907827358</v>
      </c>
      <c r="AA685" s="354">
        <v>17.670000000000002</v>
      </c>
      <c r="AB685" s="354">
        <v>15.08</v>
      </c>
      <c r="AC685" s="354">
        <v>33.15</v>
      </c>
      <c r="AD685" s="354">
        <v>29.01</v>
      </c>
      <c r="AE685" s="354">
        <v>25.31</v>
      </c>
      <c r="AF685" s="354">
        <v>1.92</v>
      </c>
      <c r="AG685" s="354">
        <v>47.387900355871885</v>
      </c>
      <c r="AH685" s="354">
        <v>6.6832740213523127</v>
      </c>
      <c r="AI685" s="354">
        <v>14.491103202846976</v>
      </c>
      <c r="AJ685" s="354">
        <v>13.551601423487543</v>
      </c>
      <c r="AK685" s="354">
        <v>26.566645383104127</v>
      </c>
      <c r="AL685" s="354">
        <v>34.83</v>
      </c>
      <c r="AM685" s="354">
        <v>6.93</v>
      </c>
      <c r="AN685" s="354">
        <v>8.3699999999999992</v>
      </c>
      <c r="AO685" s="354">
        <v>8.5352493241213576</v>
      </c>
      <c r="AP685" s="354">
        <v>34.441024242424241</v>
      </c>
      <c r="AQ685" s="354">
        <v>27.911439096267191</v>
      </c>
      <c r="AR685" s="354">
        <v>29.846475840336133</v>
      </c>
      <c r="AS685" s="354">
        <v>9.6939501779359425</v>
      </c>
      <c r="AT685" s="354">
        <v>57.19</v>
      </c>
      <c r="AU685" s="354">
        <v>20.22</v>
      </c>
      <c r="AV685" s="354">
        <v>32.11</v>
      </c>
      <c r="AW685" s="354">
        <v>12726</v>
      </c>
      <c r="AX685" s="354">
        <v>14145.24</v>
      </c>
      <c r="AY685" s="374">
        <v>0.25446021617398101</v>
      </c>
      <c r="AZ685" s="374">
        <v>0.12924424972617743</v>
      </c>
      <c r="BA685" s="374">
        <v>0.14889705882352941</v>
      </c>
      <c r="BB685" s="374">
        <v>9.4420600858369119E-2</v>
      </c>
      <c r="BC685" s="374">
        <v>0.14889705882352941</v>
      </c>
      <c r="BD685" s="354">
        <v>14.31</v>
      </c>
      <c r="BE685" s="374">
        <v>0.10319865319865321</v>
      </c>
      <c r="BF685" s="374">
        <v>9.3034776577826217E-2</v>
      </c>
      <c r="BG685" s="354">
        <v>10.17</v>
      </c>
      <c r="BH685" s="354">
        <v>32.68</v>
      </c>
      <c r="BI685" s="354">
        <v>8.49</v>
      </c>
      <c r="BJ685" s="354">
        <v>19.510000000000002</v>
      </c>
      <c r="BK685" s="374">
        <v>-6.4833005893909626E-2</v>
      </c>
      <c r="BL685" s="374">
        <v>-1.9825773505557222E-2</v>
      </c>
      <c r="BM685" s="354">
        <v>0.79</v>
      </c>
      <c r="BN685" s="354">
        <v>0.71</v>
      </c>
      <c r="BO685" s="374">
        <v>0.42194888178913748</v>
      </c>
      <c r="BP685" s="374">
        <v>1.7360055123259163E-2</v>
      </c>
      <c r="BQ685" s="374">
        <v>3.5200793348972789E-2</v>
      </c>
      <c r="BR685" s="354">
        <v>2623</v>
      </c>
      <c r="BS685" s="354">
        <v>3369</v>
      </c>
      <c r="BT685" s="354">
        <v>3209.15</v>
      </c>
      <c r="BU685" s="354">
        <v>6415</v>
      </c>
      <c r="BV685" s="354">
        <v>2066</v>
      </c>
      <c r="BW685" s="354">
        <v>0.19</v>
      </c>
      <c r="BX685" s="354">
        <v>14.1</v>
      </c>
      <c r="BY685" s="354">
        <v>17.48</v>
      </c>
      <c r="BZ685" s="354">
        <v>19.934959349593495</v>
      </c>
      <c r="CA685" s="354">
        <v>28.76</v>
      </c>
      <c r="CB685" s="354">
        <v>0.40679342809673252</v>
      </c>
      <c r="CC685" s="354">
        <v>1.6593939393939394</v>
      </c>
      <c r="CD685" s="354">
        <v>0.4</v>
      </c>
      <c r="CE685" s="354">
        <v>1.37</v>
      </c>
      <c r="CF685" s="354">
        <v>1.39</v>
      </c>
      <c r="CG685" s="354">
        <v>1.24</v>
      </c>
      <c r="CH685" s="353" t="s">
        <v>100</v>
      </c>
      <c r="CI685" s="355">
        <v>16441</v>
      </c>
    </row>
    <row r="686" spans="1:87" ht="13.5" thickBot="1">
      <c r="A686" s="353" t="s">
        <v>1620</v>
      </c>
      <c r="B686" s="353" t="s">
        <v>1621</v>
      </c>
      <c r="C686" s="353" t="s">
        <v>96</v>
      </c>
      <c r="D686" s="353" t="s">
        <v>163</v>
      </c>
      <c r="E686" s="353" t="s">
        <v>897</v>
      </c>
      <c r="F686" s="353" t="s">
        <v>105</v>
      </c>
      <c r="G686" s="353">
        <v>3</v>
      </c>
      <c r="H686" s="353">
        <v>202203</v>
      </c>
      <c r="I686" s="353">
        <v>20221109</v>
      </c>
      <c r="J686" s="353">
        <v>20230208</v>
      </c>
      <c r="K686" s="354">
        <v>40678.080000000002</v>
      </c>
      <c r="L686" s="354">
        <v>23.78</v>
      </c>
      <c r="M686" s="354">
        <v>1710.6</v>
      </c>
      <c r="N686" s="354">
        <v>0.73</v>
      </c>
      <c r="O686" s="354">
        <v>0.91</v>
      </c>
      <c r="P686" s="354">
        <v>0.97</v>
      </c>
      <c r="Q686" s="354">
        <v>0.75</v>
      </c>
      <c r="R686" s="354">
        <v>-12.09</v>
      </c>
      <c r="S686" s="354">
        <v>-15.19</v>
      </c>
      <c r="T686" s="354">
        <v>-0.41</v>
      </c>
      <c r="U686" s="354">
        <v>3.09</v>
      </c>
      <c r="V686" s="354">
        <v>3.49</v>
      </c>
      <c r="W686" s="354">
        <v>3.31</v>
      </c>
      <c r="X686" s="354">
        <v>3.57</v>
      </c>
      <c r="Y686" s="374">
        <f t="shared" si="24"/>
        <v>-5.1575931232091698E-2</v>
      </c>
      <c r="Z686" s="374">
        <f t="shared" si="25"/>
        <v>7.8549848942598199E-2</v>
      </c>
      <c r="AA686" s="354">
        <v>0.88</v>
      </c>
      <c r="AB686" s="354">
        <v>9.85</v>
      </c>
      <c r="AC686" s="354">
        <v>7.7</v>
      </c>
      <c r="AD686" s="354">
        <v>7.19</v>
      </c>
      <c r="AE686" s="354">
        <v>6.66</v>
      </c>
      <c r="AF686" s="354">
        <v>0.73</v>
      </c>
      <c r="AG686" s="354">
        <v>9164.4112419461944</v>
      </c>
      <c r="AH686" s="354">
        <v>384.36744865667742</v>
      </c>
      <c r="AI686" s="354">
        <v>1594.4961011801345</v>
      </c>
      <c r="AJ686" s="354">
        <v>1270.8383447972517</v>
      </c>
      <c r="AK686" s="354">
        <v>1.6139096220400726</v>
      </c>
      <c r="AL686" s="354">
        <v>3.47</v>
      </c>
      <c r="AM686" s="354">
        <v>0.47</v>
      </c>
      <c r="AN686" s="354">
        <v>0.32</v>
      </c>
      <c r="AO686" s="354">
        <v>0.28105653777137457</v>
      </c>
      <c r="AP686" s="354">
        <v>2.6695840405525777</v>
      </c>
      <c r="AQ686" s="354">
        <v>1.6153803652878764</v>
      </c>
      <c r="AR686" s="354">
        <v>2.0267862587868235</v>
      </c>
      <c r="AS686" s="354">
        <v>2458.9422246134236</v>
      </c>
      <c r="AT686" s="354">
        <v>50.13</v>
      </c>
      <c r="AU686" s="354">
        <v>-2.34</v>
      </c>
      <c r="AV686" s="354">
        <v>4.33</v>
      </c>
      <c r="AW686" s="354">
        <v>129635.4</v>
      </c>
      <c r="AX686" s="354">
        <v>128729.75</v>
      </c>
      <c r="AY686" s="374">
        <v>-0.11790830746937464</v>
      </c>
      <c r="AZ686" s="374">
        <v>0.44252500296217628</v>
      </c>
      <c r="BA686" s="374">
        <v>4.1934104226868066E-2</v>
      </c>
      <c r="BB686" s="374">
        <v>0.46369123130742318</v>
      </c>
      <c r="BC686" s="374">
        <v>4.1934104226868066E-2</v>
      </c>
      <c r="BD686" s="354">
        <v>5.85</v>
      </c>
      <c r="BE686" s="374">
        <v>4.6251787990031913E-2</v>
      </c>
      <c r="BF686" s="374">
        <v>2.5413300264175633E-2</v>
      </c>
      <c r="BG686" s="354">
        <v>4.07</v>
      </c>
      <c r="BH686" s="354">
        <v>4.71</v>
      </c>
      <c r="BI686" s="354">
        <v>2.66</v>
      </c>
      <c r="BJ686" s="354">
        <v>2.98</v>
      </c>
      <c r="BK686" s="374">
        <v>-0.20298435107074519</v>
      </c>
      <c r="BL686" s="374">
        <v>-3.531680844934993E-2</v>
      </c>
      <c r="BM686" s="354">
        <v>5.6</v>
      </c>
      <c r="BN686" s="354">
        <v>3.42</v>
      </c>
      <c r="BO686" s="374">
        <v>0</v>
      </c>
      <c r="BP686" s="374">
        <v>0.14936330971141815</v>
      </c>
      <c r="BQ686" s="374">
        <v>53.917621756353483</v>
      </c>
      <c r="BR686" s="354">
        <v>9674.81</v>
      </c>
      <c r="BS686" s="354">
        <v>15113.27</v>
      </c>
      <c r="BT686" s="354">
        <v>11737.01</v>
      </c>
      <c r="BU686" s="354">
        <v>44359.839999999997</v>
      </c>
      <c r="BV686" s="354">
        <v>6292.9</v>
      </c>
      <c r="BW686" s="354">
        <v>1.83</v>
      </c>
      <c r="BX686" s="354">
        <v>4.1500000000000004</v>
      </c>
      <c r="BY686" s="354">
        <v>4.1500000000000004</v>
      </c>
      <c r="BZ686" s="354">
        <v>33.826056958871554</v>
      </c>
      <c r="CA686" s="354">
        <v>28.59</v>
      </c>
      <c r="CB686" s="354">
        <v>0.53883733373062992</v>
      </c>
      <c r="CC686" s="354">
        <v>2.6451550839269156</v>
      </c>
      <c r="CD686" s="354">
        <v>0.4</v>
      </c>
      <c r="CE686" s="354">
        <v>1.44</v>
      </c>
      <c r="CF686" s="354">
        <v>1.1499999999999999</v>
      </c>
      <c r="CG686" s="354">
        <v>0.72</v>
      </c>
      <c r="CH686" s="353" t="s">
        <v>100</v>
      </c>
      <c r="CI686" s="355">
        <v>95875.66</v>
      </c>
    </row>
    <row r="687" spans="1:87" ht="13.5" thickBot="1">
      <c r="A687" s="353" t="s">
        <v>1622</v>
      </c>
      <c r="B687" s="353" t="s">
        <v>1623</v>
      </c>
      <c r="C687" s="353" t="s">
        <v>96</v>
      </c>
      <c r="D687" s="353" t="s">
        <v>163</v>
      </c>
      <c r="E687" s="353" t="s">
        <v>1325</v>
      </c>
      <c r="F687" s="353" t="s">
        <v>105</v>
      </c>
      <c r="G687" s="353">
        <v>12</v>
      </c>
      <c r="H687" s="353">
        <v>202112</v>
      </c>
      <c r="I687" s="353">
        <v>20221026</v>
      </c>
      <c r="J687" s="353">
        <v>20230214</v>
      </c>
      <c r="K687" s="354">
        <v>6579.74</v>
      </c>
      <c r="L687" s="354">
        <v>45.01</v>
      </c>
      <c r="M687" s="354">
        <v>146</v>
      </c>
      <c r="N687" s="354">
        <v>1.35</v>
      </c>
      <c r="O687" s="354">
        <v>1.45</v>
      </c>
      <c r="P687" s="354">
        <v>0.01</v>
      </c>
      <c r="Q687" s="354">
        <v>1.57</v>
      </c>
      <c r="R687" s="354">
        <v>22.76</v>
      </c>
      <c r="S687" s="354">
        <v>20.66</v>
      </c>
      <c r="T687" s="354">
        <v>43.24</v>
      </c>
      <c r="U687" s="354">
        <v>4.84</v>
      </c>
      <c r="V687" s="354">
        <v>3.62</v>
      </c>
      <c r="W687" s="354">
        <v>4.71</v>
      </c>
      <c r="X687" s="354">
        <v>4.74</v>
      </c>
      <c r="Y687" s="374">
        <f t="shared" si="24"/>
        <v>0.30110497237569045</v>
      </c>
      <c r="Z687" s="374">
        <f t="shared" si="25"/>
        <v>6.3694267515923553E-3</v>
      </c>
      <c r="AA687" s="354">
        <v>-0.62</v>
      </c>
      <c r="AB687" s="354">
        <v>9.24</v>
      </c>
      <c r="AC687" s="354">
        <v>9.32</v>
      </c>
      <c r="AD687" s="354">
        <v>9.56</v>
      </c>
      <c r="AE687" s="354">
        <v>9.5</v>
      </c>
      <c r="AF687" s="354">
        <v>1.03</v>
      </c>
      <c r="AG687" s="354">
        <v>38.499497322472763</v>
      </c>
      <c r="AH687" s="354">
        <v>4.9317384435462364</v>
      </c>
      <c r="AI687" s="354">
        <v>4.2734702531169431</v>
      </c>
      <c r="AJ687" s="354">
        <v>3.2910126729450062</v>
      </c>
      <c r="AK687" s="354">
        <v>10.403722821651137</v>
      </c>
      <c r="AL687" s="354">
        <v>7.55</v>
      </c>
      <c r="AM687" s="354">
        <v>2.3199999999999998</v>
      </c>
      <c r="AN687" s="354">
        <v>1.21</v>
      </c>
      <c r="AO687" s="354">
        <v>2.1256002000966019</v>
      </c>
      <c r="AP687" s="354">
        <v>10.847269073101392</v>
      </c>
      <c r="AQ687" s="354">
        <v>19.149434619927217</v>
      </c>
      <c r="AR687" s="354">
        <v>24.866066267388742</v>
      </c>
      <c r="AS687" s="354">
        <v>11.833439340158804</v>
      </c>
      <c r="AT687" s="354">
        <v>19.43</v>
      </c>
      <c r="AU687" s="354">
        <v>-3.77</v>
      </c>
      <c r="AV687" s="354">
        <v>31.62</v>
      </c>
      <c r="AW687" s="354">
        <v>5336.31</v>
      </c>
      <c r="AX687" s="354">
        <v>4879.8500000000004</v>
      </c>
      <c r="AY687" s="374">
        <v>0.31618445941262985</v>
      </c>
      <c r="AZ687" s="374">
        <v>499.78890600924501</v>
      </c>
      <c r="BA687" s="374">
        <v>84.074801115817749</v>
      </c>
      <c r="BB687" s="374">
        <v>422.00000000000006</v>
      </c>
      <c r="BC687" s="374">
        <v>84.074801115817749</v>
      </c>
      <c r="BD687" s="354">
        <v>27.44</v>
      </c>
      <c r="BE687" s="374">
        <v>0.10891006757759492</v>
      </c>
      <c r="BF687" s="374">
        <v>6.0456700004720143E-2</v>
      </c>
      <c r="BG687" s="354">
        <v>9.7899999999999991</v>
      </c>
      <c r="BH687" s="354">
        <v>7.61</v>
      </c>
      <c r="BI687" s="354">
        <v>6.29</v>
      </c>
      <c r="BJ687" s="354">
        <v>4.8099999999999996</v>
      </c>
      <c r="BK687" s="374">
        <v>-0.22989690391675496</v>
      </c>
      <c r="BL687" s="374">
        <v>-2.5518711892335805E-2</v>
      </c>
      <c r="BM687" s="354">
        <v>1.4</v>
      </c>
      <c r="BN687" s="354">
        <v>2.65</v>
      </c>
      <c r="BO687" s="374">
        <v>0.12743984848232709</v>
      </c>
      <c r="BP687" s="374">
        <v>0.11092529112789556</v>
      </c>
      <c r="BQ687" s="374">
        <v>7.4021877484143198E-2</v>
      </c>
      <c r="BR687" s="354">
        <v>850.21</v>
      </c>
      <c r="BS687" s="354">
        <v>1115.32</v>
      </c>
      <c r="BT687" s="354">
        <v>917.77</v>
      </c>
      <c r="BU687" s="354">
        <v>4595.62</v>
      </c>
      <c r="BV687" s="354">
        <v>650.02</v>
      </c>
      <c r="BW687" s="354">
        <v>49978.89</v>
      </c>
      <c r="BX687" s="354">
        <v>13.29</v>
      </c>
      <c r="BY687" s="354">
        <v>13.32</v>
      </c>
      <c r="BZ687" s="354">
        <v>28.681844306788427</v>
      </c>
      <c r="CA687" s="354">
        <v>62.52</v>
      </c>
      <c r="CB687" s="354">
        <v>0.76187939060051502</v>
      </c>
      <c r="CC687" s="354">
        <v>4.9540412547207957</v>
      </c>
      <c r="CD687" s="354">
        <v>1.67</v>
      </c>
      <c r="CE687" s="354">
        <v>1.36</v>
      </c>
      <c r="CF687" s="354">
        <v>1.1499999999999999</v>
      </c>
      <c r="CG687" s="354">
        <v>1.0900000000000001</v>
      </c>
      <c r="CH687" s="353" t="s">
        <v>100</v>
      </c>
      <c r="CI687" s="355">
        <v>2553.2399999999998</v>
      </c>
    </row>
    <row r="688" spans="1:87" ht="13.5" thickBot="1">
      <c r="A688" s="353" t="s">
        <v>1624</v>
      </c>
      <c r="B688" s="353" t="s">
        <v>1625</v>
      </c>
      <c r="C688" s="353" t="s">
        <v>108</v>
      </c>
      <c r="D688" s="353" t="s">
        <v>129</v>
      </c>
      <c r="E688" s="353" t="s">
        <v>139</v>
      </c>
      <c r="F688" s="353" t="s">
        <v>99</v>
      </c>
      <c r="G688" s="353">
        <v>9</v>
      </c>
      <c r="H688" s="353">
        <v>202209</v>
      </c>
      <c r="I688" s="353">
        <v>20221031</v>
      </c>
      <c r="J688" s="353">
        <v>20230201</v>
      </c>
      <c r="K688" s="354">
        <v>18439.990000000002</v>
      </c>
      <c r="L688" s="354">
        <v>75.010000000000005</v>
      </c>
      <c r="M688" s="354">
        <v>246</v>
      </c>
      <c r="N688" s="354">
        <v>1.02</v>
      </c>
      <c r="O688" s="354">
        <v>0.62</v>
      </c>
      <c r="P688" s="354">
        <v>0.87</v>
      </c>
      <c r="Q688" s="354">
        <v>0.84</v>
      </c>
      <c r="R688" s="354">
        <v>32.26</v>
      </c>
      <c r="S688" s="354">
        <v>37.68</v>
      </c>
      <c r="T688" s="354">
        <v>46.08</v>
      </c>
      <c r="U688" s="354">
        <v>6.01</v>
      </c>
      <c r="V688" s="354">
        <v>5.81</v>
      </c>
      <c r="W688" s="354">
        <v>3.46</v>
      </c>
      <c r="X688" s="354">
        <v>3.9</v>
      </c>
      <c r="Y688" s="374">
        <f t="shared" si="24"/>
        <v>-0.40447504302925985</v>
      </c>
      <c r="Z688" s="374">
        <f t="shared" si="25"/>
        <v>0.12716763005780352</v>
      </c>
      <c r="AA688" s="354">
        <v>41.75</v>
      </c>
      <c r="AB688" s="354">
        <v>15.19</v>
      </c>
      <c r="AC688" s="354">
        <v>12.48</v>
      </c>
      <c r="AD688" s="354">
        <v>21.65</v>
      </c>
      <c r="AE688" s="354">
        <v>19.239999999999998</v>
      </c>
      <c r="AF688" s="354">
        <v>1.42</v>
      </c>
      <c r="AG688" s="354">
        <v>19.429194735454175</v>
      </c>
      <c r="AH688" s="354">
        <v>5.2022151367679141</v>
      </c>
      <c r="AI688" s="354">
        <v>8.4933553888076467</v>
      </c>
      <c r="AJ688" s="354">
        <v>7.9851205459529</v>
      </c>
      <c r="AK688" s="354">
        <v>8.6809036740838312</v>
      </c>
      <c r="AL688" s="354">
        <v>9.56</v>
      </c>
      <c r="AM688" s="354">
        <v>3.84</v>
      </c>
      <c r="AN688" s="354">
        <v>3.79</v>
      </c>
      <c r="AO688" s="354">
        <v>3.9145118843440887</v>
      </c>
      <c r="AP688" s="354">
        <v>9.0072857332134557</v>
      </c>
      <c r="AQ688" s="354">
        <v>8.9547428799924731</v>
      </c>
      <c r="AR688" s="354">
        <v>9.5246919889917443</v>
      </c>
      <c r="AS688" s="354">
        <v>9.3476054627254488</v>
      </c>
      <c r="AT688" s="354">
        <v>19.53</v>
      </c>
      <c r="AU688" s="354">
        <v>15.4</v>
      </c>
      <c r="AV688" s="354">
        <v>-13.66</v>
      </c>
      <c r="AW688" s="354">
        <v>4862.8</v>
      </c>
      <c r="AX688" s="354">
        <v>3814.34</v>
      </c>
      <c r="AY688" s="374">
        <v>0.49144688062705222</v>
      </c>
      <c r="AZ688" s="374">
        <v>0.67817431850789101</v>
      </c>
      <c r="BA688" s="374">
        <v>1.2446153846153849</v>
      </c>
      <c r="BB688" s="374">
        <v>0.71698113207547165</v>
      </c>
      <c r="BC688" s="374">
        <v>1.2446153846153849</v>
      </c>
      <c r="BD688" s="354">
        <v>31.85</v>
      </c>
      <c r="BE688" s="374">
        <v>0.20165980205323661</v>
      </c>
      <c r="BF688" s="374">
        <v>0.16712448335173158</v>
      </c>
      <c r="BG688" s="354">
        <v>20.02</v>
      </c>
      <c r="BH688" s="354">
        <v>19.71</v>
      </c>
      <c r="BI688" s="354">
        <v>16.420000000000002</v>
      </c>
      <c r="BJ688" s="354">
        <v>15.05</v>
      </c>
      <c r="BK688" s="374">
        <v>-5.9839111821988054E-2</v>
      </c>
      <c r="BL688" s="374">
        <v>-2.6158307113332099E-2</v>
      </c>
      <c r="BM688" s="354">
        <v>0</v>
      </c>
      <c r="BN688" s="354">
        <v>0</v>
      </c>
      <c r="BO688" s="374">
        <v>0</v>
      </c>
      <c r="BP688" s="374">
        <v>7.0557644605559661E-2</v>
      </c>
      <c r="BQ688" s="374">
        <v>0.1083021910477811</v>
      </c>
      <c r="BR688" s="354">
        <v>1683.3</v>
      </c>
      <c r="BS688" s="354">
        <v>2113.4</v>
      </c>
      <c r="BT688" s="354">
        <v>1958</v>
      </c>
      <c r="BU688" s="354">
        <v>2826.4</v>
      </c>
      <c r="BV688" s="354">
        <v>1302</v>
      </c>
      <c r="BW688" s="354">
        <v>-30.43</v>
      </c>
      <c r="BX688" s="354">
        <v>26.77</v>
      </c>
      <c r="BY688" s="354">
        <v>31.42</v>
      </c>
      <c r="BZ688" s="354">
        <v>17.247108307045217</v>
      </c>
      <c r="CA688" s="354">
        <v>36.69</v>
      </c>
      <c r="CB688" s="354">
        <v>0.46245259723079635</v>
      </c>
      <c r="CC688" s="354">
        <v>0.27544598495244405</v>
      </c>
      <c r="CD688" s="354">
        <v>0.57999999999999996</v>
      </c>
      <c r="CE688" s="354">
        <v>4.12</v>
      </c>
      <c r="CF688" s="354">
        <v>3.45</v>
      </c>
      <c r="CG688" s="354">
        <v>2.74</v>
      </c>
      <c r="CH688" s="353" t="s">
        <v>100</v>
      </c>
      <c r="CI688" s="355">
        <v>4876.2</v>
      </c>
    </row>
    <row r="689" spans="1:87" ht="13.5" thickBot="1">
      <c r="A689" s="353" t="s">
        <v>1626</v>
      </c>
      <c r="B689" s="353" t="s">
        <v>1627</v>
      </c>
      <c r="C689" s="353" t="s">
        <v>108</v>
      </c>
      <c r="D689" s="353" t="s">
        <v>123</v>
      </c>
      <c r="E689" s="353" t="s">
        <v>231</v>
      </c>
      <c r="F689" s="353" t="s">
        <v>99</v>
      </c>
      <c r="G689" s="353">
        <v>12</v>
      </c>
      <c r="H689" s="353">
        <v>202112</v>
      </c>
      <c r="I689" s="353">
        <v>20221026</v>
      </c>
      <c r="J689" s="353">
        <v>20230208</v>
      </c>
      <c r="K689" s="354">
        <v>22469.79</v>
      </c>
      <c r="L689" s="354">
        <v>60.75</v>
      </c>
      <c r="M689" s="354">
        <v>370</v>
      </c>
      <c r="N689" s="354">
        <v>0.79</v>
      </c>
      <c r="O689" s="354">
        <v>0.24</v>
      </c>
      <c r="P689" s="354">
        <v>1.3</v>
      </c>
      <c r="Q689" s="354">
        <v>1.44</v>
      </c>
      <c r="R689" s="354">
        <v>16.670000000000002</v>
      </c>
      <c r="S689" s="354">
        <v>22.94</v>
      </c>
      <c r="T689" s="354">
        <v>15.37</v>
      </c>
      <c r="U689" s="354">
        <v>3.99</v>
      </c>
      <c r="V689" s="354">
        <v>3.33</v>
      </c>
      <c r="W689" s="354">
        <v>4.03</v>
      </c>
      <c r="X689" s="354">
        <v>5.58</v>
      </c>
      <c r="Y689" s="374">
        <f t="shared" si="24"/>
        <v>0.21021021021021036</v>
      </c>
      <c r="Z689" s="374">
        <f t="shared" si="25"/>
        <v>0.38461538461538458</v>
      </c>
      <c r="AA689" s="354">
        <v>21.97</v>
      </c>
      <c r="AB689" s="354">
        <v>10</v>
      </c>
      <c r="AC689" s="354">
        <v>15.23</v>
      </c>
      <c r="AD689" s="354">
        <v>15.09</v>
      </c>
      <c r="AE689" s="354">
        <v>10.89</v>
      </c>
      <c r="AF689" s="354">
        <v>1.51</v>
      </c>
      <c r="AG689" s="354">
        <v>24.172850463889496</v>
      </c>
      <c r="AH689" s="354">
        <v>3.3968843885153679</v>
      </c>
      <c r="AI689" s="354">
        <v>9.9502060742117777</v>
      </c>
      <c r="AJ689" s="354">
        <v>9.8259695547907793</v>
      </c>
      <c r="AK689" s="354">
        <v>6.133541310081319</v>
      </c>
      <c r="AL689" s="354">
        <v>14.85</v>
      </c>
      <c r="AM689" s="354">
        <v>2.0499999999999998</v>
      </c>
      <c r="AN689" s="354">
        <v>2.54</v>
      </c>
      <c r="AO689" s="354">
        <v>2.4325707254542976</v>
      </c>
      <c r="AP689" s="354">
        <v>13.693560353842861</v>
      </c>
      <c r="AQ689" s="354">
        <v>5.9096432727801611</v>
      </c>
      <c r="AR689" s="354">
        <v>5.9843629741934388</v>
      </c>
      <c r="AS689" s="354">
        <v>7.5424738495475818</v>
      </c>
      <c r="AT689" s="354">
        <v>29.7</v>
      </c>
      <c r="AU689" s="354">
        <v>14.59</v>
      </c>
      <c r="AV689" s="354">
        <v>8.5</v>
      </c>
      <c r="AW689" s="354">
        <v>9249.98</v>
      </c>
      <c r="AX689" s="354">
        <v>9890.86</v>
      </c>
      <c r="AY689" s="374">
        <v>7.4332206141334858E-2</v>
      </c>
      <c r="AZ689" s="374">
        <v>0.53455480209829664</v>
      </c>
      <c r="BA689" s="374">
        <v>0</v>
      </c>
      <c r="BB689" s="374">
        <v>0.57988165680473369</v>
      </c>
      <c r="BC689" s="374">
        <v>0</v>
      </c>
      <c r="BD689" s="354">
        <v>13.16</v>
      </c>
      <c r="BE689" s="374">
        <v>0</v>
      </c>
      <c r="BF689" s="374">
        <v>2.6771418429602335E-2</v>
      </c>
      <c r="BG689" s="354">
        <v>10</v>
      </c>
      <c r="BH689" s="354">
        <v>6.66</v>
      </c>
      <c r="BI689" s="354">
        <v>3.41</v>
      </c>
      <c r="BJ689" s="354">
        <v>2.63</v>
      </c>
      <c r="BK689" s="374">
        <v>-1.2485823760272184E-2</v>
      </c>
      <c r="BL689" s="374">
        <v>-5.1395063898892757E-3</v>
      </c>
      <c r="BM689" s="354">
        <v>0</v>
      </c>
      <c r="BN689" s="354">
        <v>0</v>
      </c>
      <c r="BO689" s="374">
        <v>0</v>
      </c>
      <c r="BP689" s="374">
        <v>5.5659255915375523E-2</v>
      </c>
      <c r="BQ689" s="374">
        <v>0.16100228665886906</v>
      </c>
      <c r="BR689" s="354">
        <v>2242.8200000000002</v>
      </c>
      <c r="BS689" s="354">
        <v>2325.7800000000002</v>
      </c>
      <c r="BT689" s="354">
        <v>1579.23</v>
      </c>
      <c r="BU689" s="354">
        <v>2789.24</v>
      </c>
      <c r="BV689" s="354">
        <v>2156.85</v>
      </c>
      <c r="BW689" s="354">
        <v>53.46</v>
      </c>
      <c r="BX689" s="354">
        <v>13.89</v>
      </c>
      <c r="BY689" s="354">
        <v>17.600000000000001</v>
      </c>
      <c r="BZ689" s="354">
        <v>6.5031265766661059E-2</v>
      </c>
      <c r="CA689" s="354">
        <v>19.78</v>
      </c>
      <c r="CB689" s="354">
        <v>0.74525775283669005</v>
      </c>
      <c r="CC689" s="354">
        <v>-0.51880649057316053</v>
      </c>
      <c r="CD689" s="354">
        <v>0.26</v>
      </c>
      <c r="CE689" s="354">
        <v>0.59</v>
      </c>
      <c r="CF689" s="354">
        <v>0.59</v>
      </c>
      <c r="CG689" s="354">
        <v>0.1</v>
      </c>
      <c r="CH689" s="353">
        <v>830</v>
      </c>
      <c r="CI689" s="355">
        <v>12715.9</v>
      </c>
    </row>
    <row r="690" spans="1:87" ht="13.5" thickBot="1">
      <c r="A690" s="353" t="s">
        <v>1628</v>
      </c>
      <c r="B690" s="353" t="s">
        <v>1629</v>
      </c>
      <c r="C690" s="353" t="s">
        <v>108</v>
      </c>
      <c r="D690" s="353" t="s">
        <v>992</v>
      </c>
      <c r="E690" s="353" t="s">
        <v>993</v>
      </c>
      <c r="F690" s="353" t="s">
        <v>99</v>
      </c>
      <c r="G690" s="353">
        <v>12</v>
      </c>
      <c r="H690" s="353">
        <v>202112</v>
      </c>
      <c r="I690" s="353">
        <v>20221027</v>
      </c>
      <c r="J690" s="353">
        <v>20230202</v>
      </c>
      <c r="K690" s="354">
        <v>140495.19</v>
      </c>
      <c r="L690" s="354">
        <v>208.97</v>
      </c>
      <c r="M690" s="354">
        <v>672</v>
      </c>
      <c r="N690" s="354">
        <v>1.1299999999999999</v>
      </c>
      <c r="O690" s="354">
        <v>2.16</v>
      </c>
      <c r="P690" s="354">
        <v>2.5</v>
      </c>
      <c r="Q690" s="354">
        <v>2.08</v>
      </c>
      <c r="R690" s="354">
        <v>4.17</v>
      </c>
      <c r="S690" s="354">
        <v>3.45</v>
      </c>
      <c r="T690" s="354">
        <v>2.7</v>
      </c>
      <c r="U690" s="354">
        <v>8.35</v>
      </c>
      <c r="V690" s="354">
        <v>8.0399999999999991</v>
      </c>
      <c r="W690" s="354">
        <v>8.74</v>
      </c>
      <c r="X690" s="354">
        <v>9.2200000000000006</v>
      </c>
      <c r="Y690" s="374">
        <f t="shared" si="24"/>
        <v>8.7064676616915637E-2</v>
      </c>
      <c r="Z690" s="374">
        <f t="shared" si="25"/>
        <v>5.4919908466819267E-2</v>
      </c>
      <c r="AA690" s="354">
        <v>0.93</v>
      </c>
      <c r="AB690" s="354">
        <v>8.5399999999999991</v>
      </c>
      <c r="AC690" s="354">
        <v>25.03</v>
      </c>
      <c r="AD690" s="354">
        <v>23.92</v>
      </c>
      <c r="AE690" s="354">
        <v>22.67</v>
      </c>
      <c r="AF690" s="354">
        <v>2.8</v>
      </c>
      <c r="AG690" s="354">
        <v>51.827622014537901</v>
      </c>
      <c r="AH690" s="354">
        <v>7.9735944221925532</v>
      </c>
      <c r="AI690" s="354">
        <v>8.2643524699599471</v>
      </c>
      <c r="AJ690" s="354">
        <v>7.0686841714879094</v>
      </c>
      <c r="AK690" s="354">
        <v>25.16168093699515</v>
      </c>
      <c r="AL690" s="354">
        <v>20.86</v>
      </c>
      <c r="AM690" s="354">
        <v>7.66</v>
      </c>
      <c r="AN690" s="354">
        <v>4.0199999999999996</v>
      </c>
      <c r="AO690" s="354">
        <v>4.2793062941866786</v>
      </c>
      <c r="AP690" s="354">
        <v>17.557971109806225</v>
      </c>
      <c r="AQ690" s="354">
        <v>26.836496858732723</v>
      </c>
      <c r="AR690" s="354">
        <v>31.375891710388249</v>
      </c>
      <c r="AS690" s="354">
        <v>11.815754339118826</v>
      </c>
      <c r="AT690" s="354">
        <v>27.26</v>
      </c>
      <c r="AU690" s="354">
        <v>-5.19</v>
      </c>
      <c r="AV690" s="354">
        <v>5.38</v>
      </c>
      <c r="AW690" s="354">
        <v>34392</v>
      </c>
      <c r="AX690" s="354">
        <v>35491.47</v>
      </c>
      <c r="AY690" s="374">
        <v>5.3773324754113429E-2</v>
      </c>
      <c r="AZ690" s="374">
        <v>0.15965683197321617</v>
      </c>
      <c r="BA690" s="374">
        <v>8.8483146067415724E-2</v>
      </c>
      <c r="BB690" s="374">
        <v>0.17967599410898377</v>
      </c>
      <c r="BC690" s="374">
        <v>8.8483146067415724E-2</v>
      </c>
      <c r="BD690" s="354">
        <v>30.73</v>
      </c>
      <c r="BE690" s="374">
        <v>0.14538384940016122</v>
      </c>
      <c r="BF690" s="374">
        <v>9.418753395132036E-2</v>
      </c>
      <c r="BG690" s="354">
        <v>18.18</v>
      </c>
      <c r="BH690" s="354">
        <v>18.059999999999999</v>
      </c>
      <c r="BI690" s="354">
        <v>9.18</v>
      </c>
      <c r="BJ690" s="354">
        <v>9.2799999999999994</v>
      </c>
      <c r="BK690" s="374">
        <v>-0.14467779572787651</v>
      </c>
      <c r="BL690" s="374">
        <v>-2.3070097604259095E-2</v>
      </c>
      <c r="BM690" s="354">
        <v>1.97</v>
      </c>
      <c r="BN690" s="354">
        <v>2.0099999999999998</v>
      </c>
      <c r="BO690" s="374">
        <v>0.49789339534883714</v>
      </c>
      <c r="BP690" s="374">
        <v>3.8325375737527291E-2</v>
      </c>
      <c r="BQ690" s="374">
        <v>3.3975891235221871E-2</v>
      </c>
      <c r="BR690" s="354">
        <v>7578</v>
      </c>
      <c r="BS690" s="354">
        <v>8801</v>
      </c>
      <c r="BT690" s="354">
        <v>6870.06</v>
      </c>
      <c r="BU690" s="354">
        <v>14254</v>
      </c>
      <c r="BV690" s="354">
        <v>5542</v>
      </c>
      <c r="BW690" s="354">
        <v>15.97</v>
      </c>
      <c r="BX690" s="354">
        <v>15.39</v>
      </c>
      <c r="BY690" s="354">
        <v>16.45</v>
      </c>
      <c r="BZ690" s="354">
        <v>17.52</v>
      </c>
      <c r="CA690" s="354">
        <v>40.04</v>
      </c>
      <c r="CB690" s="354">
        <v>0.69583824041667353</v>
      </c>
      <c r="CC690" s="354">
        <v>1.1199060481503229</v>
      </c>
      <c r="CD690" s="354">
        <v>0.67</v>
      </c>
      <c r="CE690" s="354">
        <v>1.24</v>
      </c>
      <c r="CF690" s="354">
        <v>1.04</v>
      </c>
      <c r="CG690" s="354">
        <v>0.69</v>
      </c>
      <c r="CH690" s="353" t="s">
        <v>100</v>
      </c>
      <c r="CI690" s="355">
        <v>19242</v>
      </c>
    </row>
    <row r="691" spans="1:87" ht="13.5" thickBot="1">
      <c r="A691" s="353" t="s">
        <v>1630</v>
      </c>
      <c r="B691" s="353" t="s">
        <v>1631</v>
      </c>
      <c r="C691" s="353" t="s">
        <v>108</v>
      </c>
      <c r="D691" s="353" t="s">
        <v>123</v>
      </c>
      <c r="E691" s="353" t="s">
        <v>743</v>
      </c>
      <c r="F691" s="353" t="s">
        <v>105</v>
      </c>
      <c r="G691" s="353">
        <v>12</v>
      </c>
      <c r="H691" s="353">
        <v>202112</v>
      </c>
      <c r="I691" s="353">
        <v>20221102</v>
      </c>
      <c r="J691" s="353">
        <v>20230126</v>
      </c>
      <c r="K691" s="354">
        <v>7688.21</v>
      </c>
      <c r="L691" s="354">
        <v>8.67</v>
      </c>
      <c r="M691" s="354">
        <v>887</v>
      </c>
      <c r="N691" s="354">
        <v>0.83</v>
      </c>
      <c r="O691" s="354">
        <v>-0.33</v>
      </c>
      <c r="P691" s="354">
        <v>-0.14000000000000001</v>
      </c>
      <c r="Q691" s="354">
        <v>-0.11</v>
      </c>
      <c r="R691" s="354">
        <v>39.39</v>
      </c>
      <c r="S691" s="354">
        <v>5.56</v>
      </c>
      <c r="T691" s="354">
        <v>42.14</v>
      </c>
      <c r="U691" s="354">
        <v>-0.82</v>
      </c>
      <c r="V691" s="354">
        <v>-9.57</v>
      </c>
      <c r="W691" s="354">
        <v>-1.1200000000000001</v>
      </c>
      <c r="X691" s="354">
        <v>-0.33</v>
      </c>
      <c r="Y691" s="374">
        <f t="shared" si="24"/>
        <v>-0.88296760710553812</v>
      </c>
      <c r="Z691" s="374">
        <f t="shared" si="25"/>
        <v>-0.70535714285714279</v>
      </c>
      <c r="AA691" s="354"/>
      <c r="AB691" s="354"/>
      <c r="AC691" s="354"/>
      <c r="AD691" s="354"/>
      <c r="AE691" s="354"/>
      <c r="AF691" s="354"/>
      <c r="AG691" s="354">
        <v>1.5194684756556611</v>
      </c>
      <c r="AH691" s="354">
        <v>-1.4566299344457201</v>
      </c>
      <c r="AI691" s="354">
        <v>-1.4831101587246629</v>
      </c>
      <c r="AJ691" s="354">
        <v>-1.5646270896774357</v>
      </c>
      <c r="AK691" s="354">
        <v>-5.8053678274335336</v>
      </c>
      <c r="AL691" s="354"/>
      <c r="AM691" s="354">
        <v>1.1000000000000001</v>
      </c>
      <c r="AN691" s="354">
        <v>4.92</v>
      </c>
      <c r="AO691" s="354">
        <v>2.2324614669582523</v>
      </c>
      <c r="AP691" s="354">
        <v>-2.4422463344968937</v>
      </c>
      <c r="AQ691" s="354">
        <v>-2.2871900662294662</v>
      </c>
      <c r="AR691" s="354">
        <v>-2.1680276690456539</v>
      </c>
      <c r="AS691" s="354">
        <v>7.2057036578437694</v>
      </c>
      <c r="AT691" s="354">
        <v>7.86</v>
      </c>
      <c r="AU691" s="354"/>
      <c r="AV691" s="354">
        <v>89.31</v>
      </c>
      <c r="AW691" s="354">
        <v>1815.14</v>
      </c>
      <c r="AX691" s="354">
        <v>1370.86</v>
      </c>
      <c r="AY691" s="374">
        <v>0.89307522790725813</v>
      </c>
      <c r="AZ691" s="374">
        <v>-495.88951537119078</v>
      </c>
      <c r="BA691" s="374">
        <v>-14.168469238895316</v>
      </c>
      <c r="BB691" s="374">
        <v>-345.85349089857812</v>
      </c>
      <c r="BC691" s="374">
        <v>-14.168469238895316</v>
      </c>
      <c r="BD691" s="354">
        <v>-11.92</v>
      </c>
      <c r="BE691" s="374">
        <v>-0.1696469261139312</v>
      </c>
      <c r="BF691" s="374">
        <v>-5.2301904451859692E-2</v>
      </c>
      <c r="BG691" s="354">
        <v>-11.92</v>
      </c>
      <c r="BH691" s="354"/>
      <c r="BI691" s="354">
        <v>-3.86</v>
      </c>
      <c r="BJ691" s="354"/>
      <c r="BK691" s="374">
        <v>5.4963503872746504E-2</v>
      </c>
      <c r="BL691" s="374">
        <v>-5.3648319961095328E-2</v>
      </c>
      <c r="BM691" s="354">
        <v>0</v>
      </c>
      <c r="BN691" s="354"/>
      <c r="BO691" s="374">
        <v>0</v>
      </c>
      <c r="BP691" s="374">
        <v>-0.16917885417488038</v>
      </c>
      <c r="BQ691" s="374">
        <v>-0.18172207777902857</v>
      </c>
      <c r="BR691" s="354">
        <v>-3684.43</v>
      </c>
      <c r="BS691" s="354">
        <v>-3658.94</v>
      </c>
      <c r="BT691" s="354">
        <v>-1615.28</v>
      </c>
      <c r="BU691" s="354" t="s">
        <v>100</v>
      </c>
      <c r="BV691" s="354">
        <v>-3686.43</v>
      </c>
      <c r="BW691" s="354">
        <v>-49588.95</v>
      </c>
      <c r="BX691" s="354">
        <v>-149.53</v>
      </c>
      <c r="BY691" s="354">
        <v>-54.12</v>
      </c>
      <c r="BZ691" s="354">
        <v>0</v>
      </c>
      <c r="CA691" s="354">
        <v>0</v>
      </c>
      <c r="CB691" s="354">
        <v>0.71732856387951704</v>
      </c>
      <c r="CC691" s="354">
        <v>3.7566868045968009</v>
      </c>
      <c r="CD691" s="354">
        <v>0</v>
      </c>
      <c r="CE691" s="354">
        <v>1.38</v>
      </c>
      <c r="CF691" s="354">
        <v>1.56</v>
      </c>
      <c r="CG691" s="354">
        <v>0.99</v>
      </c>
      <c r="CH691" s="353" t="s">
        <v>100</v>
      </c>
      <c r="CI691" s="355">
        <v>7293.09</v>
      </c>
    </row>
    <row r="692" spans="1:87" ht="13.5" thickBot="1">
      <c r="A692" s="353" t="s">
        <v>1632</v>
      </c>
      <c r="B692" s="353" t="s">
        <v>1633</v>
      </c>
      <c r="C692" s="353" t="s">
        <v>96</v>
      </c>
      <c r="D692" s="353" t="s">
        <v>273</v>
      </c>
      <c r="E692" s="353" t="s">
        <v>513</v>
      </c>
      <c r="F692" s="353" t="s">
        <v>99</v>
      </c>
      <c r="G692" s="353">
        <v>12</v>
      </c>
      <c r="H692" s="353">
        <v>202112</v>
      </c>
      <c r="I692" s="353">
        <v>20221027</v>
      </c>
      <c r="J692" s="353">
        <v>20230126</v>
      </c>
      <c r="K692" s="354">
        <v>14557.63</v>
      </c>
      <c r="L692" s="354">
        <v>69.73</v>
      </c>
      <c r="M692" s="354">
        <v>208.77</v>
      </c>
      <c r="N692" s="354">
        <v>1.51</v>
      </c>
      <c r="O692" s="354">
        <v>0.94</v>
      </c>
      <c r="P692" s="354">
        <v>1.08</v>
      </c>
      <c r="Q692" s="354">
        <v>0.93</v>
      </c>
      <c r="R692" s="354">
        <v>12.77</v>
      </c>
      <c r="S692" s="354">
        <v>13.64</v>
      </c>
      <c r="T692" s="354">
        <v>11.14</v>
      </c>
      <c r="U692" s="354">
        <v>3.88</v>
      </c>
      <c r="V692" s="354">
        <v>3.34</v>
      </c>
      <c r="W692" s="354">
        <v>4.0199999999999996</v>
      </c>
      <c r="X692" s="354">
        <v>4.43</v>
      </c>
      <c r="Y692" s="374">
        <f t="shared" si="24"/>
        <v>0.20359281437125731</v>
      </c>
      <c r="Z692" s="374">
        <f t="shared" si="25"/>
        <v>0.10199004975124382</v>
      </c>
      <c r="AA692" s="354">
        <v>2.94</v>
      </c>
      <c r="AB692" s="354">
        <v>15.22</v>
      </c>
      <c r="AC692" s="354">
        <v>17.97</v>
      </c>
      <c r="AD692" s="354">
        <v>17.36</v>
      </c>
      <c r="AE692" s="354">
        <v>15.74</v>
      </c>
      <c r="AF692" s="354">
        <v>1.1399999999999999</v>
      </c>
      <c r="AG692" s="354">
        <v>59.415920911280743</v>
      </c>
      <c r="AH692" s="354">
        <v>3.9847236485303377</v>
      </c>
      <c r="AI692" s="354">
        <v>6.5591769321413871</v>
      </c>
      <c r="AJ692" s="354">
        <v>4.84129725943769</v>
      </c>
      <c r="AK692" s="354">
        <v>10.672070707070706</v>
      </c>
      <c r="AL692" s="354">
        <v>13.52</v>
      </c>
      <c r="AM692" s="354">
        <v>2.15</v>
      </c>
      <c r="AN692" s="354">
        <v>1.1599999999999999</v>
      </c>
      <c r="AO692" s="354">
        <v>1.3118669852648348</v>
      </c>
      <c r="AP692" s="354">
        <v>10.786175507531109</v>
      </c>
      <c r="AQ692" s="354">
        <v>11.883470418470418</v>
      </c>
      <c r="AR692" s="354">
        <v>16.100185728250246</v>
      </c>
      <c r="AS692" s="354">
        <v>8.915937474858854</v>
      </c>
      <c r="AT692" s="354">
        <v>32.39</v>
      </c>
      <c r="AU692" s="354">
        <v>-3.76</v>
      </c>
      <c r="AV692" s="354">
        <v>6.27</v>
      </c>
      <c r="AW692" s="354">
        <v>12382</v>
      </c>
      <c r="AX692" s="354">
        <v>12887.18</v>
      </c>
      <c r="AY692" s="374">
        <v>-0.14519442406456343</v>
      </c>
      <c r="AZ692" s="374">
        <v>-0.62085889570552144</v>
      </c>
      <c r="BA692" s="374">
        <v>-0.52238805970149249</v>
      </c>
      <c r="BB692" s="374">
        <v>-0.61647727272727271</v>
      </c>
      <c r="BC692" s="374">
        <v>-0.52238805970149249</v>
      </c>
      <c r="BD692" s="354">
        <v>12.4</v>
      </c>
      <c r="BE692" s="374">
        <v>7.4620812717981988E-2</v>
      </c>
      <c r="BF692" s="374">
        <v>5.2770117824016041E-2</v>
      </c>
      <c r="BG692" s="354">
        <v>8.2100000000000009</v>
      </c>
      <c r="BH692" s="354">
        <v>7.84</v>
      </c>
      <c r="BI692" s="354">
        <v>5.32</v>
      </c>
      <c r="BJ692" s="354">
        <v>4.8499999999999996</v>
      </c>
      <c r="BK692" s="374">
        <v>-0.26190476190476192</v>
      </c>
      <c r="BL692" s="374">
        <v>-2.8912783751493427E-2</v>
      </c>
      <c r="BM692" s="354">
        <v>0.11</v>
      </c>
      <c r="BN692" s="354">
        <v>0.15</v>
      </c>
      <c r="BO692" s="374">
        <v>2.0076674584323041E-2</v>
      </c>
      <c r="BP692" s="374">
        <v>5.6924623550433387E-2</v>
      </c>
      <c r="BQ692" s="374">
        <v>6.9161389420538427E-2</v>
      </c>
      <c r="BR692" s="354">
        <v>1015</v>
      </c>
      <c r="BS692" s="354">
        <v>1405</v>
      </c>
      <c r="BT692" s="354">
        <v>1137</v>
      </c>
      <c r="BU692" s="354">
        <v>3179</v>
      </c>
      <c r="BV692" s="354">
        <v>746</v>
      </c>
      <c r="BW692" s="354">
        <v>141.41999999999999</v>
      </c>
      <c r="BX692" s="354">
        <v>6.71</v>
      </c>
      <c r="BY692" s="354">
        <v>6.74</v>
      </c>
      <c r="BZ692" s="354">
        <v>7.1317829457364343</v>
      </c>
      <c r="CA692" s="354">
        <v>34.46</v>
      </c>
      <c r="CB692" s="354">
        <v>0.57620957633492098</v>
      </c>
      <c r="CC692" s="354">
        <v>1.0995415848068106</v>
      </c>
      <c r="CD692" s="354">
        <v>0.53</v>
      </c>
      <c r="CE692" s="354">
        <v>2.2200000000000002</v>
      </c>
      <c r="CF692" s="354">
        <v>1.46</v>
      </c>
      <c r="CG692" s="354">
        <v>1.19</v>
      </c>
      <c r="CH692" s="353" t="s">
        <v>100</v>
      </c>
      <c r="CI692" s="355">
        <v>6815</v>
      </c>
    </row>
    <row r="693" spans="1:87" ht="13.5" thickBot="1">
      <c r="A693" s="353" t="s">
        <v>1634</v>
      </c>
      <c r="B693" s="353" t="s">
        <v>1635</v>
      </c>
      <c r="C693" s="353" t="s">
        <v>96</v>
      </c>
      <c r="D693" s="353" t="s">
        <v>97</v>
      </c>
      <c r="E693" s="353" t="s">
        <v>1315</v>
      </c>
      <c r="F693" s="353" t="s">
        <v>99</v>
      </c>
      <c r="G693" s="353">
        <v>10</v>
      </c>
      <c r="H693" s="353">
        <v>202210</v>
      </c>
      <c r="I693" s="353">
        <v>20221129</v>
      </c>
      <c r="J693" s="353">
        <v>20230307</v>
      </c>
      <c r="K693" s="354">
        <v>20201.43</v>
      </c>
      <c r="L693" s="354">
        <v>15.76</v>
      </c>
      <c r="M693" s="354">
        <v>1282</v>
      </c>
      <c r="N693" s="354">
        <v>1.23</v>
      </c>
      <c r="O693" s="354">
        <v>0.56999999999999995</v>
      </c>
      <c r="P693" s="354">
        <v>0.52</v>
      </c>
      <c r="Q693" s="354">
        <v>0.47</v>
      </c>
      <c r="R693" s="354">
        <v>0</v>
      </c>
      <c r="S693" s="354">
        <v>0</v>
      </c>
      <c r="T693" s="354">
        <v>3.25</v>
      </c>
      <c r="U693" s="354">
        <v>0.66</v>
      </c>
      <c r="V693" s="354">
        <v>2</v>
      </c>
      <c r="W693" s="354">
        <v>2.02</v>
      </c>
      <c r="X693" s="354">
        <v>2.15</v>
      </c>
      <c r="Y693" s="374">
        <f t="shared" si="24"/>
        <v>1.0000000000000009E-2</v>
      </c>
      <c r="Z693" s="374">
        <f t="shared" si="25"/>
        <v>6.4356435643564414E-2</v>
      </c>
      <c r="AA693" s="354">
        <v>3.93</v>
      </c>
      <c r="AB693" s="354">
        <v>4.34</v>
      </c>
      <c r="AC693" s="354">
        <v>7.8</v>
      </c>
      <c r="AD693" s="354">
        <v>7.8</v>
      </c>
      <c r="AE693" s="354">
        <v>7.34</v>
      </c>
      <c r="AF693" s="354">
        <v>1.8</v>
      </c>
      <c r="AG693" s="354">
        <v>21.987654320987655</v>
      </c>
      <c r="AH693" s="354">
        <v>0.66975308641975306</v>
      </c>
      <c r="AI693" s="354">
        <v>3.5439814814814814</v>
      </c>
      <c r="AJ693" s="354">
        <v>1.1350308641975309</v>
      </c>
      <c r="AK693" s="354">
        <v>4.4131156107119534</v>
      </c>
      <c r="AL693" s="354">
        <v>4.7699999999999996</v>
      </c>
      <c r="AM693" s="354">
        <v>1.02</v>
      </c>
      <c r="AN693" s="354">
        <v>0.71</v>
      </c>
      <c r="AO693" s="354">
        <v>1.0384067939359911</v>
      </c>
      <c r="AP693" s="354">
        <v>8.3494469525959367</v>
      </c>
      <c r="AQ693" s="354">
        <v>6.4425081645983013</v>
      </c>
      <c r="AR693" s="354">
        <v>20.115866757307955</v>
      </c>
      <c r="AS693" s="354">
        <v>3.2121913580246915</v>
      </c>
      <c r="AT693" s="354">
        <v>15.53</v>
      </c>
      <c r="AU693" s="354">
        <v>-3.13</v>
      </c>
      <c r="AV693" s="354">
        <v>2.56</v>
      </c>
      <c r="AW693" s="354">
        <v>28496</v>
      </c>
      <c r="AX693" s="354">
        <v>29007.57</v>
      </c>
      <c r="AY693" s="374">
        <v>2.9723519383292565E-2</v>
      </c>
      <c r="AZ693" s="374">
        <v>11.642857142857142</v>
      </c>
      <c r="BA693" s="374">
        <v>4.4407294832826745</v>
      </c>
      <c r="BB693" s="374">
        <v>11.48</v>
      </c>
      <c r="BC693" s="374">
        <v>4.4407294832826745</v>
      </c>
      <c r="BD693" s="354">
        <v>4.26</v>
      </c>
      <c r="BE693" s="374">
        <v>2.3034551827741612E-2</v>
      </c>
      <c r="BF693" s="374">
        <v>1.5392800141869126E-2</v>
      </c>
      <c r="BG693" s="354">
        <v>2.95</v>
      </c>
      <c r="BH693" s="354">
        <v>7.69</v>
      </c>
      <c r="BI693" s="354">
        <v>1.52</v>
      </c>
      <c r="BJ693" s="354">
        <v>4.1399999999999997</v>
      </c>
      <c r="BK693" s="374">
        <v>-0.67973002394948834</v>
      </c>
      <c r="BL693" s="374">
        <v>-0.1095592363840539</v>
      </c>
      <c r="BM693" s="354">
        <v>3.05</v>
      </c>
      <c r="BN693" s="354">
        <v>3.26</v>
      </c>
      <c r="BO693" s="374">
        <v>0.71668202764976963</v>
      </c>
      <c r="BP693" s="374">
        <v>4.2823087366991891E-2</v>
      </c>
      <c r="BQ693" s="374">
        <v>7.2572305894982786E-2</v>
      </c>
      <c r="BR693" s="354">
        <v>1064</v>
      </c>
      <c r="BS693" s="354">
        <v>4449</v>
      </c>
      <c r="BT693" s="354">
        <v>4253</v>
      </c>
      <c r="BU693" s="354">
        <v>7853</v>
      </c>
      <c r="BV693" s="354">
        <v>868</v>
      </c>
      <c r="BW693" s="354">
        <v>-74.67</v>
      </c>
      <c r="BX693" s="354">
        <v>3.05</v>
      </c>
      <c r="BY693" s="354">
        <v>3.05</v>
      </c>
      <c r="BZ693" s="354">
        <v>4.1595744680851068</v>
      </c>
      <c r="CA693" s="354">
        <v>28.29</v>
      </c>
      <c r="CB693" s="354">
        <v>0.65147138630674162</v>
      </c>
      <c r="CC693" s="354">
        <v>2.630079006772009</v>
      </c>
      <c r="CD693" s="354">
        <v>0.39</v>
      </c>
      <c r="CE693" s="354">
        <v>0.88</v>
      </c>
      <c r="CF693" s="354">
        <v>0.66</v>
      </c>
      <c r="CG693" s="354">
        <v>0.33</v>
      </c>
      <c r="CH693" s="353" t="s">
        <v>100</v>
      </c>
      <c r="CI693" s="355">
        <v>19909</v>
      </c>
    </row>
    <row r="694" spans="1:87" ht="13.5" thickBot="1">
      <c r="A694" s="353" t="s">
        <v>115</v>
      </c>
      <c r="B694" s="353" t="s">
        <v>1636</v>
      </c>
      <c r="C694" s="353" t="s">
        <v>96</v>
      </c>
      <c r="D694" s="353" t="s">
        <v>97</v>
      </c>
      <c r="E694" s="353" t="s">
        <v>120</v>
      </c>
      <c r="F694" s="353" t="s">
        <v>99</v>
      </c>
      <c r="G694" s="353">
        <v>10</v>
      </c>
      <c r="H694" s="353">
        <v>202210</v>
      </c>
      <c r="I694" s="353">
        <v>20221122</v>
      </c>
      <c r="J694" s="353">
        <v>20230227</v>
      </c>
      <c r="K694" s="354">
        <v>26360.79</v>
      </c>
      <c r="L694" s="354">
        <v>26.84</v>
      </c>
      <c r="M694" s="354">
        <v>982</v>
      </c>
      <c r="N694" s="354">
        <v>1</v>
      </c>
      <c r="O694" s="354">
        <v>0.84</v>
      </c>
      <c r="P694" s="354">
        <v>0.75</v>
      </c>
      <c r="Q694" s="354">
        <v>0.76</v>
      </c>
      <c r="R694" s="354">
        <v>1.19</v>
      </c>
      <c r="S694" s="354">
        <v>0</v>
      </c>
      <c r="T694" s="354">
        <v>2.21</v>
      </c>
      <c r="U694" s="354">
        <v>4.07</v>
      </c>
      <c r="V694" s="354">
        <v>4.07</v>
      </c>
      <c r="W694" s="354">
        <v>3.35</v>
      </c>
      <c r="X694" s="354">
        <v>3.66</v>
      </c>
      <c r="Y694" s="374">
        <f t="shared" si="24"/>
        <v>-0.17690417690417692</v>
      </c>
      <c r="Z694" s="374">
        <f t="shared" si="25"/>
        <v>9.2537313432835777E-2</v>
      </c>
      <c r="AA694" s="354">
        <v>21.26</v>
      </c>
      <c r="AB694" s="354">
        <v>2.73</v>
      </c>
      <c r="AC694" s="354">
        <v>6.59</v>
      </c>
      <c r="AD694" s="354">
        <v>8.02</v>
      </c>
      <c r="AE694" s="354">
        <v>7.34</v>
      </c>
      <c r="AF694" s="354">
        <v>2.93</v>
      </c>
      <c r="AG694" s="354">
        <v>60.677263969171491</v>
      </c>
      <c r="AH694" s="354">
        <v>3.0857418111753372</v>
      </c>
      <c r="AI694" s="354">
        <v>4.2996146435452793</v>
      </c>
      <c r="AJ694" s="354">
        <v>3.5375722543352599</v>
      </c>
      <c r="AK694" s="354">
        <v>6.2145104190006721</v>
      </c>
      <c r="AL694" s="354">
        <v>5.33</v>
      </c>
      <c r="AM694" s="354"/>
      <c r="AN694" s="354">
        <v>0.42</v>
      </c>
      <c r="AO694" s="354">
        <v>0.5856240572852992</v>
      </c>
      <c r="AP694" s="354">
        <v>6.7714999082063523</v>
      </c>
      <c r="AQ694" s="354">
        <v>8.264476809321085</v>
      </c>
      <c r="AR694" s="354">
        <v>10.044760348583878</v>
      </c>
      <c r="AS694" s="354">
        <v>3.0298651252408479</v>
      </c>
      <c r="AT694" s="354">
        <v>-2.97</v>
      </c>
      <c r="AU694" s="354">
        <v>3.2</v>
      </c>
      <c r="AV694" s="354">
        <v>-0.79</v>
      </c>
      <c r="AW694" s="354">
        <v>62983</v>
      </c>
      <c r="AX694" s="354">
        <v>57247.59</v>
      </c>
      <c r="AY694" s="374">
        <v>0.12090608944366955</v>
      </c>
      <c r="AZ694" s="374">
        <v>1.2865682137834036</v>
      </c>
      <c r="BA694" s="374">
        <v>0.5314846909300982</v>
      </c>
      <c r="BB694" s="374">
        <v>1.6766169154228858</v>
      </c>
      <c r="BC694" s="374">
        <v>0.5314846909300982</v>
      </c>
      <c r="BD694" s="354">
        <v>-181.32</v>
      </c>
      <c r="BE694" s="374">
        <v>0.3760656265079621</v>
      </c>
      <c r="BF694" s="374">
        <v>8.7384732907731758E-2</v>
      </c>
      <c r="BG694" s="354">
        <v>65.23</v>
      </c>
      <c r="BH694" s="354">
        <v>112.21</v>
      </c>
      <c r="BI694" s="354">
        <v>10.95</v>
      </c>
      <c r="BJ694" s="354">
        <v>10.67</v>
      </c>
      <c r="BK694" s="374">
        <v>-0.17723504369258347</v>
      </c>
      <c r="BL694" s="374">
        <v>-1.2558944477081117E-2</v>
      </c>
      <c r="BM694" s="354">
        <v>3.91</v>
      </c>
      <c r="BN694" s="354">
        <v>3.01</v>
      </c>
      <c r="BO694" s="374">
        <v>0.32796003746487667</v>
      </c>
      <c r="BP694" s="374">
        <v>0.11548434922063389</v>
      </c>
      <c r="BQ694" s="374">
        <v>0.1323941711951819</v>
      </c>
      <c r="BR694" s="354">
        <v>4676</v>
      </c>
      <c r="BS694" s="354">
        <v>5456</v>
      </c>
      <c r="BT694" s="354">
        <v>5069</v>
      </c>
      <c r="BU694" s="354">
        <v>10796</v>
      </c>
      <c r="BV694" s="354">
        <v>3203</v>
      </c>
      <c r="BW694" s="354">
        <v>-50.75</v>
      </c>
      <c r="BX694" s="354">
        <v>5.09</v>
      </c>
      <c r="BY694" s="354">
        <v>6.81</v>
      </c>
      <c r="BZ694" s="354">
        <v>20.690265486725664</v>
      </c>
      <c r="CA694" s="354"/>
      <c r="CB694" s="354">
        <v>1.0756213232435794</v>
      </c>
      <c r="CC694" s="354">
        <v>1.6796401689003122</v>
      </c>
      <c r="CD694" s="354">
        <v>-3.7</v>
      </c>
      <c r="CE694" s="354">
        <v>0.76</v>
      </c>
      <c r="CF694" s="354">
        <v>0.47</v>
      </c>
      <c r="CG694" s="354">
        <v>0.28999999999999998</v>
      </c>
      <c r="CH694" s="353" t="s">
        <v>100</v>
      </c>
      <c r="CI694" s="355">
        <v>-2918</v>
      </c>
    </row>
    <row r="695" spans="1:87" ht="13.5" thickBot="1">
      <c r="A695" s="353" t="s">
        <v>1637</v>
      </c>
      <c r="B695" s="353" t="s">
        <v>1638</v>
      </c>
      <c r="C695" s="353" t="s">
        <v>108</v>
      </c>
      <c r="D695" s="353" t="s">
        <v>129</v>
      </c>
      <c r="E695" s="353" t="s">
        <v>245</v>
      </c>
      <c r="F695" s="353" t="s">
        <v>105</v>
      </c>
      <c r="G695" s="353">
        <v>1</v>
      </c>
      <c r="H695" s="353">
        <v>202201</v>
      </c>
      <c r="I695" s="353">
        <v>20221206</v>
      </c>
      <c r="J695" s="353">
        <v>20230328</v>
      </c>
      <c r="K695" s="354">
        <v>5236.67</v>
      </c>
      <c r="L695" s="354">
        <v>61.87</v>
      </c>
      <c r="M695" s="354">
        <v>85</v>
      </c>
      <c r="N695" s="354">
        <v>0.81</v>
      </c>
      <c r="O695" s="354">
        <v>0.35</v>
      </c>
      <c r="P695" s="354">
        <v>0.33</v>
      </c>
      <c r="Q695" s="354">
        <v>0.38</v>
      </c>
      <c r="R695" s="354">
        <v>8.57</v>
      </c>
      <c r="S695" s="354">
        <v>-2.94</v>
      </c>
      <c r="T695" s="354">
        <v>-0.68</v>
      </c>
      <c r="U695" s="354">
        <v>0.61</v>
      </c>
      <c r="V695" s="354">
        <v>1.34</v>
      </c>
      <c r="W695" s="354">
        <v>1.29</v>
      </c>
      <c r="X695" s="354">
        <v>1.79</v>
      </c>
      <c r="Y695" s="374">
        <f t="shared" si="24"/>
        <v>-3.7313432835820892E-2</v>
      </c>
      <c r="Z695" s="374">
        <f t="shared" si="25"/>
        <v>0.38759689922480622</v>
      </c>
      <c r="AA695" s="354">
        <v>-2.78</v>
      </c>
      <c r="AB695" s="354">
        <v>26.27</v>
      </c>
      <c r="AC695" s="354">
        <v>52.43</v>
      </c>
      <c r="AD695" s="354">
        <v>48.04</v>
      </c>
      <c r="AE695" s="354">
        <v>34.56</v>
      </c>
      <c r="AF695" s="354">
        <v>1.83</v>
      </c>
      <c r="AG695" s="354">
        <v>9.8283592678427834</v>
      </c>
      <c r="AH695" s="354">
        <v>-0.69469800879723786</v>
      </c>
      <c r="AI695" s="354">
        <v>1.7229816014756658</v>
      </c>
      <c r="AJ695" s="354">
        <v>0.94566759684056201</v>
      </c>
      <c r="AK695" s="354">
        <v>35.212215817068817</v>
      </c>
      <c r="AL695" s="354">
        <v>24.69</v>
      </c>
      <c r="AM695" s="354">
        <v>2.78</v>
      </c>
      <c r="AN695" s="354">
        <v>6.3</v>
      </c>
      <c r="AO695" s="354">
        <v>7.1210403703543292</v>
      </c>
      <c r="AP695" s="354">
        <v>48.299745732284492</v>
      </c>
      <c r="AQ695" s="354">
        <v>40.620365917263719</v>
      </c>
      <c r="AR695" s="354">
        <v>74.009243157407752</v>
      </c>
      <c r="AS695" s="354">
        <v>2.4854207066168472</v>
      </c>
      <c r="AT695" s="354">
        <v>22.25</v>
      </c>
      <c r="AU695" s="354">
        <v>36.18</v>
      </c>
      <c r="AV695" s="354">
        <v>3.13</v>
      </c>
      <c r="AW695" s="354">
        <v>756.56</v>
      </c>
      <c r="AX695" s="354">
        <v>849.49</v>
      </c>
      <c r="AY695" s="374">
        <v>0.37890912098467461</v>
      </c>
      <c r="AZ695" s="374">
        <v>-0.77727914481645821</v>
      </c>
      <c r="BA695" s="374">
        <v>-0.5582941588967093</v>
      </c>
      <c r="BB695" s="374">
        <v>-0.79661016949152541</v>
      </c>
      <c r="BC695" s="374">
        <v>-0.5582941588967093</v>
      </c>
      <c r="BD695" s="354">
        <v>2.82</v>
      </c>
      <c r="BE695" s="374">
        <v>-1.0631326619238811E-2</v>
      </c>
      <c r="BF695" s="374">
        <v>-2.7974132307665937E-2</v>
      </c>
      <c r="BG695" s="354">
        <v>2.5099999999999998</v>
      </c>
      <c r="BH695" s="354">
        <v>7.11</v>
      </c>
      <c r="BI695" s="354">
        <v>1.71</v>
      </c>
      <c r="BJ695" s="354">
        <v>6.5</v>
      </c>
      <c r="BK695" s="374">
        <v>-0.45114469241538335</v>
      </c>
      <c r="BL695" s="374">
        <v>-7.908888792642961E-2</v>
      </c>
      <c r="BM695" s="354">
        <v>0</v>
      </c>
      <c r="BN695" s="354">
        <v>0</v>
      </c>
      <c r="BO695" s="374">
        <v>0</v>
      </c>
      <c r="BP695" s="374">
        <v>-1.1450436934188854E-2</v>
      </c>
      <c r="BQ695" s="374">
        <v>1.5587070987976955E-2</v>
      </c>
      <c r="BR695" s="354">
        <v>-30.17</v>
      </c>
      <c r="BS695" s="354">
        <v>111.47</v>
      </c>
      <c r="BT695" s="354">
        <v>209.48</v>
      </c>
      <c r="BU695" s="354">
        <v>922.08</v>
      </c>
      <c r="BV695" s="354">
        <v>-44.29</v>
      </c>
      <c r="BW695" s="354">
        <v>-601.35</v>
      </c>
      <c r="BX695" s="354">
        <v>-7.07</v>
      </c>
      <c r="BY695" s="354">
        <v>6.32</v>
      </c>
      <c r="BZ695" s="354">
        <v>-0.70004680500144878</v>
      </c>
      <c r="CA695" s="354">
        <v>0</v>
      </c>
      <c r="CB695" s="354">
        <v>0.38555715836524718</v>
      </c>
      <c r="CC695" s="354">
        <v>6.430574142376865</v>
      </c>
      <c r="CD695" s="354">
        <v>0</v>
      </c>
      <c r="CE695" s="354">
        <v>3.01</v>
      </c>
      <c r="CF695" s="354">
        <v>2.29</v>
      </c>
      <c r="CG695" s="354">
        <v>1.72</v>
      </c>
      <c r="CH695" s="353" t="s">
        <v>100</v>
      </c>
      <c r="CI695" s="355">
        <v>1852.57</v>
      </c>
    </row>
    <row r="696" spans="1:87" ht="13.5" thickBot="1">
      <c r="A696" s="353" t="s">
        <v>1639</v>
      </c>
      <c r="B696" s="353" t="s">
        <v>1640</v>
      </c>
      <c r="C696" s="353" t="s">
        <v>96</v>
      </c>
      <c r="D696" s="353" t="s">
        <v>123</v>
      </c>
      <c r="E696" s="353" t="s">
        <v>344</v>
      </c>
      <c r="F696" s="353" t="s">
        <v>105</v>
      </c>
      <c r="G696" s="353">
        <v>12</v>
      </c>
      <c r="H696" s="353">
        <v>202112</v>
      </c>
      <c r="I696" s="353">
        <v>20221109</v>
      </c>
      <c r="J696" s="353">
        <v>20230227</v>
      </c>
      <c r="K696" s="354">
        <v>7428.77</v>
      </c>
      <c r="L696" s="354">
        <v>19.52</v>
      </c>
      <c r="M696" s="354">
        <v>380.57</v>
      </c>
      <c r="N696" s="354">
        <v>0.7</v>
      </c>
      <c r="O696" s="354">
        <v>0.42</v>
      </c>
      <c r="P696" s="354">
        <v>0.4</v>
      </c>
      <c r="Q696" s="354">
        <v>0.41</v>
      </c>
      <c r="R696" s="354">
        <v>-7.14</v>
      </c>
      <c r="S696" s="354">
        <v>0</v>
      </c>
      <c r="T696" s="354">
        <v>-3.45</v>
      </c>
      <c r="U696" s="354">
        <v>1.71</v>
      </c>
      <c r="V696" s="354">
        <v>1.76</v>
      </c>
      <c r="W696" s="354">
        <v>1.66</v>
      </c>
      <c r="X696" s="354">
        <v>1.65</v>
      </c>
      <c r="Y696" s="374">
        <f t="shared" si="24"/>
        <v>-5.6818181818181879E-2</v>
      </c>
      <c r="Z696" s="374">
        <f t="shared" si="25"/>
        <v>-6.0240963855421326E-3</v>
      </c>
      <c r="AA696" s="354">
        <v>1.72</v>
      </c>
      <c r="AB696" s="354"/>
      <c r="AC696" s="354">
        <v>11.41</v>
      </c>
      <c r="AD696" s="354">
        <v>11.78</v>
      </c>
      <c r="AE696" s="354">
        <v>11.81</v>
      </c>
      <c r="AF696" s="354"/>
      <c r="AG696" s="354">
        <v>2.7003786438770701</v>
      </c>
      <c r="AH696" s="354">
        <v>0.25821079363148369</v>
      </c>
      <c r="AI696" s="354">
        <v>0.97732090448746223</v>
      </c>
      <c r="AJ696" s="354">
        <v>0.84446404403825981</v>
      </c>
      <c r="AK696" s="354">
        <v>19.379509752666891</v>
      </c>
      <c r="AL696" s="354">
        <v>11.72</v>
      </c>
      <c r="AM696" s="354">
        <v>0.95</v>
      </c>
      <c r="AN696" s="354">
        <v>8.75</v>
      </c>
      <c r="AO696" s="354">
        <v>7.3332766826820199</v>
      </c>
      <c r="AP696" s="354">
        <v>10.507513987260982</v>
      </c>
      <c r="AQ696" s="354">
        <v>20.262151001406576</v>
      </c>
      <c r="AR696" s="354">
        <v>23.449931211824364</v>
      </c>
      <c r="AS696" s="354">
        <v>0.53679840635026843</v>
      </c>
      <c r="AT696" s="354">
        <v>20.6</v>
      </c>
      <c r="AU696" s="354">
        <v>4.1399999999999997</v>
      </c>
      <c r="AV696" s="354">
        <v>3.8</v>
      </c>
      <c r="AW696" s="354">
        <v>767.07</v>
      </c>
      <c r="AX696" s="354">
        <v>947.1</v>
      </c>
      <c r="AY696" s="374">
        <v>3.8811560994239006E-2</v>
      </c>
      <c r="AZ696" s="374">
        <v>0.89638526739898894</v>
      </c>
      <c r="BA696" s="374">
        <v>6.8574608762983255E-2</v>
      </c>
      <c r="BB696" s="374">
        <v>0.90003960637357927</v>
      </c>
      <c r="BC696" s="374">
        <v>6.8574608762983255E-2</v>
      </c>
      <c r="BD696" s="354">
        <v>1.66</v>
      </c>
      <c r="BE696" s="374">
        <v>9.7117666271480368E-3</v>
      </c>
      <c r="BF696" s="374">
        <v>6.4189932218800556E-3</v>
      </c>
      <c r="BG696" s="354">
        <v>1.21</v>
      </c>
      <c r="BH696" s="354">
        <v>1.75</v>
      </c>
      <c r="BI696" s="354">
        <v>0.85</v>
      </c>
      <c r="BJ696" s="354">
        <v>1.63</v>
      </c>
      <c r="BK696" s="374">
        <v>-0.22481546485430129</v>
      </c>
      <c r="BL696" s="374">
        <v>-8.1365201858772065E-2</v>
      </c>
      <c r="BM696" s="354">
        <v>6.35</v>
      </c>
      <c r="BN696" s="354">
        <v>4.3899999999999997</v>
      </c>
      <c r="BO696" s="374">
        <v>22.806947444670858</v>
      </c>
      <c r="BP696" s="374">
        <v>1.3633093644745704E-2</v>
      </c>
      <c r="BQ696" s="374">
        <v>4.4586274764427655E-2</v>
      </c>
      <c r="BR696" s="354">
        <v>192.55</v>
      </c>
      <c r="BS696" s="354">
        <v>475.85</v>
      </c>
      <c r="BT696" s="354">
        <v>381.32</v>
      </c>
      <c r="BU696" s="354">
        <v>3028.12</v>
      </c>
      <c r="BV696" s="354">
        <v>98.02</v>
      </c>
      <c r="BW696" s="354">
        <v>86.28</v>
      </c>
      <c r="BX696" s="354">
        <v>8.1300000000000008</v>
      </c>
      <c r="BY696" s="354">
        <v>8.1300000000000008</v>
      </c>
      <c r="BZ696" s="354">
        <v>1.0883463968227003</v>
      </c>
      <c r="CA696" s="354">
        <v>0.91</v>
      </c>
      <c r="CB696" s="354">
        <v>0.44777869912196472</v>
      </c>
      <c r="CC696" s="354">
        <v>0.45771869266110565</v>
      </c>
      <c r="CD696" s="354">
        <v>0.01</v>
      </c>
      <c r="CE696" s="354">
        <v>0</v>
      </c>
      <c r="CF696" s="354">
        <v>1.69</v>
      </c>
      <c r="CG696" s="354">
        <v>0</v>
      </c>
      <c r="CH696" s="353" t="s">
        <v>100</v>
      </c>
      <c r="CI696" s="355">
        <v>3344.32</v>
      </c>
    </row>
    <row r="697" spans="1:87" ht="13.5" thickBot="1">
      <c r="A697" s="353" t="s">
        <v>1641</v>
      </c>
      <c r="B697" s="353" t="s">
        <v>1642</v>
      </c>
      <c r="C697" s="353" t="s">
        <v>96</v>
      </c>
      <c r="D697" s="353" t="s">
        <v>176</v>
      </c>
      <c r="E697" s="353" t="s">
        <v>378</v>
      </c>
      <c r="F697" s="353" t="s">
        <v>105</v>
      </c>
      <c r="G697" s="353">
        <v>12</v>
      </c>
      <c r="H697" s="353">
        <v>202112</v>
      </c>
      <c r="I697" s="353">
        <v>20221104</v>
      </c>
      <c r="J697" s="353">
        <v>20230209</v>
      </c>
      <c r="K697" s="354">
        <v>5090.7299999999996</v>
      </c>
      <c r="L697" s="354">
        <v>19.149999999999999</v>
      </c>
      <c r="M697" s="354">
        <v>265.83</v>
      </c>
      <c r="N697" s="354">
        <v>0.55000000000000004</v>
      </c>
      <c r="O697" s="354">
        <v>0.3</v>
      </c>
      <c r="P697" s="354">
        <v>0.32</v>
      </c>
      <c r="Q697" s="354">
        <v>0.3</v>
      </c>
      <c r="R697" s="354">
        <v>7</v>
      </c>
      <c r="S697" s="354">
        <v>7</v>
      </c>
      <c r="T697" s="354">
        <v>8.6199999999999992</v>
      </c>
      <c r="U697" s="354">
        <v>1.07</v>
      </c>
      <c r="V697" s="354">
        <v>0.96</v>
      </c>
      <c r="W697" s="354">
        <v>1.2</v>
      </c>
      <c r="X697" s="354">
        <v>1.36</v>
      </c>
      <c r="Y697" s="374">
        <f t="shared" si="24"/>
        <v>0.25</v>
      </c>
      <c r="Z697" s="374">
        <f t="shared" si="25"/>
        <v>0.13333333333333353</v>
      </c>
      <c r="AA697" s="354"/>
      <c r="AB697" s="354">
        <v>14.98</v>
      </c>
      <c r="AC697" s="354">
        <v>16.510000000000002</v>
      </c>
      <c r="AD697" s="354">
        <v>15.96</v>
      </c>
      <c r="AE697" s="354">
        <v>14.1</v>
      </c>
      <c r="AF697" s="354">
        <v>1.07</v>
      </c>
      <c r="AG697" s="354">
        <v>8.9097744360902258</v>
      </c>
      <c r="AH697" s="354">
        <v>0.5714285714285714</v>
      </c>
      <c r="AI697" s="354">
        <v>1.4962406015037597</v>
      </c>
      <c r="AJ697" s="354">
        <v>1.0902255639097744</v>
      </c>
      <c r="AK697" s="354">
        <v>13.032663316582914</v>
      </c>
      <c r="AL697" s="354">
        <v>10.95</v>
      </c>
      <c r="AM697" s="354">
        <v>2.96</v>
      </c>
      <c r="AN697" s="354">
        <v>2.09</v>
      </c>
      <c r="AO697" s="354">
        <v>2.5443037974683542</v>
      </c>
      <c r="AP697" s="354">
        <v>11.573896353166989</v>
      </c>
      <c r="AQ697" s="354">
        <v>15.150753768844222</v>
      </c>
      <c r="AR697" s="354">
        <v>20.793103448275861</v>
      </c>
      <c r="AS697" s="354">
        <v>0.53759398496240607</v>
      </c>
      <c r="AT697" s="354">
        <v>6.46</v>
      </c>
      <c r="AU697" s="354"/>
      <c r="AV697" s="354">
        <v>38.72</v>
      </c>
      <c r="AW697" s="354">
        <v>2194</v>
      </c>
      <c r="AX697" s="354">
        <v>2464.25</v>
      </c>
      <c r="AY697" s="374">
        <v>0.38720283257460802</v>
      </c>
      <c r="AZ697" s="374">
        <v>-0.24198250728862977</v>
      </c>
      <c r="BA697" s="374">
        <v>0.53019023986765923</v>
      </c>
      <c r="BB697" s="374">
        <v>-0.24908790073459924</v>
      </c>
      <c r="BC697" s="374">
        <v>0.53019023986765923</v>
      </c>
      <c r="BD697" s="354">
        <v>17.02</v>
      </c>
      <c r="BE697" s="374">
        <v>9.8141263940520446E-2</v>
      </c>
      <c r="BF697" s="374">
        <v>6.163828061638281E-2</v>
      </c>
      <c r="BG697" s="354">
        <v>11.79</v>
      </c>
      <c r="BH697" s="354"/>
      <c r="BI697" s="354">
        <v>8.08</v>
      </c>
      <c r="BJ697" s="354"/>
      <c r="BK697" s="374">
        <v>-0.271356783919598</v>
      </c>
      <c r="BL697" s="374">
        <v>-4.5569620253164557E-2</v>
      </c>
      <c r="BM697" s="354">
        <v>0</v>
      </c>
      <c r="BN697" s="354"/>
      <c r="BO697" s="374">
        <v>0</v>
      </c>
      <c r="BP697" s="374">
        <v>2.9304029304029304E-2</v>
      </c>
      <c r="BQ697" s="374">
        <v>5.5909003277424332E-2</v>
      </c>
      <c r="BR697" s="354">
        <v>186</v>
      </c>
      <c r="BS697" s="354">
        <v>443</v>
      </c>
      <c r="BT697" s="354">
        <v>464.75</v>
      </c>
      <c r="BU697" s="354">
        <v>820</v>
      </c>
      <c r="BV697" s="354">
        <v>78</v>
      </c>
      <c r="BW697" s="354">
        <v>-24.27</v>
      </c>
      <c r="BX697" s="354">
        <v>7.59</v>
      </c>
      <c r="BY697" s="354">
        <v>11.82</v>
      </c>
      <c r="BZ697" s="354">
        <v>9.1034482758620694</v>
      </c>
      <c r="CA697" s="354">
        <v>28.09</v>
      </c>
      <c r="CB697" s="354">
        <v>0.50532680679527786</v>
      </c>
      <c r="CC697" s="354">
        <v>1.618042226487524</v>
      </c>
      <c r="CD697" s="354">
        <v>0.39</v>
      </c>
      <c r="CE697" s="354">
        <v>0.88</v>
      </c>
      <c r="CF697" s="354">
        <v>0.78</v>
      </c>
      <c r="CG697" s="354">
        <v>0.19</v>
      </c>
      <c r="CH697" s="353" t="s">
        <v>100</v>
      </c>
      <c r="CI697" s="355">
        <v>1655</v>
      </c>
    </row>
    <row r="698" spans="1:87" ht="13.5" thickBot="1">
      <c r="A698" s="353" t="s">
        <v>1643</v>
      </c>
      <c r="B698" s="353" t="s">
        <v>1644</v>
      </c>
      <c r="C698" s="353" t="s">
        <v>96</v>
      </c>
      <c r="D698" s="353" t="s">
        <v>123</v>
      </c>
      <c r="E698" s="353" t="s">
        <v>344</v>
      </c>
      <c r="F698" s="353" t="s">
        <v>105</v>
      </c>
      <c r="G698" s="353">
        <v>12</v>
      </c>
      <c r="H698" s="353">
        <v>202112</v>
      </c>
      <c r="I698" s="353">
        <v>20221019</v>
      </c>
      <c r="J698" s="353">
        <v>20230208</v>
      </c>
      <c r="K698" s="354">
        <v>10176.51</v>
      </c>
      <c r="L698" s="354">
        <v>55.46</v>
      </c>
      <c r="M698" s="354">
        <v>183</v>
      </c>
      <c r="N698" s="354">
        <v>0.82</v>
      </c>
      <c r="O698" s="354">
        <v>0.48</v>
      </c>
      <c r="P698" s="354">
        <v>0.48</v>
      </c>
      <c r="Q698" s="354">
        <v>0.51</v>
      </c>
      <c r="R698" s="354">
        <v>4.17</v>
      </c>
      <c r="S698" s="354">
        <v>2.08</v>
      </c>
      <c r="T698" s="354">
        <v>4.3899999999999997</v>
      </c>
      <c r="U698" s="354">
        <v>1.92</v>
      </c>
      <c r="V698" s="354">
        <v>1.62</v>
      </c>
      <c r="W698" s="354">
        <v>1.94</v>
      </c>
      <c r="X698" s="354">
        <v>2.17</v>
      </c>
      <c r="Y698" s="374">
        <f t="shared" si="24"/>
        <v>0.19753086419753085</v>
      </c>
      <c r="Z698" s="374">
        <f t="shared" si="25"/>
        <v>0.11855670103092786</v>
      </c>
      <c r="AA698" s="354">
        <v>14.02</v>
      </c>
      <c r="AB698" s="354"/>
      <c r="AC698" s="354">
        <v>28.89</v>
      </c>
      <c r="AD698" s="354">
        <v>28.63</v>
      </c>
      <c r="AE698" s="354">
        <v>25.5</v>
      </c>
      <c r="AF698" s="354"/>
      <c r="AG698" s="354">
        <v>3.4048653648151057</v>
      </c>
      <c r="AH698" s="354">
        <v>0.91037118475472478</v>
      </c>
      <c r="AI698" s="354">
        <v>1.8176069897445739</v>
      </c>
      <c r="AJ698" s="354">
        <v>1.1128911226288327</v>
      </c>
      <c r="AK698" s="354">
        <v>29.577351046363891</v>
      </c>
      <c r="AL698" s="354">
        <v>31.32</v>
      </c>
      <c r="AM698" s="354">
        <v>1.59</v>
      </c>
      <c r="AN698" s="354">
        <v>17.39</v>
      </c>
      <c r="AO698" s="354">
        <v>19.294547902283679</v>
      </c>
      <c r="AP698" s="354">
        <v>31.481614218773085</v>
      </c>
      <c r="AQ698" s="354">
        <v>36.143862921369887</v>
      </c>
      <c r="AR698" s="354">
        <v>59.031235442932115</v>
      </c>
      <c r="AS698" s="354">
        <v>0.21605035222123337</v>
      </c>
      <c r="AT698" s="354">
        <v>34.83</v>
      </c>
      <c r="AU698" s="354">
        <v>29.2</v>
      </c>
      <c r="AV698" s="354">
        <v>36.99</v>
      </c>
      <c r="AW698" s="354">
        <v>452.24</v>
      </c>
      <c r="AX698" s="354">
        <v>625.91</v>
      </c>
      <c r="AY698" s="374">
        <v>0.37114952531405682</v>
      </c>
      <c r="AZ698" s="374">
        <v>0.6784812114707538</v>
      </c>
      <c r="BA698" s="374">
        <v>0.47138761643388394</v>
      </c>
      <c r="BB698" s="374">
        <v>0.56862745098039225</v>
      </c>
      <c r="BC698" s="374">
        <v>0.47138761643388394</v>
      </c>
      <c r="BD698" s="354">
        <v>2.91</v>
      </c>
      <c r="BE698" s="374">
        <v>2.6655324549033983E-2</v>
      </c>
      <c r="BF698" s="374">
        <v>1.7952245725557456E-2</v>
      </c>
      <c r="BG698" s="354">
        <v>2.2000000000000002</v>
      </c>
      <c r="BH698" s="354">
        <v>2.0499999999999998</v>
      </c>
      <c r="BI698" s="354">
        <v>2.1</v>
      </c>
      <c r="BJ698" s="354">
        <v>1.96</v>
      </c>
      <c r="BK698" s="374">
        <v>-0.38771630561058429</v>
      </c>
      <c r="BL698" s="374">
        <v>-0.20697319617922977</v>
      </c>
      <c r="BM698" s="354">
        <v>2.27</v>
      </c>
      <c r="BN698" s="354">
        <v>1.84</v>
      </c>
      <c r="BO698" s="374">
        <v>1.3016668583587323</v>
      </c>
      <c r="BP698" s="374">
        <v>1.6933987811657829E-2</v>
      </c>
      <c r="BQ698" s="374">
        <v>2.0701099751280372E-2</v>
      </c>
      <c r="BR698" s="354">
        <v>176.38</v>
      </c>
      <c r="BS698" s="354">
        <v>316.44</v>
      </c>
      <c r="BT698" s="354">
        <v>268.29000000000002</v>
      </c>
      <c r="BU698" s="354">
        <v>1399.56</v>
      </c>
      <c r="BV698" s="354">
        <v>128.24</v>
      </c>
      <c r="BW698" s="354">
        <v>67.849999999999994</v>
      </c>
      <c r="BX698" s="354">
        <v>27.6</v>
      </c>
      <c r="BY698" s="354">
        <v>27.6</v>
      </c>
      <c r="BZ698" s="354">
        <v>3.9375788285796474</v>
      </c>
      <c r="CA698" s="354">
        <v>22.81</v>
      </c>
      <c r="CB698" s="354">
        <v>0.26435072460608561</v>
      </c>
      <c r="CC698" s="354">
        <v>5.7194880929483158</v>
      </c>
      <c r="CD698" s="354">
        <v>0.3</v>
      </c>
      <c r="CE698" s="354">
        <v>0.44</v>
      </c>
      <c r="CF698" s="354">
        <v>0.84</v>
      </c>
      <c r="CG698" s="354">
        <v>0.67</v>
      </c>
      <c r="CH698" s="353">
        <v>155.68</v>
      </c>
      <c r="CI698" s="355">
        <v>4912.0200000000004</v>
      </c>
    </row>
    <row r="699" spans="1:87" ht="13.5" thickBot="1">
      <c r="A699" s="353" t="s">
        <v>1645</v>
      </c>
      <c r="B699" s="353" t="s">
        <v>1646</v>
      </c>
      <c r="C699" s="353" t="s">
        <v>96</v>
      </c>
      <c r="D699" s="353" t="s">
        <v>143</v>
      </c>
      <c r="E699" s="353" t="s">
        <v>1647</v>
      </c>
      <c r="F699" s="353" t="s">
        <v>99</v>
      </c>
      <c r="G699" s="353">
        <v>10</v>
      </c>
      <c r="H699" s="353">
        <v>202210</v>
      </c>
      <c r="I699" s="353">
        <v>20221130</v>
      </c>
      <c r="J699" s="353">
        <v>20230307</v>
      </c>
      <c r="K699" s="354">
        <v>24966.12</v>
      </c>
      <c r="L699" s="354">
        <v>45.69</v>
      </c>
      <c r="M699" s="354">
        <v>546</v>
      </c>
      <c r="N699" s="354">
        <v>0.16</v>
      </c>
      <c r="O699" s="354">
        <v>0.5</v>
      </c>
      <c r="P699" s="354">
        <v>0.46</v>
      </c>
      <c r="Q699" s="354">
        <v>0.48</v>
      </c>
      <c r="R699" s="354">
        <v>2</v>
      </c>
      <c r="S699" s="354">
        <v>-2.44</v>
      </c>
      <c r="T699" s="354">
        <v>1.56</v>
      </c>
      <c r="U699" s="354">
        <v>1.83</v>
      </c>
      <c r="V699" s="354">
        <v>1.81</v>
      </c>
      <c r="W699" s="354">
        <v>1.89</v>
      </c>
      <c r="X699" s="354">
        <v>2.0099999999999998</v>
      </c>
      <c r="Y699" s="374">
        <f t="shared" si="24"/>
        <v>4.4198895027624197E-2</v>
      </c>
      <c r="Z699" s="374">
        <f t="shared" si="25"/>
        <v>6.3492063492063489E-2</v>
      </c>
      <c r="AA699" s="354">
        <v>1.1000000000000001</v>
      </c>
      <c r="AB699" s="354">
        <v>6.52</v>
      </c>
      <c r="AC699" s="354">
        <v>24.97</v>
      </c>
      <c r="AD699" s="354">
        <v>24.19</v>
      </c>
      <c r="AE699" s="354">
        <v>22.71</v>
      </c>
      <c r="AF699" s="354">
        <v>3.71</v>
      </c>
      <c r="AG699" s="354">
        <v>22.809427823944137</v>
      </c>
      <c r="AH699" s="354">
        <v>1.8307638229042515</v>
      </c>
      <c r="AI699" s="354">
        <v>2.0779018441523727</v>
      </c>
      <c r="AJ699" s="354">
        <v>1.5672622218804753</v>
      </c>
      <c r="AK699" s="354">
        <v>21.974088972728083</v>
      </c>
      <c r="AL699" s="354">
        <v>19.760000000000002</v>
      </c>
      <c r="AM699" s="354">
        <v>3.31</v>
      </c>
      <c r="AN699" s="354">
        <v>2</v>
      </c>
      <c r="AO699" s="354">
        <v>2.1877958112518967</v>
      </c>
      <c r="AP699" s="354">
        <v>17.002544756139855</v>
      </c>
      <c r="AQ699" s="354">
        <v>24.01574972884913</v>
      </c>
      <c r="AR699" s="354">
        <v>31.84047312159559</v>
      </c>
      <c r="AS699" s="354">
        <v>1.8275947295285904</v>
      </c>
      <c r="AT699" s="354">
        <v>13.8</v>
      </c>
      <c r="AU699" s="354">
        <v>6.45</v>
      </c>
      <c r="AV699" s="354">
        <v>9.42</v>
      </c>
      <c r="AW699" s="354">
        <v>12458.81</v>
      </c>
      <c r="AX699" s="354">
        <v>12771.06</v>
      </c>
      <c r="AY699" s="374">
        <v>0.18501681122327385</v>
      </c>
      <c r="AZ699" s="374">
        <v>8.3362515719945999E-4</v>
      </c>
      <c r="BA699" s="374">
        <v>2.0340477359073642E-2</v>
      </c>
      <c r="BB699" s="374">
        <v>-5.9171597633136145E-3</v>
      </c>
      <c r="BC699" s="374">
        <v>2.0340477359073642E-2</v>
      </c>
      <c r="BD699" s="354">
        <v>13.62</v>
      </c>
      <c r="BE699" s="374">
        <v>0.11092153876744568</v>
      </c>
      <c r="BF699" s="374">
        <v>8.6925972531730997E-2</v>
      </c>
      <c r="BG699" s="354">
        <v>9.4</v>
      </c>
      <c r="BH699" s="354">
        <v>13.47</v>
      </c>
      <c r="BI699" s="354">
        <v>7.63</v>
      </c>
      <c r="BJ699" s="354">
        <v>10.34</v>
      </c>
      <c r="BK699" s="374">
        <v>-0.24574771118709896</v>
      </c>
      <c r="BL699" s="374">
        <v>-2.2387217523091699E-2</v>
      </c>
      <c r="BM699" s="354">
        <v>2.2799999999999998</v>
      </c>
      <c r="BN699" s="354">
        <v>2.0299999999999998</v>
      </c>
      <c r="BO699" s="374">
        <v>0.56806890489576367</v>
      </c>
      <c r="BP699" s="374">
        <v>4.0095572117920537E-2</v>
      </c>
      <c r="BQ699" s="374">
        <v>3.4324621591775628E-2</v>
      </c>
      <c r="BR699" s="354">
        <v>1340.62</v>
      </c>
      <c r="BS699" s="354">
        <v>1603.37</v>
      </c>
      <c r="BT699" s="354">
        <v>1262.74</v>
      </c>
      <c r="BU699" s="354">
        <v>3290.55</v>
      </c>
      <c r="BV699" s="354">
        <v>999.99</v>
      </c>
      <c r="BW699" s="354">
        <v>10.029999999999999</v>
      </c>
      <c r="BX699" s="354">
        <v>8.0299999999999994</v>
      </c>
      <c r="BY699" s="354">
        <v>8.0299999999999994</v>
      </c>
      <c r="BZ699" s="354">
        <v>20.996672798528355</v>
      </c>
      <c r="CA699" s="354">
        <v>30.38</v>
      </c>
      <c r="CB699" s="354">
        <v>0.43336094553517612</v>
      </c>
      <c r="CC699" s="354">
        <v>1.4454442927968505</v>
      </c>
      <c r="CD699" s="354">
        <v>0.44</v>
      </c>
      <c r="CE699" s="354">
        <v>2.4700000000000002</v>
      </c>
      <c r="CF699" s="354">
        <v>1.3</v>
      </c>
      <c r="CG699" s="354">
        <v>0.71</v>
      </c>
      <c r="CH699" s="353" t="s">
        <v>100</v>
      </c>
      <c r="CI699" s="355">
        <v>7540.22</v>
      </c>
    </row>
    <row r="700" spans="1:87" ht="13.5" thickBot="1">
      <c r="A700" s="353" t="s">
        <v>1648</v>
      </c>
      <c r="B700" s="353" t="s">
        <v>1649</v>
      </c>
      <c r="C700" s="353" t="s">
        <v>108</v>
      </c>
      <c r="D700" s="353" t="s">
        <v>129</v>
      </c>
      <c r="E700" s="353" t="s">
        <v>299</v>
      </c>
      <c r="F700" s="353" t="s">
        <v>105</v>
      </c>
      <c r="G700" s="353">
        <v>12</v>
      </c>
      <c r="H700" s="353">
        <v>202112</v>
      </c>
      <c r="I700" s="353">
        <v>20221101</v>
      </c>
      <c r="J700" s="353">
        <v>20230227</v>
      </c>
      <c r="K700" s="354">
        <v>3329.49</v>
      </c>
      <c r="L700" s="354">
        <v>56.13</v>
      </c>
      <c r="M700" s="354">
        <v>59</v>
      </c>
      <c r="N700" s="354">
        <v>0.57999999999999996</v>
      </c>
      <c r="O700" s="354">
        <v>0.1</v>
      </c>
      <c r="P700" s="354">
        <v>0.54</v>
      </c>
      <c r="Q700" s="354">
        <v>0.45</v>
      </c>
      <c r="R700" s="354">
        <v>850</v>
      </c>
      <c r="S700" s="354">
        <v>42.5</v>
      </c>
      <c r="T700" s="354">
        <v>273.35000000000002</v>
      </c>
      <c r="U700" s="354">
        <v>2.66</v>
      </c>
      <c r="V700" s="354">
        <v>0.64</v>
      </c>
      <c r="W700" s="354">
        <v>2.7</v>
      </c>
      <c r="X700" s="354">
        <v>2.5</v>
      </c>
      <c r="Y700" s="374">
        <f t="shared" si="24"/>
        <v>3.21875</v>
      </c>
      <c r="Z700" s="374">
        <f t="shared" si="25"/>
        <v>-7.4074074074074181E-2</v>
      </c>
      <c r="AA700" s="354"/>
      <c r="AB700" s="354"/>
      <c r="AC700" s="354">
        <v>21.1</v>
      </c>
      <c r="AD700" s="354">
        <v>20.8</v>
      </c>
      <c r="AE700" s="354">
        <v>22.43</v>
      </c>
      <c r="AF700" s="354"/>
      <c r="AG700" s="354">
        <v>6.7656266459941063</v>
      </c>
      <c r="AH700" s="354">
        <v>2.6280701588527808</v>
      </c>
      <c r="AI700" s="354">
        <v>2.6221276980797747</v>
      </c>
      <c r="AJ700" s="354">
        <v>1.9439443623604535</v>
      </c>
      <c r="AK700" s="354">
        <v>21.234663758281236</v>
      </c>
      <c r="AL700" s="354">
        <v>22.86</v>
      </c>
      <c r="AM700" s="354">
        <v>9.68</v>
      </c>
      <c r="AN700" s="354">
        <v>8.31</v>
      </c>
      <c r="AO700" s="354">
        <v>8.0561213933526297</v>
      </c>
      <c r="AP700" s="354">
        <v>26.16176592765461</v>
      </c>
      <c r="AQ700" s="354">
        <v>20.786443620630823</v>
      </c>
      <c r="AR700" s="354">
        <v>28.038204496782431</v>
      </c>
      <c r="AS700" s="354">
        <v>5.1956521445530592</v>
      </c>
      <c r="AT700" s="354">
        <v>5.8</v>
      </c>
      <c r="AU700" s="354"/>
      <c r="AV700" s="354">
        <v>91.21</v>
      </c>
      <c r="AW700" s="354">
        <v>305.44</v>
      </c>
      <c r="AX700" s="354">
        <v>437.24</v>
      </c>
      <c r="AY700" s="374">
        <v>0.91208323421517201</v>
      </c>
      <c r="AZ700" s="374">
        <v>1.9364714161974881</v>
      </c>
      <c r="BA700" s="374">
        <v>4.1529494878134932</v>
      </c>
      <c r="BB700" s="374">
        <v>1.4865546798250198</v>
      </c>
      <c r="BC700" s="374">
        <v>4.1529494878134932</v>
      </c>
      <c r="BD700" s="354">
        <v>62.83</v>
      </c>
      <c r="BE700" s="374">
        <v>0.18877574812490791</v>
      </c>
      <c r="BF700" s="374">
        <v>0.32666666666666666</v>
      </c>
      <c r="BG700" s="354">
        <v>35.58</v>
      </c>
      <c r="BH700" s="354"/>
      <c r="BI700" s="354">
        <v>30.45</v>
      </c>
      <c r="BJ700" s="354"/>
      <c r="BK700" s="374">
        <v>-0.25863856143084324</v>
      </c>
      <c r="BL700" s="374">
        <v>-0.10023954486475696</v>
      </c>
      <c r="BM700" s="354">
        <v>0</v>
      </c>
      <c r="BN700" s="354"/>
      <c r="BO700" s="374">
        <v>0</v>
      </c>
      <c r="BP700" s="374">
        <v>4.719953589893644E-2</v>
      </c>
      <c r="BQ700" s="374">
        <v>3.491279386423228E-2</v>
      </c>
      <c r="BR700" s="354">
        <v>61.4</v>
      </c>
      <c r="BS700" s="354">
        <v>82.48</v>
      </c>
      <c r="BT700" s="354">
        <v>143.57</v>
      </c>
      <c r="BU700" s="354">
        <v>189.98</v>
      </c>
      <c r="BV700" s="354">
        <v>34.6</v>
      </c>
      <c r="BW700" s="354">
        <v>193.65</v>
      </c>
      <c r="BX700" s="354">
        <v>38.840000000000003</v>
      </c>
      <c r="BY700" s="354">
        <v>38.86</v>
      </c>
      <c r="BZ700" s="354">
        <v>6.21913599213421</v>
      </c>
      <c r="CA700" s="354">
        <v>35.56</v>
      </c>
      <c r="CB700" s="354">
        <v>0.4655738316362687</v>
      </c>
      <c r="CC700" s="354">
        <v>-0.56412874367950216</v>
      </c>
      <c r="CD700" s="354">
        <v>0.55000000000000004</v>
      </c>
      <c r="CE700" s="354">
        <v>3.56</v>
      </c>
      <c r="CF700" s="354">
        <v>5.21</v>
      </c>
      <c r="CG700" s="354">
        <v>4.5599999999999996</v>
      </c>
      <c r="CH700" s="353" t="s">
        <v>100</v>
      </c>
      <c r="CI700" s="353">
        <v>186.51</v>
      </c>
    </row>
    <row r="701" spans="1:87" ht="13.5" thickBot="1">
      <c r="A701" s="353" t="s">
        <v>1650</v>
      </c>
      <c r="B701" s="353" t="s">
        <v>1651</v>
      </c>
      <c r="C701" s="353" t="s">
        <v>96</v>
      </c>
      <c r="D701" s="353" t="s">
        <v>412</v>
      </c>
      <c r="E701" s="353" t="s">
        <v>1045</v>
      </c>
      <c r="F701" s="353" t="s">
        <v>105</v>
      </c>
      <c r="G701" s="353">
        <v>12</v>
      </c>
      <c r="H701" s="353">
        <v>202112</v>
      </c>
      <c r="I701" s="353">
        <v>20221027</v>
      </c>
      <c r="J701" s="353">
        <v>20230222</v>
      </c>
      <c r="K701" s="354">
        <v>3004.95</v>
      </c>
      <c r="L701" s="354">
        <v>36.97</v>
      </c>
      <c r="M701" s="354">
        <v>81.28</v>
      </c>
      <c r="N701" s="354">
        <v>1.67</v>
      </c>
      <c r="O701" s="354">
        <v>1.29</v>
      </c>
      <c r="P701" s="354">
        <v>1.24</v>
      </c>
      <c r="Q701" s="354">
        <v>1.03</v>
      </c>
      <c r="R701" s="354">
        <v>-1</v>
      </c>
      <c r="S701" s="354">
        <v>6</v>
      </c>
      <c r="T701" s="354">
        <v>5.56</v>
      </c>
      <c r="U701" s="354">
        <v>4.43</v>
      </c>
      <c r="V701" s="354">
        <v>3.38</v>
      </c>
      <c r="W701" s="354">
        <v>4.46</v>
      </c>
      <c r="X701" s="354">
        <v>5.26</v>
      </c>
      <c r="Y701" s="374">
        <f t="shared" ref="Y701:Y764" si="26">(W701/V701)-1</f>
        <v>0.31952662721893499</v>
      </c>
      <c r="Z701" s="374">
        <f t="shared" ref="Z701:Z764" si="27">(X701/W701)-1</f>
        <v>0.17937219730941689</v>
      </c>
      <c r="AA701" s="354">
        <v>-18.739999999999998</v>
      </c>
      <c r="AB701" s="354"/>
      <c r="AC701" s="354">
        <v>8.35</v>
      </c>
      <c r="AD701" s="354">
        <v>8.3000000000000007</v>
      </c>
      <c r="AE701" s="354">
        <v>7.03</v>
      </c>
      <c r="AF701" s="354"/>
      <c r="AG701" s="354">
        <v>42.626506024096386</v>
      </c>
      <c r="AH701" s="354">
        <v>4.5060240963855422</v>
      </c>
      <c r="AI701" s="354">
        <v>4.8192771084337354</v>
      </c>
      <c r="AJ701" s="354">
        <v>4.1807228915662646</v>
      </c>
      <c r="AK701" s="354">
        <v>7.5592249999999996</v>
      </c>
      <c r="AL701" s="354">
        <v>7.21</v>
      </c>
      <c r="AM701" s="354"/>
      <c r="AN701" s="354">
        <v>0.85</v>
      </c>
      <c r="AO701" s="354">
        <v>2.2972555115884679</v>
      </c>
      <c r="AP701" s="354">
        <v>9.7923975903614462</v>
      </c>
      <c r="AQ701" s="354">
        <v>20.319224999999999</v>
      </c>
      <c r="AR701" s="354">
        <v>23.422737752161382</v>
      </c>
      <c r="AS701" s="354">
        <v>2.036144578313253</v>
      </c>
      <c r="AT701" s="354">
        <v>-11.11</v>
      </c>
      <c r="AU701" s="354">
        <v>-12.53</v>
      </c>
      <c r="AV701" s="354">
        <v>45.09</v>
      </c>
      <c r="AW701" s="354">
        <v>3134</v>
      </c>
      <c r="AX701" s="354">
        <v>3585.39</v>
      </c>
      <c r="AY701" s="374">
        <v>0.4509259259259259</v>
      </c>
      <c r="AZ701" s="374">
        <v>2.2078431372549021</v>
      </c>
      <c r="BA701" s="374">
        <v>6.8857142857142861</v>
      </c>
      <c r="BB701" s="374">
        <v>2.1986531986531985</v>
      </c>
      <c r="BC701" s="374">
        <v>6.8857142857142861</v>
      </c>
      <c r="BD701" s="354">
        <v>-45.32</v>
      </c>
      <c r="BE701" s="374">
        <v>0.13533241270467547</v>
      </c>
      <c r="BF701" s="374">
        <v>6.0625709191116872E-2</v>
      </c>
      <c r="BG701" s="354">
        <v>12.61</v>
      </c>
      <c r="BH701" s="354">
        <v>8.73</v>
      </c>
      <c r="BI701" s="354">
        <v>5.84</v>
      </c>
      <c r="BJ701" s="354">
        <v>4.6399999999999997</v>
      </c>
      <c r="BK701" s="374">
        <v>-0.13250000000000001</v>
      </c>
      <c r="BL701" s="374">
        <v>-1.4980214810627474E-2</v>
      </c>
      <c r="BM701" s="354">
        <v>4.33</v>
      </c>
      <c r="BN701" s="354">
        <v>3.58</v>
      </c>
      <c r="BO701" s="374">
        <v>0.35508021390374334</v>
      </c>
      <c r="BP701" s="374">
        <v>0.12368992853103328</v>
      </c>
      <c r="BQ701" s="374">
        <v>0.11476044171194798</v>
      </c>
      <c r="BR701" s="354">
        <v>627</v>
      </c>
      <c r="BS701" s="354">
        <v>751</v>
      </c>
      <c r="BT701" s="354">
        <v>443</v>
      </c>
      <c r="BU701" s="354">
        <v>3379</v>
      </c>
      <c r="BV701" s="354">
        <v>308</v>
      </c>
      <c r="BW701" s="354">
        <v>220.78</v>
      </c>
      <c r="BX701" s="354">
        <v>10.57</v>
      </c>
      <c r="BY701" s="354">
        <v>10.74</v>
      </c>
      <c r="BZ701" s="354">
        <v>3.5544041450777204</v>
      </c>
      <c r="CA701" s="354"/>
      <c r="CB701" s="354">
        <v>1.1415360501567398</v>
      </c>
      <c r="CC701" s="354">
        <v>6.1493975903614455</v>
      </c>
      <c r="CD701" s="354">
        <v>-5.84</v>
      </c>
      <c r="CE701" s="354">
        <v>3.19</v>
      </c>
      <c r="CF701" s="354">
        <v>0.95</v>
      </c>
      <c r="CG701" s="354">
        <v>0.22</v>
      </c>
      <c r="CH701" s="353" t="s">
        <v>100</v>
      </c>
      <c r="CI701" s="353">
        <v>-794</v>
      </c>
    </row>
    <row r="702" spans="1:87" ht="13.5" thickBot="1">
      <c r="A702" s="353" t="s">
        <v>1652</v>
      </c>
      <c r="B702" s="353" t="s">
        <v>1653</v>
      </c>
      <c r="C702" s="353" t="s">
        <v>108</v>
      </c>
      <c r="D702" s="353" t="s">
        <v>129</v>
      </c>
      <c r="E702" s="353" t="s">
        <v>133</v>
      </c>
      <c r="F702" s="353" t="s">
        <v>99</v>
      </c>
      <c r="G702" s="353">
        <v>12</v>
      </c>
      <c r="H702" s="353">
        <v>202112</v>
      </c>
      <c r="I702" s="353">
        <v>20221101</v>
      </c>
      <c r="J702" s="353">
        <v>20230221</v>
      </c>
      <c r="K702" s="354">
        <v>11129.81</v>
      </c>
      <c r="L702" s="354">
        <v>82.11</v>
      </c>
      <c r="M702" s="354">
        <v>136</v>
      </c>
      <c r="N702" s="354">
        <v>0.83</v>
      </c>
      <c r="O702" s="354">
        <v>1.1399999999999999</v>
      </c>
      <c r="P702" s="354">
        <v>1.23</v>
      </c>
      <c r="Q702" s="354">
        <v>1.25</v>
      </c>
      <c r="R702" s="354">
        <v>0.88</v>
      </c>
      <c r="S702" s="354">
        <v>3.57</v>
      </c>
      <c r="T702" s="354">
        <v>7.69</v>
      </c>
      <c r="U702" s="354">
        <v>4.68</v>
      </c>
      <c r="V702" s="354">
        <v>4.3499999999999996</v>
      </c>
      <c r="W702" s="354">
        <v>4.82</v>
      </c>
      <c r="X702" s="354">
        <v>5.03</v>
      </c>
      <c r="Y702" s="374">
        <f t="shared" si="26"/>
        <v>0.10804597701149432</v>
      </c>
      <c r="Z702" s="374">
        <f t="shared" si="27"/>
        <v>4.3568464730290524E-2</v>
      </c>
      <c r="AA702" s="354">
        <v>3.69</v>
      </c>
      <c r="AB702" s="354">
        <v>7.66</v>
      </c>
      <c r="AC702" s="354">
        <v>17.55</v>
      </c>
      <c r="AD702" s="354">
        <v>17.02</v>
      </c>
      <c r="AE702" s="354">
        <v>16.32</v>
      </c>
      <c r="AF702" s="354">
        <v>2.2200000000000002</v>
      </c>
      <c r="AG702" s="354">
        <v>92.173161981360622</v>
      </c>
      <c r="AH702" s="354">
        <v>4.7068542806612204</v>
      </c>
      <c r="AI702" s="354">
        <v>5.3843219883239479</v>
      </c>
      <c r="AJ702" s="354">
        <v>4.7712550103487281</v>
      </c>
      <c r="AK702" s="354">
        <v>14.980530543105232</v>
      </c>
      <c r="AL702" s="354">
        <v>13.39</v>
      </c>
      <c r="AM702" s="354">
        <v>2.62</v>
      </c>
      <c r="AN702" s="354">
        <v>0.88</v>
      </c>
      <c r="AO702" s="354">
        <v>0.961460650795808</v>
      </c>
      <c r="AP702" s="354">
        <v>11.191664135767891</v>
      </c>
      <c r="AQ702" s="354">
        <v>16.459058075776902</v>
      </c>
      <c r="AR702" s="354">
        <v>18.573911499655765</v>
      </c>
      <c r="AS702" s="354">
        <v>0.917721323300833</v>
      </c>
      <c r="AT702" s="354">
        <v>31.32</v>
      </c>
      <c r="AU702" s="354">
        <v>-0.96</v>
      </c>
      <c r="AV702" s="354">
        <v>22.55</v>
      </c>
      <c r="AW702" s="354">
        <v>12401.12</v>
      </c>
      <c r="AX702" s="354">
        <v>12761.57</v>
      </c>
      <c r="AY702" s="374">
        <v>0.22550135431456089</v>
      </c>
      <c r="AZ702" s="374">
        <v>0.5632525495673536</v>
      </c>
      <c r="BA702" s="374">
        <v>0.59097931451906682</v>
      </c>
      <c r="BB702" s="374">
        <v>0.59363957597173134</v>
      </c>
      <c r="BC702" s="374">
        <v>0.59097931451906682</v>
      </c>
      <c r="BD702" s="354">
        <v>15.48</v>
      </c>
      <c r="BE702" s="374">
        <v>0.13735173726796762</v>
      </c>
      <c r="BF702" s="374">
        <v>8.281878764577727E-2</v>
      </c>
      <c r="BG702" s="354">
        <v>11.57</v>
      </c>
      <c r="BH702" s="354">
        <v>11.73</v>
      </c>
      <c r="BI702" s="354">
        <v>7.68</v>
      </c>
      <c r="BJ702" s="354">
        <v>7.28</v>
      </c>
      <c r="BK702" s="374">
        <v>-0.11386149998173822</v>
      </c>
      <c r="BL702" s="374">
        <v>-6.6512525424612763E-3</v>
      </c>
      <c r="BM702" s="354">
        <v>0</v>
      </c>
      <c r="BN702" s="354">
        <v>0</v>
      </c>
      <c r="BO702" s="374">
        <v>0</v>
      </c>
      <c r="BP702" s="374">
        <v>5.8354255897114064E-2</v>
      </c>
      <c r="BQ702" s="374">
        <v>5.9152678035565689E-2</v>
      </c>
      <c r="BR702" s="354">
        <v>858.15</v>
      </c>
      <c r="BS702" s="354">
        <v>1067.68</v>
      </c>
      <c r="BT702" s="354">
        <v>850.1</v>
      </c>
      <c r="BU702" s="354">
        <v>811.35</v>
      </c>
      <c r="BV702" s="354">
        <v>631.23</v>
      </c>
      <c r="BW702" s="354">
        <v>56.33</v>
      </c>
      <c r="BX702" s="354">
        <v>5.0599999999999996</v>
      </c>
      <c r="BY702" s="354">
        <v>5.15</v>
      </c>
      <c r="BZ702" s="354">
        <v>30.79238840476614</v>
      </c>
      <c r="CA702" s="354">
        <v>26.07</v>
      </c>
      <c r="CB702" s="354">
        <v>0.49994080738723806</v>
      </c>
      <c r="CC702" s="354">
        <v>1.0053542240974118</v>
      </c>
      <c r="CD702" s="354">
        <v>0.22</v>
      </c>
      <c r="CE702" s="354">
        <v>1.84</v>
      </c>
      <c r="CF702" s="354">
        <v>0.86</v>
      </c>
      <c r="CG702" s="354">
        <v>0.23</v>
      </c>
      <c r="CH702" s="353" t="s">
        <v>100</v>
      </c>
      <c r="CI702" s="355">
        <v>4063.19</v>
      </c>
    </row>
    <row r="703" spans="1:87" ht="13.5" thickBot="1">
      <c r="A703" s="353" t="s">
        <v>1654</v>
      </c>
      <c r="B703" s="353" t="s">
        <v>1655</v>
      </c>
      <c r="C703" s="353" t="s">
        <v>108</v>
      </c>
      <c r="D703" s="353" t="s">
        <v>123</v>
      </c>
      <c r="E703" s="353" t="s">
        <v>344</v>
      </c>
      <c r="F703" s="353" t="s">
        <v>99</v>
      </c>
      <c r="G703" s="353">
        <v>12</v>
      </c>
      <c r="H703" s="353">
        <v>202112</v>
      </c>
      <c r="I703" s="353">
        <v>20221102</v>
      </c>
      <c r="J703" s="353">
        <v>20230215</v>
      </c>
      <c r="K703" s="354">
        <v>12241.28</v>
      </c>
      <c r="L703" s="354">
        <v>17.12</v>
      </c>
      <c r="M703" s="354">
        <v>715</v>
      </c>
      <c r="N703" s="354">
        <v>1.23</v>
      </c>
      <c r="O703" s="354">
        <v>0.39</v>
      </c>
      <c r="P703" s="354">
        <v>0.44</v>
      </c>
      <c r="Q703" s="354">
        <v>0.48</v>
      </c>
      <c r="R703" s="354">
        <v>-2.56</v>
      </c>
      <c r="S703" s="354">
        <v>18.37</v>
      </c>
      <c r="T703" s="354">
        <v>36.76</v>
      </c>
      <c r="U703" s="354">
        <v>1.64</v>
      </c>
      <c r="V703" s="354">
        <v>0.49</v>
      </c>
      <c r="W703" s="354">
        <v>1.79</v>
      </c>
      <c r="X703" s="354">
        <v>1.89</v>
      </c>
      <c r="Y703" s="374">
        <f t="shared" si="26"/>
        <v>2.6530612244897962</v>
      </c>
      <c r="Z703" s="374">
        <f t="shared" si="27"/>
        <v>5.5865921787709327E-2</v>
      </c>
      <c r="AA703" s="354">
        <v>-17.239999999999998</v>
      </c>
      <c r="AB703" s="354"/>
      <c r="AC703" s="354">
        <v>10.44</v>
      </c>
      <c r="AD703" s="354">
        <v>9.56</v>
      </c>
      <c r="AE703" s="354">
        <v>9.06</v>
      </c>
      <c r="AF703" s="354"/>
      <c r="AG703" s="354">
        <v>6.4932158343824309</v>
      </c>
      <c r="AH703" s="354">
        <v>1.1316268009511821</v>
      </c>
      <c r="AI703" s="354">
        <v>1.4771296684851027</v>
      </c>
      <c r="AJ703" s="354">
        <v>0.97775912715065039</v>
      </c>
      <c r="AK703" s="354">
        <v>11.508806818181821</v>
      </c>
      <c r="AL703" s="354">
        <v>16.059999999999999</v>
      </c>
      <c r="AM703" s="354">
        <v>1.8</v>
      </c>
      <c r="AN703" s="354">
        <v>2.64</v>
      </c>
      <c r="AO703" s="354">
        <v>3.498772080999569</v>
      </c>
      <c r="AP703" s="354">
        <v>10.404420243433696</v>
      </c>
      <c r="AQ703" s="354">
        <v>15.38001893939394</v>
      </c>
      <c r="AR703" s="354">
        <v>23.235050071530761</v>
      </c>
      <c r="AS703" s="354">
        <v>0.97356273604699961</v>
      </c>
      <c r="AT703" s="354">
        <v>9.5399999999999991</v>
      </c>
      <c r="AU703" s="354">
        <v>-17.579999999999998</v>
      </c>
      <c r="AV703" s="354">
        <v>78.400000000000006</v>
      </c>
      <c r="AW703" s="354">
        <v>2890</v>
      </c>
      <c r="AX703" s="354">
        <v>4915.8900000000003</v>
      </c>
      <c r="AY703" s="374">
        <v>0.78395061728395066</v>
      </c>
      <c r="AZ703" s="374">
        <v>0.98497267759562845</v>
      </c>
      <c r="BA703" s="374">
        <v>0.73767051416579221</v>
      </c>
      <c r="BB703" s="374">
        <v>0.98510921712385879</v>
      </c>
      <c r="BC703" s="374">
        <v>0.73767051416579221</v>
      </c>
      <c r="BD703" s="354">
        <v>12.13</v>
      </c>
      <c r="BE703" s="374">
        <v>6.1802889010788079E-2</v>
      </c>
      <c r="BF703" s="374">
        <v>6.649132900468481E-2</v>
      </c>
      <c r="BG703" s="354">
        <v>7.29</v>
      </c>
      <c r="BH703" s="354">
        <v>3.22</v>
      </c>
      <c r="BI703" s="354">
        <v>6.66</v>
      </c>
      <c r="BJ703" s="354">
        <v>3.03</v>
      </c>
      <c r="BK703" s="374">
        <v>-0.33806818181818182</v>
      </c>
      <c r="BL703" s="374">
        <v>-7.6906505816458429E-2</v>
      </c>
      <c r="BM703" s="354">
        <v>2.8</v>
      </c>
      <c r="BN703" s="354">
        <v>2.57</v>
      </c>
      <c r="BO703" s="374">
        <v>0.18557354758961681</v>
      </c>
      <c r="BP703" s="374">
        <v>6.6566282408893063E-2</v>
      </c>
      <c r="BQ703" s="374">
        <v>5.7515242773567683E-2</v>
      </c>
      <c r="BR703" s="354">
        <v>89</v>
      </c>
      <c r="BS703" s="354">
        <v>861</v>
      </c>
      <c r="BT703" s="354">
        <v>761</v>
      </c>
      <c r="BU703" s="354">
        <v>4891</v>
      </c>
      <c r="BV703" s="354">
        <v>-11</v>
      </c>
      <c r="BW703" s="354">
        <v>98.5</v>
      </c>
      <c r="BX703" s="354">
        <v>17.36</v>
      </c>
      <c r="BY703" s="354">
        <v>17.36</v>
      </c>
      <c r="BZ703" s="354">
        <v>13.52</v>
      </c>
      <c r="CA703" s="354">
        <v>38.200000000000003</v>
      </c>
      <c r="CB703" s="354">
        <v>0.4261527081449823</v>
      </c>
      <c r="CC703" s="354">
        <v>2.6188340807174888</v>
      </c>
      <c r="CD703" s="354">
        <v>0.62</v>
      </c>
      <c r="CE703" s="354">
        <v>8.73</v>
      </c>
      <c r="CF703" s="354">
        <v>10.82</v>
      </c>
      <c r="CG703" s="354">
        <v>9.49</v>
      </c>
      <c r="CH703" s="353" t="s">
        <v>100</v>
      </c>
      <c r="CI703" s="355">
        <v>6446</v>
      </c>
    </row>
    <row r="704" spans="1:87" ht="13.5" thickBot="1">
      <c r="A704" s="353" t="s">
        <v>1656</v>
      </c>
      <c r="B704" s="353" t="s">
        <v>1657</v>
      </c>
      <c r="C704" s="353" t="s">
        <v>96</v>
      </c>
      <c r="D704" s="353" t="s">
        <v>143</v>
      </c>
      <c r="E704" s="353" t="s">
        <v>1658</v>
      </c>
      <c r="F704" s="353" t="s">
        <v>99</v>
      </c>
      <c r="G704" s="353">
        <v>12</v>
      </c>
      <c r="H704" s="353">
        <v>202112</v>
      </c>
      <c r="I704" s="353">
        <v>20221104</v>
      </c>
      <c r="J704" s="353">
        <v>20230202</v>
      </c>
      <c r="K704" s="354">
        <v>48018.04</v>
      </c>
      <c r="L704" s="354">
        <v>234.14</v>
      </c>
      <c r="M704" s="354">
        <v>205</v>
      </c>
      <c r="N704" s="354">
        <v>0.35</v>
      </c>
      <c r="O704" s="354">
        <v>2.0699999999999998</v>
      </c>
      <c r="P704" s="354">
        <v>1.79</v>
      </c>
      <c r="Q704" s="354">
        <v>2.62</v>
      </c>
      <c r="R704" s="354">
        <v>4.83</v>
      </c>
      <c r="S704" s="354">
        <v>6.51</v>
      </c>
      <c r="T704" s="354">
        <v>8.8800000000000008</v>
      </c>
      <c r="U704" s="354">
        <v>8.19</v>
      </c>
      <c r="V704" s="354">
        <v>7.12</v>
      </c>
      <c r="W704" s="354">
        <v>8.2899999999999991</v>
      </c>
      <c r="X704" s="354">
        <v>8.9700000000000006</v>
      </c>
      <c r="Y704" s="374">
        <f t="shared" si="26"/>
        <v>0.16432584269662898</v>
      </c>
      <c r="Z704" s="374">
        <f t="shared" si="27"/>
        <v>8.2026537997587745E-2</v>
      </c>
      <c r="AA704" s="354">
        <v>11.63</v>
      </c>
      <c r="AB704" s="354">
        <v>7.67</v>
      </c>
      <c r="AC704" s="354">
        <v>28.59</v>
      </c>
      <c r="AD704" s="354">
        <v>28.26</v>
      </c>
      <c r="AE704" s="354">
        <v>26.11</v>
      </c>
      <c r="AF704" s="354">
        <v>3.69</v>
      </c>
      <c r="AG704" s="354">
        <v>49.166682092525917</v>
      </c>
      <c r="AH704" s="354">
        <v>7.7165522717419366</v>
      </c>
      <c r="AI704" s="354">
        <v>10.908652932780599</v>
      </c>
      <c r="AJ704" s="354">
        <v>8.4319743963211753</v>
      </c>
      <c r="AK704" s="354">
        <v>21.542531552527706</v>
      </c>
      <c r="AL704" s="354">
        <v>26.69</v>
      </c>
      <c r="AM704" s="354">
        <v>15.57</v>
      </c>
      <c r="AN704" s="354">
        <v>4.76</v>
      </c>
      <c r="AO704" s="354">
        <v>5.26376437568537</v>
      </c>
      <c r="AP704" s="354">
        <v>22.242277966010867</v>
      </c>
      <c r="AQ704" s="354">
        <v>23.72445353830847</v>
      </c>
      <c r="AR704" s="354">
        <v>30.692909810328601</v>
      </c>
      <c r="AS704" s="354">
        <v>1.596532591593069</v>
      </c>
      <c r="AT704" s="354">
        <v>15.03</v>
      </c>
      <c r="AU704" s="354">
        <v>5.42</v>
      </c>
      <c r="AV704" s="354">
        <v>10.08</v>
      </c>
      <c r="AW704" s="354">
        <v>8971.34</v>
      </c>
      <c r="AX704" s="354">
        <v>10334.709999999999</v>
      </c>
      <c r="AY704" s="374">
        <v>0.10081550050989488</v>
      </c>
      <c r="AZ704" s="374">
        <v>0.15547255511031446</v>
      </c>
      <c r="BA704" s="374">
        <v>0.14642076223791131</v>
      </c>
      <c r="BB704" s="374">
        <v>0.1650793650793651</v>
      </c>
      <c r="BC704" s="374">
        <v>0.14642076223791131</v>
      </c>
      <c r="BD704" s="354">
        <v>58.19</v>
      </c>
      <c r="BE704" s="374">
        <v>0.29463012807260541</v>
      </c>
      <c r="BF704" s="374">
        <v>0.18557118294590008</v>
      </c>
      <c r="BG704" s="354">
        <v>25.57</v>
      </c>
      <c r="BH704" s="354">
        <v>25.84</v>
      </c>
      <c r="BI704" s="354">
        <v>15.96</v>
      </c>
      <c r="BJ704" s="354">
        <v>15.61</v>
      </c>
      <c r="BK704" s="374">
        <v>-0.22703798092402253</v>
      </c>
      <c r="BL704" s="374">
        <v>-5.0373106971070489E-2</v>
      </c>
      <c r="BM704" s="354">
        <v>1.77</v>
      </c>
      <c r="BN704" s="354">
        <v>2.21</v>
      </c>
      <c r="BO704" s="374">
        <v>0.50203767998651583</v>
      </c>
      <c r="BP704" s="374">
        <v>3.2836392645710366E-2</v>
      </c>
      <c r="BQ704" s="374">
        <v>3.5880742112005003E-2</v>
      </c>
      <c r="BR704" s="354">
        <v>1924.64</v>
      </c>
      <c r="BS704" s="354">
        <v>2239.64</v>
      </c>
      <c r="BT704" s="354">
        <v>1807.81</v>
      </c>
      <c r="BU704" s="354">
        <v>4086.63</v>
      </c>
      <c r="BV704" s="354">
        <v>1477.51</v>
      </c>
      <c r="BW704" s="354">
        <v>15.55</v>
      </c>
      <c r="BX704" s="354">
        <v>15.69</v>
      </c>
      <c r="BY704" s="354">
        <v>16.79</v>
      </c>
      <c r="BZ704" s="354">
        <v>16.392351327718028</v>
      </c>
      <c r="CA704" s="354">
        <v>52.01</v>
      </c>
      <c r="CB704" s="354">
        <v>0.71539679976944326</v>
      </c>
      <c r="CC704" s="354">
        <v>2.0456072983734734</v>
      </c>
      <c r="CD704" s="354">
        <v>1.08</v>
      </c>
      <c r="CE704" s="354">
        <v>0.79</v>
      </c>
      <c r="CF704" s="354">
        <v>0.5</v>
      </c>
      <c r="CG704" s="354">
        <v>0.24</v>
      </c>
      <c r="CH704" s="353" t="s">
        <v>100</v>
      </c>
      <c r="CI704" s="355">
        <v>2757.23</v>
      </c>
    </row>
    <row r="705" spans="1:87" ht="13.5" thickBot="1">
      <c r="A705" s="353" t="s">
        <v>1659</v>
      </c>
      <c r="B705" s="353" t="s">
        <v>1660</v>
      </c>
      <c r="C705" s="353" t="s">
        <v>108</v>
      </c>
      <c r="D705" s="353" t="s">
        <v>412</v>
      </c>
      <c r="E705" s="353" t="s">
        <v>824</v>
      </c>
      <c r="F705" s="353" t="s">
        <v>105</v>
      </c>
      <c r="G705" s="353">
        <v>12</v>
      </c>
      <c r="H705" s="353">
        <v>202112</v>
      </c>
      <c r="I705" s="353">
        <v>20221128</v>
      </c>
      <c r="J705" s="353">
        <v>20230322</v>
      </c>
      <c r="K705" s="354">
        <v>13677.3</v>
      </c>
      <c r="L705" s="354">
        <v>42.5</v>
      </c>
      <c r="M705" s="354">
        <v>322</v>
      </c>
      <c r="N705" s="354">
        <v>1.06</v>
      </c>
      <c r="O705" s="354">
        <v>-0.05</v>
      </c>
      <c r="P705" s="354">
        <v>0.3</v>
      </c>
      <c r="Q705" s="354">
        <v>-0.09</v>
      </c>
      <c r="R705" s="354">
        <v>-540</v>
      </c>
      <c r="S705" s="354">
        <v>-41.67</v>
      </c>
      <c r="T705" s="354">
        <v>-175.14</v>
      </c>
      <c r="U705" s="354">
        <v>-1.04</v>
      </c>
      <c r="V705" s="354">
        <v>-7.0000000000000007E-2</v>
      </c>
      <c r="W705" s="354">
        <v>-0.62</v>
      </c>
      <c r="X705" s="354">
        <v>0.6</v>
      </c>
      <c r="Y705" s="374">
        <f t="shared" si="26"/>
        <v>7.8571428571428559</v>
      </c>
      <c r="Z705" s="374">
        <f t="shared" si="27"/>
        <v>-1.967741935483871</v>
      </c>
      <c r="AA705" s="354">
        <v>-21.37</v>
      </c>
      <c r="AB705" s="354"/>
      <c r="AC705" s="354"/>
      <c r="AD705" s="354"/>
      <c r="AE705" s="354">
        <v>71.430000000000007</v>
      </c>
      <c r="AF705" s="354"/>
      <c r="AG705" s="354">
        <v>43.458410667810007</v>
      </c>
      <c r="AH705" s="354">
        <v>-6.9373858581221963</v>
      </c>
      <c r="AI705" s="354">
        <v>4.4629657630869604</v>
      </c>
      <c r="AJ705" s="354">
        <v>0.30246487507582859</v>
      </c>
      <c r="AK705" s="354">
        <v>62.57991094397692</v>
      </c>
      <c r="AL705" s="354">
        <v>85.19</v>
      </c>
      <c r="AM705" s="354">
        <v>11.09</v>
      </c>
      <c r="AN705" s="354">
        <v>6.74</v>
      </c>
      <c r="AO705" s="354">
        <v>3.9360028449814899</v>
      </c>
      <c r="AP705" s="354">
        <v>-307.28123944693641</v>
      </c>
      <c r="AQ705" s="354">
        <v>38.327076008882479</v>
      </c>
      <c r="AR705" s="354">
        <v>565.52823855659574</v>
      </c>
      <c r="AS705" s="354">
        <v>22.820009511040173</v>
      </c>
      <c r="AT705" s="354">
        <v>3.83</v>
      </c>
      <c r="AU705" s="354">
        <v>9.42</v>
      </c>
      <c r="AV705" s="354">
        <v>28.41</v>
      </c>
      <c r="AW705" s="354">
        <v>2007</v>
      </c>
      <c r="AX705" s="354">
        <v>1941.38</v>
      </c>
      <c r="AY705" s="374">
        <v>0.25411926245586502</v>
      </c>
      <c r="AZ705" s="374">
        <v>0.78786496350364965</v>
      </c>
      <c r="BA705" s="374">
        <v>1.0972716488730725</v>
      </c>
      <c r="BB705" s="374">
        <v>0.78792523364485978</v>
      </c>
      <c r="BC705" s="374">
        <v>1.0972716488730725</v>
      </c>
      <c r="BD705" s="354">
        <v>-21.89</v>
      </c>
      <c r="BE705" s="374">
        <v>-3.3786619659195837E-3</v>
      </c>
      <c r="BF705" s="374">
        <v>-3.853716083366103E-2</v>
      </c>
      <c r="BG705" s="354">
        <v>-12.76</v>
      </c>
      <c r="BH705" s="354">
        <v>1.23</v>
      </c>
      <c r="BI705" s="354">
        <v>-3.45</v>
      </c>
      <c r="BJ705" s="354">
        <v>1.58</v>
      </c>
      <c r="BK705" s="374">
        <v>-0.93222782984859398</v>
      </c>
      <c r="BL705" s="374">
        <v>-9.5735228787205681E-2</v>
      </c>
      <c r="BM705" s="354">
        <v>0.49</v>
      </c>
      <c r="BN705" s="354">
        <v>0.55000000000000004</v>
      </c>
      <c r="BO705" s="374">
        <v>-0.37766387131725415</v>
      </c>
      <c r="BP705" s="374">
        <v>-2.4839185720042813E-2</v>
      </c>
      <c r="BQ705" s="374">
        <v>7.0934539182886634E-3</v>
      </c>
      <c r="BR705" s="354" t="s">
        <v>100</v>
      </c>
      <c r="BS705" s="354">
        <v>236</v>
      </c>
      <c r="BT705" s="354">
        <v>163</v>
      </c>
      <c r="BU705" s="354">
        <v>980</v>
      </c>
      <c r="BV705" s="354">
        <v>-73</v>
      </c>
      <c r="BW705" s="354">
        <v>78.27</v>
      </c>
      <c r="BX705" s="354">
        <v>-15.98</v>
      </c>
      <c r="BY705" s="354">
        <v>-15.98</v>
      </c>
      <c r="BZ705" s="354">
        <v>-0.41927083333333331</v>
      </c>
      <c r="CA705" s="354">
        <v>50.5</v>
      </c>
      <c r="CB705" s="354">
        <v>0.85724990633195952</v>
      </c>
      <c r="CC705" s="354">
        <v>-230.68208092485548</v>
      </c>
      <c r="CD705" s="354">
        <v>1.02</v>
      </c>
      <c r="CE705" s="354">
        <v>0.7</v>
      </c>
      <c r="CF705" s="354">
        <v>0.62</v>
      </c>
      <c r="CG705" s="354">
        <v>0.59</v>
      </c>
      <c r="CH705" s="353" t="s">
        <v>100</v>
      </c>
      <c r="CI705" s="355">
        <v>1732</v>
      </c>
    </row>
    <row r="706" spans="1:87" ht="13.5" thickBot="1">
      <c r="A706" s="353" t="s">
        <v>1661</v>
      </c>
      <c r="B706" s="353" t="s">
        <v>1662</v>
      </c>
      <c r="C706" s="353" t="s">
        <v>108</v>
      </c>
      <c r="D706" s="353" t="s">
        <v>109</v>
      </c>
      <c r="E706" s="353" t="s">
        <v>433</v>
      </c>
      <c r="F706" s="353" t="s">
        <v>105</v>
      </c>
      <c r="G706" s="353">
        <v>12</v>
      </c>
      <c r="H706" s="353">
        <v>202112</v>
      </c>
      <c r="I706" s="353">
        <v>20221027</v>
      </c>
      <c r="J706" s="353">
        <v>20230222</v>
      </c>
      <c r="K706" s="354">
        <v>5303.16</v>
      </c>
      <c r="L706" s="354">
        <v>15.88</v>
      </c>
      <c r="M706" s="354">
        <v>334</v>
      </c>
      <c r="N706" s="354">
        <v>2.23</v>
      </c>
      <c r="O706" s="354">
        <v>1.04</v>
      </c>
      <c r="P706" s="354">
        <v>0.46</v>
      </c>
      <c r="Q706" s="354"/>
      <c r="R706" s="354">
        <v>3.85</v>
      </c>
      <c r="S706" s="354">
        <v>7.96</v>
      </c>
      <c r="T706" s="354">
        <v>9.6999999999999993</v>
      </c>
      <c r="U706" s="354">
        <v>4.08</v>
      </c>
      <c r="V706" s="354">
        <v>4.08</v>
      </c>
      <c r="W706" s="354">
        <v>3.68</v>
      </c>
      <c r="X706" s="354">
        <v>2.31</v>
      </c>
      <c r="Y706" s="374">
        <f t="shared" si="26"/>
        <v>-9.8039215686274495E-2</v>
      </c>
      <c r="Z706" s="374">
        <f t="shared" si="27"/>
        <v>-0.37228260869565222</v>
      </c>
      <c r="AA706" s="354"/>
      <c r="AB706" s="354"/>
      <c r="AC706" s="354">
        <v>3.89</v>
      </c>
      <c r="AD706" s="354">
        <v>4.3099999999999996</v>
      </c>
      <c r="AE706" s="354">
        <v>6.87</v>
      </c>
      <c r="AF706" s="354"/>
      <c r="AG706" s="354">
        <v>24.222535211267605</v>
      </c>
      <c r="AH706" s="354">
        <v>4.7408450704225356</v>
      </c>
      <c r="AI706" s="354">
        <v>9.8028169014084501</v>
      </c>
      <c r="AJ706" s="354">
        <v>-4.5830985915492954</v>
      </c>
      <c r="AK706" s="354">
        <v>1.5954597701149429</v>
      </c>
      <c r="AL706" s="354">
        <v>2.73</v>
      </c>
      <c r="AM706" s="354">
        <v>1.92</v>
      </c>
      <c r="AN706" s="354">
        <v>0.62</v>
      </c>
      <c r="AO706" s="354">
        <v>2.0493313175950698</v>
      </c>
      <c r="AP706" s="354">
        <v>5.6535771575232596</v>
      </c>
      <c r="AQ706" s="354">
        <v>5.0638505747126441</v>
      </c>
      <c r="AR706" s="354">
        <v>-10.831100184388443</v>
      </c>
      <c r="AS706" s="354">
        <v>2.8338028169014087</v>
      </c>
      <c r="AT706" s="354">
        <v>8.27</v>
      </c>
      <c r="AU706" s="354"/>
      <c r="AV706" s="354">
        <v>39.520000000000003</v>
      </c>
      <c r="AW706" s="354">
        <v>7336</v>
      </c>
      <c r="AX706" s="354">
        <v>8686</v>
      </c>
      <c r="AY706" s="374">
        <v>0.3952073031570939</v>
      </c>
      <c r="AZ706" s="374">
        <v>1.2135355892648776</v>
      </c>
      <c r="BA706" s="374">
        <v>2.9107981220657275</v>
      </c>
      <c r="BB706" s="374">
        <v>0.97639860139860157</v>
      </c>
      <c r="BC706" s="374">
        <v>2.9107981220657275</v>
      </c>
      <c r="BD706" s="354">
        <v>79.11</v>
      </c>
      <c r="BE706" s="374">
        <v>8.5246679316888049E-2</v>
      </c>
      <c r="BF706" s="374">
        <v>8.9468927755036953E-2</v>
      </c>
      <c r="BG706" s="354">
        <v>14.57</v>
      </c>
      <c r="BH706" s="354"/>
      <c r="BI706" s="354">
        <v>10.46</v>
      </c>
      <c r="BJ706" s="354"/>
      <c r="BK706" s="374">
        <v>-1.467528735632184</v>
      </c>
      <c r="BL706" s="374">
        <v>-0.59390626817071757</v>
      </c>
      <c r="BM706" s="354">
        <v>0</v>
      </c>
      <c r="BN706" s="354"/>
      <c r="BO706" s="374">
        <v>0</v>
      </c>
      <c r="BP706" s="374">
        <v>0.30312308634415186</v>
      </c>
      <c r="BQ706" s="374">
        <v>-0.29303699434458413</v>
      </c>
      <c r="BR706" s="354">
        <v>1152</v>
      </c>
      <c r="BS706" s="354">
        <v>2070</v>
      </c>
      <c r="BT706" s="354">
        <v>2752</v>
      </c>
      <c r="BU706" s="354">
        <v>10907</v>
      </c>
      <c r="BV706" s="354">
        <v>366</v>
      </c>
      <c r="BW706" s="354">
        <v>121.35</v>
      </c>
      <c r="BX706" s="354">
        <v>19.57</v>
      </c>
      <c r="BY706" s="354">
        <v>25.69</v>
      </c>
      <c r="BZ706" s="354">
        <v>6.6802973977695164</v>
      </c>
      <c r="CA706" s="354">
        <v>82.57</v>
      </c>
      <c r="CB706" s="354">
        <v>0.87272978703789061</v>
      </c>
      <c r="CC706" s="354">
        <v>3.8723131215912736</v>
      </c>
      <c r="CD706" s="354">
        <v>4.74</v>
      </c>
      <c r="CE706" s="354">
        <v>1.97</v>
      </c>
      <c r="CF706" s="354">
        <v>2.78</v>
      </c>
      <c r="CG706" s="354">
        <v>2.2999999999999998</v>
      </c>
      <c r="CH706" s="353" t="s">
        <v>100</v>
      </c>
      <c r="CI706" s="355">
        <v>2977</v>
      </c>
    </row>
    <row r="707" spans="1:87" ht="13.5" thickBot="1">
      <c r="A707" s="353" t="s">
        <v>1663</v>
      </c>
      <c r="B707" s="353" t="s">
        <v>1664</v>
      </c>
      <c r="C707" s="353" t="s">
        <v>96</v>
      </c>
      <c r="D707" s="353" t="s">
        <v>103</v>
      </c>
      <c r="E707" s="353" t="s">
        <v>1665</v>
      </c>
      <c r="F707" s="353" t="s">
        <v>105</v>
      </c>
      <c r="G707" s="353">
        <v>12</v>
      </c>
      <c r="H707" s="353">
        <v>202112</v>
      </c>
      <c r="I707" s="353">
        <v>20221025</v>
      </c>
      <c r="J707" s="353">
        <v>20230202</v>
      </c>
      <c r="K707" s="354">
        <v>12950.62</v>
      </c>
      <c r="L707" s="354">
        <v>241.14</v>
      </c>
      <c r="M707" s="354">
        <v>54</v>
      </c>
      <c r="N707" s="354">
        <v>1.05</v>
      </c>
      <c r="O707" s="354">
        <v>2.73</v>
      </c>
      <c r="P707" s="354">
        <v>2.41</v>
      </c>
      <c r="Q707" s="354">
        <v>2.33</v>
      </c>
      <c r="R707" s="354">
        <v>12.82</v>
      </c>
      <c r="S707" s="354">
        <v>16.600000000000001</v>
      </c>
      <c r="T707" s="354">
        <v>10.61</v>
      </c>
      <c r="U707" s="354">
        <v>10.08</v>
      </c>
      <c r="V707" s="354">
        <v>8.41</v>
      </c>
      <c r="W707" s="354">
        <v>10.41</v>
      </c>
      <c r="X707" s="354">
        <v>11.11</v>
      </c>
      <c r="Y707" s="374">
        <f t="shared" si="26"/>
        <v>0.23781212841854926</v>
      </c>
      <c r="Z707" s="374">
        <f t="shared" si="27"/>
        <v>6.7243035542747354E-2</v>
      </c>
      <c r="AA707" s="354">
        <v>7.8</v>
      </c>
      <c r="AB707" s="354">
        <v>10</v>
      </c>
      <c r="AC707" s="354">
        <v>23.92</v>
      </c>
      <c r="AD707" s="354">
        <v>23.16</v>
      </c>
      <c r="AE707" s="354">
        <v>21.69</v>
      </c>
      <c r="AF707" s="354">
        <v>2.3199999999999998</v>
      </c>
      <c r="AG707" s="354">
        <v>89.912476722532588</v>
      </c>
      <c r="AH707" s="354">
        <v>10.098696461824954</v>
      </c>
      <c r="AI707" s="354">
        <v>10.813780260707636</v>
      </c>
      <c r="AJ707" s="354">
        <v>9.1210428305400377</v>
      </c>
      <c r="AK707" s="354">
        <v>21.51698983984846</v>
      </c>
      <c r="AL707" s="354">
        <v>22.31</v>
      </c>
      <c r="AM707" s="354">
        <v>5.55</v>
      </c>
      <c r="AN707" s="354">
        <v>2.68</v>
      </c>
      <c r="AO707" s="354">
        <v>2.8334436551167079</v>
      </c>
      <c r="AP707" s="354">
        <v>16.470883698531182</v>
      </c>
      <c r="AQ707" s="354">
        <v>23.559008093680038</v>
      </c>
      <c r="AR707" s="354">
        <v>27.931229073091057</v>
      </c>
      <c r="AS707" s="354">
        <v>7.0651769087523277</v>
      </c>
      <c r="AT707" s="354">
        <v>43.42</v>
      </c>
      <c r="AU707" s="354">
        <v>3.16</v>
      </c>
      <c r="AV707" s="354">
        <v>0.19</v>
      </c>
      <c r="AW707" s="354">
        <v>4194.1000000000004</v>
      </c>
      <c r="AX707" s="354">
        <v>4978.72</v>
      </c>
      <c r="AY707" s="374">
        <v>1.9111323459149543E-3</v>
      </c>
      <c r="AZ707" s="374">
        <v>5.6378132118451024E-2</v>
      </c>
      <c r="BA707" s="374">
        <v>-1.3133208255159477E-3</v>
      </c>
      <c r="BB707" s="374">
        <v>5.7648997371557237E-2</v>
      </c>
      <c r="BC707" s="374">
        <v>-1.3133208255159477E-3</v>
      </c>
      <c r="BD707" s="354">
        <v>24.17</v>
      </c>
      <c r="BE707" s="374">
        <v>0.15056479337683296</v>
      </c>
      <c r="BF707" s="374">
        <v>0.1166713280695338</v>
      </c>
      <c r="BG707" s="354">
        <v>14.79</v>
      </c>
      <c r="BH707" s="354">
        <v>12.37</v>
      </c>
      <c r="BI707" s="354">
        <v>10.42</v>
      </c>
      <c r="BJ707" s="354">
        <v>8.7200000000000006</v>
      </c>
      <c r="BK707" s="374">
        <v>-0.1565352161184777</v>
      </c>
      <c r="BL707" s="374">
        <v>-1.8826502081477951E-2</v>
      </c>
      <c r="BM707" s="354">
        <v>1.86</v>
      </c>
      <c r="BN707" s="354">
        <v>2.48</v>
      </c>
      <c r="BO707" s="374">
        <v>0.42282684860778158</v>
      </c>
      <c r="BP707" s="374">
        <v>4.3401652320031597E-2</v>
      </c>
      <c r="BQ707" s="374">
        <v>3.9199943400980049E-2</v>
      </c>
      <c r="BR707" s="354">
        <v>514</v>
      </c>
      <c r="BS707" s="354">
        <v>663.1</v>
      </c>
      <c r="BT707" s="354">
        <v>589.4</v>
      </c>
      <c r="BU707" s="354">
        <v>1435.5</v>
      </c>
      <c r="BV707" s="354">
        <v>399.5</v>
      </c>
      <c r="BW707" s="354">
        <v>13.75</v>
      </c>
      <c r="BX707" s="354">
        <v>11.57</v>
      </c>
      <c r="BY707" s="354">
        <v>11.34</v>
      </c>
      <c r="BZ707" s="354">
        <v>25.85542168674699</v>
      </c>
      <c r="CA707" s="354">
        <v>38.15</v>
      </c>
      <c r="CB707" s="354">
        <v>0.56350217293571103</v>
      </c>
      <c r="CC707" s="354">
        <v>1.4276426679508789</v>
      </c>
      <c r="CD707" s="354">
        <v>0.62</v>
      </c>
      <c r="CE707" s="354">
        <v>1.88</v>
      </c>
      <c r="CF707" s="354">
        <v>1.1399999999999999</v>
      </c>
      <c r="CG707" s="354">
        <v>0.51</v>
      </c>
      <c r="CH707" s="353" t="s">
        <v>100</v>
      </c>
      <c r="CI707" s="355">
        <v>2240.6999999999998</v>
      </c>
    </row>
    <row r="708" spans="1:87" ht="13.5" thickBot="1">
      <c r="A708" s="353" t="s">
        <v>1666</v>
      </c>
      <c r="B708" s="353" t="s">
        <v>1667</v>
      </c>
      <c r="C708" s="353" t="s">
        <v>96</v>
      </c>
      <c r="D708" s="353" t="s">
        <v>97</v>
      </c>
      <c r="E708" s="353" t="s">
        <v>173</v>
      </c>
      <c r="F708" s="353" t="s">
        <v>105</v>
      </c>
      <c r="G708" s="353">
        <v>12</v>
      </c>
      <c r="H708" s="353">
        <v>202112</v>
      </c>
      <c r="I708" s="353">
        <v>20221102</v>
      </c>
      <c r="J708" s="353">
        <v>20230209</v>
      </c>
      <c r="K708" s="354">
        <v>14546.63</v>
      </c>
      <c r="L708" s="354">
        <v>299.45999999999998</v>
      </c>
      <c r="M708" s="354">
        <v>49</v>
      </c>
      <c r="N708" s="354">
        <v>1.57</v>
      </c>
      <c r="O708" s="354">
        <v>0.51</v>
      </c>
      <c r="P708" s="354">
        <v>0.83</v>
      </c>
      <c r="Q708" s="354">
        <v>0.62</v>
      </c>
      <c r="R708" s="354">
        <v>35.29</v>
      </c>
      <c r="S708" s="354">
        <v>2.33</v>
      </c>
      <c r="T708" s="354">
        <v>15.49</v>
      </c>
      <c r="U708" s="354">
        <v>-2.14</v>
      </c>
      <c r="V708" s="354">
        <v>1.77</v>
      </c>
      <c r="W708" s="354">
        <v>2.4900000000000002</v>
      </c>
      <c r="X708" s="354">
        <v>2.82</v>
      </c>
      <c r="Y708" s="374">
        <f t="shared" si="26"/>
        <v>0.40677966101694918</v>
      </c>
      <c r="Z708" s="374">
        <f t="shared" si="27"/>
        <v>0.13253012048192758</v>
      </c>
      <c r="AA708" s="354"/>
      <c r="AB708" s="354">
        <v>21.18</v>
      </c>
      <c r="AC708" s="354">
        <v>133.09</v>
      </c>
      <c r="AD708" s="354">
        <v>120.31</v>
      </c>
      <c r="AE708" s="354">
        <v>106.13</v>
      </c>
      <c r="AF708" s="354">
        <v>5.68</v>
      </c>
      <c r="AG708" s="354">
        <v>33.923918696819023</v>
      </c>
      <c r="AH708" s="354">
        <v>-2.3609545010090081</v>
      </c>
      <c r="AI708" s="354">
        <v>5.7917698212911146</v>
      </c>
      <c r="AJ708" s="354">
        <v>3.8868870534878401</v>
      </c>
      <c r="AK708" s="354">
        <v>51.01722083529399</v>
      </c>
      <c r="AL708" s="354">
        <v>915.47</v>
      </c>
      <c r="AM708" s="354">
        <v>16.04</v>
      </c>
      <c r="AN708" s="354">
        <v>8.92</v>
      </c>
      <c r="AO708" s="354">
        <v>8.9583871175460139</v>
      </c>
      <c r="AP708" s="354">
        <v>-336.06492649596248</v>
      </c>
      <c r="AQ708" s="354">
        <v>52.471628812506061</v>
      </c>
      <c r="AR708" s="354">
        <v>78.186886330426958</v>
      </c>
      <c r="AS708" s="354">
        <v>26.720119832733477</v>
      </c>
      <c r="AT708" s="354">
        <v>18.670000000000002</v>
      </c>
      <c r="AU708" s="354">
        <v>35.83</v>
      </c>
      <c r="AV708" s="354">
        <v>47.3</v>
      </c>
      <c r="AW708" s="354">
        <v>1300.6600000000001</v>
      </c>
      <c r="AX708" s="354">
        <v>1706.39</v>
      </c>
      <c r="AY708" s="374">
        <v>0.4729554962141545</v>
      </c>
      <c r="AZ708" s="374">
        <v>8.4604438381296235E-2</v>
      </c>
      <c r="BA708" s="374">
        <v>-7.8126229637207834E-2</v>
      </c>
      <c r="BB708" s="374">
        <v>8.4683019298363166E-2</v>
      </c>
      <c r="BC708" s="374">
        <v>-7.8126229637207834E-2</v>
      </c>
      <c r="BD708" s="354">
        <v>-11.72</v>
      </c>
      <c r="BE708" s="374">
        <v>-6.376518840063608E-2</v>
      </c>
      <c r="BF708" s="374">
        <v>-5.1060865934406105E-2</v>
      </c>
      <c r="BG708" s="354">
        <v>-7.81</v>
      </c>
      <c r="BH708" s="354">
        <v>-5.12</v>
      </c>
      <c r="BI708" s="354">
        <v>-4.54</v>
      </c>
      <c r="BJ708" s="354">
        <v>-3.33</v>
      </c>
      <c r="BK708" s="374">
        <v>-0.32889476387696531</v>
      </c>
      <c r="BL708" s="374">
        <v>-5.6151613403727783E-2</v>
      </c>
      <c r="BM708" s="354">
        <v>0</v>
      </c>
      <c r="BN708" s="354">
        <v>0</v>
      </c>
      <c r="BO708" s="374">
        <v>0</v>
      </c>
      <c r="BP708" s="374">
        <v>-7.9902345370549879E-3</v>
      </c>
      <c r="BQ708" s="374">
        <v>1.3154484410071204E-2</v>
      </c>
      <c r="BR708" s="354">
        <v>-43.54</v>
      </c>
      <c r="BS708" s="354">
        <v>29.41</v>
      </c>
      <c r="BT708" s="354">
        <v>15.46</v>
      </c>
      <c r="BU708" s="354">
        <v>383.1</v>
      </c>
      <c r="BV708" s="354">
        <v>-77.84</v>
      </c>
      <c r="BW708" s="354">
        <v>8.4600000000000009</v>
      </c>
      <c r="BX708" s="354">
        <v>-6.96</v>
      </c>
      <c r="BY708" s="354">
        <v>-6.26</v>
      </c>
      <c r="BZ708" s="354">
        <v>-11.899060494958754</v>
      </c>
      <c r="CA708" s="354">
        <v>33.35</v>
      </c>
      <c r="CB708" s="354">
        <v>0.60525512654124936</v>
      </c>
      <c r="CC708" s="354">
        <v>-9.3150435962914404</v>
      </c>
      <c r="CD708" s="354">
        <v>0.5</v>
      </c>
      <c r="CE708" s="354">
        <v>2.34</v>
      </c>
      <c r="CF708" s="354">
        <v>2.35</v>
      </c>
      <c r="CG708" s="354">
        <v>2.1</v>
      </c>
      <c r="CH708" s="353" t="s">
        <v>100</v>
      </c>
      <c r="CI708" s="353">
        <v>873.8</v>
      </c>
    </row>
    <row r="709" spans="1:87" ht="13.5" thickBot="1">
      <c r="A709" s="353" t="s">
        <v>1668</v>
      </c>
      <c r="B709" s="353" t="s">
        <v>1669</v>
      </c>
      <c r="C709" s="353" t="s">
        <v>96</v>
      </c>
      <c r="D709" s="353" t="s">
        <v>143</v>
      </c>
      <c r="E709" s="353" t="s">
        <v>400</v>
      </c>
      <c r="F709" s="353" t="s">
        <v>99</v>
      </c>
      <c r="G709" s="353">
        <v>11</v>
      </c>
      <c r="H709" s="353">
        <v>202211</v>
      </c>
      <c r="I709" s="353">
        <v>20221006</v>
      </c>
      <c r="J709" s="353">
        <v>20230126</v>
      </c>
      <c r="K709" s="354">
        <v>22652.77</v>
      </c>
      <c r="L709" s="354">
        <v>84.46</v>
      </c>
      <c r="M709" s="354">
        <v>268</v>
      </c>
      <c r="N709" s="354">
        <v>0.61</v>
      </c>
      <c r="O709" s="354">
        <v>0.86</v>
      </c>
      <c r="P709" s="354">
        <v>0.6</v>
      </c>
      <c r="Q709" s="354">
        <v>0.66</v>
      </c>
      <c r="R709" s="354">
        <v>6.15</v>
      </c>
      <c r="S709" s="354">
        <v>-26.15</v>
      </c>
      <c r="T709" s="354">
        <v>-2.06</v>
      </c>
      <c r="U709" s="354">
        <v>2.64</v>
      </c>
      <c r="V709" s="354">
        <v>2.66</v>
      </c>
      <c r="W709" s="354">
        <v>3.01</v>
      </c>
      <c r="X709" s="354">
        <v>3.33</v>
      </c>
      <c r="Y709" s="374">
        <f t="shared" si="26"/>
        <v>0.13157894736842102</v>
      </c>
      <c r="Z709" s="374">
        <f t="shared" si="27"/>
        <v>0.10631229235880402</v>
      </c>
      <c r="AA709" s="354">
        <v>5.91</v>
      </c>
      <c r="AB709" s="354">
        <v>5.33</v>
      </c>
      <c r="AC709" s="354">
        <v>31.99</v>
      </c>
      <c r="AD709" s="354">
        <v>28.04</v>
      </c>
      <c r="AE709" s="354">
        <v>25.36</v>
      </c>
      <c r="AF709" s="354">
        <v>5.26</v>
      </c>
      <c r="AG709" s="354">
        <v>23.798360044726053</v>
      </c>
      <c r="AH709" s="354">
        <v>2.5575847931420053</v>
      </c>
      <c r="AI709" s="354">
        <v>2.6295191949310475</v>
      </c>
      <c r="AJ709" s="354">
        <v>1.67946328736489</v>
      </c>
      <c r="AK709" s="354">
        <v>31.720627923458537</v>
      </c>
      <c r="AL709" s="354">
        <v>22.21</v>
      </c>
      <c r="AM709" s="354">
        <v>4.92</v>
      </c>
      <c r="AN709" s="354">
        <v>3.55</v>
      </c>
      <c r="AO709" s="354">
        <v>4.2875135863181466</v>
      </c>
      <c r="AP709" s="354">
        <v>22.962760442878711</v>
      </c>
      <c r="AQ709" s="354">
        <v>38.80397306874557</v>
      </c>
      <c r="AR709" s="354">
        <v>60.755000000000003</v>
      </c>
      <c r="AS709" s="354">
        <v>1.2817741334327246</v>
      </c>
      <c r="AT709" s="354">
        <v>17.18</v>
      </c>
      <c r="AU709" s="354">
        <v>5.41</v>
      </c>
      <c r="AV709" s="354">
        <v>12.79</v>
      </c>
      <c r="AW709" s="354">
        <v>6317.9</v>
      </c>
      <c r="AX709" s="354">
        <v>6629.19</v>
      </c>
      <c r="AY709" s="374">
        <v>0.12793458661382179</v>
      </c>
      <c r="AZ709" s="374">
        <v>1.0569975916510569E-2</v>
      </c>
      <c r="BA709" s="374">
        <v>1.5607803901950976E-2</v>
      </c>
      <c r="BB709" s="374">
        <v>1.0714285714285805E-2</v>
      </c>
      <c r="BC709" s="374">
        <v>1.5607803901950976E-2</v>
      </c>
      <c r="BD709" s="354">
        <v>15.65</v>
      </c>
      <c r="BE709" s="374">
        <v>8.933126543272861E-2</v>
      </c>
      <c r="BF709" s="374">
        <v>7.1895561795398355E-2</v>
      </c>
      <c r="BG709" s="354">
        <v>8.4</v>
      </c>
      <c r="BH709" s="354">
        <v>9.4700000000000006</v>
      </c>
      <c r="BI709" s="354">
        <v>5.52</v>
      </c>
      <c r="BJ709" s="354">
        <v>6.56</v>
      </c>
      <c r="BK709" s="374">
        <v>-0.36130403968816449</v>
      </c>
      <c r="BL709" s="374">
        <v>-3.9921066232322125E-2</v>
      </c>
      <c r="BM709" s="354">
        <v>1.75</v>
      </c>
      <c r="BN709" s="354">
        <v>1.6</v>
      </c>
      <c r="BO709" s="374">
        <v>0.57867094141649666</v>
      </c>
      <c r="BP709" s="374">
        <v>3.0662807734588245E-2</v>
      </c>
      <c r="BQ709" s="374">
        <v>2.0135035215979979E-2</v>
      </c>
      <c r="BR709" s="354">
        <v>1032.4000000000001</v>
      </c>
      <c r="BS709" s="354">
        <v>1225</v>
      </c>
      <c r="BT709" s="354">
        <v>1016.5</v>
      </c>
      <c r="BU709" s="354">
        <v>3973.3</v>
      </c>
      <c r="BV709" s="354">
        <v>755.3</v>
      </c>
      <c r="BW709" s="354">
        <v>1.06</v>
      </c>
      <c r="BX709" s="354">
        <v>10.86</v>
      </c>
      <c r="BY709" s="354">
        <v>11.19</v>
      </c>
      <c r="BZ709" s="354">
        <v>6.3442028985507246</v>
      </c>
      <c r="CA709" s="354">
        <v>45.88</v>
      </c>
      <c r="CB709" s="354">
        <v>0.64402287303917782</v>
      </c>
      <c r="CC709" s="354">
        <v>4.1916624727394733</v>
      </c>
      <c r="CD709" s="354">
        <v>0.85</v>
      </c>
      <c r="CE709" s="354">
        <v>0.77</v>
      </c>
      <c r="CF709" s="354"/>
      <c r="CG709" s="354"/>
      <c r="CH709" s="353" t="s">
        <v>100</v>
      </c>
      <c r="CI709" s="355">
        <v>4425.5</v>
      </c>
    </row>
    <row r="710" spans="1:87" ht="13.5" thickBot="1">
      <c r="A710" s="353" t="s">
        <v>1670</v>
      </c>
      <c r="B710" s="353" t="s">
        <v>1671</v>
      </c>
      <c r="C710" s="353" t="s">
        <v>96</v>
      </c>
      <c r="D710" s="353" t="s">
        <v>197</v>
      </c>
      <c r="E710" s="353" t="s">
        <v>283</v>
      </c>
      <c r="F710" s="353" t="s">
        <v>105</v>
      </c>
      <c r="G710" s="353">
        <v>12</v>
      </c>
      <c r="H710" s="353">
        <v>202112</v>
      </c>
      <c r="I710" s="353">
        <v>20221104</v>
      </c>
      <c r="J710" s="353">
        <v>20230221</v>
      </c>
      <c r="K710" s="354">
        <v>5155.95</v>
      </c>
      <c r="L710" s="354">
        <v>26.84</v>
      </c>
      <c r="M710" s="354">
        <v>192</v>
      </c>
      <c r="N710" s="354">
        <v>1.1399999999999999</v>
      </c>
      <c r="O710" s="354">
        <v>0.71</v>
      </c>
      <c r="P710" s="354">
        <v>0.17</v>
      </c>
      <c r="Q710" s="354">
        <v>0.45</v>
      </c>
      <c r="R710" s="354">
        <v>0</v>
      </c>
      <c r="S710" s="354">
        <v>12.28</v>
      </c>
      <c r="T710" s="354">
        <v>9.81</v>
      </c>
      <c r="U710" s="354">
        <v>4.13</v>
      </c>
      <c r="V710" s="354">
        <v>3.48</v>
      </c>
      <c r="W710" s="354">
        <v>3.36</v>
      </c>
      <c r="X710" s="354">
        <v>2.68</v>
      </c>
      <c r="Y710" s="374">
        <f t="shared" si="26"/>
        <v>-3.4482758620689724E-2</v>
      </c>
      <c r="Z710" s="374">
        <f t="shared" si="27"/>
        <v>-0.20238095238095233</v>
      </c>
      <c r="AA710" s="354">
        <v>0.56000000000000005</v>
      </c>
      <c r="AB710" s="354">
        <v>5.76</v>
      </c>
      <c r="AC710" s="354">
        <v>6.5</v>
      </c>
      <c r="AD710" s="354">
        <v>7.98</v>
      </c>
      <c r="AE710" s="354">
        <v>10.029999999999999</v>
      </c>
      <c r="AF710" s="354">
        <v>1.38</v>
      </c>
      <c r="AG710" s="354">
        <v>45.872534142640362</v>
      </c>
      <c r="AH710" s="354">
        <v>5.8067779463834093</v>
      </c>
      <c r="AI710" s="354">
        <v>7.0510875063227108</v>
      </c>
      <c r="AJ710" s="354">
        <v>5.644916540212443</v>
      </c>
      <c r="AK710" s="354">
        <v>3.8533063127690106</v>
      </c>
      <c r="AL710" s="354">
        <v>5.42</v>
      </c>
      <c r="AM710" s="354">
        <v>1.29</v>
      </c>
      <c r="AN710" s="354">
        <v>0.56999999999999995</v>
      </c>
      <c r="AO710" s="354">
        <v>0.74104190098136513</v>
      </c>
      <c r="AP710" s="354">
        <v>3.8402908571428571</v>
      </c>
      <c r="AQ710" s="354">
        <v>4.8210251076040169</v>
      </c>
      <c r="AR710" s="354">
        <v>6.02196146953405</v>
      </c>
      <c r="AS710" s="354">
        <v>2.6049570055639859</v>
      </c>
      <c r="AT710" s="354">
        <v>20.74</v>
      </c>
      <c r="AU710" s="354">
        <v>-3.33</v>
      </c>
      <c r="AV710" s="354">
        <v>40.46</v>
      </c>
      <c r="AW710" s="354">
        <v>8453</v>
      </c>
      <c r="AX710" s="354">
        <v>8340.7199999999993</v>
      </c>
      <c r="AY710" s="374">
        <v>0.4046194749086075</v>
      </c>
      <c r="AZ710" s="374">
        <v>1.0638297872340424E-2</v>
      </c>
      <c r="BA710" s="374">
        <v>0.83602771362586603</v>
      </c>
      <c r="BB710" s="374">
        <v>8.2104024158464774E-3</v>
      </c>
      <c r="BC710" s="374">
        <v>0.83602771362586603</v>
      </c>
      <c r="BD710" s="354">
        <v>19.940000000000001</v>
      </c>
      <c r="BE710" s="374">
        <v>0.14532660241701087</v>
      </c>
      <c r="BF710" s="374">
        <v>0.14911027406156643</v>
      </c>
      <c r="BG710" s="354">
        <v>14.8</v>
      </c>
      <c r="BH710" s="354">
        <v>10.77</v>
      </c>
      <c r="BI710" s="354">
        <v>9.75</v>
      </c>
      <c r="BJ710" s="354">
        <v>6.59</v>
      </c>
      <c r="BK710" s="374">
        <v>-0.19942611190817791</v>
      </c>
      <c r="BL710" s="374">
        <v>-3.0653875840776272E-2</v>
      </c>
      <c r="BM710" s="354">
        <v>3.17</v>
      </c>
      <c r="BN710" s="354">
        <v>2.68</v>
      </c>
      <c r="BO710" s="374">
        <v>0.14655287456445992</v>
      </c>
      <c r="BP710" s="374">
        <v>0.21372020413630508</v>
      </c>
      <c r="BQ710" s="374">
        <v>0.20776284652971819</v>
      </c>
      <c r="BR710" s="354">
        <v>1380</v>
      </c>
      <c r="BS710" s="354">
        <v>1676</v>
      </c>
      <c r="BT710" s="354">
        <v>1080</v>
      </c>
      <c r="BU710" s="354">
        <v>1538</v>
      </c>
      <c r="BV710" s="354">
        <v>1045</v>
      </c>
      <c r="BW710" s="354">
        <v>1.06</v>
      </c>
      <c r="BX710" s="354">
        <v>12.66</v>
      </c>
      <c r="BY710" s="354">
        <v>9.58</v>
      </c>
      <c r="BZ710" s="354">
        <v>15.57377049180328</v>
      </c>
      <c r="CA710" s="354">
        <v>27.03</v>
      </c>
      <c r="CB710" s="354">
        <v>0.51008362026561727</v>
      </c>
      <c r="CC710" s="354">
        <v>0.77085714285714291</v>
      </c>
      <c r="CD710" s="354">
        <v>0.37</v>
      </c>
      <c r="CE710" s="354">
        <v>2</v>
      </c>
      <c r="CF710" s="354">
        <v>1.33</v>
      </c>
      <c r="CG710" s="354">
        <v>0.59</v>
      </c>
      <c r="CH710" s="353" t="s">
        <v>100</v>
      </c>
      <c r="CI710" s="355">
        <v>4559</v>
      </c>
    </row>
    <row r="711" spans="1:87" ht="13.5" thickBot="1">
      <c r="A711" s="353" t="s">
        <v>1672</v>
      </c>
      <c r="B711" s="353" t="s">
        <v>1673</v>
      </c>
      <c r="C711" s="353" t="s">
        <v>108</v>
      </c>
      <c r="D711" s="353" t="s">
        <v>123</v>
      </c>
      <c r="E711" s="353" t="s">
        <v>136</v>
      </c>
      <c r="F711" s="353" t="s">
        <v>105</v>
      </c>
      <c r="G711" s="353">
        <v>12</v>
      </c>
      <c r="H711" s="353">
        <v>202112</v>
      </c>
      <c r="I711" s="353">
        <v>20221018</v>
      </c>
      <c r="J711" s="353">
        <v>20230117</v>
      </c>
      <c r="K711" s="354">
        <v>4119.28</v>
      </c>
      <c r="L711" s="354">
        <v>48.07</v>
      </c>
      <c r="M711" s="354">
        <v>86</v>
      </c>
      <c r="N711" s="354">
        <v>1.34</v>
      </c>
      <c r="O711" s="354">
        <v>1.55</v>
      </c>
      <c r="P711" s="354">
        <v>1.65</v>
      </c>
      <c r="Q711" s="354">
        <v>1.5</v>
      </c>
      <c r="R711" s="354">
        <v>0</v>
      </c>
      <c r="S711" s="354">
        <v>2.99</v>
      </c>
      <c r="T711" s="354">
        <v>5.22</v>
      </c>
      <c r="U711" s="354">
        <v>5.84</v>
      </c>
      <c r="V711" s="354">
        <v>4.9800000000000004</v>
      </c>
      <c r="W711" s="354">
        <v>5.97</v>
      </c>
      <c r="X711" s="354">
        <v>6.18</v>
      </c>
      <c r="Y711" s="374">
        <f t="shared" si="26"/>
        <v>0.19879518072289137</v>
      </c>
      <c r="Z711" s="374">
        <f t="shared" si="27"/>
        <v>3.5175879396984966E-2</v>
      </c>
      <c r="AA711" s="354">
        <v>10.57</v>
      </c>
      <c r="AB711" s="354"/>
      <c r="AC711" s="354">
        <v>8.23</v>
      </c>
      <c r="AD711" s="354">
        <v>8.0500000000000007</v>
      </c>
      <c r="AE711" s="354">
        <v>7.78</v>
      </c>
      <c r="AF711" s="354"/>
      <c r="AG711" s="354">
        <v>14.723881641892049</v>
      </c>
      <c r="AH711" s="354">
        <v>6.0444426294541804</v>
      </c>
      <c r="AI711" s="354">
        <v>8.5162299022238823</v>
      </c>
      <c r="AJ711" s="354">
        <v>8.1254637948335002</v>
      </c>
      <c r="AK711" s="354">
        <v>5.5376616814542414</v>
      </c>
      <c r="AL711" s="354">
        <v>7.11</v>
      </c>
      <c r="AM711" s="354">
        <v>1.3</v>
      </c>
      <c r="AN711" s="354">
        <v>3</v>
      </c>
      <c r="AO711" s="354">
        <v>4.2407567486181827</v>
      </c>
      <c r="AP711" s="354">
        <v>7.093400845134644</v>
      </c>
      <c r="AQ711" s="354">
        <v>7.331929874556784</v>
      </c>
      <c r="AR711" s="354">
        <v>7.6845337097448168</v>
      </c>
      <c r="AS711" s="354">
        <v>70.665169299698974</v>
      </c>
      <c r="AT711" s="354">
        <v>37.1</v>
      </c>
      <c r="AU711" s="354">
        <v>1.96</v>
      </c>
      <c r="AV711" s="354">
        <v>-2.59</v>
      </c>
      <c r="AW711" s="354">
        <v>1346.59</v>
      </c>
      <c r="AX711" s="354">
        <v>1394.72</v>
      </c>
      <c r="AY711" s="374">
        <v>2.49611167414052E-2</v>
      </c>
      <c r="AZ711" s="374">
        <v>11.25401779784832</v>
      </c>
      <c r="BA711" s="374">
        <v>0</v>
      </c>
      <c r="BB711" s="374">
        <v>10.91304537639461</v>
      </c>
      <c r="BC711" s="374">
        <v>0</v>
      </c>
      <c r="BD711" s="354">
        <v>15.08</v>
      </c>
      <c r="BE711" s="374">
        <v>0</v>
      </c>
      <c r="BF711" s="374">
        <v>1.5012412563915299E-2</v>
      </c>
      <c r="BG711" s="354">
        <v>14.09</v>
      </c>
      <c r="BH711" s="354">
        <v>8.3800000000000008</v>
      </c>
      <c r="BI711" s="354">
        <v>1.45</v>
      </c>
      <c r="BJ711" s="354">
        <v>0.95</v>
      </c>
      <c r="BK711" s="374">
        <v>-4.5884870638395817E-2</v>
      </c>
      <c r="BL711" s="374">
        <v>-2.6539612100560651E-2</v>
      </c>
      <c r="BM711" s="354">
        <v>2.25</v>
      </c>
      <c r="BN711" s="354">
        <v>2.8</v>
      </c>
      <c r="BO711" s="374">
        <v>0.17867652424017219</v>
      </c>
      <c r="BP711" s="374">
        <v>0.1281688428637443</v>
      </c>
      <c r="BQ711" s="374">
        <v>0.17229566994981979</v>
      </c>
      <c r="BR711" s="354">
        <v>590.83000000000004</v>
      </c>
      <c r="BS711" s="354">
        <v>686.92</v>
      </c>
      <c r="BT711" s="354">
        <v>587.17999999999995</v>
      </c>
      <c r="BU711" s="354">
        <v>244.22</v>
      </c>
      <c r="BV711" s="354">
        <v>463.21</v>
      </c>
      <c r="BW711" s="354">
        <v>1125.4000000000001</v>
      </c>
      <c r="BX711" s="354">
        <v>37.700000000000003</v>
      </c>
      <c r="BY711" s="354">
        <v>37.44</v>
      </c>
      <c r="BZ711" s="354">
        <v>0</v>
      </c>
      <c r="CA711" s="354">
        <v>6.92</v>
      </c>
      <c r="CB711" s="354">
        <v>0.90799268856913717</v>
      </c>
      <c r="CC711" s="354">
        <v>1.7358954238663054</v>
      </c>
      <c r="CD711" s="354">
        <v>7.0000000000000007E-2</v>
      </c>
      <c r="CE711" s="354">
        <v>0.76</v>
      </c>
      <c r="CF711" s="354">
        <v>0.78</v>
      </c>
      <c r="CG711" s="354">
        <v>0.13</v>
      </c>
      <c r="CH711" s="353" t="s">
        <v>100</v>
      </c>
      <c r="CI711" s="355">
        <v>3670.35</v>
      </c>
    </row>
    <row r="712" spans="1:87" ht="13.5" thickBot="1">
      <c r="A712" s="353" t="s">
        <v>1674</v>
      </c>
      <c r="B712" s="353" t="s">
        <v>1675</v>
      </c>
      <c r="C712" s="353" t="s">
        <v>108</v>
      </c>
      <c r="D712" s="353" t="s">
        <v>147</v>
      </c>
      <c r="E712" s="353" t="s">
        <v>448</v>
      </c>
      <c r="F712" s="353" t="s">
        <v>105</v>
      </c>
      <c r="G712" s="353">
        <v>12</v>
      </c>
      <c r="H712" s="353">
        <v>202112</v>
      </c>
      <c r="I712" s="353">
        <v>20221109</v>
      </c>
      <c r="J712" s="353">
        <v>20230307</v>
      </c>
      <c r="K712" s="354">
        <v>4950.75</v>
      </c>
      <c r="L712" s="354">
        <v>23.24</v>
      </c>
      <c r="M712" s="354">
        <v>213.03</v>
      </c>
      <c r="N712" s="354">
        <v>0.92</v>
      </c>
      <c r="O712" s="354">
        <v>0.23</v>
      </c>
      <c r="P712" s="354">
        <v>0.2</v>
      </c>
      <c r="Q712" s="354">
        <v>0.2</v>
      </c>
      <c r="R712" s="354">
        <v>4</v>
      </c>
      <c r="S712" s="354">
        <v>9</v>
      </c>
      <c r="T712" s="354">
        <v>3.64</v>
      </c>
      <c r="U712" s="354">
        <v>0.81</v>
      </c>
      <c r="V712" s="354">
        <v>0.81</v>
      </c>
      <c r="W712" s="354">
        <v>0.85</v>
      </c>
      <c r="X712" s="354">
        <v>0.97</v>
      </c>
      <c r="Y712" s="374">
        <f t="shared" si="26"/>
        <v>4.9382716049382713E-2</v>
      </c>
      <c r="Z712" s="374">
        <f t="shared" si="27"/>
        <v>0.14117647058823524</v>
      </c>
      <c r="AA712" s="354">
        <v>12.69</v>
      </c>
      <c r="AB712" s="354">
        <v>9.69</v>
      </c>
      <c r="AC712" s="354">
        <v>28.69</v>
      </c>
      <c r="AD712" s="354">
        <v>27.5</v>
      </c>
      <c r="AE712" s="354">
        <v>23.93</v>
      </c>
      <c r="AF712" s="354">
        <v>2.84</v>
      </c>
      <c r="AG712" s="354">
        <v>8.0890660027237882</v>
      </c>
      <c r="AH712" s="354">
        <v>0.88090680619451223</v>
      </c>
      <c r="AI712" s="354">
        <v>1.1781460455930324</v>
      </c>
      <c r="AJ712" s="354">
        <v>0.78212502281523633</v>
      </c>
      <c r="AK712" s="354">
        <v>19.607076802071997</v>
      </c>
      <c r="AL712" s="354">
        <v>16.53</v>
      </c>
      <c r="AM712" s="354">
        <v>11.31</v>
      </c>
      <c r="AN712" s="354">
        <v>2.44</v>
      </c>
      <c r="AO712" s="354">
        <v>4.9166191568575837</v>
      </c>
      <c r="AP712" s="354">
        <v>17.481086679708632</v>
      </c>
      <c r="AQ712" s="354">
        <v>33.757153469082937</v>
      </c>
      <c r="AR712" s="354">
        <v>50.849743595880781</v>
      </c>
      <c r="AS712" s="354">
        <v>3.4248641615927142</v>
      </c>
      <c r="AT712" s="354">
        <v>2.06</v>
      </c>
      <c r="AU712" s="354">
        <v>8.85</v>
      </c>
      <c r="AV712" s="354">
        <v>9.41</v>
      </c>
      <c r="AW712" s="354">
        <v>1897</v>
      </c>
      <c r="AX712" s="354">
        <v>2077.34</v>
      </c>
      <c r="AY712" s="374">
        <v>1.4524851345990231E-2</v>
      </c>
      <c r="AZ712" s="374">
        <v>-0.13953556302030087</v>
      </c>
      <c r="BA712" s="374">
        <v>2.5626573336024583E-2</v>
      </c>
      <c r="BB712" s="374">
        <v>-0.1166666666666666</v>
      </c>
      <c r="BC712" s="374">
        <v>2.5626573336024583E-2</v>
      </c>
      <c r="BD712" s="354">
        <v>39.75</v>
      </c>
      <c r="BE712" s="374">
        <v>6.7793802223134775E-2</v>
      </c>
      <c r="BF712" s="374">
        <v>4.4052236582599054E-2</v>
      </c>
      <c r="BG712" s="354">
        <v>4.68</v>
      </c>
      <c r="BH712" s="354">
        <v>4.2300000000000004</v>
      </c>
      <c r="BI712" s="354">
        <v>3.21</v>
      </c>
      <c r="BJ712" s="354">
        <v>3.02</v>
      </c>
      <c r="BK712" s="374">
        <v>-0.33613916055581594</v>
      </c>
      <c r="BL712" s="374">
        <v>-4.8957570953735069E-2</v>
      </c>
      <c r="BM712" s="354">
        <v>2.15</v>
      </c>
      <c r="BN712" s="354">
        <v>1.95</v>
      </c>
      <c r="BO712" s="374">
        <v>0.56759693134848532</v>
      </c>
      <c r="BP712" s="374">
        <v>3.8134493774654207E-2</v>
      </c>
      <c r="BQ712" s="374">
        <v>3.3858226095897677E-2</v>
      </c>
      <c r="BR712" s="354">
        <v>349.76</v>
      </c>
      <c r="BS712" s="354">
        <v>475.3</v>
      </c>
      <c r="BT712" s="354">
        <v>310.22000000000003</v>
      </c>
      <c r="BU712" s="354">
        <v>2916</v>
      </c>
      <c r="BV712" s="354">
        <v>200.39</v>
      </c>
      <c r="BW712" s="354">
        <v>70.069999999999993</v>
      </c>
      <c r="BX712" s="354">
        <v>9.26</v>
      </c>
      <c r="BY712" s="354">
        <v>8.56</v>
      </c>
      <c r="BZ712" s="354">
        <v>2.9690482928962871</v>
      </c>
      <c r="CA712" s="354">
        <v>88.59</v>
      </c>
      <c r="CB712" s="354">
        <v>0.92083622247935681</v>
      </c>
      <c r="CC712" s="354">
        <v>7.327594045128496</v>
      </c>
      <c r="CD712" s="354">
        <v>7.76</v>
      </c>
      <c r="CE712" s="354">
        <v>2.62</v>
      </c>
      <c r="CF712" s="354">
        <v>1.37</v>
      </c>
      <c r="CG712" s="354">
        <v>1.0900000000000001</v>
      </c>
      <c r="CH712" s="353" t="s">
        <v>100</v>
      </c>
      <c r="CI712" s="353">
        <v>436.4</v>
      </c>
    </row>
    <row r="713" spans="1:87" ht="13.5" thickBot="1">
      <c r="A713" s="353" t="s">
        <v>1676</v>
      </c>
      <c r="B713" s="353" t="s">
        <v>1677</v>
      </c>
      <c r="C713" s="353" t="s">
        <v>96</v>
      </c>
      <c r="D713" s="353" t="s">
        <v>273</v>
      </c>
      <c r="E713" s="353" t="s">
        <v>274</v>
      </c>
      <c r="F713" s="353" t="s">
        <v>105</v>
      </c>
      <c r="G713" s="353">
        <v>12</v>
      </c>
      <c r="H713" s="353">
        <v>202112</v>
      </c>
      <c r="I713" s="353">
        <v>20221024</v>
      </c>
      <c r="J713" s="353">
        <v>20230125</v>
      </c>
      <c r="K713" s="354">
        <v>4823.0200000000004</v>
      </c>
      <c r="L713" s="354">
        <v>57.3</v>
      </c>
      <c r="M713" s="354">
        <v>84</v>
      </c>
      <c r="N713" s="354">
        <v>1.24</v>
      </c>
      <c r="O713" s="354">
        <v>0.32</v>
      </c>
      <c r="P713" s="354">
        <v>0.32</v>
      </c>
      <c r="Q713" s="354">
        <v>0.44</v>
      </c>
      <c r="R713" s="354">
        <v>3.13</v>
      </c>
      <c r="S713" s="354">
        <v>10</v>
      </c>
      <c r="T713" s="354">
        <v>18.97</v>
      </c>
      <c r="U713" s="354">
        <v>1.04</v>
      </c>
      <c r="V713" s="354">
        <v>0.23</v>
      </c>
      <c r="W713" s="354">
        <v>1.2</v>
      </c>
      <c r="X713" s="354">
        <v>1.79</v>
      </c>
      <c r="Y713" s="374">
        <f t="shared" si="26"/>
        <v>4.2173913043478253</v>
      </c>
      <c r="Z713" s="374">
        <f t="shared" si="27"/>
        <v>0.4916666666666667</v>
      </c>
      <c r="AA713" s="354">
        <v>-34.71</v>
      </c>
      <c r="AB713" s="354"/>
      <c r="AC713" s="354">
        <v>55.1</v>
      </c>
      <c r="AD713" s="354">
        <v>47.88</v>
      </c>
      <c r="AE713" s="354">
        <v>31.98</v>
      </c>
      <c r="AF713" s="354"/>
      <c r="AG713" s="354">
        <v>17.874407582938389</v>
      </c>
      <c r="AH713" s="354">
        <v>1.2819905213270142</v>
      </c>
      <c r="AI713" s="354">
        <v>1.7049763033175356</v>
      </c>
      <c r="AJ713" s="354">
        <v>0.86137440758293837</v>
      </c>
      <c r="AK713" s="354">
        <v>33.40222376650452</v>
      </c>
      <c r="AL713" s="354">
        <v>29.26</v>
      </c>
      <c r="AM713" s="354">
        <v>3.34</v>
      </c>
      <c r="AN713" s="354">
        <v>3.2</v>
      </c>
      <c r="AO713" s="354">
        <v>3.6543682884793847</v>
      </c>
      <c r="AP713" s="354">
        <v>18.170665787738962</v>
      </c>
      <c r="AQ713" s="354">
        <v>38.311188325225849</v>
      </c>
      <c r="AR713" s="354">
        <v>75.831911966987619</v>
      </c>
      <c r="AS713" s="354">
        <v>1.0770142180094786</v>
      </c>
      <c r="AT713" s="354">
        <v>17.170000000000002</v>
      </c>
      <c r="AU713" s="354">
        <v>-11.82</v>
      </c>
      <c r="AV713" s="354">
        <v>-11.83</v>
      </c>
      <c r="AW713" s="354">
        <v>1324.7</v>
      </c>
      <c r="AX713" s="354">
        <v>1559.68</v>
      </c>
      <c r="AY713" s="374">
        <v>-0.76038338658146964</v>
      </c>
      <c r="AZ713" s="374">
        <v>-0.43217665615141954</v>
      </c>
      <c r="BA713" s="374">
        <v>2.6737588652482271</v>
      </c>
      <c r="BB713" s="374">
        <v>-0.43676074848238428</v>
      </c>
      <c r="BC713" s="374">
        <v>2.6737588652482271</v>
      </c>
      <c r="BD713" s="354">
        <v>6.01</v>
      </c>
      <c r="BE713" s="374">
        <v>6.3282504012841093E-2</v>
      </c>
      <c r="BF713" s="374">
        <v>3.898115790611377E-2</v>
      </c>
      <c r="BG713" s="354">
        <v>3.86</v>
      </c>
      <c r="BH713" s="354">
        <v>6.74</v>
      </c>
      <c r="BI713" s="354">
        <v>3.15</v>
      </c>
      <c r="BJ713" s="354">
        <v>5.49</v>
      </c>
      <c r="BK713" s="374">
        <v>-0.49478804725503822</v>
      </c>
      <c r="BL713" s="374">
        <v>-4.7196075831897125E-2</v>
      </c>
      <c r="BM713" s="354">
        <v>0.7</v>
      </c>
      <c r="BN713" s="354">
        <v>0.53</v>
      </c>
      <c r="BO713" s="374">
        <v>0.31201478743068395</v>
      </c>
      <c r="BP713" s="374">
        <v>2.2510808100562146E-2</v>
      </c>
      <c r="BQ713" s="374">
        <v>1.5125099342983991E-2</v>
      </c>
      <c r="BR713" s="354">
        <v>60.3</v>
      </c>
      <c r="BS713" s="354">
        <v>201.4</v>
      </c>
      <c r="BT713" s="354">
        <v>164.3</v>
      </c>
      <c r="BU713" s="354">
        <v>822.4</v>
      </c>
      <c r="BV713" s="354">
        <v>16.100000000000001</v>
      </c>
      <c r="BW713" s="354">
        <v>-49.21</v>
      </c>
      <c r="BX713" s="354">
        <v>7.17</v>
      </c>
      <c r="BY713" s="354">
        <v>5.87</v>
      </c>
      <c r="BZ713" s="354">
        <v>4.3563535911602207</v>
      </c>
      <c r="CA713" s="354">
        <v>35.549999999999997</v>
      </c>
      <c r="CB713" s="354">
        <v>0.47941059912814787</v>
      </c>
      <c r="CC713" s="354">
        <v>2.3282794990112063</v>
      </c>
      <c r="CD713" s="354">
        <v>0.55000000000000004</v>
      </c>
      <c r="CE713" s="354">
        <v>2.42</v>
      </c>
      <c r="CF713" s="354">
        <v>1.5</v>
      </c>
      <c r="CG713" s="354">
        <v>0.85</v>
      </c>
      <c r="CH713" s="353" t="s">
        <v>100</v>
      </c>
      <c r="CI713" s="355">
        <v>1485.5</v>
      </c>
    </row>
    <row r="714" spans="1:87" ht="13.5" thickBot="1">
      <c r="A714" s="353"/>
      <c r="B714" s="353" t="s">
        <v>1678</v>
      </c>
      <c r="C714" s="353" t="s">
        <v>96</v>
      </c>
      <c r="D714" s="353" t="s">
        <v>123</v>
      </c>
      <c r="E714" s="353" t="s">
        <v>182</v>
      </c>
      <c r="F714" s="353" t="s">
        <v>105</v>
      </c>
      <c r="G714" s="353">
        <v>12</v>
      </c>
      <c r="H714" s="353">
        <v>202112</v>
      </c>
      <c r="I714" s="353"/>
      <c r="J714" s="353"/>
      <c r="K714" s="354">
        <v>18300</v>
      </c>
      <c r="L714" s="354">
        <v>75</v>
      </c>
      <c r="M714" s="354">
        <v>244</v>
      </c>
      <c r="N714" s="354">
        <v>0.42</v>
      </c>
      <c r="O714" s="354"/>
      <c r="P714" s="354"/>
      <c r="Q714" s="354"/>
      <c r="R714" s="354"/>
      <c r="S714" s="354"/>
      <c r="T714" s="354"/>
      <c r="U714" s="354"/>
      <c r="V714" s="354"/>
      <c r="W714" s="354"/>
      <c r="X714" s="354"/>
      <c r="Y714" s="374" t="e">
        <f t="shared" si="26"/>
        <v>#DIV/0!</v>
      </c>
      <c r="Z714" s="374" t="e">
        <f t="shared" si="27"/>
        <v>#DIV/0!</v>
      </c>
      <c r="AA714" s="354"/>
      <c r="AB714" s="354"/>
      <c r="AC714" s="354"/>
      <c r="AD714" s="354"/>
      <c r="AE714" s="354"/>
      <c r="AF714" s="354"/>
      <c r="AG714" s="354">
        <v>0</v>
      </c>
      <c r="AH714" s="354">
        <v>0</v>
      </c>
      <c r="AI714" s="354">
        <v>0</v>
      </c>
      <c r="AJ714" s="354">
        <v>0</v>
      </c>
      <c r="AK714" s="354">
        <v>0</v>
      </c>
      <c r="AL714" s="354"/>
      <c r="AM714" s="354"/>
      <c r="AN714" s="354"/>
      <c r="AO714" s="354">
        <v>0</v>
      </c>
      <c r="AP714" s="354">
        <v>0</v>
      </c>
      <c r="AQ714" s="354">
        <v>0</v>
      </c>
      <c r="AR714" s="354">
        <v>0</v>
      </c>
      <c r="AS714" s="354">
        <v>0</v>
      </c>
      <c r="AT714" s="354"/>
      <c r="AU714" s="354"/>
      <c r="AV714" s="354"/>
      <c r="AW714" s="354"/>
      <c r="AX714" s="354"/>
      <c r="AY714" s="374" t="s">
        <v>160</v>
      </c>
      <c r="AZ714" s="374" t="s">
        <v>160</v>
      </c>
      <c r="BA714" s="374" t="s">
        <v>160</v>
      </c>
      <c r="BB714" s="374" t="s">
        <v>160</v>
      </c>
      <c r="BC714" s="374" t="s">
        <v>160</v>
      </c>
      <c r="BD714" s="354"/>
      <c r="BE714" s="374">
        <v>0</v>
      </c>
      <c r="BF714" s="374">
        <v>0</v>
      </c>
      <c r="BG714" s="354"/>
      <c r="BH714" s="354"/>
      <c r="BI714" s="354"/>
      <c r="BJ714" s="354"/>
      <c r="BK714" s="374">
        <v>0</v>
      </c>
      <c r="BL714" s="374">
        <v>0</v>
      </c>
      <c r="BM714" s="354">
        <v>5.6</v>
      </c>
      <c r="BN714" s="354">
        <v>4.8899999999999997</v>
      </c>
      <c r="BO714" s="374">
        <v>0</v>
      </c>
      <c r="BP714" s="374">
        <v>0</v>
      </c>
      <c r="BQ714" s="374">
        <v>0</v>
      </c>
      <c r="BR714" s="354"/>
      <c r="BS714" s="354"/>
      <c r="BT714" s="354"/>
      <c r="BU714" s="354"/>
      <c r="BV714" s="354"/>
      <c r="BW714" s="354"/>
      <c r="BX714" s="354"/>
      <c r="BY714" s="354"/>
      <c r="BZ714" s="354">
        <v>0</v>
      </c>
      <c r="CA714" s="354"/>
      <c r="CB714" s="354">
        <v>0</v>
      </c>
      <c r="CC714" s="354">
        <v>0</v>
      </c>
      <c r="CD714" s="354"/>
      <c r="CE714" s="354"/>
      <c r="CF714" s="354"/>
      <c r="CG714" s="354"/>
      <c r="CH714" s="353"/>
      <c r="CI714" s="353"/>
    </row>
    <row r="715" spans="1:87" ht="13.5" thickBot="1">
      <c r="A715" s="353" t="s">
        <v>1679</v>
      </c>
      <c r="B715" s="353" t="s">
        <v>1680</v>
      </c>
      <c r="C715" s="353" t="s">
        <v>108</v>
      </c>
      <c r="D715" s="353" t="s">
        <v>129</v>
      </c>
      <c r="E715" s="353" t="s">
        <v>299</v>
      </c>
      <c r="F715" s="353" t="s">
        <v>105</v>
      </c>
      <c r="G715" s="353">
        <v>12</v>
      </c>
      <c r="H715" s="353">
        <v>202112</v>
      </c>
      <c r="I715" s="353">
        <v>20221102</v>
      </c>
      <c r="J715" s="353">
        <v>20230307</v>
      </c>
      <c r="K715" s="354">
        <v>25608.23</v>
      </c>
      <c r="L715" s="354">
        <v>113</v>
      </c>
      <c r="M715" s="354">
        <v>227</v>
      </c>
      <c r="N715" s="354">
        <v>1.23</v>
      </c>
      <c r="O715" s="354">
        <v>1</v>
      </c>
      <c r="P715" s="354">
        <v>1.0900000000000001</v>
      </c>
      <c r="Q715" s="354">
        <v>1.07</v>
      </c>
      <c r="R715" s="354">
        <v>25</v>
      </c>
      <c r="S715" s="354">
        <v>-20.74</v>
      </c>
      <c r="T715" s="354">
        <v>7.95</v>
      </c>
      <c r="U715" s="354">
        <v>5.07</v>
      </c>
      <c r="V715" s="354">
        <v>4.49</v>
      </c>
      <c r="W715" s="354">
        <v>4.7</v>
      </c>
      <c r="X715" s="354">
        <v>5.43</v>
      </c>
      <c r="Y715" s="374">
        <f t="shared" si="26"/>
        <v>4.6770601336302953E-2</v>
      </c>
      <c r="Z715" s="374">
        <f t="shared" si="27"/>
        <v>0.15531914893617005</v>
      </c>
      <c r="AA715" s="354">
        <v>45.46</v>
      </c>
      <c r="AB715" s="354">
        <v>12</v>
      </c>
      <c r="AC715" s="354">
        <v>22.29</v>
      </c>
      <c r="AD715" s="354">
        <v>24.02</v>
      </c>
      <c r="AE715" s="354">
        <v>20.83</v>
      </c>
      <c r="AF715" s="354">
        <v>2</v>
      </c>
      <c r="AG715" s="354">
        <v>16.070100193551269</v>
      </c>
      <c r="AH715" s="354">
        <v>2.4931524552072233</v>
      </c>
      <c r="AI715" s="354">
        <v>5.9479375206415561</v>
      </c>
      <c r="AJ715" s="354">
        <v>5.5175134109035664</v>
      </c>
      <c r="AK715" s="354">
        <v>18.978007016426179</v>
      </c>
      <c r="AL715" s="354">
        <v>17.54</v>
      </c>
      <c r="AM715" s="354">
        <v>5.09</v>
      </c>
      <c r="AN715" s="354">
        <v>6.92</v>
      </c>
      <c r="AO715" s="354">
        <v>7.141641067411161</v>
      </c>
      <c r="AP715" s="354">
        <v>24.961741894342428</v>
      </c>
      <c r="AQ715" s="354">
        <v>19.295240930388729</v>
      </c>
      <c r="AR715" s="354">
        <v>20.800472776899547</v>
      </c>
      <c r="AS715" s="354">
        <v>9.3587558623257081</v>
      </c>
      <c r="AT715" s="354">
        <v>22.21</v>
      </c>
      <c r="AU715" s="354">
        <v>35.83</v>
      </c>
      <c r="AV715" s="354">
        <v>46.63</v>
      </c>
      <c r="AW715" s="354">
        <v>3226.41</v>
      </c>
      <c r="AX715" s="354">
        <v>3609.79</v>
      </c>
      <c r="AY715" s="374">
        <v>0.46626407850469159</v>
      </c>
      <c r="AZ715" s="374">
        <v>0.37120699032314342</v>
      </c>
      <c r="BA715" s="374">
        <v>0.10836363784778769</v>
      </c>
      <c r="BB715" s="374">
        <v>0.24083769633507865</v>
      </c>
      <c r="BC715" s="374">
        <v>0.10836363784778769</v>
      </c>
      <c r="BD715" s="354">
        <v>24.59</v>
      </c>
      <c r="BE715" s="374">
        <v>8.2839041988194806E-2</v>
      </c>
      <c r="BF715" s="374">
        <v>0.10517185551799872</v>
      </c>
      <c r="BG715" s="354">
        <v>16.13</v>
      </c>
      <c r="BH715" s="354">
        <v>13.88</v>
      </c>
      <c r="BI715" s="354">
        <v>13.56</v>
      </c>
      <c r="BJ715" s="354">
        <v>10.92</v>
      </c>
      <c r="BK715" s="374">
        <v>-7.2365270859732211E-2</v>
      </c>
      <c r="BL715" s="374">
        <v>-2.6784158440450425E-2</v>
      </c>
      <c r="BM715" s="354">
        <v>0</v>
      </c>
      <c r="BN715" s="354">
        <v>0</v>
      </c>
      <c r="BO715" s="374">
        <v>0</v>
      </c>
      <c r="BP715" s="374">
        <v>2.2086751020616791E-2</v>
      </c>
      <c r="BQ715" s="374">
        <v>4.887945969971267E-2</v>
      </c>
      <c r="BR715" s="354">
        <v>543.89</v>
      </c>
      <c r="BS715" s="354">
        <v>915.2</v>
      </c>
      <c r="BT715" s="354">
        <v>1461.02</v>
      </c>
      <c r="BU715" s="354">
        <v>2555.23</v>
      </c>
      <c r="BV715" s="354">
        <v>534.49</v>
      </c>
      <c r="BW715" s="354">
        <v>37.119999999999997</v>
      </c>
      <c r="BX715" s="354">
        <v>15.51</v>
      </c>
      <c r="BY715" s="354">
        <v>32.33</v>
      </c>
      <c r="BZ715" s="354">
        <v>7.7596857437779558</v>
      </c>
      <c r="CA715" s="354">
        <v>33.619999999999997</v>
      </c>
      <c r="CB715" s="354">
        <v>0.44242756479884165</v>
      </c>
      <c r="CC715" s="354">
        <v>0.41039710823168141</v>
      </c>
      <c r="CD715" s="354">
        <v>0.51</v>
      </c>
      <c r="CE715" s="354">
        <v>3.96</v>
      </c>
      <c r="CF715" s="354">
        <v>2.9</v>
      </c>
      <c r="CG715" s="354">
        <v>2.19</v>
      </c>
      <c r="CH715" s="353" t="s">
        <v>100</v>
      </c>
      <c r="CI715" s="355">
        <v>4672.3900000000003</v>
      </c>
    </row>
    <row r="716" spans="1:87" ht="13.5" thickBot="1">
      <c r="A716" s="353" t="s">
        <v>1681</v>
      </c>
      <c r="B716" s="353" t="s">
        <v>1681</v>
      </c>
      <c r="C716" s="353" t="s">
        <v>96</v>
      </c>
      <c r="D716" s="353" t="s">
        <v>163</v>
      </c>
      <c r="E716" s="353" t="s">
        <v>1325</v>
      </c>
      <c r="F716" s="353" t="s">
        <v>105</v>
      </c>
      <c r="G716" s="353">
        <v>12</v>
      </c>
      <c r="H716" s="353">
        <v>202112</v>
      </c>
      <c r="I716" s="353">
        <v>20221107</v>
      </c>
      <c r="J716" s="353">
        <v>20230210</v>
      </c>
      <c r="K716" s="354">
        <v>5264.98</v>
      </c>
      <c r="L716" s="354">
        <v>39.36</v>
      </c>
      <c r="M716" s="354">
        <v>134</v>
      </c>
      <c r="N716" s="354">
        <v>1.55</v>
      </c>
      <c r="O716" s="354">
        <v>0.51</v>
      </c>
      <c r="P716" s="354">
        <v>0.52</v>
      </c>
      <c r="Q716" s="354">
        <v>0.67</v>
      </c>
      <c r="R716" s="354">
        <v>-11.76</v>
      </c>
      <c r="S716" s="354">
        <v>12.73</v>
      </c>
      <c r="T716" s="354">
        <v>6.38</v>
      </c>
      <c r="U716" s="354">
        <v>2.34</v>
      </c>
      <c r="V716" s="354">
        <v>2.39</v>
      </c>
      <c r="W716" s="354">
        <v>2.3199999999999998</v>
      </c>
      <c r="X716" s="354">
        <v>2.5</v>
      </c>
      <c r="Y716" s="374">
        <f t="shared" si="26"/>
        <v>-2.9288702928870425E-2</v>
      </c>
      <c r="Z716" s="374">
        <f t="shared" si="27"/>
        <v>7.7586206896551824E-2</v>
      </c>
      <c r="AA716" s="354">
        <v>30.17</v>
      </c>
      <c r="AB716" s="354"/>
      <c r="AC716" s="354">
        <v>16.82</v>
      </c>
      <c r="AD716" s="354">
        <v>16.989999999999998</v>
      </c>
      <c r="AE716" s="354">
        <v>15.74</v>
      </c>
      <c r="AF716" s="354"/>
      <c r="AG716" s="354">
        <v>15.882572924457742</v>
      </c>
      <c r="AH716" s="354">
        <v>2.1525804038893046</v>
      </c>
      <c r="AI716" s="354">
        <v>1.8189977561705311</v>
      </c>
      <c r="AJ716" s="354">
        <v>0.55123410620792823</v>
      </c>
      <c r="AK716" s="354">
        <v>20.698211348684211</v>
      </c>
      <c r="AL716" s="354">
        <v>12.85</v>
      </c>
      <c r="AM716" s="354">
        <v>11.35</v>
      </c>
      <c r="AN716" s="354">
        <v>2.48</v>
      </c>
      <c r="AO716" s="354">
        <v>3.3955757004944669</v>
      </c>
      <c r="AP716" s="354">
        <v>14.01186358336572</v>
      </c>
      <c r="AQ716" s="354">
        <v>29.64845805921053</v>
      </c>
      <c r="AR716" s="354">
        <v>97.835888738127565</v>
      </c>
      <c r="AS716" s="354">
        <v>1.0912490650710549</v>
      </c>
      <c r="AT716" s="354">
        <v>3.47</v>
      </c>
      <c r="AU716" s="354">
        <v>18.47</v>
      </c>
      <c r="AV716" s="354">
        <v>32.67</v>
      </c>
      <c r="AW716" s="354">
        <v>1837.4</v>
      </c>
      <c r="AX716" s="354">
        <v>2068</v>
      </c>
      <c r="AY716" s="374">
        <v>-3.6121937639198215E-2</v>
      </c>
      <c r="AZ716" s="374">
        <v>8.2815734989648039E-3</v>
      </c>
      <c r="BA716" s="374">
        <v>-1.8250471994965389E-2</v>
      </c>
      <c r="BB716" s="374">
        <v>0</v>
      </c>
      <c r="BC716" s="374">
        <v>-1.8250471994965389E-2</v>
      </c>
      <c r="BD716" s="354">
        <v>76.94</v>
      </c>
      <c r="BE716" s="374">
        <v>0.15238578312379986</v>
      </c>
      <c r="BF716" s="374">
        <v>9.6051797216567106E-2</v>
      </c>
      <c r="BG716" s="354">
        <v>20.69</v>
      </c>
      <c r="BH716" s="354">
        <v>19.940000000000001</v>
      </c>
      <c r="BI716" s="354">
        <v>9.9499999999999993</v>
      </c>
      <c r="BJ716" s="354">
        <v>10.42</v>
      </c>
      <c r="BK716" s="374">
        <v>-0.69695723684210531</v>
      </c>
      <c r="BL716" s="374">
        <v>-7.9821050153049217E-2</v>
      </c>
      <c r="BM716" s="354">
        <v>0</v>
      </c>
      <c r="BN716" s="354">
        <v>0</v>
      </c>
      <c r="BO716" s="374">
        <v>0</v>
      </c>
      <c r="BP716" s="374">
        <v>5.7173450302504772E-2</v>
      </c>
      <c r="BQ716" s="374">
        <v>1.4641012117076446E-2</v>
      </c>
      <c r="BR716" s="354">
        <v>445.7</v>
      </c>
      <c r="BS716" s="354">
        <v>535.6</v>
      </c>
      <c r="BT716" s="354">
        <v>412.9</v>
      </c>
      <c r="BU716" s="354">
        <v>1120.5999999999999</v>
      </c>
      <c r="BV716" s="354">
        <v>294.39999999999998</v>
      </c>
      <c r="BW716" s="354">
        <v>51.13</v>
      </c>
      <c r="BX716" s="354">
        <v>13.55</v>
      </c>
      <c r="BY716" s="354">
        <v>14.78</v>
      </c>
      <c r="BZ716" s="354">
        <v>8.8176100628930811</v>
      </c>
      <c r="CA716" s="354">
        <v>70.3</v>
      </c>
      <c r="CB716" s="354">
        <v>0.85418369271389949</v>
      </c>
      <c r="CC716" s="354">
        <v>4.2298872910998835</v>
      </c>
      <c r="CD716" s="354">
        <v>2.37</v>
      </c>
      <c r="CE716" s="354">
        <v>1.67</v>
      </c>
      <c r="CF716" s="354">
        <v>1.27</v>
      </c>
      <c r="CG716" s="354">
        <v>0.5</v>
      </c>
      <c r="CH716" s="353" t="s">
        <v>100</v>
      </c>
      <c r="CI716" s="353">
        <v>333.6</v>
      </c>
    </row>
    <row r="717" spans="1:87" ht="13.5" thickBot="1">
      <c r="A717" s="353" t="s">
        <v>1682</v>
      </c>
      <c r="B717" s="353" t="s">
        <v>1683</v>
      </c>
      <c r="C717" s="353" t="s">
        <v>108</v>
      </c>
      <c r="D717" s="353" t="s">
        <v>992</v>
      </c>
      <c r="E717" s="353" t="s">
        <v>993</v>
      </c>
      <c r="F717" s="353" t="s">
        <v>105</v>
      </c>
      <c r="G717" s="353">
        <v>12</v>
      </c>
      <c r="H717" s="353">
        <v>202112</v>
      </c>
      <c r="I717" s="353">
        <v>20221108</v>
      </c>
      <c r="J717" s="353">
        <v>20230221</v>
      </c>
      <c r="K717" s="354">
        <v>3811.11</v>
      </c>
      <c r="L717" s="354">
        <v>45.88</v>
      </c>
      <c r="M717" s="354">
        <v>83</v>
      </c>
      <c r="N717" s="354">
        <v>0.93</v>
      </c>
      <c r="O717" s="354">
        <v>-0.41</v>
      </c>
      <c r="P717" s="354">
        <v>-0.56000000000000005</v>
      </c>
      <c r="Q717" s="354">
        <v>-0.7</v>
      </c>
      <c r="R717" s="354">
        <v>-200</v>
      </c>
      <c r="S717" s="354">
        <v>-402.94</v>
      </c>
      <c r="T717" s="354">
        <v>-178.33</v>
      </c>
      <c r="U717" s="354">
        <v>-4.2</v>
      </c>
      <c r="V717" s="354">
        <v>5.93</v>
      </c>
      <c r="W717" s="354">
        <v>-11.92</v>
      </c>
      <c r="X717" s="354">
        <v>-2.2400000000000002</v>
      </c>
      <c r="Y717" s="374">
        <f t="shared" si="26"/>
        <v>-3.0101180438448569</v>
      </c>
      <c r="Z717" s="374">
        <f t="shared" si="27"/>
        <v>-0.81208053691275173</v>
      </c>
      <c r="AA717" s="354"/>
      <c r="AB717" s="354"/>
      <c r="AC717" s="354"/>
      <c r="AD717" s="354"/>
      <c r="AE717" s="354"/>
      <c r="AF717" s="354"/>
      <c r="AG717" s="354">
        <v>59.691946056002195</v>
      </c>
      <c r="AH717" s="354">
        <v>-13.400756199930532</v>
      </c>
      <c r="AI717" s="354">
        <v>-2.2287307160478318</v>
      </c>
      <c r="AJ717" s="354">
        <v>-3.7783329024212784</v>
      </c>
      <c r="AK717" s="354">
        <v>-20.320983452102254</v>
      </c>
      <c r="AL717" s="354">
        <v>29.65</v>
      </c>
      <c r="AM717" s="354">
        <v>0.59</v>
      </c>
      <c r="AN717" s="354">
        <v>0.74</v>
      </c>
      <c r="AO717" s="354">
        <v>0.84594648825265351</v>
      </c>
      <c r="AP717" s="354">
        <v>-4.2259844155013697</v>
      </c>
      <c r="AQ717" s="354">
        <v>-22.65692834914838</v>
      </c>
      <c r="AR717" s="354">
        <v>-13.364675227712809</v>
      </c>
      <c r="AS717" s="354">
        <v>18.826410293182871</v>
      </c>
      <c r="AT717" s="354">
        <v>77.760000000000005</v>
      </c>
      <c r="AU717" s="354">
        <v>30.71</v>
      </c>
      <c r="AV717" s="354">
        <v>21.39</v>
      </c>
      <c r="AW717" s="354">
        <v>3699.63</v>
      </c>
      <c r="AX717" s="354">
        <v>5229.08</v>
      </c>
      <c r="AY717" s="374">
        <v>0.21391543275034361</v>
      </c>
      <c r="AZ717" s="374">
        <v>1.2153852428019545</v>
      </c>
      <c r="BA717" s="374">
        <v>0.76051849483444545</v>
      </c>
      <c r="BB717" s="374">
        <v>1.1392405063291138</v>
      </c>
      <c r="BC717" s="374">
        <v>0.76051849483444545</v>
      </c>
      <c r="BD717" s="354">
        <v>-5.14</v>
      </c>
      <c r="BE717" s="374">
        <v>-5.0124808618768585E-2</v>
      </c>
      <c r="BF717" s="374">
        <v>-0.12618955854688305</v>
      </c>
      <c r="BG717" s="354">
        <v>-3.99</v>
      </c>
      <c r="BH717" s="354">
        <v>-2.8</v>
      </c>
      <c r="BI717" s="354">
        <v>-3.22</v>
      </c>
      <c r="BJ717" s="354">
        <v>-2.37</v>
      </c>
      <c r="BK717" s="374">
        <v>0.69528461882614889</v>
      </c>
      <c r="BL717" s="374">
        <v>-2.5959987716259583E-2</v>
      </c>
      <c r="BM717" s="354">
        <v>0</v>
      </c>
      <c r="BN717" s="354"/>
      <c r="BO717" s="374">
        <v>0</v>
      </c>
      <c r="BP717" s="374">
        <v>-0.29588775005366597</v>
      </c>
      <c r="BQ717" s="374">
        <v>-8.342532352442654E-2</v>
      </c>
      <c r="BR717" s="354">
        <v>764.07</v>
      </c>
      <c r="BS717" s="354">
        <v>913.92</v>
      </c>
      <c r="BT717" s="354">
        <v>129.63</v>
      </c>
      <c r="BU717" s="354">
        <v>2046.24</v>
      </c>
      <c r="BV717" s="354">
        <v>597.54999999999995</v>
      </c>
      <c r="BW717" s="354">
        <v>121.54</v>
      </c>
      <c r="BX717" s="354">
        <v>-22.34</v>
      </c>
      <c r="BY717" s="354">
        <v>-7.1</v>
      </c>
      <c r="BZ717" s="354">
        <v>-5.172826842262003</v>
      </c>
      <c r="CA717" s="354">
        <v>23.95</v>
      </c>
      <c r="CB717" s="354">
        <v>0.37073772313807501</v>
      </c>
      <c r="CC717" s="354">
        <v>-0.43570190002202669</v>
      </c>
      <c r="CD717" s="354">
        <v>0.31</v>
      </c>
      <c r="CE717" s="354">
        <v>2.29</v>
      </c>
      <c r="CF717" s="354">
        <v>2.23</v>
      </c>
      <c r="CG717" s="354">
        <v>1.73</v>
      </c>
      <c r="CH717" s="353" t="s">
        <v>100</v>
      </c>
      <c r="CI717" s="355">
        <v>7748.96</v>
      </c>
    </row>
    <row r="718" spans="1:87" ht="13.5" thickBot="1">
      <c r="A718" s="353" t="s">
        <v>1684</v>
      </c>
      <c r="B718" s="353" t="s">
        <v>1685</v>
      </c>
      <c r="C718" s="353" t="s">
        <v>108</v>
      </c>
      <c r="D718" s="353" t="s">
        <v>129</v>
      </c>
      <c r="E718" s="353" t="s">
        <v>139</v>
      </c>
      <c r="F718" s="353" t="s">
        <v>105</v>
      </c>
      <c r="G718" s="353">
        <v>12</v>
      </c>
      <c r="H718" s="353">
        <v>202112</v>
      </c>
      <c r="I718" s="353">
        <v>20221026</v>
      </c>
      <c r="J718" s="353">
        <v>20230222</v>
      </c>
      <c r="K718" s="354">
        <v>4707.08</v>
      </c>
      <c r="L718" s="354">
        <v>56.36</v>
      </c>
      <c r="M718" s="354">
        <v>83.52</v>
      </c>
      <c r="N718" s="354">
        <v>1.18</v>
      </c>
      <c r="O718" s="354">
        <v>0.72</v>
      </c>
      <c r="P718" s="354">
        <v>0.89</v>
      </c>
      <c r="Q718" s="354">
        <v>0.78</v>
      </c>
      <c r="R718" s="354">
        <v>19.440000000000001</v>
      </c>
      <c r="S718" s="354">
        <v>2.5</v>
      </c>
      <c r="T718" s="354">
        <v>7.99</v>
      </c>
      <c r="U718" s="354">
        <v>3.26</v>
      </c>
      <c r="V718" s="354">
        <v>3.17</v>
      </c>
      <c r="W718" s="354">
        <v>3.3</v>
      </c>
      <c r="X718" s="354">
        <v>3.51</v>
      </c>
      <c r="Y718" s="374">
        <f t="shared" si="26"/>
        <v>4.1009463722397443E-2</v>
      </c>
      <c r="Z718" s="374">
        <f t="shared" si="27"/>
        <v>6.3636363636363713E-2</v>
      </c>
      <c r="AA718" s="354">
        <v>9.4700000000000006</v>
      </c>
      <c r="AB718" s="354">
        <v>10.119999999999999</v>
      </c>
      <c r="AC718" s="354">
        <v>17.29</v>
      </c>
      <c r="AD718" s="354">
        <v>17.079999999999998</v>
      </c>
      <c r="AE718" s="354">
        <v>16.059999999999999</v>
      </c>
      <c r="AF718" s="354">
        <v>1.69</v>
      </c>
      <c r="AG718" s="354">
        <v>18.847908287372658</v>
      </c>
      <c r="AH718" s="354">
        <v>2.0831386527299438</v>
      </c>
      <c r="AI718" s="354">
        <v>2.9914019411863877</v>
      </c>
      <c r="AJ718" s="354">
        <v>2.8464873196695648</v>
      </c>
      <c r="AK718" s="354">
        <v>18.529773360385168</v>
      </c>
      <c r="AL718" s="354">
        <v>11.98</v>
      </c>
      <c r="AM718" s="354">
        <v>2.73</v>
      </c>
      <c r="AN718" s="354">
        <v>3.01</v>
      </c>
      <c r="AO718" s="354">
        <v>3.7091826947650346</v>
      </c>
      <c r="AP718" s="354">
        <v>16.91690894203283</v>
      </c>
      <c r="AQ718" s="354">
        <v>23.370425180748111</v>
      </c>
      <c r="AR718" s="354">
        <v>24.560213133201906</v>
      </c>
      <c r="AS718" s="354">
        <v>6.164796127260904</v>
      </c>
      <c r="AT718" s="354">
        <v>20.65</v>
      </c>
      <c r="AU718" s="354">
        <v>3.19</v>
      </c>
      <c r="AV718" s="354">
        <v>12.43</v>
      </c>
      <c r="AW718" s="354">
        <v>1542.45</v>
      </c>
      <c r="AX718" s="354">
        <v>1557.79</v>
      </c>
      <c r="AY718" s="374">
        <v>0.12434140894021874</v>
      </c>
      <c r="AZ718" s="374">
        <v>0.26277148746751111</v>
      </c>
      <c r="BA718" s="374">
        <v>0.30296624165950981</v>
      </c>
      <c r="BB718" s="374">
        <v>0.25738941774513202</v>
      </c>
      <c r="BC718" s="374">
        <v>0.30296624165950981</v>
      </c>
      <c r="BD718" s="354">
        <v>16.41</v>
      </c>
      <c r="BE718" s="374">
        <v>6.5467239542723168E-2</v>
      </c>
      <c r="BF718" s="374">
        <v>6.2836680859781668E-2</v>
      </c>
      <c r="BG718" s="354">
        <v>8.65</v>
      </c>
      <c r="BH718" s="354">
        <v>7.92</v>
      </c>
      <c r="BI718" s="354">
        <v>7.3</v>
      </c>
      <c r="BJ718" s="354">
        <v>6.68</v>
      </c>
      <c r="BK718" s="374">
        <v>-0.13135033734280149</v>
      </c>
      <c r="BL718" s="374">
        <v>-2.0846963393067072E-2</v>
      </c>
      <c r="BM718" s="354">
        <v>0</v>
      </c>
      <c r="BN718" s="354">
        <v>0</v>
      </c>
      <c r="BO718" s="374">
        <v>0</v>
      </c>
      <c r="BP718" s="374">
        <v>3.7581429780442786E-2</v>
      </c>
      <c r="BQ718" s="374">
        <v>5.1352829147926479E-2</v>
      </c>
      <c r="BR718" s="354">
        <v>265.07</v>
      </c>
      <c r="BS718" s="354">
        <v>391.94</v>
      </c>
      <c r="BT718" s="354">
        <v>398.58</v>
      </c>
      <c r="BU718" s="354">
        <v>1501.18</v>
      </c>
      <c r="BV718" s="354">
        <v>169.07</v>
      </c>
      <c r="BW718" s="354">
        <v>26.28</v>
      </c>
      <c r="BX718" s="354">
        <v>11.05</v>
      </c>
      <c r="BY718" s="354">
        <v>17.52</v>
      </c>
      <c r="BZ718" s="354">
        <v>4.6964260112647214</v>
      </c>
      <c r="CA718" s="354">
        <v>46.31</v>
      </c>
      <c r="CB718" s="354">
        <v>0.54704278656258853</v>
      </c>
      <c r="CC718" s="354">
        <v>3.5039527707276421</v>
      </c>
      <c r="CD718" s="354">
        <v>0.86</v>
      </c>
      <c r="CE718" s="354">
        <v>3.93</v>
      </c>
      <c r="CF718" s="354">
        <v>2.46</v>
      </c>
      <c r="CG718" s="354">
        <v>1.78</v>
      </c>
      <c r="CH718" s="353" t="s">
        <v>100</v>
      </c>
      <c r="CI718" s="355">
        <v>1684.8</v>
      </c>
    </row>
    <row r="719" spans="1:87" ht="13.5" thickBot="1">
      <c r="A719" s="353"/>
      <c r="B719" s="353" t="s">
        <v>1686</v>
      </c>
      <c r="C719" s="353" t="s">
        <v>96</v>
      </c>
      <c r="D719" s="353" t="s">
        <v>123</v>
      </c>
      <c r="E719" s="353" t="s">
        <v>182</v>
      </c>
      <c r="F719" s="353" t="s">
        <v>105</v>
      </c>
      <c r="G719" s="353">
        <v>12</v>
      </c>
      <c r="H719" s="353">
        <v>202112</v>
      </c>
      <c r="I719" s="353"/>
      <c r="J719" s="353"/>
      <c r="K719" s="354">
        <v>25681.15</v>
      </c>
      <c r="L719" s="354">
        <v>33.72</v>
      </c>
      <c r="M719" s="354">
        <v>761.6</v>
      </c>
      <c r="N719" s="354">
        <v>0.14000000000000001</v>
      </c>
      <c r="O719" s="354"/>
      <c r="P719" s="354"/>
      <c r="Q719" s="354"/>
      <c r="R719" s="354"/>
      <c r="S719" s="354"/>
      <c r="T719" s="354"/>
      <c r="U719" s="354"/>
      <c r="V719" s="354"/>
      <c r="W719" s="354"/>
      <c r="X719" s="354"/>
      <c r="Y719" s="374" t="e">
        <f t="shared" si="26"/>
        <v>#DIV/0!</v>
      </c>
      <c r="Z719" s="374" t="e">
        <f t="shared" si="27"/>
        <v>#DIV/0!</v>
      </c>
      <c r="AA719" s="354"/>
      <c r="AB719" s="354"/>
      <c r="AC719" s="354"/>
      <c r="AD719" s="354"/>
      <c r="AE719" s="354"/>
      <c r="AF719" s="354"/>
      <c r="AG719" s="354">
        <v>0</v>
      </c>
      <c r="AH719" s="354">
        <v>0</v>
      </c>
      <c r="AI719" s="354">
        <v>0</v>
      </c>
      <c r="AJ719" s="354">
        <v>0</v>
      </c>
      <c r="AK719" s="354">
        <v>0</v>
      </c>
      <c r="AL719" s="354"/>
      <c r="AM719" s="354">
        <v>1.02</v>
      </c>
      <c r="AN719" s="354"/>
      <c r="AO719" s="354">
        <v>0</v>
      </c>
      <c r="AP719" s="354">
        <v>11.260888496671074</v>
      </c>
      <c r="AQ719" s="354">
        <v>0</v>
      </c>
      <c r="AR719" s="354">
        <v>0</v>
      </c>
      <c r="AS719" s="354">
        <v>26.534648422684722</v>
      </c>
      <c r="AT719" s="354">
        <v>33.15</v>
      </c>
      <c r="AU719" s="354"/>
      <c r="AV719" s="354"/>
      <c r="AW719" s="354"/>
      <c r="AX719" s="354"/>
      <c r="AY719" s="374" t="s">
        <v>160</v>
      </c>
      <c r="AZ719" s="374" t="s">
        <v>160</v>
      </c>
      <c r="BA719" s="374" t="s">
        <v>160</v>
      </c>
      <c r="BB719" s="374" t="s">
        <v>160</v>
      </c>
      <c r="BC719" s="374" t="s">
        <v>160</v>
      </c>
      <c r="BD719" s="354">
        <v>-5.48</v>
      </c>
      <c r="BE719" s="374">
        <v>0</v>
      </c>
      <c r="BF719" s="374">
        <v>0</v>
      </c>
      <c r="BG719" s="354">
        <v>-5.48</v>
      </c>
      <c r="BH719" s="354">
        <v>4.62</v>
      </c>
      <c r="BI719" s="354">
        <v>-4.13</v>
      </c>
      <c r="BJ719" s="354">
        <v>4.2699999999999996</v>
      </c>
      <c r="BK719" s="374">
        <v>0</v>
      </c>
      <c r="BL719" s="374">
        <v>0</v>
      </c>
      <c r="BM719" s="354">
        <v>0</v>
      </c>
      <c r="BN719" s="354">
        <v>0</v>
      </c>
      <c r="BO719" s="374">
        <v>0</v>
      </c>
      <c r="BP719" s="374">
        <v>0</v>
      </c>
      <c r="BQ719" s="374">
        <v>0</v>
      </c>
      <c r="BR719" s="354">
        <v>-1253.5899999999999</v>
      </c>
      <c r="BS719" s="354">
        <v>-1253.5899999999999</v>
      </c>
      <c r="BT719" s="354">
        <v>-1253.5899999999999</v>
      </c>
      <c r="BU719" s="354" t="s">
        <v>100</v>
      </c>
      <c r="BV719" s="354">
        <v>-1253.5899999999999</v>
      </c>
      <c r="BW719" s="354">
        <v>-125.4</v>
      </c>
      <c r="BX719" s="354"/>
      <c r="BY719" s="354"/>
      <c r="BZ719" s="354">
        <v>0</v>
      </c>
      <c r="CA719" s="354">
        <v>0</v>
      </c>
      <c r="CB719" s="354">
        <v>2.1236153374984423E-4</v>
      </c>
      <c r="CC719" s="354">
        <v>0</v>
      </c>
      <c r="CD719" s="354">
        <v>0</v>
      </c>
      <c r="CE719" s="354">
        <v>4708.72</v>
      </c>
      <c r="CF719" s="354">
        <v>4768.3100000000004</v>
      </c>
      <c r="CG719" s="354">
        <v>4768.3100000000004</v>
      </c>
      <c r="CH719" s="353" t="s">
        <v>100</v>
      </c>
      <c r="CI719" s="353" t="s">
        <v>100</v>
      </c>
    </row>
    <row r="720" spans="1:87" ht="13.5" thickBot="1">
      <c r="A720" s="353"/>
      <c r="B720" s="353" t="s">
        <v>1687</v>
      </c>
      <c r="C720" s="353" t="s">
        <v>108</v>
      </c>
      <c r="D720" s="353" t="s">
        <v>123</v>
      </c>
      <c r="E720" s="353" t="s">
        <v>182</v>
      </c>
      <c r="F720" s="353" t="s">
        <v>105</v>
      </c>
      <c r="G720" s="353">
        <v>12</v>
      </c>
      <c r="H720" s="353">
        <v>202112</v>
      </c>
      <c r="I720" s="353"/>
      <c r="J720" s="353"/>
      <c r="K720" s="354">
        <v>8926.9599999999991</v>
      </c>
      <c r="L720" s="354">
        <v>134.24</v>
      </c>
      <c r="M720" s="354">
        <v>67</v>
      </c>
      <c r="N720" s="354">
        <v>0.85</v>
      </c>
      <c r="O720" s="354"/>
      <c r="P720" s="354"/>
      <c r="Q720" s="354"/>
      <c r="R720" s="354"/>
      <c r="S720" s="354"/>
      <c r="T720" s="354"/>
      <c r="U720" s="354"/>
      <c r="V720" s="354"/>
      <c r="W720" s="354"/>
      <c r="X720" s="354"/>
      <c r="Y720" s="374" t="e">
        <f t="shared" si="26"/>
        <v>#DIV/0!</v>
      </c>
      <c r="Z720" s="374" t="e">
        <f t="shared" si="27"/>
        <v>#DIV/0!</v>
      </c>
      <c r="AA720" s="354"/>
      <c r="AB720" s="354"/>
      <c r="AC720" s="354"/>
      <c r="AD720" s="354"/>
      <c r="AE720" s="354"/>
      <c r="AF720" s="354"/>
      <c r="AG720" s="354">
        <v>0</v>
      </c>
      <c r="AH720" s="354">
        <v>0</v>
      </c>
      <c r="AI720" s="354">
        <v>0</v>
      </c>
      <c r="AJ720" s="354">
        <v>0</v>
      </c>
      <c r="AK720" s="354">
        <v>0</v>
      </c>
      <c r="AL720" s="354"/>
      <c r="AM720" s="354"/>
      <c r="AN720" s="354"/>
      <c r="AO720" s="354">
        <v>0</v>
      </c>
      <c r="AP720" s="354">
        <v>0</v>
      </c>
      <c r="AQ720" s="354">
        <v>0</v>
      </c>
      <c r="AR720" s="354">
        <v>0</v>
      </c>
      <c r="AS720" s="354">
        <v>0</v>
      </c>
      <c r="AT720" s="354"/>
      <c r="AU720" s="354"/>
      <c r="AV720" s="354"/>
      <c r="AW720" s="354"/>
      <c r="AX720" s="354"/>
      <c r="AY720" s="374" t="s">
        <v>160</v>
      </c>
      <c r="AZ720" s="374" t="s">
        <v>160</v>
      </c>
      <c r="BA720" s="374" t="s">
        <v>160</v>
      </c>
      <c r="BB720" s="374" t="s">
        <v>160</v>
      </c>
      <c r="BC720" s="374" t="s">
        <v>160</v>
      </c>
      <c r="BD720" s="354"/>
      <c r="BE720" s="374">
        <v>0</v>
      </c>
      <c r="BF720" s="374">
        <v>0</v>
      </c>
      <c r="BG720" s="354"/>
      <c r="BH720" s="354"/>
      <c r="BI720" s="354"/>
      <c r="BJ720" s="354"/>
      <c r="BK720" s="374">
        <v>0</v>
      </c>
      <c r="BL720" s="374">
        <v>0</v>
      </c>
      <c r="BM720" s="354">
        <v>0.3</v>
      </c>
      <c r="BN720" s="354">
        <v>0.22</v>
      </c>
      <c r="BO720" s="374">
        <v>0</v>
      </c>
      <c r="BP720" s="374">
        <v>0</v>
      </c>
      <c r="BQ720" s="374">
        <v>0</v>
      </c>
      <c r="BR720" s="354"/>
      <c r="BS720" s="354"/>
      <c r="BT720" s="354"/>
      <c r="BU720" s="354"/>
      <c r="BV720" s="354"/>
      <c r="BW720" s="354"/>
      <c r="BX720" s="354"/>
      <c r="BY720" s="354"/>
      <c r="BZ720" s="354">
        <v>0</v>
      </c>
      <c r="CA720" s="354"/>
      <c r="CB720" s="354">
        <v>0</v>
      </c>
      <c r="CC720" s="354">
        <v>0</v>
      </c>
      <c r="CD720" s="354"/>
      <c r="CE720" s="354"/>
      <c r="CF720" s="354"/>
      <c r="CG720" s="354"/>
      <c r="CH720" s="353"/>
      <c r="CI720" s="353"/>
    </row>
    <row r="721" spans="1:87" ht="13.5" thickBot="1">
      <c r="A721" s="353" t="s">
        <v>1688</v>
      </c>
      <c r="B721" s="353" t="s">
        <v>1689</v>
      </c>
      <c r="C721" s="353" t="s">
        <v>108</v>
      </c>
      <c r="D721" s="353" t="s">
        <v>123</v>
      </c>
      <c r="E721" s="353" t="s">
        <v>743</v>
      </c>
      <c r="F721" s="353" t="s">
        <v>105</v>
      </c>
      <c r="G721" s="353">
        <v>12</v>
      </c>
      <c r="H721" s="353">
        <v>202112</v>
      </c>
      <c r="I721" s="353">
        <v>20221018</v>
      </c>
      <c r="J721" s="353">
        <v>20230117</v>
      </c>
      <c r="K721" s="354">
        <v>29275.7</v>
      </c>
      <c r="L721" s="354">
        <v>69.790000000000006</v>
      </c>
      <c r="M721" s="354">
        <v>419</v>
      </c>
      <c r="N721" s="354">
        <v>0.75</v>
      </c>
      <c r="O721" s="354">
        <v>0.99</v>
      </c>
      <c r="P721" s="354">
        <v>1.1299999999999999</v>
      </c>
      <c r="Q721" s="354">
        <v>1.1599999999999999</v>
      </c>
      <c r="R721" s="354">
        <v>9.09</v>
      </c>
      <c r="S721" s="354">
        <v>-7.69</v>
      </c>
      <c r="T721" s="354">
        <v>0.36</v>
      </c>
      <c r="U721" s="354">
        <v>3.57</v>
      </c>
      <c r="V721" s="354">
        <v>3.39</v>
      </c>
      <c r="W721" s="354">
        <v>3.93</v>
      </c>
      <c r="X721" s="354">
        <v>5.03</v>
      </c>
      <c r="Y721" s="374">
        <f t="shared" si="26"/>
        <v>0.15929203539823011</v>
      </c>
      <c r="Z721" s="374">
        <f t="shared" si="27"/>
        <v>0.27989821882951649</v>
      </c>
      <c r="AA721" s="354">
        <v>15.69</v>
      </c>
      <c r="AB721" s="354">
        <v>22.47</v>
      </c>
      <c r="AC721" s="354">
        <v>19.55</v>
      </c>
      <c r="AD721" s="354">
        <v>17.760000000000002</v>
      </c>
      <c r="AE721" s="354">
        <v>13.88</v>
      </c>
      <c r="AF721" s="354">
        <v>0.79</v>
      </c>
      <c r="AG721" s="354">
        <v>33.736446382665761</v>
      </c>
      <c r="AH721" s="354">
        <v>3.0544497307158816</v>
      </c>
      <c r="AI721" s="354">
        <v>35.582866155574401</v>
      </c>
      <c r="AJ721" s="354">
        <v>34.83644114099431</v>
      </c>
      <c r="AK721" s="354">
        <v>1.9529062019955836</v>
      </c>
      <c r="AL721" s="354">
        <v>74.06</v>
      </c>
      <c r="AM721" s="354">
        <v>2.69</v>
      </c>
      <c r="AN721" s="354">
        <v>9.09</v>
      </c>
      <c r="AO721" s="354">
        <v>3.9057872401251821</v>
      </c>
      <c r="AP721" s="354">
        <v>20.963092452859375</v>
      </c>
      <c r="AQ721" s="354">
        <v>3.7031132127601434</v>
      </c>
      <c r="AR721" s="354">
        <v>3.7824581815139551</v>
      </c>
      <c r="AS721" s="354">
        <v>31.271279558197321</v>
      </c>
      <c r="AT721" s="354">
        <v>25.98</v>
      </c>
      <c r="AU721" s="354">
        <v>6.91</v>
      </c>
      <c r="AV721" s="354">
        <v>18.52</v>
      </c>
      <c r="AW721" s="354">
        <v>2938</v>
      </c>
      <c r="AX721" s="354">
        <v>3076.8</v>
      </c>
      <c r="AY721" s="374">
        <v>0.21487603305785125</v>
      </c>
      <c r="AZ721" s="374">
        <v>0.57948717948717954</v>
      </c>
      <c r="BA721" s="374">
        <v>0.4184782608695653</v>
      </c>
      <c r="BB721" s="374">
        <v>-0.70537247095580735</v>
      </c>
      <c r="BC721" s="374">
        <v>0.4184782608695653</v>
      </c>
      <c r="BD721" s="354">
        <v>3.4</v>
      </c>
      <c r="BE721" s="374">
        <v>8.8601509542810444E-2</v>
      </c>
      <c r="BF721" s="374">
        <v>2.7118230252086185E-3</v>
      </c>
      <c r="BG721" s="354">
        <v>3.4</v>
      </c>
      <c r="BH721" s="354">
        <v>2.52</v>
      </c>
      <c r="BI721" s="354">
        <v>0.32</v>
      </c>
      <c r="BJ721" s="354">
        <v>0.26</v>
      </c>
      <c r="BK721" s="374">
        <v>-2.0977090808722055E-2</v>
      </c>
      <c r="BL721" s="374">
        <v>-2.212518195050946E-2</v>
      </c>
      <c r="BM721" s="354">
        <v>0.56999999999999995</v>
      </c>
      <c r="BN721" s="354">
        <v>0.7</v>
      </c>
      <c r="BO721" s="374">
        <v>0.13095648488745981</v>
      </c>
      <c r="BP721" s="374">
        <v>4.3955241483895263E-2</v>
      </c>
      <c r="BQ721" s="374">
        <v>0.50131588920699832</v>
      </c>
      <c r="BR721" s="354">
        <v>1787</v>
      </c>
      <c r="BS721" s="354">
        <v>1861</v>
      </c>
      <c r="BT721" s="354">
        <v>394</v>
      </c>
      <c r="BU721" s="354" t="s">
        <v>100</v>
      </c>
      <c r="BV721" s="354">
        <v>308</v>
      </c>
      <c r="BW721" s="354">
        <v>57.95</v>
      </c>
      <c r="BX721" s="354">
        <v>9.66</v>
      </c>
      <c r="BY721" s="354">
        <v>11.15</v>
      </c>
      <c r="BZ721" s="354">
        <v>16.455357142857142</v>
      </c>
      <c r="CA721" s="354">
        <v>0</v>
      </c>
      <c r="CB721" s="354">
        <v>0.90495539879493925</v>
      </c>
      <c r="CC721" s="354">
        <v>9.9078125000000004</v>
      </c>
      <c r="CD721" s="354">
        <v>0</v>
      </c>
      <c r="CE721" s="354">
        <v>1.1000000000000001</v>
      </c>
      <c r="CF721" s="354">
        <v>1.0900000000000001</v>
      </c>
      <c r="CG721" s="354">
        <v>0.49</v>
      </c>
      <c r="CH721" s="353" t="s">
        <v>100</v>
      </c>
      <c r="CI721" s="355">
        <v>10222</v>
      </c>
    </row>
    <row r="722" spans="1:87" ht="13.5" thickBot="1">
      <c r="A722" s="353" t="s">
        <v>1690</v>
      </c>
      <c r="B722" s="353" t="s">
        <v>1691</v>
      </c>
      <c r="C722" s="353" t="s">
        <v>96</v>
      </c>
      <c r="D722" s="353" t="s">
        <v>97</v>
      </c>
      <c r="E722" s="353" t="s">
        <v>1315</v>
      </c>
      <c r="F722" s="353" t="s">
        <v>99</v>
      </c>
      <c r="G722" s="353">
        <v>12</v>
      </c>
      <c r="H722" s="353">
        <v>202112</v>
      </c>
      <c r="I722" s="353">
        <v>20221019</v>
      </c>
      <c r="J722" s="353">
        <v>20230123</v>
      </c>
      <c r="K722" s="354">
        <v>128711.43</v>
      </c>
      <c r="L722" s="354">
        <v>142.36000000000001</v>
      </c>
      <c r="M722" s="354">
        <v>904</v>
      </c>
      <c r="N722" s="354">
        <v>0.89</v>
      </c>
      <c r="O722" s="354">
        <v>1.78</v>
      </c>
      <c r="P722" s="354">
        <v>3.57</v>
      </c>
      <c r="Q722" s="354">
        <v>1.58</v>
      </c>
      <c r="R722" s="354">
        <v>1.69</v>
      </c>
      <c r="S722" s="354">
        <v>0.87</v>
      </c>
      <c r="T722" s="354">
        <v>1.47</v>
      </c>
      <c r="U722" s="354">
        <v>8.8699999999999992</v>
      </c>
      <c r="V722" s="354">
        <v>9.99</v>
      </c>
      <c r="W722" s="354">
        <v>9.1199999999999992</v>
      </c>
      <c r="X722" s="354">
        <v>9.69</v>
      </c>
      <c r="Y722" s="374">
        <f t="shared" si="26"/>
        <v>-8.7087087087087234E-2</v>
      </c>
      <c r="Z722" s="374">
        <f t="shared" si="27"/>
        <v>6.25E-2</v>
      </c>
      <c r="AA722" s="354">
        <v>-11.28</v>
      </c>
      <c r="AB722" s="354">
        <v>6.64</v>
      </c>
      <c r="AC722" s="354">
        <v>16.05</v>
      </c>
      <c r="AD722" s="354">
        <v>15.61</v>
      </c>
      <c r="AE722" s="354">
        <v>14.69</v>
      </c>
      <c r="AF722" s="354">
        <v>2.35</v>
      </c>
      <c r="AG722" s="354">
        <v>52.092688861851563</v>
      </c>
      <c r="AH722" s="354">
        <v>1.3947572171219995</v>
      </c>
      <c r="AI722" s="354">
        <v>9.9701360468974674</v>
      </c>
      <c r="AJ722" s="354">
        <v>7.7391881429045464</v>
      </c>
      <c r="AK722" s="354">
        <v>14.04845423785223</v>
      </c>
      <c r="AL722" s="354">
        <v>9.39</v>
      </c>
      <c r="AM722" s="354">
        <v>6.39</v>
      </c>
      <c r="AN722" s="354">
        <v>2.13</v>
      </c>
      <c r="AO722" s="354">
        <v>3.6548389494022975</v>
      </c>
      <c r="AP722" s="354">
        <v>27.749790423988394</v>
      </c>
      <c r="AQ722" s="354">
        <v>19.09606722875527</v>
      </c>
      <c r="AR722" s="354">
        <v>24.600821780763184</v>
      </c>
      <c r="AS722" s="354">
        <v>10.584006194005088</v>
      </c>
      <c r="AT722" s="354">
        <v>22.28</v>
      </c>
      <c r="AU722" s="354">
        <v>-4.4800000000000004</v>
      </c>
      <c r="AV722" s="354">
        <v>-22.1</v>
      </c>
      <c r="AW722" s="354">
        <v>57350</v>
      </c>
      <c r="AX722" s="354">
        <v>59323.02</v>
      </c>
      <c r="AY722" s="374">
        <v>-0.22099672647749963</v>
      </c>
      <c r="AZ722" s="374">
        <v>2.7191413237924865E-2</v>
      </c>
      <c r="BA722" s="374">
        <v>-9.1370558375634525E-3</v>
      </c>
      <c r="BB722" s="374">
        <v>2.0700636942675141E-2</v>
      </c>
      <c r="BC722" s="374">
        <v>-9.1370558375634525E-3</v>
      </c>
      <c r="BD722" s="354">
        <v>41.5</v>
      </c>
      <c r="BE722" s="374">
        <v>6.2610081355363584E-2</v>
      </c>
      <c r="BF722" s="374">
        <v>1.0976289126423174E-2</v>
      </c>
      <c r="BG722" s="354">
        <v>12.48</v>
      </c>
      <c r="BH722" s="354">
        <v>16.260000000000002</v>
      </c>
      <c r="BI722" s="354">
        <v>6.22</v>
      </c>
      <c r="BJ722" s="354">
        <v>7.72</v>
      </c>
      <c r="BK722" s="374">
        <v>-0.22376303527845573</v>
      </c>
      <c r="BL722" s="374">
        <v>-4.2826506996199332E-2</v>
      </c>
      <c r="BM722" s="354">
        <v>4.6399999999999997</v>
      </c>
      <c r="BN722" s="354">
        <v>4.82</v>
      </c>
      <c r="BO722" s="374">
        <v>4.7248366375892141</v>
      </c>
      <c r="BP722" s="374">
        <v>9.9982596209462343E-3</v>
      </c>
      <c r="BQ722" s="374">
        <v>5.5478051203616818E-2</v>
      </c>
      <c r="BR722" s="354">
        <v>5992</v>
      </c>
      <c r="BS722" s="354">
        <v>12409</v>
      </c>
      <c r="BT722" s="354">
        <v>13591</v>
      </c>
      <c r="BU722" s="354">
        <v>44917</v>
      </c>
      <c r="BV722" s="354">
        <v>5742</v>
      </c>
      <c r="BW722" s="354">
        <v>2.72</v>
      </c>
      <c r="BX722" s="354">
        <v>2.08</v>
      </c>
      <c r="BY722" s="354">
        <v>13.32</v>
      </c>
      <c r="BZ722" s="354">
        <v>4.951907131011609</v>
      </c>
      <c r="CA722" s="354">
        <v>69.05</v>
      </c>
      <c r="CB722" s="354">
        <v>0.83991259435836318</v>
      </c>
      <c r="CC722" s="354">
        <v>7.4173786877317429</v>
      </c>
      <c r="CD722" s="354">
        <v>2.23</v>
      </c>
      <c r="CE722" s="354">
        <v>0.95</v>
      </c>
      <c r="CF722" s="354">
        <v>0.83</v>
      </c>
      <c r="CG722" s="354">
        <v>0.6</v>
      </c>
      <c r="CH722" s="353" t="s">
        <v>100</v>
      </c>
      <c r="CI722" s="355">
        <v>18996</v>
      </c>
    </row>
    <row r="723" spans="1:87" ht="13.5" thickBot="1">
      <c r="A723" s="353" t="s">
        <v>1692</v>
      </c>
      <c r="B723" s="353" t="s">
        <v>1693</v>
      </c>
      <c r="C723" s="353" t="s">
        <v>96</v>
      </c>
      <c r="D723" s="353" t="s">
        <v>97</v>
      </c>
      <c r="E723" s="353" t="s">
        <v>420</v>
      </c>
      <c r="F723" s="353" t="s">
        <v>105</v>
      </c>
      <c r="G723" s="353">
        <v>6</v>
      </c>
      <c r="H723" s="353">
        <v>202206</v>
      </c>
      <c r="I723" s="353">
        <v>20221115</v>
      </c>
      <c r="J723" s="353">
        <v>20230215</v>
      </c>
      <c r="K723" s="354">
        <v>4403.74</v>
      </c>
      <c r="L723" s="354">
        <v>77.58</v>
      </c>
      <c r="M723" s="354">
        <v>57</v>
      </c>
      <c r="N723" s="354">
        <v>1.19</v>
      </c>
      <c r="O723" s="354">
        <v>0.55000000000000004</v>
      </c>
      <c r="P723" s="354">
        <v>0.68</v>
      </c>
      <c r="Q723" s="354">
        <v>0.73</v>
      </c>
      <c r="R723" s="354">
        <v>16.36</v>
      </c>
      <c r="S723" s="354">
        <v>6.67</v>
      </c>
      <c r="T723" s="354">
        <v>11.03</v>
      </c>
      <c r="U723" s="354">
        <v>2.08</v>
      </c>
      <c r="V723" s="354">
        <v>2.38</v>
      </c>
      <c r="W723" s="354">
        <v>2.84</v>
      </c>
      <c r="X723" s="354">
        <v>3.63</v>
      </c>
      <c r="Y723" s="374">
        <f t="shared" si="26"/>
        <v>0.19327731092436973</v>
      </c>
      <c r="Z723" s="374">
        <f t="shared" si="27"/>
        <v>0.278169014084507</v>
      </c>
      <c r="AA723" s="354">
        <v>35.94</v>
      </c>
      <c r="AB723" s="354"/>
      <c r="AC723" s="354">
        <v>30.42</v>
      </c>
      <c r="AD723" s="354">
        <v>27.33</v>
      </c>
      <c r="AE723" s="354">
        <v>21.37</v>
      </c>
      <c r="AF723" s="354"/>
      <c r="AG723" s="354">
        <v>12.405439869174694</v>
      </c>
      <c r="AH723" s="354">
        <v>1.6625445463306616</v>
      </c>
      <c r="AI723" s="354">
        <v>2.2228042119605687</v>
      </c>
      <c r="AJ723" s="354">
        <v>1.9785965994442656</v>
      </c>
      <c r="AK723" s="354">
        <v>25.445515936877015</v>
      </c>
      <c r="AL723" s="354">
        <v>29.52</v>
      </c>
      <c r="AM723" s="354">
        <v>7.72</v>
      </c>
      <c r="AN723" s="354">
        <v>4.88</v>
      </c>
      <c r="AO723" s="354">
        <v>6.0777216939105374</v>
      </c>
      <c r="AP723" s="354">
        <v>31.984560570052071</v>
      </c>
      <c r="AQ723" s="354">
        <v>33.919681548958323</v>
      </c>
      <c r="AR723" s="354">
        <v>38.106206710636563</v>
      </c>
      <c r="AS723" s="354">
        <v>3.2226128913086196</v>
      </c>
      <c r="AT723" s="354">
        <v>10.050000000000001</v>
      </c>
      <c r="AU723" s="354">
        <v>36.42</v>
      </c>
      <c r="AV723" s="354">
        <v>44.97</v>
      </c>
      <c r="AW723" s="354">
        <v>871.63</v>
      </c>
      <c r="AX723" s="354">
        <v>998.65</v>
      </c>
      <c r="AY723" s="374">
        <v>0.2716854252742556</v>
      </c>
      <c r="AZ723" s="374">
        <v>1.0290051377860814</v>
      </c>
      <c r="BA723" s="374">
        <v>1.905038405267008</v>
      </c>
      <c r="BB723" s="374">
        <v>0.97499999999999998</v>
      </c>
      <c r="BC723" s="374">
        <v>1.905038405267008</v>
      </c>
      <c r="BD723" s="354">
        <v>22.06</v>
      </c>
      <c r="BE723" s="374">
        <v>0.17953068034076136</v>
      </c>
      <c r="BF723" s="374">
        <v>0.14860679162482918</v>
      </c>
      <c r="BG723" s="354">
        <v>22.06</v>
      </c>
      <c r="BH723" s="354">
        <v>19.079999999999998</v>
      </c>
      <c r="BI723" s="354">
        <v>15.25</v>
      </c>
      <c r="BJ723" s="354">
        <v>12.83</v>
      </c>
      <c r="BK723" s="374">
        <v>-0.10986465258715072</v>
      </c>
      <c r="BL723" s="374">
        <v>-1.9685526276509997E-2</v>
      </c>
      <c r="BM723" s="354">
        <v>0</v>
      </c>
      <c r="BN723" s="354">
        <v>0</v>
      </c>
      <c r="BO723" s="374">
        <v>0</v>
      </c>
      <c r="BP723" s="374">
        <v>2.9394144071305393E-2</v>
      </c>
      <c r="BQ723" s="374">
        <v>2.5536868862213027E-2</v>
      </c>
      <c r="BR723" s="354">
        <v>140.46</v>
      </c>
      <c r="BS723" s="354">
        <v>179.02</v>
      </c>
      <c r="BT723" s="354">
        <v>149.18</v>
      </c>
      <c r="BU723" s="354" t="s">
        <v>100</v>
      </c>
      <c r="BV723" s="354">
        <v>110.61</v>
      </c>
      <c r="BW723" s="354">
        <v>89.18</v>
      </c>
      <c r="BX723" s="354">
        <v>13.26</v>
      </c>
      <c r="BY723" s="354">
        <v>13.26</v>
      </c>
      <c r="BZ723" s="354">
        <v>5.5948319827732762</v>
      </c>
      <c r="CA723" s="354">
        <v>0</v>
      </c>
      <c r="CB723" s="354">
        <v>0.29849743685514213</v>
      </c>
      <c r="CC723" s="354">
        <v>-0.88372284397630019</v>
      </c>
      <c r="CD723" s="354">
        <v>0</v>
      </c>
      <c r="CE723" s="354">
        <v>2.67</v>
      </c>
      <c r="CF723" s="354">
        <v>2.56</v>
      </c>
      <c r="CG723" s="354">
        <v>1.27</v>
      </c>
      <c r="CH723" s="353" t="s">
        <v>100</v>
      </c>
      <c r="CI723" s="353">
        <v>576</v>
      </c>
    </row>
    <row r="724" spans="1:87" ht="13.5" thickBot="1">
      <c r="A724" s="353" t="s">
        <v>1694</v>
      </c>
      <c r="B724" s="353" t="s">
        <v>1695</v>
      </c>
      <c r="C724" s="353" t="s">
        <v>96</v>
      </c>
      <c r="D724" s="353" t="s">
        <v>123</v>
      </c>
      <c r="E724" s="353" t="s">
        <v>756</v>
      </c>
      <c r="F724" s="353" t="s">
        <v>99</v>
      </c>
      <c r="G724" s="353">
        <v>12</v>
      </c>
      <c r="H724" s="353">
        <v>202112</v>
      </c>
      <c r="I724" s="353">
        <v>20221103</v>
      </c>
      <c r="J724" s="353">
        <v>20230202</v>
      </c>
      <c r="K724" s="354">
        <v>57095.15</v>
      </c>
      <c r="L724" s="354">
        <v>102.22</v>
      </c>
      <c r="M724" s="354">
        <v>559</v>
      </c>
      <c r="N724" s="354">
        <v>0.91</v>
      </c>
      <c r="O724" s="354">
        <v>1.26</v>
      </c>
      <c r="P724" s="354">
        <v>1.32</v>
      </c>
      <c r="Q724" s="354">
        <v>1.4</v>
      </c>
      <c r="R724" s="354">
        <v>3.97</v>
      </c>
      <c r="S724" s="354">
        <v>3.13</v>
      </c>
      <c r="T724" s="354">
        <v>2.33</v>
      </c>
      <c r="U724" s="354">
        <v>5.4</v>
      </c>
      <c r="V724" s="354">
        <v>5.13</v>
      </c>
      <c r="W724" s="354">
        <v>5.36</v>
      </c>
      <c r="X724" s="354">
        <v>5.71</v>
      </c>
      <c r="Y724" s="374">
        <f t="shared" si="26"/>
        <v>4.4834307992202893E-2</v>
      </c>
      <c r="Z724" s="374">
        <f t="shared" si="27"/>
        <v>6.5298507462686395E-2</v>
      </c>
      <c r="AA724" s="354">
        <v>13.48</v>
      </c>
      <c r="AB724" s="354">
        <v>7.01</v>
      </c>
      <c r="AC724" s="354">
        <v>18.93</v>
      </c>
      <c r="AD724" s="354">
        <v>19.059999999999999</v>
      </c>
      <c r="AE724" s="354">
        <v>17.899999999999999</v>
      </c>
      <c r="AF724" s="354">
        <v>2.72</v>
      </c>
      <c r="AG724" s="354">
        <v>17.181003584229391</v>
      </c>
      <c r="AH724" s="354">
        <v>4.5663082437275984</v>
      </c>
      <c r="AI724" s="354">
        <v>6.1917562724014337</v>
      </c>
      <c r="AJ724" s="354">
        <v>5.387096774193548</v>
      </c>
      <c r="AK724" s="354">
        <v>16.273250361794503</v>
      </c>
      <c r="AL724" s="354">
        <v>14.69</v>
      </c>
      <c r="AM724" s="354">
        <v>2.5499999999999998</v>
      </c>
      <c r="AN724" s="354">
        <v>5.96</v>
      </c>
      <c r="AO724" s="354">
        <v>7.6591300719724629</v>
      </c>
      <c r="AP724" s="354">
        <v>15.065260566270004</v>
      </c>
      <c r="AQ724" s="354">
        <v>21.2527004341534</v>
      </c>
      <c r="AR724" s="354">
        <v>24.427172322022621</v>
      </c>
      <c r="AS724" s="354">
        <v>2.1200716845878138</v>
      </c>
      <c r="AT724" s="354">
        <v>40.15</v>
      </c>
      <c r="AU724" s="354">
        <v>12.77</v>
      </c>
      <c r="AV724" s="354">
        <v>11.21</v>
      </c>
      <c r="AW724" s="354">
        <v>9168</v>
      </c>
      <c r="AX724" s="354">
        <v>7340.08</v>
      </c>
      <c r="AY724" s="374">
        <v>0.11208151382823872</v>
      </c>
      <c r="AZ724" s="374">
        <v>0.942556247008138</v>
      </c>
      <c r="BA724" s="374">
        <v>0.13715792944279592</v>
      </c>
      <c r="BB724" s="374">
        <v>0.90695342047174676</v>
      </c>
      <c r="BC724" s="374">
        <v>0.13715792944279592</v>
      </c>
      <c r="BD724" s="354">
        <v>13.38</v>
      </c>
      <c r="BE724" s="374">
        <v>8.125236263369727E-2</v>
      </c>
      <c r="BF724" s="374">
        <v>1.2863359618743752E-2</v>
      </c>
      <c r="BG724" s="354">
        <v>8</v>
      </c>
      <c r="BH724" s="354">
        <v>8.84</v>
      </c>
      <c r="BI724" s="354">
        <v>1.47</v>
      </c>
      <c r="BJ724" s="354">
        <v>2.11</v>
      </c>
      <c r="BK724" s="374">
        <v>-0.12995658465991317</v>
      </c>
      <c r="BL724" s="374">
        <v>-4.6834254719933251E-2</v>
      </c>
      <c r="BM724" s="354">
        <v>1.49</v>
      </c>
      <c r="BN724" s="354">
        <v>1.23</v>
      </c>
      <c r="BO724" s="374">
        <v>0.33287284144427004</v>
      </c>
      <c r="BP724" s="374">
        <v>4.5318660616589901E-2</v>
      </c>
      <c r="BQ724" s="374">
        <v>5.3464636504501277E-2</v>
      </c>
      <c r="BR724" s="354">
        <v>6121</v>
      </c>
      <c r="BS724" s="354">
        <v>7130</v>
      </c>
      <c r="BT724" s="354">
        <v>3919</v>
      </c>
      <c r="BU724" s="354">
        <v>12397</v>
      </c>
      <c r="BV724" s="354">
        <v>4058</v>
      </c>
      <c r="BW724" s="354">
        <v>94.26</v>
      </c>
      <c r="BX724" s="354">
        <v>26.58</v>
      </c>
      <c r="BY724" s="354">
        <v>31.67</v>
      </c>
      <c r="BZ724" s="354">
        <v>6.7416974169741701</v>
      </c>
      <c r="CA724" s="354">
        <v>44.69</v>
      </c>
      <c r="CB724" s="354">
        <v>0.89389091872858417</v>
      </c>
      <c r="CC724" s="354">
        <v>3.5297496922445628</v>
      </c>
      <c r="CD724" s="354">
        <v>0.81</v>
      </c>
      <c r="CE724" s="354">
        <v>1.04</v>
      </c>
      <c r="CF724" s="354">
        <v>1.01</v>
      </c>
      <c r="CG724" s="354">
        <v>1</v>
      </c>
      <c r="CH724" s="353" t="s">
        <v>100</v>
      </c>
      <c r="CI724" s="355">
        <v>22748</v>
      </c>
    </row>
    <row r="725" spans="1:87" ht="13.5" thickBot="1">
      <c r="A725" s="353" t="s">
        <v>1696</v>
      </c>
      <c r="B725" s="353" t="s">
        <v>1697</v>
      </c>
      <c r="C725" s="353" t="s">
        <v>96</v>
      </c>
      <c r="D725" s="353" t="s">
        <v>197</v>
      </c>
      <c r="E725" s="353" t="s">
        <v>198</v>
      </c>
      <c r="F725" s="353" t="s">
        <v>105</v>
      </c>
      <c r="G725" s="353">
        <v>12</v>
      </c>
      <c r="H725" s="353">
        <v>202112</v>
      </c>
      <c r="I725" s="353">
        <v>20221109</v>
      </c>
      <c r="J725" s="353">
        <v>20230208</v>
      </c>
      <c r="K725" s="354">
        <v>9486.2999999999993</v>
      </c>
      <c r="L725" s="354">
        <v>7.37</v>
      </c>
      <c r="M725" s="354">
        <v>1287.1500000000001</v>
      </c>
      <c r="N725" s="354">
        <v>1.07</v>
      </c>
      <c r="O725" s="354">
        <v>0.45</v>
      </c>
      <c r="P725" s="354">
        <v>0.28999999999999998</v>
      </c>
      <c r="Q725" s="354"/>
      <c r="R725" s="354">
        <v>8.89</v>
      </c>
      <c r="S725" s="354">
        <v>9.26</v>
      </c>
      <c r="T725" s="354">
        <v>29.14</v>
      </c>
      <c r="U725" s="354">
        <v>1.82</v>
      </c>
      <c r="V725" s="354">
        <v>0.55000000000000004</v>
      </c>
      <c r="W725" s="354">
        <v>1.84</v>
      </c>
      <c r="X725" s="354">
        <v>1.1399999999999999</v>
      </c>
      <c r="Y725" s="374">
        <f t="shared" si="26"/>
        <v>2.3454545454545452</v>
      </c>
      <c r="Z725" s="374">
        <f t="shared" si="27"/>
        <v>-0.38043478260869579</v>
      </c>
      <c r="AA725" s="354">
        <v>24.13</v>
      </c>
      <c r="AB725" s="354">
        <v>5.24</v>
      </c>
      <c r="AC725" s="354">
        <v>4.05</v>
      </c>
      <c r="AD725" s="354">
        <v>4.01</v>
      </c>
      <c r="AE725" s="354">
        <v>6.45</v>
      </c>
      <c r="AF725" s="354">
        <v>0.77</v>
      </c>
      <c r="AG725" s="354">
        <v>7.7351867136792922</v>
      </c>
      <c r="AH725" s="354">
        <v>1.6391265963237287</v>
      </c>
      <c r="AI725" s="354">
        <v>1.4768445221258797</v>
      </c>
      <c r="AJ725" s="354">
        <v>0.91778665886056243</v>
      </c>
      <c r="AK725" s="354">
        <v>4.9497424342797052</v>
      </c>
      <c r="AL725" s="354">
        <v>7.22</v>
      </c>
      <c r="AM725" s="354">
        <v>1.76</v>
      </c>
      <c r="AN725" s="354">
        <v>0.95</v>
      </c>
      <c r="AO725" s="354">
        <v>1.1731991678377836</v>
      </c>
      <c r="AP725" s="354">
        <v>2.9160204865269459</v>
      </c>
      <c r="AQ725" s="354">
        <v>6.144800268138801</v>
      </c>
      <c r="AR725" s="354">
        <v>9.8878258121827418</v>
      </c>
      <c r="AS725" s="354">
        <v>0.4581168601757461</v>
      </c>
      <c r="AT725" s="354">
        <v>4.1900000000000004</v>
      </c>
      <c r="AU725" s="354">
        <v>9.0399999999999991</v>
      </c>
      <c r="AV725" s="354">
        <v>37.909999999999997</v>
      </c>
      <c r="AW725" s="354">
        <v>6955</v>
      </c>
      <c r="AX725" s="354">
        <v>10074.23</v>
      </c>
      <c r="AY725" s="374">
        <v>0.37913940115010908</v>
      </c>
      <c r="AZ725" s="374">
        <v>70.181818181818187</v>
      </c>
      <c r="BA725" s="374">
        <v>4.9900990099009901</v>
      </c>
      <c r="BB725" s="374">
        <v>60</v>
      </c>
      <c r="BC725" s="374">
        <v>4.9900990099009901</v>
      </c>
      <c r="BD725" s="354">
        <v>45.26</v>
      </c>
      <c r="BE725" s="374">
        <v>0.38333705108186478</v>
      </c>
      <c r="BF725" s="374">
        <v>0.18201414036902913</v>
      </c>
      <c r="BG725" s="354">
        <v>30.97</v>
      </c>
      <c r="BH725" s="354">
        <v>10.11</v>
      </c>
      <c r="BI725" s="354">
        <v>20.260000000000002</v>
      </c>
      <c r="BJ725" s="354">
        <v>6.61</v>
      </c>
      <c r="BK725" s="374">
        <v>-0.37854889589905361</v>
      </c>
      <c r="BL725" s="374">
        <v>-7.2274643645854245E-2</v>
      </c>
      <c r="BM725" s="354">
        <v>9.91</v>
      </c>
      <c r="BN725" s="354">
        <v>2.4700000000000002</v>
      </c>
      <c r="BO725" s="374">
        <v>0.60214995120795833</v>
      </c>
      <c r="BP725" s="374">
        <v>0.22423072453128984</v>
      </c>
      <c r="BQ725" s="374">
        <v>0.12555221051444082</v>
      </c>
      <c r="BR725" s="354">
        <v>1308</v>
      </c>
      <c r="BS725" s="354">
        <v>1798</v>
      </c>
      <c r="BT725" s="354">
        <v>1314</v>
      </c>
      <c r="BU725" s="354">
        <v>2436</v>
      </c>
      <c r="BV725" s="354">
        <v>783</v>
      </c>
      <c r="BW725" s="354">
        <v>7018.18</v>
      </c>
      <c r="BX725" s="354">
        <v>21.19</v>
      </c>
      <c r="BY725" s="354">
        <v>23.4</v>
      </c>
      <c r="BZ725" s="354">
        <v>13.531496062992126</v>
      </c>
      <c r="CA725" s="354">
        <v>29.8</v>
      </c>
      <c r="CB725" s="354">
        <v>0.52207277116744266</v>
      </c>
      <c r="CC725" s="354">
        <v>0.56711576846307388</v>
      </c>
      <c r="CD725" s="354">
        <v>0.42</v>
      </c>
      <c r="CE725" s="354">
        <v>1.65</v>
      </c>
      <c r="CF725" s="354">
        <v>0.9</v>
      </c>
      <c r="CG725" s="354">
        <v>0.22</v>
      </c>
      <c r="CH725" s="353" t="s">
        <v>100</v>
      </c>
      <c r="CI725" s="355">
        <v>4736</v>
      </c>
    </row>
    <row r="726" spans="1:87" ht="13.5" thickBot="1">
      <c r="A726" s="353" t="s">
        <v>1698</v>
      </c>
      <c r="B726" s="353" t="s">
        <v>1699</v>
      </c>
      <c r="C726" s="353" t="s">
        <v>108</v>
      </c>
      <c r="D726" s="353" t="s">
        <v>129</v>
      </c>
      <c r="E726" s="353" t="s">
        <v>245</v>
      </c>
      <c r="F726" s="353" t="s">
        <v>105</v>
      </c>
      <c r="G726" s="353">
        <v>12</v>
      </c>
      <c r="H726" s="353">
        <v>202112</v>
      </c>
      <c r="I726" s="353">
        <v>20221102</v>
      </c>
      <c r="J726" s="353">
        <v>20230228</v>
      </c>
      <c r="K726" s="354">
        <v>15532.47</v>
      </c>
      <c r="L726" s="354">
        <v>190.84</v>
      </c>
      <c r="M726" s="354">
        <v>81.39</v>
      </c>
      <c r="N726" s="354">
        <v>1.02</v>
      </c>
      <c r="O726" s="354">
        <v>2.93</v>
      </c>
      <c r="P726" s="354">
        <v>3.05</v>
      </c>
      <c r="Q726" s="354">
        <v>2.83</v>
      </c>
      <c r="R726" s="354">
        <v>2.39</v>
      </c>
      <c r="S726" s="354">
        <v>2.5099999999999998</v>
      </c>
      <c r="T726" s="354">
        <v>1.69</v>
      </c>
      <c r="U726" s="354">
        <v>10.58</v>
      </c>
      <c r="V726" s="354">
        <v>9.7100000000000009</v>
      </c>
      <c r="W726" s="354">
        <v>11.68</v>
      </c>
      <c r="X726" s="354">
        <v>12.41</v>
      </c>
      <c r="Y726" s="374">
        <f t="shared" si="26"/>
        <v>0.20288362512873315</v>
      </c>
      <c r="Z726" s="374">
        <f t="shared" si="27"/>
        <v>6.25E-2</v>
      </c>
      <c r="AA726" s="354">
        <v>13.79</v>
      </c>
      <c r="AB726" s="354">
        <v>14.47</v>
      </c>
      <c r="AC726" s="354">
        <v>16.96</v>
      </c>
      <c r="AD726" s="354">
        <v>16.34</v>
      </c>
      <c r="AE726" s="354">
        <v>15.38</v>
      </c>
      <c r="AF726" s="354">
        <v>1.1299999999999999</v>
      </c>
      <c r="AG726" s="354">
        <v>93.948049440825926</v>
      </c>
      <c r="AH726" s="354">
        <v>5.6914989297627088</v>
      </c>
      <c r="AI726" s="354">
        <v>11.185737115400231</v>
      </c>
      <c r="AJ726" s="354">
        <v>9.5575913302352369</v>
      </c>
      <c r="AK726" s="354">
        <v>16.709672154074422</v>
      </c>
      <c r="AL726" s="354">
        <v>16.649999999999999</v>
      </c>
      <c r="AM726" s="354">
        <v>1.89</v>
      </c>
      <c r="AN726" s="354">
        <v>2.0299999999999998</v>
      </c>
      <c r="AO726" s="354">
        <v>2.5593161869227039</v>
      </c>
      <c r="AP726" s="354">
        <v>16.168453958268081</v>
      </c>
      <c r="AQ726" s="354">
        <v>21.495477784176146</v>
      </c>
      <c r="AR726" s="354">
        <v>25.157255144722988</v>
      </c>
      <c r="AS726" s="354">
        <v>7.487769263888187</v>
      </c>
      <c r="AT726" s="354">
        <v>101.22</v>
      </c>
      <c r="AU726" s="354">
        <v>29.73</v>
      </c>
      <c r="AV726" s="354">
        <v>95.93</v>
      </c>
      <c r="AW726" s="354">
        <v>5480.83</v>
      </c>
      <c r="AX726" s="354">
        <v>7731.06</v>
      </c>
      <c r="AY726" s="374">
        <v>0.95933561363720876</v>
      </c>
      <c r="AZ726" s="374">
        <v>-0.53905895026344219</v>
      </c>
      <c r="BA726" s="374">
        <v>-3.3131545338441891E-2</v>
      </c>
      <c r="BB726" s="374">
        <v>-0.63636363636363635</v>
      </c>
      <c r="BC726" s="374">
        <v>-3.3131545338441891E-2</v>
      </c>
      <c r="BD726" s="354">
        <v>10.75</v>
      </c>
      <c r="BE726" s="374">
        <v>5.1157386663221012E-2</v>
      </c>
      <c r="BF726" s="374">
        <v>3.6463157154082333E-2</v>
      </c>
      <c r="BG726" s="354">
        <v>6.62</v>
      </c>
      <c r="BH726" s="354">
        <v>17.11</v>
      </c>
      <c r="BI726" s="354">
        <v>5.09</v>
      </c>
      <c r="BJ726" s="354">
        <v>11.56</v>
      </c>
      <c r="BK726" s="374">
        <v>-0.14555552024581425</v>
      </c>
      <c r="BL726" s="374">
        <v>-1.7330277689165837E-2</v>
      </c>
      <c r="BM726" s="354">
        <v>0</v>
      </c>
      <c r="BN726" s="354">
        <v>0</v>
      </c>
      <c r="BO726" s="374">
        <v>0</v>
      </c>
      <c r="BP726" s="374">
        <v>3.0450478464302117E-2</v>
      </c>
      <c r="BQ726" s="374">
        <v>5.1134724360575881E-2</v>
      </c>
      <c r="BR726" s="354">
        <v>379.1</v>
      </c>
      <c r="BS726" s="354">
        <v>694.09</v>
      </c>
      <c r="BT726" s="354">
        <v>932.9</v>
      </c>
      <c r="BU726" s="354">
        <v>5381.16</v>
      </c>
      <c r="BV726" s="354">
        <v>153.18</v>
      </c>
      <c r="BW726" s="354">
        <v>-53.91</v>
      </c>
      <c r="BX726" s="354">
        <v>6.06</v>
      </c>
      <c r="BY726" s="354">
        <v>11.4</v>
      </c>
      <c r="BZ726" s="354">
        <v>6.2002256443071122</v>
      </c>
      <c r="CA726" s="354">
        <v>36.79</v>
      </c>
      <c r="CB726" s="354">
        <v>0.51892964147161946</v>
      </c>
      <c r="CC726" s="354">
        <v>3.5997840457625161</v>
      </c>
      <c r="CD726" s="354">
        <v>0.57999999999999996</v>
      </c>
      <c r="CE726" s="354">
        <v>1.1599999999999999</v>
      </c>
      <c r="CF726" s="354">
        <v>1.19</v>
      </c>
      <c r="CG726" s="354">
        <v>0.6</v>
      </c>
      <c r="CH726" s="353" t="s">
        <v>100</v>
      </c>
      <c r="CI726" s="355">
        <v>8066.83</v>
      </c>
    </row>
    <row r="727" spans="1:87" ht="13.5" thickBot="1">
      <c r="A727" s="353" t="s">
        <v>1700</v>
      </c>
      <c r="B727" s="353" t="s">
        <v>1701</v>
      </c>
      <c r="C727" s="353" t="s">
        <v>108</v>
      </c>
      <c r="D727" s="353" t="s">
        <v>129</v>
      </c>
      <c r="E727" s="353" t="s">
        <v>156</v>
      </c>
      <c r="F727" s="353" t="s">
        <v>105</v>
      </c>
      <c r="G727" s="353">
        <v>12</v>
      </c>
      <c r="H727" s="353">
        <v>202112</v>
      </c>
      <c r="I727" s="353">
        <v>20221107</v>
      </c>
      <c r="J727" s="353">
        <v>20230223</v>
      </c>
      <c r="K727" s="354">
        <v>3793.17</v>
      </c>
      <c r="L727" s="354">
        <v>158.16999999999999</v>
      </c>
      <c r="M727" s="354">
        <v>24</v>
      </c>
      <c r="N727" s="354">
        <v>0.54</v>
      </c>
      <c r="O727" s="354">
        <v>1.41</v>
      </c>
      <c r="P727" s="354">
        <v>1.5</v>
      </c>
      <c r="Q727" s="354">
        <v>1.29</v>
      </c>
      <c r="R727" s="354">
        <v>24.11</v>
      </c>
      <c r="S727" s="354">
        <v>-18.93</v>
      </c>
      <c r="T727" s="354">
        <v>4.63</v>
      </c>
      <c r="U727" s="354">
        <v>5.5</v>
      </c>
      <c r="V727" s="354">
        <v>7.19</v>
      </c>
      <c r="W727" s="354">
        <v>6.43</v>
      </c>
      <c r="X727" s="354">
        <v>7.02</v>
      </c>
      <c r="Y727" s="374">
        <f t="shared" si="26"/>
        <v>-0.10570236439499314</v>
      </c>
      <c r="Z727" s="374">
        <f t="shared" si="27"/>
        <v>9.1757387247278333E-2</v>
      </c>
      <c r="AA727" s="354">
        <v>-3.19</v>
      </c>
      <c r="AB727" s="354"/>
      <c r="AC727" s="354">
        <v>23.4</v>
      </c>
      <c r="AD727" s="354">
        <v>24.6</v>
      </c>
      <c r="AE727" s="354">
        <v>22.53</v>
      </c>
      <c r="AF727" s="354"/>
      <c r="AG727" s="354">
        <v>85.431989292287099</v>
      </c>
      <c r="AH727" s="354">
        <v>-1.6239334114104065</v>
      </c>
      <c r="AI727" s="354">
        <v>0.9286849590095364</v>
      </c>
      <c r="AJ727" s="354">
        <v>-2.7159946461435505</v>
      </c>
      <c r="AK727" s="354">
        <v>166.53656172589291</v>
      </c>
      <c r="AL727" s="354">
        <v>15</v>
      </c>
      <c r="AM727" s="354">
        <v>1.88</v>
      </c>
      <c r="AN727" s="354">
        <v>1.86</v>
      </c>
      <c r="AO727" s="354">
        <v>2.5415754944411479</v>
      </c>
      <c r="AP727" s="354">
        <v>28.323812090790049</v>
      </c>
      <c r="AQ727" s="354">
        <v>233.80571454307977</v>
      </c>
      <c r="AR727" s="354">
        <v>-79.945610620014165</v>
      </c>
      <c r="AS727" s="354">
        <v>10.322820813116948</v>
      </c>
      <c r="AT727" s="354">
        <v>84.22</v>
      </c>
      <c r="AU727" s="354">
        <v>3.27</v>
      </c>
      <c r="AV727" s="354">
        <v>3.56</v>
      </c>
      <c r="AW727" s="354">
        <v>1316.31</v>
      </c>
      <c r="AX727" s="354">
        <v>2239.6999999999998</v>
      </c>
      <c r="AY727" s="374">
        <v>3.5644262331196441E-2</v>
      </c>
      <c r="AZ727" s="374">
        <v>0.18723379762864051</v>
      </c>
      <c r="BA727" s="374">
        <v>0.25552657851307026</v>
      </c>
      <c r="BB727" s="374">
        <v>0.16826923076923081</v>
      </c>
      <c r="BC727" s="374">
        <v>0.25552657851307026</v>
      </c>
      <c r="BD727" s="354">
        <v>6.51</v>
      </c>
      <c r="BE727" s="374">
        <v>-4.7586195232393854E-3</v>
      </c>
      <c r="BF727" s="374">
        <v>-1.1319839326798297E-2</v>
      </c>
      <c r="BG727" s="354">
        <v>4.0199999999999996</v>
      </c>
      <c r="BH727" s="354">
        <v>9.8800000000000008</v>
      </c>
      <c r="BI727" s="354">
        <v>3.28</v>
      </c>
      <c r="BJ727" s="354">
        <v>8.06</v>
      </c>
      <c r="BK727" s="374">
        <v>-3.9245597441787146</v>
      </c>
      <c r="BL727" s="374">
        <v>-4.2661766808257298E-2</v>
      </c>
      <c r="BM727" s="354">
        <v>0</v>
      </c>
      <c r="BN727" s="354">
        <v>0</v>
      </c>
      <c r="BO727" s="374">
        <v>0</v>
      </c>
      <c r="BP727" s="374">
        <v>-1.0500022057483554E-2</v>
      </c>
      <c r="BQ727" s="374">
        <v>-1.7561067154684796E-2</v>
      </c>
      <c r="BR727" s="354">
        <v>124.04</v>
      </c>
      <c r="BS727" s="354">
        <v>214.64</v>
      </c>
      <c r="BT727" s="354">
        <v>224</v>
      </c>
      <c r="BU727" s="354" t="s">
        <v>100</v>
      </c>
      <c r="BV727" s="354">
        <v>103.14</v>
      </c>
      <c r="BW727" s="354">
        <v>18.72</v>
      </c>
      <c r="BX727" s="354">
        <v>-1.9</v>
      </c>
      <c r="BY727" s="354">
        <v>6.29</v>
      </c>
      <c r="BZ727" s="354">
        <v>-0.36650853521017224</v>
      </c>
      <c r="CA727" s="354">
        <v>44.74</v>
      </c>
      <c r="CB727" s="354">
        <v>0.54773274864694277</v>
      </c>
      <c r="CC727" s="354">
        <v>8.1491542994325616</v>
      </c>
      <c r="CD727" s="354">
        <v>0.81</v>
      </c>
      <c r="CE727" s="354">
        <v>2.4500000000000002</v>
      </c>
      <c r="CF727" s="354">
        <v>3.68</v>
      </c>
      <c r="CG727" s="354">
        <v>3.16</v>
      </c>
      <c r="CH727" s="353" t="s">
        <v>100</v>
      </c>
      <c r="CI727" s="355">
        <v>1616.03</v>
      </c>
    </row>
    <row r="728" spans="1:87" ht="13.5" thickBot="1">
      <c r="A728" s="353" t="s">
        <v>1702</v>
      </c>
      <c r="B728" s="353" t="s">
        <v>1703</v>
      </c>
      <c r="C728" s="353" t="s">
        <v>96</v>
      </c>
      <c r="D728" s="353" t="s">
        <v>208</v>
      </c>
      <c r="E728" s="353" t="s">
        <v>209</v>
      </c>
      <c r="F728" s="353" t="s">
        <v>105</v>
      </c>
      <c r="G728" s="353">
        <v>12</v>
      </c>
      <c r="H728" s="353">
        <v>202112</v>
      </c>
      <c r="I728" s="353">
        <v>20221103</v>
      </c>
      <c r="J728" s="353">
        <v>20230216</v>
      </c>
      <c r="K728" s="354">
        <v>5379.28</v>
      </c>
      <c r="L728" s="354">
        <v>106.39</v>
      </c>
      <c r="M728" s="354">
        <v>51</v>
      </c>
      <c r="N728" s="354">
        <v>0.6</v>
      </c>
      <c r="O728" s="354">
        <v>1.95</v>
      </c>
      <c r="P728" s="354">
        <v>0.83</v>
      </c>
      <c r="Q728" s="354"/>
      <c r="R728" s="354">
        <v>7.69</v>
      </c>
      <c r="S728" s="354">
        <v>-9.93</v>
      </c>
      <c r="T728" s="354"/>
      <c r="U728" s="354">
        <v>4.93</v>
      </c>
      <c r="V728" s="354">
        <v>4.87</v>
      </c>
      <c r="W728" s="354">
        <v>5.1100000000000003</v>
      </c>
      <c r="X728" s="354">
        <v>5.14</v>
      </c>
      <c r="Y728" s="374">
        <f t="shared" si="26"/>
        <v>4.9281314168377888E-2</v>
      </c>
      <c r="Z728" s="374">
        <f t="shared" si="27"/>
        <v>5.8708414872796766E-3</v>
      </c>
      <c r="AA728" s="354">
        <v>2.87</v>
      </c>
      <c r="AB728" s="354">
        <v>3.38</v>
      </c>
      <c r="AC728" s="354">
        <v>21.58</v>
      </c>
      <c r="AD728" s="354">
        <v>20.82</v>
      </c>
      <c r="AE728" s="354">
        <v>20.7</v>
      </c>
      <c r="AF728" s="354">
        <v>6.16</v>
      </c>
      <c r="AG728" s="354">
        <v>30.710408936606932</v>
      </c>
      <c r="AH728" s="354">
        <v>4.9286531933370172</v>
      </c>
      <c r="AI728" s="354">
        <v>6.4899344754085417</v>
      </c>
      <c r="AJ728" s="354">
        <v>-1.5689784479355806</v>
      </c>
      <c r="AK728" s="354">
        <v>16.288300043791359</v>
      </c>
      <c r="AL728" s="354">
        <v>12.65</v>
      </c>
      <c r="AM728" s="354">
        <v>1.93</v>
      </c>
      <c r="AN728" s="354">
        <v>3.46</v>
      </c>
      <c r="AO728" s="354">
        <v>4.6789739819477072</v>
      </c>
      <c r="AP728" s="354">
        <v>13.396594623438276</v>
      </c>
      <c r="AQ728" s="354">
        <v>22.140932999221487</v>
      </c>
      <c r="AR728" s="354">
        <v>-91.583924927984697</v>
      </c>
      <c r="AS728" s="354">
        <v>4.4649285545117232</v>
      </c>
      <c r="AT728" s="354">
        <v>55.09</v>
      </c>
      <c r="AU728" s="354">
        <v>2.0699999999999998</v>
      </c>
      <c r="AV728" s="354">
        <v>7.95</v>
      </c>
      <c r="AW728" s="354">
        <v>1458.08</v>
      </c>
      <c r="AX728" s="354"/>
      <c r="AY728" s="374">
        <v>7.9479303398387088E-2</v>
      </c>
      <c r="AZ728" s="374">
        <v>3.4256182160502406E-2</v>
      </c>
      <c r="BA728" s="374">
        <v>6.5035974941926394E-2</v>
      </c>
      <c r="BB728" s="374">
        <v>3.1914893617021163E-2</v>
      </c>
      <c r="BC728" s="374">
        <v>6.5035974941926394E-2</v>
      </c>
      <c r="BD728" s="354">
        <v>9.1999999999999993</v>
      </c>
      <c r="BE728" s="374">
        <v>4.573213423578245E-2</v>
      </c>
      <c r="BF728" s="374">
        <v>3.3190699825689847E-2</v>
      </c>
      <c r="BG728" s="354">
        <v>5.24</v>
      </c>
      <c r="BH728" s="354">
        <v>5.4</v>
      </c>
      <c r="BI728" s="354">
        <v>3.39</v>
      </c>
      <c r="BJ728" s="354">
        <v>3.51</v>
      </c>
      <c r="BK728" s="374">
        <v>-1.2417556685480733</v>
      </c>
      <c r="BL728" s="374">
        <v>-0.26241633382282531</v>
      </c>
      <c r="BM728" s="354">
        <v>2.97</v>
      </c>
      <c r="BN728" s="354">
        <v>2.72</v>
      </c>
      <c r="BO728" s="374">
        <v>0.61680136149764742</v>
      </c>
      <c r="BP728" s="374">
        <v>4.6624285245833105E-2</v>
      </c>
      <c r="BQ728" s="374">
        <v>-1.4842289735460984E-2</v>
      </c>
      <c r="BR728" s="354">
        <v>381.48</v>
      </c>
      <c r="BS728" s="354">
        <v>560.91999999999996</v>
      </c>
      <c r="BT728" s="354">
        <v>424.99</v>
      </c>
      <c r="BU728" s="354">
        <v>2000.64</v>
      </c>
      <c r="BV728" s="354">
        <v>245.55</v>
      </c>
      <c r="BW728" s="354">
        <v>3.43</v>
      </c>
      <c r="BX728" s="354">
        <v>16.05</v>
      </c>
      <c r="BY728" s="354">
        <v>16.05</v>
      </c>
      <c r="BZ728" s="354">
        <v>3.6712185232850816</v>
      </c>
      <c r="CA728" s="354">
        <v>42.65</v>
      </c>
      <c r="CB728" s="354">
        <v>0.62977281200221424</v>
      </c>
      <c r="CC728" s="354">
        <v>3.5411945461571017</v>
      </c>
      <c r="CD728" s="354">
        <v>0.74</v>
      </c>
      <c r="CE728" s="354">
        <v>1.39</v>
      </c>
      <c r="CF728" s="354">
        <v>1.54</v>
      </c>
      <c r="CG728" s="354">
        <v>1.2</v>
      </c>
      <c r="CH728" s="353" t="s">
        <v>100</v>
      </c>
      <c r="CI728" s="355">
        <v>2675.23</v>
      </c>
    </row>
    <row r="729" spans="1:87" ht="13.5" thickBot="1">
      <c r="A729" s="353"/>
      <c r="B729" s="353" t="s">
        <v>1704</v>
      </c>
      <c r="C729" s="353" t="s">
        <v>691</v>
      </c>
      <c r="D729" s="353" t="s">
        <v>123</v>
      </c>
      <c r="E729" s="353" t="s">
        <v>182</v>
      </c>
      <c r="F729" s="353" t="s">
        <v>105</v>
      </c>
      <c r="G729" s="353">
        <v>12</v>
      </c>
      <c r="H729" s="353">
        <v>202112</v>
      </c>
      <c r="I729" s="353"/>
      <c r="J729" s="353"/>
      <c r="K729" s="354">
        <v>4507.78</v>
      </c>
      <c r="L729" s="354">
        <v>26.88</v>
      </c>
      <c r="M729" s="354">
        <v>168</v>
      </c>
      <c r="N729" s="354">
        <v>0.9</v>
      </c>
      <c r="O729" s="354"/>
      <c r="P729" s="354"/>
      <c r="Q729" s="354"/>
      <c r="R729" s="354"/>
      <c r="S729" s="354"/>
      <c r="T729" s="354"/>
      <c r="U729" s="354"/>
      <c r="V729" s="354"/>
      <c r="W729" s="354"/>
      <c r="X729" s="354"/>
      <c r="Y729" s="374" t="e">
        <f t="shared" si="26"/>
        <v>#DIV/0!</v>
      </c>
      <c r="Z729" s="374" t="e">
        <f t="shared" si="27"/>
        <v>#DIV/0!</v>
      </c>
      <c r="AA729" s="354"/>
      <c r="AB729" s="354"/>
      <c r="AC729" s="354"/>
      <c r="AD729" s="354"/>
      <c r="AE729" s="354"/>
      <c r="AF729" s="354"/>
      <c r="AG729" s="354">
        <v>0</v>
      </c>
      <c r="AH729" s="354">
        <v>0</v>
      </c>
      <c r="AI729" s="354">
        <v>0</v>
      </c>
      <c r="AJ729" s="354">
        <v>0</v>
      </c>
      <c r="AK729" s="354">
        <v>0</v>
      </c>
      <c r="AL729" s="354"/>
      <c r="AM729" s="354"/>
      <c r="AN729" s="354"/>
      <c r="AO729" s="354">
        <v>0</v>
      </c>
      <c r="AP729" s="354">
        <v>0</v>
      </c>
      <c r="AQ729" s="354">
        <v>0</v>
      </c>
      <c r="AR729" s="354">
        <v>0</v>
      </c>
      <c r="AS729" s="354">
        <v>0</v>
      </c>
      <c r="AT729" s="354"/>
      <c r="AU729" s="354"/>
      <c r="AV729" s="354"/>
      <c r="AW729" s="354"/>
      <c r="AX729" s="354"/>
      <c r="AY729" s="374" t="s">
        <v>160</v>
      </c>
      <c r="AZ729" s="374" t="s">
        <v>160</v>
      </c>
      <c r="BA729" s="374" t="s">
        <v>160</v>
      </c>
      <c r="BB729" s="374" t="s">
        <v>160</v>
      </c>
      <c r="BC729" s="374" t="s">
        <v>160</v>
      </c>
      <c r="BD729" s="354"/>
      <c r="BE729" s="374">
        <v>0</v>
      </c>
      <c r="BF729" s="374">
        <v>0</v>
      </c>
      <c r="BG729" s="354"/>
      <c r="BH729" s="354"/>
      <c r="BI729" s="354"/>
      <c r="BJ729" s="354"/>
      <c r="BK729" s="374">
        <v>0</v>
      </c>
      <c r="BL729" s="374">
        <v>0</v>
      </c>
      <c r="BM729" s="354">
        <v>7.41</v>
      </c>
      <c r="BN729" s="354">
        <v>5.68</v>
      </c>
      <c r="BO729" s="374">
        <v>0</v>
      </c>
      <c r="BP729" s="374">
        <v>0</v>
      </c>
      <c r="BQ729" s="374">
        <v>0</v>
      </c>
      <c r="BR729" s="354"/>
      <c r="BS729" s="354"/>
      <c r="BT729" s="354"/>
      <c r="BU729" s="354"/>
      <c r="BV729" s="354"/>
      <c r="BW729" s="354"/>
      <c r="BX729" s="354"/>
      <c r="BY729" s="354"/>
      <c r="BZ729" s="354">
        <v>0</v>
      </c>
      <c r="CA729" s="354"/>
      <c r="CB729" s="354">
        <v>0</v>
      </c>
      <c r="CC729" s="354">
        <v>0</v>
      </c>
      <c r="CD729" s="354"/>
      <c r="CE729" s="354"/>
      <c r="CF729" s="354"/>
      <c r="CG729" s="354"/>
      <c r="CH729" s="353"/>
      <c r="CI729" s="353"/>
    </row>
    <row r="730" spans="1:87" ht="13.5" thickBot="1">
      <c r="A730" s="353" t="s">
        <v>1705</v>
      </c>
      <c r="B730" s="353" t="s">
        <v>1706</v>
      </c>
      <c r="C730" s="353" t="s">
        <v>108</v>
      </c>
      <c r="D730" s="353" t="s">
        <v>129</v>
      </c>
      <c r="E730" s="353" t="s">
        <v>139</v>
      </c>
      <c r="F730" s="353" t="s">
        <v>99</v>
      </c>
      <c r="G730" s="353">
        <v>12</v>
      </c>
      <c r="H730" s="353">
        <v>202112</v>
      </c>
      <c r="I730" s="353">
        <v>20221101</v>
      </c>
      <c r="J730" s="353">
        <v>20230201</v>
      </c>
      <c r="K730" s="354">
        <v>34400.51</v>
      </c>
      <c r="L730" s="354">
        <v>415.38</v>
      </c>
      <c r="M730" s="354">
        <v>83</v>
      </c>
      <c r="N730" s="354">
        <v>1.18</v>
      </c>
      <c r="O730" s="354">
        <v>2.04</v>
      </c>
      <c r="P730" s="354">
        <v>1.92</v>
      </c>
      <c r="Q730" s="354">
        <v>2.38</v>
      </c>
      <c r="R730" s="354">
        <v>5.39</v>
      </c>
      <c r="S730" s="354">
        <v>1.3</v>
      </c>
      <c r="T730" s="354">
        <v>5.19</v>
      </c>
      <c r="U730" s="354">
        <v>7.87</v>
      </c>
      <c r="V730" s="354">
        <v>8.3800000000000008</v>
      </c>
      <c r="W730" s="354">
        <v>7.9</v>
      </c>
      <c r="X730" s="354">
        <v>9.4</v>
      </c>
      <c r="Y730" s="374">
        <f t="shared" si="26"/>
        <v>-5.7279236276849721E-2</v>
      </c>
      <c r="Z730" s="374">
        <f t="shared" si="27"/>
        <v>0.18987341772151889</v>
      </c>
      <c r="AA730" s="354">
        <v>24.21</v>
      </c>
      <c r="AB730" s="354">
        <v>17.34</v>
      </c>
      <c r="AC730" s="354">
        <v>52.78</v>
      </c>
      <c r="AD730" s="354">
        <v>52.59</v>
      </c>
      <c r="AE730" s="354">
        <v>44.17</v>
      </c>
      <c r="AF730" s="354">
        <v>3.03</v>
      </c>
      <c r="AG730" s="354">
        <v>40.119716025802731</v>
      </c>
      <c r="AH730" s="354">
        <v>8.0441697598712274</v>
      </c>
      <c r="AI730" s="354">
        <v>6.9614520643386548</v>
      </c>
      <c r="AJ730" s="354">
        <v>5.2629283938159936</v>
      </c>
      <c r="AK730" s="354">
        <v>58.566804200027605</v>
      </c>
      <c r="AL730" s="354">
        <v>41.46</v>
      </c>
      <c r="AM730" s="354">
        <v>72.27</v>
      </c>
      <c r="AN730" s="354">
        <v>10.3</v>
      </c>
      <c r="AO730" s="354">
        <v>10.583587497746905</v>
      </c>
      <c r="AP730" s="354">
        <v>35.94777232450221</v>
      </c>
      <c r="AQ730" s="354">
        <v>60.994534045416898</v>
      </c>
      <c r="AR730" s="354">
        <v>80.679517783818696</v>
      </c>
      <c r="AS730" s="354">
        <v>1.1913462346991484</v>
      </c>
      <c r="AT730" s="354">
        <v>5.75</v>
      </c>
      <c r="AU730" s="354">
        <v>12.41</v>
      </c>
      <c r="AV730" s="354">
        <v>18.79</v>
      </c>
      <c r="AW730" s="354">
        <v>3215.36</v>
      </c>
      <c r="AX730" s="354">
        <v>3353.11</v>
      </c>
      <c r="AY730" s="374">
        <v>0.18794600715643481</v>
      </c>
      <c r="AZ730" s="374">
        <v>0.28029516514947334</v>
      </c>
      <c r="BA730" s="374">
        <v>0.34196658430810167</v>
      </c>
      <c r="BB730" s="374">
        <v>0.28152492668621698</v>
      </c>
      <c r="BC730" s="374">
        <v>0.34196658430810167</v>
      </c>
      <c r="BD730" s="354">
        <v>118.38</v>
      </c>
      <c r="BE730" s="374">
        <v>0.60093495581751055</v>
      </c>
      <c r="BF730" s="374">
        <v>0.26363263794048974</v>
      </c>
      <c r="BG730" s="354">
        <v>50.16</v>
      </c>
      <c r="BH730" s="354">
        <v>53.05</v>
      </c>
      <c r="BI730" s="354">
        <v>26.06</v>
      </c>
      <c r="BJ730" s="354">
        <v>25.89</v>
      </c>
      <c r="BK730" s="374">
        <v>-0.24398985367200443</v>
      </c>
      <c r="BL730" s="374">
        <v>-4.2336383174553557E-2</v>
      </c>
      <c r="BM730" s="354">
        <v>0</v>
      </c>
      <c r="BN730" s="354">
        <v>0</v>
      </c>
      <c r="BO730" s="374">
        <v>0</v>
      </c>
      <c r="BP730" s="374">
        <v>1.9730126216848321E-2</v>
      </c>
      <c r="BQ730" s="374">
        <v>1.2908509464609632E-2</v>
      </c>
      <c r="BR730" s="354">
        <v>932.46</v>
      </c>
      <c r="BS730" s="354">
        <v>1037.06</v>
      </c>
      <c r="BT730" s="354">
        <v>849.44</v>
      </c>
      <c r="BU730" s="354">
        <v>775.21</v>
      </c>
      <c r="BV730" s="354">
        <v>744.84</v>
      </c>
      <c r="BW730" s="354">
        <v>28.03</v>
      </c>
      <c r="BX730" s="354">
        <v>20.05</v>
      </c>
      <c r="BY730" s="354">
        <v>20.05</v>
      </c>
      <c r="BZ730" s="354">
        <v>25.791079673256775</v>
      </c>
      <c r="CA730" s="354">
        <v>61.51</v>
      </c>
      <c r="CB730" s="354">
        <v>0.81970192423146837</v>
      </c>
      <c r="CC730" s="354">
        <v>1.4308082045920738</v>
      </c>
      <c r="CD730" s="354">
        <v>1.6</v>
      </c>
      <c r="CE730" s="354">
        <v>0.89</v>
      </c>
      <c r="CF730" s="354">
        <v>0.9</v>
      </c>
      <c r="CG730" s="354">
        <v>0.42</v>
      </c>
      <c r="CH730" s="353" t="s">
        <v>100</v>
      </c>
      <c r="CI730" s="353">
        <v>689.99</v>
      </c>
    </row>
    <row r="731" spans="1:87" ht="13.5" thickBot="1">
      <c r="A731" s="353"/>
      <c r="B731" s="353" t="s">
        <v>1707</v>
      </c>
      <c r="C731" s="353" t="s">
        <v>108</v>
      </c>
      <c r="D731" s="353" t="s">
        <v>123</v>
      </c>
      <c r="E731" s="353" t="s">
        <v>182</v>
      </c>
      <c r="F731" s="353" t="s">
        <v>105</v>
      </c>
      <c r="G731" s="353">
        <v>12</v>
      </c>
      <c r="H731" s="353">
        <v>202112</v>
      </c>
      <c r="I731" s="353"/>
      <c r="J731" s="353"/>
      <c r="K731" s="354">
        <v>23499.02</v>
      </c>
      <c r="L731" s="354">
        <v>98.86</v>
      </c>
      <c r="M731" s="354">
        <v>237.7</v>
      </c>
      <c r="N731" s="354">
        <v>0.01</v>
      </c>
      <c r="O731" s="354"/>
      <c r="P731" s="354"/>
      <c r="Q731" s="354"/>
      <c r="R731" s="354"/>
      <c r="S731" s="354"/>
      <c r="T731" s="354"/>
      <c r="U731" s="354"/>
      <c r="V731" s="354"/>
      <c r="W731" s="354"/>
      <c r="X731" s="354"/>
      <c r="Y731" s="374" t="e">
        <f t="shared" si="26"/>
        <v>#DIV/0!</v>
      </c>
      <c r="Z731" s="374" t="e">
        <f t="shared" si="27"/>
        <v>#DIV/0!</v>
      </c>
      <c r="AA731" s="354"/>
      <c r="AB731" s="354"/>
      <c r="AC731" s="354"/>
      <c r="AD731" s="354"/>
      <c r="AE731" s="354"/>
      <c r="AF731" s="354"/>
      <c r="AG731" s="354">
        <v>0</v>
      </c>
      <c r="AH731" s="354">
        <v>0</v>
      </c>
      <c r="AI731" s="354">
        <v>0</v>
      </c>
      <c r="AJ731" s="354">
        <v>0</v>
      </c>
      <c r="AK731" s="354">
        <v>0</v>
      </c>
      <c r="AL731" s="354"/>
      <c r="AM731" s="354"/>
      <c r="AN731" s="354"/>
      <c r="AO731" s="354">
        <v>0</v>
      </c>
      <c r="AP731" s="354">
        <v>0</v>
      </c>
      <c r="AQ731" s="354">
        <v>0</v>
      </c>
      <c r="AR731" s="354">
        <v>0</v>
      </c>
      <c r="AS731" s="354">
        <v>0</v>
      </c>
      <c r="AT731" s="354"/>
      <c r="AU731" s="354"/>
      <c r="AV731" s="354"/>
      <c r="AW731" s="354"/>
      <c r="AX731" s="354"/>
      <c r="AY731" s="374" t="s">
        <v>160</v>
      </c>
      <c r="AZ731" s="374" t="s">
        <v>160</v>
      </c>
      <c r="BA731" s="374" t="s">
        <v>160</v>
      </c>
      <c r="BB731" s="374" t="s">
        <v>160</v>
      </c>
      <c r="BC731" s="374" t="s">
        <v>160</v>
      </c>
      <c r="BD731" s="354"/>
      <c r="BE731" s="374">
        <v>0</v>
      </c>
      <c r="BF731" s="374">
        <v>0</v>
      </c>
      <c r="BG731" s="354"/>
      <c r="BH731" s="354"/>
      <c r="BI731" s="354"/>
      <c r="BJ731" s="354"/>
      <c r="BK731" s="374">
        <v>0</v>
      </c>
      <c r="BL731" s="374">
        <v>0</v>
      </c>
      <c r="BM731" s="354">
        <v>2.0099999999999998</v>
      </c>
      <c r="BN731" s="354">
        <v>1.57</v>
      </c>
      <c r="BO731" s="374">
        <v>0</v>
      </c>
      <c r="BP731" s="374">
        <v>0</v>
      </c>
      <c r="BQ731" s="374">
        <v>0</v>
      </c>
      <c r="BR731" s="354"/>
      <c r="BS731" s="354"/>
      <c r="BT731" s="354"/>
      <c r="BU731" s="354"/>
      <c r="BV731" s="354"/>
      <c r="BW731" s="354"/>
      <c r="BX731" s="354"/>
      <c r="BY731" s="354"/>
      <c r="BZ731" s="354">
        <v>0</v>
      </c>
      <c r="CA731" s="354"/>
      <c r="CB731" s="354">
        <v>0</v>
      </c>
      <c r="CC731" s="354">
        <v>0</v>
      </c>
      <c r="CD731" s="354"/>
      <c r="CE731" s="354"/>
      <c r="CF731" s="354"/>
      <c r="CG731" s="354"/>
      <c r="CH731" s="353"/>
      <c r="CI731" s="353"/>
    </row>
    <row r="732" spans="1:87" ht="13.5" thickBot="1">
      <c r="A732" s="353" t="s">
        <v>1708</v>
      </c>
      <c r="B732" s="353" t="s">
        <v>1709</v>
      </c>
      <c r="C732" s="353" t="s">
        <v>108</v>
      </c>
      <c r="D732" s="353" t="s">
        <v>992</v>
      </c>
      <c r="E732" s="353" t="s">
        <v>993</v>
      </c>
      <c r="F732" s="353" t="s">
        <v>105</v>
      </c>
      <c r="G732" s="353">
        <v>12</v>
      </c>
      <c r="H732" s="353">
        <v>202112</v>
      </c>
      <c r="I732" s="353">
        <v>20221103</v>
      </c>
      <c r="J732" s="353">
        <v>20230224</v>
      </c>
      <c r="K732" s="354">
        <v>17126.8</v>
      </c>
      <c r="L732" s="354">
        <v>50.75</v>
      </c>
      <c r="M732" s="354">
        <v>337</v>
      </c>
      <c r="N732" s="354">
        <v>0.77</v>
      </c>
      <c r="O732" s="354">
        <v>0.22</v>
      </c>
      <c r="P732" s="354">
        <v>0.15</v>
      </c>
      <c r="Q732" s="354">
        <v>0.19</v>
      </c>
      <c r="R732" s="354">
        <v>-268.18</v>
      </c>
      <c r="S732" s="354">
        <v>-685.71</v>
      </c>
      <c r="T732" s="354">
        <v>-415.4</v>
      </c>
      <c r="U732" s="354">
        <v>-1.44</v>
      </c>
      <c r="V732" s="354">
        <v>-0.33</v>
      </c>
      <c r="W732" s="354">
        <v>0.38</v>
      </c>
      <c r="X732" s="354">
        <v>0.74</v>
      </c>
      <c r="Y732" s="374">
        <f t="shared" si="26"/>
        <v>-2.1515151515151514</v>
      </c>
      <c r="Z732" s="374">
        <f t="shared" si="27"/>
        <v>0.94736842105263164</v>
      </c>
      <c r="AA732" s="354"/>
      <c r="AB732" s="354"/>
      <c r="AC732" s="354"/>
      <c r="AD732" s="354">
        <v>133.55000000000001</v>
      </c>
      <c r="AE732" s="354">
        <v>68.58</v>
      </c>
      <c r="AF732" s="354"/>
      <c r="AG732" s="354">
        <v>42.049382716049379</v>
      </c>
      <c r="AH732" s="354">
        <v>-1</v>
      </c>
      <c r="AI732" s="354">
        <v>11.095679012345681</v>
      </c>
      <c r="AJ732" s="354">
        <v>10.108024691358024</v>
      </c>
      <c r="AK732" s="354">
        <v>4.5702475660639781</v>
      </c>
      <c r="AL732" s="354"/>
      <c r="AM732" s="354">
        <v>1.66</v>
      </c>
      <c r="AN732" s="354">
        <v>1.41</v>
      </c>
      <c r="AO732" s="354">
        <v>1.5505754550792721</v>
      </c>
      <c r="AP732" s="354">
        <v>29.137986206896553</v>
      </c>
      <c r="AQ732" s="354">
        <v>5.8762280945757999</v>
      </c>
      <c r="AR732" s="354">
        <v>6.4503938931297711</v>
      </c>
      <c r="AS732" s="354">
        <v>22.558641975308639</v>
      </c>
      <c r="AT732" s="354">
        <v>30.57</v>
      </c>
      <c r="AU732" s="354">
        <v>-12.61</v>
      </c>
      <c r="AV732" s="354">
        <v>85.01</v>
      </c>
      <c r="AW732" s="354">
        <v>11328</v>
      </c>
      <c r="AX732" s="354">
        <v>13962</v>
      </c>
      <c r="AY732" s="374">
        <v>0.47393237235619023</v>
      </c>
      <c r="AZ732" s="374">
        <v>0.68663036902601327</v>
      </c>
      <c r="BA732" s="374">
        <v>0.48869565217391303</v>
      </c>
      <c r="BB732" s="374">
        <v>0.68349249658935873</v>
      </c>
      <c r="BC732" s="374">
        <v>0.48869565217391303</v>
      </c>
      <c r="BD732" s="354">
        <v>-3.31</v>
      </c>
      <c r="BE732" s="374">
        <v>1.775274185977041E-2</v>
      </c>
      <c r="BF732" s="374">
        <v>-1.2012012012012012E-2</v>
      </c>
      <c r="BG732" s="354">
        <v>-1.9</v>
      </c>
      <c r="BH732" s="354">
        <v>-2.04</v>
      </c>
      <c r="BI732" s="354">
        <v>-1.18</v>
      </c>
      <c r="BJ732" s="354">
        <v>-1.67</v>
      </c>
      <c r="BK732" s="374">
        <v>-8.9012517385257298E-2</v>
      </c>
      <c r="BL732" s="374">
        <v>-2.3487962419260128E-2</v>
      </c>
      <c r="BM732" s="354">
        <v>15.76</v>
      </c>
      <c r="BN732" s="354">
        <v>12.6</v>
      </c>
      <c r="BO732" s="374">
        <v>-8</v>
      </c>
      <c r="BP732" s="374">
        <v>-1.9719976336028396E-2</v>
      </c>
      <c r="BQ732" s="374">
        <v>0.19933000771757095</v>
      </c>
      <c r="BR732" s="354">
        <v>88</v>
      </c>
      <c r="BS732" s="354">
        <v>605</v>
      </c>
      <c r="BT732" s="354">
        <v>-1</v>
      </c>
      <c r="BU732" s="354">
        <v>7692</v>
      </c>
      <c r="BV732" s="354">
        <v>-518</v>
      </c>
      <c r="BW732" s="354">
        <v>68.66</v>
      </c>
      <c r="BX732" s="354">
        <v>-2.66</v>
      </c>
      <c r="BY732" s="354">
        <v>-2.66</v>
      </c>
      <c r="BZ732" s="354">
        <v>0.71848013816925738</v>
      </c>
      <c r="CA732" s="354">
        <v>41.94</v>
      </c>
      <c r="CB732" s="354">
        <v>0.64146075581395345</v>
      </c>
      <c r="CC732" s="354">
        <v>6.4758620689655171</v>
      </c>
      <c r="CD732" s="354">
        <v>0.72</v>
      </c>
      <c r="CE732" s="354">
        <v>6.1</v>
      </c>
      <c r="CF732" s="354">
        <v>7.61</v>
      </c>
      <c r="CG732" s="354">
        <v>5.26</v>
      </c>
      <c r="CH732" s="353" t="s">
        <v>100</v>
      </c>
      <c r="CI732" s="355">
        <v>9343</v>
      </c>
    </row>
    <row r="733" spans="1:87" ht="13.5" thickBot="1">
      <c r="A733" s="353" t="s">
        <v>1710</v>
      </c>
      <c r="B733" s="353" t="s">
        <v>1711</v>
      </c>
      <c r="C733" s="353" t="s">
        <v>96</v>
      </c>
      <c r="D733" s="353" t="s">
        <v>103</v>
      </c>
      <c r="E733" s="353" t="s">
        <v>257</v>
      </c>
      <c r="F733" s="353" t="s">
        <v>99</v>
      </c>
      <c r="G733" s="353">
        <v>12</v>
      </c>
      <c r="H733" s="353">
        <v>202112</v>
      </c>
      <c r="I733" s="353">
        <v>20221025</v>
      </c>
      <c r="J733" s="353">
        <v>20230207</v>
      </c>
      <c r="K733" s="354">
        <v>17315.18</v>
      </c>
      <c r="L733" s="354">
        <v>229.58</v>
      </c>
      <c r="M733" s="354">
        <v>75</v>
      </c>
      <c r="N733" s="354">
        <v>1.01</v>
      </c>
      <c r="O733" s="354">
        <v>2.0099999999999998</v>
      </c>
      <c r="P733" s="354">
        <v>1.97</v>
      </c>
      <c r="Q733" s="354">
        <v>2.12</v>
      </c>
      <c r="R733" s="354">
        <v>6.47</v>
      </c>
      <c r="S733" s="354">
        <v>6.32</v>
      </c>
      <c r="T733" s="354">
        <v>5.73</v>
      </c>
      <c r="U733" s="354">
        <v>7.67</v>
      </c>
      <c r="V733" s="354">
        <v>6.34</v>
      </c>
      <c r="W733" s="354">
        <v>8.08</v>
      </c>
      <c r="X733" s="354">
        <v>8.57</v>
      </c>
      <c r="Y733" s="374">
        <f t="shared" si="26"/>
        <v>0.27444794952681395</v>
      </c>
      <c r="Z733" s="374">
        <f t="shared" si="27"/>
        <v>6.0643564356435586E-2</v>
      </c>
      <c r="AA733" s="354">
        <v>8.2799999999999994</v>
      </c>
      <c r="AB733" s="354">
        <v>12</v>
      </c>
      <c r="AC733" s="354">
        <v>29.93</v>
      </c>
      <c r="AD733" s="354">
        <v>28.4</v>
      </c>
      <c r="AE733" s="354">
        <v>26.78</v>
      </c>
      <c r="AF733" s="354">
        <v>2.37</v>
      </c>
      <c r="AG733" s="354">
        <v>40.928381962864719</v>
      </c>
      <c r="AH733" s="354">
        <v>7.6352785145888591</v>
      </c>
      <c r="AI733" s="354">
        <v>7.3364854111405844</v>
      </c>
      <c r="AJ733" s="354">
        <v>6.3389655172413795</v>
      </c>
      <c r="AK733" s="354">
        <v>31.076188014194528</v>
      </c>
      <c r="AL733" s="354">
        <v>29.77</v>
      </c>
      <c r="AM733" s="354">
        <v>6.18</v>
      </c>
      <c r="AN733" s="354">
        <v>5.61</v>
      </c>
      <c r="AO733" s="354">
        <v>5.7708509397278034</v>
      </c>
      <c r="AP733" s="354">
        <v>19.924019788820793</v>
      </c>
      <c r="AQ733" s="354">
        <v>32.194106343246482</v>
      </c>
      <c r="AR733" s="354">
        <v>37.26027391528126</v>
      </c>
      <c r="AS733" s="354">
        <v>9.0278514588859409</v>
      </c>
      <c r="AT733" s="354">
        <v>37.159999999999997</v>
      </c>
      <c r="AU733" s="354">
        <v>4.3</v>
      </c>
      <c r="AV733" s="354">
        <v>17.57</v>
      </c>
      <c r="AW733" s="354">
        <v>2764.8</v>
      </c>
      <c r="AX733" s="354">
        <v>3126.25</v>
      </c>
      <c r="AY733" s="374">
        <v>0.17568715699556822</v>
      </c>
      <c r="AZ733" s="374">
        <v>0.18958753553674379</v>
      </c>
      <c r="BA733" s="374">
        <v>0.22332263646192815</v>
      </c>
      <c r="BB733" s="374">
        <v>0.18674698795180716</v>
      </c>
      <c r="BC733" s="374">
        <v>0.22332263646192815</v>
      </c>
      <c r="BD733" s="354">
        <v>20.68</v>
      </c>
      <c r="BE733" s="374">
        <v>0.16835275073527736</v>
      </c>
      <c r="BF733" s="374">
        <v>0.13501407129455911</v>
      </c>
      <c r="BG733" s="354">
        <v>14.55</v>
      </c>
      <c r="BH733" s="354">
        <v>13.44</v>
      </c>
      <c r="BI733" s="354">
        <v>11.84</v>
      </c>
      <c r="BJ733" s="354">
        <v>10.95</v>
      </c>
      <c r="BK733" s="374">
        <v>-0.13596699754687069</v>
      </c>
      <c r="BL733" s="374">
        <v>-2.4372326636422553E-2</v>
      </c>
      <c r="BM733" s="354">
        <v>1.05</v>
      </c>
      <c r="BN733" s="354">
        <v>1.1399999999999999</v>
      </c>
      <c r="BO733" s="374">
        <v>0.30647212089630016</v>
      </c>
      <c r="BP733" s="374">
        <v>3.3489532499622172E-2</v>
      </c>
      <c r="BQ733" s="374">
        <v>2.7803699799295492E-2</v>
      </c>
      <c r="BR733" s="354">
        <v>620.79999999999995</v>
      </c>
      <c r="BS733" s="354">
        <v>725.5</v>
      </c>
      <c r="BT733" s="354">
        <v>586.29999999999995</v>
      </c>
      <c r="BU733" s="354">
        <v>1190.3</v>
      </c>
      <c r="BV733" s="354">
        <v>449.4</v>
      </c>
      <c r="BW733" s="354">
        <v>18.95</v>
      </c>
      <c r="BX733" s="354">
        <v>18.66</v>
      </c>
      <c r="BY733" s="354">
        <v>18.920000000000002</v>
      </c>
      <c r="BZ733" s="354">
        <v>19.330157068062828</v>
      </c>
      <c r="CA733" s="354">
        <v>29.82</v>
      </c>
      <c r="CB733" s="354">
        <v>0.42717573478314191</v>
      </c>
      <c r="CC733" s="354">
        <v>0.69184796350121613</v>
      </c>
      <c r="CD733" s="354">
        <v>0.42</v>
      </c>
      <c r="CE733" s="354">
        <v>3.23</v>
      </c>
      <c r="CF733" s="354">
        <v>2.72</v>
      </c>
      <c r="CG733" s="354">
        <v>1.98</v>
      </c>
      <c r="CH733" s="353" t="s">
        <v>100</v>
      </c>
      <c r="CI733" s="355">
        <v>2803.1</v>
      </c>
    </row>
    <row r="734" spans="1:87" ht="13.5" thickBot="1">
      <c r="A734" s="353" t="s">
        <v>1712</v>
      </c>
      <c r="B734" s="353" t="s">
        <v>1713</v>
      </c>
      <c r="C734" s="353" t="s">
        <v>96</v>
      </c>
      <c r="D734" s="353" t="s">
        <v>143</v>
      </c>
      <c r="E734" s="353" t="s">
        <v>170</v>
      </c>
      <c r="F734" s="353" t="s">
        <v>99</v>
      </c>
      <c r="G734" s="353">
        <v>12</v>
      </c>
      <c r="H734" s="353">
        <v>202112</v>
      </c>
      <c r="I734" s="353">
        <v>20221107</v>
      </c>
      <c r="J734" s="353">
        <v>20230208</v>
      </c>
      <c r="K734" s="354">
        <v>26386.04</v>
      </c>
      <c r="L734" s="354">
        <v>103.49</v>
      </c>
      <c r="M734" s="354">
        <v>255</v>
      </c>
      <c r="N734" s="354">
        <v>1.06</v>
      </c>
      <c r="O734" s="354">
        <v>1.3</v>
      </c>
      <c r="P734" s="354">
        <v>0.95</v>
      </c>
      <c r="Q734" s="354">
        <v>1.45</v>
      </c>
      <c r="R734" s="354">
        <v>4.62</v>
      </c>
      <c r="S734" s="354">
        <v>8.4499999999999993</v>
      </c>
      <c r="T734" s="354">
        <v>11.96</v>
      </c>
      <c r="U734" s="354">
        <v>5.69</v>
      </c>
      <c r="V734" s="354">
        <v>5.6</v>
      </c>
      <c r="W734" s="354">
        <v>5.6</v>
      </c>
      <c r="X734" s="354">
        <v>5.82</v>
      </c>
      <c r="Y734" s="374">
        <f t="shared" si="26"/>
        <v>0</v>
      </c>
      <c r="Z734" s="374">
        <f t="shared" si="27"/>
        <v>3.9285714285714368E-2</v>
      </c>
      <c r="AA734" s="354">
        <v>-1.32</v>
      </c>
      <c r="AB734" s="354">
        <v>4.87</v>
      </c>
      <c r="AC734" s="354">
        <v>18.190000000000001</v>
      </c>
      <c r="AD734" s="354">
        <v>18.48</v>
      </c>
      <c r="AE734" s="354">
        <v>17.8</v>
      </c>
      <c r="AF734" s="354">
        <v>3.79</v>
      </c>
      <c r="AG734" s="354">
        <v>49.517647058823528</v>
      </c>
      <c r="AH734" s="354">
        <v>-6.882352941176471</v>
      </c>
      <c r="AI734" s="354">
        <v>1.9607843137254899</v>
      </c>
      <c r="AJ734" s="354">
        <v>1.1764705882352939E-2</v>
      </c>
      <c r="AK734" s="354">
        <v>52.586100000000002</v>
      </c>
      <c r="AL734" s="354">
        <v>10.42</v>
      </c>
      <c r="AM734" s="354">
        <v>1.56</v>
      </c>
      <c r="AN734" s="354">
        <v>2.09</v>
      </c>
      <c r="AO734" s="354">
        <v>2.9441712204007287</v>
      </c>
      <c r="AP734" s="354">
        <v>-2323.5031250000002</v>
      </c>
      <c r="AQ734" s="354">
        <v>74.352099999999993</v>
      </c>
      <c r="AR734" s="354">
        <v>12392.016666666666</v>
      </c>
      <c r="AS734" s="354">
        <v>2.1098039215686275</v>
      </c>
      <c r="AT734" s="354">
        <v>66.37</v>
      </c>
      <c r="AU734" s="354">
        <v>34.340000000000003</v>
      </c>
      <c r="AV734" s="354">
        <v>129.26</v>
      </c>
      <c r="AW734" s="354">
        <v>11656</v>
      </c>
      <c r="AX734" s="354">
        <v>12500.04</v>
      </c>
      <c r="AY734" s="374">
        <v>1.2925751523482669</v>
      </c>
      <c r="AZ734" s="374">
        <v>-0.26033679331344461</v>
      </c>
      <c r="BA734" s="374">
        <v>3.2685830491240707E-2</v>
      </c>
      <c r="BB734" s="374">
        <v>-0.65846153846153832</v>
      </c>
      <c r="BC734" s="374">
        <v>3.2685830491240707E-2</v>
      </c>
      <c r="BD734" s="354">
        <v>7.31</v>
      </c>
      <c r="BE734" s="374">
        <v>-4.0697486331726568E-2</v>
      </c>
      <c r="BF734" s="374">
        <v>-6.9778537632698506E-2</v>
      </c>
      <c r="BG734" s="354">
        <v>4.76</v>
      </c>
      <c r="BH734" s="354">
        <v>7.3</v>
      </c>
      <c r="BI734" s="354">
        <v>3.78</v>
      </c>
      <c r="BJ734" s="354">
        <v>5.68</v>
      </c>
      <c r="BK734" s="374">
        <v>-0.99399999999999999</v>
      </c>
      <c r="BL734" s="374">
        <v>-3.9360101370079989E-2</v>
      </c>
      <c r="BM734" s="354">
        <v>3.13</v>
      </c>
      <c r="BN734" s="354">
        <v>2.2999999999999998</v>
      </c>
      <c r="BO734" s="374">
        <v>-0.4620512820512821</v>
      </c>
      <c r="BP734" s="374">
        <v>-6.6747676667408315E-2</v>
      </c>
      <c r="BQ734" s="374">
        <v>1.1409859259386037E-4</v>
      </c>
      <c r="BR734" s="354">
        <v>643</v>
      </c>
      <c r="BS734" s="354">
        <v>1799</v>
      </c>
      <c r="BT734" s="354">
        <v>2529</v>
      </c>
      <c r="BU734" s="354">
        <v>10768</v>
      </c>
      <c r="BV734" s="354">
        <v>270</v>
      </c>
      <c r="BW734" s="354">
        <v>-25.62</v>
      </c>
      <c r="BX734" s="354">
        <v>-13.91</v>
      </c>
      <c r="BY734" s="354">
        <v>11.48</v>
      </c>
      <c r="BZ734" s="354">
        <v>-4.1245901639344265</v>
      </c>
      <c r="CA734" s="354">
        <v>37.9</v>
      </c>
      <c r="CB734" s="354">
        <v>0.50809277007267573</v>
      </c>
      <c r="CC734" s="354">
        <v>-680.1875</v>
      </c>
      <c r="CD734" s="354">
        <v>0.61</v>
      </c>
      <c r="CE734" s="354">
        <v>1.79</v>
      </c>
      <c r="CF734" s="354">
        <v>1.23</v>
      </c>
      <c r="CG734" s="354">
        <v>0.71</v>
      </c>
      <c r="CH734" s="353" t="s">
        <v>100</v>
      </c>
      <c r="CI734" s="355">
        <v>21117</v>
      </c>
    </row>
    <row r="735" spans="1:87" ht="13.5" thickBot="1">
      <c r="A735" s="353"/>
      <c r="B735" s="353" t="s">
        <v>1714</v>
      </c>
      <c r="C735" s="353" t="s">
        <v>108</v>
      </c>
      <c r="D735" s="353" t="s">
        <v>123</v>
      </c>
      <c r="E735" s="353" t="s">
        <v>182</v>
      </c>
      <c r="F735" s="353" t="s">
        <v>105</v>
      </c>
      <c r="G735" s="353">
        <v>12</v>
      </c>
      <c r="H735" s="353">
        <v>202112</v>
      </c>
      <c r="I735" s="353"/>
      <c r="J735" s="353"/>
      <c r="K735" s="354">
        <v>10004.52</v>
      </c>
      <c r="L735" s="354">
        <v>50.72</v>
      </c>
      <c r="M735" s="354">
        <v>197</v>
      </c>
      <c r="N735" s="354">
        <v>0.26</v>
      </c>
      <c r="O735" s="354"/>
      <c r="P735" s="354"/>
      <c r="Q735" s="354"/>
      <c r="R735" s="354"/>
      <c r="S735" s="354"/>
      <c r="T735" s="354"/>
      <c r="U735" s="354"/>
      <c r="V735" s="354"/>
      <c r="W735" s="354"/>
      <c r="X735" s="354"/>
      <c r="Y735" s="374" t="e">
        <f t="shared" si="26"/>
        <v>#DIV/0!</v>
      </c>
      <c r="Z735" s="374" t="e">
        <f t="shared" si="27"/>
        <v>#DIV/0!</v>
      </c>
      <c r="AA735" s="354"/>
      <c r="AB735" s="354"/>
      <c r="AC735" s="354"/>
      <c r="AD735" s="354"/>
      <c r="AE735" s="354"/>
      <c r="AF735" s="354"/>
      <c r="AG735" s="354">
        <v>0</v>
      </c>
      <c r="AH735" s="354">
        <v>0</v>
      </c>
      <c r="AI735" s="354">
        <v>0</v>
      </c>
      <c r="AJ735" s="354">
        <v>0</v>
      </c>
      <c r="AK735" s="354">
        <v>0</v>
      </c>
      <c r="AL735" s="354"/>
      <c r="AM735" s="354"/>
      <c r="AN735" s="354"/>
      <c r="AO735" s="354">
        <v>0</v>
      </c>
      <c r="AP735" s="354">
        <v>0</v>
      </c>
      <c r="AQ735" s="354">
        <v>0</v>
      </c>
      <c r="AR735" s="354">
        <v>0</v>
      </c>
      <c r="AS735" s="354">
        <v>0</v>
      </c>
      <c r="AT735" s="354"/>
      <c r="AU735" s="354"/>
      <c r="AV735" s="354"/>
      <c r="AW735" s="354"/>
      <c r="AX735" s="354"/>
      <c r="AY735" s="374" t="s">
        <v>160</v>
      </c>
      <c r="AZ735" s="374" t="s">
        <v>160</v>
      </c>
      <c r="BA735" s="374" t="s">
        <v>160</v>
      </c>
      <c r="BB735" s="374" t="s">
        <v>160</v>
      </c>
      <c r="BC735" s="374" t="s">
        <v>160</v>
      </c>
      <c r="BD735" s="354"/>
      <c r="BE735" s="374">
        <v>0</v>
      </c>
      <c r="BF735" s="374">
        <v>0</v>
      </c>
      <c r="BG735" s="354"/>
      <c r="BH735" s="354"/>
      <c r="BI735" s="354"/>
      <c r="BJ735" s="354"/>
      <c r="BK735" s="374">
        <v>0</v>
      </c>
      <c r="BL735" s="374">
        <v>0</v>
      </c>
      <c r="BM735" s="354">
        <v>3.2</v>
      </c>
      <c r="BN735" s="354">
        <v>2.97</v>
      </c>
      <c r="BO735" s="374">
        <v>0</v>
      </c>
      <c r="BP735" s="374">
        <v>0</v>
      </c>
      <c r="BQ735" s="374">
        <v>0</v>
      </c>
      <c r="BR735" s="354"/>
      <c r="BS735" s="354"/>
      <c r="BT735" s="354"/>
      <c r="BU735" s="354"/>
      <c r="BV735" s="354"/>
      <c r="BW735" s="354"/>
      <c r="BX735" s="354"/>
      <c r="BY735" s="354"/>
      <c r="BZ735" s="354">
        <v>0</v>
      </c>
      <c r="CA735" s="354"/>
      <c r="CB735" s="354">
        <v>0</v>
      </c>
      <c r="CC735" s="354">
        <v>0</v>
      </c>
      <c r="CD735" s="354"/>
      <c r="CE735" s="354"/>
      <c r="CF735" s="354"/>
      <c r="CG735" s="354"/>
      <c r="CH735" s="353"/>
      <c r="CI735" s="353"/>
    </row>
    <row r="736" spans="1:87" ht="13.5" thickBot="1">
      <c r="A736" s="353"/>
      <c r="B736" s="353" t="s">
        <v>1715</v>
      </c>
      <c r="C736" s="353" t="s">
        <v>108</v>
      </c>
      <c r="D736" s="353" t="s">
        <v>123</v>
      </c>
      <c r="E736" s="353" t="s">
        <v>182</v>
      </c>
      <c r="F736" s="353" t="s">
        <v>105</v>
      </c>
      <c r="G736" s="353">
        <v>12</v>
      </c>
      <c r="H736" s="353">
        <v>202112</v>
      </c>
      <c r="I736" s="353"/>
      <c r="J736" s="353"/>
      <c r="K736" s="354">
        <v>22721.3</v>
      </c>
      <c r="L736" s="354">
        <v>50.08</v>
      </c>
      <c r="M736" s="354">
        <v>454</v>
      </c>
      <c r="N736" s="354">
        <v>0.11</v>
      </c>
      <c r="O736" s="354"/>
      <c r="P736" s="354"/>
      <c r="Q736" s="354"/>
      <c r="R736" s="354"/>
      <c r="S736" s="354"/>
      <c r="T736" s="354"/>
      <c r="U736" s="354"/>
      <c r="V736" s="354"/>
      <c r="W736" s="354"/>
      <c r="X736" s="354"/>
      <c r="Y736" s="374" t="e">
        <f t="shared" si="26"/>
        <v>#DIV/0!</v>
      </c>
      <c r="Z736" s="374" t="e">
        <f t="shared" si="27"/>
        <v>#DIV/0!</v>
      </c>
      <c r="AA736" s="354"/>
      <c r="AB736" s="354"/>
      <c r="AC736" s="354"/>
      <c r="AD736" s="354"/>
      <c r="AE736" s="354"/>
      <c r="AF736" s="354"/>
      <c r="AG736" s="354">
        <v>0</v>
      </c>
      <c r="AH736" s="354">
        <v>0</v>
      </c>
      <c r="AI736" s="354">
        <v>0</v>
      </c>
      <c r="AJ736" s="354">
        <v>0</v>
      </c>
      <c r="AK736" s="354">
        <v>0</v>
      </c>
      <c r="AL736" s="354"/>
      <c r="AM736" s="354"/>
      <c r="AN736" s="354"/>
      <c r="AO736" s="354">
        <v>0</v>
      </c>
      <c r="AP736" s="354">
        <v>0</v>
      </c>
      <c r="AQ736" s="354">
        <v>0</v>
      </c>
      <c r="AR736" s="354">
        <v>0</v>
      </c>
      <c r="AS736" s="354">
        <v>0</v>
      </c>
      <c r="AT736" s="354"/>
      <c r="AU736" s="354"/>
      <c r="AV736" s="354"/>
      <c r="AW736" s="354"/>
      <c r="AX736" s="354"/>
      <c r="AY736" s="374" t="s">
        <v>160</v>
      </c>
      <c r="AZ736" s="374" t="s">
        <v>160</v>
      </c>
      <c r="BA736" s="374" t="s">
        <v>160</v>
      </c>
      <c r="BB736" s="374" t="s">
        <v>160</v>
      </c>
      <c r="BC736" s="374" t="s">
        <v>160</v>
      </c>
      <c r="BD736" s="354"/>
      <c r="BE736" s="374">
        <v>0</v>
      </c>
      <c r="BF736" s="374">
        <v>0</v>
      </c>
      <c r="BG736" s="354"/>
      <c r="BH736" s="354"/>
      <c r="BI736" s="354"/>
      <c r="BJ736" s="354"/>
      <c r="BK736" s="374">
        <v>0</v>
      </c>
      <c r="BL736" s="374">
        <v>0</v>
      </c>
      <c r="BM736" s="354">
        <v>2.21</v>
      </c>
      <c r="BN736" s="354">
        <v>2.4500000000000002</v>
      </c>
      <c r="BO736" s="374">
        <v>0</v>
      </c>
      <c r="BP736" s="374">
        <v>0</v>
      </c>
      <c r="BQ736" s="374">
        <v>0</v>
      </c>
      <c r="BR736" s="354"/>
      <c r="BS736" s="354"/>
      <c r="BT736" s="354"/>
      <c r="BU736" s="354"/>
      <c r="BV736" s="354"/>
      <c r="BW736" s="354"/>
      <c r="BX736" s="354"/>
      <c r="BY736" s="354"/>
      <c r="BZ736" s="354">
        <v>0</v>
      </c>
      <c r="CA736" s="354"/>
      <c r="CB736" s="354">
        <v>0</v>
      </c>
      <c r="CC736" s="354">
        <v>0</v>
      </c>
      <c r="CD736" s="354"/>
      <c r="CE736" s="354"/>
      <c r="CF736" s="354"/>
      <c r="CG736" s="354"/>
      <c r="CH736" s="353"/>
      <c r="CI736" s="353"/>
    </row>
    <row r="737" spans="1:87" ht="13.5" thickBot="1">
      <c r="A737" s="353" t="s">
        <v>1716</v>
      </c>
      <c r="B737" s="353" t="s">
        <v>1717</v>
      </c>
      <c r="C737" s="353" t="s">
        <v>96</v>
      </c>
      <c r="D737" s="353" t="s">
        <v>412</v>
      </c>
      <c r="E737" s="353" t="s">
        <v>718</v>
      </c>
      <c r="F737" s="353" t="s">
        <v>105</v>
      </c>
      <c r="G737" s="353">
        <v>12</v>
      </c>
      <c r="H737" s="353">
        <v>202112</v>
      </c>
      <c r="I737" s="353">
        <v>20221108</v>
      </c>
      <c r="J737" s="353">
        <v>20230307</v>
      </c>
      <c r="K737" s="354">
        <v>4933.33</v>
      </c>
      <c r="L737" s="354">
        <v>24.22</v>
      </c>
      <c r="M737" s="354">
        <v>203.69</v>
      </c>
      <c r="N737" s="354">
        <v>1.86</v>
      </c>
      <c r="O737" s="354">
        <v>0.24</v>
      </c>
      <c r="P737" s="354">
        <v>0.24</v>
      </c>
      <c r="Q737" s="354">
        <v>0.36</v>
      </c>
      <c r="R737" s="354">
        <v>441.67</v>
      </c>
      <c r="S737" s="354">
        <v>83.87</v>
      </c>
      <c r="T737" s="354">
        <v>115.83</v>
      </c>
      <c r="U737" s="354">
        <v>2.35</v>
      </c>
      <c r="V737" s="354">
        <v>0.53</v>
      </c>
      <c r="W737" s="354">
        <v>1.9</v>
      </c>
      <c r="X737" s="354">
        <v>1.48</v>
      </c>
      <c r="Y737" s="374">
        <f t="shared" si="26"/>
        <v>2.5849056603773581</v>
      </c>
      <c r="Z737" s="374">
        <f t="shared" si="27"/>
        <v>-0.22105263157894739</v>
      </c>
      <c r="AA737" s="354">
        <v>-19.600000000000001</v>
      </c>
      <c r="AB737" s="354"/>
      <c r="AC737" s="354">
        <v>10.31</v>
      </c>
      <c r="AD737" s="354">
        <v>12.75</v>
      </c>
      <c r="AE737" s="354">
        <v>16.399999999999999</v>
      </c>
      <c r="AF737" s="354"/>
      <c r="AG737" s="354">
        <v>20.556269314906768</v>
      </c>
      <c r="AH737" s="354">
        <v>2.1230895914044634</v>
      </c>
      <c r="AI737" s="354">
        <v>4.6330973793732921</v>
      </c>
      <c r="AJ737" s="354">
        <v>3.3284885883934461</v>
      </c>
      <c r="AK737" s="354">
        <v>5.0786758993576013</v>
      </c>
      <c r="AL737" s="354">
        <v>8.06</v>
      </c>
      <c r="AM737" s="354">
        <v>2.38</v>
      </c>
      <c r="AN737" s="354">
        <v>1.18</v>
      </c>
      <c r="AO737" s="354">
        <v>2.4364100603281855</v>
      </c>
      <c r="AP737" s="354">
        <v>6.1526406398537477</v>
      </c>
      <c r="AQ737" s="354">
        <v>10.809939282655249</v>
      </c>
      <c r="AR737" s="354">
        <v>15.046919955290612</v>
      </c>
      <c r="AS737" s="354">
        <v>1.9891563695167984</v>
      </c>
      <c r="AT737" s="354">
        <v>10.199999999999999</v>
      </c>
      <c r="AU737" s="354">
        <v>-5.94</v>
      </c>
      <c r="AV737" s="354">
        <v>31.25</v>
      </c>
      <c r="AW737" s="354">
        <v>4089</v>
      </c>
      <c r="AX737" s="354">
        <v>4161.46</v>
      </c>
      <c r="AY737" s="374">
        <v>0.31248844470921755</v>
      </c>
      <c r="AZ737" s="374">
        <v>1.5368140863580171</v>
      </c>
      <c r="BA737" s="374">
        <v>9.3934304192062523</v>
      </c>
      <c r="BB737" s="374">
        <v>1.5353075170842827</v>
      </c>
      <c r="BC737" s="374">
        <v>9.3934304192062523</v>
      </c>
      <c r="BD737" s="354">
        <v>24.78</v>
      </c>
      <c r="BE737" s="374">
        <v>0.10247560104736968</v>
      </c>
      <c r="BF737" s="374">
        <v>4.9218031278748853E-2</v>
      </c>
      <c r="BG737" s="354">
        <v>5.87</v>
      </c>
      <c r="BH737" s="354">
        <v>1.65</v>
      </c>
      <c r="BI737" s="354">
        <v>4.38</v>
      </c>
      <c r="BJ737" s="354">
        <v>1.22</v>
      </c>
      <c r="BK737" s="374">
        <v>-0.28158458244111351</v>
      </c>
      <c r="BL737" s="374">
        <v>-6.3465250965250963E-2</v>
      </c>
      <c r="BM737" s="354">
        <v>3.3</v>
      </c>
      <c r="BN737" s="354">
        <v>4.05</v>
      </c>
      <c r="BO737" s="374">
        <v>0.37680934579439257</v>
      </c>
      <c r="BP737" s="374">
        <v>9.0229051908391977E-2</v>
      </c>
      <c r="BQ737" s="374">
        <v>0.14145722857600709</v>
      </c>
      <c r="BR737" s="354">
        <v>870</v>
      </c>
      <c r="BS737" s="354">
        <v>1415</v>
      </c>
      <c r="BT737" s="354">
        <v>612</v>
      </c>
      <c r="BU737" s="354">
        <v>6477</v>
      </c>
      <c r="BV737" s="354">
        <v>482</v>
      </c>
      <c r="BW737" s="354">
        <v>153.66999999999999</v>
      </c>
      <c r="BX737" s="354">
        <v>8.56</v>
      </c>
      <c r="BY737" s="354">
        <v>11.42</v>
      </c>
      <c r="BZ737" s="354">
        <v>2.6492307692307691</v>
      </c>
      <c r="CA737" s="354">
        <v>72.53</v>
      </c>
      <c r="CB737" s="354">
        <v>0.79287993617869967</v>
      </c>
      <c r="CC737" s="354">
        <v>3.2620353443022547</v>
      </c>
      <c r="CD737" s="354">
        <v>2.64</v>
      </c>
      <c r="CE737" s="354">
        <v>1.1599999999999999</v>
      </c>
      <c r="CF737" s="354">
        <v>1.2</v>
      </c>
      <c r="CG737" s="354">
        <v>0.73</v>
      </c>
      <c r="CH737" s="353" t="s">
        <v>100</v>
      </c>
      <c r="CI737" s="355">
        <v>1971</v>
      </c>
    </row>
    <row r="738" spans="1:87" ht="13.5" thickBot="1">
      <c r="A738" s="353" t="s">
        <v>1718</v>
      </c>
      <c r="B738" s="353" t="s">
        <v>1719</v>
      </c>
      <c r="C738" s="353" t="s">
        <v>96</v>
      </c>
      <c r="D738" s="353" t="s">
        <v>112</v>
      </c>
      <c r="E738" s="353" t="s">
        <v>502</v>
      </c>
      <c r="F738" s="353" t="s">
        <v>99</v>
      </c>
      <c r="G738" s="353">
        <v>12</v>
      </c>
      <c r="H738" s="353">
        <v>202112</v>
      </c>
      <c r="I738" s="353">
        <v>20221031</v>
      </c>
      <c r="J738" s="353">
        <v>20230201</v>
      </c>
      <c r="K738" s="354">
        <v>15692.1</v>
      </c>
      <c r="L738" s="354">
        <v>37.93</v>
      </c>
      <c r="M738" s="354">
        <v>413.71</v>
      </c>
      <c r="N738" s="354">
        <v>1.59</v>
      </c>
      <c r="O738" s="354">
        <v>0.36</v>
      </c>
      <c r="P738" s="354">
        <v>0.38</v>
      </c>
      <c r="Q738" s="354">
        <v>0.38</v>
      </c>
      <c r="R738" s="354">
        <v>0</v>
      </c>
      <c r="S738" s="354">
        <v>6.06</v>
      </c>
      <c r="T738" s="354">
        <v>4.0999999999999996</v>
      </c>
      <c r="U738" s="354">
        <v>1.32</v>
      </c>
      <c r="V738" s="354">
        <v>1</v>
      </c>
      <c r="W738" s="354">
        <v>1.4</v>
      </c>
      <c r="X738" s="354">
        <v>1.72</v>
      </c>
      <c r="Y738" s="374">
        <f t="shared" si="26"/>
        <v>0.39999999999999991</v>
      </c>
      <c r="Z738" s="374">
        <f t="shared" si="27"/>
        <v>0.22857142857142865</v>
      </c>
      <c r="AA738" s="354">
        <v>-6.97</v>
      </c>
      <c r="AB738" s="354">
        <v>23.91</v>
      </c>
      <c r="AC738" s="354">
        <v>28.74</v>
      </c>
      <c r="AD738" s="354">
        <v>27.16</v>
      </c>
      <c r="AE738" s="354">
        <v>22.03</v>
      </c>
      <c r="AF738" s="354">
        <v>1.1399999999999999</v>
      </c>
      <c r="AG738" s="354">
        <v>13.096385542168674</v>
      </c>
      <c r="AH738" s="354">
        <v>1.0481927710843373</v>
      </c>
      <c r="AI738" s="354">
        <v>1.4</v>
      </c>
      <c r="AJ738" s="354">
        <v>0.89638554216867472</v>
      </c>
      <c r="AK738" s="354">
        <v>27.235714285714288</v>
      </c>
      <c r="AL738" s="354">
        <v>22.76</v>
      </c>
      <c r="AM738" s="354">
        <v>4.88</v>
      </c>
      <c r="AN738" s="354">
        <v>2.89</v>
      </c>
      <c r="AO738" s="354">
        <v>3.6159981600735969</v>
      </c>
      <c r="AP738" s="354">
        <v>19.062027158098932</v>
      </c>
      <c r="AQ738" s="354">
        <v>33.826075731497419</v>
      </c>
      <c r="AR738" s="354">
        <v>52.83051075268817</v>
      </c>
      <c r="AS738" s="354">
        <v>1.0915662650602409</v>
      </c>
      <c r="AT738" s="354">
        <v>7.78</v>
      </c>
      <c r="AU738" s="354">
        <v>-24.65</v>
      </c>
      <c r="AV738" s="354">
        <v>-5.46</v>
      </c>
      <c r="AW738" s="354">
        <v>4972</v>
      </c>
      <c r="AX738" s="354">
        <v>5622.22</v>
      </c>
      <c r="AY738" s="374">
        <v>-5.4573112759079674E-2</v>
      </c>
      <c r="AZ738" s="374">
        <v>-1.1494252873563218E-2</v>
      </c>
      <c r="BA738" s="374">
        <v>0.194888178913738</v>
      </c>
      <c r="BB738" s="374">
        <v>1.6949152542372899E-2</v>
      </c>
      <c r="BC738" s="374">
        <v>0.194888178913738</v>
      </c>
      <c r="BD738" s="354">
        <v>16.760000000000002</v>
      </c>
      <c r="BE738" s="374">
        <v>9.8970519419747313E-2</v>
      </c>
      <c r="BF738" s="374">
        <v>4.6247076334254733E-2</v>
      </c>
      <c r="BG738" s="354">
        <v>7.39</v>
      </c>
      <c r="BH738" s="354">
        <v>6.52</v>
      </c>
      <c r="BI738" s="354">
        <v>5.58</v>
      </c>
      <c r="BJ738" s="354">
        <v>4.25</v>
      </c>
      <c r="BK738" s="374">
        <v>-0.35972461273666095</v>
      </c>
      <c r="BL738" s="374">
        <v>-3.845446182152714E-2</v>
      </c>
      <c r="BM738" s="354">
        <v>0.42</v>
      </c>
      <c r="BN738" s="354">
        <v>0.49</v>
      </c>
      <c r="BO738" s="374">
        <v>9.5402298850574718E-2</v>
      </c>
      <c r="BP738" s="374">
        <v>2.7489975638194001E-2</v>
      </c>
      <c r="BQ738" s="374">
        <v>2.3508668821627977E-2</v>
      </c>
      <c r="BR738" s="354">
        <v>583</v>
      </c>
      <c r="BS738" s="354">
        <v>853</v>
      </c>
      <c r="BT738" s="354">
        <v>712</v>
      </c>
      <c r="BU738" s="354">
        <v>4227</v>
      </c>
      <c r="BV738" s="354">
        <v>258</v>
      </c>
      <c r="BW738" s="354">
        <v>-1.1499999999999999</v>
      </c>
      <c r="BX738" s="354">
        <v>8</v>
      </c>
      <c r="BY738" s="354">
        <v>10.36</v>
      </c>
      <c r="BZ738" s="354">
        <v>3.6782608695652175</v>
      </c>
      <c r="CA738" s="354">
        <v>56.03</v>
      </c>
      <c r="CB738" s="354">
        <v>0.67035955282505788</v>
      </c>
      <c r="CC738" s="354">
        <v>3.7138700290979632</v>
      </c>
      <c r="CD738" s="354">
        <v>1.3</v>
      </c>
      <c r="CE738" s="354">
        <v>2.06</v>
      </c>
      <c r="CF738" s="354">
        <v>1.07</v>
      </c>
      <c r="CG738" s="354">
        <v>0.73</v>
      </c>
      <c r="CH738" s="353">
        <v>55</v>
      </c>
      <c r="CI738" s="355">
        <v>3453</v>
      </c>
    </row>
    <row r="739" spans="1:87" ht="13.5" thickBot="1">
      <c r="A739" s="353" t="s">
        <v>1720</v>
      </c>
      <c r="B739" s="353" t="s">
        <v>1721</v>
      </c>
      <c r="C739" s="353" t="s">
        <v>96</v>
      </c>
      <c r="D739" s="353" t="s">
        <v>123</v>
      </c>
      <c r="E739" s="353" t="s">
        <v>344</v>
      </c>
      <c r="F739" s="353" t="s">
        <v>105</v>
      </c>
      <c r="G739" s="353">
        <v>12</v>
      </c>
      <c r="H739" s="353">
        <v>202112</v>
      </c>
      <c r="I739" s="353">
        <v>20221102</v>
      </c>
      <c r="J739" s="353">
        <v>20230222</v>
      </c>
      <c r="K739" s="354">
        <v>3192.27</v>
      </c>
      <c r="L739" s="354">
        <v>114.12</v>
      </c>
      <c r="M739" s="354">
        <v>28</v>
      </c>
      <c r="N739" s="354">
        <v>1.61</v>
      </c>
      <c r="O739" s="354">
        <v>2.0699999999999998</v>
      </c>
      <c r="P739" s="354">
        <v>2.0299999999999998</v>
      </c>
      <c r="Q739" s="354">
        <v>2.0699999999999998</v>
      </c>
      <c r="R739" s="354">
        <v>2.9</v>
      </c>
      <c r="S739" s="354">
        <v>5.94</v>
      </c>
      <c r="T739" s="354">
        <v>4.26</v>
      </c>
      <c r="U739" s="354">
        <v>8.16</v>
      </c>
      <c r="V739" s="354">
        <v>6.67</v>
      </c>
      <c r="W739" s="354">
        <v>8.35</v>
      </c>
      <c r="X739" s="354">
        <v>8.65</v>
      </c>
      <c r="Y739" s="374">
        <f t="shared" si="26"/>
        <v>0.25187406296851567</v>
      </c>
      <c r="Z739" s="374">
        <f t="shared" si="27"/>
        <v>3.5928143712574911E-2</v>
      </c>
      <c r="AA739" s="354">
        <v>71.53</v>
      </c>
      <c r="AB739" s="354"/>
      <c r="AC739" s="354">
        <v>13.98</v>
      </c>
      <c r="AD739" s="354">
        <v>13.67</v>
      </c>
      <c r="AE739" s="354">
        <v>13.19</v>
      </c>
      <c r="AF739" s="354"/>
      <c r="AG739" s="354">
        <v>9.4794049573335322</v>
      </c>
      <c r="AH739" s="354">
        <v>5.0529433004583488</v>
      </c>
      <c r="AI739" s="354">
        <v>8.1093275789940265</v>
      </c>
      <c r="AJ739" s="354">
        <v>8.1093275789940265</v>
      </c>
      <c r="AK739" s="354">
        <v>13.835919058275184</v>
      </c>
      <c r="AL739" s="354">
        <v>18.48</v>
      </c>
      <c r="AM739" s="354">
        <v>1.63</v>
      </c>
      <c r="AN739" s="354">
        <v>12.05</v>
      </c>
      <c r="AO739" s="354">
        <v>11.545660715674687</v>
      </c>
      <c r="AP739" s="354">
        <v>14.112736732405027</v>
      </c>
      <c r="AQ739" s="354">
        <v>13.49630932500011</v>
      </c>
      <c r="AR739" s="354">
        <v>13.49630932500011</v>
      </c>
      <c r="AS739" s="354">
        <v>11.332613754577544</v>
      </c>
      <c r="AT739" s="354">
        <v>69.81</v>
      </c>
      <c r="AU739" s="354">
        <v>132.85</v>
      </c>
      <c r="AV739" s="354">
        <v>74.989999999999995</v>
      </c>
      <c r="AW739" s="354">
        <v>204.55</v>
      </c>
      <c r="AX739" s="354">
        <v>275.89999999999998</v>
      </c>
      <c r="AY739" s="374">
        <v>0.74985457158499869</v>
      </c>
      <c r="AZ739" s="374">
        <v>0.73421573102084281</v>
      </c>
      <c r="BA739" s="374">
        <v>0.94116466151397404</v>
      </c>
      <c r="BB739" s="374">
        <v>0.42987804878048802</v>
      </c>
      <c r="BC739" s="374">
        <v>0.94116466151397404</v>
      </c>
      <c r="BD739" s="354">
        <v>7.92</v>
      </c>
      <c r="BE739" s="374">
        <v>6.7769443504575214E-2</v>
      </c>
      <c r="BF739" s="374">
        <v>5.830147178466797E-2</v>
      </c>
      <c r="BG739" s="354">
        <v>6.71</v>
      </c>
      <c r="BH739" s="354">
        <v>4.5199999999999996</v>
      </c>
      <c r="BI739" s="354">
        <v>6.26</v>
      </c>
      <c r="BJ739" s="354">
        <v>4.21</v>
      </c>
      <c r="BK739" s="374">
        <v>0</v>
      </c>
      <c r="BL739" s="374">
        <v>0</v>
      </c>
      <c r="BM739" s="354">
        <v>6.31</v>
      </c>
      <c r="BN739" s="354">
        <v>3.52</v>
      </c>
      <c r="BO739" s="374">
        <v>1.3457503074264017</v>
      </c>
      <c r="BP739" s="374">
        <v>4.5035145280377442E-2</v>
      </c>
      <c r="BQ739" s="374">
        <v>7.2275646871604524E-2</v>
      </c>
      <c r="BR739" s="354">
        <v>132.08000000000001</v>
      </c>
      <c r="BS739" s="354">
        <v>176.36</v>
      </c>
      <c r="BT739" s="354">
        <v>158.28</v>
      </c>
      <c r="BU739" s="354">
        <v>326.08999999999997</v>
      </c>
      <c r="BV739" s="354">
        <v>113.99</v>
      </c>
      <c r="BW739" s="354">
        <v>73.42</v>
      </c>
      <c r="BX739" s="354">
        <v>53.43</v>
      </c>
      <c r="BY739" s="354">
        <v>53.43</v>
      </c>
      <c r="BZ739" s="354">
        <v>8.9583356115697956</v>
      </c>
      <c r="CA739" s="354">
        <v>13.28</v>
      </c>
      <c r="CB739" s="354">
        <v>0.19081437952486779</v>
      </c>
      <c r="CC739" s="354">
        <v>-0.35512099212155057</v>
      </c>
      <c r="CD739" s="354">
        <v>0.15</v>
      </c>
      <c r="CE739" s="354">
        <v>24.1</v>
      </c>
      <c r="CF739" s="354">
        <v>52.6</v>
      </c>
      <c r="CG739" s="354">
        <v>52.6</v>
      </c>
      <c r="CH739" s="353">
        <v>14.01</v>
      </c>
      <c r="CI739" s="355">
        <v>1597.69</v>
      </c>
    </row>
    <row r="740" spans="1:87" ht="13.5" thickBot="1">
      <c r="A740" s="353"/>
      <c r="B740" s="353" t="s">
        <v>1722</v>
      </c>
      <c r="C740" s="353" t="s">
        <v>96</v>
      </c>
      <c r="D740" s="353" t="s">
        <v>123</v>
      </c>
      <c r="E740" s="353" t="s">
        <v>182</v>
      </c>
      <c r="F740" s="353" t="s">
        <v>105</v>
      </c>
      <c r="G740" s="353">
        <v>12</v>
      </c>
      <c r="H740" s="353">
        <v>202112</v>
      </c>
      <c r="I740" s="353"/>
      <c r="J740" s="353"/>
      <c r="K740" s="354">
        <v>63357.86</v>
      </c>
      <c r="L740" s="354">
        <v>242.89</v>
      </c>
      <c r="M740" s="354">
        <v>261</v>
      </c>
      <c r="N740" s="354">
        <v>1.1200000000000001</v>
      </c>
      <c r="O740" s="354"/>
      <c r="P740" s="354"/>
      <c r="Q740" s="354"/>
      <c r="R740" s="354"/>
      <c r="S740" s="354"/>
      <c r="T740" s="354"/>
      <c r="U740" s="354"/>
      <c r="V740" s="354"/>
      <c r="W740" s="354"/>
      <c r="X740" s="354"/>
      <c r="Y740" s="374" t="e">
        <f t="shared" si="26"/>
        <v>#DIV/0!</v>
      </c>
      <c r="Z740" s="374" t="e">
        <f t="shared" si="27"/>
        <v>#DIV/0!</v>
      </c>
      <c r="AA740" s="354"/>
      <c r="AB740" s="354"/>
      <c r="AC740" s="354"/>
      <c r="AD740" s="354"/>
      <c r="AE740" s="354"/>
      <c r="AF740" s="354"/>
      <c r="AG740" s="354">
        <v>0</v>
      </c>
      <c r="AH740" s="354">
        <v>0</v>
      </c>
      <c r="AI740" s="354">
        <v>0</v>
      </c>
      <c r="AJ740" s="354">
        <v>0</v>
      </c>
      <c r="AK740" s="354">
        <v>0</v>
      </c>
      <c r="AL740" s="354"/>
      <c r="AM740" s="354"/>
      <c r="AN740" s="354"/>
      <c r="AO740" s="354">
        <v>0</v>
      </c>
      <c r="AP740" s="354">
        <v>0</v>
      </c>
      <c r="AQ740" s="354">
        <v>0</v>
      </c>
      <c r="AR740" s="354">
        <v>0</v>
      </c>
      <c r="AS740" s="354">
        <v>0</v>
      </c>
      <c r="AT740" s="354"/>
      <c r="AU740" s="354"/>
      <c r="AV740" s="354"/>
      <c r="AW740" s="354"/>
      <c r="AX740" s="354"/>
      <c r="AY740" s="374" t="s">
        <v>160</v>
      </c>
      <c r="AZ740" s="374" t="s">
        <v>160</v>
      </c>
      <c r="BA740" s="374" t="s">
        <v>160</v>
      </c>
      <c r="BB740" s="374" t="s">
        <v>160</v>
      </c>
      <c r="BC740" s="374" t="s">
        <v>160</v>
      </c>
      <c r="BD740" s="354"/>
      <c r="BE740" s="374">
        <v>0</v>
      </c>
      <c r="BF740" s="374">
        <v>0</v>
      </c>
      <c r="BG740" s="354"/>
      <c r="BH740" s="354"/>
      <c r="BI740" s="354"/>
      <c r="BJ740" s="354"/>
      <c r="BK740" s="374">
        <v>0</v>
      </c>
      <c r="BL740" s="374">
        <v>0</v>
      </c>
      <c r="BM740" s="354">
        <v>1.62</v>
      </c>
      <c r="BN740" s="354">
        <v>1.44</v>
      </c>
      <c r="BO740" s="374">
        <v>0</v>
      </c>
      <c r="BP740" s="374">
        <v>0</v>
      </c>
      <c r="BQ740" s="374">
        <v>0</v>
      </c>
      <c r="BR740" s="354"/>
      <c r="BS740" s="354"/>
      <c r="BT740" s="354"/>
      <c r="BU740" s="354"/>
      <c r="BV740" s="354"/>
      <c r="BW740" s="354"/>
      <c r="BX740" s="354"/>
      <c r="BY740" s="354"/>
      <c r="BZ740" s="354">
        <v>0</v>
      </c>
      <c r="CA740" s="354"/>
      <c r="CB740" s="354">
        <v>0</v>
      </c>
      <c r="CC740" s="354">
        <v>0</v>
      </c>
      <c r="CD740" s="354"/>
      <c r="CE740" s="354"/>
      <c r="CF740" s="354"/>
      <c r="CG740" s="354"/>
      <c r="CH740" s="353"/>
      <c r="CI740" s="353"/>
    </row>
    <row r="741" spans="1:87" ht="13.5" thickBot="1">
      <c r="A741" s="353"/>
      <c r="B741" s="353" t="s">
        <v>1723</v>
      </c>
      <c r="C741" s="353" t="s">
        <v>96</v>
      </c>
      <c r="D741" s="353" t="s">
        <v>123</v>
      </c>
      <c r="E741" s="353" t="s">
        <v>182</v>
      </c>
      <c r="F741" s="353" t="s">
        <v>105</v>
      </c>
      <c r="G741" s="353">
        <v>12</v>
      </c>
      <c r="H741" s="353">
        <v>202112</v>
      </c>
      <c r="I741" s="353"/>
      <c r="J741" s="353"/>
      <c r="K741" s="354">
        <v>7276.27</v>
      </c>
      <c r="L741" s="354">
        <v>100.64</v>
      </c>
      <c r="M741" s="354">
        <v>72</v>
      </c>
      <c r="N741" s="354">
        <v>1.1599999999999999</v>
      </c>
      <c r="O741" s="354"/>
      <c r="P741" s="354"/>
      <c r="Q741" s="354"/>
      <c r="R741" s="354"/>
      <c r="S741" s="354"/>
      <c r="T741" s="354"/>
      <c r="U741" s="354"/>
      <c r="V741" s="354"/>
      <c r="W741" s="354"/>
      <c r="X741" s="354"/>
      <c r="Y741" s="374" t="e">
        <f t="shared" si="26"/>
        <v>#DIV/0!</v>
      </c>
      <c r="Z741" s="374" t="e">
        <f t="shared" si="27"/>
        <v>#DIV/0!</v>
      </c>
      <c r="AA741" s="354"/>
      <c r="AB741" s="354"/>
      <c r="AC741" s="354"/>
      <c r="AD741" s="354"/>
      <c r="AE741" s="354"/>
      <c r="AF741" s="354"/>
      <c r="AG741" s="354">
        <v>0</v>
      </c>
      <c r="AH741" s="354">
        <v>0</v>
      </c>
      <c r="AI741" s="354">
        <v>0</v>
      </c>
      <c r="AJ741" s="354">
        <v>0</v>
      </c>
      <c r="AK741" s="354">
        <v>0</v>
      </c>
      <c r="AL741" s="354"/>
      <c r="AM741" s="354"/>
      <c r="AN741" s="354"/>
      <c r="AO741" s="354">
        <v>0</v>
      </c>
      <c r="AP741" s="354">
        <v>0</v>
      </c>
      <c r="AQ741" s="354">
        <v>0</v>
      </c>
      <c r="AR741" s="354">
        <v>0</v>
      </c>
      <c r="AS741" s="354">
        <v>0</v>
      </c>
      <c r="AT741" s="354"/>
      <c r="AU741" s="354"/>
      <c r="AV741" s="354"/>
      <c r="AW741" s="354"/>
      <c r="AX741" s="354"/>
      <c r="AY741" s="374" t="s">
        <v>160</v>
      </c>
      <c r="AZ741" s="374" t="s">
        <v>160</v>
      </c>
      <c r="BA741" s="374" t="s">
        <v>160</v>
      </c>
      <c r="BB741" s="374" t="s">
        <v>160</v>
      </c>
      <c r="BC741" s="374" t="s">
        <v>160</v>
      </c>
      <c r="BD741" s="354"/>
      <c r="BE741" s="374">
        <v>0</v>
      </c>
      <c r="BF741" s="374">
        <v>0</v>
      </c>
      <c r="BG741" s="354"/>
      <c r="BH741" s="354"/>
      <c r="BI741" s="354"/>
      <c r="BJ741" s="354"/>
      <c r="BK741" s="374">
        <v>0</v>
      </c>
      <c r="BL741" s="374">
        <v>0</v>
      </c>
      <c r="BM741" s="354">
        <v>1.97</v>
      </c>
      <c r="BN741" s="354">
        <v>1.78</v>
      </c>
      <c r="BO741" s="374">
        <v>0</v>
      </c>
      <c r="BP741" s="374">
        <v>0</v>
      </c>
      <c r="BQ741" s="374">
        <v>0</v>
      </c>
      <c r="BR741" s="354"/>
      <c r="BS741" s="354"/>
      <c r="BT741" s="354"/>
      <c r="BU741" s="354"/>
      <c r="BV741" s="354"/>
      <c r="BW741" s="354"/>
      <c r="BX741" s="354"/>
      <c r="BY741" s="354"/>
      <c r="BZ741" s="354">
        <v>0</v>
      </c>
      <c r="CA741" s="354"/>
      <c r="CB741" s="354">
        <v>0</v>
      </c>
      <c r="CC741" s="354">
        <v>0</v>
      </c>
      <c r="CD741" s="354"/>
      <c r="CE741" s="354"/>
      <c r="CF741" s="354"/>
      <c r="CG741" s="354"/>
      <c r="CH741" s="353"/>
      <c r="CI741" s="353"/>
    </row>
    <row r="742" spans="1:87" ht="13.5" thickBot="1">
      <c r="A742" s="353"/>
      <c r="B742" s="353" t="s">
        <v>1724</v>
      </c>
      <c r="C742" s="353" t="s">
        <v>96</v>
      </c>
      <c r="D742" s="353" t="s">
        <v>123</v>
      </c>
      <c r="E742" s="353" t="s">
        <v>182</v>
      </c>
      <c r="F742" s="353" t="s">
        <v>105</v>
      </c>
      <c r="G742" s="353">
        <v>12</v>
      </c>
      <c r="H742" s="353">
        <v>202112</v>
      </c>
      <c r="I742" s="353"/>
      <c r="J742" s="353"/>
      <c r="K742" s="354">
        <v>7070.82</v>
      </c>
      <c r="L742" s="354">
        <v>68.95</v>
      </c>
      <c r="M742" s="354">
        <v>103</v>
      </c>
      <c r="N742" s="354">
        <v>1.08</v>
      </c>
      <c r="O742" s="354"/>
      <c r="P742" s="354"/>
      <c r="Q742" s="354"/>
      <c r="R742" s="354"/>
      <c r="S742" s="354"/>
      <c r="T742" s="354"/>
      <c r="U742" s="354"/>
      <c r="V742" s="354"/>
      <c r="W742" s="354"/>
      <c r="X742" s="354"/>
      <c r="Y742" s="374" t="e">
        <f t="shared" si="26"/>
        <v>#DIV/0!</v>
      </c>
      <c r="Z742" s="374" t="e">
        <f t="shared" si="27"/>
        <v>#DIV/0!</v>
      </c>
      <c r="AA742" s="354"/>
      <c r="AB742" s="354"/>
      <c r="AC742" s="354"/>
      <c r="AD742" s="354"/>
      <c r="AE742" s="354"/>
      <c r="AF742" s="354"/>
      <c r="AG742" s="354">
        <v>0</v>
      </c>
      <c r="AH742" s="354">
        <v>0</v>
      </c>
      <c r="AI742" s="354">
        <v>0</v>
      </c>
      <c r="AJ742" s="354">
        <v>0</v>
      </c>
      <c r="AK742" s="354">
        <v>0</v>
      </c>
      <c r="AL742" s="354"/>
      <c r="AM742" s="354"/>
      <c r="AN742" s="354"/>
      <c r="AO742" s="354">
        <v>0</v>
      </c>
      <c r="AP742" s="354">
        <v>0</v>
      </c>
      <c r="AQ742" s="354">
        <v>0</v>
      </c>
      <c r="AR742" s="354">
        <v>0</v>
      </c>
      <c r="AS742" s="354">
        <v>0</v>
      </c>
      <c r="AT742" s="354"/>
      <c r="AU742" s="354"/>
      <c r="AV742" s="354"/>
      <c r="AW742" s="354"/>
      <c r="AX742" s="354"/>
      <c r="AY742" s="374" t="s">
        <v>160</v>
      </c>
      <c r="AZ742" s="374" t="s">
        <v>160</v>
      </c>
      <c r="BA742" s="374" t="s">
        <v>160</v>
      </c>
      <c r="BB742" s="374" t="s">
        <v>160</v>
      </c>
      <c r="BC742" s="374" t="s">
        <v>160</v>
      </c>
      <c r="BD742" s="354"/>
      <c r="BE742" s="374">
        <v>0</v>
      </c>
      <c r="BF742" s="374">
        <v>0</v>
      </c>
      <c r="BG742" s="354"/>
      <c r="BH742" s="354"/>
      <c r="BI742" s="354"/>
      <c r="BJ742" s="354"/>
      <c r="BK742" s="374">
        <v>0</v>
      </c>
      <c r="BL742" s="374">
        <v>0</v>
      </c>
      <c r="BM742" s="354">
        <v>1.07</v>
      </c>
      <c r="BN742" s="354">
        <v>0.88</v>
      </c>
      <c r="BO742" s="374">
        <v>0</v>
      </c>
      <c r="BP742" s="374">
        <v>0</v>
      </c>
      <c r="BQ742" s="374">
        <v>0</v>
      </c>
      <c r="BR742" s="354"/>
      <c r="BS742" s="354"/>
      <c r="BT742" s="354"/>
      <c r="BU742" s="354"/>
      <c r="BV742" s="354"/>
      <c r="BW742" s="354"/>
      <c r="BX742" s="354"/>
      <c r="BY742" s="354"/>
      <c r="BZ742" s="354">
        <v>0</v>
      </c>
      <c r="CA742" s="354"/>
      <c r="CB742" s="354">
        <v>0</v>
      </c>
      <c r="CC742" s="354">
        <v>0</v>
      </c>
      <c r="CD742" s="354"/>
      <c r="CE742" s="354"/>
      <c r="CF742" s="354"/>
      <c r="CG742" s="354"/>
      <c r="CH742" s="353"/>
      <c r="CI742" s="353"/>
    </row>
    <row r="743" spans="1:87" ht="13.5" thickBot="1">
      <c r="A743" s="353"/>
      <c r="B743" s="353" t="s">
        <v>1725</v>
      </c>
      <c r="C743" s="353" t="s">
        <v>96</v>
      </c>
      <c r="D743" s="353" t="s">
        <v>123</v>
      </c>
      <c r="E743" s="353" t="s">
        <v>182</v>
      </c>
      <c r="F743" s="353" t="s">
        <v>105</v>
      </c>
      <c r="G743" s="353">
        <v>12</v>
      </c>
      <c r="H743" s="353">
        <v>202112</v>
      </c>
      <c r="I743" s="353"/>
      <c r="J743" s="353"/>
      <c r="K743" s="354">
        <v>65212</v>
      </c>
      <c r="L743" s="354">
        <v>95.2</v>
      </c>
      <c r="M743" s="354">
        <v>685</v>
      </c>
      <c r="N743" s="354">
        <v>1.1299999999999999</v>
      </c>
      <c r="O743" s="354"/>
      <c r="P743" s="354"/>
      <c r="Q743" s="354"/>
      <c r="R743" s="354"/>
      <c r="S743" s="354"/>
      <c r="T743" s="354"/>
      <c r="U743" s="354"/>
      <c r="V743" s="354"/>
      <c r="W743" s="354"/>
      <c r="X743" s="354"/>
      <c r="Y743" s="374" t="e">
        <f t="shared" si="26"/>
        <v>#DIV/0!</v>
      </c>
      <c r="Z743" s="374" t="e">
        <f t="shared" si="27"/>
        <v>#DIV/0!</v>
      </c>
      <c r="AA743" s="354"/>
      <c r="AB743" s="354"/>
      <c r="AC743" s="354"/>
      <c r="AD743" s="354"/>
      <c r="AE743" s="354"/>
      <c r="AF743" s="354"/>
      <c r="AG743" s="354">
        <v>0</v>
      </c>
      <c r="AH743" s="354">
        <v>0</v>
      </c>
      <c r="AI743" s="354">
        <v>0</v>
      </c>
      <c r="AJ743" s="354">
        <v>0</v>
      </c>
      <c r="AK743" s="354">
        <v>0</v>
      </c>
      <c r="AL743" s="354"/>
      <c r="AM743" s="354"/>
      <c r="AN743" s="354"/>
      <c r="AO743" s="354">
        <v>0</v>
      </c>
      <c r="AP743" s="354">
        <v>0</v>
      </c>
      <c r="AQ743" s="354">
        <v>0</v>
      </c>
      <c r="AR743" s="354">
        <v>0</v>
      </c>
      <c r="AS743" s="354">
        <v>0</v>
      </c>
      <c r="AT743" s="354"/>
      <c r="AU743" s="354"/>
      <c r="AV743" s="354"/>
      <c r="AW743" s="354"/>
      <c r="AX743" s="354"/>
      <c r="AY743" s="374" t="s">
        <v>160</v>
      </c>
      <c r="AZ743" s="374" t="s">
        <v>160</v>
      </c>
      <c r="BA743" s="374" t="s">
        <v>160</v>
      </c>
      <c r="BB743" s="374" t="s">
        <v>160</v>
      </c>
      <c r="BC743" s="374" t="s">
        <v>160</v>
      </c>
      <c r="BD743" s="354"/>
      <c r="BE743" s="374">
        <v>0</v>
      </c>
      <c r="BF743" s="374">
        <v>0</v>
      </c>
      <c r="BG743" s="354"/>
      <c r="BH743" s="354"/>
      <c r="BI743" s="354"/>
      <c r="BJ743" s="354"/>
      <c r="BK743" s="374">
        <v>0</v>
      </c>
      <c r="BL743" s="374">
        <v>0</v>
      </c>
      <c r="BM743" s="354">
        <v>1.41</v>
      </c>
      <c r="BN743" s="354">
        <v>1.39</v>
      </c>
      <c r="BO743" s="374">
        <v>0</v>
      </c>
      <c r="BP743" s="374">
        <v>0</v>
      </c>
      <c r="BQ743" s="374">
        <v>0</v>
      </c>
      <c r="BR743" s="354"/>
      <c r="BS743" s="354"/>
      <c r="BT743" s="354"/>
      <c r="BU743" s="354"/>
      <c r="BV743" s="354"/>
      <c r="BW743" s="354"/>
      <c r="BX743" s="354"/>
      <c r="BY743" s="354"/>
      <c r="BZ743" s="354">
        <v>0</v>
      </c>
      <c r="CA743" s="354"/>
      <c r="CB743" s="354">
        <v>0</v>
      </c>
      <c r="CC743" s="354">
        <v>0</v>
      </c>
      <c r="CD743" s="354"/>
      <c r="CE743" s="354"/>
      <c r="CF743" s="354"/>
      <c r="CG743" s="354"/>
      <c r="CH743" s="353"/>
      <c r="CI743" s="353"/>
    </row>
    <row r="744" spans="1:87" ht="13.5" thickBot="1">
      <c r="A744" s="353"/>
      <c r="B744" s="353" t="s">
        <v>1726</v>
      </c>
      <c r="C744" s="353" t="s">
        <v>96</v>
      </c>
      <c r="D744" s="353" t="s">
        <v>123</v>
      </c>
      <c r="E744" s="353" t="s">
        <v>182</v>
      </c>
      <c r="F744" s="353" t="s">
        <v>105</v>
      </c>
      <c r="G744" s="353">
        <v>12</v>
      </c>
      <c r="H744" s="353">
        <v>202112</v>
      </c>
      <c r="I744" s="353"/>
      <c r="J744" s="353"/>
      <c r="K744" s="354">
        <v>6836.87</v>
      </c>
      <c r="L744" s="354">
        <v>91.77</v>
      </c>
      <c r="M744" s="354">
        <v>75</v>
      </c>
      <c r="N744" s="354">
        <v>1.1599999999999999</v>
      </c>
      <c r="O744" s="354"/>
      <c r="P744" s="354"/>
      <c r="Q744" s="354"/>
      <c r="R744" s="354"/>
      <c r="S744" s="354"/>
      <c r="T744" s="354"/>
      <c r="U744" s="354"/>
      <c r="V744" s="354"/>
      <c r="W744" s="354"/>
      <c r="X744" s="354"/>
      <c r="Y744" s="374" t="e">
        <f t="shared" si="26"/>
        <v>#DIV/0!</v>
      </c>
      <c r="Z744" s="374" t="e">
        <f t="shared" si="27"/>
        <v>#DIV/0!</v>
      </c>
      <c r="AA744" s="354"/>
      <c r="AB744" s="354"/>
      <c r="AC744" s="354"/>
      <c r="AD744" s="354"/>
      <c r="AE744" s="354"/>
      <c r="AF744" s="354"/>
      <c r="AG744" s="354">
        <v>0</v>
      </c>
      <c r="AH744" s="354">
        <v>0</v>
      </c>
      <c r="AI744" s="354">
        <v>0</v>
      </c>
      <c r="AJ744" s="354">
        <v>0</v>
      </c>
      <c r="AK744" s="354">
        <v>0</v>
      </c>
      <c r="AL744" s="354"/>
      <c r="AM744" s="354"/>
      <c r="AN744" s="354"/>
      <c r="AO744" s="354">
        <v>0</v>
      </c>
      <c r="AP744" s="354">
        <v>0</v>
      </c>
      <c r="AQ744" s="354">
        <v>0</v>
      </c>
      <c r="AR744" s="354">
        <v>0</v>
      </c>
      <c r="AS744" s="354">
        <v>0</v>
      </c>
      <c r="AT744" s="354"/>
      <c r="AU744" s="354"/>
      <c r="AV744" s="354"/>
      <c r="AW744" s="354"/>
      <c r="AX744" s="354"/>
      <c r="AY744" s="374" t="s">
        <v>160</v>
      </c>
      <c r="AZ744" s="374" t="s">
        <v>160</v>
      </c>
      <c r="BA744" s="374" t="s">
        <v>160</v>
      </c>
      <c r="BB744" s="374" t="s">
        <v>160</v>
      </c>
      <c r="BC744" s="374" t="s">
        <v>160</v>
      </c>
      <c r="BD744" s="354"/>
      <c r="BE744" s="374">
        <v>0</v>
      </c>
      <c r="BF744" s="374">
        <v>0</v>
      </c>
      <c r="BG744" s="354"/>
      <c r="BH744" s="354"/>
      <c r="BI744" s="354"/>
      <c r="BJ744" s="354"/>
      <c r="BK744" s="374">
        <v>0</v>
      </c>
      <c r="BL744" s="374">
        <v>0</v>
      </c>
      <c r="BM744" s="354">
        <v>1.46</v>
      </c>
      <c r="BN744" s="354">
        <v>1.51</v>
      </c>
      <c r="BO744" s="374">
        <v>0</v>
      </c>
      <c r="BP744" s="374">
        <v>0</v>
      </c>
      <c r="BQ744" s="374">
        <v>0</v>
      </c>
      <c r="BR744" s="354"/>
      <c r="BS744" s="354"/>
      <c r="BT744" s="354"/>
      <c r="BU744" s="354"/>
      <c r="BV744" s="354"/>
      <c r="BW744" s="354"/>
      <c r="BX744" s="354"/>
      <c r="BY744" s="354"/>
      <c r="BZ744" s="354">
        <v>0</v>
      </c>
      <c r="CA744" s="354"/>
      <c r="CB744" s="354">
        <v>0</v>
      </c>
      <c r="CC744" s="354">
        <v>0</v>
      </c>
      <c r="CD744" s="354"/>
      <c r="CE744" s="354"/>
      <c r="CF744" s="354"/>
      <c r="CG744" s="354"/>
      <c r="CH744" s="353"/>
      <c r="CI744" s="353"/>
    </row>
    <row r="745" spans="1:87" ht="13.5" thickBot="1">
      <c r="A745" s="353"/>
      <c r="B745" s="353" t="s">
        <v>1727</v>
      </c>
      <c r="C745" s="353" t="s">
        <v>108</v>
      </c>
      <c r="D745" s="353" t="s">
        <v>123</v>
      </c>
      <c r="E745" s="353" t="s">
        <v>182</v>
      </c>
      <c r="F745" s="353" t="s">
        <v>105</v>
      </c>
      <c r="G745" s="353">
        <v>12</v>
      </c>
      <c r="H745" s="353">
        <v>202112</v>
      </c>
      <c r="I745" s="353"/>
      <c r="J745" s="353"/>
      <c r="K745" s="354">
        <v>5100.38</v>
      </c>
      <c r="L745" s="354">
        <v>108.75</v>
      </c>
      <c r="M745" s="354">
        <v>47</v>
      </c>
      <c r="N745" s="354">
        <v>1.1200000000000001</v>
      </c>
      <c r="O745" s="354"/>
      <c r="P745" s="354"/>
      <c r="Q745" s="354"/>
      <c r="R745" s="354"/>
      <c r="S745" s="354"/>
      <c r="T745" s="354"/>
      <c r="U745" s="354"/>
      <c r="V745" s="354"/>
      <c r="W745" s="354"/>
      <c r="X745" s="354"/>
      <c r="Y745" s="374" t="e">
        <f t="shared" si="26"/>
        <v>#DIV/0!</v>
      </c>
      <c r="Z745" s="374" t="e">
        <f t="shared" si="27"/>
        <v>#DIV/0!</v>
      </c>
      <c r="AA745" s="354"/>
      <c r="AB745" s="354"/>
      <c r="AC745" s="354"/>
      <c r="AD745" s="354"/>
      <c r="AE745" s="354"/>
      <c r="AF745" s="354"/>
      <c r="AG745" s="354">
        <v>0</v>
      </c>
      <c r="AH745" s="354">
        <v>0</v>
      </c>
      <c r="AI745" s="354">
        <v>0</v>
      </c>
      <c r="AJ745" s="354">
        <v>0</v>
      </c>
      <c r="AK745" s="354">
        <v>0</v>
      </c>
      <c r="AL745" s="354"/>
      <c r="AM745" s="354"/>
      <c r="AN745" s="354"/>
      <c r="AO745" s="354">
        <v>0</v>
      </c>
      <c r="AP745" s="354">
        <v>0</v>
      </c>
      <c r="AQ745" s="354">
        <v>0</v>
      </c>
      <c r="AR745" s="354">
        <v>0</v>
      </c>
      <c r="AS745" s="354">
        <v>0</v>
      </c>
      <c r="AT745" s="354"/>
      <c r="AU745" s="354"/>
      <c r="AV745" s="354"/>
      <c r="AW745" s="354"/>
      <c r="AX745" s="354"/>
      <c r="AY745" s="374" t="s">
        <v>160</v>
      </c>
      <c r="AZ745" s="374" t="s">
        <v>160</v>
      </c>
      <c r="BA745" s="374" t="s">
        <v>160</v>
      </c>
      <c r="BB745" s="374" t="s">
        <v>160</v>
      </c>
      <c r="BC745" s="374" t="s">
        <v>160</v>
      </c>
      <c r="BD745" s="354"/>
      <c r="BE745" s="374">
        <v>0</v>
      </c>
      <c r="BF745" s="374">
        <v>0</v>
      </c>
      <c r="BG745" s="354"/>
      <c r="BH745" s="354"/>
      <c r="BI745" s="354"/>
      <c r="BJ745" s="354"/>
      <c r="BK745" s="374">
        <v>0</v>
      </c>
      <c r="BL745" s="374">
        <v>0</v>
      </c>
      <c r="BM745" s="354">
        <v>1.08</v>
      </c>
      <c r="BN745" s="354">
        <v>0.82</v>
      </c>
      <c r="BO745" s="374">
        <v>0</v>
      </c>
      <c r="BP745" s="374">
        <v>0</v>
      </c>
      <c r="BQ745" s="374">
        <v>0</v>
      </c>
      <c r="BR745" s="354"/>
      <c r="BS745" s="354"/>
      <c r="BT745" s="354"/>
      <c r="BU745" s="354"/>
      <c r="BV745" s="354"/>
      <c r="BW745" s="354"/>
      <c r="BX745" s="354"/>
      <c r="BY745" s="354"/>
      <c r="BZ745" s="354">
        <v>0</v>
      </c>
      <c r="CA745" s="354"/>
      <c r="CB745" s="354">
        <v>0</v>
      </c>
      <c r="CC745" s="354">
        <v>0</v>
      </c>
      <c r="CD745" s="354"/>
      <c r="CE745" s="354"/>
      <c r="CF745" s="354"/>
      <c r="CG745" s="354"/>
      <c r="CH745" s="353"/>
      <c r="CI745" s="353"/>
    </row>
    <row r="746" spans="1:87" ht="13.5" thickBot="1">
      <c r="A746" s="353" t="s">
        <v>1728</v>
      </c>
      <c r="B746" s="353" t="s">
        <v>1729</v>
      </c>
      <c r="C746" s="353" t="s">
        <v>108</v>
      </c>
      <c r="D746" s="353" t="s">
        <v>129</v>
      </c>
      <c r="E746" s="353" t="s">
        <v>299</v>
      </c>
      <c r="F746" s="353" t="s">
        <v>99</v>
      </c>
      <c r="G746" s="353">
        <v>12</v>
      </c>
      <c r="H746" s="353">
        <v>202112</v>
      </c>
      <c r="I746" s="353">
        <v>20221103</v>
      </c>
      <c r="J746" s="353">
        <v>20230209</v>
      </c>
      <c r="K746" s="354">
        <v>32633.46</v>
      </c>
      <c r="L746" s="354">
        <v>207.46</v>
      </c>
      <c r="M746" s="354">
        <v>157</v>
      </c>
      <c r="N746" s="354">
        <v>1.1299999999999999</v>
      </c>
      <c r="O746" s="354">
        <v>0.28999999999999998</v>
      </c>
      <c r="P746" s="354">
        <v>0.43</v>
      </c>
      <c r="Q746" s="354">
        <v>0.77</v>
      </c>
      <c r="R746" s="354">
        <v>17.239999999999998</v>
      </c>
      <c r="S746" s="354">
        <v>-9.52</v>
      </c>
      <c r="T746" s="354">
        <v>20.18</v>
      </c>
      <c r="U746" s="354">
        <v>2.73</v>
      </c>
      <c r="V746" s="354">
        <v>5.66</v>
      </c>
      <c r="W746" s="354">
        <v>2.41</v>
      </c>
      <c r="X746" s="354">
        <v>3.2</v>
      </c>
      <c r="Y746" s="374">
        <f t="shared" si="26"/>
        <v>-0.5742049469964664</v>
      </c>
      <c r="Z746" s="374">
        <f t="shared" si="27"/>
        <v>0.32780082987551862</v>
      </c>
      <c r="AA746" s="354">
        <v>-4.18</v>
      </c>
      <c r="AB746" s="354"/>
      <c r="AC746" s="354">
        <v>75.989999999999995</v>
      </c>
      <c r="AD746" s="354">
        <v>86.13</v>
      </c>
      <c r="AE746" s="354">
        <v>64.75</v>
      </c>
      <c r="AF746" s="354"/>
      <c r="AG746" s="354">
        <v>29.929936305732483</v>
      </c>
      <c r="AH746" s="354">
        <v>-26.452229299363054</v>
      </c>
      <c r="AI746" s="354">
        <v>3.3566878980891719</v>
      </c>
      <c r="AJ746" s="354">
        <v>0.50318471337579618</v>
      </c>
      <c r="AK746" s="354">
        <v>59.44550284629981</v>
      </c>
      <c r="AL746" s="354">
        <v>27.6</v>
      </c>
      <c r="AM746" s="354">
        <v>4.8499999999999996</v>
      </c>
      <c r="AN746" s="354">
        <v>6.95</v>
      </c>
      <c r="AO746" s="354">
        <v>7.0001659927644182</v>
      </c>
      <c r="AP746" s="354">
        <v>-8.9506884353741505</v>
      </c>
      <c r="AQ746" s="354">
        <v>62.417039848197341</v>
      </c>
      <c r="AR746" s="354">
        <v>416.37696202531646</v>
      </c>
      <c r="AS746" s="354">
        <v>6.630573248407643</v>
      </c>
      <c r="AT746" s="354">
        <v>42.79</v>
      </c>
      <c r="AU746" s="354">
        <v>10.16</v>
      </c>
      <c r="AV746" s="354">
        <v>39.729999999999997</v>
      </c>
      <c r="AW746" s="354">
        <v>4526</v>
      </c>
      <c r="AX746" s="354">
        <v>4552.7299999999996</v>
      </c>
      <c r="AY746" s="374">
        <v>-8.5802991814846172E-2</v>
      </c>
      <c r="AZ746" s="374">
        <v>-0.34530938123752497</v>
      </c>
      <c r="BA746" s="374">
        <v>-0.41116751269035534</v>
      </c>
      <c r="BB746" s="374">
        <v>-0.34214390602055789</v>
      </c>
      <c r="BC746" s="374">
        <v>-0.41116751269035534</v>
      </c>
      <c r="BD746" s="354">
        <v>4.3600000000000003</v>
      </c>
      <c r="BE746" s="374">
        <v>-0.46710143239781066</v>
      </c>
      <c r="BF746" s="374">
        <v>-0.52430248705971472</v>
      </c>
      <c r="BG746" s="354">
        <v>3.96</v>
      </c>
      <c r="BH746" s="354">
        <v>14.09</v>
      </c>
      <c r="BI746" s="354">
        <v>2.96</v>
      </c>
      <c r="BJ746" s="354">
        <v>10.74</v>
      </c>
      <c r="BK746" s="374">
        <v>-0.85009487666034156</v>
      </c>
      <c r="BL746" s="374">
        <v>-9.5339433922111083E-2</v>
      </c>
      <c r="BM746" s="354">
        <v>0</v>
      </c>
      <c r="BN746" s="354">
        <v>0</v>
      </c>
      <c r="BO746" s="374">
        <v>0</v>
      </c>
      <c r="BP746" s="374">
        <v>-0.13256604840815406</v>
      </c>
      <c r="BQ746" s="374">
        <v>2.5217235310002815E-3</v>
      </c>
      <c r="BR746" s="354">
        <v>945</v>
      </c>
      <c r="BS746" s="354">
        <v>1228</v>
      </c>
      <c r="BT746" s="354">
        <v>1175</v>
      </c>
      <c r="BU746" s="354">
        <v>1695</v>
      </c>
      <c r="BV746" s="354">
        <v>762</v>
      </c>
      <c r="BW746" s="354">
        <v>16.16</v>
      </c>
      <c r="BX746" s="354">
        <v>-88.4</v>
      </c>
      <c r="BY746" s="354">
        <v>9.01</v>
      </c>
      <c r="BZ746" s="354">
        <v>-129.38709677419354</v>
      </c>
      <c r="CA746" s="354">
        <v>6.85</v>
      </c>
      <c r="CB746" s="354">
        <v>0.40200781805259417</v>
      </c>
      <c r="CC746" s="354">
        <v>-0.42612244897959184</v>
      </c>
      <c r="CD746" s="354">
        <v>7.0000000000000007E-2</v>
      </c>
      <c r="CE746" s="354">
        <v>0.93</v>
      </c>
      <c r="CF746" s="354">
        <v>2.09</v>
      </c>
      <c r="CG746" s="354">
        <v>1.49</v>
      </c>
      <c r="CH746" s="353" t="s">
        <v>100</v>
      </c>
      <c r="CI746" s="355">
        <v>10740</v>
      </c>
    </row>
    <row r="747" spans="1:87" ht="13.5" thickBot="1">
      <c r="A747" s="353" t="s">
        <v>1730</v>
      </c>
      <c r="B747" s="353" t="s">
        <v>1731</v>
      </c>
      <c r="C747" s="353" t="s">
        <v>691</v>
      </c>
      <c r="D747" s="353" t="s">
        <v>116</v>
      </c>
      <c r="E747" s="353" t="s">
        <v>1015</v>
      </c>
      <c r="F747" s="353" t="s">
        <v>105</v>
      </c>
      <c r="G747" s="353">
        <v>12</v>
      </c>
      <c r="H747" s="353">
        <v>202112</v>
      </c>
      <c r="I747" s="353">
        <v>20221102</v>
      </c>
      <c r="J747" s="353">
        <v>20230207</v>
      </c>
      <c r="K747" s="354">
        <v>27683</v>
      </c>
      <c r="L747" s="354">
        <v>47.39</v>
      </c>
      <c r="M747" s="354">
        <v>584.15</v>
      </c>
      <c r="N747" s="354">
        <v>1.5</v>
      </c>
      <c r="O747" s="354">
        <v>2.09</v>
      </c>
      <c r="P747" s="354">
        <v>1.3</v>
      </c>
      <c r="Q747" s="354">
        <v>1.33</v>
      </c>
      <c r="R747" s="354">
        <v>6.22</v>
      </c>
      <c r="S747" s="354">
        <v>22.41</v>
      </c>
      <c r="T747" s="354">
        <v>4.68</v>
      </c>
      <c r="U747" s="354">
        <v>7.38</v>
      </c>
      <c r="V747" s="354">
        <v>2.91</v>
      </c>
      <c r="W747" s="354">
        <v>7.57</v>
      </c>
      <c r="X747" s="354">
        <v>6.31</v>
      </c>
      <c r="Y747" s="374">
        <f t="shared" si="26"/>
        <v>1.6013745704467355</v>
      </c>
      <c r="Z747" s="374">
        <f t="shared" si="27"/>
        <v>-0.16644649933949807</v>
      </c>
      <c r="AA747" s="354">
        <v>25</v>
      </c>
      <c r="AB747" s="354">
        <v>27.8</v>
      </c>
      <c r="AC747" s="354">
        <v>6.42</v>
      </c>
      <c r="AD747" s="354">
        <v>6.26</v>
      </c>
      <c r="AE747" s="354">
        <v>7.51</v>
      </c>
      <c r="AF747" s="354">
        <v>0.23</v>
      </c>
      <c r="AG747" s="354">
        <v>83.209653092006036</v>
      </c>
      <c r="AH747" s="354">
        <v>9.6923076923076916</v>
      </c>
      <c r="AI747" s="354">
        <v>14.052790346907994</v>
      </c>
      <c r="AJ747" s="354">
        <v>11.85369532428356</v>
      </c>
      <c r="AK747" s="354">
        <v>4.1916942148760334</v>
      </c>
      <c r="AL747" s="354">
        <v>9.0399999999999991</v>
      </c>
      <c r="AM747" s="354">
        <v>1.7</v>
      </c>
      <c r="AN747" s="354">
        <v>0.61</v>
      </c>
      <c r="AO747" s="354">
        <v>0.57461300029002316</v>
      </c>
      <c r="AP747" s="354">
        <v>3.0631220407768867</v>
      </c>
      <c r="AQ747" s="354">
        <v>3.4024095738971778</v>
      </c>
      <c r="AR747" s="354">
        <v>4.033623870721466</v>
      </c>
      <c r="AS747" s="354">
        <v>5.3936651583710411</v>
      </c>
      <c r="AT747" s="354">
        <v>27.95</v>
      </c>
      <c r="AU747" s="354">
        <v>5.81</v>
      </c>
      <c r="AV747" s="354">
        <v>79.44</v>
      </c>
      <c r="AW747" s="354">
        <v>29990.54</v>
      </c>
      <c r="AX747" s="354">
        <v>48799.65</v>
      </c>
      <c r="AY747" s="374">
        <v>0.73155538251898</v>
      </c>
      <c r="AZ747" s="374">
        <v>2.3349488422186324</v>
      </c>
      <c r="BA747" s="374">
        <v>2.4168457241082941</v>
      </c>
      <c r="BB747" s="374">
        <v>2.332574319642597</v>
      </c>
      <c r="BC747" s="374">
        <v>2.4168457241082941</v>
      </c>
      <c r="BD747" s="354">
        <v>28.06</v>
      </c>
      <c r="BE747" s="374">
        <v>0.24004463761306241</v>
      </c>
      <c r="BF747" s="374">
        <v>0.14949053180105151</v>
      </c>
      <c r="BG747" s="354">
        <v>23.04</v>
      </c>
      <c r="BH747" s="354">
        <v>6.7</v>
      </c>
      <c r="BI747" s="354">
        <v>14.36</v>
      </c>
      <c r="BJ747" s="354">
        <v>4.49</v>
      </c>
      <c r="BK747" s="374">
        <v>-0.15648813995921437</v>
      </c>
      <c r="BL747" s="374">
        <v>-2.6428364269141531E-2</v>
      </c>
      <c r="BM747" s="354">
        <v>2.77</v>
      </c>
      <c r="BN747" s="354">
        <v>2.64</v>
      </c>
      <c r="BO747" s="374">
        <v>0.14599000000000001</v>
      </c>
      <c r="BP747" s="374">
        <v>0.16454134101192924</v>
      </c>
      <c r="BQ747" s="374">
        <v>0.25355498019857881</v>
      </c>
      <c r="BR747" s="354">
        <v>2619.5100000000002</v>
      </c>
      <c r="BS747" s="354">
        <v>4196.95</v>
      </c>
      <c r="BT747" s="354">
        <v>3555.28</v>
      </c>
      <c r="BU747" s="354">
        <v>4032.59</v>
      </c>
      <c r="BV747" s="354">
        <v>1977.99</v>
      </c>
      <c r="BW747" s="354">
        <v>242.69</v>
      </c>
      <c r="BX747" s="354">
        <v>11.14</v>
      </c>
      <c r="BY747" s="354">
        <v>10.79</v>
      </c>
      <c r="BZ747" s="354">
        <v>145.96428571428572</v>
      </c>
      <c r="CA747" s="354">
        <v>15.33</v>
      </c>
      <c r="CB747" s="354">
        <v>0.48104033871493046</v>
      </c>
      <c r="CC747" s="354">
        <v>6.8122523915354144E-2</v>
      </c>
      <c r="CD747" s="354">
        <v>0.18</v>
      </c>
      <c r="CE747" s="354">
        <v>1.23</v>
      </c>
      <c r="CF747" s="354">
        <v>1.21</v>
      </c>
      <c r="CG747" s="354">
        <v>0.51</v>
      </c>
      <c r="CH747" s="353" t="s">
        <v>100</v>
      </c>
      <c r="CI747" s="355">
        <v>17342.36</v>
      </c>
    </row>
    <row r="748" spans="1:87" ht="13.5" thickBot="1">
      <c r="A748" s="353" t="s">
        <v>1732</v>
      </c>
      <c r="B748" s="353" t="s">
        <v>1733</v>
      </c>
      <c r="C748" s="353" t="s">
        <v>108</v>
      </c>
      <c r="D748" s="353" t="s">
        <v>129</v>
      </c>
      <c r="E748" s="353" t="s">
        <v>299</v>
      </c>
      <c r="F748" s="353" t="s">
        <v>99</v>
      </c>
      <c r="G748" s="353">
        <v>12</v>
      </c>
      <c r="H748" s="353">
        <v>202112</v>
      </c>
      <c r="I748" s="353">
        <v>20221101</v>
      </c>
      <c r="J748" s="353">
        <v>20230214</v>
      </c>
      <c r="K748" s="354">
        <v>18294.16</v>
      </c>
      <c r="L748" s="354">
        <v>82.23</v>
      </c>
      <c r="M748" s="354">
        <v>222</v>
      </c>
      <c r="N748" s="354">
        <v>0.72</v>
      </c>
      <c r="O748" s="354">
        <v>0.72</v>
      </c>
      <c r="P748" s="354">
        <v>0.61</v>
      </c>
      <c r="Q748" s="354">
        <v>0.57999999999999996</v>
      </c>
      <c r="R748" s="354">
        <v>-16.670000000000002</v>
      </c>
      <c r="S748" s="354">
        <v>27.85</v>
      </c>
      <c r="T748" s="354">
        <v>-20.11</v>
      </c>
      <c r="U748" s="354">
        <v>1.62</v>
      </c>
      <c r="V748" s="354">
        <v>3.46</v>
      </c>
      <c r="W748" s="354">
        <v>2.73</v>
      </c>
      <c r="X748" s="354">
        <v>4.03</v>
      </c>
      <c r="Y748" s="374">
        <f t="shared" si="26"/>
        <v>-0.21098265895953761</v>
      </c>
      <c r="Z748" s="374">
        <f t="shared" si="27"/>
        <v>0.47619047619047628</v>
      </c>
      <c r="AA748" s="354">
        <v>58.04</v>
      </c>
      <c r="AB748" s="354">
        <v>22.4</v>
      </c>
      <c r="AC748" s="354">
        <v>36.380000000000003</v>
      </c>
      <c r="AD748" s="354">
        <v>30.08</v>
      </c>
      <c r="AE748" s="354">
        <v>20.420000000000002</v>
      </c>
      <c r="AF748" s="354">
        <v>1.34</v>
      </c>
      <c r="AG748" s="354">
        <v>14.975554706292291</v>
      </c>
      <c r="AH748" s="354">
        <v>3.9388080839871411</v>
      </c>
      <c r="AI748" s="354">
        <v>3.6042083492570192</v>
      </c>
      <c r="AJ748" s="354">
        <v>3.1949598723107706</v>
      </c>
      <c r="AK748" s="354">
        <v>22.759505569901325</v>
      </c>
      <c r="AL748" s="354">
        <v>34.58</v>
      </c>
      <c r="AM748" s="354">
        <v>4.33</v>
      </c>
      <c r="AN748" s="354">
        <v>5.49</v>
      </c>
      <c r="AO748" s="354">
        <v>4.6824236336866836</v>
      </c>
      <c r="AP748" s="354">
        <v>24.531251936637165</v>
      </c>
      <c r="AQ748" s="354">
        <v>19.455559859286705</v>
      </c>
      <c r="AR748" s="354">
        <v>21.947659465780664</v>
      </c>
      <c r="AS748" s="354">
        <v>13.385437133286874</v>
      </c>
      <c r="AT748" s="354">
        <v>19</v>
      </c>
      <c r="AU748" s="354">
        <v>17.829999999999998</v>
      </c>
      <c r="AV748" s="354">
        <v>11.98</v>
      </c>
      <c r="AW748" s="354">
        <v>2986.27</v>
      </c>
      <c r="AX748" s="354">
        <v>3331.17</v>
      </c>
      <c r="AY748" s="374">
        <v>0.11983528718244484</v>
      </c>
      <c r="AZ748" s="374">
        <v>4.2079493535612471</v>
      </c>
      <c r="BA748" s="374">
        <v>3.2215787557456879</v>
      </c>
      <c r="BB748" s="374">
        <v>4.1617647058823524</v>
      </c>
      <c r="BC748" s="374">
        <v>3.2215787557456879</v>
      </c>
      <c r="BD748" s="354">
        <v>9.0399999999999991</v>
      </c>
      <c r="BE748" s="374">
        <v>0.13768507897428245</v>
      </c>
      <c r="BF748" s="374">
        <v>0.1629675212733957</v>
      </c>
      <c r="BG748" s="354">
        <v>8.9700000000000006</v>
      </c>
      <c r="BH748" s="354">
        <v>6.42</v>
      </c>
      <c r="BI748" s="354">
        <v>6.92</v>
      </c>
      <c r="BJ748" s="354">
        <v>4.91</v>
      </c>
      <c r="BK748" s="374">
        <v>-0.11354739717824933</v>
      </c>
      <c r="BL748" s="374">
        <v>-2.732776748325021E-2</v>
      </c>
      <c r="BM748" s="354">
        <v>0</v>
      </c>
      <c r="BN748" s="354">
        <v>0</v>
      </c>
      <c r="BO748" s="374">
        <v>0</v>
      </c>
      <c r="BP748" s="374">
        <v>4.8016677849410473E-2</v>
      </c>
      <c r="BQ748" s="374">
        <v>3.8948675756561871E-2</v>
      </c>
      <c r="BR748" s="354">
        <v>572.35</v>
      </c>
      <c r="BS748" s="354">
        <v>630.20000000000005</v>
      </c>
      <c r="BT748" s="354">
        <v>525.25</v>
      </c>
      <c r="BU748" s="354">
        <v>31.63</v>
      </c>
      <c r="BV748" s="354">
        <v>948.58</v>
      </c>
      <c r="BW748" s="354">
        <v>420.79</v>
      </c>
      <c r="BX748" s="354">
        <v>26.3</v>
      </c>
      <c r="BY748" s="354">
        <v>10.82</v>
      </c>
      <c r="BZ748" s="354">
        <v>225.40203562340969</v>
      </c>
      <c r="CA748" s="354">
        <v>0.72</v>
      </c>
      <c r="CB748" s="354">
        <v>0.23294249551832288</v>
      </c>
      <c r="CC748" s="354">
        <v>-4.1659004006184652</v>
      </c>
      <c r="CD748" s="354">
        <v>0.01</v>
      </c>
      <c r="CE748" s="354">
        <v>3.8</v>
      </c>
      <c r="CF748" s="354">
        <v>3.62</v>
      </c>
      <c r="CG748" s="354">
        <v>2.9</v>
      </c>
      <c r="CH748" s="353" t="s">
        <v>100</v>
      </c>
      <c r="CI748" s="355">
        <v>3770</v>
      </c>
    </row>
    <row r="749" spans="1:87" ht="13.5" thickBot="1">
      <c r="A749" s="353" t="s">
        <v>1734</v>
      </c>
      <c r="B749" s="353" t="s">
        <v>1735</v>
      </c>
      <c r="C749" s="353" t="s">
        <v>108</v>
      </c>
      <c r="D749" s="353" t="s">
        <v>273</v>
      </c>
      <c r="E749" s="353" t="s">
        <v>274</v>
      </c>
      <c r="F749" s="353" t="s">
        <v>105</v>
      </c>
      <c r="G749" s="353">
        <v>12</v>
      </c>
      <c r="H749" s="353">
        <v>202112</v>
      </c>
      <c r="I749" s="353">
        <v>20221129</v>
      </c>
      <c r="J749" s="353">
        <v>20230404</v>
      </c>
      <c r="K749" s="354">
        <v>7392.92</v>
      </c>
      <c r="L749" s="354">
        <v>167.03</v>
      </c>
      <c r="M749" s="354">
        <v>44</v>
      </c>
      <c r="N749" s="354">
        <v>0.63</v>
      </c>
      <c r="O749" s="354">
        <v>2.11</v>
      </c>
      <c r="P749" s="354">
        <v>1.86</v>
      </c>
      <c r="Q749" s="354"/>
      <c r="R749" s="354">
        <v>-33.65</v>
      </c>
      <c r="S749" s="354">
        <v>-17.22</v>
      </c>
      <c r="T749" s="354">
        <v>-22.12</v>
      </c>
      <c r="U749" s="354">
        <v>6.49</v>
      </c>
      <c r="V749" s="354">
        <v>8.35</v>
      </c>
      <c r="W749" s="354">
        <v>6.2</v>
      </c>
      <c r="X749" s="354">
        <v>8</v>
      </c>
      <c r="Y749" s="374">
        <f t="shared" si="26"/>
        <v>-0.25748502994011968</v>
      </c>
      <c r="Z749" s="374">
        <f t="shared" si="27"/>
        <v>0.29032258064516125</v>
      </c>
      <c r="AA749" s="354">
        <v>5.17</v>
      </c>
      <c r="AB749" s="354"/>
      <c r="AC749" s="354">
        <v>25.74</v>
      </c>
      <c r="AD749" s="354">
        <v>26.94</v>
      </c>
      <c r="AE749" s="354">
        <v>20.88</v>
      </c>
      <c r="AF749" s="354"/>
      <c r="AG749" s="354">
        <v>124.03899765427644</v>
      </c>
      <c r="AH749" s="354">
        <v>4.4735429447852759</v>
      </c>
      <c r="AI749" s="354">
        <v>6.869992782389029</v>
      </c>
      <c r="AJ749" s="354">
        <v>0.98073800072176121</v>
      </c>
      <c r="AK749" s="354">
        <v>24.505120359305028</v>
      </c>
      <c r="AL749" s="354">
        <v>14.19</v>
      </c>
      <c r="AM749" s="354">
        <v>2.84</v>
      </c>
      <c r="AN749" s="354">
        <v>1.34</v>
      </c>
      <c r="AO749" s="354">
        <v>1.5697449882196091</v>
      </c>
      <c r="AP749" s="354">
        <v>16.40457401080128</v>
      </c>
      <c r="AQ749" s="354">
        <v>28.342037769051966</v>
      </c>
      <c r="AR749" s="354">
        <v>198.53375189733683</v>
      </c>
      <c r="AS749" s="354">
        <v>5.6224061710573796</v>
      </c>
      <c r="AT749" s="354">
        <v>58.81</v>
      </c>
      <c r="AU749" s="354">
        <v>11.54</v>
      </c>
      <c r="AV749" s="354">
        <v>13.21</v>
      </c>
      <c r="AW749" s="354">
        <v>5278.52</v>
      </c>
      <c r="AX749" s="354">
        <v>5495</v>
      </c>
      <c r="AY749" s="374">
        <v>0.13210498411606297</v>
      </c>
      <c r="AZ749" s="374">
        <v>0.15438992165212195</v>
      </c>
      <c r="BA749" s="374">
        <v>0.2850006294386942</v>
      </c>
      <c r="BB749" s="374">
        <v>0.154275092936803</v>
      </c>
      <c r="BC749" s="374">
        <v>0.2850006294386942</v>
      </c>
      <c r="BD749" s="354">
        <v>11.25</v>
      </c>
      <c r="BE749" s="374">
        <v>7.1631268885502947E-2</v>
      </c>
      <c r="BF749" s="374">
        <v>2.098319135700593E-2</v>
      </c>
      <c r="BG749" s="354">
        <v>8.4600000000000009</v>
      </c>
      <c r="BH749" s="354">
        <v>11.83</v>
      </c>
      <c r="BI749" s="354">
        <v>3.09</v>
      </c>
      <c r="BJ749" s="354">
        <v>4.45</v>
      </c>
      <c r="BK749" s="374">
        <v>-0.85724322691635912</v>
      </c>
      <c r="BL749" s="374">
        <v>-4.7479058143326001E-2</v>
      </c>
      <c r="BM749" s="354">
        <v>1</v>
      </c>
      <c r="BN749" s="354">
        <v>0.56000000000000005</v>
      </c>
      <c r="BO749" s="374">
        <v>0.40057735493271618</v>
      </c>
      <c r="BP749" s="374">
        <v>2.6572871664896205E-2</v>
      </c>
      <c r="BQ749" s="374">
        <v>5.8255895498768107E-3</v>
      </c>
      <c r="BR749" s="354">
        <v>423.84</v>
      </c>
      <c r="BS749" s="354">
        <v>577.33000000000004</v>
      </c>
      <c r="BT749" s="354">
        <v>521.09</v>
      </c>
      <c r="BU749" s="354">
        <v>884.95</v>
      </c>
      <c r="BV749" s="354">
        <v>274.35000000000002</v>
      </c>
      <c r="BW749" s="354">
        <v>15.44</v>
      </c>
      <c r="BX749" s="354">
        <v>3.61</v>
      </c>
      <c r="BY749" s="354">
        <v>5.25</v>
      </c>
      <c r="BZ749" s="354">
        <v>7.8239514348785875</v>
      </c>
      <c r="CA749" s="354">
        <v>23.37</v>
      </c>
      <c r="CB749" s="354">
        <v>0.72460263555459636</v>
      </c>
      <c r="CC749" s="354">
        <v>2.2208352177928452</v>
      </c>
      <c r="CD749" s="354">
        <v>0.3</v>
      </c>
      <c r="CE749" s="354">
        <v>1.1499999999999999</v>
      </c>
      <c r="CF749" s="354">
        <v>0.82</v>
      </c>
      <c r="CG749" s="354">
        <v>0.06</v>
      </c>
      <c r="CH749" s="353" t="s">
        <v>100</v>
      </c>
      <c r="CI749" s="355">
        <v>2546.2600000000002</v>
      </c>
    </row>
    <row r="750" spans="1:87" ht="13.5" thickBot="1">
      <c r="A750" s="353" t="s">
        <v>1736</v>
      </c>
      <c r="B750" s="353" t="s">
        <v>1737</v>
      </c>
      <c r="C750" s="353" t="s">
        <v>108</v>
      </c>
      <c r="D750" s="353" t="s">
        <v>97</v>
      </c>
      <c r="E750" s="353" t="s">
        <v>173</v>
      </c>
      <c r="F750" s="353" t="s">
        <v>105</v>
      </c>
      <c r="G750" s="353">
        <v>12</v>
      </c>
      <c r="H750" s="353">
        <v>202112</v>
      </c>
      <c r="I750" s="353">
        <v>20221110</v>
      </c>
      <c r="J750" s="353">
        <v>20230216</v>
      </c>
      <c r="K750" s="354">
        <v>12779.16</v>
      </c>
      <c r="L750" s="354">
        <v>201.32</v>
      </c>
      <c r="M750" s="354">
        <v>63</v>
      </c>
      <c r="N750" s="354">
        <v>0.84</v>
      </c>
      <c r="O750" s="354">
        <v>1.86</v>
      </c>
      <c r="P750" s="354">
        <v>1.93</v>
      </c>
      <c r="Q750" s="354">
        <v>1.96</v>
      </c>
      <c r="R750" s="354">
        <v>3.23</v>
      </c>
      <c r="S750" s="354">
        <v>4.49</v>
      </c>
      <c r="T750" s="354">
        <v>3.84</v>
      </c>
      <c r="U750" s="354">
        <v>5.1100000000000003</v>
      </c>
      <c r="V750" s="354">
        <v>6.49</v>
      </c>
      <c r="W750" s="354">
        <v>7.51</v>
      </c>
      <c r="X750" s="354">
        <v>8.4600000000000009</v>
      </c>
      <c r="Y750" s="374">
        <f t="shared" si="26"/>
        <v>0.15716486902927573</v>
      </c>
      <c r="Z750" s="374">
        <f t="shared" si="27"/>
        <v>0.12649800266311595</v>
      </c>
      <c r="AA750" s="354">
        <v>16.37</v>
      </c>
      <c r="AB750" s="354">
        <v>13.31</v>
      </c>
      <c r="AC750" s="354">
        <v>27.54</v>
      </c>
      <c r="AD750" s="354">
        <v>26.82</v>
      </c>
      <c r="AE750" s="354">
        <v>23.79</v>
      </c>
      <c r="AF750" s="354">
        <v>2.0099999999999998</v>
      </c>
      <c r="AG750" s="354">
        <v>32.759064309135695</v>
      </c>
      <c r="AH750" s="354">
        <v>3.5681607806837259</v>
      </c>
      <c r="AI750" s="354">
        <v>7.8933463028914792</v>
      </c>
      <c r="AJ750" s="354">
        <v>6.7523651139804519</v>
      </c>
      <c r="AK750" s="354">
        <v>25.19970521591528</v>
      </c>
      <c r="AL750" s="354">
        <v>25.03</v>
      </c>
      <c r="AM750" s="354">
        <v>4.3600000000000003</v>
      </c>
      <c r="AN750" s="354">
        <v>6</v>
      </c>
      <c r="AO750" s="354">
        <v>6.2405604756636635</v>
      </c>
      <c r="AP750" s="354">
        <v>28.160244918158909</v>
      </c>
      <c r="AQ750" s="354">
        <v>25.899651947669913</v>
      </c>
      <c r="AR750" s="354">
        <v>30.276046762347551</v>
      </c>
      <c r="AS750" s="354">
        <v>22.924614443276489</v>
      </c>
      <c r="AT750" s="354">
        <v>46.13</v>
      </c>
      <c r="AU750" s="354">
        <v>9.6</v>
      </c>
      <c r="AV750" s="354">
        <v>16.57</v>
      </c>
      <c r="AW750" s="354">
        <v>1921.15</v>
      </c>
      <c r="AX750" s="354">
        <v>2182.89</v>
      </c>
      <c r="AY750" s="374">
        <v>0.16573504140736495</v>
      </c>
      <c r="AZ750" s="374">
        <v>1.2965684155933962E-2</v>
      </c>
      <c r="BA750" s="374">
        <v>9.0321301234884119E-2</v>
      </c>
      <c r="BB750" s="374">
        <v>1.4981992772654922E-2</v>
      </c>
      <c r="BC750" s="374">
        <v>9.0321301234884119E-2</v>
      </c>
      <c r="BD750" s="354">
        <v>11.89</v>
      </c>
      <c r="BE750" s="374">
        <v>8.1991019877334384E-2</v>
      </c>
      <c r="BF750" s="374">
        <v>5.1548651304814543E-2</v>
      </c>
      <c r="BG750" s="354">
        <v>10.28</v>
      </c>
      <c r="BH750" s="354">
        <v>9.64</v>
      </c>
      <c r="BI750" s="354">
        <v>7.32</v>
      </c>
      <c r="BJ750" s="354">
        <v>7.07</v>
      </c>
      <c r="BK750" s="374">
        <v>-0.14454974419316496</v>
      </c>
      <c r="BL750" s="374">
        <v>-3.4829480419342633E-2</v>
      </c>
      <c r="BM750" s="354">
        <v>0</v>
      </c>
      <c r="BN750" s="354">
        <v>0.01</v>
      </c>
      <c r="BO750" s="374">
        <v>0</v>
      </c>
      <c r="BP750" s="374">
        <v>1.7938569105041102E-2</v>
      </c>
      <c r="BQ750" s="374">
        <v>3.3946835825149319E-2</v>
      </c>
      <c r="BR750" s="354">
        <v>240.62</v>
      </c>
      <c r="BS750" s="354">
        <v>436.58</v>
      </c>
      <c r="BT750" s="354">
        <v>510.47</v>
      </c>
      <c r="BU750" s="354">
        <v>429.27</v>
      </c>
      <c r="BV750" s="354">
        <v>199.22</v>
      </c>
      <c r="BW750" s="354">
        <v>1.47</v>
      </c>
      <c r="BX750" s="354">
        <v>11.56</v>
      </c>
      <c r="BY750" s="354">
        <v>16.02</v>
      </c>
      <c r="BZ750" s="354">
        <v>489.75671140939602</v>
      </c>
      <c r="CA750" s="354">
        <v>13.45</v>
      </c>
      <c r="CB750" s="354">
        <v>0.36666805099879562</v>
      </c>
      <c r="CC750" s="354">
        <v>0.76104001071908645</v>
      </c>
      <c r="CD750" s="354">
        <v>0.16</v>
      </c>
      <c r="CE750" s="354">
        <v>2.11</v>
      </c>
      <c r="CF750" s="354">
        <v>1.81</v>
      </c>
      <c r="CG750" s="354">
        <v>1.5</v>
      </c>
      <c r="CH750" s="353" t="s">
        <v>100</v>
      </c>
      <c r="CI750" s="355">
        <v>2837.96</v>
      </c>
    </row>
    <row r="751" spans="1:87" ht="13.5" thickBot="1">
      <c r="A751" s="353" t="s">
        <v>1738</v>
      </c>
      <c r="B751" s="353" t="s">
        <v>1739</v>
      </c>
      <c r="C751" s="353" t="s">
        <v>96</v>
      </c>
      <c r="D751" s="353" t="s">
        <v>97</v>
      </c>
      <c r="E751" s="353" t="s">
        <v>420</v>
      </c>
      <c r="F751" s="353" t="s">
        <v>105</v>
      </c>
      <c r="G751" s="353">
        <v>3</v>
      </c>
      <c r="H751" s="353">
        <v>202203</v>
      </c>
      <c r="I751" s="353">
        <v>20221013</v>
      </c>
      <c r="J751" s="353">
        <v>20230111</v>
      </c>
      <c r="K751" s="354">
        <v>76452.47</v>
      </c>
      <c r="L751" s="354">
        <v>18.170000000000002</v>
      </c>
      <c r="M751" s="354">
        <v>4208</v>
      </c>
      <c r="N751" s="354">
        <v>0.99</v>
      </c>
      <c r="O751" s="354">
        <v>0.18</v>
      </c>
      <c r="P751" s="354">
        <v>0.19</v>
      </c>
      <c r="Q751" s="354">
        <v>0.19</v>
      </c>
      <c r="R751" s="354">
        <v>0</v>
      </c>
      <c r="S751" s="354">
        <v>-11.11</v>
      </c>
      <c r="T751" s="354">
        <v>-2.62</v>
      </c>
      <c r="U751" s="354">
        <v>0.7</v>
      </c>
      <c r="V751" s="354">
        <v>0.71</v>
      </c>
      <c r="W751" s="354">
        <v>0.71</v>
      </c>
      <c r="X751" s="354">
        <v>0.78</v>
      </c>
      <c r="Y751" s="374">
        <f t="shared" si="26"/>
        <v>0</v>
      </c>
      <c r="Z751" s="374">
        <f t="shared" si="27"/>
        <v>9.8591549295774739E-2</v>
      </c>
      <c r="AA751" s="354">
        <v>8.2200000000000006</v>
      </c>
      <c r="AB751" s="354">
        <v>10</v>
      </c>
      <c r="AC751" s="354">
        <v>25.96</v>
      </c>
      <c r="AD751" s="354">
        <v>25.64</v>
      </c>
      <c r="AE751" s="354">
        <v>23.22</v>
      </c>
      <c r="AF751" s="354">
        <v>2.56</v>
      </c>
      <c r="AG751" s="354">
        <v>4.2182085556985873</v>
      </c>
      <c r="AH751" s="354">
        <v>0.71302139029807254</v>
      </c>
      <c r="AI751" s="354">
        <v>0.75994652398289342</v>
      </c>
      <c r="AJ751" s="354">
        <v>0.68534759350958852</v>
      </c>
      <c r="AK751" s="354">
        <v>23.330588982862572</v>
      </c>
      <c r="AL751" s="354">
        <v>22.29</v>
      </c>
      <c r="AM751" s="354">
        <v>7.74</v>
      </c>
      <c r="AN751" s="354">
        <v>4.3600000000000003</v>
      </c>
      <c r="AO751" s="354">
        <v>4.1379998863529011</v>
      </c>
      <c r="AP751" s="354">
        <v>16.806070437414274</v>
      </c>
      <c r="AQ751" s="354">
        <v>22.968651047460419</v>
      </c>
      <c r="AR751" s="354">
        <v>25.468750002766857</v>
      </c>
      <c r="AS751" s="354">
        <v>0.78834224590499014</v>
      </c>
      <c r="AT751" s="354">
        <v>2.35</v>
      </c>
      <c r="AU751" s="354">
        <v>10.25</v>
      </c>
      <c r="AV751" s="354">
        <v>20.28</v>
      </c>
      <c r="AW751" s="354">
        <v>16311</v>
      </c>
      <c r="AX751" s="354">
        <v>18234.43</v>
      </c>
      <c r="AY751" s="374">
        <v>6.1111111111111109E-2</v>
      </c>
      <c r="AZ751" s="374">
        <v>0.12097812097812098</v>
      </c>
      <c r="BA751" s="374">
        <v>0.22063142437591776</v>
      </c>
      <c r="BB751" s="374">
        <v>0.12727272727272718</v>
      </c>
      <c r="BC751" s="374">
        <v>0.22063142437591776</v>
      </c>
      <c r="BD751" s="354">
        <v>30.67</v>
      </c>
      <c r="BE751" s="374">
        <v>0.34286489910415346</v>
      </c>
      <c r="BF751" s="374">
        <v>0.18945012787723783</v>
      </c>
      <c r="BG751" s="354">
        <v>30.67</v>
      </c>
      <c r="BH751" s="354">
        <v>26.66</v>
      </c>
      <c r="BI751" s="354">
        <v>19.41</v>
      </c>
      <c r="BJ751" s="354">
        <v>19.170000000000002</v>
      </c>
      <c r="BK751" s="374">
        <v>-9.8163394553514874E-2</v>
      </c>
      <c r="BL751" s="374">
        <v>-1.7684979177363228E-2</v>
      </c>
      <c r="BM751" s="354">
        <v>1.86</v>
      </c>
      <c r="BN751" s="354">
        <v>1.91</v>
      </c>
      <c r="BO751" s="374">
        <v>0.48525893431522105</v>
      </c>
      <c r="BP751" s="374">
        <v>4.0215532447719825E-2</v>
      </c>
      <c r="BQ751" s="374">
        <v>3.8654686605165731E-2</v>
      </c>
      <c r="BR751" s="354">
        <v>4036</v>
      </c>
      <c r="BS751" s="354">
        <v>4502</v>
      </c>
      <c r="BT751" s="354">
        <v>3429</v>
      </c>
      <c r="BU751" s="354" t="s">
        <v>100</v>
      </c>
      <c r="BV751" s="354">
        <v>2963</v>
      </c>
      <c r="BW751" s="354">
        <v>13.39</v>
      </c>
      <c r="BX751" s="354">
        <v>16.899999999999999</v>
      </c>
      <c r="BY751" s="354">
        <v>16.899999999999999</v>
      </c>
      <c r="BZ751" s="354">
        <v>291.46153846153845</v>
      </c>
      <c r="CA751" s="354">
        <v>0</v>
      </c>
      <c r="CB751" s="354">
        <v>0.3684782608695652</v>
      </c>
      <c r="CC751" s="354">
        <v>-0.26482854494902686</v>
      </c>
      <c r="CD751" s="354">
        <v>0</v>
      </c>
      <c r="CE751" s="354">
        <v>2.0099999999999998</v>
      </c>
      <c r="CF751" s="354">
        <v>2</v>
      </c>
      <c r="CG751" s="354">
        <v>0.98</v>
      </c>
      <c r="CH751" s="353" t="s">
        <v>100</v>
      </c>
      <c r="CI751" s="355">
        <v>9994</v>
      </c>
    </row>
    <row r="752" spans="1:87" ht="13.5" thickBot="1">
      <c r="A752" s="353" t="s">
        <v>1740</v>
      </c>
      <c r="B752" s="353" t="s">
        <v>1741</v>
      </c>
      <c r="C752" s="353" t="s">
        <v>96</v>
      </c>
      <c r="D752" s="353" t="s">
        <v>129</v>
      </c>
      <c r="E752" s="353" t="s">
        <v>156</v>
      </c>
      <c r="F752" s="353" t="s">
        <v>99</v>
      </c>
      <c r="G752" s="353">
        <v>12</v>
      </c>
      <c r="H752" s="353">
        <v>202112</v>
      </c>
      <c r="I752" s="353">
        <v>20221026</v>
      </c>
      <c r="J752" s="353">
        <v>20230201</v>
      </c>
      <c r="K752" s="354">
        <v>66344.66</v>
      </c>
      <c r="L752" s="354">
        <v>46.32</v>
      </c>
      <c r="M752" s="354">
        <v>1432</v>
      </c>
      <c r="N752" s="354">
        <v>0.85</v>
      </c>
      <c r="O752" s="354">
        <v>0.44</v>
      </c>
      <c r="P752" s="354">
        <v>0.47</v>
      </c>
      <c r="Q752" s="354">
        <v>0.44</v>
      </c>
      <c r="R752" s="354">
        <v>-2.27</v>
      </c>
      <c r="S752" s="354">
        <v>4.76</v>
      </c>
      <c r="T752" s="354">
        <v>1.85</v>
      </c>
      <c r="U752" s="354">
        <v>1.71</v>
      </c>
      <c r="V752" s="354">
        <v>1.61</v>
      </c>
      <c r="W752" s="354">
        <v>1.73</v>
      </c>
      <c r="X752" s="354">
        <v>1.92</v>
      </c>
      <c r="Y752" s="374">
        <f t="shared" si="26"/>
        <v>7.4534161490683148E-2</v>
      </c>
      <c r="Z752" s="374">
        <f t="shared" si="27"/>
        <v>0.10982658959537561</v>
      </c>
      <c r="AA752" s="354">
        <v>2.25</v>
      </c>
      <c r="AB752" s="354">
        <v>10.35</v>
      </c>
      <c r="AC752" s="354">
        <v>27.09</v>
      </c>
      <c r="AD752" s="354">
        <v>26.76</v>
      </c>
      <c r="AE752" s="354">
        <v>24.14</v>
      </c>
      <c r="AF752" s="354">
        <v>2.59</v>
      </c>
      <c r="AG752" s="354">
        <v>8.7782900251466884</v>
      </c>
      <c r="AH752" s="354">
        <v>0.44635373009220453</v>
      </c>
      <c r="AI752" s="354">
        <v>0.83612740989103096</v>
      </c>
      <c r="AJ752" s="354">
        <v>0.38767812238055321</v>
      </c>
      <c r="AK752" s="354">
        <v>54.788300751879703</v>
      </c>
      <c r="AL752" s="354">
        <v>17.13</v>
      </c>
      <c r="AM752" s="354">
        <v>3.75</v>
      </c>
      <c r="AN752" s="354">
        <v>5.28</v>
      </c>
      <c r="AO752" s="354">
        <v>5.8747191851675025</v>
      </c>
      <c r="AP752" s="354">
        <v>29.805246669358095</v>
      </c>
      <c r="AQ752" s="354">
        <v>61.677189640768589</v>
      </c>
      <c r="AR752" s="354">
        <v>133.0226954954955</v>
      </c>
      <c r="AS752" s="354">
        <v>0.23609946912545404</v>
      </c>
      <c r="AT752" s="354">
        <v>12.34</v>
      </c>
      <c r="AU752" s="354">
        <v>6.14</v>
      </c>
      <c r="AV752" s="354">
        <v>19.920000000000002</v>
      </c>
      <c r="AW752" s="354">
        <v>11888</v>
      </c>
      <c r="AX752" s="354">
        <v>12678.61</v>
      </c>
      <c r="AY752" s="374">
        <v>0.1992333299707455</v>
      </c>
      <c r="AZ752" s="374">
        <v>13.695121951219512</v>
      </c>
      <c r="BA752" s="374">
        <v>15.987500000000001</v>
      </c>
      <c r="BB752" s="374">
        <v>13.61208536585367</v>
      </c>
      <c r="BC752" s="374">
        <v>15.987500000000001</v>
      </c>
      <c r="BD752" s="354">
        <v>14.55</v>
      </c>
      <c r="BE752" s="374">
        <v>5.415874357349109E-2</v>
      </c>
      <c r="BF752" s="374">
        <v>2.4682297500869095E-2</v>
      </c>
      <c r="BG752" s="354">
        <v>9.6</v>
      </c>
      <c r="BH752" s="354">
        <v>11.18</v>
      </c>
      <c r="BI752" s="354">
        <v>7.72</v>
      </c>
      <c r="BJ752" s="354">
        <v>7.89</v>
      </c>
      <c r="BK752" s="374">
        <v>-0.53634085213032578</v>
      </c>
      <c r="BL752" s="374">
        <v>-5.1086178085461925E-2</v>
      </c>
      <c r="BM752" s="354">
        <v>0</v>
      </c>
      <c r="BN752" s="354">
        <v>0</v>
      </c>
      <c r="BO752" s="374">
        <v>0</v>
      </c>
      <c r="BP752" s="374">
        <v>9.7435872100459404E-3</v>
      </c>
      <c r="BQ752" s="374">
        <v>8.4627400650633747E-3</v>
      </c>
      <c r="BR752" s="354">
        <v>1417</v>
      </c>
      <c r="BS752" s="354">
        <v>2880</v>
      </c>
      <c r="BT752" s="354">
        <v>3854</v>
      </c>
      <c r="BU752" s="354">
        <v>8804</v>
      </c>
      <c r="BV752" s="354">
        <v>1041</v>
      </c>
      <c r="BW752" s="354">
        <v>1369.51</v>
      </c>
      <c r="BX752" s="354">
        <v>5.19</v>
      </c>
      <c r="BY752" s="354">
        <v>19.760000000000002</v>
      </c>
      <c r="BZ752" s="354">
        <v>3.1196754563894524</v>
      </c>
      <c r="CA752" s="354">
        <v>32.68</v>
      </c>
      <c r="CB752" s="354">
        <v>0.44783547750962532</v>
      </c>
      <c r="CC752" s="354">
        <v>3.3290270488494147</v>
      </c>
      <c r="CD752" s="354">
        <v>0.49</v>
      </c>
      <c r="CE752" s="354">
        <v>1.45</v>
      </c>
      <c r="CF752" s="354">
        <v>1.1000000000000001</v>
      </c>
      <c r="CG752" s="354">
        <v>0.69</v>
      </c>
      <c r="CH752" s="353" t="s">
        <v>100</v>
      </c>
      <c r="CI752" s="355">
        <v>16622</v>
      </c>
    </row>
    <row r="753" spans="1:87" ht="13.5" thickBot="1">
      <c r="A753" s="353" t="s">
        <v>1742</v>
      </c>
      <c r="B753" s="353" t="s">
        <v>1743</v>
      </c>
      <c r="C753" s="353" t="s">
        <v>96</v>
      </c>
      <c r="D753" s="353" t="s">
        <v>143</v>
      </c>
      <c r="E753" s="353" t="s">
        <v>400</v>
      </c>
      <c r="F753" s="353" t="s">
        <v>105</v>
      </c>
      <c r="G753" s="353">
        <v>12</v>
      </c>
      <c r="H753" s="353">
        <v>202112</v>
      </c>
      <c r="I753" s="353">
        <v>20221103</v>
      </c>
      <c r="J753" s="353">
        <v>20230202</v>
      </c>
      <c r="K753" s="354">
        <v>6451.3</v>
      </c>
      <c r="L753" s="354">
        <v>98.41</v>
      </c>
      <c r="M753" s="354">
        <v>66</v>
      </c>
      <c r="N753" s="354">
        <v>0.79</v>
      </c>
      <c r="O753" s="354"/>
      <c r="P753" s="354"/>
      <c r="Q753" s="354"/>
      <c r="R753" s="354"/>
      <c r="S753" s="354"/>
      <c r="T753" s="354"/>
      <c r="U753" s="354">
        <v>6.89</v>
      </c>
      <c r="V753" s="354">
        <v>6.91</v>
      </c>
      <c r="W753" s="354">
        <v>7.06</v>
      </c>
      <c r="X753" s="354">
        <v>7.82</v>
      </c>
      <c r="Y753" s="374">
        <f t="shared" si="26"/>
        <v>2.1707670043415339E-2</v>
      </c>
      <c r="Z753" s="374">
        <f t="shared" si="27"/>
        <v>0.10764872521246471</v>
      </c>
      <c r="AA753" s="354">
        <v>-1.65</v>
      </c>
      <c r="AB753" s="354"/>
      <c r="AC753" s="354">
        <v>14.28</v>
      </c>
      <c r="AD753" s="354">
        <v>13.94</v>
      </c>
      <c r="AE753" s="354">
        <v>12.58</v>
      </c>
      <c r="AF753" s="354"/>
      <c r="AG753" s="354">
        <v>117.23404255319149</v>
      </c>
      <c r="AH753" s="354">
        <v>6.7629179331306988</v>
      </c>
      <c r="AI753" s="354">
        <v>4.4832826747720365</v>
      </c>
      <c r="AJ753" s="354">
        <v>-0.7142857142857143</v>
      </c>
      <c r="AK753" s="354">
        <v>21.852291525423727</v>
      </c>
      <c r="AL753" s="354">
        <v>9.74</v>
      </c>
      <c r="AM753" s="354">
        <v>2.09</v>
      </c>
      <c r="AN753" s="354">
        <v>0.84</v>
      </c>
      <c r="AO753" s="354">
        <v>1.114911330049261</v>
      </c>
      <c r="AP753" s="354">
        <v>10.153985832349468</v>
      </c>
      <c r="AQ753" s="354">
        <v>29.153986440677965</v>
      </c>
      <c r="AR753" s="354">
        <v>-182.98778723404257</v>
      </c>
      <c r="AS753" s="354">
        <v>4.5288753799392101</v>
      </c>
      <c r="AT753" s="354">
        <v>47.01</v>
      </c>
      <c r="AU753" s="354">
        <v>4.26</v>
      </c>
      <c r="AV753" s="354">
        <v>15.15</v>
      </c>
      <c r="AW753" s="354">
        <v>6894</v>
      </c>
      <c r="AX753" s="354"/>
      <c r="AY753" s="374">
        <v>0.15149490562886253</v>
      </c>
      <c r="AZ753" s="374">
        <v>-0.66379310344827591</v>
      </c>
      <c r="BA753" s="374">
        <v>-0.46735395189003442</v>
      </c>
      <c r="BB753" s="374">
        <v>-0.66409266409266399</v>
      </c>
      <c r="BC753" s="374">
        <v>-0.46735395189003442</v>
      </c>
      <c r="BD753" s="354">
        <v>14.62</v>
      </c>
      <c r="BE753" s="374">
        <v>0.12669600293362671</v>
      </c>
      <c r="BF753" s="374">
        <v>6.0110765905713903E-2</v>
      </c>
      <c r="BG753" s="354">
        <v>9.31</v>
      </c>
      <c r="BH753" s="354">
        <v>10.16</v>
      </c>
      <c r="BI753" s="354">
        <v>6.34</v>
      </c>
      <c r="BJ753" s="354">
        <v>7.53</v>
      </c>
      <c r="BK753" s="374">
        <v>-1.159322033898305</v>
      </c>
      <c r="BL753" s="374">
        <v>-4.4334975369458129E-2</v>
      </c>
      <c r="BM753" s="354">
        <v>2.89</v>
      </c>
      <c r="BN753" s="354">
        <v>2.76</v>
      </c>
      <c r="BO753" s="374">
        <v>0.39332134831460669</v>
      </c>
      <c r="BP753" s="374">
        <v>6.9030498449838718E-2</v>
      </c>
      <c r="BQ753" s="374">
        <v>-7.2908616340279092E-3</v>
      </c>
      <c r="BR753" s="354">
        <v>322</v>
      </c>
      <c r="BS753" s="354">
        <v>542</v>
      </c>
      <c r="BT753" s="354">
        <v>672</v>
      </c>
      <c r="BU753" s="354">
        <v>1738</v>
      </c>
      <c r="BV753" s="354">
        <v>117</v>
      </c>
      <c r="BW753" s="354">
        <v>-66.38</v>
      </c>
      <c r="BX753" s="354">
        <v>5.77</v>
      </c>
      <c r="BY753" s="354">
        <v>6</v>
      </c>
      <c r="BZ753" s="354">
        <v>10.796875</v>
      </c>
      <c r="CA753" s="354">
        <v>36.82</v>
      </c>
      <c r="CB753" s="354">
        <v>0.57057949479940562</v>
      </c>
      <c r="CC753" s="354">
        <v>2.5430932703659979</v>
      </c>
      <c r="CD753" s="354">
        <v>0.56000000000000005</v>
      </c>
      <c r="CE753" s="354">
        <v>1.68</v>
      </c>
      <c r="CF753" s="354">
        <v>1.01</v>
      </c>
      <c r="CG753" s="354">
        <v>0.26</v>
      </c>
      <c r="CH753" s="353" t="s">
        <v>100</v>
      </c>
      <c r="CI753" s="355">
        <v>3118</v>
      </c>
    </row>
    <row r="754" spans="1:87" ht="13.5" thickBot="1">
      <c r="A754" s="353" t="s">
        <v>1744</v>
      </c>
      <c r="B754" s="353" t="s">
        <v>1745</v>
      </c>
      <c r="C754" s="353" t="s">
        <v>108</v>
      </c>
      <c r="D754" s="353" t="s">
        <v>129</v>
      </c>
      <c r="E754" s="353" t="s">
        <v>156</v>
      </c>
      <c r="F754" s="353" t="s">
        <v>105</v>
      </c>
      <c r="G754" s="353">
        <v>12</v>
      </c>
      <c r="H754" s="353">
        <v>202112</v>
      </c>
      <c r="I754" s="353">
        <v>20221027</v>
      </c>
      <c r="J754" s="353">
        <v>20230209</v>
      </c>
      <c r="K754" s="354">
        <v>3018.33</v>
      </c>
      <c r="L754" s="354">
        <v>36.26</v>
      </c>
      <c r="M754" s="354">
        <v>83</v>
      </c>
      <c r="N754" s="354">
        <v>2.2000000000000002</v>
      </c>
      <c r="O754" s="354">
        <v>0.64</v>
      </c>
      <c r="P754" s="354">
        <v>0.66</v>
      </c>
      <c r="Q754" s="354"/>
      <c r="R754" s="354">
        <v>3.13</v>
      </c>
      <c r="S754" s="354"/>
      <c r="T754" s="354"/>
      <c r="U754" s="354">
        <v>2.06</v>
      </c>
      <c r="V754" s="354"/>
      <c r="W754" s="354">
        <v>2.2999999999999998</v>
      </c>
      <c r="X754" s="354">
        <v>2.73</v>
      </c>
      <c r="Y754" s="374" t="e">
        <f t="shared" si="26"/>
        <v>#DIV/0!</v>
      </c>
      <c r="Z754" s="374">
        <f t="shared" si="27"/>
        <v>0.18695652173913047</v>
      </c>
      <c r="AA754" s="354">
        <v>71.680000000000007</v>
      </c>
      <c r="AB754" s="354"/>
      <c r="AC754" s="354">
        <v>15.83</v>
      </c>
      <c r="AD754" s="354">
        <v>15.77</v>
      </c>
      <c r="AE754" s="354">
        <v>13.28</v>
      </c>
      <c r="AF754" s="354"/>
      <c r="AG754" s="354">
        <v>5.239472213447379</v>
      </c>
      <c r="AH754" s="354">
        <v>2.1444001652370424</v>
      </c>
      <c r="AI754" s="354">
        <v>2.1543872864675722</v>
      </c>
      <c r="AJ754" s="354">
        <v>2.1370252472480744</v>
      </c>
      <c r="AK754" s="354">
        <v>16.863263271279447</v>
      </c>
      <c r="AL754" s="354">
        <v>18.309999999999999</v>
      </c>
      <c r="AM754" s="354">
        <v>5.94</v>
      </c>
      <c r="AN754" s="354">
        <v>7</v>
      </c>
      <c r="AO754" s="354">
        <v>6.7637185326036544</v>
      </c>
      <c r="AP754" s="354">
        <v>15.172233244037557</v>
      </c>
      <c r="AQ754" s="354">
        <v>16.449370795007866</v>
      </c>
      <c r="AR754" s="354">
        <v>16.583011996133948</v>
      </c>
      <c r="AS754" s="354">
        <v>5.909496270016767</v>
      </c>
      <c r="AT754" s="354">
        <v>6.11</v>
      </c>
      <c r="AU754" s="354">
        <v>49.88</v>
      </c>
      <c r="AV754" s="354">
        <v>73.489999999999995</v>
      </c>
      <c r="AW754" s="354">
        <v>357.57</v>
      </c>
      <c r="AX754" s="354">
        <v>450.5</v>
      </c>
      <c r="AY754" s="374">
        <v>0.73485131509361645</v>
      </c>
      <c r="AZ754" s="374">
        <v>1.1987338397974143</v>
      </c>
      <c r="BA754" s="374">
        <v>1.2992133551159375</v>
      </c>
      <c r="BB754" s="374">
        <v>0.95192307692307665</v>
      </c>
      <c r="BC754" s="374">
        <v>1.2992133551159375</v>
      </c>
      <c r="BD754" s="354">
        <v>39.520000000000003</v>
      </c>
      <c r="BE754" s="374">
        <v>0.36868903018287824</v>
      </c>
      <c r="BF754" s="374">
        <v>0.30483916654000803</v>
      </c>
      <c r="BG754" s="354">
        <v>39.520000000000003</v>
      </c>
      <c r="BH754" s="354">
        <v>56.21</v>
      </c>
      <c r="BI754" s="354">
        <v>34.4</v>
      </c>
      <c r="BJ754" s="354">
        <v>41.93</v>
      </c>
      <c r="BK754" s="374">
        <v>-8.0589220557300677E-3</v>
      </c>
      <c r="BL754" s="374">
        <v>-3.3137000278267324E-3</v>
      </c>
      <c r="BM754" s="354">
        <v>0</v>
      </c>
      <c r="BN754" s="354">
        <v>0</v>
      </c>
      <c r="BO754" s="374">
        <v>0</v>
      </c>
      <c r="BP754" s="374">
        <v>5.9025603227003648E-2</v>
      </c>
      <c r="BQ754" s="374">
        <v>5.8822605209140497E-2</v>
      </c>
      <c r="BR754" s="354">
        <v>168</v>
      </c>
      <c r="BS754" s="354">
        <v>168.52</v>
      </c>
      <c r="BT754" s="354">
        <v>164.87</v>
      </c>
      <c r="BU754" s="354" t="s">
        <v>100</v>
      </c>
      <c r="BV754" s="354">
        <v>164.97</v>
      </c>
      <c r="BW754" s="354">
        <v>119.87</v>
      </c>
      <c r="BX754" s="354">
        <v>40.93</v>
      </c>
      <c r="BY754" s="354">
        <v>40.78</v>
      </c>
      <c r="BZ754" s="354">
        <v>-828.05172413793105</v>
      </c>
      <c r="CA754" s="354">
        <v>0</v>
      </c>
      <c r="CB754" s="354">
        <v>0.12207763945117654</v>
      </c>
      <c r="CC754" s="354">
        <v>-0.3817576529948763</v>
      </c>
      <c r="CD754" s="354">
        <v>0</v>
      </c>
      <c r="CE754" s="354">
        <v>9.74</v>
      </c>
      <c r="CF754" s="354">
        <v>8.66</v>
      </c>
      <c r="CG754" s="354">
        <v>8.02</v>
      </c>
      <c r="CH754" s="353" t="s">
        <v>100</v>
      </c>
      <c r="CI754" s="353">
        <v>415.8</v>
      </c>
    </row>
    <row r="755" spans="1:87" ht="13.5" thickBot="1">
      <c r="A755" s="353" t="s">
        <v>1746</v>
      </c>
      <c r="B755" s="353" t="s">
        <v>1747</v>
      </c>
      <c r="C755" s="353" t="s">
        <v>96</v>
      </c>
      <c r="D755" s="353" t="s">
        <v>129</v>
      </c>
      <c r="E755" s="353" t="s">
        <v>510</v>
      </c>
      <c r="F755" s="353" t="s">
        <v>105</v>
      </c>
      <c r="G755" s="353">
        <v>12</v>
      </c>
      <c r="H755" s="353">
        <v>202112</v>
      </c>
      <c r="I755" s="353">
        <v>20221101</v>
      </c>
      <c r="J755" s="353">
        <v>20230214</v>
      </c>
      <c r="K755" s="354">
        <v>7386.92</v>
      </c>
      <c r="L755" s="354">
        <v>255.67</v>
      </c>
      <c r="M755" s="354">
        <v>28.89</v>
      </c>
      <c r="N755" s="354">
        <v>1.55</v>
      </c>
      <c r="O755" s="354">
        <v>-0.75</v>
      </c>
      <c r="P755" s="354">
        <v>-0.66</v>
      </c>
      <c r="Q755" s="354">
        <v>-0.98</v>
      </c>
      <c r="R755" s="354">
        <v>20</v>
      </c>
      <c r="S755" s="354">
        <v>10.17</v>
      </c>
      <c r="T755" s="354">
        <v>33.200000000000003</v>
      </c>
      <c r="U755" s="354">
        <v>-1.83</v>
      </c>
      <c r="V755" s="354">
        <v>-1.93</v>
      </c>
      <c r="W755" s="354">
        <v>-2.41</v>
      </c>
      <c r="X755" s="354">
        <v>-2.25</v>
      </c>
      <c r="Y755" s="374">
        <f t="shared" si="26"/>
        <v>0.24870466321243545</v>
      </c>
      <c r="Z755" s="374">
        <f t="shared" si="27"/>
        <v>-6.6390041493776031E-2</v>
      </c>
      <c r="AA755" s="354"/>
      <c r="AB755" s="354">
        <v>14.32</v>
      </c>
      <c r="AC755" s="354"/>
      <c r="AD755" s="354"/>
      <c r="AE755" s="354"/>
      <c r="AF755" s="354"/>
      <c r="AG755" s="354">
        <v>12.341449096579808</v>
      </c>
      <c r="AH755" s="354">
        <v>-1.786345345102244</v>
      </c>
      <c r="AI755" s="354">
        <v>-0.24679071980449471</v>
      </c>
      <c r="AJ755" s="354">
        <v>-0.48341363361072787</v>
      </c>
      <c r="AK755" s="354">
        <v>-1027.8344347832328</v>
      </c>
      <c r="AL755" s="354"/>
      <c r="AM755" s="354">
        <v>15.71</v>
      </c>
      <c r="AN755" s="354">
        <v>21.2</v>
      </c>
      <c r="AO755" s="354">
        <v>19.380336303587729</v>
      </c>
      <c r="AP755" s="354">
        <v>-146.55532654669386</v>
      </c>
      <c r="AQ755" s="354">
        <v>-969.16705034453059</v>
      </c>
      <c r="AR755" s="354">
        <v>-494.77593790399413</v>
      </c>
      <c r="AS755" s="354">
        <v>15.147161277877103</v>
      </c>
      <c r="AT755" s="354">
        <v>16.27</v>
      </c>
      <c r="AU755" s="354">
        <v>66.16</v>
      </c>
      <c r="AV755" s="354">
        <v>102.28</v>
      </c>
      <c r="AW755" s="354">
        <v>233.39</v>
      </c>
      <c r="AX755" s="354">
        <v>383.52</v>
      </c>
      <c r="AY755" s="374">
        <v>1.0228113814232846</v>
      </c>
      <c r="AZ755" s="374">
        <v>0.26503854692935686</v>
      </c>
      <c r="BA755" s="374">
        <v>0.29102618844292627</v>
      </c>
      <c r="BB755" s="374">
        <v>0.29681336364063465</v>
      </c>
      <c r="BC755" s="374">
        <v>0.29102618844292627</v>
      </c>
      <c r="BD755" s="354">
        <v>-17.52</v>
      </c>
      <c r="BE755" s="374">
        <v>-0.10262383111125981</v>
      </c>
      <c r="BF755" s="374">
        <v>-9.5582562276905481E-2</v>
      </c>
      <c r="BG755" s="354">
        <v>-16.95</v>
      </c>
      <c r="BH755" s="354">
        <v>-50.08</v>
      </c>
      <c r="BI755" s="354">
        <v>-14.36</v>
      </c>
      <c r="BJ755" s="354">
        <v>-39.65</v>
      </c>
      <c r="BK755" s="374">
        <v>0.95879988515647441</v>
      </c>
      <c r="BL755" s="374">
        <v>-1.9173025141092107E-2</v>
      </c>
      <c r="BM755" s="354">
        <v>0</v>
      </c>
      <c r="BN755" s="354">
        <v>0</v>
      </c>
      <c r="BO755" s="374">
        <v>0</v>
      </c>
      <c r="BP755" s="374">
        <v>-7.0422823665625012E-3</v>
      </c>
      <c r="BQ755" s="374">
        <v>-1.9057542916136871E-3</v>
      </c>
      <c r="BR755" s="354">
        <v>-39.840000000000003</v>
      </c>
      <c r="BS755" s="354">
        <v>-38.369999999999997</v>
      </c>
      <c r="BT755" s="354">
        <v>-40.57</v>
      </c>
      <c r="BU755" s="354">
        <v>15.8</v>
      </c>
      <c r="BV755" s="354">
        <v>-42.04</v>
      </c>
      <c r="BW755" s="354">
        <v>26.5</v>
      </c>
      <c r="BX755" s="354">
        <v>-14.47</v>
      </c>
      <c r="BY755" s="354">
        <v>-14.47</v>
      </c>
      <c r="BZ755" s="354">
        <v>-22.157110609480817</v>
      </c>
      <c r="CA755" s="354">
        <v>0</v>
      </c>
      <c r="CB755" s="354">
        <v>0.1086568737287284</v>
      </c>
      <c r="CC755" s="354">
        <v>8.8715538575087916</v>
      </c>
      <c r="CD755" s="354">
        <v>0</v>
      </c>
      <c r="CE755" s="354">
        <v>10.050000000000001</v>
      </c>
      <c r="CF755" s="354">
        <v>6.08</v>
      </c>
      <c r="CG755" s="354">
        <v>5.26</v>
      </c>
      <c r="CH755" s="353" t="s">
        <v>100</v>
      </c>
      <c r="CI755" s="353">
        <v>229.05</v>
      </c>
    </row>
    <row r="756" spans="1:87" ht="13.5" thickBot="1">
      <c r="A756" s="353" t="s">
        <v>1748</v>
      </c>
      <c r="B756" s="353" t="s">
        <v>1749</v>
      </c>
      <c r="C756" s="353" t="s">
        <v>96</v>
      </c>
      <c r="D756" s="353" t="s">
        <v>143</v>
      </c>
      <c r="E756" s="353" t="s">
        <v>144</v>
      </c>
      <c r="F756" s="353" t="s">
        <v>105</v>
      </c>
      <c r="G756" s="353">
        <v>6</v>
      </c>
      <c r="H756" s="353">
        <v>202206</v>
      </c>
      <c r="I756" s="353">
        <v>20220728</v>
      </c>
      <c r="J756" s="353"/>
      <c r="K756" s="354">
        <v>103945.41</v>
      </c>
      <c r="L756" s="354">
        <v>182.53</v>
      </c>
      <c r="M756" s="354">
        <v>569.47</v>
      </c>
      <c r="N756" s="354">
        <v>0.67</v>
      </c>
      <c r="O756" s="354"/>
      <c r="P756" s="354"/>
      <c r="Q756" s="354"/>
      <c r="R756" s="354"/>
      <c r="S756" s="354"/>
      <c r="T756" s="354"/>
      <c r="U756" s="354"/>
      <c r="V756" s="354">
        <v>7.12</v>
      </c>
      <c r="W756" s="354">
        <v>8.3000000000000007</v>
      </c>
      <c r="X756" s="354">
        <v>8.9600000000000009</v>
      </c>
      <c r="Y756" s="374">
        <f t="shared" si="26"/>
        <v>0.16573033707865181</v>
      </c>
      <c r="Z756" s="374">
        <f t="shared" si="27"/>
        <v>7.9518072289156638E-2</v>
      </c>
      <c r="AA756" s="354"/>
      <c r="AB756" s="354">
        <v>8.6199999999999992</v>
      </c>
      <c r="AC756" s="354"/>
      <c r="AD756" s="354">
        <v>22</v>
      </c>
      <c r="AE756" s="354">
        <v>20.37</v>
      </c>
      <c r="AF756" s="354">
        <v>2.5499999999999998</v>
      </c>
      <c r="AG756" s="354">
        <v>7.918225918225918</v>
      </c>
      <c r="AH756" s="354">
        <v>0.7789327789327789</v>
      </c>
      <c r="AI756" s="354">
        <v>0</v>
      </c>
      <c r="AJ756" s="354">
        <v>0</v>
      </c>
      <c r="AK756" s="354">
        <v>0</v>
      </c>
      <c r="AL756" s="354">
        <v>20.61</v>
      </c>
      <c r="AM756" s="354">
        <v>9</v>
      </c>
      <c r="AN756" s="354"/>
      <c r="AO756" s="354">
        <v>24.992559075792052</v>
      </c>
      <c r="AP756" s="354">
        <v>195.99518188057652</v>
      </c>
      <c r="AQ756" s="354">
        <v>0</v>
      </c>
      <c r="AR756" s="354">
        <v>0</v>
      </c>
      <c r="AS756" s="354">
        <v>3.5148995148995148</v>
      </c>
      <c r="AT756" s="354">
        <v>20.28</v>
      </c>
      <c r="AU756" s="354"/>
      <c r="AV756" s="354">
        <v>9.17</v>
      </c>
      <c r="AW756" s="354">
        <v>19427.8</v>
      </c>
      <c r="AX756" s="354">
        <v>20322.95</v>
      </c>
      <c r="AY756" s="374">
        <v>8.3475153165418647E-2</v>
      </c>
      <c r="AZ756" s="374">
        <v>0.88786373314407385</v>
      </c>
      <c r="BA756" s="374">
        <v>0.74590547496490411</v>
      </c>
      <c r="BB756" s="374">
        <v>0.89351081530782017</v>
      </c>
      <c r="BC756" s="374">
        <v>0.74590547496490411</v>
      </c>
      <c r="BD756" s="354"/>
      <c r="BE756" s="374">
        <v>5.777587803661751E-2</v>
      </c>
      <c r="BF756" s="374">
        <v>1.53905137473984E-2</v>
      </c>
      <c r="BG756" s="354"/>
      <c r="BH756" s="354"/>
      <c r="BI756" s="354"/>
      <c r="BJ756" s="354"/>
      <c r="BK756" s="374">
        <v>0</v>
      </c>
      <c r="BL756" s="374">
        <v>-5.426220899702433E-2</v>
      </c>
      <c r="BM756" s="354">
        <v>2.29</v>
      </c>
      <c r="BN756" s="354">
        <v>2.25</v>
      </c>
      <c r="BO756" s="374">
        <v>3.6070641472419926</v>
      </c>
      <c r="BP756" s="374">
        <v>5.9657341161663052E-3</v>
      </c>
      <c r="BQ756" s="374">
        <v>0</v>
      </c>
      <c r="BR756" s="354">
        <v>7062.82</v>
      </c>
      <c r="BS756" s="354">
        <v>8164.97</v>
      </c>
      <c r="BT756" s="354">
        <v>5529.14</v>
      </c>
      <c r="BU756" s="354">
        <v>20234.05</v>
      </c>
      <c r="BV756" s="354">
        <v>4324.74</v>
      </c>
      <c r="BW756" s="354">
        <v>20.8</v>
      </c>
      <c r="BX756" s="354"/>
      <c r="BY756" s="354"/>
      <c r="BZ756" s="354">
        <v>-4.8202080237741454</v>
      </c>
      <c r="CA756" s="354">
        <v>61.51</v>
      </c>
      <c r="CB756" s="354">
        <v>0.73945667652535874</v>
      </c>
      <c r="CC756" s="354">
        <v>18.853809196980094</v>
      </c>
      <c r="CD756" s="354">
        <v>1.6</v>
      </c>
      <c r="CE756" s="354">
        <v>1.53</v>
      </c>
      <c r="CF756" s="354">
        <v>0.69</v>
      </c>
      <c r="CG756" s="354">
        <v>0.33</v>
      </c>
      <c r="CH756" s="353" t="s">
        <v>100</v>
      </c>
      <c r="CI756" s="355">
        <v>12664.08</v>
      </c>
    </row>
    <row r="757" spans="1:87" ht="13.5" thickBot="1">
      <c r="A757" s="353" t="s">
        <v>1750</v>
      </c>
      <c r="B757" s="353" t="s">
        <v>1751</v>
      </c>
      <c r="C757" s="353" t="s">
        <v>108</v>
      </c>
      <c r="D757" s="353" t="s">
        <v>97</v>
      </c>
      <c r="E757" s="353" t="s">
        <v>1752</v>
      </c>
      <c r="F757" s="353" t="s">
        <v>99</v>
      </c>
      <c r="G757" s="353">
        <v>12</v>
      </c>
      <c r="H757" s="353">
        <v>202112</v>
      </c>
      <c r="I757" s="353">
        <v>20221027</v>
      </c>
      <c r="J757" s="353">
        <v>20230125</v>
      </c>
      <c r="K757" s="354">
        <v>112048.05</v>
      </c>
      <c r="L757" s="354">
        <v>27.15</v>
      </c>
      <c r="M757" s="354">
        <v>4127</v>
      </c>
      <c r="N757" s="354">
        <v>0.75</v>
      </c>
      <c r="O757" s="354">
        <v>0.34</v>
      </c>
      <c r="P757" s="354">
        <v>0.2</v>
      </c>
      <c r="Q757" s="354">
        <v>0.31</v>
      </c>
      <c r="R757" s="354">
        <v>73.53</v>
      </c>
      <c r="S757" s="354">
        <v>-57.97</v>
      </c>
      <c r="T757" s="354">
        <v>11.35</v>
      </c>
      <c r="U757" s="354">
        <v>2.84</v>
      </c>
      <c r="V757" s="354">
        <v>5.28</v>
      </c>
      <c r="W757" s="354">
        <v>1.95</v>
      </c>
      <c r="X757" s="354">
        <v>1.9</v>
      </c>
      <c r="Y757" s="374">
        <f t="shared" si="26"/>
        <v>-0.63068181818181823</v>
      </c>
      <c r="Z757" s="374">
        <f t="shared" si="27"/>
        <v>-2.5641025641025661E-2</v>
      </c>
      <c r="AA757" s="354">
        <v>2.85</v>
      </c>
      <c r="AB757" s="354">
        <v>7.5</v>
      </c>
      <c r="AC757" s="354">
        <v>9.56</v>
      </c>
      <c r="AD757" s="354">
        <v>13.89</v>
      </c>
      <c r="AE757" s="354">
        <v>14.3</v>
      </c>
      <c r="AF757" s="354">
        <v>1.85</v>
      </c>
      <c r="AG757" s="354">
        <v>16.886838271005342</v>
      </c>
      <c r="AH757" s="354">
        <v>3.2299660029140358</v>
      </c>
      <c r="AI757" s="354">
        <v>3.2848470131131617</v>
      </c>
      <c r="AJ757" s="354">
        <v>-3.267605633802817</v>
      </c>
      <c r="AK757" s="354">
        <v>8.2652251053448662</v>
      </c>
      <c r="AL757" s="354">
        <v>3.24</v>
      </c>
      <c r="AM757" s="354">
        <v>1.1200000000000001</v>
      </c>
      <c r="AN757" s="354">
        <v>1.61</v>
      </c>
      <c r="AO757" s="354">
        <v>2.1109821685360943</v>
      </c>
      <c r="AP757" s="354">
        <v>5.2551621679673515</v>
      </c>
      <c r="AQ757" s="354">
        <v>10.852199305093515</v>
      </c>
      <c r="AR757" s="354">
        <v>-10.90946046373365</v>
      </c>
      <c r="AS757" s="354">
        <v>5.4781447304516755</v>
      </c>
      <c r="AT757" s="354">
        <v>24.2</v>
      </c>
      <c r="AU757" s="354">
        <v>3.62</v>
      </c>
      <c r="AV757" s="354">
        <v>1.49</v>
      </c>
      <c r="AW757" s="354">
        <v>79024</v>
      </c>
      <c r="AX757" s="354">
        <v>63626.8</v>
      </c>
      <c r="AY757" s="374">
        <v>1.4858669269395251E-2</v>
      </c>
      <c r="AZ757" s="374">
        <v>-4.9332503947557296E-2</v>
      </c>
      <c r="BA757" s="374">
        <v>-0.17830897879888505</v>
      </c>
      <c r="BB757" s="374">
        <v>-1.8072289156626654E-2</v>
      </c>
      <c r="BC757" s="374">
        <v>-0.17830897879888505</v>
      </c>
      <c r="BD757" s="354">
        <v>11.67</v>
      </c>
      <c r="BE757" s="374">
        <v>5.7506053268765137E-2</v>
      </c>
      <c r="BF757" s="374">
        <v>7.8903501747017615E-2</v>
      </c>
      <c r="BG757" s="354">
        <v>8.6999999999999993</v>
      </c>
      <c r="BH757" s="354">
        <v>19.37</v>
      </c>
      <c r="BI757" s="354">
        <v>6.76</v>
      </c>
      <c r="BJ757" s="354">
        <v>14.71</v>
      </c>
      <c r="BK757" s="374">
        <v>-1.9947512382642123</v>
      </c>
      <c r="BL757" s="374">
        <v>-0.38802128271498421</v>
      </c>
      <c r="BM757" s="354">
        <v>5.38</v>
      </c>
      <c r="BN757" s="354">
        <v>2.65</v>
      </c>
      <c r="BO757" s="374">
        <v>0.45201714156830314</v>
      </c>
      <c r="BP757" s="374">
        <v>0.11896744025466062</v>
      </c>
      <c r="BQ757" s="374">
        <v>-0.1203537986667704</v>
      </c>
      <c r="BR757" s="354">
        <v>21703</v>
      </c>
      <c r="BS757" s="354">
        <v>33495</v>
      </c>
      <c r="BT757" s="354">
        <v>34148</v>
      </c>
      <c r="BU757" s="354">
        <v>33510</v>
      </c>
      <c r="BV757" s="354">
        <v>19868</v>
      </c>
      <c r="BW757" s="354">
        <v>-4.93</v>
      </c>
      <c r="BX757" s="354">
        <v>19.13</v>
      </c>
      <c r="BY757" s="354">
        <v>16.760000000000002</v>
      </c>
      <c r="BZ757" s="354">
        <v>6.2444608567208268</v>
      </c>
      <c r="CA757" s="354">
        <v>27.16</v>
      </c>
      <c r="CB757" s="354">
        <v>0.42870951321486378</v>
      </c>
      <c r="CC757" s="354">
        <v>1.2527385981241497</v>
      </c>
      <c r="CD757" s="354">
        <v>0.37</v>
      </c>
      <c r="CE757" s="354">
        <v>1.77</v>
      </c>
      <c r="CF757" s="354">
        <v>1.71</v>
      </c>
      <c r="CG757" s="354">
        <v>1.36</v>
      </c>
      <c r="CH757" s="353" t="s">
        <v>100</v>
      </c>
      <c r="CI757" s="355">
        <v>95391</v>
      </c>
    </row>
    <row r="758" spans="1:87" ht="13.5" thickBot="1">
      <c r="A758" s="353" t="s">
        <v>1753</v>
      </c>
      <c r="B758" s="353" t="s">
        <v>1754</v>
      </c>
      <c r="C758" s="353" t="s">
        <v>108</v>
      </c>
      <c r="D758" s="353" t="s">
        <v>176</v>
      </c>
      <c r="E758" s="353" t="s">
        <v>659</v>
      </c>
      <c r="F758" s="353" t="s">
        <v>99</v>
      </c>
      <c r="G758" s="353">
        <v>6</v>
      </c>
      <c r="H758" s="353">
        <v>202206</v>
      </c>
      <c r="I758" s="353">
        <v>20221026</v>
      </c>
      <c r="J758" s="353">
        <v>20230125</v>
      </c>
      <c r="K758" s="354">
        <v>103205</v>
      </c>
      <c r="L758" s="354">
        <v>248.79</v>
      </c>
      <c r="M758" s="354">
        <v>415</v>
      </c>
      <c r="N758" s="354">
        <v>0.83</v>
      </c>
      <c r="O758" s="354">
        <v>1.78</v>
      </c>
      <c r="P758" s="354">
        <v>1.95</v>
      </c>
      <c r="Q758" s="354">
        <v>2.4500000000000002</v>
      </c>
      <c r="R758" s="354">
        <v>4.49</v>
      </c>
      <c r="S758" s="354">
        <v>1.35</v>
      </c>
      <c r="T758" s="354">
        <v>3.46</v>
      </c>
      <c r="U758" s="354">
        <v>7.22</v>
      </c>
      <c r="V758" s="354">
        <v>6.98</v>
      </c>
      <c r="W758" s="354">
        <v>8.1300000000000008</v>
      </c>
      <c r="X758" s="354">
        <v>9.09</v>
      </c>
      <c r="Y758" s="374">
        <f t="shared" si="26"/>
        <v>0.16475644699140402</v>
      </c>
      <c r="Z758" s="374">
        <f t="shared" si="27"/>
        <v>0.11808118081180807</v>
      </c>
      <c r="AA758" s="354">
        <v>11.68</v>
      </c>
      <c r="AB758" s="354">
        <v>12</v>
      </c>
      <c r="AC758" s="354">
        <v>34.46</v>
      </c>
      <c r="AD758" s="354">
        <v>30.6</v>
      </c>
      <c r="AE758" s="354">
        <v>27.37</v>
      </c>
      <c r="AF758" s="354">
        <v>2.5499999999999998</v>
      </c>
      <c r="AG758" s="354">
        <v>39.531837916063672</v>
      </c>
      <c r="AH758" s="354">
        <v>7.3019778099372887</v>
      </c>
      <c r="AI758" s="354">
        <v>8.9138929088277852</v>
      </c>
      <c r="AJ758" s="354">
        <v>7.572841292812349</v>
      </c>
      <c r="AK758" s="354">
        <v>27.715163568471471</v>
      </c>
      <c r="AL758" s="354">
        <v>22.86</v>
      </c>
      <c r="AM758" s="354">
        <v>40.06</v>
      </c>
      <c r="AN758" s="354">
        <v>6.11</v>
      </c>
      <c r="AO758" s="354">
        <v>6.3894794965191979</v>
      </c>
      <c r="AP758" s="354">
        <v>23.020582093161284</v>
      </c>
      <c r="AQ758" s="354">
        <v>28.336426116838489</v>
      </c>
      <c r="AR758" s="354">
        <v>33.354438322132687</v>
      </c>
      <c r="AS758" s="354">
        <v>2.9129281234925228</v>
      </c>
      <c r="AT758" s="354">
        <v>6.21</v>
      </c>
      <c r="AU758" s="354">
        <v>4.95</v>
      </c>
      <c r="AV758" s="354">
        <v>9.9499999999999993</v>
      </c>
      <c r="AW758" s="354">
        <v>16498.3</v>
      </c>
      <c r="AX758" s="354">
        <v>17939.07</v>
      </c>
      <c r="AY758" s="374">
        <v>2.8485654361266089E-2</v>
      </c>
      <c r="AZ758" s="374">
        <v>5.3517129535779445E-2</v>
      </c>
      <c r="BA758" s="374">
        <v>0.11773541305603698</v>
      </c>
      <c r="BB758" s="374">
        <v>6.4572425828970187E-2</v>
      </c>
      <c r="BC758" s="374">
        <v>0.11773541305603698</v>
      </c>
      <c r="BD758" s="354">
        <v>80.5</v>
      </c>
      <c r="BE758" s="374">
        <v>0.4782524136972981</v>
      </c>
      <c r="BF758" s="374">
        <v>6.7281536136545472E-2</v>
      </c>
      <c r="BG758" s="354">
        <v>44.87</v>
      </c>
      <c r="BH758" s="354">
        <v>34.94</v>
      </c>
      <c r="BI758" s="354">
        <v>5.03</v>
      </c>
      <c r="BJ758" s="354">
        <v>5.3</v>
      </c>
      <c r="BK758" s="374">
        <v>-0.15044511188678736</v>
      </c>
      <c r="BL758" s="374">
        <v>-3.3923330831792747E-2</v>
      </c>
      <c r="BM758" s="354">
        <v>2.0099999999999998</v>
      </c>
      <c r="BN758" s="354">
        <v>2.0499999999999998</v>
      </c>
      <c r="BO758" s="374">
        <v>0.59846799233665859</v>
      </c>
      <c r="BP758" s="374">
        <v>2.9556680064510375E-2</v>
      </c>
      <c r="BQ758" s="374">
        <v>3.0653071413933815E-2</v>
      </c>
      <c r="BR758" s="354">
        <v>3886</v>
      </c>
      <c r="BS758" s="354">
        <v>5457.3</v>
      </c>
      <c r="BT758" s="354">
        <v>4522.8999999999996</v>
      </c>
      <c r="BU758" s="354">
        <v>2987.1</v>
      </c>
      <c r="BV758" s="354">
        <v>2948.9</v>
      </c>
      <c r="BW758" s="354">
        <v>13.48</v>
      </c>
      <c r="BX758" s="354">
        <v>17.93</v>
      </c>
      <c r="BY758" s="354">
        <v>17.93</v>
      </c>
      <c r="BZ758" s="354">
        <v>30.041012216404887</v>
      </c>
      <c r="CA758" s="354">
        <v>53.69</v>
      </c>
      <c r="CB758" s="354">
        <v>0.94442970622046518</v>
      </c>
      <c r="CC758" s="354">
        <v>0.50471521839484734</v>
      </c>
      <c r="CD758" s="354">
        <v>1.1599999999999999</v>
      </c>
      <c r="CE758" s="354">
        <v>0.97</v>
      </c>
      <c r="CF758" s="354">
        <v>0.99</v>
      </c>
      <c r="CG758" s="354">
        <v>0.94</v>
      </c>
      <c r="CH758" s="353" t="s">
        <v>100</v>
      </c>
      <c r="CI758" s="355">
        <v>3225.3</v>
      </c>
    </row>
    <row r="759" spans="1:87" ht="13.5" thickBot="1">
      <c r="A759" s="353" t="s">
        <v>1755</v>
      </c>
      <c r="B759" s="353" t="s">
        <v>1756</v>
      </c>
      <c r="C759" s="353" t="s">
        <v>108</v>
      </c>
      <c r="D759" s="353" t="s">
        <v>97</v>
      </c>
      <c r="E759" s="353" t="s">
        <v>98</v>
      </c>
      <c r="F759" s="353" t="s">
        <v>105</v>
      </c>
      <c r="G759" s="353">
        <v>12</v>
      </c>
      <c r="H759" s="353">
        <v>202112</v>
      </c>
      <c r="I759" s="353">
        <v>20221027</v>
      </c>
      <c r="J759" s="353">
        <v>20230126</v>
      </c>
      <c r="K759" s="354">
        <v>5059.53</v>
      </c>
      <c r="L759" s="354">
        <v>38.75</v>
      </c>
      <c r="M759" s="354">
        <v>131</v>
      </c>
      <c r="N759" s="354">
        <v>1.07</v>
      </c>
      <c r="O759" s="354">
        <v>0.55000000000000004</v>
      </c>
      <c r="P759" s="354">
        <v>0.63</v>
      </c>
      <c r="Q759" s="354">
        <v>0.49</v>
      </c>
      <c r="R759" s="354">
        <v>-3.64</v>
      </c>
      <c r="S759" s="354">
        <v>5.88</v>
      </c>
      <c r="T759" s="354">
        <v>0.17</v>
      </c>
      <c r="U759" s="354">
        <v>1.5</v>
      </c>
      <c r="V759" s="354">
        <v>1.65</v>
      </c>
      <c r="W759" s="354">
        <v>1.92</v>
      </c>
      <c r="X759" s="354">
        <v>2.48</v>
      </c>
      <c r="Y759" s="374">
        <f t="shared" si="26"/>
        <v>0.16363636363636358</v>
      </c>
      <c r="Z759" s="374">
        <f t="shared" si="27"/>
        <v>0.29166666666666674</v>
      </c>
      <c r="AA759" s="354">
        <v>3.42</v>
      </c>
      <c r="AB759" s="354"/>
      <c r="AC759" s="354">
        <v>20.399999999999999</v>
      </c>
      <c r="AD759" s="354">
        <v>20.18</v>
      </c>
      <c r="AE759" s="354">
        <v>15.59</v>
      </c>
      <c r="AF759" s="354"/>
      <c r="AG759" s="354">
        <v>12.339371724576656</v>
      </c>
      <c r="AH759" s="354">
        <v>1.0595937717730453</v>
      </c>
      <c r="AI759" s="354">
        <v>0.36755172518251494</v>
      </c>
      <c r="AJ759" s="354">
        <v>-7.3399775832298328E-2</v>
      </c>
      <c r="AK759" s="354">
        <v>103.74050069025201</v>
      </c>
      <c r="AL759" s="354">
        <v>19.32</v>
      </c>
      <c r="AM759" s="354">
        <v>4.5</v>
      </c>
      <c r="AN759" s="354">
        <v>3.11</v>
      </c>
      <c r="AO759" s="354">
        <v>3.3749363054979322</v>
      </c>
      <c r="AP759" s="354">
        <v>20.33443303848771</v>
      </c>
      <c r="AQ759" s="354">
        <v>113.3026748810088</v>
      </c>
      <c r="AR759" s="354">
        <v>-567.36676846884029</v>
      </c>
      <c r="AS759" s="354">
        <v>1.1284268880070281</v>
      </c>
      <c r="AT759" s="354">
        <v>8.6</v>
      </c>
      <c r="AU759" s="354">
        <v>3.26</v>
      </c>
      <c r="AV759" s="354">
        <v>14.22</v>
      </c>
      <c r="AW759" s="354">
        <v>1469.68</v>
      </c>
      <c r="AX759" s="354">
        <v>1659.28</v>
      </c>
      <c r="AY759" s="374">
        <v>0.14223527226462709</v>
      </c>
      <c r="AZ759" s="374">
        <v>-0.3782846880459978</v>
      </c>
      <c r="BA759" s="374">
        <v>-0.40784264595339514</v>
      </c>
      <c r="BB759" s="374">
        <v>-0.38057510149788271</v>
      </c>
      <c r="BC759" s="374">
        <v>-0.40784264595339514</v>
      </c>
      <c r="BD759" s="354">
        <v>16.91</v>
      </c>
      <c r="BE759" s="374">
        <v>9.9914516467956876E-2</v>
      </c>
      <c r="BF759" s="374">
        <v>6.9065417977257418E-2</v>
      </c>
      <c r="BG759" s="354">
        <v>12.54</v>
      </c>
      <c r="BH759" s="354">
        <v>12.58</v>
      </c>
      <c r="BI759" s="354">
        <v>9.2799999999999994</v>
      </c>
      <c r="BJ759" s="354">
        <v>9.15</v>
      </c>
      <c r="BK759" s="374">
        <v>-1.1996991737580616</v>
      </c>
      <c r="BL759" s="374">
        <v>-3.5735328415186514E-2</v>
      </c>
      <c r="BM759" s="354">
        <v>2.89</v>
      </c>
      <c r="BN759" s="354">
        <v>2.4700000000000002</v>
      </c>
      <c r="BO759" s="374">
        <v>1.0570088555030628</v>
      </c>
      <c r="BP759" s="374">
        <v>2.7788979065645036E-2</v>
      </c>
      <c r="BQ759" s="374">
        <v>-1.9249875644452748E-3</v>
      </c>
      <c r="BR759" s="354">
        <v>103.57</v>
      </c>
      <c r="BS759" s="354">
        <v>202.98</v>
      </c>
      <c r="BT759" s="354">
        <v>264.45999999999998</v>
      </c>
      <c r="BU759" s="354">
        <v>300</v>
      </c>
      <c r="BV759" s="354">
        <v>89.32</v>
      </c>
      <c r="BW759" s="354">
        <v>-37.83</v>
      </c>
      <c r="BX759" s="354">
        <v>8.59</v>
      </c>
      <c r="BY759" s="354">
        <v>12.25</v>
      </c>
      <c r="BZ759" s="354">
        <v>24.749148385338604</v>
      </c>
      <c r="CA759" s="354">
        <v>32.57</v>
      </c>
      <c r="CB759" s="354">
        <v>0.49968025422906087</v>
      </c>
      <c r="CC759" s="354">
        <v>1.7161235689140018</v>
      </c>
      <c r="CD759" s="354">
        <v>0.48</v>
      </c>
      <c r="CE759" s="354">
        <v>2.4500000000000002</v>
      </c>
      <c r="CF759" s="354">
        <v>1.44</v>
      </c>
      <c r="CG759" s="354">
        <v>0.68</v>
      </c>
      <c r="CH759" s="353" t="s">
        <v>100</v>
      </c>
      <c r="CI759" s="355">
        <v>1223.7</v>
      </c>
    </row>
    <row r="760" spans="1:87" ht="13.5" thickBot="1">
      <c r="A760" s="353" t="s">
        <v>1757</v>
      </c>
      <c r="B760" s="353" t="s">
        <v>1758</v>
      </c>
      <c r="C760" s="353" t="s">
        <v>108</v>
      </c>
      <c r="D760" s="353" t="s">
        <v>129</v>
      </c>
      <c r="E760" s="353" t="s">
        <v>409</v>
      </c>
      <c r="F760" s="353" t="s">
        <v>105</v>
      </c>
      <c r="G760" s="353">
        <v>12</v>
      </c>
      <c r="H760" s="353">
        <v>202112</v>
      </c>
      <c r="I760" s="353">
        <v>20221109</v>
      </c>
      <c r="J760" s="353">
        <v>20230223</v>
      </c>
      <c r="K760" s="354">
        <v>5426.32</v>
      </c>
      <c r="L760" s="354">
        <v>38.200000000000003</v>
      </c>
      <c r="M760" s="354">
        <v>142</v>
      </c>
      <c r="N760" s="354">
        <v>0.53</v>
      </c>
      <c r="O760" s="354">
        <v>-0.74</v>
      </c>
      <c r="P760" s="354">
        <v>-0.83</v>
      </c>
      <c r="Q760" s="354">
        <v>-0.27</v>
      </c>
      <c r="R760" s="354">
        <v>55.41</v>
      </c>
      <c r="S760" s="354">
        <v>-21.31</v>
      </c>
      <c r="T760" s="354">
        <v>35.67</v>
      </c>
      <c r="U760" s="354">
        <v>-0.12</v>
      </c>
      <c r="V760" s="354">
        <v>-0.97</v>
      </c>
      <c r="W760" s="354">
        <v>-2.31</v>
      </c>
      <c r="X760" s="354">
        <v>-1.7</v>
      </c>
      <c r="Y760" s="374">
        <f t="shared" si="26"/>
        <v>1.3814432989690721</v>
      </c>
      <c r="Z760" s="374">
        <f t="shared" si="27"/>
        <v>-0.26406926406926412</v>
      </c>
      <c r="AA760" s="354"/>
      <c r="AB760" s="354"/>
      <c r="AC760" s="354"/>
      <c r="AD760" s="354"/>
      <c r="AE760" s="354"/>
      <c r="AF760" s="354"/>
      <c r="AG760" s="354">
        <v>6.1620985915492961</v>
      </c>
      <c r="AH760" s="354">
        <v>0.21114084507042252</v>
      </c>
      <c r="AI760" s="354">
        <v>0.29802570422535213</v>
      </c>
      <c r="AJ760" s="354">
        <v>0.23405057042253519</v>
      </c>
      <c r="AK760" s="354">
        <v>129.72035449253477</v>
      </c>
      <c r="AL760" s="354">
        <v>405.76</v>
      </c>
      <c r="AM760" s="354">
        <v>9.1199999999999992</v>
      </c>
      <c r="AN760" s="354">
        <v>6.19</v>
      </c>
      <c r="AO760" s="354">
        <v>5.4418194825706427</v>
      </c>
      <c r="AP760" s="354">
        <v>100.39122213796544</v>
      </c>
      <c r="AQ760" s="354">
        <v>112.51723490151736</v>
      </c>
      <c r="AR760" s="354">
        <v>143.27257612949359</v>
      </c>
      <c r="AS760" s="354">
        <v>25.694859154929578</v>
      </c>
      <c r="AT760" s="354">
        <v>4.1900000000000004</v>
      </c>
      <c r="AU760" s="354">
        <v>8.41</v>
      </c>
      <c r="AV760" s="354">
        <v>11.11</v>
      </c>
      <c r="AW760" s="354">
        <v>810</v>
      </c>
      <c r="AX760" s="354">
        <v>600.01</v>
      </c>
      <c r="AY760" s="374">
        <v>0.1113341670506154</v>
      </c>
      <c r="AZ760" s="374">
        <v>0.93663220219550358</v>
      </c>
      <c r="BA760" s="374">
        <v>0.82458362873513791</v>
      </c>
      <c r="BB760" s="374">
        <v>0.93808049535603721</v>
      </c>
      <c r="BC760" s="374">
        <v>0.82458362873513791</v>
      </c>
      <c r="BD760" s="354">
        <v>1.18</v>
      </c>
      <c r="BE760" s="374">
        <v>7.8604651162790702E-3</v>
      </c>
      <c r="BF760" s="374">
        <v>1.237902559867878E-2</v>
      </c>
      <c r="BG760" s="354">
        <v>0.42</v>
      </c>
      <c r="BH760" s="354">
        <v>0.93</v>
      </c>
      <c r="BI760" s="354">
        <v>0.32</v>
      </c>
      <c r="BJ760" s="354">
        <v>0.68</v>
      </c>
      <c r="BK760" s="374">
        <v>-0.21466314111766047</v>
      </c>
      <c r="BL760" s="374">
        <v>-1.0382036712387631E-2</v>
      </c>
      <c r="BM760" s="354">
        <v>0</v>
      </c>
      <c r="BN760" s="354">
        <v>0</v>
      </c>
      <c r="BO760" s="374">
        <v>0</v>
      </c>
      <c r="BP760" s="374">
        <v>5.4614807312576962E-3</v>
      </c>
      <c r="BQ760" s="374">
        <v>6.0540757998586462E-3</v>
      </c>
      <c r="BR760" s="354">
        <v>-19.8</v>
      </c>
      <c r="BS760" s="354">
        <v>22.5</v>
      </c>
      <c r="BT760" s="354">
        <v>13.29</v>
      </c>
      <c r="BU760" s="354">
        <v>1247.52</v>
      </c>
      <c r="BV760" s="354">
        <v>-28.6</v>
      </c>
      <c r="BW760" s="354">
        <v>93.56</v>
      </c>
      <c r="BX760" s="354">
        <v>0.91</v>
      </c>
      <c r="BY760" s="354">
        <v>0.91</v>
      </c>
      <c r="BZ760" s="354">
        <v>7.3954619124797407</v>
      </c>
      <c r="CA760" s="354">
        <v>67.760000000000005</v>
      </c>
      <c r="CB760" s="354">
        <v>0.75474814203137908</v>
      </c>
      <c r="CC760" s="354">
        <v>-15.349134751128906</v>
      </c>
      <c r="CD760" s="354">
        <v>2.1</v>
      </c>
      <c r="CE760" s="354">
        <v>7.59</v>
      </c>
      <c r="CF760" s="354">
        <v>9.65</v>
      </c>
      <c r="CG760" s="354">
        <v>9.39</v>
      </c>
      <c r="CH760" s="353" t="s">
        <v>100</v>
      </c>
      <c r="CI760" s="353">
        <v>771.74</v>
      </c>
    </row>
    <row r="761" spans="1:87" ht="13.5" thickBot="1">
      <c r="A761" s="353" t="s">
        <v>1759</v>
      </c>
      <c r="B761" s="353" t="s">
        <v>1760</v>
      </c>
      <c r="C761" s="353" t="s">
        <v>96</v>
      </c>
      <c r="D761" s="353" t="s">
        <v>97</v>
      </c>
      <c r="E761" s="353" t="s">
        <v>173</v>
      </c>
      <c r="F761" s="353" t="s">
        <v>105</v>
      </c>
      <c r="G761" s="353">
        <v>1</v>
      </c>
      <c r="H761" s="353">
        <v>202201</v>
      </c>
      <c r="I761" s="353">
        <v>20221201</v>
      </c>
      <c r="J761" s="353"/>
      <c r="K761" s="354">
        <v>6651.99</v>
      </c>
      <c r="L761" s="354">
        <v>12.82</v>
      </c>
      <c r="M761" s="354">
        <v>519</v>
      </c>
      <c r="N761" s="354"/>
      <c r="O761" s="354">
        <v>-0.06</v>
      </c>
      <c r="P761" s="354">
        <v>-0.05</v>
      </c>
      <c r="Q761" s="354">
        <v>-0.06</v>
      </c>
      <c r="R761" s="354">
        <v>66.67</v>
      </c>
      <c r="S761" s="354">
        <v>33.33</v>
      </c>
      <c r="T761" s="354">
        <v>38.54</v>
      </c>
      <c r="U761" s="354">
        <v>-0.43</v>
      </c>
      <c r="V761" s="354">
        <v>-0.45</v>
      </c>
      <c r="W761" s="354">
        <v>-0.16</v>
      </c>
      <c r="X761" s="354">
        <v>-0.17</v>
      </c>
      <c r="Y761" s="374">
        <f t="shared" si="26"/>
        <v>-0.64444444444444438</v>
      </c>
      <c r="Z761" s="374">
        <f t="shared" si="27"/>
        <v>6.25E-2</v>
      </c>
      <c r="AA761" s="354"/>
      <c r="AB761" s="354"/>
      <c r="AC761" s="354"/>
      <c r="AD761" s="354"/>
      <c r="AE761" s="354"/>
      <c r="AF761" s="354"/>
      <c r="AG761" s="354">
        <v>1.1455203928668003</v>
      </c>
      <c r="AH761" s="354">
        <v>-0.86456279620559939</v>
      </c>
      <c r="AI761" s="354">
        <v>-0.28448870799187947</v>
      </c>
      <c r="AJ761" s="354">
        <v>-0.35541487346450329</v>
      </c>
      <c r="AK761" s="354">
        <v>-44.887546117874422</v>
      </c>
      <c r="AL761" s="354"/>
      <c r="AM761" s="354">
        <v>7.08</v>
      </c>
      <c r="AN761" s="354">
        <v>11.24</v>
      </c>
      <c r="AO761" s="354">
        <v>10.60840019715406</v>
      </c>
      <c r="AP761" s="354">
        <v>-14.705633419763528</v>
      </c>
      <c r="AQ761" s="354">
        <v>-42.715715668683181</v>
      </c>
      <c r="AR761" s="354">
        <v>-34.191418730105127</v>
      </c>
      <c r="AS761" s="354">
        <v>1.4303614376252278</v>
      </c>
      <c r="AT761" s="354">
        <v>1.81</v>
      </c>
      <c r="AU761" s="354"/>
      <c r="AV761" s="354">
        <v>71.400000000000006</v>
      </c>
      <c r="AW761" s="354">
        <v>428.35</v>
      </c>
      <c r="AX761" s="354">
        <v>637.48</v>
      </c>
      <c r="AY761" s="374">
        <v>1.0848871647269844</v>
      </c>
      <c r="AZ761" s="374">
        <v>6.6671402692430645E-2</v>
      </c>
      <c r="BA761" s="374">
        <v>8.0498468075393514E-2</v>
      </c>
      <c r="BB761" s="374">
        <v>1.0520911377464344E-2</v>
      </c>
      <c r="BC761" s="374">
        <v>8.0498468075393514E-2</v>
      </c>
      <c r="BD761" s="354">
        <v>-21.98</v>
      </c>
      <c r="BE761" s="374">
        <v>-0.38493826654927416</v>
      </c>
      <c r="BF761" s="374">
        <v>-0.28812657179244661</v>
      </c>
      <c r="BG761" s="354">
        <v>-21.98</v>
      </c>
      <c r="BH761" s="354"/>
      <c r="BI761" s="354">
        <v>-13.65</v>
      </c>
      <c r="BJ761" s="354"/>
      <c r="BK761" s="374">
        <v>0.24931100419862132</v>
      </c>
      <c r="BL761" s="374">
        <v>-6.1916108970459002E-2</v>
      </c>
      <c r="BM761" s="354">
        <v>0</v>
      </c>
      <c r="BN761" s="354"/>
      <c r="BO761" s="374">
        <v>0</v>
      </c>
      <c r="BP761" s="374">
        <v>-6.7702646531370356E-2</v>
      </c>
      <c r="BQ761" s="374">
        <v>-2.7832018282263376E-2</v>
      </c>
      <c r="BR761" s="354">
        <v>-353.85</v>
      </c>
      <c r="BS761" s="354">
        <v>-343.46</v>
      </c>
      <c r="BT761" s="354">
        <v>-104.87</v>
      </c>
      <c r="BU761" s="354" t="s">
        <v>100</v>
      </c>
      <c r="BV761" s="354">
        <v>-355.02</v>
      </c>
      <c r="BW761" s="354">
        <v>-68.89</v>
      </c>
      <c r="BX761" s="354">
        <v>-75.47</v>
      </c>
      <c r="BY761" s="354">
        <v>-35.71</v>
      </c>
      <c r="BZ761" s="354">
        <v>-64.72529048916941</v>
      </c>
      <c r="CA761" s="354">
        <v>0</v>
      </c>
      <c r="CB761" s="354">
        <v>0.39370070104039923</v>
      </c>
      <c r="CC761" s="354">
        <v>0.7476906786113382</v>
      </c>
      <c r="CD761" s="354">
        <v>0</v>
      </c>
      <c r="CE761" s="354">
        <v>2.5499999999999998</v>
      </c>
      <c r="CF761" s="354">
        <v>3.15</v>
      </c>
      <c r="CG761" s="354">
        <v>2.91</v>
      </c>
      <c r="CH761" s="353" t="s">
        <v>100</v>
      </c>
      <c r="CI761" s="353">
        <v>988.95</v>
      </c>
    </row>
    <row r="762" spans="1:87" ht="13.5" thickBot="1">
      <c r="A762" s="353" t="s">
        <v>1761</v>
      </c>
      <c r="B762" s="353" t="s">
        <v>1762</v>
      </c>
      <c r="C762" s="353" t="s">
        <v>96</v>
      </c>
      <c r="D762" s="353" t="s">
        <v>197</v>
      </c>
      <c r="E762" s="353" t="s">
        <v>1763</v>
      </c>
      <c r="F762" s="353" t="s">
        <v>99</v>
      </c>
      <c r="G762" s="353">
        <v>12</v>
      </c>
      <c r="H762" s="353">
        <v>202112</v>
      </c>
      <c r="I762" s="353">
        <v>20221027</v>
      </c>
      <c r="J762" s="353">
        <v>20230131</v>
      </c>
      <c r="K762" s="354">
        <v>12996.18</v>
      </c>
      <c r="L762" s="354">
        <v>36.54</v>
      </c>
      <c r="M762" s="354">
        <v>356</v>
      </c>
      <c r="N762" s="354">
        <v>1.01</v>
      </c>
      <c r="O762" s="354">
        <v>1.22</v>
      </c>
      <c r="P762" s="354">
        <v>0.7</v>
      </c>
      <c r="Q762" s="354">
        <v>0.77</v>
      </c>
      <c r="R762" s="354">
        <v>-17.21</v>
      </c>
      <c r="S762" s="354">
        <v>12.73</v>
      </c>
      <c r="T762" s="354">
        <v>7.83</v>
      </c>
      <c r="U762" s="354">
        <v>3.79</v>
      </c>
      <c r="V762" s="354">
        <v>4.04</v>
      </c>
      <c r="W762" s="354">
        <v>3.7</v>
      </c>
      <c r="X762" s="354">
        <v>2.85</v>
      </c>
      <c r="Y762" s="374">
        <f t="shared" si="26"/>
        <v>-8.4158415841584122E-2</v>
      </c>
      <c r="Z762" s="374">
        <f t="shared" si="27"/>
        <v>-0.22972972972972971</v>
      </c>
      <c r="AA762" s="354">
        <v>-5.67</v>
      </c>
      <c r="AB762" s="354"/>
      <c r="AC762" s="354">
        <v>9.64</v>
      </c>
      <c r="AD762" s="354">
        <v>9.86</v>
      </c>
      <c r="AE762" s="354">
        <v>12.81</v>
      </c>
      <c r="AF762" s="354"/>
      <c r="AG762" s="354">
        <v>52.258244829513693</v>
      </c>
      <c r="AH762" s="354">
        <v>5.3912800447177194</v>
      </c>
      <c r="AI762" s="354">
        <v>4.2481833426495248</v>
      </c>
      <c r="AJ762" s="354">
        <v>2.5013974287311349</v>
      </c>
      <c r="AK762" s="354">
        <v>8.3824065789473678</v>
      </c>
      <c r="AL762" s="354">
        <v>5.74</v>
      </c>
      <c r="AM762" s="354">
        <v>1.37</v>
      </c>
      <c r="AN762" s="354">
        <v>0.62</v>
      </c>
      <c r="AO762" s="354">
        <v>0.95535661568082164</v>
      </c>
      <c r="AP762" s="354">
        <v>6.3210396319886764</v>
      </c>
      <c r="AQ762" s="354">
        <v>11.752143421052631</v>
      </c>
      <c r="AR762" s="354">
        <v>19.958947486033519</v>
      </c>
      <c r="AS762" s="354">
        <v>1.4281721632196758</v>
      </c>
      <c r="AT762" s="354">
        <v>26.68</v>
      </c>
      <c r="AU762" s="354">
        <v>-2.2400000000000002</v>
      </c>
      <c r="AV762" s="354">
        <v>-5.91</v>
      </c>
      <c r="AW762" s="354">
        <v>19363</v>
      </c>
      <c r="AX762" s="354">
        <v>21234.99</v>
      </c>
      <c r="AY762" s="374">
        <v>-5.9135082604470361E-2</v>
      </c>
      <c r="AZ762" s="374">
        <v>2.6348547717842323</v>
      </c>
      <c r="BA762" s="374">
        <v>-0.1263408820023838</v>
      </c>
      <c r="BB762" s="374">
        <v>2.6585365853658538</v>
      </c>
      <c r="BC762" s="374">
        <v>-0.1263408820023838</v>
      </c>
      <c r="BD762" s="354">
        <v>15.47</v>
      </c>
      <c r="BE762" s="374">
        <v>6.9142572283150544E-2</v>
      </c>
      <c r="BF762" s="374">
        <v>7.8300048709206038E-2</v>
      </c>
      <c r="BG762" s="354">
        <v>9.84</v>
      </c>
      <c r="BH762" s="354">
        <v>9.8800000000000008</v>
      </c>
      <c r="BI762" s="354">
        <v>5.62</v>
      </c>
      <c r="BJ762" s="354">
        <v>5.15</v>
      </c>
      <c r="BK762" s="374">
        <v>-0.41118421052631576</v>
      </c>
      <c r="BL762" s="374">
        <v>-3.3426034870039575E-2</v>
      </c>
      <c r="BM762" s="354">
        <v>5.0599999999999996</v>
      </c>
      <c r="BN762" s="354">
        <v>4.3</v>
      </c>
      <c r="BO762" s="374">
        <v>0.34342493519958528</v>
      </c>
      <c r="BP762" s="374">
        <v>0.15139792318780454</v>
      </c>
      <c r="BQ762" s="374">
        <v>7.0244241188742895E-2</v>
      </c>
      <c r="BR762" s="354">
        <v>1336</v>
      </c>
      <c r="BS762" s="354">
        <v>2546</v>
      </c>
      <c r="BT762" s="354">
        <v>2465</v>
      </c>
      <c r="BU762" s="354">
        <v>5383</v>
      </c>
      <c r="BV762" s="354">
        <v>1752</v>
      </c>
      <c r="BW762" s="354">
        <v>263.49</v>
      </c>
      <c r="BX762" s="354">
        <v>9.14</v>
      </c>
      <c r="BY762" s="354">
        <v>6.69</v>
      </c>
      <c r="BZ762" s="354">
        <v>3.7085561497326198</v>
      </c>
      <c r="CA762" s="354">
        <v>33.44</v>
      </c>
      <c r="CB762" s="354">
        <v>0.61841946511160262</v>
      </c>
      <c r="CC762" s="354">
        <v>1.8124557678697808</v>
      </c>
      <c r="CD762" s="354">
        <v>0.5</v>
      </c>
      <c r="CE762" s="354">
        <v>1.38</v>
      </c>
      <c r="CF762" s="354">
        <v>1.27</v>
      </c>
      <c r="CG762" s="354">
        <v>0.49</v>
      </c>
      <c r="CH762" s="353" t="s">
        <v>100</v>
      </c>
      <c r="CI762" s="355">
        <v>9082</v>
      </c>
    </row>
    <row r="763" spans="1:87" ht="13.5" thickBot="1">
      <c r="A763" s="353" t="s">
        <v>1764</v>
      </c>
      <c r="B763" s="353" t="s">
        <v>1765</v>
      </c>
      <c r="C763" s="353" t="s">
        <v>96</v>
      </c>
      <c r="D763" s="353" t="s">
        <v>176</v>
      </c>
      <c r="E763" s="353" t="s">
        <v>1766</v>
      </c>
      <c r="F763" s="353" t="s">
        <v>99</v>
      </c>
      <c r="G763" s="353">
        <v>12</v>
      </c>
      <c r="H763" s="353">
        <v>202112</v>
      </c>
      <c r="I763" s="353">
        <v>20221021</v>
      </c>
      <c r="J763" s="353">
        <v>20230209</v>
      </c>
      <c r="K763" s="354">
        <v>12673.67</v>
      </c>
      <c r="L763" s="354">
        <v>32.619999999999997</v>
      </c>
      <c r="M763" s="354">
        <v>389</v>
      </c>
      <c r="N763" s="354">
        <v>1.0900000000000001</v>
      </c>
      <c r="O763" s="354">
        <v>0.59</v>
      </c>
      <c r="P763" s="354">
        <v>1.02</v>
      </c>
      <c r="Q763" s="354"/>
      <c r="R763" s="354">
        <v>6.78</v>
      </c>
      <c r="S763" s="354">
        <v>8.6199999999999992</v>
      </c>
      <c r="T763" s="354">
        <v>8.85</v>
      </c>
      <c r="U763" s="354">
        <v>2.5499999999999998</v>
      </c>
      <c r="V763" s="354">
        <v>2.6</v>
      </c>
      <c r="W763" s="354">
        <v>2.74</v>
      </c>
      <c r="X763" s="354">
        <v>2.61</v>
      </c>
      <c r="Y763" s="374">
        <f t="shared" si="26"/>
        <v>5.3846153846153877E-2</v>
      </c>
      <c r="Z763" s="374">
        <f t="shared" si="27"/>
        <v>-4.7445255474452663E-2</v>
      </c>
      <c r="AA763" s="354">
        <v>12.92</v>
      </c>
      <c r="AB763" s="354">
        <v>1.51</v>
      </c>
      <c r="AC763" s="354">
        <v>12.79</v>
      </c>
      <c r="AD763" s="354">
        <v>11.9</v>
      </c>
      <c r="AE763" s="354">
        <v>12.48</v>
      </c>
      <c r="AF763" s="354">
        <v>7.88</v>
      </c>
      <c r="AG763" s="354">
        <v>27.839221710189452</v>
      </c>
      <c r="AH763" s="354">
        <v>2.5568356374807988</v>
      </c>
      <c r="AI763" s="354">
        <v>2.0691244239631335</v>
      </c>
      <c r="AJ763" s="354">
        <v>1.5816692268305172</v>
      </c>
      <c r="AK763" s="354">
        <v>15.68779510022272</v>
      </c>
      <c r="AL763" s="354">
        <v>9.1999999999999993</v>
      </c>
      <c r="AM763" s="354">
        <v>3.67</v>
      </c>
      <c r="AN763" s="354">
        <v>1.17</v>
      </c>
      <c r="AO763" s="354">
        <v>1.4269703880816629</v>
      </c>
      <c r="AP763" s="354">
        <v>9.0445768244345999</v>
      </c>
      <c r="AQ763" s="354">
        <v>19.199302152932443</v>
      </c>
      <c r="AR763" s="354">
        <v>25.116341858206539</v>
      </c>
      <c r="AS763" s="354">
        <v>4.5271377368151562</v>
      </c>
      <c r="AT763" s="354">
        <v>8.9</v>
      </c>
      <c r="AU763" s="354">
        <v>3.9</v>
      </c>
      <c r="AV763" s="354">
        <v>13.02</v>
      </c>
      <c r="AW763" s="354">
        <v>10240.700000000001</v>
      </c>
      <c r="AX763" s="354">
        <v>9443.17</v>
      </c>
      <c r="AY763" s="374">
        <v>0.13019534267740868</v>
      </c>
      <c r="AZ763" s="374">
        <v>1.7137567644545713</v>
      </c>
      <c r="BA763" s="374">
        <v>1.4408565601631542</v>
      </c>
      <c r="BB763" s="374">
        <v>1.744599745870389</v>
      </c>
      <c r="BC763" s="374">
        <v>1.4408565601631542</v>
      </c>
      <c r="BD763" s="354">
        <v>28.78</v>
      </c>
      <c r="BE763" s="374">
        <v>0.16010797151389847</v>
      </c>
      <c r="BF763" s="374">
        <v>6.2029900063973971E-2</v>
      </c>
      <c r="BG763" s="354">
        <v>15.74</v>
      </c>
      <c r="BH763" s="354">
        <v>14.13</v>
      </c>
      <c r="BI763" s="354">
        <v>5.64</v>
      </c>
      <c r="BJ763" s="354">
        <v>5.04</v>
      </c>
      <c r="BK763" s="374">
        <v>-0.23558525117545159</v>
      </c>
      <c r="BL763" s="374">
        <v>-1.7509656060327387E-2</v>
      </c>
      <c r="BM763" s="354">
        <v>3.56</v>
      </c>
      <c r="BN763" s="354">
        <v>4.07</v>
      </c>
      <c r="BO763" s="374">
        <v>0.45368579152898769</v>
      </c>
      <c r="BP763" s="374">
        <v>7.8768811998792321E-2</v>
      </c>
      <c r="BQ763" s="374">
        <v>4.8726716784673975E-2</v>
      </c>
      <c r="BR763" s="354">
        <v>1395.2</v>
      </c>
      <c r="BS763" s="354">
        <v>1754.8</v>
      </c>
      <c r="BT763" s="354">
        <v>1396.5</v>
      </c>
      <c r="BU763" s="354">
        <v>2908.6</v>
      </c>
      <c r="BV763" s="354">
        <v>952.8</v>
      </c>
      <c r="BW763" s="354">
        <v>171.38</v>
      </c>
      <c r="BX763" s="354">
        <v>9.18</v>
      </c>
      <c r="BY763" s="354">
        <v>9.32</v>
      </c>
      <c r="BZ763" s="354">
        <v>8.5358236374770353</v>
      </c>
      <c r="CA763" s="354">
        <v>45.72</v>
      </c>
      <c r="CB763" s="354">
        <v>0.79459798994974873</v>
      </c>
      <c r="CC763" s="354">
        <v>1.6542317556539985</v>
      </c>
      <c r="CD763" s="354">
        <v>0.84</v>
      </c>
      <c r="CE763" s="354">
        <v>1.04</v>
      </c>
      <c r="CF763" s="354">
        <v>1.03</v>
      </c>
      <c r="CG763" s="354">
        <v>0.34</v>
      </c>
      <c r="CH763" s="353" t="s">
        <v>100</v>
      </c>
      <c r="CI763" s="355">
        <v>3589.2</v>
      </c>
    </row>
    <row r="764" spans="1:87" ht="13.5" thickBot="1">
      <c r="A764" s="353" t="s">
        <v>1767</v>
      </c>
      <c r="B764" s="353" t="s">
        <v>1768</v>
      </c>
      <c r="C764" s="353" t="s">
        <v>108</v>
      </c>
      <c r="D764" s="353" t="s">
        <v>97</v>
      </c>
      <c r="E764" s="353" t="s">
        <v>1769</v>
      </c>
      <c r="F764" s="353" t="s">
        <v>105</v>
      </c>
      <c r="G764" s="353">
        <v>12</v>
      </c>
      <c r="H764" s="353">
        <v>202112</v>
      </c>
      <c r="I764" s="353">
        <v>20221101</v>
      </c>
      <c r="J764" s="353">
        <v>20230221</v>
      </c>
      <c r="K764" s="354">
        <v>4489.5200000000004</v>
      </c>
      <c r="L764" s="354">
        <v>92.16</v>
      </c>
      <c r="M764" s="354">
        <v>49</v>
      </c>
      <c r="N764" s="354">
        <v>1.29</v>
      </c>
      <c r="O764" s="354">
        <v>1.17</v>
      </c>
      <c r="P764" s="354">
        <v>0.92</v>
      </c>
      <c r="Q764" s="354">
        <v>1.01</v>
      </c>
      <c r="R764" s="354">
        <v>25.64</v>
      </c>
      <c r="S764" s="354">
        <v>23.21</v>
      </c>
      <c r="T764" s="354">
        <v>20.5</v>
      </c>
      <c r="U764" s="354">
        <v>5.37</v>
      </c>
      <c r="V764" s="354">
        <v>5.15</v>
      </c>
      <c r="W764" s="354">
        <v>4.8</v>
      </c>
      <c r="X764" s="354">
        <v>4.6399999999999997</v>
      </c>
      <c r="Y764" s="374">
        <f t="shared" si="26"/>
        <v>-6.796116504854377E-2</v>
      </c>
      <c r="Z764" s="374">
        <f t="shared" si="27"/>
        <v>-3.3333333333333326E-2</v>
      </c>
      <c r="AA764" s="354">
        <v>-10.08</v>
      </c>
      <c r="AB764" s="354">
        <v>2.15</v>
      </c>
      <c r="AC764" s="354">
        <v>17.16</v>
      </c>
      <c r="AD764" s="354">
        <v>19.190000000000001</v>
      </c>
      <c r="AE764" s="354">
        <v>19.87</v>
      </c>
      <c r="AF764" s="354">
        <v>8.93</v>
      </c>
      <c r="AG764" s="354">
        <v>28.287880842162352</v>
      </c>
      <c r="AH764" s="354">
        <v>5.1887698773944875</v>
      </c>
      <c r="AI764" s="354">
        <v>4.9501249297875223</v>
      </c>
      <c r="AJ764" s="354">
        <v>2.7458792539076877</v>
      </c>
      <c r="AK764" s="354">
        <v>18.478321516609931</v>
      </c>
      <c r="AL764" s="354">
        <v>13.28</v>
      </c>
      <c r="AM764" s="354">
        <v>1.79</v>
      </c>
      <c r="AN764" s="354">
        <v>3.07</v>
      </c>
      <c r="AO764" s="354">
        <v>2.6531434156695597</v>
      </c>
      <c r="AP764" s="354">
        <v>8.6790910455182786</v>
      </c>
      <c r="AQ764" s="354">
        <v>15.161598114019643</v>
      </c>
      <c r="AR764" s="354">
        <v>27.332521884500625</v>
      </c>
      <c r="AS764" s="354">
        <v>23.914524782583431</v>
      </c>
      <c r="AT764" s="354">
        <v>51.4</v>
      </c>
      <c r="AU764" s="354">
        <v>-0.51</v>
      </c>
      <c r="AV764" s="354">
        <v>21.66</v>
      </c>
      <c r="AW764" s="354">
        <v>1460.86</v>
      </c>
      <c r="AX764" s="354">
        <v>1412.26</v>
      </c>
      <c r="AY764" s="374">
        <v>0.21664928826274815</v>
      </c>
      <c r="AZ764" s="374">
        <v>0.7447672524001705</v>
      </c>
      <c r="BA764" s="374">
        <v>0.85183153041140847</v>
      </c>
      <c r="BB764" s="374">
        <v>0.73666666666666669</v>
      </c>
      <c r="BC764" s="374">
        <v>0.85183153041140847</v>
      </c>
      <c r="BD764" s="354">
        <v>10.58</v>
      </c>
      <c r="BE764" s="374">
        <v>0.12854047575834393</v>
      </c>
      <c r="BF764" s="374">
        <v>9.1544446680829936E-2</v>
      </c>
      <c r="BG764" s="354">
        <v>10.55</v>
      </c>
      <c r="BH764" s="354">
        <v>12.7</v>
      </c>
      <c r="BI764" s="354">
        <v>9.1999999999999993</v>
      </c>
      <c r="BJ764" s="354">
        <v>11.22</v>
      </c>
      <c r="BK764" s="374">
        <v>-0.44529091833939821</v>
      </c>
      <c r="BL764" s="374">
        <v>-7.7921908967972742E-2</v>
      </c>
      <c r="BM764" s="354">
        <v>0</v>
      </c>
      <c r="BN764" s="354">
        <v>0</v>
      </c>
      <c r="BO764" s="374">
        <v>0</v>
      </c>
      <c r="BP764" s="374">
        <v>5.6726466353935578E-2</v>
      </c>
      <c r="BQ764" s="374">
        <v>3.0019451775529542E-2</v>
      </c>
      <c r="BR764" s="354">
        <v>366.48</v>
      </c>
      <c r="BS764" s="354">
        <v>462.81</v>
      </c>
      <c r="BT764" s="354">
        <v>369.89</v>
      </c>
      <c r="BU764" s="354">
        <v>16.03</v>
      </c>
      <c r="BV764" s="354">
        <v>278.42</v>
      </c>
      <c r="BW764" s="354">
        <v>74.48</v>
      </c>
      <c r="BX764" s="354">
        <v>18.34</v>
      </c>
      <c r="BY764" s="354">
        <v>19.34</v>
      </c>
      <c r="BZ764" s="354">
        <v>62.087121898206846</v>
      </c>
      <c r="CA764" s="354">
        <v>0</v>
      </c>
      <c r="CB764" s="354">
        <v>0.12894799022453857</v>
      </c>
      <c r="CC764" s="354">
        <v>-1.8986220428349363</v>
      </c>
      <c r="CD764" s="354">
        <v>0</v>
      </c>
      <c r="CE764" s="354">
        <v>7.16</v>
      </c>
      <c r="CF764" s="354">
        <v>6.02</v>
      </c>
      <c r="CG764" s="354">
        <v>5.18</v>
      </c>
      <c r="CH764" s="353" t="s">
        <v>100</v>
      </c>
      <c r="CI764" s="355">
        <v>2747.22</v>
      </c>
    </row>
    <row r="765" spans="1:87" ht="13.5" thickBot="1">
      <c r="A765" s="353" t="s">
        <v>1770</v>
      </c>
      <c r="B765" s="353" t="s">
        <v>1771</v>
      </c>
      <c r="C765" s="353" t="s">
        <v>96</v>
      </c>
      <c r="D765" s="353" t="s">
        <v>176</v>
      </c>
      <c r="E765" s="353" t="s">
        <v>378</v>
      </c>
      <c r="F765" s="353" t="s">
        <v>99</v>
      </c>
      <c r="G765" s="353">
        <v>12</v>
      </c>
      <c r="H765" s="353">
        <v>202112</v>
      </c>
      <c r="I765" s="353">
        <v>20221026</v>
      </c>
      <c r="J765" s="353">
        <v>20230221</v>
      </c>
      <c r="K765" s="354">
        <v>38710.080000000002</v>
      </c>
      <c r="L765" s="354">
        <v>208.41</v>
      </c>
      <c r="M765" s="354">
        <v>186</v>
      </c>
      <c r="N765" s="354">
        <v>1.38</v>
      </c>
      <c r="O765" s="354">
        <v>2.39</v>
      </c>
      <c r="P765" s="354">
        <v>2.76</v>
      </c>
      <c r="Q765" s="354">
        <v>2.6</v>
      </c>
      <c r="R765" s="354">
        <v>3.77</v>
      </c>
      <c r="S765" s="354">
        <v>2.09</v>
      </c>
      <c r="T765" s="354">
        <v>3.11</v>
      </c>
      <c r="U765" s="354">
        <v>9.24</v>
      </c>
      <c r="V765" s="354">
        <v>8.91</v>
      </c>
      <c r="W765" s="354">
        <v>10.15</v>
      </c>
      <c r="X765" s="354">
        <v>10.87</v>
      </c>
      <c r="Y765" s="374">
        <f t="shared" ref="Y765:Y828" si="28">(W765/V765)-1</f>
        <v>0.13916947250280587</v>
      </c>
      <c r="Z765" s="374">
        <f t="shared" ref="Z765:Z828" si="29">(X765/W765)-1</f>
        <v>7.0935960591132829E-2</v>
      </c>
      <c r="AA765" s="354">
        <v>15.63</v>
      </c>
      <c r="AB765" s="354">
        <v>11.23</v>
      </c>
      <c r="AC765" s="354">
        <v>20.97</v>
      </c>
      <c r="AD765" s="354">
        <v>20.54</v>
      </c>
      <c r="AE765" s="354">
        <v>19.170000000000002</v>
      </c>
      <c r="AF765" s="354">
        <v>1.83</v>
      </c>
      <c r="AG765" s="354">
        <v>76.713136729222526</v>
      </c>
      <c r="AH765" s="354">
        <v>6.3378016085790883</v>
      </c>
      <c r="AI765" s="354">
        <v>12.825737265415549</v>
      </c>
      <c r="AJ765" s="354">
        <v>9.1420911528150128</v>
      </c>
      <c r="AK765" s="354">
        <v>15.888365384615383</v>
      </c>
      <c r="AL765" s="354">
        <v>13.7</v>
      </c>
      <c r="AM765" s="354">
        <v>7.24</v>
      </c>
      <c r="AN765" s="354">
        <v>2.71</v>
      </c>
      <c r="AO765" s="354">
        <v>3.4517348151254632</v>
      </c>
      <c r="AP765" s="354">
        <v>17.230973482205165</v>
      </c>
      <c r="AQ765" s="354">
        <v>20.645472408026755</v>
      </c>
      <c r="AR765" s="354">
        <v>28.964205278592377</v>
      </c>
      <c r="AS765" s="354">
        <v>7.2975871313672922</v>
      </c>
      <c r="AT765" s="354">
        <v>28.79</v>
      </c>
      <c r="AU765" s="354">
        <v>8.66</v>
      </c>
      <c r="AV765" s="354">
        <v>22.14</v>
      </c>
      <c r="AW765" s="354">
        <v>13874</v>
      </c>
      <c r="AX765" s="354">
        <v>14376.64</v>
      </c>
      <c r="AY765" s="374">
        <v>0.22141033541685007</v>
      </c>
      <c r="AZ765" s="374">
        <v>2.4623655913978495</v>
      </c>
      <c r="BA765" s="374">
        <v>0.90560875512995898</v>
      </c>
      <c r="BB765" s="374">
        <v>2.4586713832537264</v>
      </c>
      <c r="BC765" s="374">
        <v>0.90560875512995898</v>
      </c>
      <c r="BD765" s="354">
        <v>31.36</v>
      </c>
      <c r="BE765" s="374">
        <v>9.9261992619926201E-2</v>
      </c>
      <c r="BF765" s="374">
        <v>6.0599846193283777E-2</v>
      </c>
      <c r="BG765" s="354">
        <v>9.86</v>
      </c>
      <c r="BH765" s="354">
        <v>7.07</v>
      </c>
      <c r="BI765" s="354">
        <v>7.23</v>
      </c>
      <c r="BJ765" s="354">
        <v>5.43</v>
      </c>
      <c r="BK765" s="374">
        <v>-0.28720735785953178</v>
      </c>
      <c r="BL765" s="374">
        <v>-4.8018452505766411E-2</v>
      </c>
      <c r="BM765" s="354">
        <v>0</v>
      </c>
      <c r="BN765" s="354">
        <v>0</v>
      </c>
      <c r="BO765" s="374">
        <v>0</v>
      </c>
      <c r="BP765" s="374">
        <v>3.1101195448911021E-2</v>
      </c>
      <c r="BQ765" s="374">
        <v>4.4862553502870807E-2</v>
      </c>
      <c r="BR765" s="354">
        <v>1503</v>
      </c>
      <c r="BS765" s="354">
        <v>2784</v>
      </c>
      <c r="BT765" s="354">
        <v>2906.7</v>
      </c>
      <c r="BU765" s="354">
        <v>12034</v>
      </c>
      <c r="BV765" s="354">
        <v>966</v>
      </c>
      <c r="BW765" s="354">
        <v>246.24</v>
      </c>
      <c r="BX765" s="354">
        <v>8.26</v>
      </c>
      <c r="BY765" s="354">
        <v>12.42</v>
      </c>
      <c r="BZ765" s="354">
        <v>4.9814814814814818</v>
      </c>
      <c r="CA765" s="354">
        <v>69.599999999999994</v>
      </c>
      <c r="CB765" s="354">
        <v>0.7792593815794906</v>
      </c>
      <c r="CC765" s="354">
        <v>3.9703419399860431</v>
      </c>
      <c r="CD765" s="354">
        <v>2.29</v>
      </c>
      <c r="CE765" s="354">
        <v>0.9</v>
      </c>
      <c r="CF765" s="354">
        <v>0.91</v>
      </c>
      <c r="CG765" s="354">
        <v>0.41</v>
      </c>
      <c r="CH765" s="353" t="s">
        <v>100</v>
      </c>
      <c r="CI765" s="355">
        <v>6042</v>
      </c>
    </row>
    <row r="766" spans="1:87" ht="13.5" thickBot="1">
      <c r="A766" s="353" t="s">
        <v>1772</v>
      </c>
      <c r="B766" s="353" t="s">
        <v>1773</v>
      </c>
      <c r="C766" s="353" t="s">
        <v>96</v>
      </c>
      <c r="D766" s="353" t="s">
        <v>103</v>
      </c>
      <c r="E766" s="353" t="s">
        <v>257</v>
      </c>
      <c r="F766" s="353" t="s">
        <v>99</v>
      </c>
      <c r="G766" s="353">
        <v>12</v>
      </c>
      <c r="H766" s="353">
        <v>202112</v>
      </c>
      <c r="I766" s="353">
        <v>20221102</v>
      </c>
      <c r="J766" s="353">
        <v>20230222</v>
      </c>
      <c r="K766" s="354">
        <v>21299.09</v>
      </c>
      <c r="L766" s="354">
        <v>52.6</v>
      </c>
      <c r="M766" s="354">
        <v>405</v>
      </c>
      <c r="N766" s="354">
        <v>1.45</v>
      </c>
      <c r="O766" s="354">
        <v>0.59</v>
      </c>
      <c r="P766" s="354">
        <v>0.62</v>
      </c>
      <c r="Q766" s="354">
        <v>0.49</v>
      </c>
      <c r="R766" s="354">
        <v>5.08</v>
      </c>
      <c r="S766" s="354">
        <v>5.88</v>
      </c>
      <c r="T766" s="354">
        <v>7.83</v>
      </c>
      <c r="U766" s="354">
        <v>2.15</v>
      </c>
      <c r="V766" s="354">
        <v>2.0099999999999998</v>
      </c>
      <c r="W766" s="354">
        <v>2.27</v>
      </c>
      <c r="X766" s="354">
        <v>2.35</v>
      </c>
      <c r="Y766" s="374">
        <f t="shared" si="28"/>
        <v>0.12935323383084585</v>
      </c>
      <c r="Z766" s="374">
        <f t="shared" si="29"/>
        <v>3.524229074889873E-2</v>
      </c>
      <c r="AA766" s="354">
        <v>5.56</v>
      </c>
      <c r="AB766" s="354"/>
      <c r="AC766" s="354">
        <v>22.58</v>
      </c>
      <c r="AD766" s="354">
        <v>23.13</v>
      </c>
      <c r="AE766" s="354">
        <v>22.36</v>
      </c>
      <c r="AF766" s="354"/>
      <c r="AG766" s="354">
        <v>14.137128712871288</v>
      </c>
      <c r="AH766" s="354">
        <v>1.683910891089109</v>
      </c>
      <c r="AI766" s="354">
        <v>1.8336633663366335</v>
      </c>
      <c r="AJ766" s="354">
        <v>1.6257425742574256</v>
      </c>
      <c r="AK766" s="354">
        <v>28.249460043196542</v>
      </c>
      <c r="AL766" s="354">
        <v>17.22</v>
      </c>
      <c r="AM766" s="354">
        <v>2.42</v>
      </c>
      <c r="AN766" s="354">
        <v>3.73</v>
      </c>
      <c r="AO766" s="354">
        <v>3.8973106418741463</v>
      </c>
      <c r="AP766" s="354">
        <v>17.591954477199081</v>
      </c>
      <c r="AQ766" s="354">
        <v>30.047381209503239</v>
      </c>
      <c r="AR766" s="354">
        <v>33.890225334957371</v>
      </c>
      <c r="AS766" s="354">
        <v>3.6126237623762378</v>
      </c>
      <c r="AT766" s="354">
        <v>21.77</v>
      </c>
      <c r="AU766" s="354">
        <v>25.1</v>
      </c>
      <c r="AV766" s="354">
        <v>4.93</v>
      </c>
      <c r="AW766" s="354">
        <v>5152.3999999999996</v>
      </c>
      <c r="AX766" s="354">
        <v>5816.49</v>
      </c>
      <c r="AY766" s="374">
        <v>4.9325893038980086E-2</v>
      </c>
      <c r="AZ766" s="374">
        <v>17.891891891891891</v>
      </c>
      <c r="BA766" s="374">
        <v>5.6009334889148192</v>
      </c>
      <c r="BB766" s="374">
        <v>16.111111111111114</v>
      </c>
      <c r="BC766" s="374">
        <v>5.6009334889148192</v>
      </c>
      <c r="BD766" s="354">
        <v>9.81</v>
      </c>
      <c r="BE766" s="374">
        <v>5.3910223103931482E-2</v>
      </c>
      <c r="BF766" s="374">
        <v>6.362701084923307E-2</v>
      </c>
      <c r="BG766" s="354">
        <v>7.31</v>
      </c>
      <c r="BH766" s="354">
        <v>5.21</v>
      </c>
      <c r="BI766" s="354">
        <v>5.98</v>
      </c>
      <c r="BJ766" s="354">
        <v>4</v>
      </c>
      <c r="BK766" s="374">
        <v>-0.11339092872570194</v>
      </c>
      <c r="BL766" s="374">
        <v>-1.4707427250761634E-2</v>
      </c>
      <c r="BM766" s="354">
        <v>0.15</v>
      </c>
      <c r="BN766" s="354">
        <v>0.03</v>
      </c>
      <c r="BO766" s="374">
        <v>4.7508452153461708E-2</v>
      </c>
      <c r="BP766" s="374">
        <v>3.2507932260407511E-2</v>
      </c>
      <c r="BQ766" s="374">
        <v>3.1384991781031386E-2</v>
      </c>
      <c r="BR766" s="354">
        <v>600.70000000000005</v>
      </c>
      <c r="BS766" s="354">
        <v>1022.8</v>
      </c>
      <c r="BT766" s="354">
        <v>1244.78</v>
      </c>
      <c r="BU766" s="354">
        <v>3401.8</v>
      </c>
      <c r="BV766" s="354">
        <v>562.5</v>
      </c>
      <c r="BW766" s="354">
        <v>1789.19</v>
      </c>
      <c r="BX766" s="354">
        <v>11.91</v>
      </c>
      <c r="BY766" s="354">
        <v>15.37</v>
      </c>
      <c r="BZ766" s="354">
        <v>7.7641723356009074</v>
      </c>
      <c r="CA766" s="354">
        <v>23.58</v>
      </c>
      <c r="CB766" s="354">
        <v>0.38034248116072433</v>
      </c>
      <c r="CC766" s="354">
        <v>1.0526357385600251</v>
      </c>
      <c r="CD766" s="354">
        <v>0.31</v>
      </c>
      <c r="CE766" s="354">
        <v>2.46</v>
      </c>
      <c r="CF766" s="354">
        <v>2.2200000000000002</v>
      </c>
      <c r="CG766" s="354">
        <v>1.58</v>
      </c>
      <c r="CH766" s="353" t="s">
        <v>100</v>
      </c>
      <c r="CI766" s="355">
        <v>9071.2000000000007</v>
      </c>
    </row>
    <row r="767" spans="1:87" ht="13.5" thickBot="1">
      <c r="A767" s="353" t="s">
        <v>1774</v>
      </c>
      <c r="B767" s="353" t="s">
        <v>1775</v>
      </c>
      <c r="C767" s="353" t="s">
        <v>108</v>
      </c>
      <c r="D767" s="353" t="s">
        <v>97</v>
      </c>
      <c r="E767" s="353" t="s">
        <v>1776</v>
      </c>
      <c r="F767" s="353" t="s">
        <v>105</v>
      </c>
      <c r="G767" s="353">
        <v>12</v>
      </c>
      <c r="H767" s="353">
        <v>202112</v>
      </c>
      <c r="I767" s="353">
        <v>20221020</v>
      </c>
      <c r="J767" s="353">
        <v>20230216</v>
      </c>
      <c r="K767" s="354">
        <v>6344.95</v>
      </c>
      <c r="L767" s="354">
        <v>50.5</v>
      </c>
      <c r="M767" s="354">
        <v>126</v>
      </c>
      <c r="N767" s="354">
        <v>1.1100000000000001</v>
      </c>
      <c r="O767" s="354">
        <v>0.02</v>
      </c>
      <c r="P767" s="354">
        <v>0</v>
      </c>
      <c r="Q767" s="354">
        <v>0</v>
      </c>
      <c r="R767" s="354">
        <v>0</v>
      </c>
      <c r="S767" s="354"/>
      <c r="T767" s="354"/>
      <c r="U767" s="354">
        <v>0.04</v>
      </c>
      <c r="V767" s="354">
        <v>-0.08</v>
      </c>
      <c r="W767" s="354">
        <v>0.08</v>
      </c>
      <c r="X767" s="354">
        <v>7.0000000000000007E-2</v>
      </c>
      <c r="Y767" s="374">
        <f t="shared" si="28"/>
        <v>-2</v>
      </c>
      <c r="Z767" s="374">
        <f t="shared" si="29"/>
        <v>-0.12499999999999989</v>
      </c>
      <c r="AA767" s="354"/>
      <c r="AB767" s="354"/>
      <c r="AC767" s="354">
        <v>1262.5</v>
      </c>
      <c r="AD767" s="354">
        <v>673.33</v>
      </c>
      <c r="AE767" s="354">
        <v>757.5</v>
      </c>
      <c r="AF767" s="354"/>
      <c r="AG767" s="354">
        <v>5.3492642740236658</v>
      </c>
      <c r="AH767" s="354">
        <v>2.8551962849557935E-2</v>
      </c>
      <c r="AI767" s="354">
        <v>2.6954039640712</v>
      </c>
      <c r="AJ767" s="354">
        <v>2.2342576567969492</v>
      </c>
      <c r="AK767" s="354">
        <v>18.672525777538898</v>
      </c>
      <c r="AL767" s="354">
        <v>22.23</v>
      </c>
      <c r="AM767" s="354">
        <v>5.54</v>
      </c>
      <c r="AN767" s="354">
        <v>9.2899999999999991</v>
      </c>
      <c r="AO767" s="354">
        <v>11.414763916642878</v>
      </c>
      <c r="AP767" s="354">
        <v>20.964981555073969</v>
      </c>
      <c r="AQ767" s="354">
        <v>22.653594648382459</v>
      </c>
      <c r="AR767" s="354">
        <v>27.329251230249415</v>
      </c>
      <c r="AS767" s="354">
        <v>1.7131334330485446</v>
      </c>
      <c r="AT767" s="354">
        <v>9.11</v>
      </c>
      <c r="AU767" s="354">
        <v>7.47</v>
      </c>
      <c r="AV767" s="354">
        <v>5.32</v>
      </c>
      <c r="AW767" s="354">
        <v>614.5</v>
      </c>
      <c r="AX767" s="354">
        <v>702.05</v>
      </c>
      <c r="AY767" s="374">
        <v>5.3237784926958943E-2</v>
      </c>
      <c r="AZ767" s="374">
        <v>0.83374959860134867</v>
      </c>
      <c r="BA767" s="374">
        <v>0.30524476509877968</v>
      </c>
      <c r="BB767" s="374">
        <v>0.83333333333333326</v>
      </c>
      <c r="BC767" s="374">
        <v>0.30524476509877968</v>
      </c>
      <c r="BD767" s="354">
        <v>0.3</v>
      </c>
      <c r="BE767" s="374">
        <v>2.3360252010044432E-2</v>
      </c>
      <c r="BF767" s="374">
        <v>1.1904948488078073E-3</v>
      </c>
      <c r="BG767" s="354">
        <v>0.13</v>
      </c>
      <c r="BH767" s="354">
        <v>-0.37</v>
      </c>
      <c r="BI767" s="354">
        <v>0.12</v>
      </c>
      <c r="BJ767" s="354">
        <v>-0.33</v>
      </c>
      <c r="BK767" s="374">
        <v>-0.17108615755603654</v>
      </c>
      <c r="BL767" s="374">
        <v>-8.6207426601374648E-2</v>
      </c>
      <c r="BM767" s="354">
        <v>0</v>
      </c>
      <c r="BN767" s="354">
        <v>0</v>
      </c>
      <c r="BO767" s="374">
        <v>0</v>
      </c>
      <c r="BP767" s="374">
        <v>5.6729510926997696E-4</v>
      </c>
      <c r="BQ767" s="374">
        <v>4.4392164847942561E-2</v>
      </c>
      <c r="BR767" s="354">
        <v>45.02</v>
      </c>
      <c r="BS767" s="354">
        <v>354.65</v>
      </c>
      <c r="BT767" s="354">
        <v>300.31</v>
      </c>
      <c r="BU767" s="354">
        <v>1581.52</v>
      </c>
      <c r="BV767" s="354">
        <v>-9.32</v>
      </c>
      <c r="BW767" s="354">
        <v>83.37</v>
      </c>
      <c r="BX767" s="354">
        <v>0.53</v>
      </c>
      <c r="BY767" s="354">
        <v>0.53</v>
      </c>
      <c r="BZ767" s="354">
        <v>1.0906141662160873</v>
      </c>
      <c r="CA767" s="354">
        <v>57.86</v>
      </c>
      <c r="CB767" s="354">
        <v>0.62610200771111524</v>
      </c>
      <c r="CC767" s="354">
        <v>3.6843175108491657</v>
      </c>
      <c r="CD767" s="354">
        <v>1.37</v>
      </c>
      <c r="CE767" s="354">
        <v>2.82</v>
      </c>
      <c r="CF767" s="354">
        <v>3.63</v>
      </c>
      <c r="CG767" s="354">
        <v>3.05</v>
      </c>
      <c r="CH767" s="353" t="s">
        <v>100</v>
      </c>
      <c r="CI767" s="355">
        <v>1287.95</v>
      </c>
    </row>
    <row r="768" spans="1:87" ht="13.5" thickBot="1">
      <c r="A768" s="353" t="s">
        <v>1777</v>
      </c>
      <c r="B768" s="353" t="s">
        <v>1778</v>
      </c>
      <c r="C768" s="353" t="s">
        <v>96</v>
      </c>
      <c r="D768" s="353" t="s">
        <v>97</v>
      </c>
      <c r="E768" s="353" t="s">
        <v>173</v>
      </c>
      <c r="F768" s="353" t="s">
        <v>105</v>
      </c>
      <c r="G768" s="353">
        <v>1</v>
      </c>
      <c r="H768" s="353">
        <v>202201</v>
      </c>
      <c r="I768" s="353">
        <v>20221130</v>
      </c>
      <c r="J768" s="353">
        <v>20230301</v>
      </c>
      <c r="K768" s="354">
        <v>4438.93</v>
      </c>
      <c r="L768" s="354">
        <v>31.06</v>
      </c>
      <c r="M768" s="354">
        <v>143</v>
      </c>
      <c r="N768" s="354">
        <v>1.1399999999999999</v>
      </c>
      <c r="O768" s="354">
        <v>0.3</v>
      </c>
      <c r="P768" s="354">
        <v>0.34</v>
      </c>
      <c r="Q768" s="354">
        <v>0.31</v>
      </c>
      <c r="R768" s="354">
        <v>3.33</v>
      </c>
      <c r="S768" s="354">
        <v>0</v>
      </c>
      <c r="T768" s="354">
        <v>-0.08</v>
      </c>
      <c r="U768" s="354">
        <v>-0.19</v>
      </c>
      <c r="V768" s="354">
        <v>0.84</v>
      </c>
      <c r="W768" s="354">
        <v>1.1599999999999999</v>
      </c>
      <c r="X768" s="354">
        <v>1.45</v>
      </c>
      <c r="Y768" s="374">
        <f t="shared" si="28"/>
        <v>0.38095238095238093</v>
      </c>
      <c r="Z768" s="374">
        <f t="shared" si="29"/>
        <v>0.25</v>
      </c>
      <c r="AA768" s="354"/>
      <c r="AB768" s="354">
        <v>20</v>
      </c>
      <c r="AC768" s="354">
        <v>29.3</v>
      </c>
      <c r="AD768" s="354">
        <v>26.71</v>
      </c>
      <c r="AE768" s="354">
        <v>21.44</v>
      </c>
      <c r="AF768" s="354">
        <v>1.34</v>
      </c>
      <c r="AG768" s="354">
        <v>6.7967763458229449</v>
      </c>
      <c r="AH768" s="354">
        <v>-1.6104224461846402E-2</v>
      </c>
      <c r="AI768" s="354">
        <v>1.7906801980545703</v>
      </c>
      <c r="AJ768" s="354">
        <v>1.702890051620606</v>
      </c>
      <c r="AK768" s="354">
        <v>17.445884549312456</v>
      </c>
      <c r="AL768" s="354">
        <v>54.16</v>
      </c>
      <c r="AM768" s="354"/>
      <c r="AN768" s="354">
        <v>4.59</v>
      </c>
      <c r="AO768" s="354">
        <v>4.822942902106826</v>
      </c>
      <c r="AP768" s="354">
        <v>56.818912667689233</v>
      </c>
      <c r="AQ768" s="354">
        <v>18.306152192841399</v>
      </c>
      <c r="AR768" s="354">
        <v>19.249900604620855</v>
      </c>
      <c r="AS768" s="354">
        <v>2.8277346630614182</v>
      </c>
      <c r="AT768" s="354">
        <v>-3.97</v>
      </c>
      <c r="AU768" s="354">
        <v>13.77</v>
      </c>
      <c r="AV768" s="354">
        <v>13.44</v>
      </c>
      <c r="AW768" s="354">
        <v>874.33</v>
      </c>
      <c r="AX768" s="354">
        <v>990.88</v>
      </c>
      <c r="AY768" s="374">
        <v>0.10700826123424448</v>
      </c>
      <c r="AZ768" s="374">
        <v>0.69910909745891869</v>
      </c>
      <c r="BA768" s="374">
        <v>0.73011070322358607</v>
      </c>
      <c r="BB768" s="374">
        <v>0.7142857142857143</v>
      </c>
      <c r="BC768" s="374">
        <v>0.73011070322358607</v>
      </c>
      <c r="BD768" s="354"/>
      <c r="BE768" s="374">
        <v>3.6954258104710994E-2</v>
      </c>
      <c r="BF768" s="374">
        <v>-2.198596656752367E-3</v>
      </c>
      <c r="BG768" s="354">
        <v>-2.2999999999999998</v>
      </c>
      <c r="BH768" s="354">
        <v>-70.180000000000007</v>
      </c>
      <c r="BI768" s="354">
        <v>-0.7</v>
      </c>
      <c r="BJ768" s="354">
        <v>-13.24</v>
      </c>
      <c r="BK768" s="374">
        <v>-4.902614466242558E-2</v>
      </c>
      <c r="BL768" s="374">
        <v>-1.2916438906793944E-2</v>
      </c>
      <c r="BM768" s="354">
        <v>0</v>
      </c>
      <c r="BN768" s="354">
        <v>0</v>
      </c>
      <c r="BO768" s="374">
        <v>0</v>
      </c>
      <c r="BP768" s="374">
        <v>-5.1550014282478879E-4</v>
      </c>
      <c r="BQ768" s="374">
        <v>5.4509924827804292E-2</v>
      </c>
      <c r="BR768" s="354">
        <v>-27.63</v>
      </c>
      <c r="BS768" s="354">
        <v>96.47</v>
      </c>
      <c r="BT768" s="354">
        <v>83.21</v>
      </c>
      <c r="BU768" s="354">
        <v>388.3</v>
      </c>
      <c r="BV768" s="354">
        <v>-41.46</v>
      </c>
      <c r="BW768" s="354">
        <v>4.54</v>
      </c>
      <c r="BX768" s="354">
        <v>0.2</v>
      </c>
      <c r="BY768" s="354">
        <v>-0.85</v>
      </c>
      <c r="BZ768" s="354">
        <v>3.6309931506849313</v>
      </c>
      <c r="CA768" s="354"/>
      <c r="CB768" s="354">
        <v>1.0739836244024801</v>
      </c>
      <c r="CC768" s="354">
        <v>2.6701117522460009</v>
      </c>
      <c r="CD768" s="354">
        <v>-0.65</v>
      </c>
      <c r="CE768" s="354">
        <v>1.1000000000000001</v>
      </c>
      <c r="CF768" s="354">
        <v>1.27</v>
      </c>
      <c r="CG768" s="354">
        <v>0.92</v>
      </c>
      <c r="CH768" s="353" t="s">
        <v>100</v>
      </c>
      <c r="CI768" s="353">
        <v>-395.09</v>
      </c>
    </row>
    <row r="769" spans="1:87" ht="13.5" thickBot="1">
      <c r="A769" s="353" t="s">
        <v>1779</v>
      </c>
      <c r="B769" s="353" t="s">
        <v>1780</v>
      </c>
      <c r="C769" s="353" t="s">
        <v>96</v>
      </c>
      <c r="D769" s="353" t="s">
        <v>123</v>
      </c>
      <c r="E769" s="353" t="s">
        <v>263</v>
      </c>
      <c r="F769" s="353" t="s">
        <v>105</v>
      </c>
      <c r="G769" s="353">
        <v>12</v>
      </c>
      <c r="H769" s="353">
        <v>202112</v>
      </c>
      <c r="I769" s="353">
        <v>20221026</v>
      </c>
      <c r="J769" s="353">
        <v>20230215</v>
      </c>
      <c r="K769" s="354">
        <v>3997.49</v>
      </c>
      <c r="L769" s="354">
        <v>17.84</v>
      </c>
      <c r="M769" s="354">
        <v>224</v>
      </c>
      <c r="N769" s="354">
        <v>0.95</v>
      </c>
      <c r="O769" s="354">
        <v>0.27</v>
      </c>
      <c r="P769" s="354">
        <v>0.28999999999999998</v>
      </c>
      <c r="Q769" s="354">
        <v>0.28000000000000003</v>
      </c>
      <c r="R769" s="354">
        <v>3.7</v>
      </c>
      <c r="S769" s="354">
        <v>0</v>
      </c>
      <c r="T769" s="354">
        <v>2.0099999999999998</v>
      </c>
      <c r="U769" s="354">
        <v>1.03</v>
      </c>
      <c r="V769" s="354">
        <v>0.83</v>
      </c>
      <c r="W769" s="354">
        <v>1.08</v>
      </c>
      <c r="X769" s="354">
        <v>1.17</v>
      </c>
      <c r="Y769" s="374">
        <f t="shared" si="28"/>
        <v>0.30120481927710863</v>
      </c>
      <c r="Z769" s="374">
        <f t="shared" si="29"/>
        <v>8.3333333333333259E-2</v>
      </c>
      <c r="AA769" s="354">
        <v>5.35</v>
      </c>
      <c r="AB769" s="354">
        <v>2</v>
      </c>
      <c r="AC769" s="354">
        <v>17.32</v>
      </c>
      <c r="AD769" s="354">
        <v>16.52</v>
      </c>
      <c r="AE769" s="354">
        <v>15.25</v>
      </c>
      <c r="AF769" s="354">
        <v>8.26</v>
      </c>
      <c r="AG769" s="354">
        <v>2.444762620019663</v>
      </c>
      <c r="AH769" s="354">
        <v>0.50564377393648252</v>
      </c>
      <c r="AI769" s="354">
        <v>0.76487896102321473</v>
      </c>
      <c r="AJ769" s="354">
        <v>0.46395169153640231</v>
      </c>
      <c r="AK769" s="354">
        <v>22.814067178232108</v>
      </c>
      <c r="AL769" s="354">
        <v>31.98</v>
      </c>
      <c r="AM769" s="354">
        <v>1.07</v>
      </c>
      <c r="AN769" s="354">
        <v>7.37</v>
      </c>
      <c r="AO769" s="354">
        <v>12.094708337648646</v>
      </c>
      <c r="AP769" s="354">
        <v>15.877252559608481</v>
      </c>
      <c r="AQ769" s="354">
        <v>38.657999959062977</v>
      </c>
      <c r="AR769" s="354">
        <v>63.732262180153228</v>
      </c>
      <c r="AS769" s="354">
        <v>0.107014483817712</v>
      </c>
      <c r="AT769" s="354">
        <v>16.68</v>
      </c>
      <c r="AU769" s="354">
        <v>19.010000000000002</v>
      </c>
      <c r="AV769" s="354">
        <v>18.100000000000001</v>
      </c>
      <c r="AW769" s="354">
        <v>250.25</v>
      </c>
      <c r="AX769" s="354">
        <v>629.14</v>
      </c>
      <c r="AY769" s="374">
        <v>0.1809575944050664</v>
      </c>
      <c r="AZ769" s="374">
        <v>2.0192984832069341</v>
      </c>
      <c r="BA769" s="374">
        <v>0.16326256382692825</v>
      </c>
      <c r="BB769" s="374">
        <v>1.9185700536017063</v>
      </c>
      <c r="BC769" s="374">
        <v>0.16326256382692825</v>
      </c>
      <c r="BD769" s="354">
        <v>3.04</v>
      </c>
      <c r="BE769" s="374">
        <v>1.0572529523441771E-2</v>
      </c>
      <c r="BF769" s="374">
        <v>1.6919038467133576E-2</v>
      </c>
      <c r="BG769" s="354">
        <v>2</v>
      </c>
      <c r="BH769" s="354">
        <v>1.93</v>
      </c>
      <c r="BI769" s="354">
        <v>1.73</v>
      </c>
      <c r="BJ769" s="354">
        <v>1.75</v>
      </c>
      <c r="BK769" s="374">
        <v>-0.39343122875840092</v>
      </c>
      <c r="BL769" s="374">
        <v>-0.1230905884369224</v>
      </c>
      <c r="BM769" s="354">
        <v>3.14</v>
      </c>
      <c r="BN769" s="354">
        <v>4.83</v>
      </c>
      <c r="BO769" s="374">
        <v>1.0283919763349465</v>
      </c>
      <c r="BP769" s="374">
        <v>2.8976720569425934E-2</v>
      </c>
      <c r="BQ769" s="374">
        <v>2.658748948632678E-2</v>
      </c>
      <c r="BR769" s="354">
        <v>81.93</v>
      </c>
      <c r="BS769" s="354">
        <v>160.47999999999999</v>
      </c>
      <c r="BT769" s="354">
        <v>123.14</v>
      </c>
      <c r="BU769" s="354" t="s">
        <v>100</v>
      </c>
      <c r="BV769" s="354">
        <v>44.59</v>
      </c>
      <c r="BW769" s="354">
        <v>201.93</v>
      </c>
      <c r="BX769" s="354">
        <v>20.68</v>
      </c>
      <c r="BY769" s="354">
        <v>20.68</v>
      </c>
      <c r="BZ769" s="354">
        <v>0.91887058823529399</v>
      </c>
      <c r="CA769" s="354">
        <v>41.65</v>
      </c>
      <c r="CB769" s="354">
        <v>0.43671419136680256</v>
      </c>
      <c r="CC769" s="354">
        <v>6.5072720411066278</v>
      </c>
      <c r="CD769" s="354">
        <v>0.71</v>
      </c>
      <c r="CE769" s="354">
        <v>0</v>
      </c>
      <c r="CF769" s="354">
        <v>0</v>
      </c>
      <c r="CG769" s="354">
        <v>0</v>
      </c>
      <c r="CH769" s="353" t="s">
        <v>100</v>
      </c>
      <c r="CI769" s="355">
        <v>3642.08</v>
      </c>
    </row>
    <row r="770" spans="1:87" ht="13.5" thickBot="1">
      <c r="A770" s="353" t="s">
        <v>1781</v>
      </c>
      <c r="B770" s="353" t="s">
        <v>1782</v>
      </c>
      <c r="C770" s="353" t="s">
        <v>108</v>
      </c>
      <c r="D770" s="353" t="s">
        <v>143</v>
      </c>
      <c r="E770" s="353" t="s">
        <v>772</v>
      </c>
      <c r="F770" s="353" t="s">
        <v>99</v>
      </c>
      <c r="G770" s="353">
        <v>12</v>
      </c>
      <c r="H770" s="353">
        <v>202112</v>
      </c>
      <c r="I770" s="353">
        <v>20221012</v>
      </c>
      <c r="J770" s="353">
        <v>20230209</v>
      </c>
      <c r="K770" s="354">
        <v>248332.09</v>
      </c>
      <c r="L770" s="354">
        <v>180.25</v>
      </c>
      <c r="M770" s="354">
        <v>1378</v>
      </c>
      <c r="N770" s="354">
        <v>0.56999999999999995</v>
      </c>
      <c r="O770" s="354">
        <v>1.85</v>
      </c>
      <c r="P770" s="354">
        <v>1.64</v>
      </c>
      <c r="Q770" s="354">
        <v>1.37</v>
      </c>
      <c r="R770" s="354">
        <v>6.49</v>
      </c>
      <c r="S770" s="354">
        <v>7.51</v>
      </c>
      <c r="T770" s="354">
        <v>4.51</v>
      </c>
      <c r="U770" s="354">
        <v>6.65</v>
      </c>
      <c r="V770" s="354">
        <v>6.25</v>
      </c>
      <c r="W770" s="354">
        <v>6.76</v>
      </c>
      <c r="X770" s="354">
        <v>7.25</v>
      </c>
      <c r="Y770" s="374">
        <f t="shared" si="28"/>
        <v>8.1599999999999895E-2</v>
      </c>
      <c r="Z770" s="374">
        <f t="shared" si="29"/>
        <v>7.2485207100591698E-2</v>
      </c>
      <c r="AA770" s="354">
        <v>4.29</v>
      </c>
      <c r="AB770" s="354">
        <v>7.57</v>
      </c>
      <c r="AC770" s="354">
        <v>27.1</v>
      </c>
      <c r="AD770" s="354">
        <v>26.68</v>
      </c>
      <c r="AE770" s="354">
        <v>24.87</v>
      </c>
      <c r="AF770" s="354">
        <v>3.52</v>
      </c>
      <c r="AG770" s="354">
        <v>60.611594202898551</v>
      </c>
      <c r="AH770" s="354">
        <v>7.0391304347826091</v>
      </c>
      <c r="AI770" s="354">
        <v>8.1797101449275367</v>
      </c>
      <c r="AJ770" s="354">
        <v>6.4775362318840584</v>
      </c>
      <c r="AK770" s="354">
        <v>21.961047129695249</v>
      </c>
      <c r="AL770" s="354">
        <v>20.94</v>
      </c>
      <c r="AM770" s="354">
        <v>12.98</v>
      </c>
      <c r="AN770" s="354">
        <v>2.97</v>
      </c>
      <c r="AO770" s="354">
        <v>3.3587460905743387</v>
      </c>
      <c r="AP770" s="354">
        <v>16.460945567469384</v>
      </c>
      <c r="AQ770" s="354">
        <v>24.888284727143869</v>
      </c>
      <c r="AR770" s="354">
        <v>31.428454860722677</v>
      </c>
      <c r="AS770" s="354">
        <v>4.8855072463768119</v>
      </c>
      <c r="AT770" s="354">
        <v>13.89</v>
      </c>
      <c r="AU770" s="354">
        <v>6.07</v>
      </c>
      <c r="AV770" s="354">
        <v>12.93</v>
      </c>
      <c r="AW770" s="354">
        <v>79474</v>
      </c>
      <c r="AX770" s="354">
        <v>85103.57</v>
      </c>
      <c r="AY770" s="374">
        <v>0.12934121525606776</v>
      </c>
      <c r="AZ770" s="374">
        <v>6.9943820224719094E-2</v>
      </c>
      <c r="BA770" s="374">
        <v>0.10734126984126983</v>
      </c>
      <c r="BB770" s="374">
        <v>7.6950498721344726E-2</v>
      </c>
      <c r="BC770" s="374">
        <v>0.10734126984126983</v>
      </c>
      <c r="BD770" s="354">
        <v>51.13</v>
      </c>
      <c r="BE770" s="374">
        <v>0.1926956167887455</v>
      </c>
      <c r="BF770" s="374">
        <v>0.12565160589323365</v>
      </c>
      <c r="BG770" s="354">
        <v>17.41</v>
      </c>
      <c r="BH770" s="354">
        <v>17.170000000000002</v>
      </c>
      <c r="BI770" s="354">
        <v>9.91</v>
      </c>
      <c r="BJ770" s="354">
        <v>9.64</v>
      </c>
      <c r="BK770" s="374">
        <v>-0.2543408929836995</v>
      </c>
      <c r="BL770" s="374">
        <v>-3.4324039978958443E-2</v>
      </c>
      <c r="BM770" s="354">
        <v>2.5499999999999998</v>
      </c>
      <c r="BN770" s="354">
        <v>2.91</v>
      </c>
      <c r="BO770" s="374">
        <v>0.64283508338480533</v>
      </c>
      <c r="BP770" s="374">
        <v>3.9032552039384549E-2</v>
      </c>
      <c r="BQ770" s="374">
        <v>3.591846640725329E-2</v>
      </c>
      <c r="BR770" s="354">
        <v>11684</v>
      </c>
      <c r="BS770" s="354">
        <v>14899</v>
      </c>
      <c r="BT770" s="354">
        <v>11903</v>
      </c>
      <c r="BU770" s="354">
        <v>36026</v>
      </c>
      <c r="BV770" s="354">
        <v>7618</v>
      </c>
      <c r="BW770" s="354">
        <v>6.99</v>
      </c>
      <c r="BX770" s="354">
        <v>11.61</v>
      </c>
      <c r="BY770" s="354">
        <v>11.05</v>
      </c>
      <c r="BZ770" s="354">
        <v>7.3743047830923247</v>
      </c>
      <c r="CA770" s="354">
        <v>65.38</v>
      </c>
      <c r="CB770" s="354">
        <v>0.79742962704184794</v>
      </c>
      <c r="CC770" s="354">
        <v>1.9235952422804239</v>
      </c>
      <c r="CD770" s="354">
        <v>1.89</v>
      </c>
      <c r="CE770" s="354">
        <v>0.92</v>
      </c>
      <c r="CF770" s="354">
        <v>0.66</v>
      </c>
      <c r="CG770" s="354">
        <v>0.33</v>
      </c>
      <c r="CH770" s="353" t="s">
        <v>100</v>
      </c>
      <c r="CI770" s="355">
        <v>16151</v>
      </c>
    </row>
    <row r="771" spans="1:87" ht="13.5" thickBot="1">
      <c r="A771" s="353" t="s">
        <v>1783</v>
      </c>
      <c r="B771" s="353" t="s">
        <v>1784</v>
      </c>
      <c r="C771" s="353" t="s">
        <v>96</v>
      </c>
      <c r="D771" s="353" t="s">
        <v>176</v>
      </c>
      <c r="E771" s="353" t="s">
        <v>177</v>
      </c>
      <c r="F771" s="353" t="s">
        <v>99</v>
      </c>
      <c r="G771" s="353">
        <v>12</v>
      </c>
      <c r="H771" s="353">
        <v>202112</v>
      </c>
      <c r="I771" s="353">
        <v>20221101</v>
      </c>
      <c r="J771" s="353">
        <v>20230214</v>
      </c>
      <c r="K771" s="354">
        <v>26933.88</v>
      </c>
      <c r="L771" s="354">
        <v>340.83</v>
      </c>
      <c r="M771" s="354">
        <v>79.02</v>
      </c>
      <c r="N771" s="354">
        <v>1.37</v>
      </c>
      <c r="O771" s="354">
        <v>1.85</v>
      </c>
      <c r="P771" s="354">
        <v>2.39</v>
      </c>
      <c r="Q771" s="354">
        <v>2</v>
      </c>
      <c r="R771" s="354">
        <v>30.27</v>
      </c>
      <c r="S771" s="354">
        <v>33.18</v>
      </c>
      <c r="T771" s="354">
        <v>27.07</v>
      </c>
      <c r="U771" s="354">
        <v>10.58</v>
      </c>
      <c r="V771" s="354">
        <v>8.7200000000000006</v>
      </c>
      <c r="W771" s="354">
        <v>9.82</v>
      </c>
      <c r="X771" s="354">
        <v>9.6</v>
      </c>
      <c r="Y771" s="374">
        <f t="shared" si="28"/>
        <v>0.12614678899082565</v>
      </c>
      <c r="Z771" s="374">
        <f t="shared" si="29"/>
        <v>-2.2403258655804503E-2</v>
      </c>
      <c r="AA771" s="354">
        <v>28.94</v>
      </c>
      <c r="AB771" s="354">
        <v>12.26</v>
      </c>
      <c r="AC771" s="354">
        <v>32.22</v>
      </c>
      <c r="AD771" s="354">
        <v>34.71</v>
      </c>
      <c r="AE771" s="354">
        <v>35.520000000000003</v>
      </c>
      <c r="AF771" s="354">
        <v>2.83</v>
      </c>
      <c r="AG771" s="354">
        <v>66.584892567405589</v>
      </c>
      <c r="AH771" s="354">
        <v>9.5931566131291088</v>
      </c>
      <c r="AI771" s="354">
        <v>14.296155641630603</v>
      </c>
      <c r="AJ771" s="354">
        <v>13.140135505116138</v>
      </c>
      <c r="AK771" s="354">
        <v>23.654610965149558</v>
      </c>
      <c r="AL771" s="354">
        <v>27.76</v>
      </c>
      <c r="AM771" s="354"/>
      <c r="AN771" s="354">
        <v>5.0999999999999996</v>
      </c>
      <c r="AO771" s="354">
        <v>5.5615776382239002</v>
      </c>
      <c r="AP771" s="354">
        <v>24.060865056157947</v>
      </c>
      <c r="AQ771" s="354">
        <v>25.903260906593335</v>
      </c>
      <c r="AR771" s="354">
        <v>28.182133236163359</v>
      </c>
      <c r="AS771" s="354">
        <v>6.6703718189732397</v>
      </c>
      <c r="AT771" s="354">
        <v>-0.82</v>
      </c>
      <c r="AU771" s="354">
        <v>7.25</v>
      </c>
      <c r="AV771" s="354">
        <v>15.49</v>
      </c>
      <c r="AW771" s="354">
        <v>4733.9399999999996</v>
      </c>
      <c r="AX771" s="354">
        <v>5425.22</v>
      </c>
      <c r="AY771" s="374">
        <v>0.1547930271798113</v>
      </c>
      <c r="AZ771" s="374">
        <v>1.9749761007703988</v>
      </c>
      <c r="BA771" s="374">
        <v>0.86830766092012646</v>
      </c>
      <c r="BB771" s="374">
        <v>2.1204013377926421</v>
      </c>
      <c r="BC771" s="374">
        <v>0.86830766092012646</v>
      </c>
      <c r="BD771" s="354">
        <v>1234.18</v>
      </c>
      <c r="BE771" s="374">
        <v>0.27708549354212031</v>
      </c>
      <c r="BF771" s="374">
        <v>0.12839048712446099</v>
      </c>
      <c r="BG771" s="354">
        <v>34.369999999999997</v>
      </c>
      <c r="BH771" s="354">
        <v>16.510000000000002</v>
      </c>
      <c r="BI771" s="354">
        <v>12.62</v>
      </c>
      <c r="BJ771" s="354">
        <v>7.16</v>
      </c>
      <c r="BK771" s="374">
        <v>-8.0862307706564038E-2</v>
      </c>
      <c r="BL771" s="374">
        <v>-1.7361597983269198E-2</v>
      </c>
      <c r="BM771" s="354">
        <v>0</v>
      </c>
      <c r="BN771" s="354">
        <v>0</v>
      </c>
      <c r="BO771" s="374">
        <v>0</v>
      </c>
      <c r="BP771" s="374">
        <v>2.8367852302478364E-2</v>
      </c>
      <c r="BQ771" s="374">
        <v>3.885659728868953E-2</v>
      </c>
      <c r="BR771" s="354">
        <v>1088.3800000000001</v>
      </c>
      <c r="BS771" s="354">
        <v>1304.95</v>
      </c>
      <c r="BT771" s="354">
        <v>1011.57</v>
      </c>
      <c r="BU771" s="354">
        <v>2456.83</v>
      </c>
      <c r="BV771" s="354">
        <v>793.56</v>
      </c>
      <c r="BW771" s="354">
        <v>197.5</v>
      </c>
      <c r="BX771" s="354">
        <v>14.41</v>
      </c>
      <c r="BY771" s="354">
        <v>16.45</v>
      </c>
      <c r="BZ771" s="354">
        <v>7.6393399265872697</v>
      </c>
      <c r="CA771" s="354">
        <v>95.41</v>
      </c>
      <c r="CB771" s="354">
        <v>1.0099488902312217</v>
      </c>
      <c r="CC771" s="354">
        <v>2.088712420984979</v>
      </c>
      <c r="CD771" s="354">
        <v>-37.81</v>
      </c>
      <c r="CE771" s="354">
        <v>0.64</v>
      </c>
      <c r="CF771" s="354">
        <v>0.78</v>
      </c>
      <c r="CG771" s="354">
        <v>0.37</v>
      </c>
      <c r="CH771" s="353" t="s">
        <v>100</v>
      </c>
      <c r="CI771" s="353">
        <v>371.06</v>
      </c>
    </row>
    <row r="772" spans="1:87" ht="13.5" thickBot="1">
      <c r="A772" s="353" t="s">
        <v>1785</v>
      </c>
      <c r="B772" s="353" t="s">
        <v>1786</v>
      </c>
      <c r="C772" s="353" t="s">
        <v>108</v>
      </c>
      <c r="D772" s="353" t="s">
        <v>129</v>
      </c>
      <c r="E772" s="353" t="s">
        <v>299</v>
      </c>
      <c r="F772" s="353" t="s">
        <v>105</v>
      </c>
      <c r="G772" s="353">
        <v>12</v>
      </c>
      <c r="H772" s="353">
        <v>202112</v>
      </c>
      <c r="I772" s="353">
        <v>20221103</v>
      </c>
      <c r="J772" s="353">
        <v>20230307</v>
      </c>
      <c r="K772" s="354">
        <v>4908.5600000000004</v>
      </c>
      <c r="L772" s="354">
        <v>51.83</v>
      </c>
      <c r="M772" s="354">
        <v>95</v>
      </c>
      <c r="N772" s="354">
        <v>1.18</v>
      </c>
      <c r="O772" s="354">
        <v>-0.86</v>
      </c>
      <c r="P772" s="354">
        <v>-0.64</v>
      </c>
      <c r="Q772" s="354">
        <v>-0.64</v>
      </c>
      <c r="R772" s="354">
        <v>33.72</v>
      </c>
      <c r="S772" s="354">
        <v>-16.46</v>
      </c>
      <c r="T772" s="354">
        <v>8.35</v>
      </c>
      <c r="U772" s="354">
        <v>-3.32</v>
      </c>
      <c r="V772" s="354">
        <v>-3.46</v>
      </c>
      <c r="W772" s="354">
        <v>-2.87</v>
      </c>
      <c r="X772" s="354">
        <v>-1.79</v>
      </c>
      <c r="Y772" s="374">
        <f t="shared" si="28"/>
        <v>-0.17052023121387283</v>
      </c>
      <c r="Z772" s="374">
        <f t="shared" si="29"/>
        <v>-0.37630662020905925</v>
      </c>
      <c r="AA772" s="354"/>
      <c r="AB772" s="354"/>
      <c r="AC772" s="354"/>
      <c r="AD772" s="354"/>
      <c r="AE772" s="354"/>
      <c r="AF772" s="354"/>
      <c r="AG772" s="354">
        <v>2.0029262630300391</v>
      </c>
      <c r="AH772" s="354">
        <v>-3.1524972905873216</v>
      </c>
      <c r="AI772" s="354">
        <v>-3.2182379673182737</v>
      </c>
      <c r="AJ772" s="354">
        <v>-3.2267786928955715</v>
      </c>
      <c r="AK772" s="354">
        <v>-15.862717585965051</v>
      </c>
      <c r="AL772" s="354"/>
      <c r="AM772" s="354">
        <v>7.14</v>
      </c>
      <c r="AN772" s="354">
        <v>26.09</v>
      </c>
      <c r="AO772" s="354">
        <v>24.912218707596207</v>
      </c>
      <c r="AP772" s="354">
        <v>-16.078502710081818</v>
      </c>
      <c r="AQ772" s="354">
        <v>-15.504551753632956</v>
      </c>
      <c r="AR772" s="354">
        <v>-15.463513884497914</v>
      </c>
      <c r="AS772" s="354">
        <v>6.652161731173404</v>
      </c>
      <c r="AT772" s="354">
        <v>7.26</v>
      </c>
      <c r="AU772" s="354"/>
      <c r="AV772" s="354">
        <v>267.35000000000002</v>
      </c>
      <c r="AW772" s="354">
        <v>83.8</v>
      </c>
      <c r="AX772" s="354">
        <v>245.12</v>
      </c>
      <c r="AY772" s="374">
        <v>2.7194947279391859</v>
      </c>
      <c r="AZ772" s="374">
        <v>-0.25162369187239175</v>
      </c>
      <c r="BA772" s="374">
        <v>-0.235527621696734</v>
      </c>
      <c r="BB772" s="374">
        <v>-8.3591331269349853E-2</v>
      </c>
      <c r="BC772" s="374">
        <v>-0.235527621696734</v>
      </c>
      <c r="BD772" s="354">
        <v>-45.52</v>
      </c>
      <c r="BE772" s="374">
        <v>-0.42892885639713357</v>
      </c>
      <c r="BF772" s="374">
        <v>-0.38102853967843942</v>
      </c>
      <c r="BG772" s="354">
        <v>-45.52</v>
      </c>
      <c r="BH772" s="354">
        <v>-45.26</v>
      </c>
      <c r="BI772" s="354">
        <v>-40.369999999999997</v>
      </c>
      <c r="BJ772" s="354">
        <v>-40.5</v>
      </c>
      <c r="BK772" s="374">
        <v>2.7039669448304261E-3</v>
      </c>
      <c r="BL772" s="374">
        <v>-4.344647751067192E-3</v>
      </c>
      <c r="BM772" s="354">
        <v>0</v>
      </c>
      <c r="BN772" s="354">
        <v>0</v>
      </c>
      <c r="BO772" s="374">
        <v>0</v>
      </c>
      <c r="BP772" s="374">
        <v>-6.1753130080065069E-2</v>
      </c>
      <c r="BQ772" s="374">
        <v>-6.3208201623811397E-2</v>
      </c>
      <c r="BR772" s="354">
        <v>-284.12</v>
      </c>
      <c r="BS772" s="354">
        <v>-287.67</v>
      </c>
      <c r="BT772" s="354">
        <v>-287.67</v>
      </c>
      <c r="BU772" s="354" t="s">
        <v>100</v>
      </c>
      <c r="BV772" s="354">
        <v>-284.13</v>
      </c>
      <c r="BW772" s="354">
        <v>-25.16</v>
      </c>
      <c r="BX772" s="354">
        <v>-158.38999999999999</v>
      </c>
      <c r="BY772" s="354">
        <v>-158.38999999999999</v>
      </c>
      <c r="BZ772" s="354">
        <v>-75.743998496240607</v>
      </c>
      <c r="CA772" s="354">
        <v>0</v>
      </c>
      <c r="CB772" s="354">
        <v>0.1235001579285907</v>
      </c>
      <c r="CC772" s="354">
        <v>0.37142449503326874</v>
      </c>
      <c r="CD772" s="354">
        <v>0</v>
      </c>
      <c r="CE772" s="354">
        <v>9.81</v>
      </c>
      <c r="CF772" s="354">
        <v>8.61</v>
      </c>
      <c r="CG772" s="354">
        <v>8.23</v>
      </c>
      <c r="CH772" s="353" t="s">
        <v>100</v>
      </c>
      <c r="CI772" s="353">
        <v>417.89</v>
      </c>
    </row>
    <row r="773" spans="1:87" ht="13.5" thickBot="1">
      <c r="A773" s="353" t="s">
        <v>1787</v>
      </c>
      <c r="B773" s="353" t="s">
        <v>1788</v>
      </c>
      <c r="C773" s="353" t="s">
        <v>108</v>
      </c>
      <c r="D773" s="353" t="s">
        <v>129</v>
      </c>
      <c r="E773" s="353" t="s">
        <v>299</v>
      </c>
      <c r="F773" s="353" t="s">
        <v>105</v>
      </c>
      <c r="G773" s="353">
        <v>12</v>
      </c>
      <c r="H773" s="353">
        <v>202112</v>
      </c>
      <c r="I773" s="353">
        <v>20221108</v>
      </c>
      <c r="J773" s="353">
        <v>20230228</v>
      </c>
      <c r="K773" s="354">
        <v>7711.2</v>
      </c>
      <c r="L773" s="354">
        <v>57.03</v>
      </c>
      <c r="M773" s="354">
        <v>135</v>
      </c>
      <c r="N773" s="354">
        <v>1.26</v>
      </c>
      <c r="O773" s="354">
        <v>0.52</v>
      </c>
      <c r="P773" s="354">
        <v>0.47</v>
      </c>
      <c r="Q773" s="354">
        <v>0.71</v>
      </c>
      <c r="R773" s="354">
        <v>42.31</v>
      </c>
      <c r="S773" s="354">
        <v>6</v>
      </c>
      <c r="T773" s="354">
        <v>12.81</v>
      </c>
      <c r="U773" s="354">
        <v>2.02</v>
      </c>
      <c r="V773" s="354">
        <v>1.97</v>
      </c>
      <c r="W773" s="354">
        <v>2.1800000000000002</v>
      </c>
      <c r="X773" s="354">
        <v>3.07</v>
      </c>
      <c r="Y773" s="374">
        <f t="shared" si="28"/>
        <v>0.10659898477157359</v>
      </c>
      <c r="Z773" s="374">
        <f t="shared" si="29"/>
        <v>0.40825688073394484</v>
      </c>
      <c r="AA773" s="354">
        <v>47.7</v>
      </c>
      <c r="AB773" s="354">
        <v>31</v>
      </c>
      <c r="AC773" s="354">
        <v>26.4</v>
      </c>
      <c r="AD773" s="354">
        <v>26.13</v>
      </c>
      <c r="AE773" s="354">
        <v>18.59</v>
      </c>
      <c r="AF773" s="354">
        <v>0.84</v>
      </c>
      <c r="AG773" s="354">
        <v>4.2528071370498139</v>
      </c>
      <c r="AH773" s="354">
        <v>1.5469247841086378</v>
      </c>
      <c r="AI773" s="354">
        <v>1.7591611915591787</v>
      </c>
      <c r="AJ773" s="354">
        <v>1.7399415500230724</v>
      </c>
      <c r="AK773" s="354">
        <v>32.322222814387963</v>
      </c>
      <c r="AL773" s="354">
        <v>28.44</v>
      </c>
      <c r="AM773" s="354">
        <v>81.010000000000005</v>
      </c>
      <c r="AN773" s="354">
        <v>13.28</v>
      </c>
      <c r="AO773" s="354">
        <v>15.707674721807438</v>
      </c>
      <c r="AP773" s="354">
        <v>31.376711035576548</v>
      </c>
      <c r="AQ773" s="354">
        <v>37.973615768633437</v>
      </c>
      <c r="AR773" s="354">
        <v>38.393077722911904</v>
      </c>
      <c r="AS773" s="354">
        <v>1.9452855479135995</v>
      </c>
      <c r="AT773" s="354">
        <v>0.7</v>
      </c>
      <c r="AU773" s="354">
        <v>18.39</v>
      </c>
      <c r="AV773" s="354">
        <v>65.67</v>
      </c>
      <c r="AW773" s="354">
        <v>443.31</v>
      </c>
      <c r="AX773" s="354">
        <v>672.09</v>
      </c>
      <c r="AY773" s="374">
        <v>0.6566514944281262</v>
      </c>
      <c r="AZ773" s="374">
        <v>2.1197273114614403</v>
      </c>
      <c r="BA773" s="374">
        <v>0.9125992166649336</v>
      </c>
      <c r="BB773" s="374">
        <v>1.9848069169904108</v>
      </c>
      <c r="BC773" s="374">
        <v>0.9125992166649336</v>
      </c>
      <c r="BD773" s="354">
        <v>134.71</v>
      </c>
      <c r="BE773" s="374">
        <v>0.14218426934539835</v>
      </c>
      <c r="BF773" s="374">
        <v>0.23065531284709367</v>
      </c>
      <c r="BG773" s="354">
        <v>22.55</v>
      </c>
      <c r="BH773" s="354">
        <v>11.11</v>
      </c>
      <c r="BI773" s="354">
        <v>19.309999999999999</v>
      </c>
      <c r="BJ773" s="354">
        <v>9.01</v>
      </c>
      <c r="BK773" s="374">
        <v>-1.0925457899097732E-2</v>
      </c>
      <c r="BL773" s="374">
        <v>-4.5192835971017342E-3</v>
      </c>
      <c r="BM773" s="354">
        <v>0</v>
      </c>
      <c r="BN773" s="354">
        <v>0</v>
      </c>
      <c r="BO773" s="374">
        <v>0</v>
      </c>
      <c r="BP773" s="374">
        <v>2.7205852692730174E-2</v>
      </c>
      <c r="BQ773" s="374">
        <v>3.0600449349684707E-2</v>
      </c>
      <c r="BR773" s="354">
        <v>256.04000000000002</v>
      </c>
      <c r="BS773" s="354">
        <v>264.94</v>
      </c>
      <c r="BT773" s="354">
        <v>282.31</v>
      </c>
      <c r="BU773" s="354">
        <v>787.26</v>
      </c>
      <c r="BV773" s="354">
        <v>402.71</v>
      </c>
      <c r="BW773" s="354">
        <v>211.97</v>
      </c>
      <c r="BX773" s="354">
        <v>36.369999999999997</v>
      </c>
      <c r="BY773" s="354">
        <v>49.15</v>
      </c>
      <c r="BZ773" s="354">
        <v>17.291851441241686</v>
      </c>
      <c r="CA773" s="354">
        <v>93.89</v>
      </c>
      <c r="CB773" s="354">
        <v>0.94798135521680116</v>
      </c>
      <c r="CC773" s="354">
        <v>4.6696138907141798</v>
      </c>
      <c r="CD773" s="354">
        <v>15.37</v>
      </c>
      <c r="CE773" s="354">
        <v>5.97</v>
      </c>
      <c r="CF773" s="354">
        <v>7.45</v>
      </c>
      <c r="CG773" s="354">
        <v>6.67</v>
      </c>
      <c r="CH773" s="353" t="s">
        <v>100</v>
      </c>
      <c r="CI773" s="353">
        <v>196.95</v>
      </c>
    </row>
    <row r="774" spans="1:87" ht="13.5" thickBot="1">
      <c r="A774" s="353" t="s">
        <v>1789</v>
      </c>
      <c r="B774" s="353" t="s">
        <v>1790</v>
      </c>
      <c r="C774" s="353" t="s">
        <v>96</v>
      </c>
      <c r="D774" s="353" t="s">
        <v>123</v>
      </c>
      <c r="E774" s="353" t="s">
        <v>533</v>
      </c>
      <c r="F774" s="353" t="s">
        <v>105</v>
      </c>
      <c r="G774" s="353">
        <v>12</v>
      </c>
      <c r="H774" s="353">
        <v>202112</v>
      </c>
      <c r="I774" s="353">
        <v>20221110</v>
      </c>
      <c r="J774" s="353">
        <v>20230209</v>
      </c>
      <c r="K774" s="354">
        <v>42728</v>
      </c>
      <c r="L774" s="354">
        <v>4.3600000000000003</v>
      </c>
      <c r="M774" s="354">
        <v>9800</v>
      </c>
      <c r="N774" s="354">
        <v>0.72</v>
      </c>
      <c r="O774" s="354">
        <v>0.16</v>
      </c>
      <c r="P774" s="354">
        <v>0.16</v>
      </c>
      <c r="Q774" s="354">
        <v>0.16</v>
      </c>
      <c r="R774" s="354">
        <v>0</v>
      </c>
      <c r="S774" s="354">
        <v>0</v>
      </c>
      <c r="T774" s="354">
        <v>-1.92</v>
      </c>
      <c r="U774" s="354">
        <v>0.56999999999999995</v>
      </c>
      <c r="V774" s="354">
        <v>0.51</v>
      </c>
      <c r="W774" s="354">
        <v>0.61</v>
      </c>
      <c r="X774" s="354">
        <v>0.69</v>
      </c>
      <c r="Y774" s="374">
        <f t="shared" si="28"/>
        <v>0.19607843137254899</v>
      </c>
      <c r="Z774" s="374">
        <f t="shared" si="29"/>
        <v>0.13114754098360648</v>
      </c>
      <c r="AA774" s="354">
        <v>-5.0999999999999996</v>
      </c>
      <c r="AB774" s="354">
        <v>15.62</v>
      </c>
      <c r="AC774" s="354">
        <v>7.65</v>
      </c>
      <c r="AD774" s="354">
        <v>7.15</v>
      </c>
      <c r="AE774" s="354">
        <v>6.29</v>
      </c>
      <c r="AF774" s="354">
        <v>0.46</v>
      </c>
      <c r="AG774" s="354">
        <v>13.981830265579932</v>
      </c>
      <c r="AH774" s="354">
        <v>2.9380066443172801</v>
      </c>
      <c r="AI774" s="354">
        <v>15.981348105784331</v>
      </c>
      <c r="AJ774" s="354">
        <v>15.201008643525658</v>
      </c>
      <c r="AK774" s="354">
        <v>1.5661695017418933</v>
      </c>
      <c r="AL774" s="354">
        <v>7.44</v>
      </c>
      <c r="AM774" s="354">
        <v>1.29</v>
      </c>
      <c r="AN774" s="354">
        <v>0.85</v>
      </c>
      <c r="AO774" s="354">
        <v>1.901366246071267</v>
      </c>
      <c r="AP774" s="354">
        <v>1.5976834957115176</v>
      </c>
      <c r="AQ774" s="354">
        <v>1.6634754433294177</v>
      </c>
      <c r="AR774" s="354">
        <v>1.748869482854621</v>
      </c>
      <c r="AS774" s="354">
        <v>31.07155017817859</v>
      </c>
      <c r="AT774" s="354">
        <v>3.38</v>
      </c>
      <c r="AU774" s="354">
        <v>-0.51</v>
      </c>
      <c r="AV774" s="354">
        <v>7.52</v>
      </c>
      <c r="AW774" s="354">
        <v>36268.51</v>
      </c>
      <c r="AX774" s="354">
        <v>26876.28</v>
      </c>
      <c r="AY774" s="374">
        <v>0.29933024763773647</v>
      </c>
      <c r="AZ774" s="374">
        <v>0.41617273497036411</v>
      </c>
      <c r="BA774" s="374">
        <v>0</v>
      </c>
      <c r="BB774" s="374">
        <v>0.40206185567010322</v>
      </c>
      <c r="BC774" s="374">
        <v>0</v>
      </c>
      <c r="BD774" s="354">
        <v>17.420000000000002</v>
      </c>
      <c r="BE774" s="374">
        <v>0</v>
      </c>
      <c r="BF774" s="374">
        <v>1.2693784652224684E-2</v>
      </c>
      <c r="BG774" s="354">
        <v>5.45</v>
      </c>
      <c r="BH774" s="354">
        <v>5.96</v>
      </c>
      <c r="BI774" s="354">
        <v>1.36</v>
      </c>
      <c r="BJ774" s="354">
        <v>1.47</v>
      </c>
      <c r="BK774" s="374">
        <v>-4.8828137469594142E-2</v>
      </c>
      <c r="BL774" s="374">
        <v>-5.5810966621422424E-2</v>
      </c>
      <c r="BM774" s="354">
        <v>3.46</v>
      </c>
      <c r="BN774" s="354">
        <v>1.62</v>
      </c>
      <c r="BO774" s="374">
        <v>0.15684195299261458</v>
      </c>
      <c r="BP774" s="374">
        <v>0.11738175530143552</v>
      </c>
      <c r="BQ774" s="374">
        <v>3.4313789263037604</v>
      </c>
      <c r="BR774" s="354">
        <v>16870.45</v>
      </c>
      <c r="BS774" s="354">
        <v>17654.830000000002</v>
      </c>
      <c r="BT774" s="354">
        <v>5744.26</v>
      </c>
      <c r="BU774" s="354">
        <v>58535.34</v>
      </c>
      <c r="BV774" s="354">
        <v>4958.63</v>
      </c>
      <c r="BW774" s="354">
        <v>35.270000000000003</v>
      </c>
      <c r="BX774" s="354">
        <v>10.97</v>
      </c>
      <c r="BY774" s="354">
        <v>11.15</v>
      </c>
      <c r="BZ774" s="354">
        <v>0</v>
      </c>
      <c r="CA774" s="354">
        <v>70.62</v>
      </c>
      <c r="CB774" s="354">
        <v>0.92391961757692143</v>
      </c>
      <c r="CC774" s="354">
        <v>1.3314487892519669</v>
      </c>
      <c r="CD774" s="354">
        <v>2.4</v>
      </c>
      <c r="CE774" s="354">
        <v>1.69</v>
      </c>
      <c r="CF774" s="354">
        <v>1.48</v>
      </c>
      <c r="CG774" s="354">
        <v>0.78</v>
      </c>
      <c r="CH774" s="353" t="s">
        <v>100</v>
      </c>
      <c r="CI774" s="355">
        <v>30477.4</v>
      </c>
    </row>
    <row r="775" spans="1:87" ht="13.5" thickBot="1">
      <c r="A775" s="353" t="s">
        <v>1791</v>
      </c>
      <c r="B775" s="353" t="s">
        <v>1792</v>
      </c>
      <c r="C775" s="353" t="s">
        <v>96</v>
      </c>
      <c r="D775" s="353" t="s">
        <v>103</v>
      </c>
      <c r="E775" s="353" t="s">
        <v>257</v>
      </c>
      <c r="F775" s="353" t="s">
        <v>99</v>
      </c>
      <c r="G775" s="353">
        <v>12</v>
      </c>
      <c r="H775" s="353">
        <v>202112</v>
      </c>
      <c r="I775" s="353">
        <v>20221025</v>
      </c>
      <c r="J775" s="353">
        <v>20230202</v>
      </c>
      <c r="K775" s="354">
        <v>66966.63</v>
      </c>
      <c r="L775" s="354">
        <v>218</v>
      </c>
      <c r="M775" s="354">
        <v>307</v>
      </c>
      <c r="N775" s="354">
        <v>1.1200000000000001</v>
      </c>
      <c r="O775" s="354">
        <v>2.25</v>
      </c>
      <c r="P775" s="354">
        <v>2.61</v>
      </c>
      <c r="Q775" s="354">
        <v>2.12</v>
      </c>
      <c r="R775" s="354">
        <v>4.4400000000000004</v>
      </c>
      <c r="S775" s="354">
        <v>7.24</v>
      </c>
      <c r="T775" s="354">
        <v>4.2</v>
      </c>
      <c r="U775" s="354">
        <v>8.7799999999999994</v>
      </c>
      <c r="V775" s="354">
        <v>8.4700000000000006</v>
      </c>
      <c r="W775" s="354">
        <v>9.4600000000000009</v>
      </c>
      <c r="X775" s="354">
        <v>9.2100000000000009</v>
      </c>
      <c r="Y775" s="374">
        <f t="shared" si="28"/>
        <v>0.11688311688311681</v>
      </c>
      <c r="Z775" s="374">
        <f t="shared" si="29"/>
        <v>-2.6427061310782207E-2</v>
      </c>
      <c r="AA775" s="354">
        <v>3.6</v>
      </c>
      <c r="AB775" s="354">
        <v>7.66</v>
      </c>
      <c r="AC775" s="354">
        <v>24.83</v>
      </c>
      <c r="AD775" s="354">
        <v>23.05</v>
      </c>
      <c r="AE775" s="354">
        <v>23.66</v>
      </c>
      <c r="AF775" s="354">
        <v>3.01</v>
      </c>
      <c r="AG775" s="354">
        <v>50.647668393782382</v>
      </c>
      <c r="AH775" s="354">
        <v>8.8601036269430047</v>
      </c>
      <c r="AI775" s="354">
        <v>7.4838082901554408</v>
      </c>
      <c r="AJ775" s="354">
        <v>6.3989637305699478</v>
      </c>
      <c r="AK775" s="354">
        <v>28.96787191691908</v>
      </c>
      <c r="AL775" s="354">
        <v>22.98</v>
      </c>
      <c r="AM775" s="354">
        <v>22.22</v>
      </c>
      <c r="AN775" s="354">
        <v>4.28</v>
      </c>
      <c r="AO775" s="354">
        <v>4.7185902813299236</v>
      </c>
      <c r="AP775" s="354">
        <v>17.894944713870029</v>
      </c>
      <c r="AQ775" s="354">
        <v>31.933687581133707</v>
      </c>
      <c r="AR775" s="354">
        <v>37.347546558704451</v>
      </c>
      <c r="AS775" s="354">
        <v>2.5064766839378239</v>
      </c>
      <c r="AT775" s="354">
        <v>9.81</v>
      </c>
      <c r="AU775" s="354">
        <v>-0.14000000000000001</v>
      </c>
      <c r="AV775" s="354">
        <v>14.96</v>
      </c>
      <c r="AW775" s="354">
        <v>14455</v>
      </c>
      <c r="AX775" s="354">
        <v>15829.56</v>
      </c>
      <c r="AY775" s="374">
        <v>0.1495944011452203</v>
      </c>
      <c r="AZ775" s="374">
        <v>0.27738264580369842</v>
      </c>
      <c r="BA775" s="374">
        <v>0.20645385149201945</v>
      </c>
      <c r="BB775" s="374">
        <v>0.27644210951247883</v>
      </c>
      <c r="BC775" s="374">
        <v>0.20645385149201945</v>
      </c>
      <c r="BD775" s="354">
        <v>80.650000000000006</v>
      </c>
      <c r="BE775" s="374">
        <v>0.3357947203249031</v>
      </c>
      <c r="BF775" s="374">
        <v>0.18963127252564457</v>
      </c>
      <c r="BG775" s="354">
        <v>27.85</v>
      </c>
      <c r="BH775" s="354">
        <v>23.55</v>
      </c>
      <c r="BI775" s="354">
        <v>17.34</v>
      </c>
      <c r="BJ775" s="354">
        <v>15.96</v>
      </c>
      <c r="BK775" s="374">
        <v>-0.14495889225443531</v>
      </c>
      <c r="BL775" s="374">
        <v>-2.1419437340153457E-2</v>
      </c>
      <c r="BM775" s="354">
        <v>2.4</v>
      </c>
      <c r="BN775" s="354">
        <v>2.38</v>
      </c>
      <c r="BO775" s="374">
        <v>0.5609415204678363</v>
      </c>
      <c r="BP775" s="374">
        <v>4.0869521781184581E-2</v>
      </c>
      <c r="BQ775" s="374">
        <v>2.951687684196664E-2</v>
      </c>
      <c r="BR775" s="354">
        <v>3528</v>
      </c>
      <c r="BS775" s="354">
        <v>3938</v>
      </c>
      <c r="BT775" s="354">
        <v>2977.44</v>
      </c>
      <c r="BU775" s="354">
        <v>6909</v>
      </c>
      <c r="BV775" s="354">
        <v>2694</v>
      </c>
      <c r="BW775" s="354">
        <v>27.74</v>
      </c>
      <c r="BX775" s="354">
        <v>17.489999999999998</v>
      </c>
      <c r="BY775" s="354">
        <v>17.53</v>
      </c>
      <c r="BZ775" s="354">
        <v>18.561224489795919</v>
      </c>
      <c r="CA775" s="354">
        <v>66.34</v>
      </c>
      <c r="CB775" s="354">
        <v>0.80204912649415472</v>
      </c>
      <c r="CC775" s="354">
        <v>1.6619786614936951</v>
      </c>
      <c r="CD775" s="354">
        <v>1.97</v>
      </c>
      <c r="CE775" s="354">
        <v>1.41</v>
      </c>
      <c r="CF775" s="354">
        <v>1.35</v>
      </c>
      <c r="CG775" s="354">
        <v>0.53</v>
      </c>
      <c r="CH775" s="353" t="s">
        <v>100</v>
      </c>
      <c r="CI775" s="355">
        <v>3626</v>
      </c>
    </row>
    <row r="776" spans="1:87" ht="13.5" thickBot="1">
      <c r="A776" s="353"/>
      <c r="B776" s="353" t="s">
        <v>1793</v>
      </c>
      <c r="C776" s="353" t="s">
        <v>96</v>
      </c>
      <c r="D776" s="353" t="s">
        <v>123</v>
      </c>
      <c r="E776" s="353" t="s">
        <v>182</v>
      </c>
      <c r="F776" s="353" t="s">
        <v>105</v>
      </c>
      <c r="G776" s="353">
        <v>12</v>
      </c>
      <c r="H776" s="353">
        <v>202112</v>
      </c>
      <c r="I776" s="353"/>
      <c r="J776" s="353"/>
      <c r="K776" s="354">
        <v>300127.46999999997</v>
      </c>
      <c r="L776" s="354">
        <v>389.7</v>
      </c>
      <c r="M776" s="354">
        <v>770</v>
      </c>
      <c r="N776" s="354">
        <v>1</v>
      </c>
      <c r="O776" s="354"/>
      <c r="P776" s="354"/>
      <c r="Q776" s="354"/>
      <c r="R776" s="354"/>
      <c r="S776" s="354"/>
      <c r="T776" s="354"/>
      <c r="U776" s="354"/>
      <c r="V776" s="354"/>
      <c r="W776" s="354"/>
      <c r="X776" s="354"/>
      <c r="Y776" s="374" t="e">
        <f t="shared" si="28"/>
        <v>#DIV/0!</v>
      </c>
      <c r="Z776" s="374" t="e">
        <f t="shared" si="29"/>
        <v>#DIV/0!</v>
      </c>
      <c r="AA776" s="354"/>
      <c r="AB776" s="354"/>
      <c r="AC776" s="354"/>
      <c r="AD776" s="354"/>
      <c r="AE776" s="354"/>
      <c r="AF776" s="354"/>
      <c r="AG776" s="354">
        <v>0</v>
      </c>
      <c r="AH776" s="354">
        <v>0</v>
      </c>
      <c r="AI776" s="354">
        <v>0</v>
      </c>
      <c r="AJ776" s="354">
        <v>0</v>
      </c>
      <c r="AK776" s="354">
        <v>0</v>
      </c>
      <c r="AL776" s="354"/>
      <c r="AM776" s="354"/>
      <c r="AN776" s="354"/>
      <c r="AO776" s="354">
        <v>0</v>
      </c>
      <c r="AP776" s="354">
        <v>0</v>
      </c>
      <c r="AQ776" s="354">
        <v>0</v>
      </c>
      <c r="AR776" s="354">
        <v>0</v>
      </c>
      <c r="AS776" s="354">
        <v>0</v>
      </c>
      <c r="AT776" s="354"/>
      <c r="AU776" s="354"/>
      <c r="AV776" s="354"/>
      <c r="AW776" s="354"/>
      <c r="AX776" s="354"/>
      <c r="AY776" s="374" t="s">
        <v>160</v>
      </c>
      <c r="AZ776" s="374" t="s">
        <v>160</v>
      </c>
      <c r="BA776" s="374" t="s">
        <v>160</v>
      </c>
      <c r="BB776" s="374" t="s">
        <v>160</v>
      </c>
      <c r="BC776" s="374" t="s">
        <v>160</v>
      </c>
      <c r="BD776" s="354"/>
      <c r="BE776" s="374">
        <v>0</v>
      </c>
      <c r="BF776" s="374">
        <v>0</v>
      </c>
      <c r="BG776" s="354"/>
      <c r="BH776" s="354"/>
      <c r="BI776" s="354"/>
      <c r="BJ776" s="354"/>
      <c r="BK776" s="374">
        <v>0</v>
      </c>
      <c r="BL776" s="374">
        <v>0</v>
      </c>
      <c r="BM776" s="354">
        <v>1.64</v>
      </c>
      <c r="BN776" s="354">
        <v>1.74</v>
      </c>
      <c r="BO776" s="374">
        <v>0</v>
      </c>
      <c r="BP776" s="374">
        <v>0</v>
      </c>
      <c r="BQ776" s="374">
        <v>0</v>
      </c>
      <c r="BR776" s="354"/>
      <c r="BS776" s="354"/>
      <c r="BT776" s="354"/>
      <c r="BU776" s="354"/>
      <c r="BV776" s="354"/>
      <c r="BW776" s="354"/>
      <c r="BX776" s="354"/>
      <c r="BY776" s="354"/>
      <c r="BZ776" s="354">
        <v>0</v>
      </c>
      <c r="CA776" s="354"/>
      <c r="CB776" s="354">
        <v>0</v>
      </c>
      <c r="CC776" s="354">
        <v>0</v>
      </c>
      <c r="CD776" s="354"/>
      <c r="CE776" s="354"/>
      <c r="CF776" s="354"/>
      <c r="CG776" s="354"/>
      <c r="CH776" s="353"/>
      <c r="CI776" s="353"/>
    </row>
    <row r="777" spans="1:87" ht="13.5" thickBot="1">
      <c r="A777" s="353" t="s">
        <v>1794</v>
      </c>
      <c r="B777" s="353" t="s">
        <v>1795</v>
      </c>
      <c r="C777" s="353" t="s">
        <v>96</v>
      </c>
      <c r="D777" s="353" t="s">
        <v>123</v>
      </c>
      <c r="E777" s="353" t="s">
        <v>124</v>
      </c>
      <c r="F777" s="353" t="s">
        <v>99</v>
      </c>
      <c r="G777" s="353">
        <v>12</v>
      </c>
      <c r="H777" s="353">
        <v>202112</v>
      </c>
      <c r="I777" s="353">
        <v>20221025</v>
      </c>
      <c r="J777" s="353">
        <v>20230124</v>
      </c>
      <c r="K777" s="354">
        <v>8640.91</v>
      </c>
      <c r="L777" s="354">
        <v>19</v>
      </c>
      <c r="M777" s="354">
        <v>455</v>
      </c>
      <c r="N777" s="354">
        <v>1.37</v>
      </c>
      <c r="O777" s="354">
        <v>0.43</v>
      </c>
      <c r="P777" s="354">
        <v>0.35</v>
      </c>
      <c r="Q777" s="354">
        <v>0.33</v>
      </c>
      <c r="R777" s="354">
        <v>-20.93</v>
      </c>
      <c r="S777" s="354">
        <v>-25</v>
      </c>
      <c r="T777" s="354">
        <v>-10.24</v>
      </c>
      <c r="U777" s="354">
        <v>2.15</v>
      </c>
      <c r="V777" s="354">
        <v>3.01</v>
      </c>
      <c r="W777" s="354">
        <v>1.66</v>
      </c>
      <c r="X777" s="354">
        <v>1.73</v>
      </c>
      <c r="Y777" s="374">
        <f t="shared" si="28"/>
        <v>-0.44850498338870426</v>
      </c>
      <c r="Z777" s="374">
        <f t="shared" si="29"/>
        <v>4.2168674698795261E-2</v>
      </c>
      <c r="AA777" s="354">
        <v>-0.37</v>
      </c>
      <c r="AB777" s="354">
        <v>6</v>
      </c>
      <c r="AC777" s="354">
        <v>8.84</v>
      </c>
      <c r="AD777" s="354">
        <v>11.48</v>
      </c>
      <c r="AE777" s="354">
        <v>10.97</v>
      </c>
      <c r="AF777" s="354">
        <v>1.91</v>
      </c>
      <c r="AG777" s="354">
        <v>13.9363238512035</v>
      </c>
      <c r="AH777" s="354">
        <v>2.5376367614879651</v>
      </c>
      <c r="AI777" s="354">
        <v>2.4144420131291029</v>
      </c>
      <c r="AJ777" s="354">
        <v>2.1266958424507658</v>
      </c>
      <c r="AK777" s="354">
        <v>7.6166666666666671</v>
      </c>
      <c r="AL777" s="354">
        <v>4.66</v>
      </c>
      <c r="AM777" s="354">
        <v>0.75</v>
      </c>
      <c r="AN777" s="354">
        <v>1.36</v>
      </c>
      <c r="AO777" s="354">
        <v>2.3888002637818149</v>
      </c>
      <c r="AP777" s="354">
        <v>8.4013639626704961</v>
      </c>
      <c r="AQ777" s="354">
        <v>13.788317926409279</v>
      </c>
      <c r="AR777" s="354">
        <v>15.653904722708097</v>
      </c>
      <c r="AS777" s="354">
        <v>2.6827133479212253</v>
      </c>
      <c r="AT777" s="354">
        <v>25.29</v>
      </c>
      <c r="AU777" s="354">
        <v>6.47</v>
      </c>
      <c r="AV777" s="354">
        <v>12.19</v>
      </c>
      <c r="AW777" s="354">
        <v>6894.5</v>
      </c>
      <c r="AX777" s="354">
        <v>4592.07</v>
      </c>
      <c r="AY777" s="374">
        <v>0.12185954178599324</v>
      </c>
      <c r="AZ777" s="374">
        <v>1.139968487394958</v>
      </c>
      <c r="BA777" s="374">
        <v>0.94285093437635803</v>
      </c>
      <c r="BB777" s="374">
        <v>1.6403508771929824</v>
      </c>
      <c r="BC777" s="374">
        <v>0.94285093437635803</v>
      </c>
      <c r="BD777" s="354">
        <v>10.39</v>
      </c>
      <c r="BE777" s="374">
        <v>5.8186071833203359E-2</v>
      </c>
      <c r="BF777" s="374">
        <v>5.2412502711692822E-2</v>
      </c>
      <c r="BG777" s="354">
        <v>4.8499999999999996</v>
      </c>
      <c r="BH777" s="354">
        <v>5.76</v>
      </c>
      <c r="BI777" s="354">
        <v>3.97</v>
      </c>
      <c r="BJ777" s="354">
        <v>3.58</v>
      </c>
      <c r="BK777" s="374">
        <v>-0.11917708899764363</v>
      </c>
      <c r="BL777" s="374">
        <v>-2.0647207524062239E-2</v>
      </c>
      <c r="BM777" s="354">
        <v>3.95</v>
      </c>
      <c r="BN777" s="354">
        <v>5.0199999999999996</v>
      </c>
      <c r="BO777" s="374">
        <v>0.28924549452444598</v>
      </c>
      <c r="BP777" s="374">
        <v>0.1379900359699818</v>
      </c>
      <c r="BQ777" s="374">
        <v>0.11564414586464196</v>
      </c>
      <c r="BR777" s="354">
        <v>2595.1999999999998</v>
      </c>
      <c r="BS777" s="354">
        <v>2800.5</v>
      </c>
      <c r="BT777" s="354">
        <v>1881.7</v>
      </c>
      <c r="BU777" s="354">
        <v>9421.2000000000007</v>
      </c>
      <c r="BV777" s="354">
        <v>1629.8</v>
      </c>
      <c r="BW777" s="354">
        <v>114</v>
      </c>
      <c r="BX777" s="354">
        <v>18.21</v>
      </c>
      <c r="BY777" s="354">
        <v>19.34</v>
      </c>
      <c r="BZ777" s="354">
        <v>17.420704845814978</v>
      </c>
      <c r="CA777" s="354">
        <v>36.78</v>
      </c>
      <c r="CB777" s="354">
        <v>0.47003440159333698</v>
      </c>
      <c r="CC777" s="354">
        <v>3.7604506046717101</v>
      </c>
      <c r="CD777" s="354">
        <v>0.7</v>
      </c>
      <c r="CE777" s="354">
        <v>4.43</v>
      </c>
      <c r="CF777" s="354">
        <v>3.79</v>
      </c>
      <c r="CG777" s="354">
        <v>3.45</v>
      </c>
      <c r="CH777" s="355">
        <v>4010.5</v>
      </c>
      <c r="CI777" s="355">
        <v>12157.5</v>
      </c>
    </row>
    <row r="778" spans="1:87" ht="13.5" thickBot="1">
      <c r="A778" s="353"/>
      <c r="B778" s="353" t="s">
        <v>1796</v>
      </c>
      <c r="C778" s="353" t="s">
        <v>96</v>
      </c>
      <c r="D778" s="353" t="s">
        <v>123</v>
      </c>
      <c r="E778" s="353" t="s">
        <v>182</v>
      </c>
      <c r="F778" s="353" t="s">
        <v>105</v>
      </c>
      <c r="G778" s="353">
        <v>12</v>
      </c>
      <c r="H778" s="353">
        <v>202112</v>
      </c>
      <c r="I778" s="353"/>
      <c r="J778" s="353"/>
      <c r="K778" s="354">
        <v>53534.720000000001</v>
      </c>
      <c r="L778" s="354">
        <v>151.85</v>
      </c>
      <c r="M778" s="354">
        <v>353</v>
      </c>
      <c r="N778" s="354">
        <v>0.96</v>
      </c>
      <c r="O778" s="354"/>
      <c r="P778" s="354"/>
      <c r="Q778" s="354"/>
      <c r="R778" s="354"/>
      <c r="S778" s="354"/>
      <c r="T778" s="354"/>
      <c r="U778" s="354"/>
      <c r="V778" s="354"/>
      <c r="W778" s="354"/>
      <c r="X778" s="354"/>
      <c r="Y778" s="374" t="e">
        <f t="shared" si="28"/>
        <v>#DIV/0!</v>
      </c>
      <c r="Z778" s="374" t="e">
        <f t="shared" si="29"/>
        <v>#DIV/0!</v>
      </c>
      <c r="AA778" s="354"/>
      <c r="AB778" s="354"/>
      <c r="AC778" s="354"/>
      <c r="AD778" s="354"/>
      <c r="AE778" s="354"/>
      <c r="AF778" s="354"/>
      <c r="AG778" s="354">
        <v>0</v>
      </c>
      <c r="AH778" s="354">
        <v>0</v>
      </c>
      <c r="AI778" s="354">
        <v>0</v>
      </c>
      <c r="AJ778" s="354">
        <v>0</v>
      </c>
      <c r="AK778" s="354">
        <v>0</v>
      </c>
      <c r="AL778" s="354"/>
      <c r="AM778" s="354"/>
      <c r="AN778" s="354"/>
      <c r="AO778" s="354">
        <v>0</v>
      </c>
      <c r="AP778" s="354">
        <v>0</v>
      </c>
      <c r="AQ778" s="354">
        <v>0</v>
      </c>
      <c r="AR778" s="354">
        <v>0</v>
      </c>
      <c r="AS778" s="354">
        <v>0</v>
      </c>
      <c r="AT778" s="354"/>
      <c r="AU778" s="354"/>
      <c r="AV778" s="354"/>
      <c r="AW778" s="354"/>
      <c r="AX778" s="354"/>
      <c r="AY778" s="374" t="s">
        <v>160</v>
      </c>
      <c r="AZ778" s="374" t="s">
        <v>160</v>
      </c>
      <c r="BA778" s="374" t="s">
        <v>160</v>
      </c>
      <c r="BB778" s="374" t="s">
        <v>160</v>
      </c>
      <c r="BC778" s="374" t="s">
        <v>160</v>
      </c>
      <c r="BD778" s="354"/>
      <c r="BE778" s="374">
        <v>0</v>
      </c>
      <c r="BF778" s="374">
        <v>0</v>
      </c>
      <c r="BG778" s="354"/>
      <c r="BH778" s="354"/>
      <c r="BI778" s="354"/>
      <c r="BJ778" s="354"/>
      <c r="BK778" s="374">
        <v>0</v>
      </c>
      <c r="BL778" s="374">
        <v>0</v>
      </c>
      <c r="BM778" s="354">
        <v>2.14</v>
      </c>
      <c r="BN778" s="354">
        <v>2.23</v>
      </c>
      <c r="BO778" s="374">
        <v>0</v>
      </c>
      <c r="BP778" s="374">
        <v>0</v>
      </c>
      <c r="BQ778" s="374">
        <v>0</v>
      </c>
      <c r="BR778" s="354"/>
      <c r="BS778" s="354"/>
      <c r="BT778" s="354"/>
      <c r="BU778" s="354"/>
      <c r="BV778" s="354"/>
      <c r="BW778" s="354"/>
      <c r="BX778" s="354"/>
      <c r="BY778" s="354"/>
      <c r="BZ778" s="354">
        <v>0</v>
      </c>
      <c r="CA778" s="354"/>
      <c r="CB778" s="354">
        <v>0</v>
      </c>
      <c r="CC778" s="354">
        <v>0</v>
      </c>
      <c r="CD778" s="354"/>
      <c r="CE778" s="354"/>
      <c r="CF778" s="354"/>
      <c r="CG778" s="354"/>
      <c r="CH778" s="353"/>
      <c r="CI778" s="353"/>
    </row>
    <row r="779" spans="1:87" ht="13.5" thickBot="1">
      <c r="A779" s="353"/>
      <c r="B779" s="353" t="s">
        <v>1797</v>
      </c>
      <c r="C779" s="353" t="s">
        <v>96</v>
      </c>
      <c r="D779" s="353" t="s">
        <v>123</v>
      </c>
      <c r="E779" s="353" t="s">
        <v>182</v>
      </c>
      <c r="F779" s="353" t="s">
        <v>105</v>
      </c>
      <c r="G779" s="353">
        <v>12</v>
      </c>
      <c r="H779" s="353">
        <v>202112</v>
      </c>
      <c r="I779" s="353"/>
      <c r="J779" s="353"/>
      <c r="K779" s="354">
        <v>59915.13</v>
      </c>
      <c r="L779" s="354">
        <v>220.56</v>
      </c>
      <c r="M779" s="354">
        <v>271.64999999999998</v>
      </c>
      <c r="N779" s="354">
        <v>1.07</v>
      </c>
      <c r="O779" s="354"/>
      <c r="P779" s="354"/>
      <c r="Q779" s="354"/>
      <c r="R779" s="354"/>
      <c r="S779" s="354"/>
      <c r="T779" s="354"/>
      <c r="U779" s="354"/>
      <c r="V779" s="354"/>
      <c r="W779" s="354"/>
      <c r="X779" s="354"/>
      <c r="Y779" s="374" t="e">
        <f t="shared" si="28"/>
        <v>#DIV/0!</v>
      </c>
      <c r="Z779" s="374" t="e">
        <f t="shared" si="29"/>
        <v>#DIV/0!</v>
      </c>
      <c r="AA779" s="354"/>
      <c r="AB779" s="354"/>
      <c r="AC779" s="354"/>
      <c r="AD779" s="354"/>
      <c r="AE779" s="354"/>
      <c r="AF779" s="354"/>
      <c r="AG779" s="354">
        <v>0</v>
      </c>
      <c r="AH779" s="354">
        <v>0</v>
      </c>
      <c r="AI779" s="354">
        <v>0</v>
      </c>
      <c r="AJ779" s="354">
        <v>0</v>
      </c>
      <c r="AK779" s="354">
        <v>0</v>
      </c>
      <c r="AL779" s="354"/>
      <c r="AM779" s="354"/>
      <c r="AN779" s="354"/>
      <c r="AO779" s="354">
        <v>0</v>
      </c>
      <c r="AP779" s="354">
        <v>0</v>
      </c>
      <c r="AQ779" s="354">
        <v>0</v>
      </c>
      <c r="AR779" s="354">
        <v>0</v>
      </c>
      <c r="AS779" s="354">
        <v>0</v>
      </c>
      <c r="AT779" s="354"/>
      <c r="AU779" s="354"/>
      <c r="AV779" s="354"/>
      <c r="AW779" s="354"/>
      <c r="AX779" s="354"/>
      <c r="AY779" s="374" t="s">
        <v>160</v>
      </c>
      <c r="AZ779" s="374" t="s">
        <v>160</v>
      </c>
      <c r="BA779" s="374" t="s">
        <v>160</v>
      </c>
      <c r="BB779" s="374" t="s">
        <v>160</v>
      </c>
      <c r="BC779" s="374" t="s">
        <v>160</v>
      </c>
      <c r="BD779" s="354"/>
      <c r="BE779" s="374">
        <v>0</v>
      </c>
      <c r="BF779" s="374">
        <v>0</v>
      </c>
      <c r="BG779" s="354"/>
      <c r="BH779" s="354"/>
      <c r="BI779" s="354"/>
      <c r="BJ779" s="354"/>
      <c r="BK779" s="374">
        <v>0</v>
      </c>
      <c r="BL779" s="374">
        <v>0</v>
      </c>
      <c r="BM779" s="354">
        <v>0.88</v>
      </c>
      <c r="BN779" s="354">
        <v>0.88</v>
      </c>
      <c r="BO779" s="374">
        <v>0</v>
      </c>
      <c r="BP779" s="374">
        <v>0</v>
      </c>
      <c r="BQ779" s="374">
        <v>0</v>
      </c>
      <c r="BR779" s="354"/>
      <c r="BS779" s="354"/>
      <c r="BT779" s="354"/>
      <c r="BU779" s="354"/>
      <c r="BV779" s="354"/>
      <c r="BW779" s="354"/>
      <c r="BX779" s="354"/>
      <c r="BY779" s="354"/>
      <c r="BZ779" s="354">
        <v>0</v>
      </c>
      <c r="CA779" s="354"/>
      <c r="CB779" s="354">
        <v>0</v>
      </c>
      <c r="CC779" s="354">
        <v>0</v>
      </c>
      <c r="CD779" s="354"/>
      <c r="CE779" s="354"/>
      <c r="CF779" s="354"/>
      <c r="CG779" s="354"/>
      <c r="CH779" s="353"/>
      <c r="CI779" s="353"/>
    </row>
    <row r="780" spans="1:87" ht="13.5" thickBot="1">
      <c r="A780" s="353"/>
      <c r="B780" s="353" t="s">
        <v>1798</v>
      </c>
      <c r="C780" s="353" t="s">
        <v>96</v>
      </c>
      <c r="D780" s="353" t="s">
        <v>123</v>
      </c>
      <c r="E780" s="353" t="s">
        <v>182</v>
      </c>
      <c r="F780" s="353" t="s">
        <v>105</v>
      </c>
      <c r="G780" s="353">
        <v>12</v>
      </c>
      <c r="H780" s="353">
        <v>202112</v>
      </c>
      <c r="I780" s="353"/>
      <c r="J780" s="353"/>
      <c r="K780" s="354">
        <v>53178.34</v>
      </c>
      <c r="L780" s="354">
        <v>175.68</v>
      </c>
      <c r="M780" s="354">
        <v>302.7</v>
      </c>
      <c r="N780" s="354">
        <v>1.1399999999999999</v>
      </c>
      <c r="O780" s="354"/>
      <c r="P780" s="354"/>
      <c r="Q780" s="354"/>
      <c r="R780" s="354"/>
      <c r="S780" s="354"/>
      <c r="T780" s="354"/>
      <c r="U780" s="354"/>
      <c r="V780" s="354"/>
      <c r="W780" s="354"/>
      <c r="X780" s="354"/>
      <c r="Y780" s="374" t="e">
        <f t="shared" si="28"/>
        <v>#DIV/0!</v>
      </c>
      <c r="Z780" s="374" t="e">
        <f t="shared" si="29"/>
        <v>#DIV/0!</v>
      </c>
      <c r="AA780" s="354"/>
      <c r="AB780" s="354"/>
      <c r="AC780" s="354"/>
      <c r="AD780" s="354"/>
      <c r="AE780" s="354"/>
      <c r="AF780" s="354"/>
      <c r="AG780" s="354">
        <v>0</v>
      </c>
      <c r="AH780" s="354">
        <v>0</v>
      </c>
      <c r="AI780" s="354">
        <v>0</v>
      </c>
      <c r="AJ780" s="354">
        <v>0</v>
      </c>
      <c r="AK780" s="354">
        <v>0</v>
      </c>
      <c r="AL780" s="354"/>
      <c r="AM780" s="354"/>
      <c r="AN780" s="354"/>
      <c r="AO780" s="354">
        <v>0</v>
      </c>
      <c r="AP780" s="354">
        <v>0</v>
      </c>
      <c r="AQ780" s="354">
        <v>0</v>
      </c>
      <c r="AR780" s="354">
        <v>0</v>
      </c>
      <c r="AS780" s="354">
        <v>0</v>
      </c>
      <c r="AT780" s="354"/>
      <c r="AU780" s="354"/>
      <c r="AV780" s="354"/>
      <c r="AW780" s="354"/>
      <c r="AX780" s="354"/>
      <c r="AY780" s="374" t="s">
        <v>160</v>
      </c>
      <c r="AZ780" s="374" t="s">
        <v>160</v>
      </c>
      <c r="BA780" s="374" t="s">
        <v>160</v>
      </c>
      <c r="BB780" s="374" t="s">
        <v>160</v>
      </c>
      <c r="BC780" s="374" t="s">
        <v>160</v>
      </c>
      <c r="BD780" s="354"/>
      <c r="BE780" s="374">
        <v>0</v>
      </c>
      <c r="BF780" s="374">
        <v>0</v>
      </c>
      <c r="BG780" s="354"/>
      <c r="BH780" s="354"/>
      <c r="BI780" s="354"/>
      <c r="BJ780" s="354"/>
      <c r="BK780" s="374">
        <v>0</v>
      </c>
      <c r="BL780" s="374">
        <v>0</v>
      </c>
      <c r="BM780" s="354">
        <v>1.47</v>
      </c>
      <c r="BN780" s="354">
        <v>1.2</v>
      </c>
      <c r="BO780" s="374">
        <v>0</v>
      </c>
      <c r="BP780" s="374">
        <v>0</v>
      </c>
      <c r="BQ780" s="374">
        <v>0</v>
      </c>
      <c r="BR780" s="354"/>
      <c r="BS780" s="354"/>
      <c r="BT780" s="354"/>
      <c r="BU780" s="354"/>
      <c r="BV780" s="354"/>
      <c r="BW780" s="354"/>
      <c r="BX780" s="354"/>
      <c r="BY780" s="354"/>
      <c r="BZ780" s="354">
        <v>0</v>
      </c>
      <c r="CA780" s="354"/>
      <c r="CB780" s="354">
        <v>0</v>
      </c>
      <c r="CC780" s="354">
        <v>0</v>
      </c>
      <c r="CD780" s="354"/>
      <c r="CE780" s="354"/>
      <c r="CF780" s="354"/>
      <c r="CG780" s="354"/>
      <c r="CH780" s="353"/>
      <c r="CI780" s="353"/>
    </row>
    <row r="781" spans="1:87" ht="13.5" thickBot="1">
      <c r="A781" s="353"/>
      <c r="B781" s="353" t="s">
        <v>1799</v>
      </c>
      <c r="C781" s="353" t="s">
        <v>96</v>
      </c>
      <c r="D781" s="353" t="s">
        <v>123</v>
      </c>
      <c r="E781" s="353" t="s">
        <v>182</v>
      </c>
      <c r="F781" s="353" t="s">
        <v>105</v>
      </c>
      <c r="G781" s="353">
        <v>12</v>
      </c>
      <c r="H781" s="353">
        <v>202112</v>
      </c>
      <c r="I781" s="353"/>
      <c r="J781" s="353"/>
      <c r="K781" s="354">
        <v>11888.11</v>
      </c>
      <c r="L781" s="354">
        <v>139.44999999999999</v>
      </c>
      <c r="M781" s="354">
        <v>85.25</v>
      </c>
      <c r="N781" s="354">
        <v>1.1399999999999999</v>
      </c>
      <c r="O781" s="354"/>
      <c r="P781" s="354"/>
      <c r="Q781" s="354"/>
      <c r="R781" s="354"/>
      <c r="S781" s="354"/>
      <c r="T781" s="354"/>
      <c r="U781" s="354"/>
      <c r="V781" s="354"/>
      <c r="W781" s="354"/>
      <c r="X781" s="354"/>
      <c r="Y781" s="374" t="e">
        <f t="shared" si="28"/>
        <v>#DIV/0!</v>
      </c>
      <c r="Z781" s="374" t="e">
        <f t="shared" si="29"/>
        <v>#DIV/0!</v>
      </c>
      <c r="AA781" s="354"/>
      <c r="AB781" s="354"/>
      <c r="AC781" s="354"/>
      <c r="AD781" s="354"/>
      <c r="AE781" s="354"/>
      <c r="AF781" s="354"/>
      <c r="AG781" s="354">
        <v>0</v>
      </c>
      <c r="AH781" s="354">
        <v>0</v>
      </c>
      <c r="AI781" s="354">
        <v>0</v>
      </c>
      <c r="AJ781" s="354">
        <v>0</v>
      </c>
      <c r="AK781" s="354">
        <v>0</v>
      </c>
      <c r="AL781" s="354"/>
      <c r="AM781" s="354"/>
      <c r="AN781" s="354"/>
      <c r="AO781" s="354">
        <v>0</v>
      </c>
      <c r="AP781" s="354">
        <v>0</v>
      </c>
      <c r="AQ781" s="354">
        <v>0</v>
      </c>
      <c r="AR781" s="354">
        <v>0</v>
      </c>
      <c r="AS781" s="354">
        <v>0</v>
      </c>
      <c r="AT781" s="354"/>
      <c r="AU781" s="354"/>
      <c r="AV781" s="354"/>
      <c r="AW781" s="354"/>
      <c r="AX781" s="354"/>
      <c r="AY781" s="374" t="s">
        <v>160</v>
      </c>
      <c r="AZ781" s="374" t="s">
        <v>160</v>
      </c>
      <c r="BA781" s="374" t="s">
        <v>160</v>
      </c>
      <c r="BB781" s="374" t="s">
        <v>160</v>
      </c>
      <c r="BC781" s="374" t="s">
        <v>160</v>
      </c>
      <c r="BD781" s="354"/>
      <c r="BE781" s="374">
        <v>0</v>
      </c>
      <c r="BF781" s="374">
        <v>0</v>
      </c>
      <c r="BG781" s="354"/>
      <c r="BH781" s="354"/>
      <c r="BI781" s="354"/>
      <c r="BJ781" s="354"/>
      <c r="BK781" s="374">
        <v>0</v>
      </c>
      <c r="BL781" s="374">
        <v>0</v>
      </c>
      <c r="BM781" s="354">
        <v>2.11</v>
      </c>
      <c r="BN781" s="354">
        <v>1.81</v>
      </c>
      <c r="BO781" s="374">
        <v>0</v>
      </c>
      <c r="BP781" s="374">
        <v>0</v>
      </c>
      <c r="BQ781" s="374">
        <v>0</v>
      </c>
      <c r="BR781" s="354"/>
      <c r="BS781" s="354"/>
      <c r="BT781" s="354"/>
      <c r="BU781" s="354"/>
      <c r="BV781" s="354"/>
      <c r="BW781" s="354"/>
      <c r="BX781" s="354"/>
      <c r="BY781" s="354"/>
      <c r="BZ781" s="354">
        <v>0</v>
      </c>
      <c r="CA781" s="354"/>
      <c r="CB781" s="354">
        <v>0</v>
      </c>
      <c r="CC781" s="354">
        <v>0</v>
      </c>
      <c r="CD781" s="354"/>
      <c r="CE781" s="354"/>
      <c r="CF781" s="354"/>
      <c r="CG781" s="354"/>
      <c r="CH781" s="353"/>
      <c r="CI781" s="353"/>
    </row>
    <row r="782" spans="1:87" ht="13.5" thickBot="1">
      <c r="A782" s="353"/>
      <c r="B782" s="353" t="s">
        <v>1800</v>
      </c>
      <c r="C782" s="353" t="s">
        <v>96</v>
      </c>
      <c r="D782" s="353" t="s">
        <v>123</v>
      </c>
      <c r="E782" s="353" t="s">
        <v>182</v>
      </c>
      <c r="F782" s="353" t="s">
        <v>105</v>
      </c>
      <c r="G782" s="353">
        <v>12</v>
      </c>
      <c r="H782" s="353">
        <v>202112</v>
      </c>
      <c r="I782" s="353"/>
      <c r="J782" s="353"/>
      <c r="K782" s="354">
        <v>9460.18</v>
      </c>
      <c r="L782" s="354">
        <v>216.48</v>
      </c>
      <c r="M782" s="354">
        <v>44</v>
      </c>
      <c r="N782" s="354">
        <v>1.1399999999999999</v>
      </c>
      <c r="O782" s="354"/>
      <c r="P782" s="354"/>
      <c r="Q782" s="354"/>
      <c r="R782" s="354"/>
      <c r="S782" s="354"/>
      <c r="T782" s="354"/>
      <c r="U782" s="354"/>
      <c r="V782" s="354"/>
      <c r="W782" s="354"/>
      <c r="X782" s="354"/>
      <c r="Y782" s="374" t="e">
        <f t="shared" si="28"/>
        <v>#DIV/0!</v>
      </c>
      <c r="Z782" s="374" t="e">
        <f t="shared" si="29"/>
        <v>#DIV/0!</v>
      </c>
      <c r="AA782" s="354"/>
      <c r="AB782" s="354"/>
      <c r="AC782" s="354"/>
      <c r="AD782" s="354"/>
      <c r="AE782" s="354"/>
      <c r="AF782" s="354"/>
      <c r="AG782" s="354">
        <v>0</v>
      </c>
      <c r="AH782" s="354">
        <v>0</v>
      </c>
      <c r="AI782" s="354">
        <v>0</v>
      </c>
      <c r="AJ782" s="354">
        <v>0</v>
      </c>
      <c r="AK782" s="354">
        <v>0</v>
      </c>
      <c r="AL782" s="354"/>
      <c r="AM782" s="354"/>
      <c r="AN782" s="354"/>
      <c r="AO782" s="354">
        <v>0</v>
      </c>
      <c r="AP782" s="354">
        <v>0</v>
      </c>
      <c r="AQ782" s="354">
        <v>0</v>
      </c>
      <c r="AR782" s="354">
        <v>0</v>
      </c>
      <c r="AS782" s="354">
        <v>0</v>
      </c>
      <c r="AT782" s="354"/>
      <c r="AU782" s="354"/>
      <c r="AV782" s="354"/>
      <c r="AW782" s="354"/>
      <c r="AX782" s="354"/>
      <c r="AY782" s="374" t="s">
        <v>160</v>
      </c>
      <c r="AZ782" s="374" t="s">
        <v>160</v>
      </c>
      <c r="BA782" s="374" t="s">
        <v>160</v>
      </c>
      <c r="BB782" s="374" t="s">
        <v>160</v>
      </c>
      <c r="BC782" s="374" t="s">
        <v>160</v>
      </c>
      <c r="BD782" s="354"/>
      <c r="BE782" s="374">
        <v>0</v>
      </c>
      <c r="BF782" s="374">
        <v>0</v>
      </c>
      <c r="BG782" s="354"/>
      <c r="BH782" s="354"/>
      <c r="BI782" s="354"/>
      <c r="BJ782" s="354"/>
      <c r="BK782" s="374">
        <v>0</v>
      </c>
      <c r="BL782" s="374">
        <v>0</v>
      </c>
      <c r="BM782" s="354">
        <v>0.73</v>
      </c>
      <c r="BN782" s="354">
        <v>0.59</v>
      </c>
      <c r="BO782" s="374">
        <v>0</v>
      </c>
      <c r="BP782" s="374">
        <v>0</v>
      </c>
      <c r="BQ782" s="374">
        <v>0</v>
      </c>
      <c r="BR782" s="354"/>
      <c r="BS782" s="354"/>
      <c r="BT782" s="354"/>
      <c r="BU782" s="354"/>
      <c r="BV782" s="354"/>
      <c r="BW782" s="354"/>
      <c r="BX782" s="354"/>
      <c r="BY782" s="354"/>
      <c r="BZ782" s="354">
        <v>0</v>
      </c>
      <c r="CA782" s="354"/>
      <c r="CB782" s="354">
        <v>0</v>
      </c>
      <c r="CC782" s="354">
        <v>0</v>
      </c>
      <c r="CD782" s="354"/>
      <c r="CE782" s="354"/>
      <c r="CF782" s="354"/>
      <c r="CG782" s="354"/>
      <c r="CH782" s="353"/>
      <c r="CI782" s="353"/>
    </row>
    <row r="783" spans="1:87" ht="13.5" thickBot="1">
      <c r="A783" s="353"/>
      <c r="B783" s="353" t="s">
        <v>1801</v>
      </c>
      <c r="C783" s="353" t="s">
        <v>96</v>
      </c>
      <c r="D783" s="353" t="s">
        <v>123</v>
      </c>
      <c r="E783" s="353" t="s">
        <v>182</v>
      </c>
      <c r="F783" s="353" t="s">
        <v>105</v>
      </c>
      <c r="G783" s="353">
        <v>12</v>
      </c>
      <c r="H783" s="353">
        <v>202112</v>
      </c>
      <c r="I783" s="353"/>
      <c r="J783" s="353"/>
      <c r="K783" s="354">
        <v>11953.61</v>
      </c>
      <c r="L783" s="354">
        <v>85.17</v>
      </c>
      <c r="M783" s="354">
        <v>140</v>
      </c>
      <c r="N783" s="354">
        <v>1.0900000000000001</v>
      </c>
      <c r="O783" s="354"/>
      <c r="P783" s="354"/>
      <c r="Q783" s="354"/>
      <c r="R783" s="354"/>
      <c r="S783" s="354"/>
      <c r="T783" s="354"/>
      <c r="U783" s="354"/>
      <c r="V783" s="354"/>
      <c r="W783" s="354"/>
      <c r="X783" s="354"/>
      <c r="Y783" s="374" t="e">
        <f t="shared" si="28"/>
        <v>#DIV/0!</v>
      </c>
      <c r="Z783" s="374" t="e">
        <f t="shared" si="29"/>
        <v>#DIV/0!</v>
      </c>
      <c r="AA783" s="354"/>
      <c r="AB783" s="354"/>
      <c r="AC783" s="354"/>
      <c r="AD783" s="354"/>
      <c r="AE783" s="354"/>
      <c r="AF783" s="354"/>
      <c r="AG783" s="354">
        <v>0</v>
      </c>
      <c r="AH783" s="354">
        <v>0</v>
      </c>
      <c r="AI783" s="354">
        <v>0</v>
      </c>
      <c r="AJ783" s="354">
        <v>0</v>
      </c>
      <c r="AK783" s="354">
        <v>0</v>
      </c>
      <c r="AL783" s="354"/>
      <c r="AM783" s="354"/>
      <c r="AN783" s="354"/>
      <c r="AO783" s="354">
        <v>0</v>
      </c>
      <c r="AP783" s="354">
        <v>0</v>
      </c>
      <c r="AQ783" s="354">
        <v>0</v>
      </c>
      <c r="AR783" s="354">
        <v>0</v>
      </c>
      <c r="AS783" s="354">
        <v>0</v>
      </c>
      <c r="AT783" s="354"/>
      <c r="AU783" s="354"/>
      <c r="AV783" s="354"/>
      <c r="AW783" s="354"/>
      <c r="AX783" s="354"/>
      <c r="AY783" s="374" t="s">
        <v>160</v>
      </c>
      <c r="AZ783" s="374" t="s">
        <v>160</v>
      </c>
      <c r="BA783" s="374" t="s">
        <v>160</v>
      </c>
      <c r="BB783" s="374" t="s">
        <v>160</v>
      </c>
      <c r="BC783" s="374" t="s">
        <v>160</v>
      </c>
      <c r="BD783" s="354"/>
      <c r="BE783" s="374">
        <v>0</v>
      </c>
      <c r="BF783" s="374">
        <v>0</v>
      </c>
      <c r="BG783" s="354"/>
      <c r="BH783" s="354"/>
      <c r="BI783" s="354"/>
      <c r="BJ783" s="354"/>
      <c r="BK783" s="374">
        <v>0</v>
      </c>
      <c r="BL783" s="374">
        <v>0</v>
      </c>
      <c r="BM783" s="354">
        <v>0.77</v>
      </c>
      <c r="BN783" s="354">
        <v>0.6</v>
      </c>
      <c r="BO783" s="374">
        <v>0</v>
      </c>
      <c r="BP783" s="374">
        <v>0</v>
      </c>
      <c r="BQ783" s="374">
        <v>0</v>
      </c>
      <c r="BR783" s="354"/>
      <c r="BS783" s="354"/>
      <c r="BT783" s="354"/>
      <c r="BU783" s="354"/>
      <c r="BV783" s="354"/>
      <c r="BW783" s="354"/>
      <c r="BX783" s="354"/>
      <c r="BY783" s="354"/>
      <c r="BZ783" s="354">
        <v>0</v>
      </c>
      <c r="CA783" s="354"/>
      <c r="CB783" s="354">
        <v>0</v>
      </c>
      <c r="CC783" s="354">
        <v>0</v>
      </c>
      <c r="CD783" s="354"/>
      <c r="CE783" s="354"/>
      <c r="CF783" s="354"/>
      <c r="CG783" s="354"/>
      <c r="CH783" s="353"/>
      <c r="CI783" s="353"/>
    </row>
    <row r="784" spans="1:87" ht="13.5" thickBot="1">
      <c r="A784" s="353"/>
      <c r="B784" s="353" t="s">
        <v>1802</v>
      </c>
      <c r="C784" s="353" t="s">
        <v>96</v>
      </c>
      <c r="D784" s="353" t="s">
        <v>123</v>
      </c>
      <c r="E784" s="353" t="s">
        <v>182</v>
      </c>
      <c r="F784" s="353" t="s">
        <v>105</v>
      </c>
      <c r="G784" s="353">
        <v>12</v>
      </c>
      <c r="H784" s="353">
        <v>202112</v>
      </c>
      <c r="I784" s="353"/>
      <c r="J784" s="353"/>
      <c r="K784" s="354">
        <v>27501.96</v>
      </c>
      <c r="L784" s="354">
        <v>68.260000000000005</v>
      </c>
      <c r="M784" s="354">
        <v>403</v>
      </c>
      <c r="N784" s="354">
        <v>1.08</v>
      </c>
      <c r="O784" s="354"/>
      <c r="P784" s="354"/>
      <c r="Q784" s="354"/>
      <c r="R784" s="354"/>
      <c r="S784" s="354"/>
      <c r="T784" s="354"/>
      <c r="U784" s="354"/>
      <c r="V784" s="354"/>
      <c r="W784" s="354"/>
      <c r="X784" s="354"/>
      <c r="Y784" s="374" t="e">
        <f t="shared" si="28"/>
        <v>#DIV/0!</v>
      </c>
      <c r="Z784" s="374" t="e">
        <f t="shared" si="29"/>
        <v>#DIV/0!</v>
      </c>
      <c r="AA784" s="354"/>
      <c r="AB784" s="354"/>
      <c r="AC784" s="354"/>
      <c r="AD784" s="354"/>
      <c r="AE784" s="354"/>
      <c r="AF784" s="354"/>
      <c r="AG784" s="354">
        <v>0</v>
      </c>
      <c r="AH784" s="354">
        <v>0</v>
      </c>
      <c r="AI784" s="354">
        <v>0</v>
      </c>
      <c r="AJ784" s="354">
        <v>0</v>
      </c>
      <c r="AK784" s="354">
        <v>0</v>
      </c>
      <c r="AL784" s="354"/>
      <c r="AM784" s="354"/>
      <c r="AN784" s="354"/>
      <c r="AO784" s="354">
        <v>0</v>
      </c>
      <c r="AP784" s="354">
        <v>0</v>
      </c>
      <c r="AQ784" s="354">
        <v>0</v>
      </c>
      <c r="AR784" s="354">
        <v>0</v>
      </c>
      <c r="AS784" s="354">
        <v>0</v>
      </c>
      <c r="AT784" s="354"/>
      <c r="AU784" s="354"/>
      <c r="AV784" s="354"/>
      <c r="AW784" s="354"/>
      <c r="AX784" s="354"/>
      <c r="AY784" s="374" t="s">
        <v>160</v>
      </c>
      <c r="AZ784" s="374" t="s">
        <v>160</v>
      </c>
      <c r="BA784" s="374" t="s">
        <v>160</v>
      </c>
      <c r="BB784" s="374" t="s">
        <v>160</v>
      </c>
      <c r="BC784" s="374" t="s">
        <v>160</v>
      </c>
      <c r="BD784" s="354"/>
      <c r="BE784" s="374">
        <v>0</v>
      </c>
      <c r="BF784" s="374">
        <v>0</v>
      </c>
      <c r="BG784" s="354"/>
      <c r="BH784" s="354"/>
      <c r="BI784" s="354"/>
      <c r="BJ784" s="354"/>
      <c r="BK784" s="374">
        <v>0</v>
      </c>
      <c r="BL784" s="374">
        <v>0</v>
      </c>
      <c r="BM784" s="354">
        <v>1.57</v>
      </c>
      <c r="BN784" s="354">
        <v>2.2599999999999998</v>
      </c>
      <c r="BO784" s="374">
        <v>0</v>
      </c>
      <c r="BP784" s="374">
        <v>0</v>
      </c>
      <c r="BQ784" s="374">
        <v>0</v>
      </c>
      <c r="BR784" s="354"/>
      <c r="BS784" s="354"/>
      <c r="BT784" s="354"/>
      <c r="BU784" s="354"/>
      <c r="BV784" s="354"/>
      <c r="BW784" s="354"/>
      <c r="BX784" s="354"/>
      <c r="BY784" s="354"/>
      <c r="BZ784" s="354">
        <v>0</v>
      </c>
      <c r="CA784" s="354"/>
      <c r="CB784" s="354">
        <v>0</v>
      </c>
      <c r="CC784" s="354">
        <v>0</v>
      </c>
      <c r="CD784" s="354"/>
      <c r="CE784" s="354"/>
      <c r="CF784" s="354"/>
      <c r="CG784" s="354"/>
      <c r="CH784" s="353"/>
      <c r="CI784" s="353"/>
    </row>
    <row r="785" spans="1:87" ht="13.5" thickBot="1">
      <c r="A785" s="353"/>
      <c r="B785" s="353" t="s">
        <v>1803</v>
      </c>
      <c r="C785" s="353" t="s">
        <v>96</v>
      </c>
      <c r="D785" s="353" t="s">
        <v>123</v>
      </c>
      <c r="E785" s="353" t="s">
        <v>182</v>
      </c>
      <c r="F785" s="353" t="s">
        <v>105</v>
      </c>
      <c r="G785" s="353">
        <v>12</v>
      </c>
      <c r="H785" s="353">
        <v>202112</v>
      </c>
      <c r="I785" s="353"/>
      <c r="J785" s="353"/>
      <c r="K785" s="354">
        <v>13270</v>
      </c>
      <c r="L785" s="354">
        <v>106.16</v>
      </c>
      <c r="M785" s="354">
        <v>125</v>
      </c>
      <c r="N785" s="354">
        <v>1.08</v>
      </c>
      <c r="O785" s="354"/>
      <c r="P785" s="354"/>
      <c r="Q785" s="354"/>
      <c r="R785" s="354"/>
      <c r="S785" s="354"/>
      <c r="T785" s="354"/>
      <c r="U785" s="354"/>
      <c r="V785" s="354"/>
      <c r="W785" s="354"/>
      <c r="X785" s="354"/>
      <c r="Y785" s="374" t="e">
        <f t="shared" si="28"/>
        <v>#DIV/0!</v>
      </c>
      <c r="Z785" s="374" t="e">
        <f t="shared" si="29"/>
        <v>#DIV/0!</v>
      </c>
      <c r="AA785" s="354"/>
      <c r="AB785" s="354"/>
      <c r="AC785" s="354"/>
      <c r="AD785" s="354"/>
      <c r="AE785" s="354"/>
      <c r="AF785" s="354"/>
      <c r="AG785" s="354">
        <v>0</v>
      </c>
      <c r="AH785" s="354">
        <v>0</v>
      </c>
      <c r="AI785" s="354">
        <v>0</v>
      </c>
      <c r="AJ785" s="354">
        <v>0</v>
      </c>
      <c r="AK785" s="354">
        <v>0</v>
      </c>
      <c r="AL785" s="354"/>
      <c r="AM785" s="354"/>
      <c r="AN785" s="354"/>
      <c r="AO785" s="354">
        <v>0</v>
      </c>
      <c r="AP785" s="354">
        <v>0</v>
      </c>
      <c r="AQ785" s="354">
        <v>0</v>
      </c>
      <c r="AR785" s="354">
        <v>0</v>
      </c>
      <c r="AS785" s="354">
        <v>0</v>
      </c>
      <c r="AT785" s="354"/>
      <c r="AU785" s="354"/>
      <c r="AV785" s="354"/>
      <c r="AW785" s="354"/>
      <c r="AX785" s="354"/>
      <c r="AY785" s="374" t="s">
        <v>160</v>
      </c>
      <c r="AZ785" s="374" t="s">
        <v>160</v>
      </c>
      <c r="BA785" s="374" t="s">
        <v>160</v>
      </c>
      <c r="BB785" s="374" t="s">
        <v>160</v>
      </c>
      <c r="BC785" s="374" t="s">
        <v>160</v>
      </c>
      <c r="BD785" s="354"/>
      <c r="BE785" s="374">
        <v>0</v>
      </c>
      <c r="BF785" s="374">
        <v>0</v>
      </c>
      <c r="BG785" s="354"/>
      <c r="BH785" s="354"/>
      <c r="BI785" s="354"/>
      <c r="BJ785" s="354"/>
      <c r="BK785" s="374">
        <v>0</v>
      </c>
      <c r="BL785" s="374">
        <v>0</v>
      </c>
      <c r="BM785" s="354">
        <v>1.91</v>
      </c>
      <c r="BN785" s="354">
        <v>1.98</v>
      </c>
      <c r="BO785" s="374">
        <v>0</v>
      </c>
      <c r="BP785" s="374">
        <v>0</v>
      </c>
      <c r="BQ785" s="374">
        <v>0</v>
      </c>
      <c r="BR785" s="354"/>
      <c r="BS785" s="354"/>
      <c r="BT785" s="354"/>
      <c r="BU785" s="354"/>
      <c r="BV785" s="354"/>
      <c r="BW785" s="354"/>
      <c r="BX785" s="354"/>
      <c r="BY785" s="354"/>
      <c r="BZ785" s="354">
        <v>0</v>
      </c>
      <c r="CA785" s="354"/>
      <c r="CB785" s="354">
        <v>0</v>
      </c>
      <c r="CC785" s="354">
        <v>0</v>
      </c>
      <c r="CD785" s="354"/>
      <c r="CE785" s="354"/>
      <c r="CF785" s="354"/>
      <c r="CG785" s="354"/>
      <c r="CH785" s="353"/>
      <c r="CI785" s="353"/>
    </row>
    <row r="786" spans="1:87" ht="13.5" thickBot="1">
      <c r="A786" s="353" t="s">
        <v>1804</v>
      </c>
      <c r="B786" s="353" t="s">
        <v>1805</v>
      </c>
      <c r="C786" s="353" t="s">
        <v>96</v>
      </c>
      <c r="D786" s="353" t="s">
        <v>123</v>
      </c>
      <c r="E786" s="353" t="s">
        <v>485</v>
      </c>
      <c r="F786" s="353" t="s">
        <v>105</v>
      </c>
      <c r="G786" s="353">
        <v>3</v>
      </c>
      <c r="H786" s="353">
        <v>202203</v>
      </c>
      <c r="I786" s="353">
        <v>20221107</v>
      </c>
      <c r="J786" s="353">
        <v>20230206</v>
      </c>
      <c r="K786" s="354">
        <v>19223.580000000002</v>
      </c>
      <c r="L786" s="354">
        <v>79.83</v>
      </c>
      <c r="M786" s="354">
        <v>241</v>
      </c>
      <c r="N786" s="354">
        <v>0.9</v>
      </c>
      <c r="O786" s="354">
        <v>2.31</v>
      </c>
      <c r="P786" s="354">
        <v>2.88</v>
      </c>
      <c r="Q786" s="354">
        <v>3.08</v>
      </c>
      <c r="R786" s="354">
        <v>-20.78</v>
      </c>
      <c r="S786" s="354"/>
      <c r="T786" s="354"/>
      <c r="U786" s="354">
        <v>9.83</v>
      </c>
      <c r="V786" s="354">
        <v>11.27</v>
      </c>
      <c r="W786" s="354">
        <v>9.56</v>
      </c>
      <c r="X786" s="354">
        <v>11.18</v>
      </c>
      <c r="Y786" s="374">
        <f t="shared" si="28"/>
        <v>-0.15173025732031931</v>
      </c>
      <c r="Z786" s="374">
        <f t="shared" si="29"/>
        <v>0.16945606694560666</v>
      </c>
      <c r="AA786" s="354">
        <v>45.51</v>
      </c>
      <c r="AB786" s="354">
        <v>20.34</v>
      </c>
      <c r="AC786" s="354">
        <v>8.1199999999999992</v>
      </c>
      <c r="AD786" s="354">
        <v>8.35</v>
      </c>
      <c r="AE786" s="354">
        <v>7.14</v>
      </c>
      <c r="AF786" s="354">
        <v>0.41</v>
      </c>
      <c r="AG786" s="354">
        <v>6791.1229910393813</v>
      </c>
      <c r="AH786" s="354">
        <v>1212.8885961134054</v>
      </c>
      <c r="AI786" s="354">
        <v>3264.6549612776271</v>
      </c>
      <c r="AJ786" s="354">
        <v>-771.78291823963116</v>
      </c>
      <c r="AK786" s="354">
        <v>2.6336397267033669</v>
      </c>
      <c r="AL786" s="354">
        <v>3.36</v>
      </c>
      <c r="AM786" s="354">
        <v>0.77</v>
      </c>
      <c r="AN786" s="354">
        <v>0.9</v>
      </c>
      <c r="AO786" s="354">
        <v>2.800010385621984</v>
      </c>
      <c r="AP786" s="354">
        <v>5.2068775315639702</v>
      </c>
      <c r="AQ786" s="354">
        <v>5.8245710895906955</v>
      </c>
      <c r="AR786" s="354">
        <v>-24.638035457325913</v>
      </c>
      <c r="AS786" s="354">
        <v>13265.706419383989</v>
      </c>
      <c r="AT786" s="354">
        <v>103.19</v>
      </c>
      <c r="AU786" s="354">
        <v>-2.36</v>
      </c>
      <c r="AV786" s="354">
        <v>3.8</v>
      </c>
      <c r="AW786" s="354">
        <v>22451.41</v>
      </c>
      <c r="AX786" s="354">
        <v>20776.919999999998</v>
      </c>
      <c r="AY786" s="374">
        <v>6.7940256981511335E-2</v>
      </c>
      <c r="AZ786" s="374">
        <v>-0.36444003964321109</v>
      </c>
      <c r="BA786" s="374">
        <v>0</v>
      </c>
      <c r="BB786" s="374">
        <v>-0.34476367006487491</v>
      </c>
      <c r="BC786" s="374">
        <v>0</v>
      </c>
      <c r="BD786" s="354">
        <v>8.57</v>
      </c>
      <c r="BE786" s="374">
        <v>0</v>
      </c>
      <c r="BF786" s="374">
        <v>1.942573268264601E-2</v>
      </c>
      <c r="BG786" s="354">
        <v>3.62</v>
      </c>
      <c r="BH786" s="354">
        <v>3.97</v>
      </c>
      <c r="BI786" s="354">
        <v>2</v>
      </c>
      <c r="BJ786" s="354">
        <v>2.25</v>
      </c>
      <c r="BK786" s="374">
        <v>-1.2364056622809514</v>
      </c>
      <c r="BL786" s="374">
        <v>-0.59436972130282117</v>
      </c>
      <c r="BM786" s="354">
        <v>3.32</v>
      </c>
      <c r="BN786" s="354">
        <v>3.55</v>
      </c>
      <c r="BO786" s="374">
        <v>0</v>
      </c>
      <c r="BP786" s="374">
        <v>0.14106759434554328</v>
      </c>
      <c r="BQ786" s="374">
        <v>-9.8004180093921391</v>
      </c>
      <c r="BR786" s="354">
        <v>5100.66</v>
      </c>
      <c r="BS786" s="354">
        <v>8040.79</v>
      </c>
      <c r="BT786" s="354">
        <v>5720.62</v>
      </c>
      <c r="BU786" s="354">
        <v>39400.71</v>
      </c>
      <c r="BV786" s="354">
        <v>2778</v>
      </c>
      <c r="BW786" s="354">
        <v>53.62</v>
      </c>
      <c r="BX786" s="354">
        <v>11.01</v>
      </c>
      <c r="BY786" s="354">
        <v>11.01</v>
      </c>
      <c r="BZ786" s="354">
        <v>0</v>
      </c>
      <c r="CA786" s="354">
        <v>58.92</v>
      </c>
      <c r="CB786" s="354">
        <v>0.76658869203759283</v>
      </c>
      <c r="CC786" s="354">
        <v>5.1853136624380944</v>
      </c>
      <c r="CD786" s="354">
        <v>1.43</v>
      </c>
      <c r="CE786" s="354">
        <v>1.78</v>
      </c>
      <c r="CF786" s="354">
        <v>1.7</v>
      </c>
      <c r="CG786" s="354">
        <v>0.92</v>
      </c>
      <c r="CH786" s="353" t="s">
        <v>100</v>
      </c>
      <c r="CI786" s="355">
        <v>30005.47</v>
      </c>
    </row>
    <row r="787" spans="1:87" ht="13.5" thickBot="1">
      <c r="A787" s="353"/>
      <c r="B787" s="353" t="s">
        <v>1806</v>
      </c>
      <c r="C787" s="353" t="s">
        <v>96</v>
      </c>
      <c r="D787" s="353" t="s">
        <v>123</v>
      </c>
      <c r="E787" s="353" t="s">
        <v>182</v>
      </c>
      <c r="F787" s="353" t="s">
        <v>105</v>
      </c>
      <c r="G787" s="353">
        <v>12</v>
      </c>
      <c r="H787" s="353">
        <v>202112</v>
      </c>
      <c r="I787" s="353"/>
      <c r="J787" s="353"/>
      <c r="K787" s="354">
        <v>3836.92</v>
      </c>
      <c r="L787" s="354">
        <v>86.71</v>
      </c>
      <c r="M787" s="354">
        <v>44</v>
      </c>
      <c r="N787" s="354">
        <v>0.87</v>
      </c>
      <c r="O787" s="354"/>
      <c r="P787" s="354"/>
      <c r="Q787" s="354"/>
      <c r="R787" s="354"/>
      <c r="S787" s="354"/>
      <c r="T787" s="354"/>
      <c r="U787" s="354"/>
      <c r="V787" s="354"/>
      <c r="W787" s="354"/>
      <c r="X787" s="354"/>
      <c r="Y787" s="374" t="e">
        <f t="shared" si="28"/>
        <v>#DIV/0!</v>
      </c>
      <c r="Z787" s="374" t="e">
        <f t="shared" si="29"/>
        <v>#DIV/0!</v>
      </c>
      <c r="AA787" s="354"/>
      <c r="AB787" s="354"/>
      <c r="AC787" s="354"/>
      <c r="AD787" s="354"/>
      <c r="AE787" s="354"/>
      <c r="AF787" s="354"/>
      <c r="AG787" s="354">
        <v>0</v>
      </c>
      <c r="AH787" s="354">
        <v>0</v>
      </c>
      <c r="AI787" s="354">
        <v>0</v>
      </c>
      <c r="AJ787" s="354">
        <v>0</v>
      </c>
      <c r="AK787" s="354">
        <v>0</v>
      </c>
      <c r="AL787" s="354"/>
      <c r="AM787" s="354"/>
      <c r="AN787" s="354"/>
      <c r="AO787" s="354">
        <v>0</v>
      </c>
      <c r="AP787" s="354">
        <v>0</v>
      </c>
      <c r="AQ787" s="354">
        <v>0</v>
      </c>
      <c r="AR787" s="354">
        <v>0</v>
      </c>
      <c r="AS787" s="354">
        <v>0</v>
      </c>
      <c r="AT787" s="354"/>
      <c r="AU787" s="354"/>
      <c r="AV787" s="354"/>
      <c r="AW787" s="354"/>
      <c r="AX787" s="354"/>
      <c r="AY787" s="374" t="s">
        <v>160</v>
      </c>
      <c r="AZ787" s="374" t="s">
        <v>160</v>
      </c>
      <c r="BA787" s="374" t="s">
        <v>160</v>
      </c>
      <c r="BB787" s="374" t="s">
        <v>160</v>
      </c>
      <c r="BC787" s="374" t="s">
        <v>160</v>
      </c>
      <c r="BD787" s="354"/>
      <c r="BE787" s="374">
        <v>0</v>
      </c>
      <c r="BF787" s="374">
        <v>0</v>
      </c>
      <c r="BG787" s="354"/>
      <c r="BH787" s="354"/>
      <c r="BI787" s="354"/>
      <c r="BJ787" s="354"/>
      <c r="BK787" s="374">
        <v>0</v>
      </c>
      <c r="BL787" s="374">
        <v>0</v>
      </c>
      <c r="BM787" s="354">
        <v>2.83</v>
      </c>
      <c r="BN787" s="354">
        <v>2.96</v>
      </c>
      <c r="BO787" s="374">
        <v>0</v>
      </c>
      <c r="BP787" s="374">
        <v>0</v>
      </c>
      <c r="BQ787" s="374">
        <v>0</v>
      </c>
      <c r="BR787" s="354"/>
      <c r="BS787" s="354"/>
      <c r="BT787" s="354"/>
      <c r="BU787" s="354"/>
      <c r="BV787" s="354"/>
      <c r="BW787" s="354"/>
      <c r="BX787" s="354"/>
      <c r="BY787" s="354"/>
      <c r="BZ787" s="354">
        <v>0</v>
      </c>
      <c r="CA787" s="354"/>
      <c r="CB787" s="354">
        <v>0</v>
      </c>
      <c r="CC787" s="354">
        <v>0</v>
      </c>
      <c r="CD787" s="354"/>
      <c r="CE787" s="354"/>
      <c r="CF787" s="354"/>
      <c r="CG787" s="354"/>
      <c r="CH787" s="353"/>
      <c r="CI787" s="353"/>
    </row>
    <row r="788" spans="1:87" ht="13.5" thickBot="1">
      <c r="A788" s="353"/>
      <c r="B788" s="353" t="s">
        <v>1807</v>
      </c>
      <c r="C788" s="353" t="s">
        <v>96</v>
      </c>
      <c r="D788" s="353" t="s">
        <v>123</v>
      </c>
      <c r="E788" s="353" t="s">
        <v>182</v>
      </c>
      <c r="F788" s="353" t="s">
        <v>105</v>
      </c>
      <c r="G788" s="353">
        <v>12</v>
      </c>
      <c r="H788" s="353">
        <v>202112</v>
      </c>
      <c r="I788" s="353"/>
      <c r="J788" s="353"/>
      <c r="K788" s="354">
        <v>8049.96</v>
      </c>
      <c r="L788" s="354">
        <v>77.069999999999993</v>
      </c>
      <c r="M788" s="354">
        <v>104</v>
      </c>
      <c r="N788" s="354">
        <v>1.1200000000000001</v>
      </c>
      <c r="O788" s="354"/>
      <c r="P788" s="354"/>
      <c r="Q788" s="354"/>
      <c r="R788" s="354"/>
      <c r="S788" s="354"/>
      <c r="T788" s="354"/>
      <c r="U788" s="354"/>
      <c r="V788" s="354"/>
      <c r="W788" s="354"/>
      <c r="X788" s="354"/>
      <c r="Y788" s="374" t="e">
        <f t="shared" si="28"/>
        <v>#DIV/0!</v>
      </c>
      <c r="Z788" s="374" t="e">
        <f t="shared" si="29"/>
        <v>#DIV/0!</v>
      </c>
      <c r="AA788" s="354"/>
      <c r="AB788" s="354"/>
      <c r="AC788" s="354"/>
      <c r="AD788" s="354"/>
      <c r="AE788" s="354"/>
      <c r="AF788" s="354"/>
      <c r="AG788" s="354">
        <v>0</v>
      </c>
      <c r="AH788" s="354">
        <v>0</v>
      </c>
      <c r="AI788" s="354">
        <v>0</v>
      </c>
      <c r="AJ788" s="354">
        <v>0</v>
      </c>
      <c r="AK788" s="354">
        <v>0</v>
      </c>
      <c r="AL788" s="354"/>
      <c r="AM788" s="354"/>
      <c r="AN788" s="354"/>
      <c r="AO788" s="354">
        <v>0</v>
      </c>
      <c r="AP788" s="354">
        <v>0</v>
      </c>
      <c r="AQ788" s="354">
        <v>0</v>
      </c>
      <c r="AR788" s="354">
        <v>0</v>
      </c>
      <c r="AS788" s="354">
        <v>0</v>
      </c>
      <c r="AT788" s="354"/>
      <c r="AU788" s="354"/>
      <c r="AV788" s="354"/>
      <c r="AW788" s="354"/>
      <c r="AX788" s="354"/>
      <c r="AY788" s="374" t="s">
        <v>160</v>
      </c>
      <c r="AZ788" s="374" t="s">
        <v>160</v>
      </c>
      <c r="BA788" s="374" t="s">
        <v>160</v>
      </c>
      <c r="BB788" s="374" t="s">
        <v>160</v>
      </c>
      <c r="BC788" s="374" t="s">
        <v>160</v>
      </c>
      <c r="BD788" s="354"/>
      <c r="BE788" s="374">
        <v>0</v>
      </c>
      <c r="BF788" s="374">
        <v>0</v>
      </c>
      <c r="BG788" s="354"/>
      <c r="BH788" s="354"/>
      <c r="BI788" s="354"/>
      <c r="BJ788" s="354"/>
      <c r="BK788" s="374">
        <v>0</v>
      </c>
      <c r="BL788" s="374">
        <v>0</v>
      </c>
      <c r="BM788" s="354">
        <v>0.49</v>
      </c>
      <c r="BN788" s="354">
        <v>0.63</v>
      </c>
      <c r="BO788" s="374">
        <v>0</v>
      </c>
      <c r="BP788" s="374">
        <v>0</v>
      </c>
      <c r="BQ788" s="374">
        <v>0</v>
      </c>
      <c r="BR788" s="354"/>
      <c r="BS788" s="354"/>
      <c r="BT788" s="354"/>
      <c r="BU788" s="354"/>
      <c r="BV788" s="354"/>
      <c r="BW788" s="354"/>
      <c r="BX788" s="354"/>
      <c r="BY788" s="354"/>
      <c r="BZ788" s="354">
        <v>0</v>
      </c>
      <c r="CA788" s="354"/>
      <c r="CB788" s="354">
        <v>0</v>
      </c>
      <c r="CC788" s="354">
        <v>0</v>
      </c>
      <c r="CD788" s="354"/>
      <c r="CE788" s="354"/>
      <c r="CF788" s="354"/>
      <c r="CG788" s="354"/>
      <c r="CH788" s="353"/>
      <c r="CI788" s="353"/>
    </row>
    <row r="789" spans="1:87" ht="13.5" thickBot="1">
      <c r="A789" s="353" t="s">
        <v>1808</v>
      </c>
      <c r="B789" s="353" t="s">
        <v>1809</v>
      </c>
      <c r="C789" s="353" t="s">
        <v>96</v>
      </c>
      <c r="D789" s="353" t="s">
        <v>112</v>
      </c>
      <c r="E789" s="353" t="s">
        <v>1038</v>
      </c>
      <c r="F789" s="353" t="s">
        <v>105</v>
      </c>
      <c r="G789" s="353">
        <v>12</v>
      </c>
      <c r="H789" s="353">
        <v>202112</v>
      </c>
      <c r="I789" s="353">
        <v>20221102</v>
      </c>
      <c r="J789" s="353">
        <v>20230222</v>
      </c>
      <c r="K789" s="354">
        <v>3592.39</v>
      </c>
      <c r="L789" s="354">
        <v>30.34</v>
      </c>
      <c r="M789" s="354">
        <v>118.4</v>
      </c>
      <c r="N789" s="354">
        <v>1.38</v>
      </c>
      <c r="O789" s="354">
        <v>0.76</v>
      </c>
      <c r="P789" s="354">
        <v>0.3</v>
      </c>
      <c r="Q789" s="354">
        <v>-0.36</v>
      </c>
      <c r="R789" s="354">
        <v>-8</v>
      </c>
      <c r="S789" s="354">
        <v>13</v>
      </c>
      <c r="T789" s="354">
        <v>0.73</v>
      </c>
      <c r="U789" s="354">
        <v>1.1499999999999999</v>
      </c>
      <c r="V789" s="354">
        <v>1.05</v>
      </c>
      <c r="W789" s="354">
        <v>1.17</v>
      </c>
      <c r="X789" s="354">
        <v>1.71</v>
      </c>
      <c r="Y789" s="374">
        <f t="shared" si="28"/>
        <v>0.1142857142857141</v>
      </c>
      <c r="Z789" s="374">
        <f t="shared" si="29"/>
        <v>0.46153846153846168</v>
      </c>
      <c r="AA789" s="354">
        <v>20.6</v>
      </c>
      <c r="AB789" s="354"/>
      <c r="AC789" s="354">
        <v>26.37</v>
      </c>
      <c r="AD789" s="354">
        <v>25.82</v>
      </c>
      <c r="AE789" s="354">
        <v>17.739999999999998</v>
      </c>
      <c r="AF789" s="354"/>
      <c r="AG789" s="354">
        <v>20.835967600209298</v>
      </c>
      <c r="AH789" s="354">
        <v>2.4266887662682359</v>
      </c>
      <c r="AI789" s="354">
        <v>2.431768608066867</v>
      </c>
      <c r="AJ789" s="354">
        <v>0.47344295173985768</v>
      </c>
      <c r="AK789" s="354">
        <v>12.669790989897017</v>
      </c>
      <c r="AL789" s="354">
        <v>9.93</v>
      </c>
      <c r="AM789" s="354">
        <v>1.82</v>
      </c>
      <c r="AN789" s="354">
        <v>1.46</v>
      </c>
      <c r="AO789" s="354">
        <v>1.9155170779057971</v>
      </c>
      <c r="AP789" s="354">
        <v>7.0128664664650042</v>
      </c>
      <c r="AQ789" s="354">
        <v>16.412602597341905</v>
      </c>
      <c r="AR789" s="354">
        <v>84.300867984666908</v>
      </c>
      <c r="AS789" s="354">
        <v>3.9999810714409105</v>
      </c>
      <c r="AT789" s="354">
        <v>16.649999999999999</v>
      </c>
      <c r="AU789" s="354">
        <v>5.2</v>
      </c>
      <c r="AV789" s="354">
        <v>3.31</v>
      </c>
      <c r="AW789" s="354">
        <v>2409.67</v>
      </c>
      <c r="AX789" s="354">
        <v>2315.17</v>
      </c>
      <c r="AY789" s="374">
        <v>4.9641786746109605E-2</v>
      </c>
      <c r="AZ789" s="374">
        <v>1.3358107879321437</v>
      </c>
      <c r="BA789" s="374">
        <v>5.4388035100534748E-2</v>
      </c>
      <c r="BB789" s="374">
        <v>1.2961364422076431</v>
      </c>
      <c r="BC789" s="374">
        <v>5.4388035100534748E-2</v>
      </c>
      <c r="BD789" s="354">
        <v>7.48</v>
      </c>
      <c r="BE789" s="374">
        <v>6.5919940638814192E-2</v>
      </c>
      <c r="BF789" s="374">
        <v>6.7844527659848899E-2</v>
      </c>
      <c r="BG789" s="354">
        <v>4.09</v>
      </c>
      <c r="BH789" s="354">
        <v>3.05</v>
      </c>
      <c r="BI789" s="354">
        <v>3.3</v>
      </c>
      <c r="BJ789" s="354">
        <v>2.4700000000000002</v>
      </c>
      <c r="BK789" s="374">
        <v>-0.80530920986095755</v>
      </c>
      <c r="BL789" s="374">
        <v>-9.3987747240849906E-2</v>
      </c>
      <c r="BM789" s="354">
        <v>0</v>
      </c>
      <c r="BN789" s="354">
        <v>0</v>
      </c>
      <c r="BO789" s="374">
        <v>0</v>
      </c>
      <c r="BP789" s="374">
        <v>7.8763023897054071E-2</v>
      </c>
      <c r="BQ789" s="374">
        <v>1.5366535272309564E-2</v>
      </c>
      <c r="BR789" s="354">
        <v>290.88</v>
      </c>
      <c r="BS789" s="354">
        <v>526.16</v>
      </c>
      <c r="BT789" s="354">
        <v>368.79</v>
      </c>
      <c r="BU789" s="354">
        <v>1591.02</v>
      </c>
      <c r="BV789" s="354">
        <v>154.28</v>
      </c>
      <c r="BW789" s="354">
        <v>9.23</v>
      </c>
      <c r="BX789" s="354">
        <v>11.65</v>
      </c>
      <c r="BY789" s="354">
        <v>5.7</v>
      </c>
      <c r="BZ789" s="354">
        <v>3.1685146545031055</v>
      </c>
      <c r="CA789" s="354">
        <v>43.09</v>
      </c>
      <c r="CB789" s="354">
        <v>0.53996623068386951</v>
      </c>
      <c r="CC789" s="354">
        <v>1.5992489829978096</v>
      </c>
      <c r="CD789" s="354">
        <v>0.76</v>
      </c>
      <c r="CE789" s="354">
        <v>3.39</v>
      </c>
      <c r="CF789" s="354">
        <v>2.23</v>
      </c>
      <c r="CG789" s="354">
        <v>1.3</v>
      </c>
      <c r="CH789" s="353" t="s">
        <v>100</v>
      </c>
      <c r="CI789" s="355">
        <v>1823.21</v>
      </c>
    </row>
    <row r="790" spans="1:87" ht="13.5" thickBot="1">
      <c r="A790" s="353" t="s">
        <v>1810</v>
      </c>
      <c r="B790" s="353" t="s">
        <v>1811</v>
      </c>
      <c r="C790" s="353" t="s">
        <v>108</v>
      </c>
      <c r="D790" s="353" t="s">
        <v>176</v>
      </c>
      <c r="E790" s="353" t="s">
        <v>659</v>
      </c>
      <c r="F790" s="353" t="s">
        <v>105</v>
      </c>
      <c r="G790" s="353">
        <v>12</v>
      </c>
      <c r="H790" s="353">
        <v>202112</v>
      </c>
      <c r="I790" s="353">
        <v>20221027</v>
      </c>
      <c r="J790" s="353">
        <v>20230223</v>
      </c>
      <c r="K790" s="354">
        <v>5638.84</v>
      </c>
      <c r="L790" s="354">
        <v>170.54</v>
      </c>
      <c r="M790" s="354">
        <v>33</v>
      </c>
      <c r="N790" s="354">
        <v>1</v>
      </c>
      <c r="O790" s="354">
        <v>1.4</v>
      </c>
      <c r="P790" s="354">
        <v>1.47</v>
      </c>
      <c r="Q790" s="354">
        <v>1.52</v>
      </c>
      <c r="R790" s="354">
        <v>10</v>
      </c>
      <c r="S790" s="354">
        <v>12.78</v>
      </c>
      <c r="T790" s="354">
        <v>9.1</v>
      </c>
      <c r="U790" s="354">
        <v>4.63</v>
      </c>
      <c r="V790" s="354">
        <v>4.8</v>
      </c>
      <c r="W790" s="354">
        <v>5.93</v>
      </c>
      <c r="X790" s="354">
        <v>6.63</v>
      </c>
      <c r="Y790" s="374">
        <f t="shared" si="28"/>
        <v>0.23541666666666661</v>
      </c>
      <c r="Z790" s="374">
        <f t="shared" si="29"/>
        <v>0.11804384485666097</v>
      </c>
      <c r="AA790" s="354">
        <v>15.91</v>
      </c>
      <c r="AB790" s="354">
        <v>16.75</v>
      </c>
      <c r="AC790" s="354">
        <v>30.08</v>
      </c>
      <c r="AD790" s="354">
        <v>28.78</v>
      </c>
      <c r="AE790" s="354">
        <v>25.71</v>
      </c>
      <c r="AF790" s="354">
        <v>1.72</v>
      </c>
      <c r="AG790" s="354">
        <v>40.09978628871503</v>
      </c>
      <c r="AH790" s="354">
        <v>4.1945574490370658</v>
      </c>
      <c r="AI790" s="354">
        <v>5.1662212756168548</v>
      </c>
      <c r="AJ790" s="354">
        <v>3.9531157160576624</v>
      </c>
      <c r="AK790" s="354">
        <v>33.082206681051048</v>
      </c>
      <c r="AL790" s="354">
        <v>26.51</v>
      </c>
      <c r="AM790" s="354">
        <v>8</v>
      </c>
      <c r="AN790" s="354">
        <v>4.2300000000000004</v>
      </c>
      <c r="AO790" s="354">
        <v>4.4512578783715853</v>
      </c>
      <c r="AP790" s="354">
        <v>22.156299041449905</v>
      </c>
      <c r="AQ790" s="354">
        <v>34.550298974049873</v>
      </c>
      <c r="AR790" s="354">
        <v>45.152862314050211</v>
      </c>
      <c r="AS790" s="354">
        <v>7.8871266968577647</v>
      </c>
      <c r="AT790" s="354">
        <v>21.31</v>
      </c>
      <c r="AU790" s="354">
        <v>9.9</v>
      </c>
      <c r="AV790" s="354">
        <v>17.100000000000001</v>
      </c>
      <c r="AW790" s="354">
        <v>1122.29</v>
      </c>
      <c r="AX790" s="354">
        <v>1398.47</v>
      </c>
      <c r="AY790" s="374">
        <v>0.17096534555326709</v>
      </c>
      <c r="AZ790" s="374">
        <v>0.28255621619205151</v>
      </c>
      <c r="BA790" s="374">
        <v>0.41681663667266544</v>
      </c>
      <c r="BB790" s="374">
        <v>0.31394559106594638</v>
      </c>
      <c r="BC790" s="374">
        <v>0.41681663667266544</v>
      </c>
      <c r="BD790" s="354">
        <v>22.52</v>
      </c>
      <c r="BE790" s="374">
        <v>0.17176959758083274</v>
      </c>
      <c r="BF790" s="374">
        <v>0.11155938930320392</v>
      </c>
      <c r="BG790" s="354">
        <v>17.77</v>
      </c>
      <c r="BH790" s="354">
        <v>12.72</v>
      </c>
      <c r="BI790" s="354">
        <v>12.13</v>
      </c>
      <c r="BJ790" s="354">
        <v>9.59</v>
      </c>
      <c r="BK790" s="374">
        <v>-0.23481486658047684</v>
      </c>
      <c r="BL790" s="374">
        <v>-3.0252170194248328E-2</v>
      </c>
      <c r="BM790" s="354">
        <v>0</v>
      </c>
      <c r="BN790" s="354">
        <v>0</v>
      </c>
      <c r="BO790" s="374">
        <v>0</v>
      </c>
      <c r="BP790" s="374">
        <v>2.4542492826850774E-2</v>
      </c>
      <c r="BQ790" s="374">
        <v>2.3129809350287651E-2</v>
      </c>
      <c r="BR790" s="354">
        <v>154.12</v>
      </c>
      <c r="BS790" s="354">
        <v>231.9</v>
      </c>
      <c r="BT790" s="354">
        <v>214.26</v>
      </c>
      <c r="BU790" s="354" t="s">
        <v>100</v>
      </c>
      <c r="BV790" s="354">
        <v>114.76</v>
      </c>
      <c r="BW790" s="354">
        <v>28.26</v>
      </c>
      <c r="BX790" s="354">
        <v>10.46</v>
      </c>
      <c r="BY790" s="354">
        <v>11.76</v>
      </c>
      <c r="BZ790" s="354">
        <v>31.777837547068316</v>
      </c>
      <c r="CA790" s="354">
        <v>25.01</v>
      </c>
      <c r="CB790" s="354">
        <v>0.46570938055459504</v>
      </c>
      <c r="CC790" s="354">
        <v>0.94145326755524361</v>
      </c>
      <c r="CD790" s="354">
        <v>0.33</v>
      </c>
      <c r="CE790" s="354">
        <v>2.02</v>
      </c>
      <c r="CF790" s="354">
        <v>1.17</v>
      </c>
      <c r="CG790" s="354">
        <v>0.74</v>
      </c>
      <c r="CH790" s="353" t="s">
        <v>100</v>
      </c>
      <c r="CI790" s="353">
        <v>693.16</v>
      </c>
    </row>
    <row r="791" spans="1:87" ht="13.5" thickBot="1">
      <c r="A791" s="353" t="s">
        <v>1812</v>
      </c>
      <c r="B791" s="353" t="s">
        <v>1813</v>
      </c>
      <c r="C791" s="353" t="s">
        <v>108</v>
      </c>
      <c r="D791" s="353" t="s">
        <v>109</v>
      </c>
      <c r="E791" s="353" t="s">
        <v>1814</v>
      </c>
      <c r="F791" s="353" t="s">
        <v>99</v>
      </c>
      <c r="G791" s="353">
        <v>12</v>
      </c>
      <c r="H791" s="353">
        <v>202112</v>
      </c>
      <c r="I791" s="353">
        <v>20221018</v>
      </c>
      <c r="J791" s="353">
        <v>20230117</v>
      </c>
      <c r="K791" s="354">
        <v>18778.580000000002</v>
      </c>
      <c r="L791" s="354">
        <v>181.37</v>
      </c>
      <c r="M791" s="354">
        <v>104</v>
      </c>
      <c r="N791" s="354">
        <v>1.1299999999999999</v>
      </c>
      <c r="O791" s="354">
        <v>2.4500000000000002</v>
      </c>
      <c r="P791" s="354">
        <v>2.5</v>
      </c>
      <c r="Q791" s="354">
        <v>2.2799999999999998</v>
      </c>
      <c r="R791" s="354">
        <v>4.9000000000000004</v>
      </c>
      <c r="S791" s="354">
        <v>4.76</v>
      </c>
      <c r="T791" s="354">
        <v>11.03</v>
      </c>
      <c r="U791" s="354">
        <v>9.56</v>
      </c>
      <c r="V791" s="354">
        <v>6.86</v>
      </c>
      <c r="W791" s="354">
        <v>9.76</v>
      </c>
      <c r="X791" s="354">
        <v>9.66</v>
      </c>
      <c r="Y791" s="374">
        <f t="shared" si="28"/>
        <v>0.42274052478134094</v>
      </c>
      <c r="Z791" s="374">
        <f t="shared" si="29"/>
        <v>-1.0245901639344246E-2</v>
      </c>
      <c r="AA791" s="354">
        <v>14.36</v>
      </c>
      <c r="AB791" s="354">
        <v>15</v>
      </c>
      <c r="AC791" s="354">
        <v>18.97</v>
      </c>
      <c r="AD791" s="354">
        <v>18.579999999999998</v>
      </c>
      <c r="AE791" s="354">
        <v>18.77</v>
      </c>
      <c r="AF791" s="354">
        <v>1.24</v>
      </c>
      <c r="AG791" s="354">
        <v>141.60433566131928</v>
      </c>
      <c r="AH791" s="354">
        <v>9.7574188223711165</v>
      </c>
      <c r="AI791" s="354">
        <v>15.544669293150168</v>
      </c>
      <c r="AJ791" s="354">
        <v>1.4171494301147518</v>
      </c>
      <c r="AK791" s="354">
        <v>11.492685796713795</v>
      </c>
      <c r="AL791" s="354">
        <v>14.45</v>
      </c>
      <c r="AM791" s="354">
        <v>5.36</v>
      </c>
      <c r="AN791" s="354">
        <v>1.28</v>
      </c>
      <c r="AO791" s="354">
        <v>1.34069804624718</v>
      </c>
      <c r="AP791" s="354">
        <v>9.893671895902342</v>
      </c>
      <c r="AQ791" s="354">
        <v>12.213103577888168</v>
      </c>
      <c r="AR791" s="354">
        <v>133.96516424233957</v>
      </c>
      <c r="AS791" s="354">
        <v>0.81452674362969224</v>
      </c>
      <c r="AT791" s="354">
        <v>33.85</v>
      </c>
      <c r="AU791" s="354">
        <v>13.69</v>
      </c>
      <c r="AV791" s="354">
        <v>26.27</v>
      </c>
      <c r="AW791" s="354">
        <v>12168.3</v>
      </c>
      <c r="AX791" s="354">
        <v>15001.3</v>
      </c>
      <c r="AY791" s="374">
        <v>0.26272088635659169</v>
      </c>
      <c r="AZ791" s="374">
        <v>0.50346517533372193</v>
      </c>
      <c r="BA791" s="374">
        <v>0.46613678782924028</v>
      </c>
      <c r="BB791" s="374">
        <v>0.51147567680989825</v>
      </c>
      <c r="BC791" s="374">
        <v>0.46613678782924028</v>
      </c>
      <c r="BD791" s="354">
        <v>30.61</v>
      </c>
      <c r="BE791" s="374">
        <v>0.23135157191188088</v>
      </c>
      <c r="BF791" s="374">
        <v>0.13818784068795045</v>
      </c>
      <c r="BG791" s="354">
        <v>23.38</v>
      </c>
      <c r="BH791" s="354">
        <v>17.8</v>
      </c>
      <c r="BI791" s="354">
        <v>14.17</v>
      </c>
      <c r="BJ791" s="354">
        <v>11.21</v>
      </c>
      <c r="BK791" s="374">
        <v>-0.90883373564343195</v>
      </c>
      <c r="BL791" s="374">
        <v>-9.9767565710874598E-2</v>
      </c>
      <c r="BM791" s="354">
        <v>0.88</v>
      </c>
      <c r="BN791" s="354">
        <v>0.86</v>
      </c>
      <c r="BO791" s="374">
        <v>0.16397779260347359</v>
      </c>
      <c r="BP791" s="374">
        <v>5.4617513699250574E-2</v>
      </c>
      <c r="BQ791" s="374">
        <v>7.9325464881878065E-3</v>
      </c>
      <c r="BR791" s="354">
        <v>1046.02</v>
      </c>
      <c r="BS791" s="354">
        <v>1603.12</v>
      </c>
      <c r="BT791" s="354">
        <v>1317.9</v>
      </c>
      <c r="BU791" s="354">
        <v>945.26</v>
      </c>
      <c r="BV791" s="354">
        <v>760.81</v>
      </c>
      <c r="BW791" s="354">
        <v>50.35</v>
      </c>
      <c r="BX791" s="354">
        <v>6.89</v>
      </c>
      <c r="BY791" s="354">
        <v>6.89</v>
      </c>
      <c r="BZ791" s="354">
        <v>27.899715331435544</v>
      </c>
      <c r="CA791" s="354">
        <v>26.19</v>
      </c>
      <c r="CB791" s="354">
        <v>0.5283480895462177</v>
      </c>
      <c r="CC791" s="354">
        <v>0.58360081116627049</v>
      </c>
      <c r="CD791" s="354">
        <v>0.35</v>
      </c>
      <c r="CE791" s="354">
        <v>1.43</v>
      </c>
      <c r="CF791" s="354">
        <v>1.32</v>
      </c>
      <c r="CG791" s="354">
        <v>0.33</v>
      </c>
      <c r="CH791" s="353" t="s">
        <v>100</v>
      </c>
      <c r="CI791" s="355">
        <v>3117.82</v>
      </c>
    </row>
    <row r="792" spans="1:87" ht="13.5" thickBot="1">
      <c r="A792" s="353" t="s">
        <v>1815</v>
      </c>
      <c r="B792" s="353" t="s">
        <v>1816</v>
      </c>
      <c r="C792" s="353" t="s">
        <v>96</v>
      </c>
      <c r="D792" s="353" t="s">
        <v>97</v>
      </c>
      <c r="E792" s="353" t="s">
        <v>1817</v>
      </c>
      <c r="F792" s="353" t="s">
        <v>105</v>
      </c>
      <c r="G792" s="353">
        <v>8</v>
      </c>
      <c r="H792" s="353">
        <v>202208</v>
      </c>
      <c r="I792" s="353">
        <v>20221215</v>
      </c>
      <c r="J792" s="353">
        <v>20230315</v>
      </c>
      <c r="K792" s="354">
        <v>9202.5499999999993</v>
      </c>
      <c r="L792" s="354">
        <v>68.349999999999994</v>
      </c>
      <c r="M792" s="354">
        <v>134.63999999999999</v>
      </c>
      <c r="N792" s="354">
        <v>1.37</v>
      </c>
      <c r="O792" s="354">
        <v>2.21</v>
      </c>
      <c r="P792" s="354">
        <v>1.86</v>
      </c>
      <c r="Q792" s="354">
        <v>1.85</v>
      </c>
      <c r="R792" s="354">
        <v>-14.81</v>
      </c>
      <c r="S792" s="354">
        <v>9.35</v>
      </c>
      <c r="T792" s="354">
        <v>3.94</v>
      </c>
      <c r="U792" s="354">
        <v>6.89</v>
      </c>
      <c r="V792" s="354">
        <v>7.47</v>
      </c>
      <c r="W792" s="354">
        <v>8.18</v>
      </c>
      <c r="X792" s="354">
        <v>8.69</v>
      </c>
      <c r="Y792" s="374">
        <f t="shared" si="28"/>
        <v>9.5046854082998733E-2</v>
      </c>
      <c r="Z792" s="374">
        <f t="shared" si="29"/>
        <v>6.2347188264058717E-2</v>
      </c>
      <c r="AA792" s="354">
        <v>27.45</v>
      </c>
      <c r="AB792" s="354">
        <v>12</v>
      </c>
      <c r="AC792" s="354">
        <v>8.49</v>
      </c>
      <c r="AD792" s="354">
        <v>8.36</v>
      </c>
      <c r="AE792" s="354">
        <v>7.87</v>
      </c>
      <c r="AF792" s="354">
        <v>0.7</v>
      </c>
      <c r="AG792" s="354">
        <v>256.27596439169139</v>
      </c>
      <c r="AH792" s="354">
        <v>7.2551928783382786</v>
      </c>
      <c r="AI792" s="354">
        <v>13.820474777448071</v>
      </c>
      <c r="AJ792" s="354">
        <v>3.3011869436201779</v>
      </c>
      <c r="AK792" s="354">
        <v>4.9976575415995699</v>
      </c>
      <c r="AL792" s="354">
        <v>4.8899999999999997</v>
      </c>
      <c r="AM792" s="354">
        <v>3.64</v>
      </c>
      <c r="AN792" s="354">
        <v>0.27</v>
      </c>
      <c r="AO792" s="354">
        <v>0.33345788224396455</v>
      </c>
      <c r="AP792" s="354">
        <v>5.1198382222222225</v>
      </c>
      <c r="AQ792" s="354">
        <v>6.1833794954374666</v>
      </c>
      <c r="AR792" s="354">
        <v>25.886822471910111</v>
      </c>
      <c r="AS792" s="354">
        <v>9.0281899109792292</v>
      </c>
      <c r="AT792" s="354">
        <v>18.79</v>
      </c>
      <c r="AU792" s="354">
        <v>10.54</v>
      </c>
      <c r="AV792" s="354">
        <v>14.32</v>
      </c>
      <c r="AW792" s="354">
        <v>33478</v>
      </c>
      <c r="AX792" s="354">
        <v>34453.370000000003</v>
      </c>
      <c r="AY792" s="374">
        <v>7.4031012044917632E-2</v>
      </c>
      <c r="AZ792" s="374">
        <v>11.90992728891527</v>
      </c>
      <c r="BA792" s="374">
        <v>1.1106500802247092</v>
      </c>
      <c r="BB792" s="374">
        <v>12.02777777777778</v>
      </c>
      <c r="BC792" s="374">
        <v>1.1106500802247092</v>
      </c>
      <c r="BD792" s="354">
        <v>40.43</v>
      </c>
      <c r="BE792" s="374">
        <v>0.2290511900880339</v>
      </c>
      <c r="BF792" s="374">
        <v>4.7693358041548818E-2</v>
      </c>
      <c r="BG792" s="354">
        <v>19.48</v>
      </c>
      <c r="BH792" s="354">
        <v>9.59</v>
      </c>
      <c r="BI792" s="354">
        <v>5.16</v>
      </c>
      <c r="BJ792" s="354">
        <v>3.03</v>
      </c>
      <c r="BK792" s="374">
        <v>-0.76113794954374669</v>
      </c>
      <c r="BL792" s="374">
        <v>-4.1046720314942393E-2</v>
      </c>
      <c r="BM792" s="354">
        <v>0.47</v>
      </c>
      <c r="BN792" s="354">
        <v>0.9</v>
      </c>
      <c r="BO792" s="374">
        <v>4.4106339468302662E-2</v>
      </c>
      <c r="BP792" s="374">
        <v>0.10504115937944521</v>
      </c>
      <c r="BQ792" s="374">
        <v>4.7794801558132011E-2</v>
      </c>
      <c r="BR792" s="354">
        <v>1382</v>
      </c>
      <c r="BS792" s="354">
        <v>2307</v>
      </c>
      <c r="BT792" s="354">
        <v>1921</v>
      </c>
      <c r="BU792" s="354">
        <v>2575</v>
      </c>
      <c r="BV792" s="354">
        <v>996</v>
      </c>
      <c r="BW792" s="354">
        <v>43.1</v>
      </c>
      <c r="BX792" s="354">
        <v>2.83</v>
      </c>
      <c r="BY792" s="354">
        <v>2.83</v>
      </c>
      <c r="BZ792" s="354">
        <v>11.90677966101695</v>
      </c>
      <c r="CA792" s="354">
        <v>50.45</v>
      </c>
      <c r="CB792" s="354">
        <v>0.87662147664098311</v>
      </c>
      <c r="CC792" s="354">
        <v>0.98177777777777764</v>
      </c>
      <c r="CD792" s="354">
        <v>1.05</v>
      </c>
      <c r="CE792" s="354">
        <v>1.02</v>
      </c>
      <c r="CF792" s="354">
        <v>0.56999999999999995</v>
      </c>
      <c r="CG792" s="354">
        <v>0.28000000000000003</v>
      </c>
      <c r="CH792" s="353" t="s">
        <v>100</v>
      </c>
      <c r="CI792" s="355">
        <v>2452</v>
      </c>
    </row>
    <row r="793" spans="1:87" ht="13.5" thickBot="1">
      <c r="A793" s="353" t="s">
        <v>1818</v>
      </c>
      <c r="B793" s="353" t="s">
        <v>1819</v>
      </c>
      <c r="C793" s="353" t="s">
        <v>96</v>
      </c>
      <c r="D793" s="353" t="s">
        <v>163</v>
      </c>
      <c r="E793" s="353" t="s">
        <v>164</v>
      </c>
      <c r="F793" s="353" t="s">
        <v>99</v>
      </c>
      <c r="G793" s="353">
        <v>12</v>
      </c>
      <c r="H793" s="353">
        <v>202112</v>
      </c>
      <c r="I793" s="353">
        <v>20221027</v>
      </c>
      <c r="J793" s="353">
        <v>20230221</v>
      </c>
      <c r="K793" s="354">
        <v>9551.14</v>
      </c>
      <c r="L793" s="354">
        <v>40.79</v>
      </c>
      <c r="M793" s="354">
        <v>234</v>
      </c>
      <c r="N793" s="354">
        <v>1.44</v>
      </c>
      <c r="O793" s="354">
        <v>1.02</v>
      </c>
      <c r="P793" s="354">
        <v>1.03</v>
      </c>
      <c r="Q793" s="354">
        <v>1.1100000000000001</v>
      </c>
      <c r="R793" s="354">
        <v>21.57</v>
      </c>
      <c r="S793" s="354">
        <v>22.09</v>
      </c>
      <c r="T793" s="354">
        <v>29.54</v>
      </c>
      <c r="U793" s="354">
        <v>4.4000000000000004</v>
      </c>
      <c r="V793" s="354">
        <v>3.83</v>
      </c>
      <c r="W793" s="354">
        <v>4.37</v>
      </c>
      <c r="X793" s="354">
        <v>5</v>
      </c>
      <c r="Y793" s="374">
        <f t="shared" si="28"/>
        <v>0.14099216710182771</v>
      </c>
      <c r="Z793" s="374">
        <f t="shared" si="29"/>
        <v>0.14416475972540033</v>
      </c>
      <c r="AA793" s="354">
        <v>-1.92</v>
      </c>
      <c r="AB793" s="354">
        <v>28.51</v>
      </c>
      <c r="AC793" s="354">
        <v>9.27</v>
      </c>
      <c r="AD793" s="354">
        <v>9.34</v>
      </c>
      <c r="AE793" s="354">
        <v>8.15</v>
      </c>
      <c r="AF793" s="354">
        <v>0.33</v>
      </c>
      <c r="AG793" s="354">
        <v>65.505761843790012</v>
      </c>
      <c r="AH793" s="354">
        <v>3.4912505335040547</v>
      </c>
      <c r="AI793" s="354">
        <v>5.211267605633803</v>
      </c>
      <c r="AJ793" s="354">
        <v>2.2962014511310285</v>
      </c>
      <c r="AK793" s="354">
        <v>7.7792972972972967</v>
      </c>
      <c r="AL793" s="354">
        <v>5.54</v>
      </c>
      <c r="AM793" s="354">
        <v>1.36</v>
      </c>
      <c r="AN793" s="354">
        <v>0.62</v>
      </c>
      <c r="AO793" s="354">
        <v>0.81994540005212402</v>
      </c>
      <c r="AP793" s="354">
        <v>6.6938946808510638</v>
      </c>
      <c r="AQ793" s="354">
        <v>10.306733824733826</v>
      </c>
      <c r="AR793" s="354">
        <v>23.39130483271375</v>
      </c>
      <c r="AS793" s="354">
        <v>5.2966282543747329</v>
      </c>
      <c r="AT793" s="354">
        <v>30.05</v>
      </c>
      <c r="AU793" s="354">
        <v>10.01</v>
      </c>
      <c r="AV793" s="354">
        <v>45.97</v>
      </c>
      <c r="AW793" s="354">
        <v>14838</v>
      </c>
      <c r="AX793" s="354">
        <v>15579.86</v>
      </c>
      <c r="AY793" s="374">
        <v>0.45971470732907033</v>
      </c>
      <c r="AZ793" s="374">
        <v>7.3999999999999996E-2</v>
      </c>
      <c r="BA793" s="374">
        <v>0.86245954692556637</v>
      </c>
      <c r="BB793" s="374">
        <v>7.5188145979011384E-2</v>
      </c>
      <c r="BC793" s="374">
        <v>0.86245954692556637</v>
      </c>
      <c r="BD793" s="354">
        <v>14.51</v>
      </c>
      <c r="BE793" s="374">
        <v>9.7137264497186196E-2</v>
      </c>
      <c r="BF793" s="374">
        <v>5.4431727442108065E-2</v>
      </c>
      <c r="BG793" s="354">
        <v>9.18</v>
      </c>
      <c r="BH793" s="354">
        <v>11.37</v>
      </c>
      <c r="BI793" s="354">
        <v>6.39</v>
      </c>
      <c r="BJ793" s="354">
        <v>7.35</v>
      </c>
      <c r="BK793" s="374">
        <v>-0.5593775593775594</v>
      </c>
      <c r="BL793" s="374">
        <v>-4.4500912170966904E-2</v>
      </c>
      <c r="BM793" s="354">
        <v>1.67</v>
      </c>
      <c r="BN793" s="354">
        <v>1.68</v>
      </c>
      <c r="BO793" s="374">
        <v>0.19477261613691932</v>
      </c>
      <c r="BP793" s="374">
        <v>8.611866140858547E-2</v>
      </c>
      <c r="BQ793" s="374">
        <v>5.6640390999778703E-2</v>
      </c>
      <c r="BR793" s="354">
        <v>882</v>
      </c>
      <c r="BS793" s="354">
        <v>1654</v>
      </c>
      <c r="BT793" s="354">
        <v>1766.44</v>
      </c>
      <c r="BU793" s="354">
        <v>4261</v>
      </c>
      <c r="BV793" s="354">
        <v>537</v>
      </c>
      <c r="BW793" s="354">
        <v>7.4</v>
      </c>
      <c r="BX793" s="354">
        <v>5.33</v>
      </c>
      <c r="BY793" s="354">
        <v>6.81</v>
      </c>
      <c r="BZ793" s="354">
        <v>15.075949367088608</v>
      </c>
      <c r="CA793" s="354">
        <v>36.700000000000003</v>
      </c>
      <c r="CB793" s="354">
        <v>0.56229396031597934</v>
      </c>
      <c r="CC793" s="354">
        <v>1.6414893617021276</v>
      </c>
      <c r="CD793" s="354">
        <v>0.57999999999999996</v>
      </c>
      <c r="CE793" s="354">
        <v>1.72</v>
      </c>
      <c r="CF793" s="354">
        <v>1.33</v>
      </c>
      <c r="CG793" s="354">
        <v>0.56999999999999995</v>
      </c>
      <c r="CH793" s="353" t="s">
        <v>100</v>
      </c>
      <c r="CI793" s="355">
        <v>7262</v>
      </c>
    </row>
    <row r="794" spans="1:87" ht="13.5" thickBot="1">
      <c r="A794" s="334" t="s">
        <v>1820</v>
      </c>
      <c r="B794" s="353" t="s">
        <v>1821</v>
      </c>
      <c r="C794" s="353" t="s">
        <v>96</v>
      </c>
      <c r="D794" s="353" t="s">
        <v>176</v>
      </c>
      <c r="E794" s="353" t="s">
        <v>177</v>
      </c>
      <c r="F794" s="353" t="s">
        <v>105</v>
      </c>
      <c r="G794" s="353">
        <v>12</v>
      </c>
      <c r="H794" s="353">
        <v>202112</v>
      </c>
      <c r="I794" s="353">
        <v>20221110</v>
      </c>
      <c r="J794" s="353">
        <v>20230222</v>
      </c>
      <c r="K794" s="354">
        <v>5379.91</v>
      </c>
      <c r="L794" s="354">
        <v>48.57</v>
      </c>
      <c r="M794" s="354">
        <v>110.77</v>
      </c>
      <c r="N794" s="354">
        <v>0.95</v>
      </c>
      <c r="O794" s="354">
        <v>0.67</v>
      </c>
      <c r="P794" s="354">
        <v>0.54</v>
      </c>
      <c r="Q794" s="354">
        <v>0.57999999999999996</v>
      </c>
      <c r="R794" s="354">
        <v>0</v>
      </c>
      <c r="S794" s="354">
        <v>7</v>
      </c>
      <c r="T794" s="354">
        <v>2.17</v>
      </c>
      <c r="U794" s="354">
        <v>2.25</v>
      </c>
      <c r="V794" s="354">
        <v>1.91</v>
      </c>
      <c r="W794" s="354">
        <v>2.34</v>
      </c>
      <c r="X794" s="354">
        <v>2.63</v>
      </c>
      <c r="Y794" s="374">
        <f t="shared" si="28"/>
        <v>0.22513089005235609</v>
      </c>
      <c r="Z794" s="374">
        <f t="shared" si="29"/>
        <v>0.12393162393162394</v>
      </c>
      <c r="AA794" s="354">
        <v>12.18</v>
      </c>
      <c r="AB794" s="354"/>
      <c r="AC794" s="354">
        <v>21.59</v>
      </c>
      <c r="AD794" s="354">
        <v>20.77</v>
      </c>
      <c r="AE794" s="354">
        <v>18.5</v>
      </c>
      <c r="AF794" s="354"/>
      <c r="AG794" s="354">
        <v>48.303474775341208</v>
      </c>
      <c r="AH794" s="354">
        <v>1.7166742484188378</v>
      </c>
      <c r="AI794" s="354">
        <v>1.3581683690804482</v>
      </c>
      <c r="AJ794" s="354">
        <v>0.86962509270244126</v>
      </c>
      <c r="AK794" s="354">
        <v>44.771768643949471</v>
      </c>
      <c r="AL794" s="354">
        <v>13.78</v>
      </c>
      <c r="AM794" s="354">
        <v>3.2</v>
      </c>
      <c r="AN794" s="354">
        <v>1.29</v>
      </c>
      <c r="AO794" s="354">
        <v>1.3740672494858852</v>
      </c>
      <c r="AP794" s="354">
        <v>12.650405709982788</v>
      </c>
      <c r="AQ794" s="354">
        <v>48.868920994015959</v>
      </c>
      <c r="AR794" s="354">
        <v>76.322800804776733</v>
      </c>
      <c r="AS794" s="354">
        <v>0</v>
      </c>
      <c r="AT794" s="354">
        <v>15.2</v>
      </c>
      <c r="AU794" s="354">
        <v>-1.1499999999999999</v>
      </c>
      <c r="AV794" s="354">
        <v>3.41</v>
      </c>
      <c r="AW794" s="354">
        <v>3651.52</v>
      </c>
      <c r="AX794" s="354">
        <v>3423.53</v>
      </c>
      <c r="AY794" s="374">
        <v>-3.2409462802054922E-2</v>
      </c>
      <c r="AZ794" s="374">
        <v>0.17299824663939217</v>
      </c>
      <c r="BA794" s="374">
        <v>-8.8589449541284407E-2</v>
      </c>
      <c r="BB794" s="374">
        <v>0.17647058823529413</v>
      </c>
      <c r="BC794" s="374">
        <v>-8.8589449541284407E-2</v>
      </c>
      <c r="BD794" s="354">
        <v>15.57</v>
      </c>
      <c r="BE794" s="374">
        <v>7.945084761485123E-2</v>
      </c>
      <c r="BF794" s="374">
        <v>3.607552898756998E-2</v>
      </c>
      <c r="BG794" s="354">
        <v>9.58</v>
      </c>
      <c r="BH794" s="354">
        <v>8.5399999999999991</v>
      </c>
      <c r="BI794" s="354">
        <v>5.98</v>
      </c>
      <c r="BJ794" s="354">
        <v>5.27</v>
      </c>
      <c r="BK794" s="374">
        <v>-0.35970744680851063</v>
      </c>
      <c r="BL794" s="374">
        <v>-1.0114040007478032E-2</v>
      </c>
      <c r="BM794" s="354">
        <v>1.1299999999999999</v>
      </c>
      <c r="BN794" s="354">
        <v>1.47</v>
      </c>
      <c r="BO794" s="374">
        <v>0.43011072175170972</v>
      </c>
      <c r="BP794" s="374">
        <v>2.8231244917063619E-2</v>
      </c>
      <c r="BQ794" s="374">
        <v>1.8019583354795716E-2</v>
      </c>
      <c r="BR794" s="354">
        <v>240.09</v>
      </c>
      <c r="BS794" s="354">
        <v>417.06</v>
      </c>
      <c r="BT794" s="354">
        <v>392.31</v>
      </c>
      <c r="BU794" s="354">
        <v>952.77</v>
      </c>
      <c r="BV794" s="354">
        <v>160.13999999999999</v>
      </c>
      <c r="BW794" s="354">
        <v>25.38</v>
      </c>
      <c r="BX794" s="354">
        <v>3.54</v>
      </c>
      <c r="BY794" s="354">
        <v>5.97</v>
      </c>
      <c r="BZ794" s="354">
        <v>5.7386934673366836</v>
      </c>
      <c r="CA794" s="354">
        <v>37.729999999999997</v>
      </c>
      <c r="CB794" s="354">
        <v>0.6080649478097957</v>
      </c>
      <c r="CC794" s="354">
        <v>3.4521514629948364</v>
      </c>
      <c r="CD794" s="354">
        <v>0.61</v>
      </c>
      <c r="CE794" s="354">
        <v>1.52</v>
      </c>
      <c r="CF794" s="354">
        <v>1.41</v>
      </c>
      <c r="CG794" s="354">
        <v>0.28000000000000003</v>
      </c>
      <c r="CH794" s="353" t="s">
        <v>100</v>
      </c>
      <c r="CI794" s="355">
        <v>1597.56</v>
      </c>
    </row>
    <row r="795" spans="1:87" ht="13.5" thickBot="1">
      <c r="A795" s="353" t="s">
        <v>1822</v>
      </c>
      <c r="B795" s="353" t="s">
        <v>1823</v>
      </c>
      <c r="C795" s="353" t="s">
        <v>96</v>
      </c>
      <c r="D795" s="353" t="s">
        <v>123</v>
      </c>
      <c r="E795" s="353" t="s">
        <v>485</v>
      </c>
      <c r="F795" s="353" t="s">
        <v>105</v>
      </c>
      <c r="G795" s="353">
        <v>11</v>
      </c>
      <c r="H795" s="353">
        <v>202211</v>
      </c>
      <c r="I795" s="353">
        <v>20220928</v>
      </c>
      <c r="J795" s="353">
        <v>20230111</v>
      </c>
      <c r="K795" s="354">
        <v>7983.08</v>
      </c>
      <c r="L795" s="354">
        <v>34.89</v>
      </c>
      <c r="M795" s="354">
        <v>229</v>
      </c>
      <c r="N795" s="354">
        <v>1.39</v>
      </c>
      <c r="O795" s="354">
        <v>0.64</v>
      </c>
      <c r="P795" s="354">
        <v>0.72</v>
      </c>
      <c r="Q795" s="354">
        <v>0.76</v>
      </c>
      <c r="R795" s="354">
        <v>59.42</v>
      </c>
      <c r="S795" s="354">
        <v>-29.23</v>
      </c>
      <c r="T795" s="354">
        <v>15.53</v>
      </c>
      <c r="U795" s="354">
        <v>4.16</v>
      </c>
      <c r="V795" s="354">
        <v>2.7</v>
      </c>
      <c r="W795" s="354">
        <v>3.5</v>
      </c>
      <c r="X795" s="354">
        <v>4.4800000000000004</v>
      </c>
      <c r="Y795" s="374">
        <f t="shared" si="28"/>
        <v>0.29629629629629628</v>
      </c>
      <c r="Z795" s="374">
        <f t="shared" si="29"/>
        <v>0.28000000000000003</v>
      </c>
      <c r="AA795" s="354">
        <v>75.540000000000006</v>
      </c>
      <c r="AB795" s="354"/>
      <c r="AC795" s="354">
        <v>8.39</v>
      </c>
      <c r="AD795" s="354">
        <v>9.9700000000000006</v>
      </c>
      <c r="AE795" s="354">
        <v>7.79</v>
      </c>
      <c r="AF795" s="354"/>
      <c r="AG795" s="354">
        <v>29.178271335599725</v>
      </c>
      <c r="AH795" s="354">
        <v>3.9773634115635241</v>
      </c>
      <c r="AI795" s="354">
        <v>12.030465075270758</v>
      </c>
      <c r="AJ795" s="354">
        <v>11.285750021529363</v>
      </c>
      <c r="AK795" s="354">
        <v>2.9059558197681055</v>
      </c>
      <c r="AL795" s="354">
        <v>4.58</v>
      </c>
      <c r="AM795" s="354">
        <v>0.77</v>
      </c>
      <c r="AN795" s="354">
        <v>1.24</v>
      </c>
      <c r="AO795" s="354">
        <v>1.2352826009748976</v>
      </c>
      <c r="AP795" s="354">
        <v>6.1071412600065456</v>
      </c>
      <c r="AQ795" s="354">
        <v>2.9960114327982232</v>
      </c>
      <c r="AR795" s="354">
        <v>3.1937098410502083</v>
      </c>
      <c r="AS795" s="354">
        <v>46.055873825624452</v>
      </c>
      <c r="AT795" s="354">
        <v>44.57</v>
      </c>
      <c r="AU795" s="354">
        <v>-6.33</v>
      </c>
      <c r="AV795" s="354">
        <v>36.18</v>
      </c>
      <c r="AW795" s="354">
        <v>8185.33</v>
      </c>
      <c r="AX795" s="354">
        <v>5355.65</v>
      </c>
      <c r="AY795" s="374">
        <v>0.29959372794148303</v>
      </c>
      <c r="AZ795" s="374">
        <v>1.159788142753396</v>
      </c>
      <c r="BA795" s="374">
        <v>1.0554821340736551</v>
      </c>
      <c r="BB795" s="374">
        <v>1.3470149253731345</v>
      </c>
      <c r="BC795" s="374">
        <v>1.0554821340736551</v>
      </c>
      <c r="BD795" s="354">
        <v>10.49</v>
      </c>
      <c r="BE795" s="374">
        <v>2.542237441066313E-2</v>
      </c>
      <c r="BF795" s="374">
        <v>1.756102333937011E-2</v>
      </c>
      <c r="BG795" s="354">
        <v>5.19</v>
      </c>
      <c r="BH795" s="354">
        <v>5.73</v>
      </c>
      <c r="BI795" s="354">
        <v>1.88</v>
      </c>
      <c r="BJ795" s="354">
        <v>2.25</v>
      </c>
      <c r="BK795" s="374">
        <v>-6.1902432622675051E-2</v>
      </c>
      <c r="BL795" s="374">
        <v>-2.5522932636272529E-2</v>
      </c>
      <c r="BM795" s="354">
        <v>3.44</v>
      </c>
      <c r="BN795" s="354">
        <v>2.72</v>
      </c>
      <c r="BO795" s="374">
        <v>0.301707406597848</v>
      </c>
      <c r="BP795" s="374">
        <v>0.11376897630330446</v>
      </c>
      <c r="BQ795" s="374">
        <v>0.32281893654260196</v>
      </c>
      <c r="BR795" s="354">
        <v>2331.19</v>
      </c>
      <c r="BS795" s="354">
        <v>2482.36</v>
      </c>
      <c r="BT795" s="354">
        <v>1869.79</v>
      </c>
      <c r="BU795" s="354">
        <v>10651.47</v>
      </c>
      <c r="BV795" s="354">
        <v>1674.35</v>
      </c>
      <c r="BW795" s="354">
        <v>115.98</v>
      </c>
      <c r="BX795" s="354">
        <v>15.05</v>
      </c>
      <c r="BY795" s="354">
        <v>17.05</v>
      </c>
      <c r="BZ795" s="354">
        <v>0</v>
      </c>
      <c r="CA795" s="354">
        <v>49.34</v>
      </c>
      <c r="CB795" s="354">
        <v>0.80990784125623749</v>
      </c>
      <c r="CC795" s="354">
        <v>0.18357151244838216</v>
      </c>
      <c r="CD795" s="354">
        <v>0.96</v>
      </c>
      <c r="CE795" s="354">
        <v>2.11</v>
      </c>
      <c r="CF795" s="354"/>
      <c r="CG795" s="354"/>
      <c r="CH795" s="353" t="s">
        <v>100</v>
      </c>
      <c r="CI795" s="355">
        <v>10579.64</v>
      </c>
    </row>
    <row r="796" spans="1:87" ht="13.5" thickBot="1">
      <c r="A796" s="353" t="s">
        <v>1824</v>
      </c>
      <c r="B796" s="353" t="s">
        <v>1825</v>
      </c>
      <c r="C796" s="353" t="s">
        <v>96</v>
      </c>
      <c r="D796" s="353" t="s">
        <v>123</v>
      </c>
      <c r="E796" s="353" t="s">
        <v>124</v>
      </c>
      <c r="F796" s="353" t="s">
        <v>105</v>
      </c>
      <c r="G796" s="353">
        <v>12</v>
      </c>
      <c r="H796" s="353">
        <v>202112</v>
      </c>
      <c r="I796" s="353">
        <v>20221027</v>
      </c>
      <c r="J796" s="353">
        <v>20230202</v>
      </c>
      <c r="K796" s="354">
        <v>4050.34</v>
      </c>
      <c r="L796" s="354">
        <v>24.45</v>
      </c>
      <c r="M796" s="354">
        <v>166</v>
      </c>
      <c r="N796" s="354">
        <v>1.48</v>
      </c>
      <c r="O796" s="354">
        <v>0.5</v>
      </c>
      <c r="P796" s="354">
        <v>0.37</v>
      </c>
      <c r="Q796" s="354">
        <v>0.45</v>
      </c>
      <c r="R796" s="354">
        <v>22</v>
      </c>
      <c r="S796" s="354">
        <v>-3.08</v>
      </c>
      <c r="T796" s="354">
        <v>2.02</v>
      </c>
      <c r="U796" s="354">
        <v>3.04</v>
      </c>
      <c r="V796" s="354">
        <v>4.25</v>
      </c>
      <c r="W796" s="354">
        <v>2.33</v>
      </c>
      <c r="X796" s="354">
        <v>1.74</v>
      </c>
      <c r="Y796" s="374">
        <f t="shared" si="28"/>
        <v>-0.45176470588235296</v>
      </c>
      <c r="Z796" s="374">
        <f t="shared" si="29"/>
        <v>-0.25321888412017168</v>
      </c>
      <c r="AA796" s="354">
        <v>10.18</v>
      </c>
      <c r="AB796" s="354"/>
      <c r="AC796" s="354">
        <v>8.0399999999999991</v>
      </c>
      <c r="AD796" s="354">
        <v>10.52</v>
      </c>
      <c r="AE796" s="354">
        <v>14.09</v>
      </c>
      <c r="AF796" s="354"/>
      <c r="AG796" s="354">
        <v>14.863551401869159</v>
      </c>
      <c r="AH796" s="354">
        <v>2.5713395638629284</v>
      </c>
      <c r="AI796" s="354">
        <v>3.7912772585669781</v>
      </c>
      <c r="AJ796" s="354">
        <v>3.6990654205607472</v>
      </c>
      <c r="AK796" s="354">
        <v>6.319769926047659</v>
      </c>
      <c r="AL796" s="354">
        <v>4.72</v>
      </c>
      <c r="AM796" s="354">
        <v>0.95</v>
      </c>
      <c r="AN796" s="354">
        <v>1.7</v>
      </c>
      <c r="AO796" s="354">
        <v>1.3070422535211268</v>
      </c>
      <c r="AP796" s="354">
        <v>5.4048881955278212</v>
      </c>
      <c r="AQ796" s="354">
        <v>5.1242070665571076</v>
      </c>
      <c r="AR796" s="354">
        <v>5.2519454269833252</v>
      </c>
      <c r="AS796" s="354">
        <v>9.6211838006230526</v>
      </c>
      <c r="AT796" s="354">
        <v>25.63</v>
      </c>
      <c r="AU796" s="354">
        <v>5.55</v>
      </c>
      <c r="AV796" s="354">
        <v>20.38</v>
      </c>
      <c r="AW796" s="354">
        <v>2767</v>
      </c>
      <c r="AX796" s="354">
        <v>2152.42</v>
      </c>
      <c r="AY796" s="374">
        <v>0.20377621160706516</v>
      </c>
      <c r="AZ796" s="374">
        <v>2.8496287128712869</v>
      </c>
      <c r="BA796" s="374">
        <v>4.2179974651457544</v>
      </c>
      <c r="BB796" s="374">
        <v>3.1376574712643679</v>
      </c>
      <c r="BC796" s="374">
        <v>4.2179974651457544</v>
      </c>
      <c r="BD796" s="354">
        <v>11.27</v>
      </c>
      <c r="BE796" s="374">
        <v>0.10061643205446684</v>
      </c>
      <c r="BF796" s="374">
        <v>0.11158276104471962</v>
      </c>
      <c r="BG796" s="354">
        <v>9.82</v>
      </c>
      <c r="BH796" s="354">
        <v>10.69</v>
      </c>
      <c r="BI796" s="354">
        <v>7.65</v>
      </c>
      <c r="BJ796" s="354">
        <v>8.16</v>
      </c>
      <c r="BK796" s="374">
        <v>-2.4322103533278551E-2</v>
      </c>
      <c r="BL796" s="374">
        <v>-6.2038900067069077E-3</v>
      </c>
      <c r="BM796" s="354">
        <v>6.38</v>
      </c>
      <c r="BN796" s="354">
        <v>5.38</v>
      </c>
      <c r="BO796" s="374">
        <v>0.60279864308214193</v>
      </c>
      <c r="BP796" s="374">
        <v>0.10731801184736764</v>
      </c>
      <c r="BQ796" s="374">
        <v>0.15438503424710967</v>
      </c>
      <c r="BR796" s="354">
        <v>833</v>
      </c>
      <c r="BS796" s="354">
        <v>995.6</v>
      </c>
      <c r="BT796" s="354">
        <v>883.1</v>
      </c>
      <c r="BU796" s="354">
        <v>310.39999999999998</v>
      </c>
      <c r="BV796" s="354">
        <v>622.1</v>
      </c>
      <c r="BW796" s="354">
        <v>284.95999999999998</v>
      </c>
      <c r="BX796" s="354">
        <v>17.16</v>
      </c>
      <c r="BY796" s="354">
        <v>20.98</v>
      </c>
      <c r="BZ796" s="354">
        <v>43.055118110236222</v>
      </c>
      <c r="CA796" s="354">
        <v>9.8000000000000007</v>
      </c>
      <c r="CB796" s="354">
        <v>0.28170669975996471</v>
      </c>
      <c r="CC796" s="354">
        <v>-1.2610504420176809</v>
      </c>
      <c r="CD796" s="354">
        <v>7.0000000000000007E-2</v>
      </c>
      <c r="CE796" s="354">
        <v>3.07</v>
      </c>
      <c r="CF796" s="354">
        <v>2.17</v>
      </c>
      <c r="CG796" s="354">
        <v>1.72</v>
      </c>
      <c r="CH796" s="353" t="s">
        <v>100</v>
      </c>
      <c r="CI796" s="355">
        <v>4663.2</v>
      </c>
    </row>
    <row r="797" spans="1:87" ht="13.5" thickBot="1">
      <c r="A797" s="353" t="s">
        <v>1826</v>
      </c>
      <c r="B797" s="353" t="s">
        <v>1827</v>
      </c>
      <c r="C797" s="353" t="s">
        <v>96</v>
      </c>
      <c r="D797" s="353" t="s">
        <v>112</v>
      </c>
      <c r="E797" s="353" t="s">
        <v>627</v>
      </c>
      <c r="F797" s="353" t="s">
        <v>105</v>
      </c>
      <c r="G797" s="353">
        <v>3</v>
      </c>
      <c r="H797" s="353">
        <v>202203</v>
      </c>
      <c r="I797" s="353">
        <v>20221107</v>
      </c>
      <c r="J797" s="353">
        <v>20230206</v>
      </c>
      <c r="K797" s="354">
        <v>8690.27</v>
      </c>
      <c r="L797" s="354">
        <v>19.5</v>
      </c>
      <c r="M797" s="354">
        <v>446</v>
      </c>
      <c r="N797" s="354">
        <v>1.29</v>
      </c>
      <c r="O797" s="354"/>
      <c r="P797" s="354"/>
      <c r="Q797" s="354"/>
      <c r="R797" s="354"/>
      <c r="S797" s="354"/>
      <c r="T797" s="354"/>
      <c r="U797" s="354">
        <v>1.48</v>
      </c>
      <c r="V797" s="354">
        <v>1.42</v>
      </c>
      <c r="W797" s="354">
        <v>1.52</v>
      </c>
      <c r="X797" s="354">
        <v>1.46</v>
      </c>
      <c r="Y797" s="374">
        <f t="shared" si="28"/>
        <v>7.0422535211267734E-2</v>
      </c>
      <c r="Z797" s="374">
        <f t="shared" si="29"/>
        <v>-3.9473684210526327E-2</v>
      </c>
      <c r="AA797" s="354">
        <v>23.26</v>
      </c>
      <c r="AB797" s="354">
        <v>10.050000000000001</v>
      </c>
      <c r="AC797" s="354">
        <v>13.18</v>
      </c>
      <c r="AD797" s="354">
        <v>12.83</v>
      </c>
      <c r="AE797" s="354">
        <v>13.33</v>
      </c>
      <c r="AF797" s="354">
        <v>1.28</v>
      </c>
      <c r="AG797" s="354">
        <v>8.1797979797979803</v>
      </c>
      <c r="AH797" s="354">
        <v>1.2891133557800225</v>
      </c>
      <c r="AI797" s="354">
        <v>1.4911335578002245</v>
      </c>
      <c r="AJ797" s="354">
        <v>0.78787878787878785</v>
      </c>
      <c r="AK797" s="354">
        <v>13.130949872045759</v>
      </c>
      <c r="AL797" s="354">
        <v>11.1</v>
      </c>
      <c r="AM797" s="354">
        <v>5.93</v>
      </c>
      <c r="AN797" s="354">
        <v>2.25</v>
      </c>
      <c r="AO797" s="354">
        <v>2.646713866249554</v>
      </c>
      <c r="AP797" s="354">
        <v>9.6323679217017872</v>
      </c>
      <c r="AQ797" s="354">
        <v>14.518877013397562</v>
      </c>
      <c r="AR797" s="354">
        <v>27.47831908831909</v>
      </c>
      <c r="AS797" s="354">
        <v>0.20359147025813693</v>
      </c>
      <c r="AT797" s="354">
        <v>3.29</v>
      </c>
      <c r="AU797" s="354">
        <v>13.57</v>
      </c>
      <c r="AV797" s="354">
        <v>24.27</v>
      </c>
      <c r="AW797" s="354">
        <v>3614.7</v>
      </c>
      <c r="AX797" s="354">
        <v>4050.5</v>
      </c>
      <c r="AY797" s="374">
        <v>0.11615502686108981</v>
      </c>
      <c r="AZ797" s="374">
        <v>-0.2131736526946108</v>
      </c>
      <c r="BA797" s="374">
        <v>0.38043795620437953</v>
      </c>
      <c r="BB797" s="374">
        <v>7.2727272727272585E-2</v>
      </c>
      <c r="BC797" s="374">
        <v>0.38043795620437953</v>
      </c>
      <c r="BD797" s="354">
        <v>48.94</v>
      </c>
      <c r="BE797" s="374">
        <v>0.238587176083569</v>
      </c>
      <c r="BF797" s="374">
        <v>0.14320267305006981</v>
      </c>
      <c r="BG797" s="354">
        <v>29.48</v>
      </c>
      <c r="BH797" s="354">
        <v>20.81</v>
      </c>
      <c r="BI797" s="354">
        <v>15.92</v>
      </c>
      <c r="BJ797" s="354">
        <v>9.57</v>
      </c>
      <c r="BK797" s="374">
        <v>-0.47162426614481406</v>
      </c>
      <c r="BL797" s="374">
        <v>-8.5974589061771078E-2</v>
      </c>
      <c r="BM797" s="354">
        <v>2.21</v>
      </c>
      <c r="BN797" s="354">
        <v>1.53</v>
      </c>
      <c r="BO797" s="374">
        <v>0.16678129897266236</v>
      </c>
      <c r="BP797" s="374">
        <v>6.5838271490297376E-2</v>
      </c>
      <c r="BQ797" s="374">
        <v>4.0238957501470267E-2</v>
      </c>
      <c r="BR797" s="354">
        <v>682.4</v>
      </c>
      <c r="BS797" s="354">
        <v>844.2</v>
      </c>
      <c r="BT797" s="354">
        <v>782.5</v>
      </c>
      <c r="BU797" s="354">
        <v>878.8</v>
      </c>
      <c r="BV797" s="354">
        <v>459.1</v>
      </c>
      <c r="BW797" s="354">
        <v>74.7</v>
      </c>
      <c r="BX797" s="354">
        <v>13.4</v>
      </c>
      <c r="BY797" s="354">
        <v>17.11</v>
      </c>
      <c r="BZ797" s="354">
        <v>21.2</v>
      </c>
      <c r="CA797" s="354">
        <v>38.950000000000003</v>
      </c>
      <c r="CB797" s="354">
        <v>0.64688741721854304</v>
      </c>
      <c r="CC797" s="354">
        <v>0.92080295615699603</v>
      </c>
      <c r="CD797" s="354">
        <v>0.64</v>
      </c>
      <c r="CE797" s="354">
        <v>1.41</v>
      </c>
      <c r="CF797" s="354">
        <v>1.1000000000000001</v>
      </c>
      <c r="CG797" s="354">
        <v>0.56999999999999995</v>
      </c>
      <c r="CH797" s="353" t="s">
        <v>100</v>
      </c>
      <c r="CI797" s="355">
        <v>1332.9</v>
      </c>
    </row>
    <row r="798" spans="1:87" ht="13.5" thickBot="1">
      <c r="A798" s="353" t="s">
        <v>1828</v>
      </c>
      <c r="B798" s="353" t="s">
        <v>1829</v>
      </c>
      <c r="C798" s="353" t="s">
        <v>108</v>
      </c>
      <c r="D798" s="353" t="s">
        <v>97</v>
      </c>
      <c r="E798" s="353" t="s">
        <v>1830</v>
      </c>
      <c r="F798" s="353" t="s">
        <v>99</v>
      </c>
      <c r="G798" s="353">
        <v>6</v>
      </c>
      <c r="H798" s="353">
        <v>202206</v>
      </c>
      <c r="I798" s="353">
        <v>20221108</v>
      </c>
      <c r="J798" s="353">
        <v>20230214</v>
      </c>
      <c r="K798" s="354">
        <v>12979.89</v>
      </c>
      <c r="L798" s="354">
        <v>177.93</v>
      </c>
      <c r="M798" s="354">
        <v>73</v>
      </c>
      <c r="N798" s="354">
        <v>0.63</v>
      </c>
      <c r="O798" s="354">
        <v>1.38</v>
      </c>
      <c r="P798" s="354">
        <v>1.1200000000000001</v>
      </c>
      <c r="Q798" s="354">
        <v>1.1399999999999999</v>
      </c>
      <c r="R798" s="354">
        <v>5.8</v>
      </c>
      <c r="S798" s="354">
        <v>10</v>
      </c>
      <c r="T798" s="354">
        <v>9.32</v>
      </c>
      <c r="U798" s="354">
        <v>5.0199999999999996</v>
      </c>
      <c r="V798" s="354">
        <v>4.84</v>
      </c>
      <c r="W798" s="354">
        <v>4.93</v>
      </c>
      <c r="X798" s="354">
        <v>5.5</v>
      </c>
      <c r="Y798" s="374">
        <f t="shared" si="28"/>
        <v>1.8595041322313932E-2</v>
      </c>
      <c r="Z798" s="374">
        <f t="shared" si="29"/>
        <v>0.11561866125760645</v>
      </c>
      <c r="AA798" s="354">
        <v>7.88</v>
      </c>
      <c r="AB798" s="354">
        <v>9</v>
      </c>
      <c r="AC798" s="354">
        <v>35.44</v>
      </c>
      <c r="AD798" s="354">
        <v>36.08</v>
      </c>
      <c r="AE798" s="354">
        <v>32.369999999999997</v>
      </c>
      <c r="AF798" s="354">
        <v>4.01</v>
      </c>
      <c r="AG798" s="354">
        <v>27.217268437225641</v>
      </c>
      <c r="AH798" s="354">
        <v>5.0393985952589988</v>
      </c>
      <c r="AI798" s="354">
        <v>7.338029521510097</v>
      </c>
      <c r="AJ798" s="354">
        <v>4.7071032704126425</v>
      </c>
      <c r="AK798" s="354">
        <v>24.195868860917571</v>
      </c>
      <c r="AL798" s="354">
        <v>23.99</v>
      </c>
      <c r="AM798" s="354">
        <v>8.8800000000000008</v>
      </c>
      <c r="AN798" s="354">
        <v>6.54</v>
      </c>
      <c r="AO798" s="354">
        <v>6.6308250379278535</v>
      </c>
      <c r="AP798" s="354">
        <v>19.903289338319837</v>
      </c>
      <c r="AQ798" s="354">
        <v>24.594197187206145</v>
      </c>
      <c r="AR798" s="354">
        <v>38.340553552745469</v>
      </c>
      <c r="AS798" s="354">
        <v>0.4385700175592625</v>
      </c>
      <c r="AT798" s="354">
        <v>20.03</v>
      </c>
      <c r="AU798" s="354">
        <v>5.93</v>
      </c>
      <c r="AV798" s="354">
        <v>10.5</v>
      </c>
      <c r="AW798" s="354">
        <v>1942.88</v>
      </c>
      <c r="AX798" s="354">
        <v>2094.1799999999998</v>
      </c>
      <c r="AY798" s="374">
        <v>3.6037469351534145E-2</v>
      </c>
      <c r="AZ798" s="374">
        <v>4.9890787007698841E-2</v>
      </c>
      <c r="BA798" s="374">
        <v>4.7532098353506191E-2</v>
      </c>
      <c r="BB798" s="374">
        <v>8.7166542983496312E-2</v>
      </c>
      <c r="BC798" s="374">
        <v>4.7532098353506191E-2</v>
      </c>
      <c r="BD798" s="354">
        <v>26.99</v>
      </c>
      <c r="BE798" s="374">
        <v>0.2285182737868508</v>
      </c>
      <c r="BF798" s="374">
        <v>0.18868288914638856</v>
      </c>
      <c r="BG798" s="354">
        <v>23.44</v>
      </c>
      <c r="BH798" s="354">
        <v>21.33</v>
      </c>
      <c r="BI798" s="354">
        <v>15.33</v>
      </c>
      <c r="BJ798" s="354">
        <v>14.09</v>
      </c>
      <c r="BK798" s="374">
        <v>-0.35853306986369748</v>
      </c>
      <c r="BL798" s="374">
        <v>-9.6663860929522241E-2</v>
      </c>
      <c r="BM798" s="354">
        <v>1.1000000000000001</v>
      </c>
      <c r="BN798" s="354">
        <v>1.0900000000000001</v>
      </c>
      <c r="BO798" s="374">
        <v>0.38893529911365665</v>
      </c>
      <c r="BP798" s="374">
        <v>2.8382982795038009E-2</v>
      </c>
      <c r="BQ798" s="374">
        <v>2.6511423657632455E-2</v>
      </c>
      <c r="BR798" s="354">
        <v>474.65</v>
      </c>
      <c r="BS798" s="354">
        <v>652.28</v>
      </c>
      <c r="BT798" s="354">
        <v>540.54</v>
      </c>
      <c r="BU798" s="354">
        <v>115</v>
      </c>
      <c r="BV798" s="354">
        <v>362.92</v>
      </c>
      <c r="BW798" s="354">
        <v>16.52</v>
      </c>
      <c r="BX798" s="354">
        <v>18.510000000000002</v>
      </c>
      <c r="BY798" s="354">
        <v>18.510000000000002</v>
      </c>
      <c r="BZ798" s="354">
        <v>129.81568310428457</v>
      </c>
      <c r="CA798" s="354">
        <v>14.36</v>
      </c>
      <c r="CB798" s="354">
        <v>0.43332919649713397</v>
      </c>
      <c r="CC798" s="354">
        <v>0.32235424760659864</v>
      </c>
      <c r="CD798" s="354">
        <v>0.17</v>
      </c>
      <c r="CE798" s="354">
        <v>1.03</v>
      </c>
      <c r="CF798" s="354">
        <v>1.1299999999999999</v>
      </c>
      <c r="CG798" s="354">
        <v>0.46</v>
      </c>
      <c r="CH798" s="353" t="s">
        <v>100</v>
      </c>
      <c r="CI798" s="355">
        <v>1381.62</v>
      </c>
    </row>
    <row r="799" spans="1:87" ht="13.5" thickBot="1">
      <c r="A799" s="353" t="s">
        <v>1831</v>
      </c>
      <c r="B799" s="353" t="s">
        <v>1832</v>
      </c>
      <c r="C799" s="353" t="s">
        <v>96</v>
      </c>
      <c r="D799" s="353" t="s">
        <v>123</v>
      </c>
      <c r="E799" s="353" t="s">
        <v>564</v>
      </c>
      <c r="F799" s="353" t="s">
        <v>105</v>
      </c>
      <c r="G799" s="353">
        <v>12</v>
      </c>
      <c r="H799" s="353">
        <v>202112</v>
      </c>
      <c r="I799" s="353">
        <v>20221102</v>
      </c>
      <c r="J799" s="353">
        <v>20230227</v>
      </c>
      <c r="K799" s="354">
        <v>7697.48</v>
      </c>
      <c r="L799" s="354">
        <v>162.18</v>
      </c>
      <c r="M799" s="354">
        <v>47</v>
      </c>
      <c r="N799" s="354">
        <v>1.24</v>
      </c>
      <c r="O799" s="354">
        <v>4.5199999999999996</v>
      </c>
      <c r="P799" s="354">
        <v>4.83</v>
      </c>
      <c r="Q799" s="354">
        <v>2.29</v>
      </c>
      <c r="R799" s="354">
        <v>-24.78</v>
      </c>
      <c r="S799" s="354">
        <v>9.27</v>
      </c>
      <c r="T799" s="354">
        <v>20.85</v>
      </c>
      <c r="U799" s="354">
        <v>20.010000000000002</v>
      </c>
      <c r="V799" s="354">
        <v>17.34</v>
      </c>
      <c r="W799" s="354">
        <v>16.170000000000002</v>
      </c>
      <c r="X799" s="354">
        <v>15.7</v>
      </c>
      <c r="Y799" s="374">
        <f t="shared" si="28"/>
        <v>-6.7474048442906498E-2</v>
      </c>
      <c r="Z799" s="374">
        <f t="shared" si="29"/>
        <v>-2.9066171923314954E-2</v>
      </c>
      <c r="AA799" s="354">
        <v>15.28</v>
      </c>
      <c r="AB799" s="354"/>
      <c r="AC799" s="354">
        <v>8.1</v>
      </c>
      <c r="AD799" s="354">
        <v>10.029999999999999</v>
      </c>
      <c r="AE799" s="354">
        <v>10.33</v>
      </c>
      <c r="AF799" s="354"/>
      <c r="AG799" s="354">
        <v>442.99354407371038</v>
      </c>
      <c r="AH799" s="354">
        <v>18.826651066585882</v>
      </c>
      <c r="AI799" s="354">
        <v>7.5256461149530951</v>
      </c>
      <c r="AJ799" s="354">
        <v>7.0158577606919748</v>
      </c>
      <c r="AK799" s="354">
        <v>21.046697862298721</v>
      </c>
      <c r="AL799" s="354">
        <v>6.17</v>
      </c>
      <c r="AM799" s="354">
        <v>1.29</v>
      </c>
      <c r="AN799" s="354">
        <v>0.36</v>
      </c>
      <c r="AO799" s="354">
        <v>0.51113147054662078</v>
      </c>
      <c r="AP799" s="354">
        <v>7.7009312655439492</v>
      </c>
      <c r="AQ799" s="354">
        <v>30.087508523042754</v>
      </c>
      <c r="AR799" s="354">
        <v>32.273736063132816</v>
      </c>
      <c r="AS799" s="354">
        <v>10.225017236696404</v>
      </c>
      <c r="AT799" s="354">
        <v>125.26</v>
      </c>
      <c r="AU799" s="354">
        <v>14.34</v>
      </c>
      <c r="AV799" s="354">
        <v>16.739999999999998</v>
      </c>
      <c r="AW799" s="354">
        <v>19367</v>
      </c>
      <c r="AX799" s="354">
        <v>20771.11</v>
      </c>
      <c r="AY799" s="374">
        <v>0.1673970307235125</v>
      </c>
      <c r="AZ799" s="374">
        <v>1.3890683229813665</v>
      </c>
      <c r="BA799" s="374">
        <v>0.86639241638347342</v>
      </c>
      <c r="BB799" s="374">
        <v>1.4209267635826699</v>
      </c>
      <c r="BC799" s="374">
        <v>0.86639241638347342</v>
      </c>
      <c r="BD799" s="354">
        <v>16.2</v>
      </c>
      <c r="BE799" s="374">
        <v>0.10616647785942716</v>
      </c>
      <c r="BF799" s="374">
        <v>6.2072053454570501E-2</v>
      </c>
      <c r="BG799" s="354">
        <v>12.83</v>
      </c>
      <c r="BH799" s="354">
        <v>11.32</v>
      </c>
      <c r="BI799" s="354">
        <v>6.57</v>
      </c>
      <c r="BJ799" s="354">
        <v>5.56</v>
      </c>
      <c r="BK799" s="374">
        <v>-0.37756801776790672</v>
      </c>
      <c r="BL799" s="374">
        <v>-6.4141866716974014E-3</v>
      </c>
      <c r="BM799" s="354">
        <v>0</v>
      </c>
      <c r="BN799" s="354">
        <v>0.28999999999999998</v>
      </c>
      <c r="BO799" s="374">
        <v>0</v>
      </c>
      <c r="BP799" s="374">
        <v>0.11886262432341614</v>
      </c>
      <c r="BQ799" s="374">
        <v>4.4294827708137988E-2</v>
      </c>
      <c r="BR799" s="354">
        <v>1263.7</v>
      </c>
      <c r="BS799" s="354">
        <v>1577.6</v>
      </c>
      <c r="BT799" s="354">
        <v>1327.5</v>
      </c>
      <c r="BU799" s="354">
        <v>808.5</v>
      </c>
      <c r="BV799" s="354">
        <v>961.6</v>
      </c>
      <c r="BW799" s="354">
        <v>138.91</v>
      </c>
      <c r="BX799" s="354">
        <v>4.25</v>
      </c>
      <c r="BY799" s="354">
        <v>4.7699999999999996</v>
      </c>
      <c r="BZ799" s="354">
        <v>86.803278688524586</v>
      </c>
      <c r="CA799" s="354">
        <v>24.39</v>
      </c>
      <c r="CB799" s="354">
        <v>0.60923621135864126</v>
      </c>
      <c r="CC799" s="354">
        <v>2.3140055425282458</v>
      </c>
      <c r="CD799" s="354">
        <v>0.32</v>
      </c>
      <c r="CE799" s="354">
        <v>2.14</v>
      </c>
      <c r="CF799" s="354">
        <v>1.7</v>
      </c>
      <c r="CG799" s="354">
        <v>0.28999999999999998</v>
      </c>
      <c r="CH799" s="353" t="s">
        <v>100</v>
      </c>
      <c r="CI799" s="355">
        <v>6413.4</v>
      </c>
    </row>
    <row r="800" spans="1:87" ht="13.5" thickBot="1">
      <c r="A800" s="353" t="s">
        <v>1833</v>
      </c>
      <c r="B800" s="353" t="s">
        <v>1834</v>
      </c>
      <c r="C800" s="353" t="s">
        <v>96</v>
      </c>
      <c r="D800" s="353" t="s">
        <v>129</v>
      </c>
      <c r="E800" s="353" t="s">
        <v>130</v>
      </c>
      <c r="F800" s="353" t="s">
        <v>99</v>
      </c>
      <c r="G800" s="353">
        <v>12</v>
      </c>
      <c r="H800" s="353">
        <v>202112</v>
      </c>
      <c r="I800" s="353">
        <v>20221018</v>
      </c>
      <c r="J800" s="353">
        <v>20230124</v>
      </c>
      <c r="K800" s="354">
        <v>464044.72</v>
      </c>
      <c r="L800" s="354">
        <v>177.49</v>
      </c>
      <c r="M800" s="354">
        <v>2614</v>
      </c>
      <c r="N800" s="354">
        <v>0.56999999999999995</v>
      </c>
      <c r="O800" s="354">
        <v>2.4900000000000002</v>
      </c>
      <c r="P800" s="354">
        <v>2.2200000000000002</v>
      </c>
      <c r="Q800" s="354">
        <v>2.64</v>
      </c>
      <c r="R800" s="354">
        <v>2.41</v>
      </c>
      <c r="S800" s="354">
        <v>0.78</v>
      </c>
      <c r="T800" s="354">
        <v>1.59</v>
      </c>
      <c r="U800" s="354">
        <v>9.94</v>
      </c>
      <c r="V800" s="354">
        <v>9.8000000000000007</v>
      </c>
      <c r="W800" s="354">
        <v>10.039999999999999</v>
      </c>
      <c r="X800" s="354">
        <v>10.28</v>
      </c>
      <c r="Y800" s="374">
        <f t="shared" si="28"/>
        <v>2.4489795918367196E-2</v>
      </c>
      <c r="Z800" s="374">
        <f t="shared" si="29"/>
        <v>2.3904382470119501E-2</v>
      </c>
      <c r="AA800" s="354">
        <v>5.71</v>
      </c>
      <c r="AB800" s="354">
        <v>5.0199999999999996</v>
      </c>
      <c r="AC800" s="354">
        <v>17.86</v>
      </c>
      <c r="AD800" s="354">
        <v>17.68</v>
      </c>
      <c r="AE800" s="354">
        <v>17.27</v>
      </c>
      <c r="AF800" s="354">
        <v>3.52</v>
      </c>
      <c r="AG800" s="354">
        <v>36.700546681126625</v>
      </c>
      <c r="AH800" s="354">
        <v>7.3205440673289814</v>
      </c>
      <c r="AI800" s="354">
        <v>8.2449265958495648</v>
      </c>
      <c r="AJ800" s="354">
        <v>6.7786778310982303</v>
      </c>
      <c r="AK800" s="354">
        <v>21.371930720244716</v>
      </c>
      <c r="AL800" s="354">
        <v>13.91</v>
      </c>
      <c r="AM800" s="354">
        <v>6.22</v>
      </c>
      <c r="AN800" s="354">
        <v>4.83</v>
      </c>
      <c r="AO800" s="354">
        <v>5.0018186080944593</v>
      </c>
      <c r="AP800" s="354">
        <v>16.251003414749661</v>
      </c>
      <c r="AQ800" s="354">
        <v>22.264537492584349</v>
      </c>
      <c r="AR800" s="354">
        <v>27.080425105135575</v>
      </c>
      <c r="AS800" s="354">
        <v>13.022749974970212</v>
      </c>
      <c r="AT800" s="354">
        <v>28.53</v>
      </c>
      <c r="AU800" s="354">
        <v>4.3600000000000003</v>
      </c>
      <c r="AV800" s="354">
        <v>13.55</v>
      </c>
      <c r="AW800" s="354">
        <v>93775</v>
      </c>
      <c r="AX800" s="354">
        <v>95024.34</v>
      </c>
      <c r="AY800" s="374">
        <v>6.3978357035791317E-3</v>
      </c>
      <c r="AZ800" s="374">
        <v>-2.6787485944837621E-2</v>
      </c>
      <c r="BA800" s="374">
        <v>-5.0357653791130184E-2</v>
      </c>
      <c r="BB800" s="374">
        <v>-2.6800761596985592E-2</v>
      </c>
      <c r="BC800" s="374">
        <v>-5.0357653791130184E-2</v>
      </c>
      <c r="BD800" s="354">
        <v>35.369999999999997</v>
      </c>
      <c r="BE800" s="374">
        <v>0.18423225627213863</v>
      </c>
      <c r="BF800" s="374">
        <v>0.14212689556933852</v>
      </c>
      <c r="BG800" s="354">
        <v>25.58</v>
      </c>
      <c r="BH800" s="354">
        <v>24.78</v>
      </c>
      <c r="BI800" s="354">
        <v>14.86</v>
      </c>
      <c r="BJ800" s="354">
        <v>14.25</v>
      </c>
      <c r="BK800" s="374">
        <v>-0.17783648498331481</v>
      </c>
      <c r="BL800" s="374">
        <v>-3.9951687300215533E-2</v>
      </c>
      <c r="BM800" s="354">
        <v>2.5499999999999998</v>
      </c>
      <c r="BN800" s="354">
        <v>2.64</v>
      </c>
      <c r="BO800" s="374">
        <v>0.60787831602025366</v>
      </c>
      <c r="BP800" s="374">
        <v>4.1544430323642141E-2</v>
      </c>
      <c r="BQ800" s="374">
        <v>3.8469314063323483E-2</v>
      </c>
      <c r="BR800" s="354">
        <v>22959</v>
      </c>
      <c r="BS800" s="354">
        <v>30349</v>
      </c>
      <c r="BT800" s="354">
        <v>33585</v>
      </c>
      <c r="BU800" s="354">
        <v>29985</v>
      </c>
      <c r="BV800" s="354">
        <v>20878</v>
      </c>
      <c r="BW800" s="354">
        <v>41.89</v>
      </c>
      <c r="BX800" s="354">
        <v>19.95</v>
      </c>
      <c r="BY800" s="354">
        <v>27.59</v>
      </c>
      <c r="BZ800" s="354">
        <v>150.14465408805032</v>
      </c>
      <c r="CA800" s="354">
        <v>27.01</v>
      </c>
      <c r="CB800" s="354">
        <v>0.57402183595623668</v>
      </c>
      <c r="CC800" s="354">
        <v>0.69932341001353182</v>
      </c>
      <c r="CD800" s="354">
        <v>0.37</v>
      </c>
      <c r="CE800" s="354">
        <v>1.43</v>
      </c>
      <c r="CF800" s="354">
        <v>1.1200000000000001</v>
      </c>
      <c r="CG800" s="354">
        <v>0.78</v>
      </c>
      <c r="CH800" s="353" t="s">
        <v>100</v>
      </c>
      <c r="CI800" s="355">
        <v>74023</v>
      </c>
    </row>
    <row r="801" spans="1:87" ht="13.5" thickBot="1">
      <c r="A801" s="353"/>
      <c r="B801" s="353" t="s">
        <v>1835</v>
      </c>
      <c r="C801" s="353" t="s">
        <v>96</v>
      </c>
      <c r="D801" s="353" t="s">
        <v>123</v>
      </c>
      <c r="E801" s="353" t="s">
        <v>182</v>
      </c>
      <c r="F801" s="353" t="s">
        <v>105</v>
      </c>
      <c r="G801" s="353">
        <v>12</v>
      </c>
      <c r="H801" s="353">
        <v>202112</v>
      </c>
      <c r="I801" s="353"/>
      <c r="J801" s="353"/>
      <c r="K801" s="354">
        <v>9845.64</v>
      </c>
      <c r="L801" s="354">
        <v>92.3</v>
      </c>
      <c r="M801" s="354">
        <v>107</v>
      </c>
      <c r="N801" s="354">
        <v>0.44</v>
      </c>
      <c r="O801" s="354"/>
      <c r="P801" s="354"/>
      <c r="Q801" s="354"/>
      <c r="R801" s="354"/>
      <c r="S801" s="354"/>
      <c r="T801" s="354"/>
      <c r="U801" s="354"/>
      <c r="V801" s="354"/>
      <c r="W801" s="354"/>
      <c r="X801" s="354"/>
      <c r="Y801" s="374" t="e">
        <f t="shared" si="28"/>
        <v>#DIV/0!</v>
      </c>
      <c r="Z801" s="374" t="e">
        <f t="shared" si="29"/>
        <v>#DIV/0!</v>
      </c>
      <c r="AA801" s="354"/>
      <c r="AB801" s="354"/>
      <c r="AC801" s="354"/>
      <c r="AD801" s="354"/>
      <c r="AE801" s="354"/>
      <c r="AF801" s="354"/>
      <c r="AG801" s="354">
        <v>0</v>
      </c>
      <c r="AH801" s="354">
        <v>0</v>
      </c>
      <c r="AI801" s="354">
        <v>0</v>
      </c>
      <c r="AJ801" s="354">
        <v>0</v>
      </c>
      <c r="AK801" s="354">
        <v>0</v>
      </c>
      <c r="AL801" s="354"/>
      <c r="AM801" s="354"/>
      <c r="AN801" s="354"/>
      <c r="AO801" s="354">
        <v>0</v>
      </c>
      <c r="AP801" s="354">
        <v>0</v>
      </c>
      <c r="AQ801" s="354">
        <v>0</v>
      </c>
      <c r="AR801" s="354">
        <v>0</v>
      </c>
      <c r="AS801" s="354">
        <v>0</v>
      </c>
      <c r="AT801" s="354"/>
      <c r="AU801" s="354"/>
      <c r="AV801" s="354"/>
      <c r="AW801" s="354"/>
      <c r="AX801" s="354"/>
      <c r="AY801" s="374" t="s">
        <v>160</v>
      </c>
      <c r="AZ801" s="374" t="s">
        <v>160</v>
      </c>
      <c r="BA801" s="374" t="s">
        <v>160</v>
      </c>
      <c r="BB801" s="374" t="s">
        <v>160</v>
      </c>
      <c r="BC801" s="374" t="s">
        <v>160</v>
      </c>
      <c r="BD801" s="354"/>
      <c r="BE801" s="374">
        <v>0</v>
      </c>
      <c r="BF801" s="374">
        <v>0</v>
      </c>
      <c r="BG801" s="354"/>
      <c r="BH801" s="354"/>
      <c r="BI801" s="354"/>
      <c r="BJ801" s="354"/>
      <c r="BK801" s="374">
        <v>0</v>
      </c>
      <c r="BL801" s="374">
        <v>0</v>
      </c>
      <c r="BM801" s="354">
        <v>5.71</v>
      </c>
      <c r="BN801" s="354">
        <v>5.24</v>
      </c>
      <c r="BO801" s="374">
        <v>0</v>
      </c>
      <c r="BP801" s="374">
        <v>0</v>
      </c>
      <c r="BQ801" s="374">
        <v>0</v>
      </c>
      <c r="BR801" s="354"/>
      <c r="BS801" s="354"/>
      <c r="BT801" s="354"/>
      <c r="BU801" s="354"/>
      <c r="BV801" s="354"/>
      <c r="BW801" s="354"/>
      <c r="BX801" s="354"/>
      <c r="BY801" s="354"/>
      <c r="BZ801" s="354">
        <v>0</v>
      </c>
      <c r="CA801" s="354"/>
      <c r="CB801" s="354">
        <v>0</v>
      </c>
      <c r="CC801" s="354">
        <v>0</v>
      </c>
      <c r="CD801" s="354"/>
      <c r="CE801" s="354"/>
      <c r="CF801" s="354"/>
      <c r="CG801" s="354"/>
      <c r="CH801" s="353"/>
      <c r="CI801" s="353"/>
    </row>
    <row r="802" spans="1:87" ht="13.5" thickBot="1">
      <c r="A802" s="353" t="s">
        <v>1836</v>
      </c>
      <c r="B802" s="353" t="s">
        <v>1837</v>
      </c>
      <c r="C802" s="353" t="s">
        <v>96</v>
      </c>
      <c r="D802" s="353" t="s">
        <v>97</v>
      </c>
      <c r="E802" s="353" t="s">
        <v>1257</v>
      </c>
      <c r="F802" s="353" t="s">
        <v>99</v>
      </c>
      <c r="G802" s="353">
        <v>12</v>
      </c>
      <c r="H802" s="353">
        <v>202112</v>
      </c>
      <c r="I802" s="353">
        <v>20221025</v>
      </c>
      <c r="J802" s="353">
        <v>20230126</v>
      </c>
      <c r="K802" s="354">
        <v>10479.9</v>
      </c>
      <c r="L802" s="354">
        <v>32.29</v>
      </c>
      <c r="M802" s="354">
        <v>325</v>
      </c>
      <c r="N802" s="354">
        <v>0.92</v>
      </c>
      <c r="O802" s="354">
        <v>0.5</v>
      </c>
      <c r="P802" s="354">
        <v>0.65</v>
      </c>
      <c r="Q802" s="354">
        <v>0.39</v>
      </c>
      <c r="R802" s="354">
        <v>16</v>
      </c>
      <c r="S802" s="354">
        <v>-6.67</v>
      </c>
      <c r="T802" s="354">
        <v>2.97</v>
      </c>
      <c r="U802" s="354">
        <v>1.32</v>
      </c>
      <c r="V802" s="354">
        <v>1.72</v>
      </c>
      <c r="W802" s="354">
        <v>1.95</v>
      </c>
      <c r="X802" s="354">
        <v>2.21</v>
      </c>
      <c r="Y802" s="374">
        <f t="shared" si="28"/>
        <v>0.13372093023255816</v>
      </c>
      <c r="Z802" s="374">
        <f t="shared" si="29"/>
        <v>0.1333333333333333</v>
      </c>
      <c r="AA802" s="354">
        <v>-5.21</v>
      </c>
      <c r="AB802" s="354">
        <v>8.66</v>
      </c>
      <c r="AC802" s="354">
        <v>17.27</v>
      </c>
      <c r="AD802" s="354">
        <v>16.57</v>
      </c>
      <c r="AE802" s="354">
        <v>14.64</v>
      </c>
      <c r="AF802" s="354">
        <v>1.91</v>
      </c>
      <c r="AG802" s="354">
        <v>15.958488228004956</v>
      </c>
      <c r="AH802" s="354">
        <v>1.309169764560099</v>
      </c>
      <c r="AI802" s="354">
        <v>0.29120198265179675</v>
      </c>
      <c r="AJ802" s="354">
        <v>-3.0669144981412641E-2</v>
      </c>
      <c r="AK802" s="354">
        <v>109.13387234042554</v>
      </c>
      <c r="AL802" s="354">
        <v>16.46</v>
      </c>
      <c r="AM802" s="354">
        <v>2.42</v>
      </c>
      <c r="AN802" s="354">
        <v>2.0299999999999998</v>
      </c>
      <c r="AO802" s="354">
        <v>2.1638164382497962</v>
      </c>
      <c r="AP802" s="354">
        <v>14.797137926456925</v>
      </c>
      <c r="AQ802" s="354">
        <v>118.58174468085106</v>
      </c>
      <c r="AR802" s="354">
        <v>-1125.9276767676768</v>
      </c>
      <c r="AS802" s="354">
        <v>3.2747831474597273</v>
      </c>
      <c r="AT802" s="354">
        <v>13.37</v>
      </c>
      <c r="AU802" s="354">
        <v>0.31</v>
      </c>
      <c r="AV802" s="354">
        <v>6.53</v>
      </c>
      <c r="AW802" s="354">
        <v>4735.3999999999996</v>
      </c>
      <c r="AX802" s="354">
        <v>5247.46</v>
      </c>
      <c r="AY802" s="374">
        <v>6.5307867089604288E-2</v>
      </c>
      <c r="AZ802" s="374">
        <v>-1.9782777346780449E-2</v>
      </c>
      <c r="BA802" s="374">
        <v>9.7422826394788997E-2</v>
      </c>
      <c r="BB802" s="374">
        <v>-1.944806605823592E-2</v>
      </c>
      <c r="BC802" s="374">
        <v>9.7422826394788997E-2</v>
      </c>
      <c r="BD802" s="354">
        <v>10.11</v>
      </c>
      <c r="BE802" s="374">
        <v>6.6318242813758033E-2</v>
      </c>
      <c r="BF802" s="374">
        <v>4.8030914360402341E-2</v>
      </c>
      <c r="BG802" s="354">
        <v>7.32</v>
      </c>
      <c r="BH802" s="354">
        <v>6.99</v>
      </c>
      <c r="BI802" s="354">
        <v>4.8899999999999997</v>
      </c>
      <c r="BJ802" s="354">
        <v>4.8899999999999997</v>
      </c>
      <c r="BK802" s="374">
        <v>-1.1053191489361702</v>
      </c>
      <c r="BL802" s="374">
        <v>-2.0169274372015374E-2</v>
      </c>
      <c r="BM802" s="354">
        <v>2.6</v>
      </c>
      <c r="BN802" s="354">
        <v>2.89</v>
      </c>
      <c r="BO802" s="374">
        <v>0.64162801703738759</v>
      </c>
      <c r="BP802" s="374">
        <v>4.1194769180619852E-2</v>
      </c>
      <c r="BQ802" s="374">
        <v>-9.6504546826345621E-4</v>
      </c>
      <c r="BR802" s="354">
        <v>310.10000000000002</v>
      </c>
      <c r="BS802" s="354">
        <v>547.5</v>
      </c>
      <c r="BT802" s="354">
        <v>637.75</v>
      </c>
      <c r="BU802" s="354">
        <v>1686.8</v>
      </c>
      <c r="BV802" s="354">
        <v>252.7</v>
      </c>
      <c r="BW802" s="354">
        <v>-1.98</v>
      </c>
      <c r="BX802" s="354">
        <v>8.2200000000000006</v>
      </c>
      <c r="BY802" s="354">
        <v>8.43</v>
      </c>
      <c r="BZ802" s="354">
        <v>11.423357664233576</v>
      </c>
      <c r="CA802" s="354">
        <v>26.89</v>
      </c>
      <c r="CB802" s="354">
        <v>0.51671085760121205</v>
      </c>
      <c r="CC802" s="354">
        <v>1.1789459710606665</v>
      </c>
      <c r="CD802" s="354">
        <v>0.37</v>
      </c>
      <c r="CE802" s="354">
        <v>1.69</v>
      </c>
      <c r="CF802" s="354">
        <v>1.43</v>
      </c>
      <c r="CG802" s="354">
        <v>0.9</v>
      </c>
      <c r="CH802" s="353" t="s">
        <v>100</v>
      </c>
      <c r="CI802" s="355">
        <v>4316.8999999999996</v>
      </c>
    </row>
    <row r="803" spans="1:87" ht="13.5" thickBot="1">
      <c r="A803" s="353" t="s">
        <v>1838</v>
      </c>
      <c r="B803" s="353" t="s">
        <v>1839</v>
      </c>
      <c r="C803" s="353" t="s">
        <v>96</v>
      </c>
      <c r="D803" s="353" t="s">
        <v>123</v>
      </c>
      <c r="E803" s="353" t="s">
        <v>518</v>
      </c>
      <c r="F803" s="353" t="s">
        <v>99</v>
      </c>
      <c r="G803" s="353">
        <v>12</v>
      </c>
      <c r="H803" s="353">
        <v>202112</v>
      </c>
      <c r="I803" s="353">
        <v>20221014</v>
      </c>
      <c r="J803" s="353">
        <v>20230113</v>
      </c>
      <c r="K803" s="354">
        <v>381610</v>
      </c>
      <c r="L803" s="354">
        <v>130.1</v>
      </c>
      <c r="M803" s="354">
        <v>2933</v>
      </c>
      <c r="N803" s="354">
        <v>1.1499999999999999</v>
      </c>
      <c r="O803" s="354">
        <v>2.96</v>
      </c>
      <c r="P803" s="354">
        <v>3.17</v>
      </c>
      <c r="Q803" s="354">
        <v>3.39</v>
      </c>
      <c r="R803" s="354">
        <v>5.41</v>
      </c>
      <c r="S803" s="354">
        <v>-3.16</v>
      </c>
      <c r="T803" s="354">
        <v>2.58</v>
      </c>
      <c r="U803" s="354">
        <v>11.84</v>
      </c>
      <c r="V803" s="354">
        <v>14.98</v>
      </c>
      <c r="W803" s="354">
        <v>11.7</v>
      </c>
      <c r="X803" s="354">
        <v>12.94</v>
      </c>
      <c r="Y803" s="374">
        <f t="shared" si="28"/>
        <v>-0.21895861148197604</v>
      </c>
      <c r="Z803" s="374">
        <f t="shared" si="29"/>
        <v>0.10598290598290605</v>
      </c>
      <c r="AA803" s="354">
        <v>14.08</v>
      </c>
      <c r="AB803" s="354">
        <v>5</v>
      </c>
      <c r="AC803" s="354">
        <v>10.99</v>
      </c>
      <c r="AD803" s="354">
        <v>11.11</v>
      </c>
      <c r="AE803" s="354">
        <v>10.06</v>
      </c>
      <c r="AF803" s="354">
        <v>2.2200000000000002</v>
      </c>
      <c r="AG803" s="354">
        <v>41.682763744427938</v>
      </c>
      <c r="AH803" s="354">
        <v>12.517560448466838</v>
      </c>
      <c r="AI803" s="354">
        <v>30.728083209509659</v>
      </c>
      <c r="AJ803" s="354">
        <v>30.728083209509659</v>
      </c>
      <c r="AK803" s="354">
        <v>4.2029956479690522</v>
      </c>
      <c r="AL803" s="354">
        <v>6.83</v>
      </c>
      <c r="AM803" s="354">
        <v>1.5</v>
      </c>
      <c r="AN803" s="354">
        <v>2.76</v>
      </c>
      <c r="AO803" s="354">
        <v>5.8185508340692369</v>
      </c>
      <c r="AP803" s="354">
        <v>10.631969622501851</v>
      </c>
      <c r="AQ803" s="354">
        <v>7.8928867153156324</v>
      </c>
      <c r="AR803" s="354">
        <v>7.8928867153156324</v>
      </c>
      <c r="AS803" s="354">
        <v>1.0131027961637175E-3</v>
      </c>
      <c r="AT803" s="354">
        <v>87</v>
      </c>
      <c r="AU803" s="354">
        <v>1.01</v>
      </c>
      <c r="AV803" s="354">
        <v>-1.78</v>
      </c>
      <c r="AW803" s="354">
        <v>127202</v>
      </c>
      <c r="AX803" s="354">
        <v>129201.24</v>
      </c>
      <c r="AY803" s="374">
        <v>1.8497593638836577E-2</v>
      </c>
      <c r="AZ803" s="374">
        <v>0.65919467234217843</v>
      </c>
      <c r="BA803" s="374">
        <v>0</v>
      </c>
      <c r="BB803" s="374">
        <v>0.73115860517435316</v>
      </c>
      <c r="BC803" s="374">
        <v>0</v>
      </c>
      <c r="BD803" s="354">
        <v>14.52</v>
      </c>
      <c r="BE803" s="374">
        <v>0</v>
      </c>
      <c r="BF803" s="374">
        <v>9.8219765101418086E-3</v>
      </c>
      <c r="BG803" s="354">
        <v>6.26</v>
      </c>
      <c r="BH803" s="354">
        <v>6.05</v>
      </c>
      <c r="BI803" s="354">
        <v>0.97</v>
      </c>
      <c r="BJ803" s="354">
        <v>1.1399999999999999</v>
      </c>
      <c r="BK803" s="374">
        <v>0</v>
      </c>
      <c r="BL803" s="374">
        <v>0</v>
      </c>
      <c r="BM803" s="354">
        <v>3.07</v>
      </c>
      <c r="BN803" s="354">
        <v>2.8</v>
      </c>
      <c r="BO803" s="374">
        <v>0.31955108317371245</v>
      </c>
      <c r="BP803" s="374">
        <v>9.6817700119629035E-2</v>
      </c>
      <c r="BQ803" s="374">
        <v>0.23766790323698395</v>
      </c>
      <c r="BR803" s="354">
        <v>64584</v>
      </c>
      <c r="BS803" s="354">
        <v>72516</v>
      </c>
      <c r="BT803" s="354">
        <v>56266</v>
      </c>
      <c r="BU803" s="354">
        <v>301005</v>
      </c>
      <c r="BV803" s="354">
        <v>48334</v>
      </c>
      <c r="BW803" s="354">
        <v>65.92</v>
      </c>
      <c r="BX803" s="354">
        <v>26.85</v>
      </c>
      <c r="BY803" s="354">
        <v>26.85</v>
      </c>
      <c r="BZ803" s="354">
        <v>0</v>
      </c>
      <c r="CA803" s="354">
        <v>50.98</v>
      </c>
      <c r="CB803" s="354">
        <v>0.92368127902182484</v>
      </c>
      <c r="CC803" s="354">
        <v>4.9642635085122135</v>
      </c>
      <c r="CD803" s="354">
        <v>1.1299999999999999</v>
      </c>
      <c r="CE803" s="354">
        <v>0.84</v>
      </c>
      <c r="CF803" s="354">
        <v>0.83</v>
      </c>
      <c r="CG803" s="354">
        <v>0.46</v>
      </c>
      <c r="CH803" s="355">
        <v>34838</v>
      </c>
      <c r="CI803" s="355">
        <v>259289</v>
      </c>
    </row>
    <row r="804" spans="1:87" ht="13.5" thickBot="1">
      <c r="A804" s="353" t="s">
        <v>1840</v>
      </c>
      <c r="B804" s="353" t="s">
        <v>1841</v>
      </c>
      <c r="C804" s="353" t="s">
        <v>96</v>
      </c>
      <c r="D804" s="353" t="s">
        <v>143</v>
      </c>
      <c r="E804" s="353" t="s">
        <v>400</v>
      </c>
      <c r="F804" s="353" t="s">
        <v>99</v>
      </c>
      <c r="G804" s="353">
        <v>12</v>
      </c>
      <c r="H804" s="353">
        <v>202112</v>
      </c>
      <c r="I804" s="353">
        <v>20221103</v>
      </c>
      <c r="J804" s="353">
        <v>20230209</v>
      </c>
      <c r="K804" s="354">
        <v>24746.3</v>
      </c>
      <c r="L804" s="354">
        <v>72.510000000000005</v>
      </c>
      <c r="M804" s="354">
        <v>341</v>
      </c>
      <c r="N804" s="354">
        <v>0.44</v>
      </c>
      <c r="O804" s="354">
        <v>0.97</v>
      </c>
      <c r="P804" s="354">
        <v>0.83</v>
      </c>
      <c r="Q804" s="354">
        <v>1.04</v>
      </c>
      <c r="R804" s="354">
        <v>4.12</v>
      </c>
      <c r="S804" s="354">
        <v>12.38</v>
      </c>
      <c r="T804" s="354">
        <v>10.61</v>
      </c>
      <c r="U804" s="354">
        <v>4.12</v>
      </c>
      <c r="V804" s="354">
        <v>4.13</v>
      </c>
      <c r="W804" s="354">
        <v>4.13</v>
      </c>
      <c r="X804" s="354">
        <v>4.18</v>
      </c>
      <c r="Y804" s="374">
        <f t="shared" si="28"/>
        <v>0</v>
      </c>
      <c r="Z804" s="374">
        <f t="shared" si="29"/>
        <v>1.2106537530266248E-2</v>
      </c>
      <c r="AA804" s="354">
        <v>-0.21</v>
      </c>
      <c r="AB804" s="354">
        <v>3.79</v>
      </c>
      <c r="AC804" s="354">
        <v>17.600000000000001</v>
      </c>
      <c r="AD804" s="354">
        <v>17.57</v>
      </c>
      <c r="AE804" s="354">
        <v>17.34</v>
      </c>
      <c r="AF804" s="354">
        <v>4.6399999999999997</v>
      </c>
      <c r="AG804" s="354">
        <v>43.700879765395896</v>
      </c>
      <c r="AH804" s="354">
        <v>4.3724340175953076</v>
      </c>
      <c r="AI804" s="354">
        <v>5.0909090909090908</v>
      </c>
      <c r="AJ804" s="354">
        <v>3.6392961876832839</v>
      </c>
      <c r="AK804" s="354">
        <v>14.003392857142858</v>
      </c>
      <c r="AL804" s="354">
        <v>13.06</v>
      </c>
      <c r="AM804" s="354">
        <v>5.22</v>
      </c>
      <c r="AN804" s="354">
        <v>1.66</v>
      </c>
      <c r="AO804" s="354">
        <v>2.0945436854113546</v>
      </c>
      <c r="AP804" s="354">
        <v>12.121510679611651</v>
      </c>
      <c r="AQ804" s="354">
        <v>17.979775345622123</v>
      </c>
      <c r="AR804" s="354">
        <v>25.151402095084613</v>
      </c>
      <c r="AS804" s="354">
        <v>1.0938416422287389</v>
      </c>
      <c r="AT804" s="354">
        <v>13.88</v>
      </c>
      <c r="AU804" s="354">
        <v>2.21</v>
      </c>
      <c r="AV804" s="354">
        <v>2.98</v>
      </c>
      <c r="AW804" s="354">
        <v>14181</v>
      </c>
      <c r="AX804" s="354">
        <v>15108.53</v>
      </c>
      <c r="AY804" s="374">
        <v>1.4140521431727796E-2</v>
      </c>
      <c r="AZ804" s="374">
        <v>0.30312499999999998</v>
      </c>
      <c r="BA804" s="374">
        <v>0.2569593147751606</v>
      </c>
      <c r="BB804" s="374">
        <v>0.29893238434163694</v>
      </c>
      <c r="BC804" s="374">
        <v>0.2569593147751606</v>
      </c>
      <c r="BD804" s="354">
        <v>31.96</v>
      </c>
      <c r="BE804" s="374">
        <v>0.12547177077717014</v>
      </c>
      <c r="BF804" s="374">
        <v>8.9206653105181291E-2</v>
      </c>
      <c r="BG804" s="354">
        <v>13.69</v>
      </c>
      <c r="BH804" s="354">
        <v>13.28</v>
      </c>
      <c r="BI804" s="354">
        <v>7.61</v>
      </c>
      <c r="BJ804" s="354">
        <v>7.98</v>
      </c>
      <c r="BK804" s="374">
        <v>-0.28513824884792627</v>
      </c>
      <c r="BL804" s="374">
        <v>-3.3217017849953026E-2</v>
      </c>
      <c r="BM804" s="354">
        <v>3.25</v>
      </c>
      <c r="BN804" s="354">
        <v>3.54</v>
      </c>
      <c r="BO804" s="374">
        <v>0.53517102615694168</v>
      </c>
      <c r="BP804" s="374">
        <v>6.1333062387365793E-2</v>
      </c>
      <c r="BQ804" s="374">
        <v>5.1049182040724977E-2</v>
      </c>
      <c r="BR804" s="354">
        <v>2189</v>
      </c>
      <c r="BS804" s="354">
        <v>2656</v>
      </c>
      <c r="BT804" s="354">
        <v>1896.69</v>
      </c>
      <c r="BU804" s="354">
        <v>6262</v>
      </c>
      <c r="BV804" s="354">
        <v>1488</v>
      </c>
      <c r="BW804" s="354">
        <v>18.940000000000001</v>
      </c>
      <c r="BX804" s="354">
        <v>10.01</v>
      </c>
      <c r="BY804" s="354">
        <v>9.5500000000000007</v>
      </c>
      <c r="BZ804" s="354">
        <v>8.1449999999999996</v>
      </c>
      <c r="CA804" s="354">
        <v>54.6</v>
      </c>
      <c r="CB804" s="354">
        <v>0.75084139671855277</v>
      </c>
      <c r="CC804" s="354">
        <v>2.6807766990291264</v>
      </c>
      <c r="CD804" s="354">
        <v>1.2</v>
      </c>
      <c r="CE804" s="354">
        <v>0.74</v>
      </c>
      <c r="CF804" s="354">
        <v>0.38</v>
      </c>
      <c r="CG804" s="354">
        <v>0.1</v>
      </c>
      <c r="CH804" s="353" t="s">
        <v>100</v>
      </c>
      <c r="CI804" s="355">
        <v>4215</v>
      </c>
    </row>
    <row r="805" spans="1:87" ht="13.5" thickBot="1">
      <c r="A805" s="353" t="s">
        <v>1842</v>
      </c>
      <c r="B805" s="353" t="s">
        <v>1843</v>
      </c>
      <c r="C805" s="353" t="s">
        <v>96</v>
      </c>
      <c r="D805" s="353" t="s">
        <v>123</v>
      </c>
      <c r="E805" s="353" t="s">
        <v>533</v>
      </c>
      <c r="F805" s="353" t="s">
        <v>105</v>
      </c>
      <c r="G805" s="353">
        <v>12</v>
      </c>
      <c r="H805" s="353">
        <v>202112</v>
      </c>
      <c r="I805" s="353">
        <v>20221025</v>
      </c>
      <c r="J805" s="353">
        <v>20230214</v>
      </c>
      <c r="K805" s="354">
        <v>15820.23</v>
      </c>
      <c r="L805" s="354">
        <v>38.69</v>
      </c>
      <c r="M805" s="354">
        <v>409</v>
      </c>
      <c r="N805" s="354">
        <v>0.92</v>
      </c>
      <c r="O805" s="354">
        <v>2.27</v>
      </c>
      <c r="P805" s="354"/>
      <c r="Q805" s="354"/>
      <c r="R805" s="354">
        <v>1.76</v>
      </c>
      <c r="S805" s="354"/>
      <c r="T805" s="354"/>
      <c r="U805" s="354">
        <v>9.16</v>
      </c>
      <c r="V805" s="354"/>
      <c r="W805" s="354">
        <v>8.51</v>
      </c>
      <c r="X805" s="354">
        <v>9.6300000000000008</v>
      </c>
      <c r="Y805" s="374" t="e">
        <f t="shared" si="28"/>
        <v>#DIV/0!</v>
      </c>
      <c r="Z805" s="374">
        <f t="shared" si="29"/>
        <v>0.13160987074030572</v>
      </c>
      <c r="AA805" s="354">
        <v>7.15</v>
      </c>
      <c r="AB805" s="354">
        <v>8.7899999999999991</v>
      </c>
      <c r="AC805" s="354">
        <v>4.22</v>
      </c>
      <c r="AD805" s="354">
        <v>4.55</v>
      </c>
      <c r="AE805" s="354">
        <v>4.0199999999999996</v>
      </c>
      <c r="AF805" s="354">
        <v>0.52</v>
      </c>
      <c r="AG805" s="354">
        <v>46389.669431981652</v>
      </c>
      <c r="AH805" s="354">
        <v>11972.925845972994</v>
      </c>
      <c r="AI805" s="354">
        <v>-19765.878692389881</v>
      </c>
      <c r="AJ805" s="354">
        <v>-21089.376017131548</v>
      </c>
      <c r="AK805" s="354">
        <v>-2.246850782156161</v>
      </c>
      <c r="AL805" s="354">
        <v>3.42</v>
      </c>
      <c r="AM805" s="354">
        <v>0.46</v>
      </c>
      <c r="AN805" s="354">
        <v>0.88</v>
      </c>
      <c r="AO805" s="354">
        <v>5.4085858493221801</v>
      </c>
      <c r="AP805" s="354">
        <v>7.4453847745430899</v>
      </c>
      <c r="AQ805" s="354">
        <v>-12.69371898660647</v>
      </c>
      <c r="AR805" s="354">
        <v>-11.897104468180276</v>
      </c>
      <c r="AS805" s="354">
        <v>217805.02480614293</v>
      </c>
      <c r="AT805" s="354">
        <v>84.41</v>
      </c>
      <c r="AU805" s="354">
        <v>5.62</v>
      </c>
      <c r="AV805" s="354">
        <v>2.0499999999999998</v>
      </c>
      <c r="AW805" s="354">
        <v>16452.759999999998</v>
      </c>
      <c r="AX805" s="354"/>
      <c r="AY805" s="374">
        <v>0.13198396856965819</v>
      </c>
      <c r="AZ805" s="374">
        <v>0.27622294944562481</v>
      </c>
      <c r="BA805" s="374">
        <v>0</v>
      </c>
      <c r="BB805" s="374">
        <v>0.26393461232830062</v>
      </c>
      <c r="BC805" s="374">
        <v>0</v>
      </c>
      <c r="BD805" s="354">
        <v>13.14</v>
      </c>
      <c r="BE805" s="374">
        <v>0</v>
      </c>
      <c r="BF805" s="374">
        <v>6.417380087424914E-3</v>
      </c>
      <c r="BG805" s="354">
        <v>3.55</v>
      </c>
      <c r="BH805" s="354">
        <v>2.96</v>
      </c>
      <c r="BI805" s="354">
        <v>0.93</v>
      </c>
      <c r="BJ805" s="354">
        <v>0.7</v>
      </c>
      <c r="BK805" s="374">
        <v>6.6958689028645851E-2</v>
      </c>
      <c r="BL805" s="374">
        <v>-2.853000120387222E-2</v>
      </c>
      <c r="BM805" s="354">
        <v>2.94</v>
      </c>
      <c r="BN805" s="354">
        <v>3.49</v>
      </c>
      <c r="BO805" s="374">
        <v>0</v>
      </c>
      <c r="BP805" s="374">
        <v>0.26959382220281997</v>
      </c>
      <c r="BQ805" s="374">
        <v>-539.09447896553047</v>
      </c>
      <c r="BR805" s="354">
        <v>6616.92</v>
      </c>
      <c r="BS805" s="354">
        <v>7466.08</v>
      </c>
      <c r="BT805" s="354">
        <v>4700.71</v>
      </c>
      <c r="BU805" s="354">
        <v>104886.2</v>
      </c>
      <c r="BV805" s="354">
        <v>3719.56</v>
      </c>
      <c r="BW805" s="354">
        <v>16.920000000000002</v>
      </c>
      <c r="BX805" s="354">
        <v>20.82</v>
      </c>
      <c r="BY805" s="354">
        <v>20.82</v>
      </c>
      <c r="BZ805" s="354">
        <v>0</v>
      </c>
      <c r="CA805" s="354">
        <v>74.25</v>
      </c>
      <c r="CB805" s="354">
        <v>0.93217155258478401</v>
      </c>
      <c r="CC805" s="354">
        <v>7.4442239114939603</v>
      </c>
      <c r="CD805" s="354">
        <v>2.88</v>
      </c>
      <c r="CE805" s="354">
        <v>1.73</v>
      </c>
      <c r="CF805" s="354">
        <v>1.67</v>
      </c>
      <c r="CG805" s="354">
        <v>0.55000000000000004</v>
      </c>
      <c r="CH805" s="353" t="s">
        <v>100</v>
      </c>
      <c r="CI805" s="355">
        <v>40737.18</v>
      </c>
    </row>
    <row r="806" spans="1:87" ht="13.5" thickBot="1">
      <c r="A806" s="353" t="s">
        <v>1844</v>
      </c>
      <c r="B806" s="353" t="s">
        <v>1844</v>
      </c>
      <c r="C806" s="353" t="s">
        <v>96</v>
      </c>
      <c r="D806" s="353" t="s">
        <v>112</v>
      </c>
      <c r="E806" s="353" t="s">
        <v>502</v>
      </c>
      <c r="F806" s="353" t="s">
        <v>105</v>
      </c>
      <c r="G806" s="353">
        <v>12</v>
      </c>
      <c r="H806" s="353">
        <v>202112</v>
      </c>
      <c r="I806" s="353">
        <v>20221026</v>
      </c>
      <c r="J806" s="353">
        <v>20230228</v>
      </c>
      <c r="K806" s="354">
        <v>6953.1</v>
      </c>
      <c r="L806" s="354">
        <v>50.68</v>
      </c>
      <c r="M806" s="354">
        <v>137</v>
      </c>
      <c r="N806" s="354">
        <v>1.26</v>
      </c>
      <c r="O806" s="354">
        <v>0.63</v>
      </c>
      <c r="P806" s="354">
        <v>0.57999999999999996</v>
      </c>
      <c r="Q806" s="354">
        <v>0.6</v>
      </c>
      <c r="R806" s="354">
        <v>3.17</v>
      </c>
      <c r="S806" s="354">
        <v>18.75</v>
      </c>
      <c r="T806" s="354">
        <v>9.2100000000000009</v>
      </c>
      <c r="U806" s="354">
        <v>2.72</v>
      </c>
      <c r="V806" s="354">
        <v>2.36</v>
      </c>
      <c r="W806" s="354">
        <v>2.63</v>
      </c>
      <c r="X806" s="354">
        <v>2.88</v>
      </c>
      <c r="Y806" s="374">
        <f t="shared" si="28"/>
        <v>0.11440677966101687</v>
      </c>
      <c r="Z806" s="374">
        <f t="shared" si="29"/>
        <v>9.5057034220532355E-2</v>
      </c>
      <c r="AA806" s="354">
        <v>14.87</v>
      </c>
      <c r="AB806" s="354"/>
      <c r="AC806" s="354">
        <v>18.63</v>
      </c>
      <c r="AD806" s="354">
        <v>19.260000000000002</v>
      </c>
      <c r="AE806" s="354">
        <v>17.57</v>
      </c>
      <c r="AF806" s="354"/>
      <c r="AG806" s="354">
        <v>53.989270843647937</v>
      </c>
      <c r="AH806" s="354">
        <v>1.1949335599197732</v>
      </c>
      <c r="AI806" s="354">
        <v>2.447803292441717</v>
      </c>
      <c r="AJ806" s="354">
        <v>2.2088165804577624</v>
      </c>
      <c r="AK806" s="354">
        <v>20.896286951627221</v>
      </c>
      <c r="AL806" s="354">
        <v>13.97</v>
      </c>
      <c r="AM806" s="354">
        <v>4.43</v>
      </c>
      <c r="AN806" s="354">
        <v>0.93</v>
      </c>
      <c r="AO806" s="354">
        <v>1.1629704882159624</v>
      </c>
      <c r="AP806" s="354">
        <v>17.479727801713707</v>
      </c>
      <c r="AQ806" s="354">
        <v>25.650724821449703</v>
      </c>
      <c r="AR806" s="354">
        <v>28.426049146393439</v>
      </c>
      <c r="AS806" s="354">
        <v>2.6867900044256716</v>
      </c>
      <c r="AT806" s="354">
        <v>11.44</v>
      </c>
      <c r="AU806" s="354">
        <v>13.14</v>
      </c>
      <c r="AV806" s="354">
        <v>27.26</v>
      </c>
      <c r="AW806" s="354">
        <v>7339</v>
      </c>
      <c r="AX806" s="354">
        <v>6608.98</v>
      </c>
      <c r="AY806" s="374">
        <v>0.27258539968787932</v>
      </c>
      <c r="AZ806" s="374">
        <v>1.25</v>
      </c>
      <c r="BA806" s="374">
        <v>3.0526315789473686</v>
      </c>
      <c r="BB806" s="374">
        <v>1.2541609073153377</v>
      </c>
      <c r="BC806" s="374">
        <v>3.0526315789473686</v>
      </c>
      <c r="BD806" s="354">
        <v>25.09</v>
      </c>
      <c r="BE806" s="374">
        <v>8.8272383354350573E-2</v>
      </c>
      <c r="BF806" s="374">
        <v>3.495022241050625E-2</v>
      </c>
      <c r="BG806" s="354">
        <v>11.86</v>
      </c>
      <c r="BH806" s="354">
        <v>9.52</v>
      </c>
      <c r="BI806" s="354">
        <v>7.12</v>
      </c>
      <c r="BJ806" s="354">
        <v>5.16</v>
      </c>
      <c r="BK806" s="374">
        <v>-9.7633136094674555E-2</v>
      </c>
      <c r="BL806" s="374">
        <v>-4.4265593561368206E-3</v>
      </c>
      <c r="BM806" s="354">
        <v>0.95</v>
      </c>
      <c r="BN806" s="354">
        <v>1.4</v>
      </c>
      <c r="BO806" s="374">
        <v>0.40169597381818178</v>
      </c>
      <c r="BP806" s="374">
        <v>2.3361359920230172E-2</v>
      </c>
      <c r="BQ806" s="374">
        <v>4.3183119852546678E-2</v>
      </c>
      <c r="BR806" s="354">
        <v>226</v>
      </c>
      <c r="BS806" s="354">
        <v>372</v>
      </c>
      <c r="BT806" s="354">
        <v>509</v>
      </c>
      <c r="BU806" s="354">
        <v>1854</v>
      </c>
      <c r="BV806" s="354">
        <v>18</v>
      </c>
      <c r="BW806" s="354">
        <v>125</v>
      </c>
      <c r="BX806" s="354">
        <v>2.21</v>
      </c>
      <c r="BY806" s="354">
        <v>5.42</v>
      </c>
      <c r="BZ806" s="354">
        <v>3.9772727272727271</v>
      </c>
      <c r="CA806" s="354">
        <v>52.33</v>
      </c>
      <c r="CB806" s="354">
        <v>0.70694807620470679</v>
      </c>
      <c r="CC806" s="354">
        <v>3.2399193548387095</v>
      </c>
      <c r="CD806" s="354">
        <v>1.1000000000000001</v>
      </c>
      <c r="CE806" s="354">
        <v>1.24</v>
      </c>
      <c r="CF806" s="354">
        <v>1.1499999999999999</v>
      </c>
      <c r="CG806" s="354">
        <v>0.4</v>
      </c>
      <c r="CH806" s="353" t="s">
        <v>100</v>
      </c>
      <c r="CI806" s="355">
        <v>1701</v>
      </c>
    </row>
    <row r="807" spans="1:87" ht="13.5" thickBot="1">
      <c r="A807" s="353" t="s">
        <v>1845</v>
      </c>
      <c r="B807" s="353" t="s">
        <v>1846</v>
      </c>
      <c r="C807" s="353" t="s">
        <v>108</v>
      </c>
      <c r="D807" s="353" t="s">
        <v>176</v>
      </c>
      <c r="E807" s="353" t="s">
        <v>573</v>
      </c>
      <c r="F807" s="353" t="s">
        <v>105</v>
      </c>
      <c r="G807" s="353">
        <v>12</v>
      </c>
      <c r="H807" s="353">
        <v>202112</v>
      </c>
      <c r="I807" s="353">
        <v>20221103</v>
      </c>
      <c r="J807" s="353">
        <v>20230314</v>
      </c>
      <c r="K807" s="354">
        <v>3788.49</v>
      </c>
      <c r="L807" s="354">
        <v>26.81</v>
      </c>
      <c r="M807" s="354">
        <v>141</v>
      </c>
      <c r="N807" s="354">
        <v>1.42</v>
      </c>
      <c r="O807" s="354">
        <v>0.41</v>
      </c>
      <c r="P807" s="354">
        <v>0.49</v>
      </c>
      <c r="Q807" s="354">
        <v>0.47</v>
      </c>
      <c r="R807" s="354">
        <v>4.88</v>
      </c>
      <c r="S807" s="354">
        <v>10.87</v>
      </c>
      <c r="T807" s="354">
        <v>9.39</v>
      </c>
      <c r="U807" s="354">
        <v>1.03</v>
      </c>
      <c r="V807" s="354">
        <v>1.68</v>
      </c>
      <c r="W807" s="354">
        <v>1.92</v>
      </c>
      <c r="X807" s="354">
        <v>2.19</v>
      </c>
      <c r="Y807" s="374">
        <f t="shared" si="28"/>
        <v>0.14285714285714279</v>
      </c>
      <c r="Z807" s="374">
        <f t="shared" si="29"/>
        <v>0.140625</v>
      </c>
      <c r="AA807" s="354"/>
      <c r="AB807" s="354">
        <v>15.88</v>
      </c>
      <c r="AC807" s="354">
        <v>14.34</v>
      </c>
      <c r="AD807" s="354">
        <v>13.94</v>
      </c>
      <c r="AE807" s="354">
        <v>12.23</v>
      </c>
      <c r="AF807" s="354">
        <v>0.88</v>
      </c>
      <c r="AG807" s="354">
        <v>5.7142933973978183</v>
      </c>
      <c r="AH807" s="354">
        <v>0.37054234365520189</v>
      </c>
      <c r="AI807" s="354">
        <v>2.0174255105474748</v>
      </c>
      <c r="AJ807" s="354">
        <v>1.7546661094118936</v>
      </c>
      <c r="AK807" s="354">
        <v>13.046330515002492</v>
      </c>
      <c r="AL807" s="354">
        <v>13.41</v>
      </c>
      <c r="AM807" s="354">
        <v>1.94</v>
      </c>
      <c r="AN807" s="354">
        <v>4.54</v>
      </c>
      <c r="AO807" s="354">
        <v>4.3473154466208541</v>
      </c>
      <c r="AP807" s="354">
        <v>17.085446507417355</v>
      </c>
      <c r="AQ807" s="354">
        <v>12.313632311653326</v>
      </c>
      <c r="AR807" s="354">
        <v>14.157585776451372</v>
      </c>
      <c r="AS807" s="354">
        <v>5.1065804596552224</v>
      </c>
      <c r="AT807" s="354">
        <v>13.85</v>
      </c>
      <c r="AU807" s="354"/>
      <c r="AV807" s="354">
        <v>92.58</v>
      </c>
      <c r="AW807" s="354">
        <v>724.53</v>
      </c>
      <c r="AX807" s="354">
        <v>842.14</v>
      </c>
      <c r="AY807" s="374">
        <v>0.93183236189694063</v>
      </c>
      <c r="AZ807" s="374">
        <v>1.9867174688916756</v>
      </c>
      <c r="BA807" s="374">
        <v>1.2693561722906039</v>
      </c>
      <c r="BB807" s="374">
        <v>1.6759259259259258</v>
      </c>
      <c r="BC807" s="374">
        <v>1.2693561722906039</v>
      </c>
      <c r="BD807" s="354">
        <v>7.71</v>
      </c>
      <c r="BE807" s="374">
        <v>3.6505179369709109E-2</v>
      </c>
      <c r="BF807" s="374">
        <v>1.9724507819624836E-2</v>
      </c>
      <c r="BG807" s="354">
        <v>6.13</v>
      </c>
      <c r="BH807" s="354"/>
      <c r="BI807" s="354">
        <v>4.4400000000000004</v>
      </c>
      <c r="BJ807" s="354"/>
      <c r="BK807" s="374">
        <v>-0.13024490855391005</v>
      </c>
      <c r="BL807" s="374">
        <v>-4.5982833372755563E-2</v>
      </c>
      <c r="BM807" s="354">
        <v>0</v>
      </c>
      <c r="BN807" s="354"/>
      <c r="BO807" s="374">
        <v>0</v>
      </c>
      <c r="BP807" s="374">
        <v>1.4078356521854176E-2</v>
      </c>
      <c r="BQ807" s="374">
        <v>6.6666645494372859E-2</v>
      </c>
      <c r="BR807" s="354">
        <v>148.84</v>
      </c>
      <c r="BS807" s="354">
        <v>239.67</v>
      </c>
      <c r="BT807" s="354">
        <v>285.89</v>
      </c>
      <c r="BU807" s="354">
        <v>501.25</v>
      </c>
      <c r="BV807" s="354">
        <v>102.29</v>
      </c>
      <c r="BW807" s="354">
        <v>196.29</v>
      </c>
      <c r="BX807" s="354">
        <v>7.13</v>
      </c>
      <c r="BY807" s="354">
        <v>18.059999999999999</v>
      </c>
      <c r="BZ807" s="354">
        <v>3.8958315646489514</v>
      </c>
      <c r="CA807" s="354">
        <v>20.46</v>
      </c>
      <c r="CB807" s="354">
        <v>0.42236411912646771</v>
      </c>
      <c r="CC807" s="354">
        <v>-1.0166355176575943</v>
      </c>
      <c r="CD807" s="354">
        <v>0.26</v>
      </c>
      <c r="CE807" s="354">
        <v>1.88</v>
      </c>
      <c r="CF807" s="354">
        <v>1.78</v>
      </c>
      <c r="CG807" s="354">
        <v>1.73</v>
      </c>
      <c r="CH807" s="353" t="s">
        <v>100</v>
      </c>
      <c r="CI807" s="355">
        <v>2021.84</v>
      </c>
    </row>
    <row r="808" spans="1:87" ht="13.5" thickBot="1">
      <c r="A808" s="353" t="s">
        <v>1847</v>
      </c>
      <c r="B808" s="353" t="s">
        <v>1848</v>
      </c>
      <c r="C808" s="353" t="s">
        <v>96</v>
      </c>
      <c r="D808" s="353" t="s">
        <v>208</v>
      </c>
      <c r="E808" s="353" t="s">
        <v>209</v>
      </c>
      <c r="F808" s="353" t="s">
        <v>105</v>
      </c>
      <c r="G808" s="353">
        <v>12</v>
      </c>
      <c r="H808" s="353">
        <v>202112</v>
      </c>
      <c r="I808" s="353">
        <v>20221114</v>
      </c>
      <c r="J808" s="353">
        <v>20230313</v>
      </c>
      <c r="K808" s="354">
        <v>10027.48</v>
      </c>
      <c r="L808" s="354">
        <v>7.81</v>
      </c>
      <c r="M808" s="354">
        <v>1284</v>
      </c>
      <c r="N808" s="354">
        <v>0.78</v>
      </c>
      <c r="O808" s="354"/>
      <c r="P808" s="354"/>
      <c r="Q808" s="354"/>
      <c r="R808" s="354"/>
      <c r="S808" s="354"/>
      <c r="T808" s="354"/>
      <c r="U808" s="354">
        <v>-12.71</v>
      </c>
      <c r="V808" s="354"/>
      <c r="W808" s="354"/>
      <c r="X808" s="354"/>
      <c r="Y808" s="374" t="e">
        <f t="shared" si="28"/>
        <v>#DIV/0!</v>
      </c>
      <c r="Z808" s="374" t="e">
        <f t="shared" si="29"/>
        <v>#DIV/0!</v>
      </c>
      <c r="AA808" s="354"/>
      <c r="AB808" s="354"/>
      <c r="AC808" s="354"/>
      <c r="AD808" s="354"/>
      <c r="AE808" s="354"/>
      <c r="AF808" s="354"/>
      <c r="AG808" s="354">
        <v>36504.418766721741</v>
      </c>
      <c r="AH808" s="354">
        <v>-11258.922825988597</v>
      </c>
      <c r="AI808" s="354">
        <v>-8293.9282597895271</v>
      </c>
      <c r="AJ808" s="354">
        <v>-17578.054449299038</v>
      </c>
      <c r="AK808" s="354">
        <v>-1.1196558143650566</v>
      </c>
      <c r="AL808" s="354">
        <v>1.64</v>
      </c>
      <c r="AM808" s="354">
        <v>0.28000000000000003</v>
      </c>
      <c r="AN808" s="354">
        <v>0.19</v>
      </c>
      <c r="AO808" s="354">
        <v>2.9227720704217378E-2</v>
      </c>
      <c r="AP808" s="354">
        <v>-0.1503626079306162</v>
      </c>
      <c r="AQ808" s="354">
        <v>-0.12864120869675932</v>
      </c>
      <c r="AR808" s="354">
        <v>-6.0697329119155215E-2</v>
      </c>
      <c r="AS808" s="354">
        <v>4661.2421274157996</v>
      </c>
      <c r="AT808" s="354">
        <v>34.53</v>
      </c>
      <c r="AU808" s="354">
        <v>3.55</v>
      </c>
      <c r="AV808" s="354">
        <v>6.47</v>
      </c>
      <c r="AW808" s="354">
        <v>52881.82</v>
      </c>
      <c r="AX808" s="354"/>
      <c r="AY808" s="374">
        <v>3.4315775186813439E-2</v>
      </c>
      <c r="AZ808" s="374">
        <v>-3.6690752540868066</v>
      </c>
      <c r="BA808" s="374">
        <v>-2.4003336897246998</v>
      </c>
      <c r="BB808" s="374">
        <v>-3.6689232753062542</v>
      </c>
      <c r="BC808" s="374">
        <v>-2.4003336897246998</v>
      </c>
      <c r="BD808" s="354">
        <v>-35.049999999999997</v>
      </c>
      <c r="BE808" s="374">
        <v>-0.10275472175651744</v>
      </c>
      <c r="BF808" s="374">
        <v>-6.5459918521790658E-2</v>
      </c>
      <c r="BG808" s="354">
        <v>-15.12</v>
      </c>
      <c r="BH808" s="354">
        <v>-1.38</v>
      </c>
      <c r="BI808" s="354">
        <v>-9.33</v>
      </c>
      <c r="BJ808" s="354">
        <v>-0.84</v>
      </c>
      <c r="BK808" s="374">
        <v>1.1193882920980451</v>
      </c>
      <c r="BL808" s="374">
        <v>-0.25432883204739948</v>
      </c>
      <c r="BM808" s="354">
        <v>0</v>
      </c>
      <c r="BN808" s="354">
        <v>1.74</v>
      </c>
      <c r="BO808" s="374">
        <v>0</v>
      </c>
      <c r="BP808" s="374">
        <v>-1.2124170301651076</v>
      </c>
      <c r="BQ808" s="374">
        <v>-2148.9064118947481</v>
      </c>
      <c r="BR808" s="354">
        <v>-3455.49</v>
      </c>
      <c r="BS808" s="354">
        <v>7288.95</v>
      </c>
      <c r="BT808" s="354">
        <v>6104.4</v>
      </c>
      <c r="BU808" s="354">
        <v>59913.38</v>
      </c>
      <c r="BV808" s="354">
        <v>-4783.55</v>
      </c>
      <c r="BW808" s="354">
        <v>-400.27</v>
      </c>
      <c r="BX808" s="354">
        <v>-30.23</v>
      </c>
      <c r="BY808" s="354">
        <v>-30.23</v>
      </c>
      <c r="BZ808" s="354">
        <v>-11.078546418371165</v>
      </c>
      <c r="CA808" s="354">
        <v>63.69</v>
      </c>
      <c r="CB808" s="354">
        <v>0.74946616982330827</v>
      </c>
      <c r="CC808" s="354">
        <v>-0.14920981111862383</v>
      </c>
      <c r="CD808" s="354">
        <v>1.75</v>
      </c>
      <c r="CE808" s="354">
        <v>0.67</v>
      </c>
      <c r="CF808" s="354">
        <v>0.46</v>
      </c>
      <c r="CG808" s="354">
        <v>0.2</v>
      </c>
      <c r="CH808" s="353" t="s">
        <v>100</v>
      </c>
      <c r="CI808" s="355">
        <v>58780.66</v>
      </c>
    </row>
    <row r="809" spans="1:87" ht="13.5" thickBot="1">
      <c r="A809" s="353" t="s">
        <v>1849</v>
      </c>
      <c r="B809" s="353" t="s">
        <v>1850</v>
      </c>
      <c r="C809" s="353" t="s">
        <v>96</v>
      </c>
      <c r="D809" s="353" t="s">
        <v>109</v>
      </c>
      <c r="E809" s="353" t="s">
        <v>1285</v>
      </c>
      <c r="F809" s="353" t="s">
        <v>105</v>
      </c>
      <c r="G809" s="353">
        <v>12</v>
      </c>
      <c r="H809" s="353">
        <v>202112</v>
      </c>
      <c r="I809" s="353">
        <v>20221024</v>
      </c>
      <c r="J809" s="353">
        <v>20230126</v>
      </c>
      <c r="K809" s="354">
        <v>3810.24</v>
      </c>
      <c r="L809" s="354">
        <v>63.61</v>
      </c>
      <c r="M809" s="354">
        <v>60</v>
      </c>
      <c r="N809" s="354">
        <v>1.27</v>
      </c>
      <c r="O809" s="354">
        <v>0.6</v>
      </c>
      <c r="P809" s="354">
        <v>0.64</v>
      </c>
      <c r="Q809" s="354">
        <v>0.69</v>
      </c>
      <c r="R809" s="354">
        <v>8.33</v>
      </c>
      <c r="S809" s="354">
        <v>2.08</v>
      </c>
      <c r="T809" s="354">
        <v>4.5999999999999996</v>
      </c>
      <c r="U809" s="354">
        <v>1.7</v>
      </c>
      <c r="V809" s="354">
        <v>0.54</v>
      </c>
      <c r="W809" s="354">
        <v>2.08</v>
      </c>
      <c r="X809" s="354">
        <v>3.49</v>
      </c>
      <c r="Y809" s="374">
        <f t="shared" si="28"/>
        <v>2.8518518518518516</v>
      </c>
      <c r="Z809" s="374">
        <f t="shared" si="29"/>
        <v>0.67788461538461542</v>
      </c>
      <c r="AA809" s="354">
        <v>-22.95</v>
      </c>
      <c r="AB809" s="354">
        <v>12</v>
      </c>
      <c r="AC809" s="354">
        <v>37.42</v>
      </c>
      <c r="AD809" s="354">
        <v>30.62</v>
      </c>
      <c r="AE809" s="354">
        <v>18.2</v>
      </c>
      <c r="AF809" s="354">
        <v>2.5499999999999998</v>
      </c>
      <c r="AG809" s="354">
        <v>44.174151863229604</v>
      </c>
      <c r="AH809" s="354">
        <v>1.6018264992653934</v>
      </c>
      <c r="AI809" s="354">
        <v>3.379173901429144</v>
      </c>
      <c r="AJ809" s="354">
        <v>0.93643982903699763</v>
      </c>
      <c r="AK809" s="354">
        <v>18.63769129294117</v>
      </c>
      <c r="AL809" s="354">
        <v>12.91</v>
      </c>
      <c r="AM809" s="354">
        <v>1.28</v>
      </c>
      <c r="AN809" s="354">
        <v>1.44</v>
      </c>
      <c r="AO809" s="354">
        <v>1.9016212453063377</v>
      </c>
      <c r="AP809" s="354">
        <v>13.221913511468037</v>
      </c>
      <c r="AQ809" s="354">
        <v>24.858888037984379</v>
      </c>
      <c r="AR809" s="354">
        <v>89.704114532261229</v>
      </c>
      <c r="AS809" s="354">
        <v>0.61758715106184048</v>
      </c>
      <c r="AT809" s="354">
        <v>49.67</v>
      </c>
      <c r="AU809" s="354">
        <v>-4.18</v>
      </c>
      <c r="AV809" s="354">
        <v>3.47</v>
      </c>
      <c r="AW809" s="354">
        <v>2246.66</v>
      </c>
      <c r="AX809" s="354">
        <v>2776.73</v>
      </c>
      <c r="AY809" s="374">
        <v>3.4655854634412328E-2</v>
      </c>
      <c r="AZ809" s="374">
        <v>9.3899745364085324E-2</v>
      </c>
      <c r="BA809" s="374">
        <v>-2.8385934172382599</v>
      </c>
      <c r="BB809" s="374">
        <v>9.6703296703296596E-2</v>
      </c>
      <c r="BC809" s="374">
        <v>-2.8385934172382599</v>
      </c>
      <c r="BD809" s="354">
        <v>3.51</v>
      </c>
      <c r="BE809" s="374">
        <v>3.4127502155764829E-2</v>
      </c>
      <c r="BF809" s="374">
        <v>1.7758398928828509E-2</v>
      </c>
      <c r="BG809" s="354">
        <v>2.52</v>
      </c>
      <c r="BH809" s="354">
        <v>2.67</v>
      </c>
      <c r="BI809" s="354">
        <v>1.9</v>
      </c>
      <c r="BJ809" s="354">
        <v>2.09</v>
      </c>
      <c r="BK809" s="374">
        <v>-0.72287906560803161</v>
      </c>
      <c r="BL809" s="374">
        <v>-5.5297814884035595E-2</v>
      </c>
      <c r="BM809" s="354">
        <v>0</v>
      </c>
      <c r="BN809" s="354">
        <v>0</v>
      </c>
      <c r="BO809" s="374">
        <v>0</v>
      </c>
      <c r="BP809" s="374">
        <v>2.5433891699990371E-2</v>
      </c>
      <c r="BQ809" s="374">
        <v>1.4868844538536005E-2</v>
      </c>
      <c r="BR809" s="354">
        <v>-248.13</v>
      </c>
      <c r="BS809" s="354">
        <v>14.51</v>
      </c>
      <c r="BT809" s="354">
        <v>296.08999999999997</v>
      </c>
      <c r="BU809" s="354">
        <v>1161.43</v>
      </c>
      <c r="BV809" s="354">
        <v>-246.95</v>
      </c>
      <c r="BW809" s="354">
        <v>9.39</v>
      </c>
      <c r="BX809" s="354">
        <v>3.63</v>
      </c>
      <c r="BY809" s="354">
        <v>3.88</v>
      </c>
      <c r="BZ809" s="354">
        <v>3.8871197109220188</v>
      </c>
      <c r="CA809" s="354">
        <v>27.26</v>
      </c>
      <c r="CB809" s="354">
        <v>0.45469199079669043</v>
      </c>
      <c r="CC809" s="354">
        <v>3.3089221519120402</v>
      </c>
      <c r="CD809" s="354">
        <v>0.37</v>
      </c>
      <c r="CE809" s="354">
        <v>1.97</v>
      </c>
      <c r="CF809" s="354">
        <v>1.24</v>
      </c>
      <c r="CG809" s="354">
        <v>0.19</v>
      </c>
      <c r="CH809" s="353" t="s">
        <v>100</v>
      </c>
      <c r="CI809" s="355">
        <v>2888.78</v>
      </c>
    </row>
    <row r="810" spans="1:87" ht="13.5" thickBot="1">
      <c r="A810" s="353" t="s">
        <v>1851</v>
      </c>
      <c r="B810" s="353" t="s">
        <v>1852</v>
      </c>
      <c r="C810" s="353" t="s">
        <v>96</v>
      </c>
      <c r="D810" s="353" t="s">
        <v>123</v>
      </c>
      <c r="E810" s="353" t="s">
        <v>518</v>
      </c>
      <c r="F810" s="353" t="s">
        <v>99</v>
      </c>
      <c r="G810" s="353">
        <v>12</v>
      </c>
      <c r="H810" s="353">
        <v>202112</v>
      </c>
      <c r="I810" s="353">
        <v>20221020</v>
      </c>
      <c r="J810" s="353">
        <v>20230119</v>
      </c>
      <c r="K810" s="354">
        <v>15683.22</v>
      </c>
      <c r="L810" s="354">
        <v>16.809999999999999</v>
      </c>
      <c r="M810" s="354">
        <v>933</v>
      </c>
      <c r="N810" s="354">
        <v>1.29</v>
      </c>
      <c r="O810" s="354">
        <v>0.59</v>
      </c>
      <c r="P810" s="354">
        <v>0.56999999999999995</v>
      </c>
      <c r="Q810" s="354">
        <v>0.55000000000000004</v>
      </c>
      <c r="R810" s="354">
        <v>-6.78</v>
      </c>
      <c r="S810" s="354">
        <v>3.85</v>
      </c>
      <c r="T810" s="354">
        <v>0.77</v>
      </c>
      <c r="U810" s="354">
        <v>2.1800000000000002</v>
      </c>
      <c r="V810" s="354">
        <v>2.5499999999999998</v>
      </c>
      <c r="W810" s="354">
        <v>2.12</v>
      </c>
      <c r="X810" s="354">
        <v>2.2200000000000002</v>
      </c>
      <c r="Y810" s="374">
        <f t="shared" si="28"/>
        <v>-0.168627450980392</v>
      </c>
      <c r="Z810" s="374">
        <f t="shared" si="29"/>
        <v>4.7169811320754818E-2</v>
      </c>
      <c r="AA810" s="354">
        <v>10.46</v>
      </c>
      <c r="AB810" s="354">
        <v>18.239999999999998</v>
      </c>
      <c r="AC810" s="354">
        <v>7.71</v>
      </c>
      <c r="AD810" s="354">
        <v>7.93</v>
      </c>
      <c r="AE810" s="354">
        <v>7.56</v>
      </c>
      <c r="AF810" s="354">
        <v>0.43</v>
      </c>
      <c r="AG810" s="354">
        <v>7.2335665183024593</v>
      </c>
      <c r="AH810" s="354">
        <v>2.2990321345188045</v>
      </c>
      <c r="AI810" s="354">
        <v>3.1093733433444912</v>
      </c>
      <c r="AJ810" s="354">
        <v>3.0715069317171229</v>
      </c>
      <c r="AK810" s="354">
        <v>5.3451284759916495</v>
      </c>
      <c r="AL810" s="354">
        <v>5.92</v>
      </c>
      <c r="AM810" s="354">
        <v>1.45</v>
      </c>
      <c r="AN810" s="354">
        <v>2.02</v>
      </c>
      <c r="AO810" s="354">
        <v>5.3954381154651507</v>
      </c>
      <c r="AP810" s="354">
        <v>11.473886526717555</v>
      </c>
      <c r="AQ810" s="354">
        <v>12.551809060542798</v>
      </c>
      <c r="AR810" s="354">
        <v>12.706551334977105</v>
      </c>
      <c r="AS810" s="354">
        <v>46.508608658209113</v>
      </c>
      <c r="AT810" s="354">
        <v>11.56</v>
      </c>
      <c r="AU810" s="354">
        <v>1.39</v>
      </c>
      <c r="AV810" s="354">
        <v>3.05</v>
      </c>
      <c r="AW810" s="354">
        <v>7561</v>
      </c>
      <c r="AX810" s="354">
        <v>7293.98</v>
      </c>
      <c r="AY810" s="374">
        <v>8.4437596302003079E-2</v>
      </c>
      <c r="AZ810" s="374">
        <v>0.95457930007446001</v>
      </c>
      <c r="BA810" s="374">
        <v>0</v>
      </c>
      <c r="BB810" s="374">
        <v>1.0703124999999998</v>
      </c>
      <c r="BC810" s="374">
        <v>0</v>
      </c>
      <c r="BD810" s="354">
        <v>15.81</v>
      </c>
      <c r="BE810" s="374">
        <v>1.1681053331496314E-3</v>
      </c>
      <c r="BF810" s="374">
        <v>1.2459250920518774E-2</v>
      </c>
      <c r="BG810" s="354">
        <v>6.99</v>
      </c>
      <c r="BH810" s="354">
        <v>6.11</v>
      </c>
      <c r="BI810" s="354">
        <v>1.1100000000000001</v>
      </c>
      <c r="BJ810" s="354">
        <v>1.17</v>
      </c>
      <c r="BK810" s="374">
        <v>-1.8441196938065417E-2</v>
      </c>
      <c r="BL810" s="374">
        <v>-7.9270116661681132E-3</v>
      </c>
      <c r="BM810" s="354">
        <v>4.88</v>
      </c>
      <c r="BN810" s="354">
        <v>3.91</v>
      </c>
      <c r="BO810" s="374">
        <v>0.34362286117647062</v>
      </c>
      <c r="BP810" s="374">
        <v>0.1383292499710472</v>
      </c>
      <c r="BQ810" s="374">
        <v>0.18480787796131903</v>
      </c>
      <c r="BR810" s="354">
        <v>3483</v>
      </c>
      <c r="BS810" s="354">
        <v>3515</v>
      </c>
      <c r="BT810" s="354">
        <v>2644</v>
      </c>
      <c r="BU810" s="354">
        <v>12042</v>
      </c>
      <c r="BV810" s="354">
        <v>2625</v>
      </c>
      <c r="BW810" s="354">
        <v>95.46</v>
      </c>
      <c r="BX810" s="354">
        <v>26.66</v>
      </c>
      <c r="BY810" s="354">
        <v>26.56</v>
      </c>
      <c r="BZ810" s="354">
        <v>0.40625</v>
      </c>
      <c r="CA810" s="354">
        <v>57.87</v>
      </c>
      <c r="CB810" s="354">
        <v>0.7031735242760544</v>
      </c>
      <c r="CC810" s="354">
        <v>6.5877862595419847</v>
      </c>
      <c r="CD810" s="354">
        <v>1.69</v>
      </c>
      <c r="CE810" s="354">
        <v>0.83</v>
      </c>
      <c r="CF810" s="354">
        <v>0.78</v>
      </c>
      <c r="CG810" s="354">
        <v>0.08</v>
      </c>
      <c r="CH810" s="355">
        <v>1900</v>
      </c>
      <c r="CI810" s="355">
        <v>15523</v>
      </c>
    </row>
    <row r="811" spans="1:87" ht="13.5" thickBot="1">
      <c r="A811" s="353" t="s">
        <v>1853</v>
      </c>
      <c r="B811" s="353" t="s">
        <v>1854</v>
      </c>
      <c r="C811" s="353" t="s">
        <v>96</v>
      </c>
      <c r="D811" s="353" t="s">
        <v>97</v>
      </c>
      <c r="E811" s="353" t="s">
        <v>1855</v>
      </c>
      <c r="F811" s="353" t="s">
        <v>99</v>
      </c>
      <c r="G811" s="353">
        <v>10</v>
      </c>
      <c r="H811" s="353">
        <v>202210</v>
      </c>
      <c r="I811" s="353">
        <v>20221117</v>
      </c>
      <c r="J811" s="353">
        <v>20230216</v>
      </c>
      <c r="K811" s="354">
        <v>31500.32</v>
      </c>
      <c r="L811" s="354">
        <v>176.18</v>
      </c>
      <c r="M811" s="354">
        <v>179</v>
      </c>
      <c r="N811" s="354">
        <v>1.06</v>
      </c>
      <c r="O811" s="354">
        <v>1.99</v>
      </c>
      <c r="P811" s="354">
        <v>1.85</v>
      </c>
      <c r="Q811" s="354">
        <v>1.95</v>
      </c>
      <c r="R811" s="354">
        <v>7.54</v>
      </c>
      <c r="S811" s="354">
        <v>12.29</v>
      </c>
      <c r="T811" s="354">
        <v>8.6300000000000008</v>
      </c>
      <c r="U811" s="354">
        <v>7.01</v>
      </c>
      <c r="V811" s="354">
        <v>7.47</v>
      </c>
      <c r="W811" s="354">
        <v>8.08</v>
      </c>
      <c r="X811" s="354">
        <v>8.81</v>
      </c>
      <c r="Y811" s="374">
        <f t="shared" si="28"/>
        <v>8.1659973226238414E-2</v>
      </c>
      <c r="Z811" s="374">
        <f t="shared" si="29"/>
        <v>9.0346534653465316E-2</v>
      </c>
      <c r="AA811" s="354">
        <v>24.16</v>
      </c>
      <c r="AB811" s="354">
        <v>8.3000000000000007</v>
      </c>
      <c r="AC811" s="354">
        <v>23.09</v>
      </c>
      <c r="AD811" s="354">
        <v>21.8</v>
      </c>
      <c r="AE811" s="354">
        <v>20</v>
      </c>
      <c r="AF811" s="354">
        <v>2.63</v>
      </c>
      <c r="AG811" s="354">
        <v>30.279329608938543</v>
      </c>
      <c r="AH811" s="354">
        <v>6.2793296089385473</v>
      </c>
      <c r="AI811" s="354">
        <v>6.3910614525139664</v>
      </c>
      <c r="AJ811" s="354">
        <v>5.3575418994413404</v>
      </c>
      <c r="AK811" s="354">
        <v>27.202054195804195</v>
      </c>
      <c r="AL811" s="354">
        <v>21.04</v>
      </c>
      <c r="AM811" s="354">
        <v>7.57</v>
      </c>
      <c r="AN811" s="354">
        <v>5.81</v>
      </c>
      <c r="AO811" s="354">
        <v>5.7371125461254611</v>
      </c>
      <c r="AP811" s="354">
        <v>19.593667296786389</v>
      </c>
      <c r="AQ811" s="354">
        <v>27.181075174825175</v>
      </c>
      <c r="AR811" s="354">
        <v>32.424556830031285</v>
      </c>
      <c r="AS811" s="354">
        <v>11.407821229050279</v>
      </c>
      <c r="AT811" s="354">
        <v>23.27</v>
      </c>
      <c r="AU811" s="354">
        <v>8.9700000000000006</v>
      </c>
      <c r="AV811" s="354">
        <v>9.69</v>
      </c>
      <c r="AW811" s="354">
        <v>5420</v>
      </c>
      <c r="AX811" s="354">
        <v>5702.32</v>
      </c>
      <c r="AY811" s="374">
        <v>0.17057569296375266</v>
      </c>
      <c r="AZ811" s="374">
        <v>0.42583732057416268</v>
      </c>
      <c r="BA811" s="374">
        <v>0.41176470588235292</v>
      </c>
      <c r="BB811" s="374">
        <v>0.444776119402985</v>
      </c>
      <c r="BC811" s="374">
        <v>0.41176470588235292</v>
      </c>
      <c r="BD811" s="354">
        <v>32.51</v>
      </c>
      <c r="BE811" s="374">
        <v>0.19937229113734867</v>
      </c>
      <c r="BF811" s="374">
        <v>0.14211657605259831</v>
      </c>
      <c r="BG811" s="354">
        <v>22.31</v>
      </c>
      <c r="BH811" s="354">
        <v>17.309999999999999</v>
      </c>
      <c r="BI811" s="354">
        <v>16.2</v>
      </c>
      <c r="BJ811" s="354">
        <v>12.24</v>
      </c>
      <c r="BK811" s="374">
        <v>-0.16171328671328672</v>
      </c>
      <c r="BL811" s="374">
        <v>-3.4132841328413287E-2</v>
      </c>
      <c r="BM811" s="354">
        <v>0</v>
      </c>
      <c r="BN811" s="354">
        <v>0</v>
      </c>
      <c r="BO811" s="374">
        <v>0</v>
      </c>
      <c r="BP811" s="374">
        <v>3.611923847534397E-2</v>
      </c>
      <c r="BQ811" s="374">
        <v>3.0817037097735641E-2</v>
      </c>
      <c r="BR811" s="354">
        <v>1364</v>
      </c>
      <c r="BS811" s="354">
        <v>1587</v>
      </c>
      <c r="BT811" s="354">
        <v>1497.08</v>
      </c>
      <c r="BU811" s="354">
        <v>1793</v>
      </c>
      <c r="BV811" s="354">
        <v>1124</v>
      </c>
      <c r="BW811" s="354">
        <v>25.73</v>
      </c>
      <c r="BX811" s="354">
        <v>20.74</v>
      </c>
      <c r="BY811" s="354">
        <v>23.5</v>
      </c>
      <c r="BZ811" s="354">
        <v>16.88607594936709</v>
      </c>
      <c r="CA811" s="354">
        <v>30.11</v>
      </c>
      <c r="CB811" s="354">
        <v>0.48616942454927142</v>
      </c>
      <c r="CC811" s="354">
        <v>-1.5122873345935728E-2</v>
      </c>
      <c r="CD811" s="354">
        <v>0.43</v>
      </c>
      <c r="CE811" s="354">
        <v>3.01</v>
      </c>
      <c r="CF811" s="354">
        <v>2.4</v>
      </c>
      <c r="CG811" s="354">
        <v>1.76</v>
      </c>
      <c r="CH811" s="353" t="s">
        <v>100</v>
      </c>
      <c r="CI811" s="355">
        <v>4161</v>
      </c>
    </row>
    <row r="812" spans="1:87" ht="13.5" thickBot="1">
      <c r="A812" s="353" t="s">
        <v>1856</v>
      </c>
      <c r="B812" s="353" t="s">
        <v>1857</v>
      </c>
      <c r="C812" s="353" t="s">
        <v>96</v>
      </c>
      <c r="D812" s="353" t="s">
        <v>197</v>
      </c>
      <c r="E812" s="353" t="s">
        <v>220</v>
      </c>
      <c r="F812" s="353" t="s">
        <v>105</v>
      </c>
      <c r="G812" s="353">
        <v>12</v>
      </c>
      <c r="H812" s="353">
        <v>202112</v>
      </c>
      <c r="I812" s="353">
        <v>20221109</v>
      </c>
      <c r="J812" s="353">
        <v>20230215</v>
      </c>
      <c r="K812" s="354">
        <v>5111.87</v>
      </c>
      <c r="L812" s="354">
        <v>4.07</v>
      </c>
      <c r="M812" s="354">
        <v>1256</v>
      </c>
      <c r="N812" s="354">
        <v>0.85</v>
      </c>
      <c r="O812" s="354">
        <v>0.06</v>
      </c>
      <c r="P812" s="354">
        <v>0.08</v>
      </c>
      <c r="Q812" s="354">
        <v>0.06</v>
      </c>
      <c r="R812" s="354">
        <v>-16.670000000000002</v>
      </c>
      <c r="S812" s="354">
        <v>-62.5</v>
      </c>
      <c r="T812" s="354">
        <v>-17.71</v>
      </c>
      <c r="U812" s="354">
        <v>0.22</v>
      </c>
      <c r="V812" s="354">
        <v>0.41</v>
      </c>
      <c r="W812" s="354">
        <v>0.22</v>
      </c>
      <c r="X812" s="354">
        <v>0.32</v>
      </c>
      <c r="Y812" s="374">
        <f t="shared" si="28"/>
        <v>-0.46341463414634143</v>
      </c>
      <c r="Z812" s="374">
        <f t="shared" si="29"/>
        <v>0.45454545454545459</v>
      </c>
      <c r="AA812" s="354">
        <v>35.200000000000003</v>
      </c>
      <c r="AB812" s="354"/>
      <c r="AC812" s="354">
        <v>18.5</v>
      </c>
      <c r="AD812" s="354">
        <v>18.64</v>
      </c>
      <c r="AE812" s="354">
        <v>12.65</v>
      </c>
      <c r="AF812" s="354"/>
      <c r="AG812" s="354">
        <v>2.5583740880671524</v>
      </c>
      <c r="AH812" s="354">
        <v>-0.38612177260589498</v>
      </c>
      <c r="AI812" s="354">
        <v>0.59499218755409278</v>
      </c>
      <c r="AJ812" s="354">
        <v>1.4617082445730234E-3</v>
      </c>
      <c r="AK812" s="354">
        <v>6.8740398370830107</v>
      </c>
      <c r="AL812" s="354">
        <v>3.66</v>
      </c>
      <c r="AM812" s="354">
        <v>0.84</v>
      </c>
      <c r="AN812" s="354">
        <v>1.54</v>
      </c>
      <c r="AO812" s="354">
        <v>2.2193301488497972</v>
      </c>
      <c r="AP812" s="354">
        <v>17.749837445887447</v>
      </c>
      <c r="AQ812" s="354">
        <v>9.5427752909231955</v>
      </c>
      <c r="AR812" s="354">
        <v>3884.4117947368422</v>
      </c>
      <c r="AS812" s="354">
        <v>0.37573595086813932</v>
      </c>
      <c r="AT812" s="354">
        <v>4.8499999999999996</v>
      </c>
      <c r="AU812" s="354">
        <v>3.63</v>
      </c>
      <c r="AV812" s="354">
        <v>-11.49</v>
      </c>
      <c r="AW812" s="354">
        <v>3729.4</v>
      </c>
      <c r="AX812" s="354">
        <v>3458.33</v>
      </c>
      <c r="AY812" s="374">
        <v>-0.11487160013290929</v>
      </c>
      <c r="AZ812" s="374">
        <v>-0.83522050059594755</v>
      </c>
      <c r="BA812" s="374">
        <v>-0.75592292302832476</v>
      </c>
      <c r="BB812" s="374">
        <v>-0.83177570093457953</v>
      </c>
      <c r="BC812" s="374">
        <v>-0.75592292302832476</v>
      </c>
      <c r="BD812" s="354">
        <v>4.34</v>
      </c>
      <c r="BE812" s="374">
        <v>2.3473182167252735E-2</v>
      </c>
      <c r="BF812" s="374">
        <v>-4.7620854879263722E-2</v>
      </c>
      <c r="BG812" s="354">
        <v>3.19</v>
      </c>
      <c r="BH812" s="354">
        <v>5.98</v>
      </c>
      <c r="BI812" s="354">
        <v>2.59</v>
      </c>
      <c r="BJ812" s="354">
        <v>4.6399999999999997</v>
      </c>
      <c r="BK812" s="374">
        <v>-0.99754331523144557</v>
      </c>
      <c r="BL812" s="374">
        <v>-0.23199518869342955</v>
      </c>
      <c r="BM812" s="354">
        <v>2.95</v>
      </c>
      <c r="BN812" s="354">
        <v>0.88</v>
      </c>
      <c r="BO812" s="374">
        <v>-0.31078278541542143</v>
      </c>
      <c r="BP812" s="374">
        <v>-9.4406301370634479E-2</v>
      </c>
      <c r="BQ812" s="374">
        <v>3.573858788687099E-4</v>
      </c>
      <c r="BR812" s="354">
        <v>555.1</v>
      </c>
      <c r="BS812" s="354">
        <v>1396</v>
      </c>
      <c r="BT812" s="354">
        <v>1382.2</v>
      </c>
      <c r="BU812" s="354">
        <v>1589.9</v>
      </c>
      <c r="BV812" s="354">
        <v>221.2</v>
      </c>
      <c r="BW812" s="354">
        <v>-83.52</v>
      </c>
      <c r="BX812" s="354">
        <v>-15.09</v>
      </c>
      <c r="BY812" s="354">
        <v>8.3699999999999992</v>
      </c>
      <c r="BZ812" s="354">
        <v>3.6582677165354331</v>
      </c>
      <c r="CA812" s="354">
        <v>28.39</v>
      </c>
      <c r="CB812" s="354">
        <v>0.40858674510176002</v>
      </c>
      <c r="CC812" s="354">
        <v>4.9639249639249643</v>
      </c>
      <c r="CD812" s="354">
        <v>0.4</v>
      </c>
      <c r="CE812" s="354">
        <v>2.98</v>
      </c>
      <c r="CF812" s="354">
        <v>1.08</v>
      </c>
      <c r="CG812" s="354">
        <v>0.79</v>
      </c>
      <c r="CH812" s="353" t="s">
        <v>100</v>
      </c>
      <c r="CI812" s="355">
        <v>6649.6</v>
      </c>
    </row>
    <row r="813" spans="1:87" ht="13.5" thickBot="1">
      <c r="A813" s="353" t="s">
        <v>1858</v>
      </c>
      <c r="B813" s="353" t="s">
        <v>1859</v>
      </c>
      <c r="C813" s="353" t="s">
        <v>108</v>
      </c>
      <c r="D813" s="353" t="s">
        <v>143</v>
      </c>
      <c r="E813" s="353" t="s">
        <v>400</v>
      </c>
      <c r="F813" s="353" t="s">
        <v>99</v>
      </c>
      <c r="G813" s="353">
        <v>12</v>
      </c>
      <c r="H813" s="353">
        <v>202112</v>
      </c>
      <c r="I813" s="353">
        <v>20221026</v>
      </c>
      <c r="J813" s="353">
        <v>20230215</v>
      </c>
      <c r="K813" s="354">
        <v>48788.97</v>
      </c>
      <c r="L813" s="354">
        <v>39.83</v>
      </c>
      <c r="M813" s="354">
        <v>1225</v>
      </c>
      <c r="N813" s="354">
        <v>0.77</v>
      </c>
      <c r="O813" s="354">
        <v>0.55000000000000004</v>
      </c>
      <c r="P813" s="354">
        <v>0.78</v>
      </c>
      <c r="Q813" s="354">
        <v>0.61</v>
      </c>
      <c r="R813" s="354">
        <v>14.55</v>
      </c>
      <c r="S813" s="354">
        <v>4.4800000000000004</v>
      </c>
      <c r="T813" s="354">
        <v>15.46</v>
      </c>
      <c r="U813" s="354">
        <v>2.72</v>
      </c>
      <c r="V813" s="354">
        <v>2.78</v>
      </c>
      <c r="W813" s="354">
        <v>2.7</v>
      </c>
      <c r="X813" s="354">
        <v>2.76</v>
      </c>
      <c r="Y813" s="374">
        <f t="shared" si="28"/>
        <v>-2.8776978417266008E-2</v>
      </c>
      <c r="Z813" s="374">
        <f t="shared" si="29"/>
        <v>2.2222222222222143E-2</v>
      </c>
      <c r="AA813" s="354">
        <v>-5.55</v>
      </c>
      <c r="AB813" s="354">
        <v>5</v>
      </c>
      <c r="AC813" s="354">
        <v>14.64</v>
      </c>
      <c r="AD813" s="354">
        <v>14.75</v>
      </c>
      <c r="AE813" s="354">
        <v>14.43</v>
      </c>
      <c r="AF813" s="354">
        <v>2.95</v>
      </c>
      <c r="AG813" s="354">
        <v>21.037489812550938</v>
      </c>
      <c r="AH813" s="354">
        <v>0.991035044824776</v>
      </c>
      <c r="AI813" s="354">
        <v>3.6128769356153221</v>
      </c>
      <c r="AJ813" s="354">
        <v>2.8940505297473513</v>
      </c>
      <c r="AK813" s="354">
        <v>11.049366117753214</v>
      </c>
      <c r="AL813" s="354">
        <v>10.78</v>
      </c>
      <c r="AM813" s="354">
        <v>1.01</v>
      </c>
      <c r="AN813" s="354">
        <v>1.89</v>
      </c>
      <c r="AO813" s="354">
        <v>2.6364560492774962</v>
      </c>
      <c r="AP813" s="354">
        <v>18.846535585710331</v>
      </c>
      <c r="AQ813" s="354">
        <v>15.351870065418453</v>
      </c>
      <c r="AR813" s="354">
        <v>19.164978879188961</v>
      </c>
      <c r="AS813" s="354">
        <v>0.8125509372453138</v>
      </c>
      <c r="AT813" s="354">
        <v>39.44</v>
      </c>
      <c r="AU813" s="354">
        <v>-0.12</v>
      </c>
      <c r="AV813" s="354">
        <v>-0.55000000000000004</v>
      </c>
      <c r="AW813" s="354">
        <v>26042</v>
      </c>
      <c r="AX813" s="354">
        <v>26210.02</v>
      </c>
      <c r="AY813" s="374">
        <v>-5.4611418751193434E-3</v>
      </c>
      <c r="AZ813" s="374">
        <v>1.8426966292134832</v>
      </c>
      <c r="BA813" s="374">
        <v>0.62593984962406013</v>
      </c>
      <c r="BB813" s="374">
        <v>1.8620689655172415</v>
      </c>
      <c r="BC813" s="374">
        <v>0.62593984962406013</v>
      </c>
      <c r="BD813" s="354">
        <v>6.84</v>
      </c>
      <c r="BE813" s="374">
        <v>1.1819545912970752E-2</v>
      </c>
      <c r="BF813" s="374">
        <v>2.5525840715395272E-2</v>
      </c>
      <c r="BG813" s="354">
        <v>4.84</v>
      </c>
      <c r="BH813" s="354">
        <v>4.6100000000000003</v>
      </c>
      <c r="BI813" s="354">
        <v>3.64</v>
      </c>
      <c r="BJ813" s="354">
        <v>3.58</v>
      </c>
      <c r="BK813" s="374">
        <v>-0.19896232799458605</v>
      </c>
      <c r="BL813" s="374">
        <v>-3.4168829659473911E-2</v>
      </c>
      <c r="BM813" s="354">
        <v>4.0199999999999996</v>
      </c>
      <c r="BN813" s="354">
        <v>4.66</v>
      </c>
      <c r="BO813" s="374">
        <v>1.6144736842105265</v>
      </c>
      <c r="BP813" s="374">
        <v>2.4825527174969338E-2</v>
      </c>
      <c r="BQ813" s="374">
        <v>7.2496255755194167E-2</v>
      </c>
      <c r="BR813" s="354">
        <v>3755</v>
      </c>
      <c r="BS813" s="354">
        <v>4658</v>
      </c>
      <c r="BT813" s="354">
        <v>4522.96</v>
      </c>
      <c r="BU813" s="354">
        <v>21061</v>
      </c>
      <c r="BV813" s="354">
        <v>1012</v>
      </c>
      <c r="BW813" s="354">
        <v>184.27</v>
      </c>
      <c r="BX813" s="354">
        <v>4.71</v>
      </c>
      <c r="BY813" s="354">
        <v>13.01</v>
      </c>
      <c r="BZ813" s="354">
        <v>0.73470948012232418</v>
      </c>
      <c r="CA813" s="354">
        <v>28.58</v>
      </c>
      <c r="CB813" s="354">
        <v>0.4628078051382345</v>
      </c>
      <c r="CC813" s="354">
        <v>5.2819163666574358</v>
      </c>
      <c r="CD813" s="354">
        <v>0.4</v>
      </c>
      <c r="CE813" s="354">
        <v>0.9</v>
      </c>
      <c r="CF813" s="354">
        <v>0.69</v>
      </c>
      <c r="CG813" s="354">
        <v>0.48</v>
      </c>
      <c r="CH813" s="353" t="s">
        <v>100</v>
      </c>
      <c r="CI813" s="355">
        <v>49448</v>
      </c>
    </row>
    <row r="814" spans="1:87" ht="13.5" thickBot="1">
      <c r="A814" s="353" t="s">
        <v>1860</v>
      </c>
      <c r="B814" s="353" t="s">
        <v>1861</v>
      </c>
      <c r="C814" s="353" t="s">
        <v>96</v>
      </c>
      <c r="D814" s="353" t="s">
        <v>123</v>
      </c>
      <c r="E814" s="353" t="s">
        <v>188</v>
      </c>
      <c r="F814" s="353" t="s">
        <v>99</v>
      </c>
      <c r="G814" s="353">
        <v>12</v>
      </c>
      <c r="H814" s="353">
        <v>202112</v>
      </c>
      <c r="I814" s="353">
        <v>20221027</v>
      </c>
      <c r="J814" s="353">
        <v>20230209</v>
      </c>
      <c r="K814" s="354">
        <v>13315.46</v>
      </c>
      <c r="L814" s="354">
        <v>21.53</v>
      </c>
      <c r="M814" s="354">
        <v>618</v>
      </c>
      <c r="N814" s="354">
        <v>1.41</v>
      </c>
      <c r="O814" s="354">
        <v>0.39</v>
      </c>
      <c r="P814" s="354">
        <v>0.39</v>
      </c>
      <c r="Q814" s="354">
        <v>0.4</v>
      </c>
      <c r="R814" s="354">
        <v>5.13</v>
      </c>
      <c r="S814" s="354">
        <v>5.26</v>
      </c>
      <c r="T814" s="354">
        <v>5.3</v>
      </c>
      <c r="U814" s="354">
        <v>1.59</v>
      </c>
      <c r="V814" s="354">
        <v>1.36</v>
      </c>
      <c r="W814" s="354">
        <v>1.58</v>
      </c>
      <c r="X814" s="354">
        <v>1.6</v>
      </c>
      <c r="Y814" s="374">
        <f t="shared" si="28"/>
        <v>0.16176470588235281</v>
      </c>
      <c r="Z814" s="374">
        <f t="shared" si="29"/>
        <v>1.2658227848101333E-2</v>
      </c>
      <c r="AA814" s="354">
        <v>-2</v>
      </c>
      <c r="AB814" s="354">
        <v>7.81</v>
      </c>
      <c r="AC814" s="354">
        <v>13.54</v>
      </c>
      <c r="AD814" s="354">
        <v>13.64</v>
      </c>
      <c r="AE814" s="354">
        <v>13.47</v>
      </c>
      <c r="AF814" s="354">
        <v>1.75</v>
      </c>
      <c r="AG814" s="354">
        <v>2.7807973603190481</v>
      </c>
      <c r="AH814" s="354">
        <v>0.38732154223879239</v>
      </c>
      <c r="AI814" s="354">
        <v>1.4733904701282168</v>
      </c>
      <c r="AJ814" s="354">
        <v>1.4733904701282168</v>
      </c>
      <c r="AK814" s="354">
        <v>14.408943474537701</v>
      </c>
      <c r="AL814" s="354">
        <v>10.93</v>
      </c>
      <c r="AM814" s="354">
        <v>1.35</v>
      </c>
      <c r="AN814" s="354">
        <v>7.78</v>
      </c>
      <c r="AO814" s="354">
        <v>11.664140556751985</v>
      </c>
      <c r="AP814" s="354">
        <v>20.432409882079529</v>
      </c>
      <c r="AQ814" s="354">
        <v>22.014267044759471</v>
      </c>
      <c r="AR814" s="354">
        <v>22.014267044759471</v>
      </c>
      <c r="AS814" s="354">
        <v>0.37269092869483877</v>
      </c>
      <c r="AT814" s="354">
        <v>15.91</v>
      </c>
      <c r="AU814" s="354">
        <v>4.8499999999999996</v>
      </c>
      <c r="AV814" s="354">
        <v>28.99</v>
      </c>
      <c r="AW814" s="354">
        <v>1364.58</v>
      </c>
      <c r="AX814" s="354">
        <v>1709.96</v>
      </c>
      <c r="AY814" s="374">
        <v>0.28990833666542837</v>
      </c>
      <c r="AZ814" s="374">
        <v>-0.15664351595121265</v>
      </c>
      <c r="BA814" s="374">
        <v>0.27561843830048227</v>
      </c>
      <c r="BB814" s="374">
        <v>-0.28761061946902644</v>
      </c>
      <c r="BC814" s="374">
        <v>0.27561843830048227</v>
      </c>
      <c r="BD814" s="354">
        <v>2.5</v>
      </c>
      <c r="BE814" s="374">
        <v>5.0189307687335462E-2</v>
      </c>
      <c r="BF814" s="374">
        <v>1.3313838929704103E-2</v>
      </c>
      <c r="BG814" s="354">
        <v>1.44</v>
      </c>
      <c r="BH814" s="354">
        <v>5.39</v>
      </c>
      <c r="BI814" s="354">
        <v>1.37</v>
      </c>
      <c r="BJ814" s="354">
        <v>5.07</v>
      </c>
      <c r="BK814" s="374">
        <v>0</v>
      </c>
      <c r="BL814" s="374">
        <v>0</v>
      </c>
      <c r="BM814" s="354">
        <v>4.2699999999999996</v>
      </c>
      <c r="BN814" s="354">
        <v>4.8899999999999997</v>
      </c>
      <c r="BO814" s="374">
        <v>2.1687407190022014</v>
      </c>
      <c r="BP814" s="374">
        <v>1.8244066991935586E-2</v>
      </c>
      <c r="BQ814" s="374">
        <v>6.9401341032888211E-2</v>
      </c>
      <c r="BR814" s="354">
        <v>949.26</v>
      </c>
      <c r="BS814" s="354">
        <v>1344.58</v>
      </c>
      <c r="BT814" s="354">
        <v>1213.96</v>
      </c>
      <c r="BU814" s="354">
        <v>7475.7</v>
      </c>
      <c r="BV814" s="354">
        <v>844.06</v>
      </c>
      <c r="BW814" s="354">
        <v>-15.66</v>
      </c>
      <c r="BX814" s="354">
        <v>14.66</v>
      </c>
      <c r="BY814" s="354">
        <v>14.66</v>
      </c>
      <c r="BZ814" s="354">
        <v>2.4473371986299837</v>
      </c>
      <c r="CA814" s="354">
        <v>42.33</v>
      </c>
      <c r="CB814" s="354">
        <v>0.45002483594018139</v>
      </c>
      <c r="CC814" s="354">
        <v>7.0588354432451457</v>
      </c>
      <c r="CD814" s="354">
        <v>0.73</v>
      </c>
      <c r="CE814" s="354"/>
      <c r="CF814" s="354">
        <v>2.68</v>
      </c>
      <c r="CG814" s="354">
        <v>2.68</v>
      </c>
      <c r="CH814" s="353">
        <v>0.02</v>
      </c>
      <c r="CI814" s="355">
        <v>10110.16</v>
      </c>
    </row>
    <row r="815" spans="1:87" ht="13.5" thickBot="1">
      <c r="A815" s="353" t="s">
        <v>1862</v>
      </c>
      <c r="B815" s="353" t="s">
        <v>1863</v>
      </c>
      <c r="C815" s="353" t="s">
        <v>96</v>
      </c>
      <c r="D815" s="353" t="s">
        <v>123</v>
      </c>
      <c r="E815" s="353" t="s">
        <v>124</v>
      </c>
      <c r="F815" s="353" t="s">
        <v>105</v>
      </c>
      <c r="G815" s="353">
        <v>12</v>
      </c>
      <c r="H815" s="353">
        <v>202112</v>
      </c>
      <c r="I815" s="353">
        <v>20221101</v>
      </c>
      <c r="J815" s="353">
        <v>20230214</v>
      </c>
      <c r="K815" s="354">
        <v>40876.980000000003</v>
      </c>
      <c r="L815" s="354">
        <v>47.47</v>
      </c>
      <c r="M815" s="354">
        <v>861</v>
      </c>
      <c r="N815" s="354">
        <v>1.55</v>
      </c>
      <c r="O815" s="354">
        <v>0.84</v>
      </c>
      <c r="P815" s="354">
        <v>0.88</v>
      </c>
      <c r="Q815" s="354">
        <v>0.87</v>
      </c>
      <c r="R815" s="354">
        <v>10.71</v>
      </c>
      <c r="S815" s="354">
        <v>2.15</v>
      </c>
      <c r="T815" s="354">
        <v>14.4</v>
      </c>
      <c r="U815" s="354">
        <v>4.13</v>
      </c>
      <c r="V815" s="354">
        <v>4.07</v>
      </c>
      <c r="W815" s="354">
        <v>3.86</v>
      </c>
      <c r="X815" s="354">
        <v>4.03</v>
      </c>
      <c r="Y815" s="374">
        <f t="shared" si="28"/>
        <v>-5.1597051597051746E-2</v>
      </c>
      <c r="Z815" s="374">
        <f t="shared" si="29"/>
        <v>4.4041450777202229E-2</v>
      </c>
      <c r="AA815" s="354">
        <v>18.71</v>
      </c>
      <c r="AB815" s="354">
        <v>5.19</v>
      </c>
      <c r="AC815" s="354">
        <v>10.39</v>
      </c>
      <c r="AD815" s="354">
        <v>12.29</v>
      </c>
      <c r="AE815" s="354">
        <v>11.77</v>
      </c>
      <c r="AF815" s="354">
        <v>2.37</v>
      </c>
      <c r="AG815" s="354">
        <v>10.644329684473828</v>
      </c>
      <c r="AH815" s="354">
        <v>1.1053753421570112</v>
      </c>
      <c r="AI815" s="354">
        <v>-10.772158369715264</v>
      </c>
      <c r="AJ815" s="354">
        <v>-10.904374881555674</v>
      </c>
      <c r="AK815" s="354">
        <v>-4.3241102109076426</v>
      </c>
      <c r="AL815" s="354">
        <v>6.45</v>
      </c>
      <c r="AM815" s="354">
        <v>0.8</v>
      </c>
      <c r="AN815" s="354">
        <v>5.64</v>
      </c>
      <c r="AO815" s="354">
        <v>3.4221885066468896</v>
      </c>
      <c r="AP815" s="354">
        <v>11.766916857072628</v>
      </c>
      <c r="AQ815" s="354">
        <v>-3.381578830996105</v>
      </c>
      <c r="AR815" s="354">
        <v>-3.3405768879774422</v>
      </c>
      <c r="AS815" s="354">
        <v>141.9507442975364</v>
      </c>
      <c r="AT815" s="354">
        <v>59.06</v>
      </c>
      <c r="AU815" s="354">
        <v>36.43</v>
      </c>
      <c r="AV815" s="354">
        <v>283.75</v>
      </c>
      <c r="AW815" s="354">
        <v>16236.15</v>
      </c>
      <c r="AX815" s="354">
        <v>3483.73</v>
      </c>
      <c r="AY815" s="374">
        <v>2.8375245308848656</v>
      </c>
      <c r="AZ815" s="374">
        <v>1.3303146203088223</v>
      </c>
      <c r="BA815" s="374">
        <v>2.7058775936055923</v>
      </c>
      <c r="BB815" s="374">
        <v>1.2695652173913043</v>
      </c>
      <c r="BC815" s="374">
        <v>2.7058775936055923</v>
      </c>
      <c r="BD815" s="354">
        <v>6.99</v>
      </c>
      <c r="BE815" s="374">
        <v>0</v>
      </c>
      <c r="BF815" s="374">
        <v>2.8436655987478516E-3</v>
      </c>
      <c r="BG815" s="354">
        <v>4</v>
      </c>
      <c r="BH815" s="354">
        <v>3.19</v>
      </c>
      <c r="BI815" s="354">
        <v>1.42</v>
      </c>
      <c r="BJ815" s="354">
        <v>2.31</v>
      </c>
      <c r="BK815" s="374">
        <v>1.2273910882346724E-2</v>
      </c>
      <c r="BL815" s="374">
        <v>-1.2421309350579954E-2</v>
      </c>
      <c r="BM815" s="354">
        <v>1.31</v>
      </c>
      <c r="BN815" s="354">
        <v>1.82</v>
      </c>
      <c r="BO815" s="374">
        <v>0.55184874923087757</v>
      </c>
      <c r="BP815" s="374">
        <v>2.3730685748325701E-2</v>
      </c>
      <c r="BQ815" s="374">
        <v>-0.2340999330518608</v>
      </c>
      <c r="BR815" s="354">
        <v>14780.48</v>
      </c>
      <c r="BS815" s="354">
        <v>15167.35</v>
      </c>
      <c r="BT815" s="354">
        <v>4302.46</v>
      </c>
      <c r="BU815" s="354">
        <v>38577.760000000002</v>
      </c>
      <c r="BV815" s="354">
        <v>4666.4799999999996</v>
      </c>
      <c r="BW815" s="354">
        <v>133.03</v>
      </c>
      <c r="BX815" s="354">
        <v>-5.75</v>
      </c>
      <c r="BY815" s="354">
        <v>51.97</v>
      </c>
      <c r="BZ815" s="354">
        <v>-8.2511254607940218E-2</v>
      </c>
      <c r="CA815" s="354">
        <v>43.69</v>
      </c>
      <c r="CB815" s="354">
        <v>0.80475845810893154</v>
      </c>
      <c r="CC815" s="354">
        <v>-3.2797367551931487</v>
      </c>
      <c r="CD815" s="354">
        <v>0.79</v>
      </c>
      <c r="CE815" s="354">
        <v>0.08</v>
      </c>
      <c r="CF815" s="354">
        <v>7.0000000000000007E-2</v>
      </c>
      <c r="CG815" s="354">
        <v>0.06</v>
      </c>
      <c r="CH815" s="355">
        <v>1118.3800000000001</v>
      </c>
      <c r="CI815" s="355">
        <v>56938.35</v>
      </c>
    </row>
    <row r="816" spans="1:87" ht="13.5" thickBot="1">
      <c r="A816" s="353" t="s">
        <v>1864</v>
      </c>
      <c r="B816" s="353" t="s">
        <v>1865</v>
      </c>
      <c r="C816" s="353" t="s">
        <v>108</v>
      </c>
      <c r="D816" s="353" t="s">
        <v>97</v>
      </c>
      <c r="E816" s="353" t="s">
        <v>1390</v>
      </c>
      <c r="F816" s="353" t="s">
        <v>99</v>
      </c>
      <c r="G816" s="353">
        <v>6</v>
      </c>
      <c r="H816" s="353">
        <v>202206</v>
      </c>
      <c r="I816" s="353">
        <v>20221026</v>
      </c>
      <c r="J816" s="353">
        <v>20230126</v>
      </c>
      <c r="K816" s="354">
        <v>54526.13</v>
      </c>
      <c r="L816" s="354">
        <v>384.75</v>
      </c>
      <c r="M816" s="354">
        <v>142</v>
      </c>
      <c r="N816" s="354">
        <v>1.37</v>
      </c>
      <c r="O816" s="354">
        <v>6.22</v>
      </c>
      <c r="P816" s="354">
        <v>7</v>
      </c>
      <c r="Q816" s="354">
        <v>5.67</v>
      </c>
      <c r="R816" s="354">
        <v>13.5</v>
      </c>
      <c r="S816" s="354">
        <v>6.41</v>
      </c>
      <c r="T816" s="354">
        <v>7.43</v>
      </c>
      <c r="U816" s="354">
        <v>23.59</v>
      </c>
      <c r="V816" s="354">
        <v>20.89</v>
      </c>
      <c r="W816" s="354">
        <v>24.43</v>
      </c>
      <c r="X816" s="354">
        <v>17.12</v>
      </c>
      <c r="Y816" s="374">
        <f t="shared" si="28"/>
        <v>0.16945907132599336</v>
      </c>
      <c r="Z816" s="374">
        <f t="shared" si="29"/>
        <v>-0.29922226770364302</v>
      </c>
      <c r="AA816" s="354">
        <v>27.23</v>
      </c>
      <c r="AB816" s="354">
        <v>3.78</v>
      </c>
      <c r="AC816" s="354">
        <v>16.309999999999999</v>
      </c>
      <c r="AD816" s="354">
        <v>15.75</v>
      </c>
      <c r="AE816" s="354">
        <v>22.48</v>
      </c>
      <c r="AF816" s="354">
        <v>4.17</v>
      </c>
      <c r="AG816" s="354">
        <v>69.467238717046584</v>
      </c>
      <c r="AH816" s="354">
        <v>23.122076585183567</v>
      </c>
      <c r="AI816" s="354">
        <v>24.398747787829009</v>
      </c>
      <c r="AJ816" s="354">
        <v>22.12335276988486</v>
      </c>
      <c r="AK816" s="354">
        <v>15.801630614515451</v>
      </c>
      <c r="AL816" s="354">
        <v>15.29</v>
      </c>
      <c r="AM816" s="354">
        <v>25.94</v>
      </c>
      <c r="AN816" s="354">
        <v>5.53</v>
      </c>
      <c r="AO816" s="354">
        <v>6.0172441709788682</v>
      </c>
      <c r="AP816" s="354">
        <v>13.567729965959789</v>
      </c>
      <c r="AQ816" s="354">
        <v>17.132081567426201</v>
      </c>
      <c r="AR816" s="354">
        <v>18.894122495444961</v>
      </c>
      <c r="AS816" s="354">
        <v>20.824514027455599</v>
      </c>
      <c r="AT816" s="354">
        <v>14.83</v>
      </c>
      <c r="AU816" s="354">
        <v>22.31</v>
      </c>
      <c r="AV816" s="354">
        <v>33.14</v>
      </c>
      <c r="AW816" s="354">
        <v>9211.8799999999992</v>
      </c>
      <c r="AX816" s="354">
        <v>10207.950000000001</v>
      </c>
      <c r="AY816" s="374">
        <v>0.19156541099995453</v>
      </c>
      <c r="AZ816" s="374">
        <v>0.70801908307548167</v>
      </c>
      <c r="BA816" s="374">
        <v>0.41483355601671545</v>
      </c>
      <c r="BB816" s="374">
        <v>0.73840206185567014</v>
      </c>
      <c r="BC816" s="374">
        <v>0.41483355601671545</v>
      </c>
      <c r="BD816" s="354">
        <v>120.41</v>
      </c>
      <c r="BE816" s="374">
        <v>0.39522938440878308</v>
      </c>
      <c r="BF816" s="374">
        <v>0.2734593390524363</v>
      </c>
      <c r="BG816" s="354">
        <v>44.13</v>
      </c>
      <c r="BH816" s="354">
        <v>32.729999999999997</v>
      </c>
      <c r="BI816" s="354">
        <v>28.33</v>
      </c>
      <c r="BJ816" s="354">
        <v>21.66</v>
      </c>
      <c r="BK816" s="374">
        <v>-9.3258680229449914E-2</v>
      </c>
      <c r="BL816" s="374">
        <v>-3.2754936858974133E-2</v>
      </c>
      <c r="BM816" s="354">
        <v>1.35</v>
      </c>
      <c r="BN816" s="354">
        <v>1.9</v>
      </c>
      <c r="BO816" s="374">
        <v>0.20326894008350965</v>
      </c>
      <c r="BP816" s="374">
        <v>5.9973223492202021E-2</v>
      </c>
      <c r="BQ816" s="374">
        <v>5.7382769024964628E-2</v>
      </c>
      <c r="BR816" s="354">
        <v>3649.58</v>
      </c>
      <c r="BS816" s="354">
        <v>4012.92</v>
      </c>
      <c r="BT816" s="354">
        <v>3568.74</v>
      </c>
      <c r="BU816" s="354">
        <v>6660.72</v>
      </c>
      <c r="BV816" s="354">
        <v>3321.81</v>
      </c>
      <c r="BW816" s="354">
        <v>59.83</v>
      </c>
      <c r="BX816" s="354">
        <v>33.28</v>
      </c>
      <c r="BY816" s="354">
        <v>35.520000000000003</v>
      </c>
      <c r="BZ816" s="354">
        <v>20.089827005121627</v>
      </c>
      <c r="CA816" s="354">
        <v>75.02</v>
      </c>
      <c r="CB816" s="354">
        <v>0.83982553027160423</v>
      </c>
      <c r="CC816" s="354">
        <v>1.0536489212360669</v>
      </c>
      <c r="CD816" s="354">
        <v>3</v>
      </c>
      <c r="CE816" s="354">
        <v>2.4300000000000002</v>
      </c>
      <c r="CF816" s="354">
        <v>1.75</v>
      </c>
      <c r="CG816" s="354">
        <v>1.1200000000000001</v>
      </c>
      <c r="CH816" s="353" t="s">
        <v>100</v>
      </c>
      <c r="CI816" s="355">
        <v>1399.09</v>
      </c>
    </row>
    <row r="817" spans="1:87" ht="13.5" thickBot="1">
      <c r="A817" s="353" t="s">
        <v>1866</v>
      </c>
      <c r="B817" s="353" t="s">
        <v>1867</v>
      </c>
      <c r="C817" s="353" t="s">
        <v>96</v>
      </c>
      <c r="D817" s="353" t="s">
        <v>143</v>
      </c>
      <c r="E817" s="353" t="s">
        <v>170</v>
      </c>
      <c r="F817" s="353" t="s">
        <v>99</v>
      </c>
      <c r="G817" s="353">
        <v>12</v>
      </c>
      <c r="H817" s="353">
        <v>202112</v>
      </c>
      <c r="I817" s="353">
        <v>20221025</v>
      </c>
      <c r="J817" s="353">
        <v>20230125</v>
      </c>
      <c r="K817" s="354">
        <v>46040.67</v>
      </c>
      <c r="L817" s="354">
        <v>136.41999999999999</v>
      </c>
      <c r="M817" s="354">
        <v>337</v>
      </c>
      <c r="N817" s="354">
        <v>0.42</v>
      </c>
      <c r="O817" s="354">
        <v>1.48</v>
      </c>
      <c r="P817" s="354">
        <v>1.5</v>
      </c>
      <c r="Q817" s="354">
        <v>1.49</v>
      </c>
      <c r="R817" s="354">
        <v>-5.41</v>
      </c>
      <c r="S817" s="354">
        <v>-0.74</v>
      </c>
      <c r="T817" s="354">
        <v>1.29</v>
      </c>
      <c r="U817" s="354">
        <v>5.39</v>
      </c>
      <c r="V817" s="354">
        <v>6.15</v>
      </c>
      <c r="W817" s="354">
        <v>5.59</v>
      </c>
      <c r="X817" s="354">
        <v>6.35</v>
      </c>
      <c r="Y817" s="374">
        <f t="shared" si="28"/>
        <v>-9.1056910569105809E-2</v>
      </c>
      <c r="Z817" s="374">
        <f t="shared" si="29"/>
        <v>0.13595706618962433</v>
      </c>
      <c r="AA817" s="354">
        <v>-1.65</v>
      </c>
      <c r="AB817" s="354">
        <v>4.6100000000000003</v>
      </c>
      <c r="AC817" s="354">
        <v>25.31</v>
      </c>
      <c r="AD817" s="354">
        <v>24.38</v>
      </c>
      <c r="AE817" s="354">
        <v>21.48</v>
      </c>
      <c r="AF817" s="354">
        <v>5.28</v>
      </c>
      <c r="AG817" s="354">
        <v>59.763033175355453</v>
      </c>
      <c r="AH817" s="354">
        <v>5.2843601895734595</v>
      </c>
      <c r="AI817" s="354">
        <v>8.3056872037914697</v>
      </c>
      <c r="AJ817" s="354">
        <v>5.4857819905213274</v>
      </c>
      <c r="AK817" s="354">
        <v>16.292450784593434</v>
      </c>
      <c r="AL817" s="354">
        <v>16.059999999999999</v>
      </c>
      <c r="AM817" s="354">
        <v>78.97</v>
      </c>
      <c r="AN817" s="354">
        <v>2.2799999999999998</v>
      </c>
      <c r="AO817" s="354">
        <v>2.6719385408406029</v>
      </c>
      <c r="AP817" s="354">
        <v>16.511188973966309</v>
      </c>
      <c r="AQ817" s="354">
        <v>19.225760342368044</v>
      </c>
      <c r="AR817" s="354">
        <v>29.10854859611231</v>
      </c>
      <c r="AS817" s="354">
        <v>1.0722748815165877</v>
      </c>
      <c r="AT817" s="354">
        <v>1.73</v>
      </c>
      <c r="AU817" s="354">
        <v>1.87</v>
      </c>
      <c r="AV817" s="354">
        <v>1.57</v>
      </c>
      <c r="AW817" s="354">
        <v>19440</v>
      </c>
      <c r="AX817" s="354">
        <v>20103.330000000002</v>
      </c>
      <c r="AY817" s="374">
        <v>1.5673981191222569E-2</v>
      </c>
      <c r="AZ817" s="374">
        <v>-0.22874149659863943</v>
      </c>
      <c r="BA817" s="374">
        <v>-0.21054254007398271</v>
      </c>
      <c r="BB817" s="374">
        <v>-0.20627746714703188</v>
      </c>
      <c r="BC817" s="374">
        <v>-0.21054254007398271</v>
      </c>
      <c r="BD817" s="354">
        <v>250.21</v>
      </c>
      <c r="BE817" s="374">
        <v>0.23404455305949809</v>
      </c>
      <c r="BF817" s="374">
        <v>0.10512669416617559</v>
      </c>
      <c r="BG817" s="354">
        <v>21.16</v>
      </c>
      <c r="BH817" s="354">
        <v>31.99</v>
      </c>
      <c r="BI817" s="354">
        <v>10.07</v>
      </c>
      <c r="BJ817" s="354">
        <v>14.46</v>
      </c>
      <c r="BK817" s="374">
        <v>-0.33951497860199714</v>
      </c>
      <c r="BL817" s="374">
        <v>-4.7184773988897699E-2</v>
      </c>
      <c r="BM817" s="354">
        <v>3.4</v>
      </c>
      <c r="BN817" s="354">
        <v>3.34</v>
      </c>
      <c r="BO817" s="374">
        <v>0.87806278026905826</v>
      </c>
      <c r="BP817" s="374">
        <v>3.9050843848458909E-2</v>
      </c>
      <c r="BQ817" s="374">
        <v>4.0539328927884477E-2</v>
      </c>
      <c r="BR817" s="354">
        <v>2481</v>
      </c>
      <c r="BS817" s="354">
        <v>3247</v>
      </c>
      <c r="BT817" s="354">
        <v>2861</v>
      </c>
      <c r="BU817" s="354">
        <v>8141</v>
      </c>
      <c r="BV817" s="354">
        <v>1814</v>
      </c>
      <c r="BW817" s="354">
        <v>-22.87</v>
      </c>
      <c r="BX817" s="354">
        <v>8.84</v>
      </c>
      <c r="BY817" s="354">
        <v>9.0399999999999991</v>
      </c>
      <c r="BZ817" s="354">
        <v>9.2222222222222197</v>
      </c>
      <c r="CA817" s="354">
        <v>92.9</v>
      </c>
      <c r="CB817" s="354">
        <v>0.96731329894595197</v>
      </c>
      <c r="CC817" s="354">
        <v>2.5191424196018377</v>
      </c>
      <c r="CD817" s="354">
        <v>13.08</v>
      </c>
      <c r="CE817" s="354">
        <v>0.78</v>
      </c>
      <c r="CF817" s="354">
        <v>0.49</v>
      </c>
      <c r="CG817" s="354">
        <v>0.17</v>
      </c>
      <c r="CH817" s="353" t="s">
        <v>100</v>
      </c>
      <c r="CI817" s="353">
        <v>737</v>
      </c>
    </row>
    <row r="818" spans="1:87" ht="13.5" thickBot="1">
      <c r="A818" s="353" t="s">
        <v>1868</v>
      </c>
      <c r="B818" s="353" t="s">
        <v>1869</v>
      </c>
      <c r="C818" s="353" t="s">
        <v>96</v>
      </c>
      <c r="D818" s="353" t="s">
        <v>116</v>
      </c>
      <c r="E818" s="353" t="s">
        <v>957</v>
      </c>
      <c r="F818" s="353" t="s">
        <v>99</v>
      </c>
      <c r="G818" s="353">
        <v>12</v>
      </c>
      <c r="H818" s="353">
        <v>202112</v>
      </c>
      <c r="I818" s="353">
        <v>20221019</v>
      </c>
      <c r="J818" s="353">
        <v>20230118</v>
      </c>
      <c r="K818" s="354">
        <v>40369.440000000002</v>
      </c>
      <c r="L818" s="354">
        <v>17.96</v>
      </c>
      <c r="M818" s="354">
        <v>2248</v>
      </c>
      <c r="N818" s="354">
        <v>0.96</v>
      </c>
      <c r="O818" s="354">
        <v>0.28999999999999998</v>
      </c>
      <c r="P818" s="354">
        <v>0.3</v>
      </c>
      <c r="Q818" s="354">
        <v>0.28999999999999998</v>
      </c>
      <c r="R818" s="354">
        <v>-13.79</v>
      </c>
      <c r="S818" s="354">
        <v>0</v>
      </c>
      <c r="T818" s="354">
        <v>2.14</v>
      </c>
      <c r="U818" s="354">
        <v>1.1100000000000001</v>
      </c>
      <c r="V818" s="354">
        <v>1.31</v>
      </c>
      <c r="W818" s="354">
        <v>1.1599999999999999</v>
      </c>
      <c r="X818" s="354">
        <v>1.1000000000000001</v>
      </c>
      <c r="Y818" s="374">
        <f t="shared" si="28"/>
        <v>-0.11450381679389321</v>
      </c>
      <c r="Z818" s="374">
        <f t="shared" si="29"/>
        <v>-5.1724137931034364E-2</v>
      </c>
      <c r="AA818" s="354">
        <v>11.22</v>
      </c>
      <c r="AB818" s="354">
        <v>3</v>
      </c>
      <c r="AC818" s="354">
        <v>16.18</v>
      </c>
      <c r="AD818" s="354">
        <v>15.54</v>
      </c>
      <c r="AE818" s="354">
        <v>16.36</v>
      </c>
      <c r="AF818" s="354">
        <v>5.18</v>
      </c>
      <c r="AG818" s="354">
        <v>8.4536173990235248</v>
      </c>
      <c r="AH818" s="354">
        <v>1.1162893919218819</v>
      </c>
      <c r="AI818" s="354">
        <v>2.1442521083000443</v>
      </c>
      <c r="AJ818" s="354">
        <v>1.4647137150466043</v>
      </c>
      <c r="AK818" s="354">
        <v>8.2499627406334106</v>
      </c>
      <c r="AL818" s="354">
        <v>7.81</v>
      </c>
      <c r="AM818" s="354">
        <v>1.26</v>
      </c>
      <c r="AN818" s="354">
        <v>2.12</v>
      </c>
      <c r="AO818" s="354">
        <v>3.7222288144492288</v>
      </c>
      <c r="AP818" s="354">
        <v>18.351946673569763</v>
      </c>
      <c r="AQ818" s="354">
        <v>14.674719519768164</v>
      </c>
      <c r="AR818" s="354">
        <v>21.482900000000001</v>
      </c>
      <c r="AS818" s="354">
        <v>0.21438082556591212</v>
      </c>
      <c r="AT818" s="354">
        <v>14.3</v>
      </c>
      <c r="AU818" s="354">
        <v>4.5</v>
      </c>
      <c r="AV818" s="354">
        <v>41.97</v>
      </c>
      <c r="AW818" s="354">
        <v>16610</v>
      </c>
      <c r="AX818" s="354">
        <v>19372.97</v>
      </c>
      <c r="AY818" s="374">
        <v>0.41965811965811967</v>
      </c>
      <c r="AZ818" s="374">
        <v>13.991596638655462</v>
      </c>
      <c r="BA818" s="374">
        <v>0.86923076923076925</v>
      </c>
      <c r="BB818" s="374">
        <v>14.6</v>
      </c>
      <c r="BC818" s="374">
        <v>0.86923076923076925</v>
      </c>
      <c r="BD818" s="354">
        <v>7.97</v>
      </c>
      <c r="BE818" s="374">
        <v>6.1258693064344338E-2</v>
      </c>
      <c r="BF818" s="374">
        <v>3.692176695978977E-2</v>
      </c>
      <c r="BG818" s="354">
        <v>4.1500000000000004</v>
      </c>
      <c r="BH818" s="354">
        <v>3.4</v>
      </c>
      <c r="BI818" s="354">
        <v>3.64</v>
      </c>
      <c r="BJ818" s="354">
        <v>3.04</v>
      </c>
      <c r="BK818" s="374">
        <v>-0.31691161250258748</v>
      </c>
      <c r="BL818" s="374">
        <v>-8.0384332668276798E-2</v>
      </c>
      <c r="BM818" s="354">
        <v>6.18</v>
      </c>
      <c r="BN818" s="354">
        <v>5.6</v>
      </c>
      <c r="BO818" s="374">
        <v>0.98854294234592444</v>
      </c>
      <c r="BP818" s="374">
        <v>6.3102848610620793E-2</v>
      </c>
      <c r="BQ818" s="374">
        <v>8.2798966367812574E-2</v>
      </c>
      <c r="BR818" s="354">
        <v>3711</v>
      </c>
      <c r="BS818" s="354">
        <v>5924</v>
      </c>
      <c r="BT818" s="354">
        <v>5217</v>
      </c>
      <c r="BU818" s="354">
        <v>30674</v>
      </c>
      <c r="BV818" s="354">
        <v>1784</v>
      </c>
      <c r="BW818" s="354">
        <v>1399.16</v>
      </c>
      <c r="BX818" s="354">
        <v>13.2</v>
      </c>
      <c r="BY818" s="354">
        <v>13.32</v>
      </c>
      <c r="BZ818" s="354">
        <v>-2.6842827728208647</v>
      </c>
      <c r="CA818" s="354">
        <v>47.53</v>
      </c>
      <c r="CB818" s="354">
        <v>0.54087610012572862</v>
      </c>
      <c r="CC818" s="354">
        <v>8.0346880662697391</v>
      </c>
      <c r="CD818" s="354">
        <v>0.91</v>
      </c>
      <c r="CE818" s="354">
        <v>0.62</v>
      </c>
      <c r="CF818" s="354">
        <v>0.56000000000000005</v>
      </c>
      <c r="CG818" s="354">
        <v>0.28000000000000003</v>
      </c>
      <c r="CH818" s="353" t="s">
        <v>100</v>
      </c>
      <c r="CI818" s="355">
        <v>31921</v>
      </c>
    </row>
    <row r="819" spans="1:87" ht="13.5" thickBot="1">
      <c r="A819" s="353" t="s">
        <v>1870</v>
      </c>
      <c r="B819" s="353" t="s">
        <v>1871</v>
      </c>
      <c r="C819" s="353" t="s">
        <v>96</v>
      </c>
      <c r="D819" s="353" t="s">
        <v>123</v>
      </c>
      <c r="E819" s="353" t="s">
        <v>180</v>
      </c>
      <c r="F819" s="353" t="s">
        <v>105</v>
      </c>
      <c r="G819" s="353">
        <v>12</v>
      </c>
      <c r="H819" s="353">
        <v>202112</v>
      </c>
      <c r="I819" s="353">
        <v>20221102</v>
      </c>
      <c r="J819" s="353">
        <v>20230130</v>
      </c>
      <c r="K819" s="354">
        <v>3271.56</v>
      </c>
      <c r="L819" s="354">
        <v>51.21</v>
      </c>
      <c r="M819" s="354">
        <v>64</v>
      </c>
      <c r="N819" s="354">
        <v>0.84</v>
      </c>
      <c r="O819" s="354">
        <v>-0.43</v>
      </c>
      <c r="P819" s="354">
        <v>-0.09</v>
      </c>
      <c r="Q819" s="354">
        <v>0</v>
      </c>
      <c r="R819" s="354">
        <v>-11.63</v>
      </c>
      <c r="S819" s="354">
        <v>-26.53</v>
      </c>
      <c r="T819" s="354">
        <v>-111.62</v>
      </c>
      <c r="U819" s="354">
        <v>-4.09</v>
      </c>
      <c r="V819" s="354">
        <v>-1.82</v>
      </c>
      <c r="W819" s="354">
        <v>-2.13</v>
      </c>
      <c r="X819" s="354">
        <v>2.35</v>
      </c>
      <c r="Y819" s="374">
        <f t="shared" si="28"/>
        <v>0.17032967032967017</v>
      </c>
      <c r="Z819" s="374">
        <f t="shared" si="29"/>
        <v>-2.103286384976526</v>
      </c>
      <c r="AA819" s="354">
        <v>-9.7200000000000006</v>
      </c>
      <c r="AB819" s="354"/>
      <c r="AC819" s="354"/>
      <c r="AD819" s="354"/>
      <c r="AE819" s="354">
        <v>21.79</v>
      </c>
      <c r="AF819" s="354"/>
      <c r="AG819" s="354">
        <v>88.436056387466394</v>
      </c>
      <c r="AH819" s="354">
        <v>-2.7814515572994689</v>
      </c>
      <c r="AI819" s="354">
        <v>-1.990109001560747</v>
      </c>
      <c r="AJ819" s="354">
        <v>-2.2079240812591276</v>
      </c>
      <c r="AK819" s="354">
        <v>-25.641811559055117</v>
      </c>
      <c r="AL819" s="354"/>
      <c r="AM819" s="354">
        <v>1.34</v>
      </c>
      <c r="AN819" s="354">
        <v>0.56999999999999995</v>
      </c>
      <c r="AO819" s="354">
        <v>0.53287087461903748</v>
      </c>
      <c r="AP819" s="354">
        <v>-35.758740404280616</v>
      </c>
      <c r="AQ819" s="354">
        <v>-23.679606834645668</v>
      </c>
      <c r="AR819" s="354">
        <v>-21.343577487579843</v>
      </c>
      <c r="AS819" s="354">
        <v>7.4464550987532832</v>
      </c>
      <c r="AT819" s="354">
        <v>38.18</v>
      </c>
      <c r="AU819" s="354">
        <v>17.260000000000002</v>
      </c>
      <c r="AV819" s="354">
        <v>11.28</v>
      </c>
      <c r="AW819" s="354">
        <v>5793</v>
      </c>
      <c r="AX819" s="354">
        <v>5660.23</v>
      </c>
      <c r="AY819" s="374">
        <v>0.10296492847254268</v>
      </c>
      <c r="AZ819" s="374">
        <v>-1.2939741400341549</v>
      </c>
      <c r="BA819" s="374">
        <v>0</v>
      </c>
      <c r="BB819" s="374">
        <v>-1.299679487179487</v>
      </c>
      <c r="BC819" s="374">
        <v>0</v>
      </c>
      <c r="BD819" s="354">
        <v>-8.23</v>
      </c>
      <c r="BE819" s="374">
        <v>0</v>
      </c>
      <c r="BF819" s="374">
        <v>-1.318937716417245E-2</v>
      </c>
      <c r="BG819" s="354">
        <v>-5.81</v>
      </c>
      <c r="BH819" s="354">
        <v>4.37</v>
      </c>
      <c r="BI819" s="354">
        <v>-1.83</v>
      </c>
      <c r="BJ819" s="354">
        <v>1.59</v>
      </c>
      <c r="BK819" s="374">
        <v>0.29606299212598425</v>
      </c>
      <c r="BL819" s="374">
        <v>-6.6624140619462755E-3</v>
      </c>
      <c r="BM819" s="354">
        <v>2.42</v>
      </c>
      <c r="BN819" s="354">
        <v>1.68</v>
      </c>
      <c r="BO819" s="374">
        <v>-0.44581038873239442</v>
      </c>
      <c r="BP819" s="374">
        <v>-5.4506203356838506E-2</v>
      </c>
      <c r="BQ819" s="374">
        <v>-4.3267177763259411E-2</v>
      </c>
      <c r="BR819" s="354">
        <v>-25.9</v>
      </c>
      <c r="BS819" s="354">
        <v>-14.4</v>
      </c>
      <c r="BT819" s="354">
        <v>-207.3</v>
      </c>
      <c r="BU819" s="354">
        <v>1121.9000000000001</v>
      </c>
      <c r="BV819" s="354">
        <v>-120.5</v>
      </c>
      <c r="BW819" s="354">
        <v>-129.4</v>
      </c>
      <c r="BX819" s="354">
        <v>-6.17</v>
      </c>
      <c r="BY819" s="354">
        <v>-4.59</v>
      </c>
      <c r="BZ819" s="354">
        <v>0</v>
      </c>
      <c r="CA819" s="354">
        <v>36.26</v>
      </c>
      <c r="CB819" s="354">
        <v>0.81887084070204641</v>
      </c>
      <c r="CC819" s="354">
        <v>2.9631391200951249</v>
      </c>
      <c r="CD819" s="354">
        <v>0.56999999999999995</v>
      </c>
      <c r="CE819" s="354">
        <v>0.23</v>
      </c>
      <c r="CF819" s="354">
        <v>0.22</v>
      </c>
      <c r="CG819" s="354">
        <v>0.05</v>
      </c>
      <c r="CH819" s="353" t="s">
        <v>100</v>
      </c>
      <c r="CI819" s="355">
        <v>4007.7</v>
      </c>
    </row>
    <row r="820" spans="1:87" ht="13.5" thickBot="1">
      <c r="A820" s="353" t="s">
        <v>1872</v>
      </c>
      <c r="B820" s="353" t="s">
        <v>1873</v>
      </c>
      <c r="C820" s="353" t="s">
        <v>96</v>
      </c>
      <c r="D820" s="353" t="s">
        <v>123</v>
      </c>
      <c r="E820" s="353" t="s">
        <v>485</v>
      </c>
      <c r="F820" s="353" t="s">
        <v>105</v>
      </c>
      <c r="G820" s="353">
        <v>12</v>
      </c>
      <c r="H820" s="353">
        <v>202112</v>
      </c>
      <c r="I820" s="353">
        <v>20221102</v>
      </c>
      <c r="J820" s="353">
        <v>20230222</v>
      </c>
      <c r="K820" s="354">
        <v>4753.4399999999996</v>
      </c>
      <c r="L820" s="354">
        <v>12.07</v>
      </c>
      <c r="M820" s="354">
        <v>394</v>
      </c>
      <c r="N820" s="354">
        <v>0.92</v>
      </c>
      <c r="O820" s="354">
        <v>0.34</v>
      </c>
      <c r="P820" s="354">
        <v>0.4</v>
      </c>
      <c r="Q820" s="354">
        <v>0.41</v>
      </c>
      <c r="R820" s="354">
        <v>8.82</v>
      </c>
      <c r="S820" s="354">
        <v>3.23</v>
      </c>
      <c r="T820" s="354">
        <v>3.01</v>
      </c>
      <c r="U820" s="354">
        <v>1.35</v>
      </c>
      <c r="V820" s="354">
        <v>1.23</v>
      </c>
      <c r="W820" s="354">
        <v>1.4</v>
      </c>
      <c r="X820" s="354">
        <v>1.67</v>
      </c>
      <c r="Y820" s="374">
        <f t="shared" si="28"/>
        <v>0.13821138211382111</v>
      </c>
      <c r="Z820" s="374">
        <f t="shared" si="29"/>
        <v>0.19285714285714284</v>
      </c>
      <c r="AA820" s="354">
        <v>-5</v>
      </c>
      <c r="AB820" s="354"/>
      <c r="AC820" s="354">
        <v>8.94</v>
      </c>
      <c r="AD820" s="354">
        <v>8.59</v>
      </c>
      <c r="AE820" s="354">
        <v>7.22</v>
      </c>
      <c r="AF820" s="354"/>
      <c r="AG820" s="354">
        <v>1.2898611387141057</v>
      </c>
      <c r="AH820" s="354">
        <v>1.1387678860706902</v>
      </c>
      <c r="AI820" s="354">
        <v>-0.6346201002733175</v>
      </c>
      <c r="AJ820" s="354">
        <v>-0.6346201002733175</v>
      </c>
      <c r="AK820" s="354">
        <v>-18.578043769685667</v>
      </c>
      <c r="AL820" s="354">
        <v>10.94</v>
      </c>
      <c r="AM820" s="354">
        <v>0.81</v>
      </c>
      <c r="AN820" s="354">
        <v>4.1900000000000004</v>
      </c>
      <c r="AO820" s="354">
        <v>22.596078805280555</v>
      </c>
      <c r="AP820" s="354">
        <v>19.120283054487608</v>
      </c>
      <c r="AQ820" s="354">
        <v>-45.926380090546083</v>
      </c>
      <c r="AR820" s="354">
        <v>-45.926380090546083</v>
      </c>
      <c r="AS820" s="354">
        <v>0.91675445081214679</v>
      </c>
      <c r="AT820" s="354">
        <v>14.85</v>
      </c>
      <c r="AU820" s="354">
        <v>44.29</v>
      </c>
      <c r="AV820" s="354">
        <v>27.15</v>
      </c>
      <c r="AW820" s="354">
        <v>1021.4</v>
      </c>
      <c r="AX820" s="354">
        <v>1179.71</v>
      </c>
      <c r="AY820" s="374">
        <v>1.2724306957474041</v>
      </c>
      <c r="AZ820" s="374">
        <v>0.61160055707432814</v>
      </c>
      <c r="BA820" s="374">
        <v>0</v>
      </c>
      <c r="BB820" s="374">
        <v>0.24807139971575001</v>
      </c>
      <c r="BC820" s="374">
        <v>0</v>
      </c>
      <c r="BD820" s="354">
        <v>9.11</v>
      </c>
      <c r="BE820" s="374">
        <v>0</v>
      </c>
      <c r="BF820" s="374">
        <v>3.3435220597395503E-2</v>
      </c>
      <c r="BG820" s="354">
        <v>4.1100000000000003</v>
      </c>
      <c r="BH820" s="354">
        <v>5.19</v>
      </c>
      <c r="BI820" s="354">
        <v>4.0199999999999996</v>
      </c>
      <c r="BJ820" s="354">
        <v>5.0599999999999996</v>
      </c>
      <c r="BK820" s="374">
        <v>0</v>
      </c>
      <c r="BL820" s="374">
        <v>0</v>
      </c>
      <c r="BM820" s="354">
        <v>10.27</v>
      </c>
      <c r="BN820" s="354">
        <v>9.16</v>
      </c>
      <c r="BO820" s="374">
        <v>1.1152404414758526</v>
      </c>
      <c r="BP820" s="374">
        <v>9.6587606961042446E-2</v>
      </c>
      <c r="BQ820" s="374">
        <v>-5.3826980515124474E-2</v>
      </c>
      <c r="BR820" s="354">
        <v>713.28</v>
      </c>
      <c r="BS820" s="354">
        <v>657.09</v>
      </c>
      <c r="BT820" s="354">
        <v>433.95</v>
      </c>
      <c r="BU820" s="354">
        <v>7079.33</v>
      </c>
      <c r="BV820" s="354">
        <v>490.14</v>
      </c>
      <c r="BW820" s="354">
        <v>-5.28</v>
      </c>
      <c r="BX820" s="354">
        <v>39.58</v>
      </c>
      <c r="BY820" s="354">
        <v>46.96</v>
      </c>
      <c r="BZ820" s="354">
        <v>2.0805709353487294</v>
      </c>
      <c r="CA820" s="354">
        <v>55.17</v>
      </c>
      <c r="CB820" s="354">
        <v>0.56402708348818709</v>
      </c>
      <c r="CC820" s="354">
        <v>11.385785914179104</v>
      </c>
      <c r="CD820" s="354">
        <v>1.23</v>
      </c>
      <c r="CE820" s="354">
        <v>1.24</v>
      </c>
      <c r="CF820" s="354">
        <v>1.62</v>
      </c>
      <c r="CG820" s="354">
        <v>1.62</v>
      </c>
      <c r="CH820" s="353" t="s">
        <v>100</v>
      </c>
      <c r="CI820" s="355">
        <v>5937.88</v>
      </c>
    </row>
    <row r="821" spans="1:87" ht="13.5" thickBot="1">
      <c r="A821" s="353" t="s">
        <v>1874</v>
      </c>
      <c r="B821" s="353" t="s">
        <v>1875</v>
      </c>
      <c r="C821" s="353" t="s">
        <v>108</v>
      </c>
      <c r="D821" s="353" t="s">
        <v>103</v>
      </c>
      <c r="E821" s="353" t="s">
        <v>205</v>
      </c>
      <c r="F821" s="353" t="s">
        <v>105</v>
      </c>
      <c r="G821" s="353">
        <v>12</v>
      </c>
      <c r="H821" s="353">
        <v>202112</v>
      </c>
      <c r="I821" s="353">
        <v>20221114</v>
      </c>
      <c r="J821" s="353">
        <v>20230215</v>
      </c>
      <c r="K821" s="354">
        <v>4318.49</v>
      </c>
      <c r="L821" s="354">
        <v>24.72</v>
      </c>
      <c r="M821" s="354">
        <v>175</v>
      </c>
      <c r="N821" s="354">
        <v>0.36</v>
      </c>
      <c r="O821" s="354">
        <v>0.04</v>
      </c>
      <c r="P821" s="354">
        <v>7.0000000000000007E-2</v>
      </c>
      <c r="Q821" s="354">
        <v>0.05</v>
      </c>
      <c r="R821" s="354">
        <v>100</v>
      </c>
      <c r="S821" s="354">
        <v>133.33000000000001</v>
      </c>
      <c r="T821" s="354">
        <v>216.67</v>
      </c>
      <c r="U821" s="354">
        <v>0.16</v>
      </c>
      <c r="V821" s="354">
        <v>0.08</v>
      </c>
      <c r="W821" s="354">
        <v>0.24</v>
      </c>
      <c r="X821" s="354">
        <v>0.28000000000000003</v>
      </c>
      <c r="Y821" s="374">
        <f t="shared" si="28"/>
        <v>2</v>
      </c>
      <c r="Z821" s="374">
        <f t="shared" si="29"/>
        <v>0.16666666666666674</v>
      </c>
      <c r="AA821" s="354"/>
      <c r="AB821" s="354">
        <v>50.14</v>
      </c>
      <c r="AC821" s="354">
        <v>95.08</v>
      </c>
      <c r="AD821" s="354">
        <v>103.87</v>
      </c>
      <c r="AE821" s="354">
        <v>87.04</v>
      </c>
      <c r="AF821" s="354">
        <v>2.0699999999999998</v>
      </c>
      <c r="AG821" s="354">
        <v>1.7680585952056918</v>
      </c>
      <c r="AH821" s="354">
        <v>8.8824277880825475E-2</v>
      </c>
      <c r="AI821" s="354">
        <v>0.57487577579869764</v>
      </c>
      <c r="AJ821" s="354">
        <v>0.52623025391978706</v>
      </c>
      <c r="AK821" s="354">
        <v>43.122359722947571</v>
      </c>
      <c r="AL821" s="354">
        <v>94.01</v>
      </c>
      <c r="AM821" s="354">
        <v>17.47</v>
      </c>
      <c r="AN821" s="354">
        <v>13.89</v>
      </c>
      <c r="AO821" s="354">
        <v>12.961598672371984</v>
      </c>
      <c r="AP821" s="354">
        <v>118.7674181643779</v>
      </c>
      <c r="AQ821" s="354">
        <v>39.864031335212658</v>
      </c>
      <c r="AR821" s="354">
        <v>43.549122783402666</v>
      </c>
      <c r="AS821" s="354">
        <v>1.9556921347685543</v>
      </c>
      <c r="AT821" s="354">
        <v>1.41</v>
      </c>
      <c r="AU821" s="354"/>
      <c r="AV821" s="354">
        <v>40.83</v>
      </c>
      <c r="AW821" s="354">
        <v>246.3</v>
      </c>
      <c r="AX821" s="354">
        <v>334.01</v>
      </c>
      <c r="AY821" s="374">
        <v>0.4083345722356278</v>
      </c>
      <c r="AZ821" s="374">
        <v>-3.8744855967078191</v>
      </c>
      <c r="BA821" s="374">
        <v>-3.272373540856031</v>
      </c>
      <c r="BB821" s="374">
        <v>-3.4698014946241891</v>
      </c>
      <c r="BC821" s="374">
        <v>-3.272373540856031</v>
      </c>
      <c r="BD821" s="354">
        <v>11.31</v>
      </c>
      <c r="BE821" s="374">
        <v>4.6909856152265408E-2</v>
      </c>
      <c r="BF821" s="374">
        <v>2.6099160436072012E-2</v>
      </c>
      <c r="BG821" s="354">
        <v>11.31</v>
      </c>
      <c r="BH821" s="354"/>
      <c r="BI821" s="354">
        <v>4.46</v>
      </c>
      <c r="BJ821" s="354"/>
      <c r="BK821" s="374">
        <v>-8.4619188921859545E-2</v>
      </c>
      <c r="BL821" s="374">
        <v>-2.7513523596343965E-2</v>
      </c>
      <c r="BM821" s="354">
        <v>0</v>
      </c>
      <c r="BN821" s="354"/>
      <c r="BO821" s="374">
        <v>0</v>
      </c>
      <c r="BP821" s="374">
        <v>3.583068893942133E-3</v>
      </c>
      <c r="BQ821" s="374">
        <v>2.1227521336014001E-2</v>
      </c>
      <c r="BR821" s="354">
        <v>-7.56</v>
      </c>
      <c r="BS821" s="354">
        <v>25.55</v>
      </c>
      <c r="BT821" s="354">
        <v>45.83</v>
      </c>
      <c r="BU821" s="354" t="s">
        <v>100</v>
      </c>
      <c r="BV821" s="354">
        <v>-11.85</v>
      </c>
      <c r="BW821" s="354">
        <v>-387.45</v>
      </c>
      <c r="BX821" s="354">
        <v>5.0199999999999996</v>
      </c>
      <c r="BY821" s="354">
        <v>8.42</v>
      </c>
      <c r="BZ821" s="354">
        <v>60.335689045936398</v>
      </c>
      <c r="CA821" s="354">
        <v>0</v>
      </c>
      <c r="CB821" s="354">
        <v>0.61198188511015705</v>
      </c>
      <c r="CC821" s="354">
        <v>-9.7075794188719282</v>
      </c>
      <c r="CD821" s="354">
        <v>0</v>
      </c>
      <c r="CE821" s="354">
        <v>1.62</v>
      </c>
      <c r="CF821" s="354">
        <v>1.58</v>
      </c>
      <c r="CG821" s="354">
        <v>1.34</v>
      </c>
      <c r="CH821" s="353" t="s">
        <v>100</v>
      </c>
      <c r="CI821" s="353">
        <v>217.27</v>
      </c>
    </row>
    <row r="822" spans="1:87" ht="13.5" thickBot="1">
      <c r="A822" s="353" t="s">
        <v>1876</v>
      </c>
      <c r="B822" s="353" t="s">
        <v>1877</v>
      </c>
      <c r="C822" s="353" t="s">
        <v>96</v>
      </c>
      <c r="D822" s="353" t="s">
        <v>123</v>
      </c>
      <c r="E822" s="353" t="s">
        <v>231</v>
      </c>
      <c r="F822" s="353" t="s">
        <v>105</v>
      </c>
      <c r="G822" s="353">
        <v>12</v>
      </c>
      <c r="H822" s="353">
        <v>202112</v>
      </c>
      <c r="I822" s="353">
        <v>20221027</v>
      </c>
      <c r="J822" s="353">
        <v>20230216</v>
      </c>
      <c r="K822" s="354">
        <v>6196.92</v>
      </c>
      <c r="L822" s="354">
        <v>270.31</v>
      </c>
      <c r="M822" s="354">
        <v>23</v>
      </c>
      <c r="N822" s="354">
        <v>0.84</v>
      </c>
      <c r="O822" s="354">
        <v>1.42</v>
      </c>
      <c r="P822" s="354">
        <v>2.13</v>
      </c>
      <c r="Q822" s="354">
        <v>2.0299999999999998</v>
      </c>
      <c r="R822" s="354">
        <v>15.49</v>
      </c>
      <c r="S822" s="354">
        <v>14.29</v>
      </c>
      <c r="T822" s="354">
        <v>15.16</v>
      </c>
      <c r="U822" s="354">
        <v>6.95</v>
      </c>
      <c r="V822" s="354">
        <v>5.37</v>
      </c>
      <c r="W822" s="354">
        <v>7.32</v>
      </c>
      <c r="X822" s="354">
        <v>8.9700000000000006</v>
      </c>
      <c r="Y822" s="374">
        <f t="shared" si="28"/>
        <v>0.36312849162011185</v>
      </c>
      <c r="Z822" s="374">
        <f t="shared" si="29"/>
        <v>0.22540983606557385</v>
      </c>
      <c r="AA822" s="354">
        <v>44.24</v>
      </c>
      <c r="AB822" s="354"/>
      <c r="AC822" s="354">
        <v>38.89</v>
      </c>
      <c r="AD822" s="354">
        <v>36.92</v>
      </c>
      <c r="AE822" s="354">
        <v>30.15</v>
      </c>
      <c r="AF822" s="354"/>
      <c r="AG822" s="354">
        <v>33.307237101652568</v>
      </c>
      <c r="AH822" s="354">
        <v>6.1449612063297243</v>
      </c>
      <c r="AI822" s="354">
        <v>24.628939639679132</v>
      </c>
      <c r="AJ822" s="354">
        <v>24.370578179108403</v>
      </c>
      <c r="AK822" s="354">
        <v>11.225006193713735</v>
      </c>
      <c r="AL822" s="354">
        <v>45.82</v>
      </c>
      <c r="AM822" s="354">
        <v>10</v>
      </c>
      <c r="AN822" s="354">
        <v>8.16</v>
      </c>
      <c r="AO822" s="354">
        <v>8.2962789173481717</v>
      </c>
      <c r="AP822" s="354">
        <v>35.916587261342464</v>
      </c>
      <c r="AQ822" s="354">
        <v>11.219570675969102</v>
      </c>
      <c r="AR822" s="354">
        <v>11.338513470248181</v>
      </c>
      <c r="AS822" s="354">
        <v>79.49274536448516</v>
      </c>
      <c r="AT822" s="354">
        <v>27.02</v>
      </c>
      <c r="AU822" s="354">
        <v>38.08</v>
      </c>
      <c r="AV822" s="354">
        <v>39.119999999999997</v>
      </c>
      <c r="AW822" s="354">
        <v>639.78</v>
      </c>
      <c r="AX822" s="354">
        <v>812.02</v>
      </c>
      <c r="AY822" s="374">
        <v>0.39116868093397061</v>
      </c>
      <c r="AZ822" s="374">
        <v>0.72654067564663705</v>
      </c>
      <c r="BA822" s="374">
        <v>0</v>
      </c>
      <c r="BB822" s="374">
        <v>0.69720227724102024</v>
      </c>
      <c r="BC822" s="374">
        <v>0</v>
      </c>
      <c r="BD822" s="354">
        <v>24.56</v>
      </c>
      <c r="BE822" s="374">
        <v>0</v>
      </c>
      <c r="BF822" s="374">
        <v>5.688790665813933E-2</v>
      </c>
      <c r="BG822" s="354">
        <v>22.41</v>
      </c>
      <c r="BH822" s="354">
        <v>15.88</v>
      </c>
      <c r="BI822" s="354">
        <v>7.31</v>
      </c>
      <c r="BJ822" s="354">
        <v>5.71</v>
      </c>
      <c r="BK822" s="374">
        <v>-1.049015769052789E-2</v>
      </c>
      <c r="BL822" s="374">
        <v>-7.7569166059081006E-3</v>
      </c>
      <c r="BM822" s="354">
        <v>0.19</v>
      </c>
      <c r="BN822" s="354">
        <v>0.33</v>
      </c>
      <c r="BO822" s="374">
        <v>8.4622177836430432E-2</v>
      </c>
      <c r="BP822" s="374">
        <v>2.2227306685703989E-2</v>
      </c>
      <c r="BQ822" s="374">
        <v>8.8152275841381772E-2</v>
      </c>
      <c r="BR822" s="354">
        <v>188.8</v>
      </c>
      <c r="BS822" s="354">
        <v>191.11</v>
      </c>
      <c r="BT822" s="354">
        <v>134.71</v>
      </c>
      <c r="BU822" s="354">
        <v>42.7</v>
      </c>
      <c r="BV822" s="354">
        <v>152.66</v>
      </c>
      <c r="BW822" s="354">
        <v>72.650000000000006</v>
      </c>
      <c r="BX822" s="354">
        <v>18.45</v>
      </c>
      <c r="BY822" s="354">
        <v>21.16</v>
      </c>
      <c r="BZ822" s="354">
        <v>110.02389277389275</v>
      </c>
      <c r="CA822" s="354">
        <v>16.579999999999998</v>
      </c>
      <c r="CB822" s="354">
        <v>0.74862147719857541</v>
      </c>
      <c r="CC822" s="354">
        <v>-1.7400420481673722E-2</v>
      </c>
      <c r="CD822" s="354">
        <v>0.2</v>
      </c>
      <c r="CE822" s="354">
        <v>0.18</v>
      </c>
      <c r="CF822" s="354">
        <v>0.16</v>
      </c>
      <c r="CG822" s="354">
        <v>0.1</v>
      </c>
      <c r="CH822" s="353" t="s">
        <v>100</v>
      </c>
      <c r="CI822" s="353">
        <v>699.34</v>
      </c>
    </row>
    <row r="823" spans="1:87" ht="13.5" thickBot="1">
      <c r="A823" s="353" t="s">
        <v>1878</v>
      </c>
      <c r="B823" s="353" t="s">
        <v>1879</v>
      </c>
      <c r="C823" s="353" t="s">
        <v>96</v>
      </c>
      <c r="D823" s="353" t="s">
        <v>123</v>
      </c>
      <c r="E823" s="353" t="s">
        <v>180</v>
      </c>
      <c r="F823" s="353" t="s">
        <v>99</v>
      </c>
      <c r="G823" s="353">
        <v>12</v>
      </c>
      <c r="H823" s="353">
        <v>202112</v>
      </c>
      <c r="I823" s="353">
        <v>20221103</v>
      </c>
      <c r="J823" s="353">
        <v>20230202</v>
      </c>
      <c r="K823" s="354">
        <v>101337.2</v>
      </c>
      <c r="L823" s="354">
        <v>331.45</v>
      </c>
      <c r="M823" s="354">
        <v>306</v>
      </c>
      <c r="N823" s="354">
        <v>0.71</v>
      </c>
      <c r="O823" s="354">
        <v>5.7</v>
      </c>
      <c r="P823" s="354">
        <v>4.84</v>
      </c>
      <c r="Q823" s="354">
        <v>5.8</v>
      </c>
      <c r="R823" s="354">
        <v>5.96</v>
      </c>
      <c r="S823" s="354">
        <v>14.34</v>
      </c>
      <c r="T823" s="354">
        <v>9.84</v>
      </c>
      <c r="U823" s="354">
        <v>23.04</v>
      </c>
      <c r="V823" s="354">
        <v>20.41</v>
      </c>
      <c r="W823" s="354">
        <v>23.14</v>
      </c>
      <c r="X823" s="354">
        <v>24.81</v>
      </c>
      <c r="Y823" s="374">
        <f t="shared" si="28"/>
        <v>0.13375796178343946</v>
      </c>
      <c r="Z823" s="374">
        <f t="shared" si="29"/>
        <v>7.2169403630077733E-2</v>
      </c>
      <c r="AA823" s="354">
        <v>15.46</v>
      </c>
      <c r="AB823" s="354">
        <v>11.25</v>
      </c>
      <c r="AC823" s="354">
        <v>14.39</v>
      </c>
      <c r="AD823" s="354">
        <v>14.32</v>
      </c>
      <c r="AE823" s="354">
        <v>13.36</v>
      </c>
      <c r="AF823" s="354">
        <v>1.27</v>
      </c>
      <c r="AG823" s="354">
        <v>592.51482619942476</v>
      </c>
      <c r="AH823" s="354">
        <v>21.770323905559906</v>
      </c>
      <c r="AI823" s="354">
        <v>35.648699704463326</v>
      </c>
      <c r="AJ823" s="354">
        <v>31.521717667037457</v>
      </c>
      <c r="AK823" s="354">
        <v>9.1809800276957176</v>
      </c>
      <c r="AL823" s="354">
        <v>11.09</v>
      </c>
      <c r="AM823" s="354">
        <v>2.2400000000000002</v>
      </c>
      <c r="AN823" s="354">
        <v>0.56000000000000005</v>
      </c>
      <c r="AO823" s="354">
        <v>0.68845119174840863</v>
      </c>
      <c r="AP823" s="354">
        <v>9.9852876548779506</v>
      </c>
      <c r="AQ823" s="354">
        <v>11.442704547636632</v>
      </c>
      <c r="AR823" s="354">
        <v>12.940841058676131</v>
      </c>
      <c r="AS823" s="354">
        <v>25.874268563191531</v>
      </c>
      <c r="AT823" s="354">
        <v>147.76</v>
      </c>
      <c r="AU823" s="354">
        <v>41.85</v>
      </c>
      <c r="AV823" s="354">
        <v>8.5299999999999994</v>
      </c>
      <c r="AW823" s="354">
        <v>174078</v>
      </c>
      <c r="AX823" s="354">
        <v>180590.09</v>
      </c>
      <c r="AY823" s="374">
        <v>8.5286186689251892E-2</v>
      </c>
      <c r="AZ823" s="374">
        <v>-0.36568928824781272</v>
      </c>
      <c r="BA823" s="374">
        <v>0</v>
      </c>
      <c r="BB823" s="374">
        <v>-0.31506258092360817</v>
      </c>
      <c r="BC823" s="374">
        <v>0</v>
      </c>
      <c r="BD823" s="354">
        <v>15.94</v>
      </c>
      <c r="BE823" s="374">
        <v>0</v>
      </c>
      <c r="BF823" s="374">
        <v>5.9421149078365848E-2</v>
      </c>
      <c r="BG823" s="354">
        <v>9.61</v>
      </c>
      <c r="BH823" s="354">
        <v>9.74</v>
      </c>
      <c r="BI823" s="354">
        <v>4.8600000000000003</v>
      </c>
      <c r="BJ823" s="354">
        <v>4.37</v>
      </c>
      <c r="BK823" s="374">
        <v>-0.11576809453471196</v>
      </c>
      <c r="BL823" s="374">
        <v>-6.9651962363501034E-3</v>
      </c>
      <c r="BM823" s="354">
        <v>1.35</v>
      </c>
      <c r="BN823" s="354">
        <v>0.56999999999999995</v>
      </c>
      <c r="BO823" s="374">
        <v>0.20578471957671959</v>
      </c>
      <c r="BP823" s="374">
        <v>6.6516923540468412E-2</v>
      </c>
      <c r="BQ823" s="374">
        <v>9.6311276443024396E-2</v>
      </c>
      <c r="BR823" s="354">
        <v>7990</v>
      </c>
      <c r="BS823" s="354">
        <v>10913</v>
      </c>
      <c r="BT823" s="354">
        <v>9903</v>
      </c>
      <c r="BU823" s="354">
        <v>31125</v>
      </c>
      <c r="BV823" s="354">
        <v>5365</v>
      </c>
      <c r="BW823" s="354">
        <v>-36.57</v>
      </c>
      <c r="BX823" s="354">
        <v>3.67</v>
      </c>
      <c r="BY823" s="354">
        <v>4.07</v>
      </c>
      <c r="BZ823" s="354">
        <v>1.9891395154553049</v>
      </c>
      <c r="CA823" s="354">
        <v>38.43</v>
      </c>
      <c r="CB823" s="354">
        <v>0.68703062915629398</v>
      </c>
      <c r="CC823" s="354">
        <v>1.9736566502859905</v>
      </c>
      <c r="CD823" s="354">
        <v>0.62</v>
      </c>
      <c r="CE823" s="354">
        <v>0.73</v>
      </c>
      <c r="CF823" s="354">
        <v>0.7</v>
      </c>
      <c r="CG823" s="354">
        <v>0.16</v>
      </c>
      <c r="CH823" s="353" t="s">
        <v>100</v>
      </c>
      <c r="CI823" s="355">
        <v>47130</v>
      </c>
    </row>
    <row r="824" spans="1:87" ht="13.5" thickBot="1">
      <c r="A824" s="353" t="s">
        <v>1880</v>
      </c>
      <c r="B824" s="353" t="s">
        <v>1881</v>
      </c>
      <c r="C824" s="353" t="s">
        <v>96</v>
      </c>
      <c r="D824" s="353" t="s">
        <v>109</v>
      </c>
      <c r="E824" s="353" t="s">
        <v>1814</v>
      </c>
      <c r="F824" s="353" t="s">
        <v>105</v>
      </c>
      <c r="G824" s="353">
        <v>12</v>
      </c>
      <c r="H824" s="353">
        <v>202112</v>
      </c>
      <c r="I824" s="353">
        <v>20221019</v>
      </c>
      <c r="J824" s="353">
        <v>20230125</v>
      </c>
      <c r="K824" s="354">
        <v>8778.82</v>
      </c>
      <c r="L824" s="354">
        <v>54.63</v>
      </c>
      <c r="M824" s="354">
        <v>161</v>
      </c>
      <c r="N824" s="354">
        <v>1.17</v>
      </c>
      <c r="O824" s="354">
        <v>1.33</v>
      </c>
      <c r="P824" s="354">
        <v>1.1599999999999999</v>
      </c>
      <c r="Q824" s="354">
        <v>0.94</v>
      </c>
      <c r="R824" s="354">
        <v>-4.51</v>
      </c>
      <c r="S824" s="354">
        <v>4.4400000000000004</v>
      </c>
      <c r="T824" s="354">
        <v>4.91</v>
      </c>
      <c r="U824" s="354">
        <v>5.64</v>
      </c>
      <c r="V824" s="354">
        <v>4.54</v>
      </c>
      <c r="W824" s="354">
        <v>5.19</v>
      </c>
      <c r="X824" s="354">
        <v>4.3099999999999996</v>
      </c>
      <c r="Y824" s="374">
        <f t="shared" si="28"/>
        <v>0.14317180616740099</v>
      </c>
      <c r="Z824" s="374">
        <f t="shared" si="29"/>
        <v>-0.16955684007707139</v>
      </c>
      <c r="AA824" s="354">
        <v>29.26</v>
      </c>
      <c r="AB824" s="354">
        <v>15</v>
      </c>
      <c r="AC824" s="354">
        <v>9.69</v>
      </c>
      <c r="AD824" s="354">
        <v>10.53</v>
      </c>
      <c r="AE824" s="354">
        <v>12.66</v>
      </c>
      <c r="AF824" s="354">
        <v>0.7</v>
      </c>
      <c r="AG824" s="354">
        <v>46.692297637942303</v>
      </c>
      <c r="AH824" s="354">
        <v>5.4600566395916967</v>
      </c>
      <c r="AI824" s="354">
        <v>1.9291693897239597</v>
      </c>
      <c r="AJ824" s="354">
        <v>0.79315345594871312</v>
      </c>
      <c r="AK824" s="354">
        <v>28.167562832714957</v>
      </c>
      <c r="AL824" s="354">
        <v>6.64</v>
      </c>
      <c r="AM824" s="354">
        <v>1.29</v>
      </c>
      <c r="AN824" s="354">
        <v>1.17</v>
      </c>
      <c r="AO824" s="354">
        <v>1.4091305734156707</v>
      </c>
      <c r="AP824" s="354">
        <v>5.7368780346968249</v>
      </c>
      <c r="AQ824" s="354">
        <v>34.105633489272464</v>
      </c>
      <c r="AR824" s="354">
        <v>82.954368604432162</v>
      </c>
      <c r="AS824" s="354">
        <v>1.2079917841471384</v>
      </c>
      <c r="AT824" s="354">
        <v>42.42</v>
      </c>
      <c r="AU824" s="354">
        <v>8.8699999999999992</v>
      </c>
      <c r="AV824" s="354">
        <v>28.33</v>
      </c>
      <c r="AW824" s="354">
        <v>5998.02</v>
      </c>
      <c r="AX824" s="354">
        <v>7502.08</v>
      </c>
      <c r="AY824" s="374">
        <v>0.28331082875129204</v>
      </c>
      <c r="AZ824" s="374">
        <v>0.81313261886527388</v>
      </c>
      <c r="BA824" s="374">
        <v>0.7109000457091833</v>
      </c>
      <c r="BB824" s="374">
        <v>-0.36608543639775615</v>
      </c>
      <c r="BC824" s="374">
        <v>0.7109000457091833</v>
      </c>
      <c r="BD824" s="354">
        <v>13.98</v>
      </c>
      <c r="BE824" s="374">
        <v>0.12522004287741301</v>
      </c>
      <c r="BF824" s="374">
        <v>9.7852573058417158E-2</v>
      </c>
      <c r="BG824" s="354">
        <v>11.39</v>
      </c>
      <c r="BH824" s="354">
        <v>7.78</v>
      </c>
      <c r="BI824" s="354">
        <v>8.68</v>
      </c>
      <c r="BJ824" s="354">
        <v>5.88</v>
      </c>
      <c r="BK824" s="374">
        <v>-0.58886271979351512</v>
      </c>
      <c r="BL824" s="374">
        <v>-2.4329835781139984E-2</v>
      </c>
      <c r="BM824" s="354">
        <v>0.88</v>
      </c>
      <c r="BN824" s="354">
        <v>0.71</v>
      </c>
      <c r="BO824" s="374">
        <v>8.7911175960968493E-2</v>
      </c>
      <c r="BP824" s="374">
        <v>0.10047951121810264</v>
      </c>
      <c r="BQ824" s="374">
        <v>1.459612543151846E-2</v>
      </c>
      <c r="BR824" s="354">
        <v>995.78</v>
      </c>
      <c r="BS824" s="354">
        <v>1573.67</v>
      </c>
      <c r="BT824" s="354">
        <v>1366.08</v>
      </c>
      <c r="BU824" s="354">
        <v>1553.72</v>
      </c>
      <c r="BV824" s="354">
        <v>743.39</v>
      </c>
      <c r="BW824" s="354">
        <v>81.31</v>
      </c>
      <c r="BX824" s="354">
        <v>11.69</v>
      </c>
      <c r="BY824" s="354">
        <v>12.38</v>
      </c>
      <c r="BZ824" s="354">
        <v>32.518509716941274</v>
      </c>
      <c r="CA824" s="354">
        <v>18.260000000000002</v>
      </c>
      <c r="CB824" s="354">
        <v>0.36574111594030428</v>
      </c>
      <c r="CC824" s="354">
        <v>0.99883754186233176</v>
      </c>
      <c r="CD824" s="354">
        <v>0.22</v>
      </c>
      <c r="CE824" s="354">
        <v>1.62</v>
      </c>
      <c r="CF824" s="354">
        <v>1.32</v>
      </c>
      <c r="CG824" s="354">
        <v>0.47</v>
      </c>
      <c r="CH824" s="353" t="s">
        <v>100</v>
      </c>
      <c r="CI824" s="355">
        <v>6543.45</v>
      </c>
    </row>
    <row r="825" spans="1:87" ht="13.5" thickBot="1">
      <c r="A825" s="353" t="s">
        <v>1882</v>
      </c>
      <c r="B825" s="353" t="s">
        <v>1883</v>
      </c>
      <c r="C825" s="353" t="s">
        <v>96</v>
      </c>
      <c r="D825" s="353" t="s">
        <v>143</v>
      </c>
      <c r="E825" s="353" t="s">
        <v>772</v>
      </c>
      <c r="F825" s="353" t="s">
        <v>99</v>
      </c>
      <c r="G825" s="353">
        <v>12</v>
      </c>
      <c r="H825" s="353">
        <v>202112</v>
      </c>
      <c r="I825" s="353">
        <v>20221025</v>
      </c>
      <c r="J825" s="353">
        <v>20230209</v>
      </c>
      <c r="K825" s="354">
        <v>272920.03000000003</v>
      </c>
      <c r="L825" s="354">
        <v>63.11</v>
      </c>
      <c r="M825" s="354">
        <v>4325</v>
      </c>
      <c r="N825" s="354">
        <v>0.59</v>
      </c>
      <c r="O825" s="354">
        <v>0.64</v>
      </c>
      <c r="P825" s="354">
        <v>0.44</v>
      </c>
      <c r="Q825" s="354">
        <v>0.61</v>
      </c>
      <c r="R825" s="354">
        <v>7.81</v>
      </c>
      <c r="S825" s="354">
        <v>4.4800000000000004</v>
      </c>
      <c r="T825" s="354">
        <v>8.7799999999999994</v>
      </c>
      <c r="U825" s="354">
        <v>2.48</v>
      </c>
      <c r="V825" s="354">
        <v>2.2799999999999998</v>
      </c>
      <c r="W825" s="354">
        <v>2.48</v>
      </c>
      <c r="X825" s="354">
        <v>2.5299999999999998</v>
      </c>
      <c r="Y825" s="374">
        <f t="shared" si="28"/>
        <v>8.7719298245614086E-2</v>
      </c>
      <c r="Z825" s="374">
        <f t="shared" si="29"/>
        <v>2.0161290322580516E-2</v>
      </c>
      <c r="AA825" s="354">
        <v>4.37</v>
      </c>
      <c r="AB825" s="354">
        <v>6.09</v>
      </c>
      <c r="AC825" s="354">
        <v>25.45</v>
      </c>
      <c r="AD825" s="354">
        <v>25.44</v>
      </c>
      <c r="AE825" s="354">
        <v>24.98</v>
      </c>
      <c r="AF825" s="354">
        <v>4.17</v>
      </c>
      <c r="AG825" s="354">
        <v>9.7902890173410402</v>
      </c>
      <c r="AH825" s="354">
        <v>2.2947976878612715</v>
      </c>
      <c r="AI825" s="354">
        <v>2.6501734104046242</v>
      </c>
      <c r="AJ825" s="354">
        <v>2.3230057803468207</v>
      </c>
      <c r="AK825" s="354">
        <v>23.709769237480373</v>
      </c>
      <c r="AL825" s="354">
        <v>23.66</v>
      </c>
      <c r="AM825" s="354">
        <v>11.17</v>
      </c>
      <c r="AN825" s="354">
        <v>6.45</v>
      </c>
      <c r="AO825" s="354">
        <v>7.1194589424462134</v>
      </c>
      <c r="AP825" s="354">
        <v>21.315085201159583</v>
      </c>
      <c r="AQ825" s="354">
        <v>26.300754667597278</v>
      </c>
      <c r="AR825" s="354">
        <v>30.004901960784313</v>
      </c>
      <c r="AS825" s="354">
        <v>3.0566473988439307</v>
      </c>
      <c r="AT825" s="354">
        <v>5.65</v>
      </c>
      <c r="AU825" s="354">
        <v>4.42</v>
      </c>
      <c r="AV825" s="354">
        <v>17.09</v>
      </c>
      <c r="AW825" s="354">
        <v>38655</v>
      </c>
      <c r="AX825" s="354">
        <v>42797.51</v>
      </c>
      <c r="AY825" s="374">
        <v>0.17086690494941539</v>
      </c>
      <c r="AZ825" s="374">
        <v>0.2612624241641926</v>
      </c>
      <c r="BA825" s="374">
        <v>0.14571523841280426</v>
      </c>
      <c r="BB825" s="374">
        <v>0.26138644434151653</v>
      </c>
      <c r="BC825" s="374">
        <v>0.14571523841280426</v>
      </c>
      <c r="BD825" s="354">
        <v>42.75</v>
      </c>
      <c r="BE825" s="374">
        <v>0.14790516950106994</v>
      </c>
      <c r="BF825" s="374">
        <v>0.12748221029105761</v>
      </c>
      <c r="BG825" s="354">
        <v>17.38</v>
      </c>
      <c r="BH825" s="354">
        <v>16.850000000000001</v>
      </c>
      <c r="BI825" s="354">
        <v>11.54</v>
      </c>
      <c r="BJ825" s="354">
        <v>10.16</v>
      </c>
      <c r="BK825" s="374">
        <v>-0.12345140464142385</v>
      </c>
      <c r="BL825" s="374">
        <v>-3.3417566067590866E-2</v>
      </c>
      <c r="BM825" s="354">
        <v>2.79</v>
      </c>
      <c r="BN825" s="354">
        <v>3.17</v>
      </c>
      <c r="BO825" s="374">
        <v>0.76695214105793463</v>
      </c>
      <c r="BP825" s="374">
        <v>3.652101039008946E-2</v>
      </c>
      <c r="BQ825" s="374">
        <v>3.6969933641232126E-2</v>
      </c>
      <c r="BR825" s="354">
        <v>14022</v>
      </c>
      <c r="BS825" s="354">
        <v>15474</v>
      </c>
      <c r="BT825" s="354">
        <v>11538</v>
      </c>
      <c r="BU825" s="354">
        <v>38116</v>
      </c>
      <c r="BV825" s="354">
        <v>9771</v>
      </c>
      <c r="BW825" s="354">
        <v>26.13</v>
      </c>
      <c r="BX825" s="354">
        <v>23.44</v>
      </c>
      <c r="BY825" s="354">
        <v>25.48</v>
      </c>
      <c r="BZ825" s="354">
        <v>14.139973082099596</v>
      </c>
      <c r="CA825" s="354">
        <v>59.2</v>
      </c>
      <c r="CB825" s="354">
        <v>0.73574417925619928</v>
      </c>
      <c r="CC825" s="354">
        <v>2.0830092625327019</v>
      </c>
      <c r="CD825" s="354">
        <v>1.45</v>
      </c>
      <c r="CE825" s="354">
        <v>1.1299999999999999</v>
      </c>
      <c r="CF825" s="354">
        <v>0.96</v>
      </c>
      <c r="CG825" s="354">
        <v>0.78</v>
      </c>
      <c r="CH825" s="353" t="s">
        <v>100</v>
      </c>
      <c r="CI825" s="355">
        <v>24860</v>
      </c>
    </row>
    <row r="826" spans="1:87" ht="13.5" thickBot="1">
      <c r="A826" s="353" t="s">
        <v>1884</v>
      </c>
      <c r="B826" s="353" t="s">
        <v>1885</v>
      </c>
      <c r="C826" s="353" t="s">
        <v>108</v>
      </c>
      <c r="D826" s="353" t="s">
        <v>147</v>
      </c>
      <c r="E826" s="353" t="s">
        <v>505</v>
      </c>
      <c r="F826" s="353" t="s">
        <v>99</v>
      </c>
      <c r="G826" s="353">
        <v>12</v>
      </c>
      <c r="H826" s="353">
        <v>202112</v>
      </c>
      <c r="I826" s="353">
        <v>20221026</v>
      </c>
      <c r="J826" s="353">
        <v>20230208</v>
      </c>
      <c r="K826" s="354">
        <v>50511.28</v>
      </c>
      <c r="L826" s="354">
        <v>807.2</v>
      </c>
      <c r="M826" s="354">
        <v>63</v>
      </c>
      <c r="N826" s="354">
        <v>0.96</v>
      </c>
      <c r="O826" s="354">
        <v>8.4600000000000009</v>
      </c>
      <c r="P826" s="354">
        <v>7.63</v>
      </c>
      <c r="Q826" s="354">
        <v>8.33</v>
      </c>
      <c r="R826" s="354">
        <v>8.39</v>
      </c>
      <c r="S826" s="354">
        <v>-2.23</v>
      </c>
      <c r="T826" s="354">
        <v>7.5</v>
      </c>
      <c r="U826" s="354">
        <v>32.76</v>
      </c>
      <c r="V826" s="354">
        <v>29.57</v>
      </c>
      <c r="W826" s="354">
        <v>32.700000000000003</v>
      </c>
      <c r="X826" s="354">
        <v>36.54</v>
      </c>
      <c r="Y826" s="374">
        <f t="shared" si="28"/>
        <v>0.10585052417991214</v>
      </c>
      <c r="Z826" s="374">
        <f t="shared" si="29"/>
        <v>0.11743119266055024</v>
      </c>
      <c r="AA826" s="354">
        <v>24.41</v>
      </c>
      <c r="AB826" s="354">
        <v>12.96</v>
      </c>
      <c r="AC826" s="354">
        <v>24.64</v>
      </c>
      <c r="AD826" s="354">
        <v>24.69</v>
      </c>
      <c r="AE826" s="354">
        <v>22.09</v>
      </c>
      <c r="AF826" s="354">
        <v>1.91</v>
      </c>
      <c r="AG826" s="354">
        <v>222.10940462646948</v>
      </c>
      <c r="AH826" s="354">
        <v>34.177901023890783</v>
      </c>
      <c r="AI826" s="354">
        <v>47.323394640374161</v>
      </c>
      <c r="AJ826" s="354">
        <v>39.565431045379853</v>
      </c>
      <c r="AK826" s="354">
        <v>17.153672220027826</v>
      </c>
      <c r="AL826" s="354">
        <v>21.78</v>
      </c>
      <c r="AM826" s="354"/>
      <c r="AN826" s="354">
        <v>3.59</v>
      </c>
      <c r="AO826" s="354">
        <v>4.1153416737450614</v>
      </c>
      <c r="AP826" s="354">
        <v>17.554595413435358</v>
      </c>
      <c r="AQ826" s="354">
        <v>19.315099771185537</v>
      </c>
      <c r="AR826" s="354">
        <v>23.102391780886471</v>
      </c>
      <c r="AS826" s="354">
        <v>1.059600556187587</v>
      </c>
      <c r="AT826" s="354">
        <v>-19.04</v>
      </c>
      <c r="AU826" s="354">
        <v>10.78</v>
      </c>
      <c r="AV826" s="354">
        <v>14.85</v>
      </c>
      <c r="AW826" s="354">
        <v>13327.56</v>
      </c>
      <c r="AX826" s="354">
        <v>14265.31</v>
      </c>
      <c r="AY826" s="374">
        <v>0.1484830056771976</v>
      </c>
      <c r="AZ826" s="374">
        <v>0.2353378584285129</v>
      </c>
      <c r="BA826" s="374">
        <v>0.20577216227923695</v>
      </c>
      <c r="BB826" s="374">
        <v>0.32904361636164287</v>
      </c>
      <c r="BC826" s="374">
        <v>0.20577216227923695</v>
      </c>
      <c r="BD826" s="354">
        <v>-319.55</v>
      </c>
      <c r="BE826" s="374">
        <v>0.54630375819806321</v>
      </c>
      <c r="BF826" s="374">
        <v>0.17674832906085849</v>
      </c>
      <c r="BG826" s="354">
        <v>61.85</v>
      </c>
      <c r="BH826" s="354">
        <v>40.18</v>
      </c>
      <c r="BI826" s="354">
        <v>18.11</v>
      </c>
      <c r="BJ826" s="354">
        <v>15.81</v>
      </c>
      <c r="BK826" s="374">
        <v>-0.16393506116688364</v>
      </c>
      <c r="BL826" s="374">
        <v>-3.4928568684613776E-2</v>
      </c>
      <c r="BM826" s="354">
        <v>0</v>
      </c>
      <c r="BN826" s="354">
        <v>0</v>
      </c>
      <c r="BO826" s="374">
        <v>0</v>
      </c>
      <c r="BP826" s="374">
        <v>4.2102936821871689E-2</v>
      </c>
      <c r="BQ826" s="374">
        <v>4.8739705883907823E-2</v>
      </c>
      <c r="BR826" s="354">
        <v>2926.68</v>
      </c>
      <c r="BS826" s="354">
        <v>3259.29</v>
      </c>
      <c r="BT826" s="354">
        <v>2497.29</v>
      </c>
      <c r="BU826" s="354">
        <v>3826.98</v>
      </c>
      <c r="BV826" s="354">
        <v>2164.69</v>
      </c>
      <c r="BW826" s="354">
        <v>23.53</v>
      </c>
      <c r="BX826" s="354">
        <v>15.39</v>
      </c>
      <c r="BY826" s="354">
        <v>15.39</v>
      </c>
      <c r="BZ826" s="354">
        <v>19.638524923228591</v>
      </c>
      <c r="CA826" s="354"/>
      <c r="CB826" s="354">
        <v>1.0985014088871179</v>
      </c>
      <c r="CC826" s="354">
        <v>1.9644209258825429</v>
      </c>
      <c r="CD826" s="354">
        <v>-3.63</v>
      </c>
      <c r="CE826" s="354">
        <v>0.7</v>
      </c>
      <c r="CF826" s="354">
        <v>0.14000000000000001</v>
      </c>
      <c r="CG826" s="354">
        <v>7.0000000000000007E-2</v>
      </c>
      <c r="CH826" s="353" t="s">
        <v>100</v>
      </c>
      <c r="CI826" s="353">
        <v>-66.42</v>
      </c>
    </row>
    <row r="827" spans="1:87" ht="13.5" thickBot="1">
      <c r="A827" s="353" t="s">
        <v>1886</v>
      </c>
      <c r="B827" s="353" t="s">
        <v>1887</v>
      </c>
      <c r="C827" s="353" t="s">
        <v>96</v>
      </c>
      <c r="D827" s="353" t="s">
        <v>147</v>
      </c>
      <c r="E827" s="353" t="s">
        <v>1888</v>
      </c>
      <c r="F827" s="353" t="s">
        <v>99</v>
      </c>
      <c r="G827" s="353">
        <v>1</v>
      </c>
      <c r="H827" s="353">
        <v>202201</v>
      </c>
      <c r="I827" s="353">
        <v>20221201</v>
      </c>
      <c r="J827" s="353">
        <v>20230302</v>
      </c>
      <c r="K827" s="354">
        <v>31131.1</v>
      </c>
      <c r="L827" s="354">
        <v>43.49</v>
      </c>
      <c r="M827" s="354">
        <v>716</v>
      </c>
      <c r="N827" s="354">
        <v>0.49</v>
      </c>
      <c r="O827" s="354">
        <v>0.82</v>
      </c>
      <c r="P827" s="354">
        <v>0.93</v>
      </c>
      <c r="Q827" s="354">
        <v>1.44</v>
      </c>
      <c r="R827" s="354">
        <v>7.32</v>
      </c>
      <c r="S827" s="354">
        <v>8.43</v>
      </c>
      <c r="T827" s="354">
        <v>13.42</v>
      </c>
      <c r="U827" s="354">
        <v>4.1399999999999997</v>
      </c>
      <c r="V827" s="354">
        <v>3.5</v>
      </c>
      <c r="W827" s="354">
        <v>4.13</v>
      </c>
      <c r="X827" s="354">
        <v>4.1900000000000004</v>
      </c>
      <c r="Y827" s="374">
        <f t="shared" si="28"/>
        <v>0.17999999999999994</v>
      </c>
      <c r="Z827" s="374">
        <f t="shared" si="29"/>
        <v>1.4527845036319764E-2</v>
      </c>
      <c r="AA827" s="354">
        <v>18.55</v>
      </c>
      <c r="AB827" s="354">
        <v>6.11</v>
      </c>
      <c r="AC827" s="354">
        <v>10.51</v>
      </c>
      <c r="AD827" s="354">
        <v>10.53</v>
      </c>
      <c r="AE827" s="354">
        <v>10.38</v>
      </c>
      <c r="AF827" s="354">
        <v>1.72</v>
      </c>
      <c r="AG827" s="354">
        <v>204.58659217877096</v>
      </c>
      <c r="AH827" s="354">
        <v>3.2932960893854748</v>
      </c>
      <c r="AI827" s="354">
        <v>6.6159217877094969</v>
      </c>
      <c r="AJ827" s="354">
        <v>2.6117318435754191</v>
      </c>
      <c r="AK827" s="354">
        <v>6.6989909225248052</v>
      </c>
      <c r="AL827" s="354">
        <v>5.13</v>
      </c>
      <c r="AM827" s="354">
        <v>3.14</v>
      </c>
      <c r="AN827" s="354">
        <v>0.21</v>
      </c>
      <c r="AO827" s="354">
        <v>0.34864640506813033</v>
      </c>
      <c r="AP827" s="354">
        <v>7.2297734994337484</v>
      </c>
      <c r="AQ827" s="354">
        <v>10.781321511505173</v>
      </c>
      <c r="AR827" s="354">
        <v>27.31075935828877</v>
      </c>
      <c r="AS827" s="354">
        <v>2.9678770949720672</v>
      </c>
      <c r="AT827" s="354">
        <v>13.87</v>
      </c>
      <c r="AU827" s="354">
        <v>3.87</v>
      </c>
      <c r="AV827" s="354">
        <v>4.07</v>
      </c>
      <c r="AW827" s="354">
        <v>137888</v>
      </c>
      <c r="AX827" s="354">
        <v>148242.01999999999</v>
      </c>
      <c r="AY827" s="374">
        <v>9.2768359716742885E-3</v>
      </c>
      <c r="AZ827" s="374">
        <v>-0.4665594855305466</v>
      </c>
      <c r="BA827" s="374">
        <v>-0.13886763580719205</v>
      </c>
      <c r="BB827" s="374">
        <v>-0.46052631578947378</v>
      </c>
      <c r="BC827" s="374">
        <v>-0.13886763580719205</v>
      </c>
      <c r="BD827" s="354">
        <v>31.92</v>
      </c>
      <c r="BE827" s="374">
        <v>0.13225216285776303</v>
      </c>
      <c r="BF827" s="374">
        <v>4.8043030908090707E-2</v>
      </c>
      <c r="BG827" s="354">
        <v>13.74</v>
      </c>
      <c r="BH827" s="354">
        <v>10.84</v>
      </c>
      <c r="BI827" s="354">
        <v>6.22</v>
      </c>
      <c r="BJ827" s="354">
        <v>5.19</v>
      </c>
      <c r="BK827" s="374">
        <v>-0.60523538104285413</v>
      </c>
      <c r="BL827" s="374">
        <v>-1.9572103437918133E-2</v>
      </c>
      <c r="BM827" s="354">
        <v>2.39</v>
      </c>
      <c r="BN827" s="354">
        <v>2.04</v>
      </c>
      <c r="BO827" s="374">
        <v>0.28542832909245119</v>
      </c>
      <c r="BP827" s="374">
        <v>7.4307222233426784E-2</v>
      </c>
      <c r="BQ827" s="374">
        <v>5.8928967589698081E-2</v>
      </c>
      <c r="BR827" s="354">
        <v>2622</v>
      </c>
      <c r="BS827" s="354">
        <v>6051</v>
      </c>
      <c r="BT827" s="354">
        <v>6231</v>
      </c>
      <c r="BU827" s="354">
        <v>12809</v>
      </c>
      <c r="BV827" s="354">
        <v>1655</v>
      </c>
      <c r="BW827" s="354">
        <v>-35.979999999999997</v>
      </c>
      <c r="BX827" s="354">
        <v>1.61</v>
      </c>
      <c r="BY827" s="354">
        <v>2.09</v>
      </c>
      <c r="BZ827" s="354">
        <v>7.6708633093525176</v>
      </c>
      <c r="CA827" s="354">
        <v>55.62</v>
      </c>
      <c r="CB827" s="354">
        <v>0.80136835577250087</v>
      </c>
      <c r="CC827" s="354">
        <v>2.737542468856172</v>
      </c>
      <c r="CD827" s="354">
        <v>1.25</v>
      </c>
      <c r="CE827" s="354">
        <v>0.76</v>
      </c>
      <c r="CF827" s="354">
        <v>0.33</v>
      </c>
      <c r="CG827" s="354">
        <v>0.22</v>
      </c>
      <c r="CH827" s="353" t="s">
        <v>100</v>
      </c>
      <c r="CI827" s="355">
        <v>9429</v>
      </c>
    </row>
    <row r="828" spans="1:87" ht="13.5" thickBot="1">
      <c r="A828" s="353" t="s">
        <v>1889</v>
      </c>
      <c r="B828" s="353" t="s">
        <v>1890</v>
      </c>
      <c r="C828" s="353" t="s">
        <v>96</v>
      </c>
      <c r="D828" s="353" t="s">
        <v>123</v>
      </c>
      <c r="E828" s="353" t="s">
        <v>344</v>
      </c>
      <c r="F828" s="353" t="s">
        <v>105</v>
      </c>
      <c r="G828" s="353">
        <v>12</v>
      </c>
      <c r="H828" s="353">
        <v>202112</v>
      </c>
      <c r="I828" s="353">
        <v>20221025</v>
      </c>
      <c r="J828" s="353">
        <v>20230130</v>
      </c>
      <c r="K828" s="354">
        <v>4679.7700000000004</v>
      </c>
      <c r="L828" s="354">
        <v>40.04</v>
      </c>
      <c r="M828" s="354">
        <v>117</v>
      </c>
      <c r="N828" s="354">
        <v>0.81</v>
      </c>
      <c r="O828" s="354">
        <v>1.1399999999999999</v>
      </c>
      <c r="P828" s="354">
        <v>1.1499999999999999</v>
      </c>
      <c r="Q828" s="354">
        <v>1.1599999999999999</v>
      </c>
      <c r="R828" s="354">
        <v>2.63</v>
      </c>
      <c r="S828" s="354">
        <v>4.46</v>
      </c>
      <c r="T828" s="354">
        <v>6.01</v>
      </c>
      <c r="U828" s="354">
        <v>4.55</v>
      </c>
      <c r="V828" s="354">
        <v>3.78</v>
      </c>
      <c r="W828" s="354">
        <v>4.66</v>
      </c>
      <c r="X828" s="354">
        <v>4.7</v>
      </c>
      <c r="Y828" s="374">
        <f t="shared" si="28"/>
        <v>0.23280423280423301</v>
      </c>
      <c r="Z828" s="374">
        <f t="shared" si="29"/>
        <v>8.5836909871244149E-3</v>
      </c>
      <c r="AA828" s="354">
        <v>4.3499999999999996</v>
      </c>
      <c r="AB828" s="354">
        <v>5.36</v>
      </c>
      <c r="AC828" s="354">
        <v>8.8000000000000007</v>
      </c>
      <c r="AD828" s="354">
        <v>8.6</v>
      </c>
      <c r="AE828" s="354">
        <v>8.52</v>
      </c>
      <c r="AF828" s="354">
        <v>1.6</v>
      </c>
      <c r="AG828" s="354">
        <v>9.187134753108074</v>
      </c>
      <c r="AH828" s="354">
        <v>1.9477210305203083</v>
      </c>
      <c r="AI828" s="354">
        <v>5.0745082268787485</v>
      </c>
      <c r="AJ828" s="354">
        <v>5.539346127848177E-2</v>
      </c>
      <c r="AK828" s="354">
        <v>7.7426221898484675</v>
      </c>
      <c r="AL828" s="354">
        <v>4.91</v>
      </c>
      <c r="AM828" s="354">
        <v>0.82</v>
      </c>
      <c r="AN828" s="354">
        <v>4.3600000000000003</v>
      </c>
      <c r="AO828" s="354">
        <v>7.9488214613011863</v>
      </c>
      <c r="AP828" s="354">
        <v>12.901072414872052</v>
      </c>
      <c r="AQ828" s="354">
        <v>14.39093023961637</v>
      </c>
      <c r="AR828" s="354">
        <v>1318.330579240037</v>
      </c>
      <c r="AS828" s="354">
        <v>2.3304869388139262</v>
      </c>
      <c r="AT828" s="354">
        <v>48.6</v>
      </c>
      <c r="AU828" s="354">
        <v>8.59</v>
      </c>
      <c r="AV828" s="354">
        <v>6.3</v>
      </c>
      <c r="AW828" s="354">
        <v>955.04</v>
      </c>
      <c r="AX828" s="354">
        <v>1089.22</v>
      </c>
      <c r="AY828" s="374">
        <v>6.3048963876771627E-2</v>
      </c>
      <c r="AZ828" s="374">
        <v>2.3571737794286629</v>
      </c>
      <c r="BA828" s="374">
        <v>0.182187741787081</v>
      </c>
      <c r="BB828" s="374">
        <v>2.4030467514231968</v>
      </c>
      <c r="BC828" s="374">
        <v>0.182187741787081</v>
      </c>
      <c r="BD828" s="354">
        <v>4.01</v>
      </c>
      <c r="BE828" s="374">
        <v>3.2765841933657391E-2</v>
      </c>
      <c r="BF828" s="374">
        <v>2.1434667747395667E-2</v>
      </c>
      <c r="BG828" s="354">
        <v>2.34</v>
      </c>
      <c r="BH828" s="354">
        <v>3.48</v>
      </c>
      <c r="BI828" s="354">
        <v>2.15</v>
      </c>
      <c r="BJ828" s="354">
        <v>3.21</v>
      </c>
      <c r="BK828" s="374">
        <v>-0.98908397448543439</v>
      </c>
      <c r="BL828" s="374">
        <v>-0.54631992459915357</v>
      </c>
      <c r="BM828" s="354">
        <v>5.39</v>
      </c>
      <c r="BN828" s="354">
        <v>2.91</v>
      </c>
      <c r="BO828" s="374">
        <v>1.0781831520497638</v>
      </c>
      <c r="BP828" s="374">
        <v>4.9572945546457331E-2</v>
      </c>
      <c r="BQ828" s="374">
        <v>1.4098615749168178E-3</v>
      </c>
      <c r="BR828" s="354">
        <v>737.47</v>
      </c>
      <c r="BS828" s="354">
        <v>1059.99</v>
      </c>
      <c r="BT828" s="354">
        <v>950.67</v>
      </c>
      <c r="BU828" s="354">
        <v>4068.75</v>
      </c>
      <c r="BV828" s="354">
        <v>628.14</v>
      </c>
      <c r="BW828" s="354">
        <v>235.72</v>
      </c>
      <c r="BX828" s="354">
        <v>21.2</v>
      </c>
      <c r="BY828" s="354">
        <v>21.2</v>
      </c>
      <c r="BZ828" s="354">
        <v>4.0713746318624615</v>
      </c>
      <c r="CA828" s="354">
        <v>41.73</v>
      </c>
      <c r="CB828" s="354">
        <v>0.46518067056924339</v>
      </c>
      <c r="CC828" s="354">
        <v>5.9600249711667672</v>
      </c>
      <c r="CD828" s="354">
        <v>0.72</v>
      </c>
      <c r="CE828" s="354">
        <v>1.7</v>
      </c>
      <c r="CF828" s="354">
        <v>2.17</v>
      </c>
      <c r="CG828" s="354">
        <v>1.0900000000000001</v>
      </c>
      <c r="CH828" s="353" t="s">
        <v>100</v>
      </c>
      <c r="CI828" s="355">
        <v>5689.87</v>
      </c>
    </row>
    <row r="829" spans="1:87" ht="13.5" thickBot="1">
      <c r="A829" s="353" t="s">
        <v>1891</v>
      </c>
      <c r="B829" s="353" t="s">
        <v>1892</v>
      </c>
      <c r="C829" s="353" t="s">
        <v>96</v>
      </c>
      <c r="D829" s="353" t="s">
        <v>123</v>
      </c>
      <c r="E829" s="353" t="s">
        <v>188</v>
      </c>
      <c r="F829" s="353" t="s">
        <v>105</v>
      </c>
      <c r="G829" s="353">
        <v>12</v>
      </c>
      <c r="H829" s="353">
        <v>202112</v>
      </c>
      <c r="I829" s="353">
        <v>20221102</v>
      </c>
      <c r="J829" s="353">
        <v>20230213</v>
      </c>
      <c r="K829" s="354">
        <v>4725.96</v>
      </c>
      <c r="L829" s="354">
        <v>21.57</v>
      </c>
      <c r="M829" s="354">
        <v>219</v>
      </c>
      <c r="N829" s="354">
        <v>1.36</v>
      </c>
      <c r="O829" s="354">
        <v>0.45</v>
      </c>
      <c r="P829" s="354">
        <v>0.47</v>
      </c>
      <c r="Q829" s="354">
        <v>0.47</v>
      </c>
      <c r="R829" s="354">
        <v>6.67</v>
      </c>
      <c r="S829" s="354">
        <v>13.95</v>
      </c>
      <c r="T829" s="354">
        <v>11.59</v>
      </c>
      <c r="U829" s="354">
        <v>1.86</v>
      </c>
      <c r="V829" s="354">
        <v>1.38</v>
      </c>
      <c r="W829" s="354">
        <v>1.88</v>
      </c>
      <c r="X829" s="354">
        <v>1.92</v>
      </c>
      <c r="Y829" s="374">
        <f t="shared" ref="Y829:Y892" si="30">(W829/V829)-1</f>
        <v>0.3623188405797102</v>
      </c>
      <c r="Z829" s="374">
        <f t="shared" ref="Z829:Z892" si="31">(X829/W829)-1</f>
        <v>2.1276595744680771E-2</v>
      </c>
      <c r="AA829" s="354">
        <v>-7.45</v>
      </c>
      <c r="AB829" s="354">
        <v>9.02</v>
      </c>
      <c r="AC829" s="354">
        <v>11.6</v>
      </c>
      <c r="AD829" s="354">
        <v>11.46</v>
      </c>
      <c r="AE829" s="354">
        <v>11.25</v>
      </c>
      <c r="AF829" s="354">
        <v>1.27</v>
      </c>
      <c r="AG829" s="354">
        <v>3.4698506121319217</v>
      </c>
      <c r="AH829" s="354">
        <v>-0.500635158236442</v>
      </c>
      <c r="AI829" s="354">
        <v>1.1818560646741154</v>
      </c>
      <c r="AJ829" s="354">
        <v>0.60261428118759619</v>
      </c>
      <c r="AK829" s="354">
        <v>17.827890070361349</v>
      </c>
      <c r="AL829" s="354">
        <v>40.47</v>
      </c>
      <c r="AM829" s="354">
        <v>1.22</v>
      </c>
      <c r="AN829" s="354">
        <v>6.22</v>
      </c>
      <c r="AO829" s="354">
        <v>10.007774089327688</v>
      </c>
      <c r="AP829" s="354">
        <v>16.526594028884961</v>
      </c>
      <c r="AQ829" s="354">
        <v>29.382157512985181</v>
      </c>
      <c r="AR829" s="354">
        <v>57.624723034271213</v>
      </c>
      <c r="AS829" s="354">
        <v>0.40367648978073478</v>
      </c>
      <c r="AT829" s="354">
        <v>17.71</v>
      </c>
      <c r="AU829" s="354">
        <v>6.67</v>
      </c>
      <c r="AV829" s="354">
        <v>40.01</v>
      </c>
      <c r="AW829" s="354">
        <v>373.32</v>
      </c>
      <c r="AX829" s="354">
        <v>789.8</v>
      </c>
      <c r="AY829" s="374">
        <v>0.4000787563989574</v>
      </c>
      <c r="AZ829" s="374">
        <v>-3.9809529680083831</v>
      </c>
      <c r="BA829" s="374">
        <v>-1.6147782125617662</v>
      </c>
      <c r="BB829" s="374">
        <v>-4.0867151323023583</v>
      </c>
      <c r="BC829" s="374">
        <v>-1.6147782125617662</v>
      </c>
      <c r="BD829" s="354">
        <v>-2.81</v>
      </c>
      <c r="BE829" s="374">
        <v>-1.5608879459169595E-3</v>
      </c>
      <c r="BF829" s="374">
        <v>-1.5620365216160444E-2</v>
      </c>
      <c r="BG829" s="354">
        <v>-1.57</v>
      </c>
      <c r="BH829" s="354">
        <v>-0.67</v>
      </c>
      <c r="BI829" s="354">
        <v>-1.46</v>
      </c>
      <c r="BJ829" s="354">
        <v>-0.63</v>
      </c>
      <c r="BK829" s="374">
        <v>-0.49011195254664047</v>
      </c>
      <c r="BL829" s="374">
        <v>-0.1669356546536237</v>
      </c>
      <c r="BM829" s="354">
        <v>4.08</v>
      </c>
      <c r="BN829" s="354">
        <v>6.05</v>
      </c>
      <c r="BO829" s="374">
        <v>-1.6379193241013392</v>
      </c>
      <c r="BP829" s="374">
        <v>-2.3760567548003892E-2</v>
      </c>
      <c r="BQ829" s="374">
        <v>2.8600582875538499E-2</v>
      </c>
      <c r="BR829" s="354">
        <v>-21.52</v>
      </c>
      <c r="BS829" s="354">
        <v>176.01</v>
      </c>
      <c r="BT829" s="354">
        <v>116.73</v>
      </c>
      <c r="BU829" s="354">
        <v>3150.81</v>
      </c>
      <c r="BV829" s="354">
        <v>-80.81</v>
      </c>
      <c r="BW829" s="354">
        <v>-398.1</v>
      </c>
      <c r="BX829" s="354">
        <v>-14.43</v>
      </c>
      <c r="BY829" s="354">
        <v>-14.43</v>
      </c>
      <c r="BZ829" s="354">
        <v>-0.11195900905382548</v>
      </c>
      <c r="CA829" s="354">
        <v>43.72</v>
      </c>
      <c r="CB829" s="354">
        <v>0.47592894271511482</v>
      </c>
      <c r="CC829" s="354">
        <v>6.4989334850926843</v>
      </c>
      <c r="CD829" s="354">
        <v>0.78</v>
      </c>
      <c r="CE829" s="354">
        <v>1.1499999999999999</v>
      </c>
      <c r="CF829" s="354">
        <v>1.55</v>
      </c>
      <c r="CG829" s="354">
        <v>1.18</v>
      </c>
      <c r="CH829" s="353" t="s">
        <v>100</v>
      </c>
      <c r="CI829" s="355">
        <v>3927.19</v>
      </c>
    </row>
    <row r="830" spans="1:87" ht="13.5" thickBot="1">
      <c r="A830" s="353" t="s">
        <v>1893</v>
      </c>
      <c r="B830" s="353" t="s">
        <v>1894</v>
      </c>
      <c r="C830" s="353" t="s">
        <v>108</v>
      </c>
      <c r="D830" s="353" t="s">
        <v>129</v>
      </c>
      <c r="E830" s="353" t="s">
        <v>299</v>
      </c>
      <c r="F830" s="353" t="s">
        <v>105</v>
      </c>
      <c r="G830" s="353">
        <v>12</v>
      </c>
      <c r="H830" s="353">
        <v>202112</v>
      </c>
      <c r="I830" s="353">
        <v>20221103</v>
      </c>
      <c r="J830" s="353">
        <v>20230223</v>
      </c>
      <c r="K830" s="354">
        <v>6872.56</v>
      </c>
      <c r="L830" s="354">
        <v>200</v>
      </c>
      <c r="M830" s="354">
        <v>34</v>
      </c>
      <c r="N830" s="354">
        <v>1.1399999999999999</v>
      </c>
      <c r="O830" s="354">
        <v>-1.99</v>
      </c>
      <c r="P830" s="354">
        <v>-2.21</v>
      </c>
      <c r="Q830" s="354">
        <v>-2.52</v>
      </c>
      <c r="R830" s="354">
        <v>-19.600000000000001</v>
      </c>
      <c r="S830" s="354">
        <v>-7.43</v>
      </c>
      <c r="T830" s="354">
        <v>4.12</v>
      </c>
      <c r="U830" s="354">
        <v>-7.44</v>
      </c>
      <c r="V830" s="354">
        <v>-5.57</v>
      </c>
      <c r="W830" s="354">
        <v>-8.76</v>
      </c>
      <c r="X830" s="354">
        <v>-9.14</v>
      </c>
      <c r="Y830" s="374">
        <f t="shared" si="30"/>
        <v>0.57271095152603224</v>
      </c>
      <c r="Z830" s="374">
        <f t="shared" si="31"/>
        <v>4.337899543378998E-2</v>
      </c>
      <c r="AA830" s="354"/>
      <c r="AB830" s="354"/>
      <c r="AC830" s="354"/>
      <c r="AD830" s="354"/>
      <c r="AE830" s="354"/>
      <c r="AF830" s="354"/>
      <c r="AG830" s="354">
        <v>1.3083203430227186</v>
      </c>
      <c r="AH830" s="354">
        <v>-7.0507038045033141</v>
      </c>
      <c r="AI830" s="354">
        <v>-4.8300245407053071</v>
      </c>
      <c r="AJ830" s="354">
        <v>-4.8731169150212503</v>
      </c>
      <c r="AK830" s="354">
        <v>-41.273082221418647</v>
      </c>
      <c r="AL830" s="354"/>
      <c r="AM830" s="354">
        <v>5.0599999999999996</v>
      </c>
      <c r="AN830" s="354"/>
      <c r="AO830" s="354">
        <v>137.66425531862106</v>
      </c>
      <c r="AP830" s="354">
        <v>-26.184847704362522</v>
      </c>
      <c r="AQ830" s="354">
        <v>-37.289447335628843</v>
      </c>
      <c r="AR830" s="354">
        <v>-36.959701333092269</v>
      </c>
      <c r="AS830" s="354">
        <v>36.849049731227545</v>
      </c>
      <c r="AT830" s="354">
        <v>39.53</v>
      </c>
      <c r="AU830" s="354"/>
      <c r="AV830" s="354"/>
      <c r="AW830" s="354">
        <v>36.96</v>
      </c>
      <c r="AX830" s="354">
        <v>4.9400000000000004</v>
      </c>
      <c r="AY830" s="374">
        <v>0</v>
      </c>
      <c r="AZ830" s="374">
        <v>-1.0976894127257344</v>
      </c>
      <c r="BA830" s="374">
        <v>-1.003077308677732</v>
      </c>
      <c r="BB830" s="374">
        <v>-1.0994915460264982</v>
      </c>
      <c r="BC830" s="374">
        <v>-1.003077308677732</v>
      </c>
      <c r="BD830" s="354">
        <v>-35.85</v>
      </c>
      <c r="BE830" s="374">
        <v>-0.19604064102143109</v>
      </c>
      <c r="BF830" s="374">
        <v>-0.18567386186393489</v>
      </c>
      <c r="BG830" s="354">
        <v>-35.85</v>
      </c>
      <c r="BH830" s="354">
        <v>-25.17</v>
      </c>
      <c r="BI830" s="354">
        <v>-34.25</v>
      </c>
      <c r="BJ830" s="354">
        <v>-24.44</v>
      </c>
      <c r="BK830" s="374">
        <v>8.9217712980089216E-3</v>
      </c>
      <c r="BL830" s="374">
        <v>-3.2937173640809961E-2</v>
      </c>
      <c r="BM830" s="354">
        <v>0</v>
      </c>
      <c r="BN830" s="354">
        <v>0</v>
      </c>
      <c r="BO830" s="374">
        <v>0</v>
      </c>
      <c r="BP830" s="374">
        <v>-3.5368466538767566E-2</v>
      </c>
      <c r="BQ830" s="374">
        <v>-2.4445030925614501E-2</v>
      </c>
      <c r="BR830" s="354">
        <v>-143.80000000000001</v>
      </c>
      <c r="BS830" s="354">
        <v>-142.22999999999999</v>
      </c>
      <c r="BT830" s="354">
        <v>-142.24</v>
      </c>
      <c r="BU830" s="354" t="s">
        <v>100</v>
      </c>
      <c r="BV830" s="354">
        <v>-143.81</v>
      </c>
      <c r="BW830" s="354">
        <v>-109.77</v>
      </c>
      <c r="BX830" s="354"/>
      <c r="BY830" s="354"/>
      <c r="BZ830" s="354">
        <v>-50.494686618954674</v>
      </c>
      <c r="CA830" s="354">
        <v>0</v>
      </c>
      <c r="CB830" s="354">
        <v>3.6190626597591043E-2</v>
      </c>
      <c r="CC830" s="354">
        <v>2.7973295462206025</v>
      </c>
      <c r="CD830" s="354">
        <v>0</v>
      </c>
      <c r="CE830" s="354">
        <v>29.93</v>
      </c>
      <c r="CF830" s="354">
        <v>25.59</v>
      </c>
      <c r="CG830" s="354">
        <v>25.51</v>
      </c>
      <c r="CH830" s="353" t="s">
        <v>100</v>
      </c>
      <c r="CI830" s="353">
        <v>502.03</v>
      </c>
    </row>
    <row r="831" spans="1:87" ht="13.5" thickBot="1">
      <c r="A831" s="353" t="s">
        <v>1895</v>
      </c>
      <c r="B831" s="353" t="s">
        <v>1895</v>
      </c>
      <c r="C831" s="353" t="s">
        <v>96</v>
      </c>
      <c r="D831" s="353" t="s">
        <v>97</v>
      </c>
      <c r="E831" s="353" t="s">
        <v>347</v>
      </c>
      <c r="F831" s="353" t="s">
        <v>105</v>
      </c>
      <c r="G831" s="353">
        <v>12</v>
      </c>
      <c r="H831" s="353">
        <v>202112</v>
      </c>
      <c r="I831" s="353">
        <v>20221114</v>
      </c>
      <c r="J831" s="353">
        <v>20230310</v>
      </c>
      <c r="K831" s="354">
        <v>6555.47</v>
      </c>
      <c r="L831" s="354">
        <v>13.9</v>
      </c>
      <c r="M831" s="354">
        <v>472</v>
      </c>
      <c r="N831" s="354">
        <v>0.75</v>
      </c>
      <c r="O831" s="354"/>
      <c r="P831" s="354"/>
      <c r="Q831" s="354"/>
      <c r="R831" s="354"/>
      <c r="S831" s="354"/>
      <c r="T831" s="354"/>
      <c r="U831" s="354">
        <v>2.4</v>
      </c>
      <c r="V831" s="354"/>
      <c r="W831" s="354">
        <v>1.88</v>
      </c>
      <c r="X831" s="354">
        <v>1.96</v>
      </c>
      <c r="Y831" s="374" t="e">
        <f t="shared" si="30"/>
        <v>#DIV/0!</v>
      </c>
      <c r="Z831" s="374">
        <f t="shared" si="31"/>
        <v>4.2553191489361764E-2</v>
      </c>
      <c r="AA831" s="354"/>
      <c r="AB831" s="354">
        <v>4.42</v>
      </c>
      <c r="AC831" s="354">
        <v>5.79</v>
      </c>
      <c r="AD831" s="354">
        <v>7.39</v>
      </c>
      <c r="AE831" s="354">
        <v>7.09</v>
      </c>
      <c r="AF831" s="354">
        <v>1.67</v>
      </c>
      <c r="AG831" s="354">
        <v>53308.158895171291</v>
      </c>
      <c r="AH831" s="354">
        <v>2957.1287176552996</v>
      </c>
      <c r="AI831" s="354">
        <v>9562.258505149106</v>
      </c>
      <c r="AJ831" s="354">
        <v>864.3488539389441</v>
      </c>
      <c r="AK831" s="354">
        <v>1.637175724915825</v>
      </c>
      <c r="AL831" s="354">
        <v>1.47</v>
      </c>
      <c r="AM831" s="354">
        <v>0.52</v>
      </c>
      <c r="AN831" s="354">
        <v>0.32</v>
      </c>
      <c r="AO831" s="354">
        <v>0.28329918363764184</v>
      </c>
      <c r="AP831" s="354">
        <v>1.2229165983411423</v>
      </c>
      <c r="AQ831" s="354">
        <v>1.5793505151628644</v>
      </c>
      <c r="AR831" s="354">
        <v>17.472294696065518</v>
      </c>
      <c r="AS831" s="354">
        <v>9173.0771092685663</v>
      </c>
      <c r="AT831" s="354">
        <v>26.58</v>
      </c>
      <c r="AU831" s="354"/>
      <c r="AV831" s="354">
        <v>7.17</v>
      </c>
      <c r="AW831" s="354">
        <v>21735.96</v>
      </c>
      <c r="AX831" s="354"/>
      <c r="AY831" s="374">
        <v>1.8713007065647647E-2</v>
      </c>
      <c r="AZ831" s="374">
        <v>0.93593850096092235</v>
      </c>
      <c r="BA831" s="374">
        <v>0.63530278294841314</v>
      </c>
      <c r="BB831" s="374">
        <v>1.1456780923994041</v>
      </c>
      <c r="BC831" s="374">
        <v>0.63530278294841314</v>
      </c>
      <c r="BD831" s="354">
        <v>8.41</v>
      </c>
      <c r="BE831" s="374">
        <v>6.3458593713675931E-2</v>
      </c>
      <c r="BF831" s="374">
        <v>3.5056999480289924E-2</v>
      </c>
      <c r="BG831" s="354">
        <v>5.87</v>
      </c>
      <c r="BH831" s="354"/>
      <c r="BI831" s="354">
        <v>3.71</v>
      </c>
      <c r="BJ831" s="354"/>
      <c r="BK831" s="374">
        <v>-0.90960829458087678</v>
      </c>
      <c r="BL831" s="374">
        <v>-0.16316282219227096</v>
      </c>
      <c r="BM831" s="354">
        <v>4.58</v>
      </c>
      <c r="BN831" s="354">
        <v>3.56</v>
      </c>
      <c r="BO831" s="374">
        <v>0</v>
      </c>
      <c r="BP831" s="374">
        <v>0.18889238586059903</v>
      </c>
      <c r="BQ831" s="374">
        <v>62.679394774397693</v>
      </c>
      <c r="BR831" s="354">
        <v>2287.5700000000002</v>
      </c>
      <c r="BS831" s="354">
        <v>5575.5</v>
      </c>
      <c r="BT831" s="354">
        <v>4472.49</v>
      </c>
      <c r="BU831" s="354">
        <v>6035.65</v>
      </c>
      <c r="BV831" s="354">
        <v>1221.19</v>
      </c>
      <c r="BW831" s="354">
        <v>117.79</v>
      </c>
      <c r="BX831" s="354">
        <v>5.57</v>
      </c>
      <c r="BY831" s="354">
        <v>5.57</v>
      </c>
      <c r="BZ831" s="354">
        <v>6.8953660237715786</v>
      </c>
      <c r="CA831" s="354">
        <v>31.71</v>
      </c>
      <c r="CB831" s="354">
        <v>0.55953378953121813</v>
      </c>
      <c r="CC831" s="354">
        <v>1.2217999354107851</v>
      </c>
      <c r="CD831" s="354">
        <v>0.46</v>
      </c>
      <c r="CE831" s="354">
        <v>1.23</v>
      </c>
      <c r="CF831" s="354">
        <v>1.1299999999999999</v>
      </c>
      <c r="CG831" s="354">
        <v>0.62</v>
      </c>
      <c r="CH831" s="353" t="s">
        <v>100</v>
      </c>
      <c r="CI831" s="355">
        <v>14910.45</v>
      </c>
    </row>
    <row r="832" spans="1:87" ht="13.5" thickBot="1">
      <c r="A832" s="353" t="s">
        <v>1896</v>
      </c>
      <c r="B832" s="353" t="s">
        <v>1897</v>
      </c>
      <c r="C832" s="353" t="s">
        <v>96</v>
      </c>
      <c r="D832" s="353" t="s">
        <v>197</v>
      </c>
      <c r="E832" s="353" t="s">
        <v>423</v>
      </c>
      <c r="F832" s="353" t="s">
        <v>105</v>
      </c>
      <c r="G832" s="353">
        <v>12</v>
      </c>
      <c r="H832" s="353">
        <v>202112</v>
      </c>
      <c r="I832" s="353">
        <v>20221103</v>
      </c>
      <c r="J832" s="353">
        <v>20230223</v>
      </c>
      <c r="K832" s="354">
        <v>3049.28</v>
      </c>
      <c r="L832" s="354">
        <v>170.05</v>
      </c>
      <c r="M832" s="354">
        <v>17.93</v>
      </c>
      <c r="N832" s="354">
        <v>1.36</v>
      </c>
      <c r="O832" s="354">
        <v>1.43</v>
      </c>
      <c r="P832" s="354">
        <v>1.25</v>
      </c>
      <c r="Q832" s="354">
        <v>1.67</v>
      </c>
      <c r="R832" s="354">
        <v>21.68</v>
      </c>
      <c r="S832" s="354">
        <v>22.22</v>
      </c>
      <c r="T832" s="354">
        <v>5.88</v>
      </c>
      <c r="U832" s="354">
        <v>5.77</v>
      </c>
      <c r="V832" s="354">
        <v>7.15</v>
      </c>
      <c r="W832" s="354">
        <v>5.74</v>
      </c>
      <c r="X832" s="354">
        <v>6.79</v>
      </c>
      <c r="Y832" s="374">
        <f t="shared" si="30"/>
        <v>-0.19720279720279721</v>
      </c>
      <c r="Z832" s="374">
        <f t="shared" si="31"/>
        <v>0.18292682926829262</v>
      </c>
      <c r="AA832" s="354">
        <v>2.48</v>
      </c>
      <c r="AB832" s="354"/>
      <c r="AC832" s="354">
        <v>29.47</v>
      </c>
      <c r="AD832" s="354">
        <v>29.61</v>
      </c>
      <c r="AE832" s="354">
        <v>25.03</v>
      </c>
      <c r="AF832" s="354"/>
      <c r="AG832" s="354">
        <v>106.78463779265272</v>
      </c>
      <c r="AH832" s="354">
        <v>4.37892443705086</v>
      </c>
      <c r="AI832" s="354">
        <v>3.0958175478034362</v>
      </c>
      <c r="AJ832" s="354">
        <v>1.6182835447704849</v>
      </c>
      <c r="AK832" s="354">
        <v>53.504445091580394</v>
      </c>
      <c r="AL832" s="354">
        <v>14.21</v>
      </c>
      <c r="AM832" s="354">
        <v>2.38</v>
      </c>
      <c r="AN832" s="354">
        <v>1.6</v>
      </c>
      <c r="AO832" s="354">
        <v>1.9912686312124239</v>
      </c>
      <c r="AP832" s="354">
        <v>18.206220346854085</v>
      </c>
      <c r="AQ832" s="354">
        <v>68.685216828350107</v>
      </c>
      <c r="AR832" s="354">
        <v>131.39656534173534</v>
      </c>
      <c r="AS832" s="354">
        <v>7.7821833604569433</v>
      </c>
      <c r="AT832" s="354">
        <v>71.44</v>
      </c>
      <c r="AU832" s="354">
        <v>23.27</v>
      </c>
      <c r="AV832" s="354">
        <v>24.23</v>
      </c>
      <c r="AW832" s="354">
        <v>1761.16</v>
      </c>
      <c r="AX832" s="354">
        <v>1914.74</v>
      </c>
      <c r="AY832" s="374">
        <v>0.24228438494805235</v>
      </c>
      <c r="AZ832" s="374">
        <v>2.0603913460083714</v>
      </c>
      <c r="BA832" s="374">
        <v>1.5348045822102423</v>
      </c>
      <c r="BB832" s="374">
        <v>2.0570796597514622</v>
      </c>
      <c r="BC832" s="374">
        <v>1.5348045822102423</v>
      </c>
      <c r="BD832" s="354">
        <v>7.67</v>
      </c>
      <c r="BE832" s="374">
        <v>5.5423277687407055E-2</v>
      </c>
      <c r="BF832" s="374">
        <v>4.0799173492022306E-2</v>
      </c>
      <c r="BG832" s="354">
        <v>4.5999999999999996</v>
      </c>
      <c r="BH832" s="354">
        <v>8.92</v>
      </c>
      <c r="BI832" s="354">
        <v>3.52</v>
      </c>
      <c r="BJ832" s="354">
        <v>6.23</v>
      </c>
      <c r="BK832" s="374">
        <v>-0.47726779121117785</v>
      </c>
      <c r="BL832" s="374">
        <v>-1.3836578309156487E-2</v>
      </c>
      <c r="BM832" s="354">
        <v>1.02</v>
      </c>
      <c r="BN832" s="354">
        <v>0.84</v>
      </c>
      <c r="BO832" s="374">
        <v>0.38365585525642337</v>
      </c>
      <c r="BP832" s="374">
        <v>2.6436394814361629E-2</v>
      </c>
      <c r="BQ832" s="374">
        <v>9.7698837525385471E-3</v>
      </c>
      <c r="BR832" s="354">
        <v>169.32</v>
      </c>
      <c r="BS832" s="354">
        <v>260.62</v>
      </c>
      <c r="BT832" s="354">
        <v>214.1</v>
      </c>
      <c r="BU832" s="354">
        <v>836.41</v>
      </c>
      <c r="BV832" s="354">
        <v>121.37</v>
      </c>
      <c r="BW832" s="354">
        <v>206.04</v>
      </c>
      <c r="BX832" s="354">
        <v>4.0999999999999996</v>
      </c>
      <c r="BY832" s="354">
        <v>5.43</v>
      </c>
      <c r="BZ832" s="354">
        <v>5.2909907468349529</v>
      </c>
      <c r="CA832" s="354">
        <v>42.13</v>
      </c>
      <c r="CB832" s="354">
        <v>0.54807345929719231</v>
      </c>
      <c r="CC832" s="354">
        <v>4.0239295737484708</v>
      </c>
      <c r="CD832" s="354">
        <v>0.73</v>
      </c>
      <c r="CE832" s="354">
        <v>2.69</v>
      </c>
      <c r="CF832" s="354">
        <v>1.52</v>
      </c>
      <c r="CG832" s="354">
        <v>0.52</v>
      </c>
      <c r="CH832" s="353" t="s">
        <v>100</v>
      </c>
      <c r="CI832" s="355">
        <v>1387.92</v>
      </c>
    </row>
    <row r="833" spans="1:87" ht="13.5" thickBot="1">
      <c r="A833" s="353" t="s">
        <v>1898</v>
      </c>
      <c r="B833" s="353" t="s">
        <v>1899</v>
      </c>
      <c r="C833" s="353" t="s">
        <v>96</v>
      </c>
      <c r="D833" s="353" t="s">
        <v>123</v>
      </c>
      <c r="E833" s="353" t="s">
        <v>180</v>
      </c>
      <c r="F833" s="353" t="s">
        <v>99</v>
      </c>
      <c r="G833" s="353">
        <v>12</v>
      </c>
      <c r="H833" s="353">
        <v>202112</v>
      </c>
      <c r="I833" s="353">
        <v>20221031</v>
      </c>
      <c r="J833" s="353">
        <v>20230206</v>
      </c>
      <c r="K833" s="354">
        <v>13274.55</v>
      </c>
      <c r="L833" s="354">
        <v>55.91</v>
      </c>
      <c r="M833" s="354">
        <v>237</v>
      </c>
      <c r="N833" s="354">
        <v>0.85</v>
      </c>
      <c r="O833" s="354"/>
      <c r="P833" s="354"/>
      <c r="Q833" s="354"/>
      <c r="R833" s="354"/>
      <c r="S833" s="354"/>
      <c r="T833" s="354"/>
      <c r="U833" s="354">
        <v>4.4800000000000004</v>
      </c>
      <c r="V833" s="354"/>
      <c r="W833" s="354"/>
      <c r="X833" s="354"/>
      <c r="Y833" s="374" t="e">
        <f t="shared" si="30"/>
        <v>#DIV/0!</v>
      </c>
      <c r="Z833" s="374" t="e">
        <f t="shared" si="31"/>
        <v>#DIV/0!</v>
      </c>
      <c r="AA833" s="354">
        <v>10.199999999999999</v>
      </c>
      <c r="AB833" s="354"/>
      <c r="AC833" s="354">
        <v>12.48</v>
      </c>
      <c r="AD833" s="354"/>
      <c r="AE833" s="354"/>
      <c r="AF833" s="354"/>
      <c r="AG833" s="354">
        <v>57.419811124516372</v>
      </c>
      <c r="AH833" s="354">
        <v>4.1228106668885465</v>
      </c>
      <c r="AI833" s="354">
        <v>15.139160460956026</v>
      </c>
      <c r="AJ833" s="354">
        <v>12.676290718475684</v>
      </c>
      <c r="AK833" s="354">
        <v>3.6858054410552352</v>
      </c>
      <c r="AL833" s="354">
        <v>9.01</v>
      </c>
      <c r="AM833" s="354">
        <v>0.91</v>
      </c>
      <c r="AN833" s="354">
        <v>0.95</v>
      </c>
      <c r="AO833" s="354">
        <v>1.5806148384292131</v>
      </c>
      <c r="AP833" s="354">
        <v>13.197607985480944</v>
      </c>
      <c r="AQ833" s="354">
        <v>5.9949563066776586</v>
      </c>
      <c r="AR833" s="354">
        <v>7.1597131604857234</v>
      </c>
      <c r="AS833" s="354">
        <v>175.77068685776095</v>
      </c>
      <c r="AT833" s="354">
        <v>61.72</v>
      </c>
      <c r="AU833" s="354">
        <v>-0.15</v>
      </c>
      <c r="AV833" s="354">
        <v>16.48</v>
      </c>
      <c r="AW833" s="354">
        <v>14657</v>
      </c>
      <c r="AX833" s="354"/>
      <c r="AY833" s="374">
        <v>5.4876710324138437E-3</v>
      </c>
      <c r="AZ833" s="374">
        <v>2.6949516648764771</v>
      </c>
      <c r="BA833" s="374">
        <v>0</v>
      </c>
      <c r="BB833" s="374">
        <v>2.9977870666338826</v>
      </c>
      <c r="BC833" s="374">
        <v>0</v>
      </c>
      <c r="BD833" s="354">
        <v>6.53</v>
      </c>
      <c r="BE833" s="374">
        <v>0</v>
      </c>
      <c r="BF833" s="374">
        <v>1.3193806499713755E-2</v>
      </c>
      <c r="BG833" s="354">
        <v>4.3099999999999996</v>
      </c>
      <c r="BH833" s="354">
        <v>3.23</v>
      </c>
      <c r="BI833" s="354">
        <v>1.41</v>
      </c>
      <c r="BJ833" s="354">
        <v>1.24</v>
      </c>
      <c r="BK833" s="374">
        <v>-0.16268205550975542</v>
      </c>
      <c r="BL833" s="374">
        <v>-4.2892334444283441E-2</v>
      </c>
      <c r="BM833" s="354">
        <v>0.45</v>
      </c>
      <c r="BN833" s="354">
        <v>0.51</v>
      </c>
      <c r="BO833" s="374">
        <v>6.1123350151362263E-2</v>
      </c>
      <c r="BP833" s="374">
        <v>7.3885495822375385E-2</v>
      </c>
      <c r="BQ833" s="374">
        <v>0.22717366878988679</v>
      </c>
      <c r="BR833" s="354">
        <v>2606</v>
      </c>
      <c r="BS833" s="354">
        <v>3040</v>
      </c>
      <c r="BT833" s="354">
        <v>1574</v>
      </c>
      <c r="BU833" s="354">
        <v>8986</v>
      </c>
      <c r="BV833" s="354">
        <v>1578</v>
      </c>
      <c r="BW833" s="354">
        <v>269.5</v>
      </c>
      <c r="BX833" s="354">
        <v>7.12</v>
      </c>
      <c r="BY833" s="354">
        <v>7.95</v>
      </c>
      <c r="BZ833" s="354">
        <v>5.682291666666667</v>
      </c>
      <c r="CA833" s="354">
        <v>36.64</v>
      </c>
      <c r="CB833" s="354">
        <v>0.80491539188667438</v>
      </c>
      <c r="CC833" s="354">
        <v>5.0834845735027221</v>
      </c>
      <c r="CD833" s="354">
        <v>0.57999999999999996</v>
      </c>
      <c r="CE833" s="354">
        <v>0.34</v>
      </c>
      <c r="CF833" s="354">
        <v>0.34</v>
      </c>
      <c r="CG833" s="354">
        <v>0.13</v>
      </c>
      <c r="CH833" s="353" t="s">
        <v>100</v>
      </c>
      <c r="CI833" s="355">
        <v>19175</v>
      </c>
    </row>
    <row r="834" spans="1:87" ht="13.5" thickBot="1">
      <c r="A834" s="353" t="s">
        <v>1900</v>
      </c>
      <c r="B834" s="353" t="s">
        <v>1901</v>
      </c>
      <c r="C834" s="353" t="s">
        <v>96</v>
      </c>
      <c r="D834" s="353" t="s">
        <v>197</v>
      </c>
      <c r="E834" s="353" t="s">
        <v>283</v>
      </c>
      <c r="F834" s="353" t="s">
        <v>105</v>
      </c>
      <c r="G834" s="353">
        <v>12</v>
      </c>
      <c r="H834" s="353">
        <v>202112</v>
      </c>
      <c r="I834" s="353">
        <v>20221027</v>
      </c>
      <c r="J834" s="353">
        <v>20230315</v>
      </c>
      <c r="K834" s="354">
        <v>3084.19</v>
      </c>
      <c r="L834" s="354">
        <v>22.85</v>
      </c>
      <c r="M834" s="354">
        <v>135</v>
      </c>
      <c r="N834" s="354">
        <v>1.38</v>
      </c>
      <c r="O834" s="354">
        <v>-0.24</v>
      </c>
      <c r="P834" s="354">
        <v>-0.26</v>
      </c>
      <c r="Q834" s="354">
        <v>0.05</v>
      </c>
      <c r="R834" s="354">
        <v>20.83</v>
      </c>
      <c r="S834" s="354">
        <v>14.29</v>
      </c>
      <c r="T834" s="354">
        <v>-28.72</v>
      </c>
      <c r="U834" s="354">
        <v>-0.76</v>
      </c>
      <c r="V834" s="354">
        <v>-0.5</v>
      </c>
      <c r="W834" s="354">
        <v>-0.95</v>
      </c>
      <c r="X834" s="354">
        <v>1.22</v>
      </c>
      <c r="Y834" s="374">
        <f t="shared" si="30"/>
        <v>0.89999999999999991</v>
      </c>
      <c r="Z834" s="374">
        <f t="shared" si="31"/>
        <v>-2.2842105263157895</v>
      </c>
      <c r="AA834" s="354"/>
      <c r="AB834" s="354"/>
      <c r="AC834" s="354"/>
      <c r="AD834" s="354"/>
      <c r="AE834" s="354">
        <v>18.670000000000002</v>
      </c>
      <c r="AF834" s="354"/>
      <c r="AG834" s="354">
        <v>0</v>
      </c>
      <c r="AH834" s="354">
        <v>-0.7155055278769834</v>
      </c>
      <c r="AI834" s="354">
        <v>-0.50357511452988912</v>
      </c>
      <c r="AJ834" s="354">
        <v>-0.53391346960595776</v>
      </c>
      <c r="AK834" s="354">
        <v>-45.37555439238006</v>
      </c>
      <c r="AL834" s="354"/>
      <c r="AM834" s="354">
        <v>3.99</v>
      </c>
      <c r="AN834" s="354"/>
      <c r="AO834" s="354">
        <v>0</v>
      </c>
      <c r="AP834" s="354">
        <v>-107.11935445246483</v>
      </c>
      <c r="AQ834" s="354">
        <v>-46.167996372858362</v>
      </c>
      <c r="AR834" s="354">
        <v>-43.544610474495187</v>
      </c>
      <c r="AS834" s="354">
        <v>2.912162814353918</v>
      </c>
      <c r="AT834" s="354">
        <v>5.72</v>
      </c>
      <c r="AU834" s="354"/>
      <c r="AV834" s="354"/>
      <c r="AW834" s="354"/>
      <c r="AX834" s="354">
        <v>35</v>
      </c>
      <c r="AY834" s="374">
        <v>0</v>
      </c>
      <c r="AZ834" s="374">
        <v>-6.220676712479991E-2</v>
      </c>
      <c r="BA834" s="374">
        <v>-0.61359738032122246</v>
      </c>
      <c r="BB834" s="374">
        <v>0.17948717948717949</v>
      </c>
      <c r="BC834" s="374">
        <v>-0.61359738032122246</v>
      </c>
      <c r="BD834" s="354">
        <v>-13.64</v>
      </c>
      <c r="BE834" s="374">
        <v>-6.1373006267772631E-2</v>
      </c>
      <c r="BF834" s="374">
        <v>-9.4113706037868158E-2</v>
      </c>
      <c r="BG834" s="354">
        <v>-10.18</v>
      </c>
      <c r="BH834" s="354">
        <v>-16.059999999999999</v>
      </c>
      <c r="BI834" s="354">
        <v>-10</v>
      </c>
      <c r="BJ834" s="354">
        <v>-15.44</v>
      </c>
      <c r="BK834" s="374">
        <v>6.0245937896257852E-2</v>
      </c>
      <c r="BL834" s="374">
        <v>0</v>
      </c>
      <c r="BM834" s="354">
        <v>0</v>
      </c>
      <c r="BN834" s="354">
        <v>0</v>
      </c>
      <c r="BO834" s="374">
        <v>0</v>
      </c>
      <c r="BP834" s="374">
        <v>-3.1313152204681984E-2</v>
      </c>
      <c r="BQ834" s="374">
        <v>-2.3366016175315439E-2</v>
      </c>
      <c r="BR834" s="354">
        <v>-24.34</v>
      </c>
      <c r="BS834" s="354">
        <v>-23.41</v>
      </c>
      <c r="BT834" s="354">
        <v>-59.06</v>
      </c>
      <c r="BU834" s="354">
        <v>264.07</v>
      </c>
      <c r="BV834" s="354">
        <v>-38.49</v>
      </c>
      <c r="BW834" s="354">
        <v>-6.22</v>
      </c>
      <c r="BX834" s="354"/>
      <c r="BY834" s="354"/>
      <c r="BZ834" s="354">
        <v>-3.2047474695576224</v>
      </c>
      <c r="CA834" s="354">
        <v>23.33</v>
      </c>
      <c r="CB834" s="354">
        <v>0.24538611865563847</v>
      </c>
      <c r="CC834" s="354">
        <v>-1.8386302213403576</v>
      </c>
      <c r="CD834" s="354">
        <v>0.3</v>
      </c>
      <c r="CE834" s="354">
        <v>52.06</v>
      </c>
      <c r="CF834" s="354">
        <v>64.510000000000005</v>
      </c>
      <c r="CG834" s="354">
        <v>64.27</v>
      </c>
      <c r="CH834" s="353" t="s">
        <v>100</v>
      </c>
      <c r="CI834" s="353">
        <v>536.32000000000005</v>
      </c>
    </row>
    <row r="835" spans="1:87" ht="13.5" thickBot="1">
      <c r="A835" s="353" t="s">
        <v>1902</v>
      </c>
      <c r="B835" s="353" t="s">
        <v>1903</v>
      </c>
      <c r="C835" s="353" t="s">
        <v>96</v>
      </c>
      <c r="D835" s="353" t="s">
        <v>147</v>
      </c>
      <c r="E835" s="353" t="s">
        <v>148</v>
      </c>
      <c r="F835" s="353" t="s">
        <v>105</v>
      </c>
      <c r="G835" s="353">
        <v>12</v>
      </c>
      <c r="H835" s="353">
        <v>202112</v>
      </c>
      <c r="I835" s="353">
        <v>20221019</v>
      </c>
      <c r="J835" s="353">
        <v>20230208</v>
      </c>
      <c r="K835" s="354">
        <v>5996.41</v>
      </c>
      <c r="L835" s="354">
        <v>219.34</v>
      </c>
      <c r="M835" s="354">
        <v>27</v>
      </c>
      <c r="N835" s="354">
        <v>1.36</v>
      </c>
      <c r="O835" s="354">
        <v>11.91</v>
      </c>
      <c r="P835" s="354">
        <v>9.98</v>
      </c>
      <c r="Q835" s="354">
        <v>9.8800000000000008</v>
      </c>
      <c r="R835" s="354">
        <v>-6.97</v>
      </c>
      <c r="S835" s="354">
        <v>-0.33</v>
      </c>
      <c r="T835" s="354">
        <v>7.73</v>
      </c>
      <c r="U835" s="354">
        <v>46.61</v>
      </c>
      <c r="V835" s="354">
        <v>38.39</v>
      </c>
      <c r="W835" s="354">
        <v>45.55</v>
      </c>
      <c r="X835" s="354">
        <v>37.520000000000003</v>
      </c>
      <c r="Y835" s="374">
        <f t="shared" si="30"/>
        <v>0.18650690283928095</v>
      </c>
      <c r="Z835" s="374">
        <f t="shared" si="31"/>
        <v>-0.17628979143798007</v>
      </c>
      <c r="AA835" s="354">
        <v>50.14</v>
      </c>
      <c r="AB835" s="354">
        <v>3.25</v>
      </c>
      <c r="AC835" s="354">
        <v>4.71</v>
      </c>
      <c r="AD835" s="354">
        <v>4.82</v>
      </c>
      <c r="AE835" s="354">
        <v>5.85</v>
      </c>
      <c r="AF835" s="354">
        <v>1.48</v>
      </c>
      <c r="AG835" s="354">
        <v>1001.84</v>
      </c>
      <c r="AH835" s="354">
        <v>47.061818181818182</v>
      </c>
      <c r="AI835" s="354">
        <v>-25.8</v>
      </c>
      <c r="AJ835" s="354">
        <v>-35.840000000000003</v>
      </c>
      <c r="AK835" s="354">
        <v>-8.2294573643410853</v>
      </c>
      <c r="AL835" s="354">
        <v>4.87</v>
      </c>
      <c r="AM835" s="354">
        <v>1.2</v>
      </c>
      <c r="AN835" s="354">
        <v>0.22</v>
      </c>
      <c r="AO835" s="354">
        <v>0.46975746444723526</v>
      </c>
      <c r="AP835" s="354">
        <v>5.9080160686569894</v>
      </c>
      <c r="AQ835" s="354">
        <v>-18.241155743481325</v>
      </c>
      <c r="AR835" s="354">
        <v>-13.131189123376624</v>
      </c>
      <c r="AS835" s="354">
        <v>8.4727272727272727</v>
      </c>
      <c r="AT835" s="354">
        <v>182.44</v>
      </c>
      <c r="AU835" s="354">
        <v>22.31</v>
      </c>
      <c r="AV835" s="354">
        <v>73.97</v>
      </c>
      <c r="AW835" s="354">
        <v>22831.7</v>
      </c>
      <c r="AX835" s="354">
        <v>28184.65</v>
      </c>
      <c r="AY835" s="374">
        <v>0.73965087661818152</v>
      </c>
      <c r="AZ835" s="374">
        <v>1.2540931320433766</v>
      </c>
      <c r="BA835" s="374">
        <v>1.3926265958972888</v>
      </c>
      <c r="BB835" s="374">
        <v>0.97493487415148439</v>
      </c>
      <c r="BC835" s="374">
        <v>1.3926265958972888</v>
      </c>
      <c r="BD835" s="354">
        <v>28.2</v>
      </c>
      <c r="BE835" s="374">
        <v>0.18384765156162483</v>
      </c>
      <c r="BF835" s="374">
        <v>0.10601505607116821</v>
      </c>
      <c r="BG835" s="354">
        <v>15.1</v>
      </c>
      <c r="BH835" s="354">
        <v>12.38</v>
      </c>
      <c r="BI835" s="354">
        <v>10.78</v>
      </c>
      <c r="BJ835" s="354">
        <v>6.98</v>
      </c>
      <c r="BK835" s="374">
        <v>0.38914728682170541</v>
      </c>
      <c r="BL835" s="374">
        <v>-1.002156032899465E-2</v>
      </c>
      <c r="BM835" s="354">
        <v>0.77</v>
      </c>
      <c r="BN835" s="354">
        <v>0.81</v>
      </c>
      <c r="BO835" s="374">
        <v>3.4210322979446761E-2</v>
      </c>
      <c r="BP835" s="374">
        <v>0.22165513461670208</v>
      </c>
      <c r="BQ835" s="374">
        <v>-0.16880180859080632</v>
      </c>
      <c r="BR835" s="354">
        <v>1615.3</v>
      </c>
      <c r="BS835" s="354">
        <v>1781.6</v>
      </c>
      <c r="BT835" s="354">
        <v>1327.7</v>
      </c>
      <c r="BU835" s="354">
        <v>3185.7</v>
      </c>
      <c r="BV835" s="354">
        <v>1060.0999999999999</v>
      </c>
      <c r="BW835" s="354">
        <v>125.41</v>
      </c>
      <c r="BX835" s="354">
        <v>4.7</v>
      </c>
      <c r="BY835" s="354">
        <v>4.92</v>
      </c>
      <c r="BZ835" s="354">
        <v>12.345671641791045</v>
      </c>
      <c r="CA835" s="354">
        <v>51.34</v>
      </c>
      <c r="CB835" s="354">
        <v>0.64274396959039393</v>
      </c>
      <c r="CC835" s="354">
        <v>3.2426275906144437</v>
      </c>
      <c r="CD835" s="354">
        <v>1.05</v>
      </c>
      <c r="CE835" s="354">
        <v>1.66</v>
      </c>
      <c r="CF835" s="354">
        <v>0.48</v>
      </c>
      <c r="CG835" s="354">
        <v>0.1</v>
      </c>
      <c r="CH835" s="353" t="s">
        <v>100</v>
      </c>
      <c r="CI835" s="355">
        <v>4629.2</v>
      </c>
    </row>
    <row r="836" spans="1:87" ht="13.5" thickBot="1">
      <c r="A836" s="353" t="s">
        <v>1904</v>
      </c>
      <c r="B836" s="353" t="s">
        <v>1905</v>
      </c>
      <c r="C836" s="353" t="s">
        <v>108</v>
      </c>
      <c r="D836" s="353" t="s">
        <v>123</v>
      </c>
      <c r="E836" s="353" t="s">
        <v>344</v>
      </c>
      <c r="F836" s="353" t="s">
        <v>105</v>
      </c>
      <c r="G836" s="353">
        <v>12</v>
      </c>
      <c r="H836" s="353">
        <v>202112</v>
      </c>
      <c r="I836" s="353">
        <v>20221104</v>
      </c>
      <c r="J836" s="353">
        <v>20230224</v>
      </c>
      <c r="K836" s="354">
        <v>9861.27</v>
      </c>
      <c r="L836" s="354">
        <v>96.98</v>
      </c>
      <c r="M836" s="354">
        <v>102</v>
      </c>
      <c r="N836" s="354">
        <v>1.37</v>
      </c>
      <c r="O836" s="354">
        <v>1.89</v>
      </c>
      <c r="P836" s="354">
        <v>1.88</v>
      </c>
      <c r="Q836" s="354">
        <v>1.6</v>
      </c>
      <c r="R836" s="354">
        <v>7.41</v>
      </c>
      <c r="S836" s="354">
        <v>8.3800000000000008</v>
      </c>
      <c r="T836" s="354"/>
      <c r="U836" s="354">
        <v>7.25</v>
      </c>
      <c r="V836" s="354">
        <v>6.11</v>
      </c>
      <c r="W836" s="354">
        <v>7.34</v>
      </c>
      <c r="X836" s="354">
        <v>7.82</v>
      </c>
      <c r="Y836" s="374">
        <f t="shared" si="30"/>
        <v>0.20130932896890341</v>
      </c>
      <c r="Z836" s="374">
        <f t="shared" si="31"/>
        <v>6.5395095367847489E-2</v>
      </c>
      <c r="AA836" s="354">
        <v>6.22</v>
      </c>
      <c r="AB836" s="354"/>
      <c r="AC836" s="354">
        <v>13.38</v>
      </c>
      <c r="AD836" s="354">
        <v>13.21</v>
      </c>
      <c r="AE836" s="354">
        <v>12.4</v>
      </c>
      <c r="AF836" s="354"/>
      <c r="AG836" s="354">
        <v>19.602130898557729</v>
      </c>
      <c r="AH836" s="354">
        <v>4.8814051313160469</v>
      </c>
      <c r="AI836" s="354">
        <v>7.7109697988099093</v>
      </c>
      <c r="AJ836" s="354">
        <v>6.0237939976115804</v>
      </c>
      <c r="AK836" s="354">
        <v>12.161894346217483</v>
      </c>
      <c r="AL836" s="354">
        <v>14.76</v>
      </c>
      <c r="AM836" s="354">
        <v>7.74</v>
      </c>
      <c r="AN836" s="354">
        <v>4.95</v>
      </c>
      <c r="AO836" s="354">
        <v>6.9650823816444722</v>
      </c>
      <c r="AP836" s="354">
        <v>15.555575381725069</v>
      </c>
      <c r="AQ836" s="354">
        <v>17.706003281883547</v>
      </c>
      <c r="AR836" s="354">
        <v>22.665193500701907</v>
      </c>
      <c r="AS836" s="354">
        <v>0.78119926308657905</v>
      </c>
      <c r="AT836" s="354">
        <v>12.53</v>
      </c>
      <c r="AU836" s="354">
        <v>3.58</v>
      </c>
      <c r="AV836" s="354">
        <v>13.93</v>
      </c>
      <c r="AW836" s="354">
        <v>1787.4</v>
      </c>
      <c r="AX836" s="354">
        <v>2033.05</v>
      </c>
      <c r="AY836" s="374">
        <v>0.13930214117803036</v>
      </c>
      <c r="AZ836" s="374">
        <v>0.59454529019746416</v>
      </c>
      <c r="BA836" s="374">
        <v>0.27085614242136807</v>
      </c>
      <c r="BB836" s="374">
        <v>0.59131324268248953</v>
      </c>
      <c r="BC836" s="374">
        <v>0.27085614242136807</v>
      </c>
      <c r="BD836" s="354">
        <v>40.03</v>
      </c>
      <c r="BE836" s="374">
        <v>0.1096580291018672</v>
      </c>
      <c r="BF836" s="374">
        <v>9.6280096874641397E-2</v>
      </c>
      <c r="BG836" s="354">
        <v>11.78</v>
      </c>
      <c r="BH836" s="354">
        <v>8.4700000000000006</v>
      </c>
      <c r="BI836" s="354">
        <v>8.0299999999999994</v>
      </c>
      <c r="BJ836" s="354">
        <v>6.44</v>
      </c>
      <c r="BK836" s="374">
        <v>-0.21880202428736301</v>
      </c>
      <c r="BL836" s="374">
        <v>-8.6071040435836813E-2</v>
      </c>
      <c r="BM836" s="354">
        <v>4.95</v>
      </c>
      <c r="BN836" s="354">
        <v>4.3</v>
      </c>
      <c r="BO836" s="374">
        <v>1.0652670409673737</v>
      </c>
      <c r="BP836" s="374">
        <v>5.2051664867946754E-2</v>
      </c>
      <c r="BQ836" s="374">
        <v>6.4233248001829613E-2</v>
      </c>
      <c r="BR836" s="354">
        <v>503.73</v>
      </c>
      <c r="BS836" s="354">
        <v>780.9</v>
      </c>
      <c r="BT836" s="354">
        <v>665.26</v>
      </c>
      <c r="BU836" s="354">
        <v>2856.09</v>
      </c>
      <c r="BV836" s="354">
        <v>388.09</v>
      </c>
      <c r="BW836" s="354">
        <v>59.45</v>
      </c>
      <c r="BX836" s="354">
        <v>24.9</v>
      </c>
      <c r="BY836" s="354">
        <v>24.9</v>
      </c>
      <c r="BZ836" s="354">
        <v>5.3464480401488279</v>
      </c>
      <c r="CA836" s="354">
        <v>70.41</v>
      </c>
      <c r="CB836" s="354">
        <v>0.79704051226093287</v>
      </c>
      <c r="CC836" s="354">
        <v>4.8707663214707519</v>
      </c>
      <c r="CD836" s="354">
        <v>2.38</v>
      </c>
      <c r="CE836" s="354">
        <v>0.63</v>
      </c>
      <c r="CF836" s="354">
        <v>0.59</v>
      </c>
      <c r="CG836" s="354">
        <v>0.18</v>
      </c>
      <c r="CH836" s="353" t="s">
        <v>100</v>
      </c>
      <c r="CI836" s="355">
        <v>1217.0899999999999</v>
      </c>
    </row>
    <row r="837" spans="1:87" ht="13.5" thickBot="1">
      <c r="A837" s="353" t="s">
        <v>1906</v>
      </c>
      <c r="B837" s="353" t="s">
        <v>1907</v>
      </c>
      <c r="C837" s="353" t="s">
        <v>108</v>
      </c>
      <c r="D837" s="353" t="s">
        <v>123</v>
      </c>
      <c r="E837" s="353" t="s">
        <v>231</v>
      </c>
      <c r="F837" s="353" t="s">
        <v>99</v>
      </c>
      <c r="G837" s="353">
        <v>12</v>
      </c>
      <c r="H837" s="353">
        <v>202112</v>
      </c>
      <c r="I837" s="353">
        <v>20221031</v>
      </c>
      <c r="J837" s="353">
        <v>20230221</v>
      </c>
      <c r="K837" s="354">
        <v>16293.73</v>
      </c>
      <c r="L837" s="354">
        <v>103.66</v>
      </c>
      <c r="M837" s="354">
        <v>157</v>
      </c>
      <c r="N837" s="354">
        <v>0.61</v>
      </c>
      <c r="O837" s="354">
        <v>0.71</v>
      </c>
      <c r="P837" s="354">
        <v>1.26</v>
      </c>
      <c r="Q837" s="354">
        <v>1.1399999999999999</v>
      </c>
      <c r="R837" s="354">
        <v>2.82</v>
      </c>
      <c r="S837" s="354">
        <v>-38.1</v>
      </c>
      <c r="T837" s="354">
        <v>0.7</v>
      </c>
      <c r="U837" s="354">
        <v>4.93</v>
      </c>
      <c r="V837" s="354">
        <v>5.94</v>
      </c>
      <c r="W837" s="354">
        <v>4.21</v>
      </c>
      <c r="X837" s="354">
        <v>4.51</v>
      </c>
      <c r="Y837" s="374">
        <f t="shared" si="30"/>
        <v>-0.29124579124579131</v>
      </c>
      <c r="Z837" s="374">
        <f t="shared" si="31"/>
        <v>7.1258907363420443E-2</v>
      </c>
      <c r="AA837" s="354">
        <v>16.23</v>
      </c>
      <c r="AB837" s="354"/>
      <c r="AC837" s="354">
        <v>21.03</v>
      </c>
      <c r="AD837" s="354">
        <v>24.64</v>
      </c>
      <c r="AE837" s="354">
        <v>23.01</v>
      </c>
      <c r="AF837" s="354"/>
      <c r="AG837" s="354">
        <v>42.822784810126585</v>
      </c>
      <c r="AH837" s="354">
        <v>-0.18354430379746836</v>
      </c>
      <c r="AI837" s="354">
        <v>11.924050632911392</v>
      </c>
      <c r="AJ837" s="354">
        <v>11.829113924050631</v>
      </c>
      <c r="AK837" s="354">
        <v>8.5725902335456485</v>
      </c>
      <c r="AL837" s="354">
        <v>14.7</v>
      </c>
      <c r="AM837" s="354">
        <v>1.73</v>
      </c>
      <c r="AN837" s="354">
        <v>2.41</v>
      </c>
      <c r="AO837" s="354">
        <v>2.3580786284362993</v>
      </c>
      <c r="AP837" s="354">
        <v>638.19039999999995</v>
      </c>
      <c r="AQ837" s="354">
        <v>8.4685562632696385</v>
      </c>
      <c r="AR837" s="354">
        <v>8.5365222043873725</v>
      </c>
      <c r="AS837" s="354">
        <v>6.8544303797468356</v>
      </c>
      <c r="AT837" s="354">
        <v>60</v>
      </c>
      <c r="AU837" s="354">
        <v>10.33</v>
      </c>
      <c r="AV837" s="354">
        <v>27.79</v>
      </c>
      <c r="AW837" s="354">
        <v>9630</v>
      </c>
      <c r="AX837" s="354">
        <v>8008.34</v>
      </c>
      <c r="AY837" s="374">
        <v>0.27786624203821658</v>
      </c>
      <c r="AZ837" s="374">
        <v>1.4226973684210529</v>
      </c>
      <c r="BA837" s="374">
        <v>0</v>
      </c>
      <c r="BB837" s="374">
        <v>1.4220898541073113</v>
      </c>
      <c r="BC837" s="374">
        <v>0</v>
      </c>
      <c r="BD837" s="354">
        <v>7</v>
      </c>
      <c r="BE837" s="374">
        <v>0</v>
      </c>
      <c r="BF837" s="374">
        <v>-1.0284052625979645E-3</v>
      </c>
      <c r="BG837" s="354">
        <v>6.49</v>
      </c>
      <c r="BH837" s="354">
        <v>6.41</v>
      </c>
      <c r="BI837" s="354">
        <v>2.66</v>
      </c>
      <c r="BJ837" s="354">
        <v>2.65</v>
      </c>
      <c r="BK837" s="374">
        <v>-7.9617834394904458E-3</v>
      </c>
      <c r="BL837" s="374">
        <v>-2.2169671888856044E-3</v>
      </c>
      <c r="BM837" s="354">
        <v>2.66</v>
      </c>
      <c r="BN837" s="354">
        <v>2.58</v>
      </c>
      <c r="BO837" s="374">
        <v>-14.546896551724137</v>
      </c>
      <c r="BP837" s="374">
        <v>-1.7955811367390761E-3</v>
      </c>
      <c r="BQ837" s="374">
        <v>0.11572210843328735</v>
      </c>
      <c r="BR837" s="354">
        <v>3723</v>
      </c>
      <c r="BS837" s="354">
        <v>3816</v>
      </c>
      <c r="BT837" s="354">
        <v>1136</v>
      </c>
      <c r="BU837" s="354">
        <v>897</v>
      </c>
      <c r="BV837" s="354">
        <v>2946</v>
      </c>
      <c r="BW837" s="354">
        <v>142.27000000000001</v>
      </c>
      <c r="BX837" s="354">
        <v>-0.43</v>
      </c>
      <c r="BY837" s="354">
        <v>11.69</v>
      </c>
      <c r="BZ837" s="354">
        <v>0</v>
      </c>
      <c r="CA837" s="354">
        <v>8.6</v>
      </c>
      <c r="CB837" s="354">
        <v>0.66555551615305508</v>
      </c>
      <c r="CC837" s="354">
        <v>-7.84</v>
      </c>
      <c r="CD837" s="354">
        <v>0.09</v>
      </c>
      <c r="CE837" s="354">
        <v>0.28999999999999998</v>
      </c>
      <c r="CF837" s="354">
        <v>0.28999999999999998</v>
      </c>
      <c r="CG837" s="354">
        <v>0.08</v>
      </c>
      <c r="CH837" s="353" t="s">
        <v>100</v>
      </c>
      <c r="CI837" s="355">
        <v>13105</v>
      </c>
    </row>
    <row r="838" spans="1:87" ht="13.5" thickBot="1">
      <c r="A838" s="353" t="s">
        <v>1908</v>
      </c>
      <c r="B838" s="353" t="s">
        <v>1909</v>
      </c>
      <c r="C838" s="353" t="s">
        <v>96</v>
      </c>
      <c r="D838" s="353" t="s">
        <v>123</v>
      </c>
      <c r="E838" s="353" t="s">
        <v>124</v>
      </c>
      <c r="F838" s="353" t="s">
        <v>105</v>
      </c>
      <c r="G838" s="353">
        <v>12</v>
      </c>
      <c r="H838" s="353">
        <v>202112</v>
      </c>
      <c r="I838" s="353">
        <v>20221027</v>
      </c>
      <c r="J838" s="353">
        <v>20230202</v>
      </c>
      <c r="K838" s="354">
        <v>4096.79</v>
      </c>
      <c r="L838" s="354">
        <v>36.33</v>
      </c>
      <c r="M838" s="354">
        <v>113</v>
      </c>
      <c r="N838" s="354">
        <v>1.4</v>
      </c>
      <c r="O838" s="354">
        <v>0.81</v>
      </c>
      <c r="P838" s="354">
        <v>0.88</v>
      </c>
      <c r="Q838" s="354">
        <v>0.57999999999999996</v>
      </c>
      <c r="R838" s="354">
        <v>29.63</v>
      </c>
      <c r="S838" s="354">
        <v>5.75</v>
      </c>
      <c r="T838" s="354">
        <v>22.12</v>
      </c>
      <c r="U838" s="354">
        <v>4.9400000000000004</v>
      </c>
      <c r="V838" s="354">
        <v>4.57</v>
      </c>
      <c r="W838" s="354">
        <v>3.9</v>
      </c>
      <c r="X838" s="354">
        <v>3.41</v>
      </c>
      <c r="Y838" s="374">
        <f t="shared" si="30"/>
        <v>-0.14660831509846839</v>
      </c>
      <c r="Z838" s="374">
        <f t="shared" si="31"/>
        <v>-0.12564102564102564</v>
      </c>
      <c r="AA838" s="354">
        <v>5.03</v>
      </c>
      <c r="AB838" s="354"/>
      <c r="AC838" s="354">
        <v>7.35</v>
      </c>
      <c r="AD838" s="354">
        <v>9.3000000000000007</v>
      </c>
      <c r="AE838" s="354">
        <v>10.65</v>
      </c>
      <c r="AF838" s="354"/>
      <c r="AG838" s="354">
        <v>33.621579038151992</v>
      </c>
      <c r="AH838" s="354">
        <v>5.6341618316149473</v>
      </c>
      <c r="AI838" s="354">
        <v>10.426260209378803</v>
      </c>
      <c r="AJ838" s="354">
        <v>10.003920530969124</v>
      </c>
      <c r="AK838" s="354">
        <v>3.4499426714521921</v>
      </c>
      <c r="AL838" s="354">
        <v>4.8099999999999996</v>
      </c>
      <c r="AM838" s="354">
        <v>6.05</v>
      </c>
      <c r="AN838" s="354">
        <v>1.31</v>
      </c>
      <c r="AO838" s="354">
        <v>1.4490475821265696</v>
      </c>
      <c r="AP838" s="354">
        <v>6.2011160226548565</v>
      </c>
      <c r="AQ838" s="354">
        <v>4.6727462037334089</v>
      </c>
      <c r="AR838" s="354">
        <v>4.8700174758177388</v>
      </c>
      <c r="AS838" s="354">
        <v>25.104263298953185</v>
      </c>
      <c r="AT838" s="354">
        <v>6.01</v>
      </c>
      <c r="AU838" s="354">
        <v>3.13</v>
      </c>
      <c r="AV838" s="354">
        <v>23.69</v>
      </c>
      <c r="AW838" s="354">
        <v>3273.82</v>
      </c>
      <c r="AX838" s="354">
        <v>2775.4</v>
      </c>
      <c r="AY838" s="374">
        <v>0.23691036127444445</v>
      </c>
      <c r="AZ838" s="374">
        <v>0.31208738237990763</v>
      </c>
      <c r="BA838" s="374">
        <v>0.44152339681483888</v>
      </c>
      <c r="BB838" s="374">
        <v>0.32791327913279145</v>
      </c>
      <c r="BC838" s="374">
        <v>0.44152339681483888</v>
      </c>
      <c r="BD838" s="354">
        <v>60.19</v>
      </c>
      <c r="BE838" s="374">
        <v>0.15123808625663829</v>
      </c>
      <c r="BF838" s="374">
        <v>8.4656127271731454E-2</v>
      </c>
      <c r="BG838" s="354">
        <v>16.25</v>
      </c>
      <c r="BH838" s="354">
        <v>17.899999999999999</v>
      </c>
      <c r="BI838" s="354">
        <v>7.94</v>
      </c>
      <c r="BJ838" s="354">
        <v>8.69</v>
      </c>
      <c r="BK838" s="374">
        <v>-4.050730270761612E-2</v>
      </c>
      <c r="BL838" s="374">
        <v>-1.2561565830398134E-2</v>
      </c>
      <c r="BM838" s="354">
        <v>5.51</v>
      </c>
      <c r="BN838" s="354">
        <v>4.7300000000000004</v>
      </c>
      <c r="BO838" s="374">
        <v>0.34432805765608054</v>
      </c>
      <c r="BP838" s="374">
        <v>0.15663502450972888</v>
      </c>
      <c r="BQ838" s="374">
        <v>0.27811844678813247</v>
      </c>
      <c r="BR838" s="354">
        <v>723.85</v>
      </c>
      <c r="BS838" s="354">
        <v>1156.3399999999999</v>
      </c>
      <c r="BT838" s="354">
        <v>1008.11</v>
      </c>
      <c r="BU838" s="354">
        <v>2237.75</v>
      </c>
      <c r="BV838" s="354">
        <v>528.05999999999995</v>
      </c>
      <c r="BW838" s="354">
        <v>31.21</v>
      </c>
      <c r="BX838" s="354">
        <v>16.760000000000002</v>
      </c>
      <c r="BY838" s="354">
        <v>17.04</v>
      </c>
      <c r="BZ838" s="354">
        <v>0</v>
      </c>
      <c r="CA838" s="354">
        <v>76.989999999999995</v>
      </c>
      <c r="CB838" s="354">
        <v>0.79770712436119962</v>
      </c>
      <c r="CC838" s="354">
        <v>1.6227602026683114</v>
      </c>
      <c r="CD838" s="354">
        <v>2.4900000000000002</v>
      </c>
      <c r="CE838" s="354">
        <v>1.82</v>
      </c>
      <c r="CF838" s="354">
        <v>1.75</v>
      </c>
      <c r="CG838" s="354">
        <v>1.42</v>
      </c>
      <c r="CH838" s="353" t="s">
        <v>100</v>
      </c>
      <c r="CI838" s="355">
        <v>1077.96</v>
      </c>
    </row>
    <row r="839" spans="1:87" ht="13.5" thickBot="1">
      <c r="A839" s="353" t="s">
        <v>634</v>
      </c>
      <c r="B839" s="353" t="s">
        <v>1910</v>
      </c>
      <c r="C839" s="353" t="s">
        <v>108</v>
      </c>
      <c r="D839" s="353" t="s">
        <v>412</v>
      </c>
      <c r="E839" s="353" t="s">
        <v>636</v>
      </c>
      <c r="F839" s="353" t="s">
        <v>105</v>
      </c>
      <c r="G839" s="353">
        <v>12</v>
      </c>
      <c r="H839" s="353">
        <v>202112</v>
      </c>
      <c r="I839" s="353">
        <v>20221104</v>
      </c>
      <c r="J839" s="353">
        <v>20230224</v>
      </c>
      <c r="K839" s="354">
        <v>10839.03</v>
      </c>
      <c r="L839" s="354">
        <v>73.099999999999994</v>
      </c>
      <c r="M839" s="354">
        <v>148</v>
      </c>
      <c r="N839" s="354">
        <v>1.1100000000000001</v>
      </c>
      <c r="O839" s="354"/>
      <c r="P839" s="354"/>
      <c r="Q839" s="354"/>
      <c r="R839" s="354"/>
      <c r="S839" s="354"/>
      <c r="T839" s="354"/>
      <c r="U839" s="354">
        <v>8.8000000000000007</v>
      </c>
      <c r="V839" s="354"/>
      <c r="W839" s="354">
        <v>15.46</v>
      </c>
      <c r="X839" s="354">
        <v>17.510000000000002</v>
      </c>
      <c r="Y839" s="374" t="e">
        <f t="shared" si="30"/>
        <v>#DIV/0!</v>
      </c>
      <c r="Z839" s="374">
        <f t="shared" si="31"/>
        <v>0.13260025873221215</v>
      </c>
      <c r="AA839" s="354">
        <v>14.24</v>
      </c>
      <c r="AB839" s="354"/>
      <c r="AC839" s="354">
        <v>8.31</v>
      </c>
      <c r="AD839" s="354">
        <v>4.7300000000000004</v>
      </c>
      <c r="AE839" s="354">
        <v>4.17</v>
      </c>
      <c r="AF839" s="354"/>
      <c r="AG839" s="354">
        <v>5.3798463314534439</v>
      </c>
      <c r="AH839" s="354">
        <v>8.0957970382072375</v>
      </c>
      <c r="AI839" s="354">
        <v>-1.065891879650241</v>
      </c>
      <c r="AJ839" s="354">
        <v>-2.0313247421826235</v>
      </c>
      <c r="AK839" s="354">
        <v>-65.006593372994502</v>
      </c>
      <c r="AL839" s="354">
        <v>12.49</v>
      </c>
      <c r="AM839" s="354">
        <v>1.27</v>
      </c>
      <c r="AN839" s="354">
        <v>11.13</v>
      </c>
      <c r="AO839" s="354">
        <v>16.637396849158389</v>
      </c>
      <c r="AP839" s="354">
        <v>7.7977011924027702</v>
      </c>
      <c r="AQ839" s="354">
        <v>-83.973468709837917</v>
      </c>
      <c r="AR839" s="354">
        <v>-44.063185243195775</v>
      </c>
      <c r="AS839" s="354">
        <v>1.121305354094974</v>
      </c>
      <c r="AT839" s="354">
        <v>57.38</v>
      </c>
      <c r="AU839" s="354">
        <v>188.62</v>
      </c>
      <c r="AV839" s="354">
        <v>1848.49</v>
      </c>
      <c r="AW839" s="354">
        <v>988</v>
      </c>
      <c r="AX839" s="354">
        <v>26.04</v>
      </c>
      <c r="AY839" s="374">
        <v>18.484873584980079</v>
      </c>
      <c r="AZ839" s="374">
        <v>0.84095830430638374</v>
      </c>
      <c r="BA839" s="374">
        <v>-0.64277931439108205</v>
      </c>
      <c r="BB839" s="374">
        <v>0.95133478632884882</v>
      </c>
      <c r="BC839" s="374">
        <v>-0.64277931439108205</v>
      </c>
      <c r="BD839" s="354">
        <v>15.7</v>
      </c>
      <c r="BE839" s="374">
        <v>-1.7657815126050421E-3</v>
      </c>
      <c r="BF839" s="374">
        <v>0.10047679440597793</v>
      </c>
      <c r="BG839" s="354">
        <v>10.9</v>
      </c>
      <c r="BH839" s="354">
        <v>6.96</v>
      </c>
      <c r="BI839" s="354">
        <v>9.1</v>
      </c>
      <c r="BJ839" s="354">
        <v>6.21</v>
      </c>
      <c r="BK839" s="374">
        <v>0.90575121263629199</v>
      </c>
      <c r="BL839" s="374">
        <v>-0.17945361317998032</v>
      </c>
      <c r="BM839" s="354">
        <v>0</v>
      </c>
      <c r="BN839" s="354">
        <v>0</v>
      </c>
      <c r="BO839" s="374">
        <v>0</v>
      </c>
      <c r="BP839" s="374">
        <v>0.11683932801569112</v>
      </c>
      <c r="BQ839" s="374">
        <v>-2.931627568455222E-2</v>
      </c>
      <c r="BR839" s="354">
        <v>1067</v>
      </c>
      <c r="BS839" s="354">
        <v>1334</v>
      </c>
      <c r="BT839" s="354">
        <v>999</v>
      </c>
      <c r="BU839" s="354">
        <v>3822</v>
      </c>
      <c r="BV839" s="354">
        <v>732</v>
      </c>
      <c r="BW839" s="354">
        <v>83.92</v>
      </c>
      <c r="BX839" s="354">
        <v>150.47999999999999</v>
      </c>
      <c r="BY839" s="354">
        <v>150.47999999999999</v>
      </c>
      <c r="BZ839" s="354">
        <v>-0.222653600976536</v>
      </c>
      <c r="CA839" s="354">
        <v>32.15</v>
      </c>
      <c r="CB839" s="354">
        <v>0.43276671737548777</v>
      </c>
      <c r="CC839" s="354">
        <v>1.7612470784231351</v>
      </c>
      <c r="CD839" s="354">
        <v>0.45</v>
      </c>
      <c r="CE839" s="354">
        <v>2.02</v>
      </c>
      <c r="CF839" s="354">
        <v>0.79</v>
      </c>
      <c r="CG839" s="354">
        <v>0.43</v>
      </c>
      <c r="CH839" s="353" t="s">
        <v>100</v>
      </c>
      <c r="CI839" s="355">
        <v>10139</v>
      </c>
    </row>
    <row r="840" spans="1:87" ht="13.5" thickBot="1">
      <c r="A840" s="406" t="s">
        <v>1911</v>
      </c>
      <c r="B840" s="353" t="s">
        <v>1912</v>
      </c>
      <c r="C840" s="353" t="s">
        <v>108</v>
      </c>
      <c r="D840" s="353" t="s">
        <v>147</v>
      </c>
      <c r="E840" s="353" t="s">
        <v>201</v>
      </c>
      <c r="F840" s="353" t="s">
        <v>105</v>
      </c>
      <c r="G840" s="353">
        <v>12</v>
      </c>
      <c r="H840" s="353">
        <v>202112</v>
      </c>
      <c r="I840" s="353">
        <v>20221118</v>
      </c>
      <c r="J840" s="353">
        <v>20230309</v>
      </c>
      <c r="K840" s="354">
        <v>76353.27</v>
      </c>
      <c r="L840" s="354">
        <v>56.65</v>
      </c>
      <c r="M840" s="354">
        <v>1348</v>
      </c>
      <c r="N840" s="354">
        <v>0.48</v>
      </c>
      <c r="O840" s="354">
        <v>0.64</v>
      </c>
      <c r="P840" s="354">
        <v>0.52</v>
      </c>
      <c r="Q840" s="354">
        <v>0.56000000000000005</v>
      </c>
      <c r="R840" s="354">
        <v>37.5</v>
      </c>
      <c r="S840" s="354">
        <v>32.61</v>
      </c>
      <c r="T840" s="354">
        <v>29.35</v>
      </c>
      <c r="U840" s="354">
        <v>1.59</v>
      </c>
      <c r="V840" s="354">
        <v>1.61</v>
      </c>
      <c r="W840" s="354">
        <v>2.31</v>
      </c>
      <c r="X840" s="354">
        <v>2.71</v>
      </c>
      <c r="Y840" s="374">
        <f t="shared" si="30"/>
        <v>0.43478260869565211</v>
      </c>
      <c r="Z840" s="374">
        <f t="shared" si="31"/>
        <v>0.17316017316017307</v>
      </c>
      <c r="AA840" s="354">
        <v>74.12</v>
      </c>
      <c r="AB840" s="354"/>
      <c r="AC840" s="354">
        <v>25.29</v>
      </c>
      <c r="AD840" s="354">
        <v>24.52</v>
      </c>
      <c r="AE840" s="354">
        <v>20.9</v>
      </c>
      <c r="AF840" s="354"/>
      <c r="AG840" s="354">
        <v>656.24618536273567</v>
      </c>
      <c r="AH840" s="354">
        <v>1.4007235538510707</v>
      </c>
      <c r="AI840" s="354">
        <v>29.277932246724195</v>
      </c>
      <c r="AJ840" s="354">
        <v>25.886433365292422</v>
      </c>
      <c r="AK840" s="354">
        <v>12.66020075722637</v>
      </c>
      <c r="AL840" s="354">
        <v>31.86</v>
      </c>
      <c r="AM840" s="354">
        <v>2.0099999999999998</v>
      </c>
      <c r="AN840" s="354">
        <v>0.49</v>
      </c>
      <c r="AO840" s="354">
        <v>7.2279400497064009E-2</v>
      </c>
      <c r="AP840" s="354">
        <v>9.4983639080614246</v>
      </c>
      <c r="AQ840" s="354">
        <v>1.6200966808990005</v>
      </c>
      <c r="AR840" s="354">
        <v>1.8323528848937605</v>
      </c>
      <c r="AS840" s="354">
        <v>135.38191115372322</v>
      </c>
      <c r="AT840" s="354">
        <v>28.22</v>
      </c>
      <c r="AU840" s="354">
        <v>26.6</v>
      </c>
      <c r="AV840" s="354">
        <v>30.64</v>
      </c>
      <c r="AW840" s="354">
        <v>149325.59</v>
      </c>
      <c r="AX840" s="354">
        <v>146884.5</v>
      </c>
      <c r="AY840" s="374">
        <v>0.2759315467861394</v>
      </c>
      <c r="AZ840" s="374">
        <v>-1.0720481314293431</v>
      </c>
      <c r="BA840" s="374">
        <v>-0.66450535615037731</v>
      </c>
      <c r="BB840" s="374">
        <v>-1.0720461567129629</v>
      </c>
      <c r="BC840" s="374">
        <v>-0.66450535615037731</v>
      </c>
      <c r="BD840" s="354">
        <v>6.64</v>
      </c>
      <c r="BE840" s="374">
        <v>4.4869157779778422E-2</v>
      </c>
      <c r="BF840" s="374">
        <v>4.0838524884972112E-3</v>
      </c>
      <c r="BG840" s="354">
        <v>6.15</v>
      </c>
      <c r="BH840" s="354">
        <v>4.12</v>
      </c>
      <c r="BI840" s="354">
        <v>3.17</v>
      </c>
      <c r="BJ840" s="354">
        <v>1.97</v>
      </c>
      <c r="BK840" s="374">
        <v>-0.11583806031285664</v>
      </c>
      <c r="BL840" s="374">
        <v>-5.1680283361298911E-3</v>
      </c>
      <c r="BM840" s="354">
        <v>0</v>
      </c>
      <c r="BN840" s="354">
        <v>0</v>
      </c>
      <c r="BO840" s="374">
        <v>5.8919548952465783</v>
      </c>
      <c r="BP840" s="374">
        <v>3.7789525402380608E-3</v>
      </c>
      <c r="BQ840" s="374">
        <v>0.45743829943969649</v>
      </c>
      <c r="BR840" s="354">
        <v>-215</v>
      </c>
      <c r="BS840" s="354">
        <v>763</v>
      </c>
      <c r="BT840" s="354">
        <v>2376.7600000000002</v>
      </c>
      <c r="BU840" s="354">
        <v>1473</v>
      </c>
      <c r="BV840" s="354">
        <v>-559</v>
      </c>
      <c r="BW840" s="354">
        <v>-107.38</v>
      </c>
      <c r="BX840" s="354">
        <v>0.13</v>
      </c>
      <c r="BY840" s="354">
        <v>1.65</v>
      </c>
      <c r="BZ840" s="354">
        <v>7.8176194095419831</v>
      </c>
      <c r="CA840" s="354">
        <v>9.74</v>
      </c>
      <c r="CB840" s="354">
        <v>0.53217003904679572</v>
      </c>
      <c r="CC840" s="354">
        <v>-1.8336517200884443</v>
      </c>
      <c r="CD840" s="354">
        <v>0.11</v>
      </c>
      <c r="CE840" s="354">
        <v>1.3</v>
      </c>
      <c r="CF840" s="354">
        <v>1.01</v>
      </c>
      <c r="CG840" s="354">
        <v>0.96</v>
      </c>
      <c r="CH840" s="353" t="s">
        <v>100</v>
      </c>
      <c r="CI840" s="355">
        <v>38535</v>
      </c>
    </row>
    <row r="841" spans="1:87" ht="13.5" thickBot="1">
      <c r="A841" s="353" t="s">
        <v>1913</v>
      </c>
      <c r="B841" s="353" t="s">
        <v>1914</v>
      </c>
      <c r="C841" s="353" t="s">
        <v>108</v>
      </c>
      <c r="D841" s="353" t="s">
        <v>412</v>
      </c>
      <c r="E841" s="353" t="s">
        <v>636</v>
      </c>
      <c r="F841" s="353" t="s">
        <v>105</v>
      </c>
      <c r="G841" s="353">
        <v>12</v>
      </c>
      <c r="H841" s="353">
        <v>202112</v>
      </c>
      <c r="I841" s="353">
        <v>20221101</v>
      </c>
      <c r="J841" s="353">
        <v>20230216</v>
      </c>
      <c r="K841" s="354">
        <v>8583.59</v>
      </c>
      <c r="L841" s="354">
        <v>18.670000000000002</v>
      </c>
      <c r="M841" s="354">
        <v>460</v>
      </c>
      <c r="N841" s="354">
        <v>1.26</v>
      </c>
      <c r="O841" s="354">
        <v>0</v>
      </c>
      <c r="P841" s="354"/>
      <c r="Q841" s="354">
        <v>-0.23</v>
      </c>
      <c r="R841" s="354">
        <v>1144.44</v>
      </c>
      <c r="S841" s="354"/>
      <c r="T841" s="354"/>
      <c r="U841" s="354">
        <v>11.63</v>
      </c>
      <c r="V841" s="354">
        <v>21.25</v>
      </c>
      <c r="W841" s="354">
        <v>-1.24</v>
      </c>
      <c r="X841" s="354">
        <v>-1.08</v>
      </c>
      <c r="Y841" s="374">
        <f t="shared" si="30"/>
        <v>-1.0583529411764705</v>
      </c>
      <c r="Z841" s="374">
        <f t="shared" si="31"/>
        <v>-0.12903225806451601</v>
      </c>
      <c r="AA841" s="354"/>
      <c r="AB841" s="354"/>
      <c r="AC841" s="354">
        <v>1.61</v>
      </c>
      <c r="AD841" s="354"/>
      <c r="AE841" s="354"/>
      <c r="AF841" s="354"/>
      <c r="AG841" s="354">
        <v>12.342875442915933</v>
      </c>
      <c r="AH841" s="354">
        <v>13.579795580858097</v>
      </c>
      <c r="AI841" s="354">
        <v>5.3399768934862024</v>
      </c>
      <c r="AJ841" s="354">
        <v>3.3338208684039348</v>
      </c>
      <c r="AK841" s="354">
        <v>3.501887812063492</v>
      </c>
      <c r="AL841" s="354">
        <v>1.42</v>
      </c>
      <c r="AM841" s="354">
        <v>0.37</v>
      </c>
      <c r="AN841" s="354">
        <v>1.18</v>
      </c>
      <c r="AO841" s="354">
        <v>1.3707672920113754</v>
      </c>
      <c r="AP841" s="354">
        <v>0.89696493056598181</v>
      </c>
      <c r="AQ841" s="354">
        <v>3.1684050856395887</v>
      </c>
      <c r="AR841" s="354">
        <v>5.075020708782005</v>
      </c>
      <c r="AS841" s="354">
        <v>6.17183659928381</v>
      </c>
      <c r="AT841" s="354">
        <v>51.09</v>
      </c>
      <c r="AU841" s="354">
        <v>-10.7</v>
      </c>
      <c r="AV841" s="354">
        <v>-13.93</v>
      </c>
      <c r="AW841" s="354">
        <v>10311.299999999999</v>
      </c>
      <c r="AX841" s="354">
        <v>7093.66</v>
      </c>
      <c r="AY841" s="374">
        <v>-0.13929766863381771</v>
      </c>
      <c r="AZ841" s="374">
        <v>9.2474201474201472</v>
      </c>
      <c r="BA841" s="374">
        <v>-0.37654058648533789</v>
      </c>
      <c r="BB841" s="374">
        <v>9.9481481481481477</v>
      </c>
      <c r="BC841" s="374">
        <v>-0.37654058648533789</v>
      </c>
      <c r="BD841" s="354">
        <v>23.81</v>
      </c>
      <c r="BE841" s="374">
        <v>4.4130241577118846E-2</v>
      </c>
      <c r="BF841" s="374">
        <v>1.0431092591457809</v>
      </c>
      <c r="BG841" s="354">
        <v>15.53</v>
      </c>
      <c r="BH841" s="354">
        <v>0.5</v>
      </c>
      <c r="BI841" s="354">
        <v>13.14</v>
      </c>
      <c r="BJ841" s="354">
        <v>0.73</v>
      </c>
      <c r="BK841" s="374">
        <v>-0.37568627450980391</v>
      </c>
      <c r="BL841" s="374">
        <v>-0.1625355480868666</v>
      </c>
      <c r="BM841" s="354">
        <v>0</v>
      </c>
      <c r="BN841" s="354">
        <v>0</v>
      </c>
      <c r="BO841" s="374">
        <v>0</v>
      </c>
      <c r="BP841" s="374">
        <v>0.72619227705123501</v>
      </c>
      <c r="BQ841" s="374">
        <v>0.17827919082373986</v>
      </c>
      <c r="BR841" s="354">
        <v>14882.9</v>
      </c>
      <c r="BS841" s="354">
        <v>17268.5</v>
      </c>
      <c r="BT841" s="354">
        <v>6931.29</v>
      </c>
      <c r="BU841" s="354">
        <v>13974.8</v>
      </c>
      <c r="BV841" s="354">
        <v>13426.8</v>
      </c>
      <c r="BW841" s="354">
        <v>924.74</v>
      </c>
      <c r="BX841" s="354">
        <v>93.6</v>
      </c>
      <c r="BY841" s="354">
        <v>80.930000000000007</v>
      </c>
      <c r="BZ841" s="354">
        <v>0.49582425562817722</v>
      </c>
      <c r="CA841" s="354">
        <v>34.74</v>
      </c>
      <c r="CB841" s="354">
        <v>1.0675867956744451</v>
      </c>
      <c r="CC841" s="354">
        <v>-9.4407849522621295E-2</v>
      </c>
      <c r="CD841" s="354">
        <v>0.53</v>
      </c>
      <c r="CE841" s="354">
        <v>1.62</v>
      </c>
      <c r="CF841" s="354">
        <v>1.45</v>
      </c>
      <c r="CG841" s="354">
        <v>1.23</v>
      </c>
      <c r="CH841" s="353" t="s">
        <v>100</v>
      </c>
      <c r="CI841" s="355">
        <v>25598</v>
      </c>
    </row>
    <row r="842" spans="1:87" ht="13.5" thickBot="1">
      <c r="A842" s="353" t="s">
        <v>1913</v>
      </c>
      <c r="B842" s="353" t="s">
        <v>1915</v>
      </c>
      <c r="C842" s="353" t="s">
        <v>108</v>
      </c>
      <c r="D842" s="353" t="s">
        <v>412</v>
      </c>
      <c r="E842" s="353" t="s">
        <v>636</v>
      </c>
      <c r="F842" s="353" t="s">
        <v>105</v>
      </c>
      <c r="G842" s="353">
        <v>12</v>
      </c>
      <c r="H842" s="353">
        <v>202112</v>
      </c>
      <c r="I842" s="353">
        <v>20221101</v>
      </c>
      <c r="J842" s="353">
        <v>20230216</v>
      </c>
      <c r="K842" s="354">
        <v>8735.2999999999993</v>
      </c>
      <c r="L842" s="354">
        <v>19</v>
      </c>
      <c r="M842" s="354">
        <v>460</v>
      </c>
      <c r="N842" s="354">
        <v>0.89</v>
      </c>
      <c r="O842" s="354"/>
      <c r="P842" s="354"/>
      <c r="Q842" s="354"/>
      <c r="R842" s="354"/>
      <c r="S842" s="354"/>
      <c r="T842" s="354"/>
      <c r="U842" s="354">
        <v>11.63</v>
      </c>
      <c r="V842" s="354"/>
      <c r="W842" s="354"/>
      <c r="X842" s="354"/>
      <c r="Y842" s="374" t="e">
        <f t="shared" si="30"/>
        <v>#DIV/0!</v>
      </c>
      <c r="Z842" s="374" t="e">
        <f t="shared" si="31"/>
        <v>#DIV/0!</v>
      </c>
      <c r="AA842" s="354"/>
      <c r="AB842" s="354"/>
      <c r="AC842" s="354">
        <v>1.63</v>
      </c>
      <c r="AD842" s="354"/>
      <c r="AE842" s="354"/>
      <c r="AF842" s="354"/>
      <c r="AG842" s="354">
        <v>12.342875442915933</v>
      </c>
      <c r="AH842" s="354">
        <v>13.579795580858097</v>
      </c>
      <c r="AI842" s="354">
        <v>5.3399768934862024</v>
      </c>
      <c r="AJ842" s="354">
        <v>3.3338208684039348</v>
      </c>
      <c r="AK842" s="354">
        <v>3.558067830438842</v>
      </c>
      <c r="AL842" s="354">
        <v>1.45</v>
      </c>
      <c r="AM842" s="354">
        <v>0.37</v>
      </c>
      <c r="AN842" s="354">
        <v>1.2</v>
      </c>
      <c r="AO842" s="354">
        <v>1.3950728115305069</v>
      </c>
      <c r="AP842" s="354">
        <v>0.91286930671713595</v>
      </c>
      <c r="AQ842" s="354">
        <v>3.2245851040149391</v>
      </c>
      <c r="AR842" s="354">
        <v>5.1650075472601102</v>
      </c>
      <c r="AS842" s="354">
        <v>6.17183659928381</v>
      </c>
      <c r="AT842" s="354">
        <v>51.09</v>
      </c>
      <c r="AU842" s="354">
        <v>-10.7</v>
      </c>
      <c r="AV842" s="354">
        <v>-13.93</v>
      </c>
      <c r="AW842" s="354">
        <v>10311.299999999999</v>
      </c>
      <c r="AX842" s="354"/>
      <c r="AY842" s="374">
        <v>-0.13929766863381771</v>
      </c>
      <c r="AZ842" s="374">
        <v>9.2474201474201472</v>
      </c>
      <c r="BA842" s="374">
        <v>-0.37654058648533789</v>
      </c>
      <c r="BB842" s="374">
        <v>9.9481481481481477</v>
      </c>
      <c r="BC842" s="374">
        <v>-0.37654058648533789</v>
      </c>
      <c r="BD842" s="354">
        <v>23.81</v>
      </c>
      <c r="BE842" s="374">
        <v>4.4130241577118846E-2</v>
      </c>
      <c r="BF842" s="374">
        <v>1.0431092591457809</v>
      </c>
      <c r="BG842" s="354">
        <v>15.53</v>
      </c>
      <c r="BH842" s="354">
        <v>0.49</v>
      </c>
      <c r="BI842" s="354">
        <v>13.14</v>
      </c>
      <c r="BJ842" s="354">
        <v>0.72</v>
      </c>
      <c r="BK842" s="374">
        <v>-0.37568627450980391</v>
      </c>
      <c r="BL842" s="374">
        <v>-0.1625355480868666</v>
      </c>
      <c r="BM842" s="354">
        <v>0</v>
      </c>
      <c r="BN842" s="354">
        <v>0</v>
      </c>
      <c r="BO842" s="374">
        <v>0</v>
      </c>
      <c r="BP842" s="374">
        <v>0.71472608320305764</v>
      </c>
      <c r="BQ842" s="374">
        <v>0.17546425623178605</v>
      </c>
      <c r="BR842" s="354">
        <v>14882.9</v>
      </c>
      <c r="BS842" s="354">
        <v>17268.5</v>
      </c>
      <c r="BT842" s="354">
        <v>6931.29</v>
      </c>
      <c r="BU842" s="354">
        <v>13974.8</v>
      </c>
      <c r="BV842" s="354">
        <v>13426.8</v>
      </c>
      <c r="BW842" s="354">
        <v>924.74</v>
      </c>
      <c r="BX842" s="354">
        <v>93.6</v>
      </c>
      <c r="BY842" s="354">
        <v>80.930000000000007</v>
      </c>
      <c r="BZ842" s="354">
        <v>0.49582425562817722</v>
      </c>
      <c r="CA842" s="354">
        <v>34.74</v>
      </c>
      <c r="CB842" s="354">
        <v>1.0675867956744451</v>
      </c>
      <c r="CC842" s="354">
        <v>-9.4407849522621295E-2</v>
      </c>
      <c r="CD842" s="354">
        <v>0.53</v>
      </c>
      <c r="CE842" s="354">
        <v>1.62</v>
      </c>
      <c r="CF842" s="354">
        <v>1.45</v>
      </c>
      <c r="CG842" s="354">
        <v>1.23</v>
      </c>
      <c r="CH842" s="353" t="s">
        <v>100</v>
      </c>
      <c r="CI842" s="355">
        <v>25598</v>
      </c>
    </row>
    <row r="843" spans="1:87" ht="13.5" thickBot="1">
      <c r="A843" s="353" t="s">
        <v>1913</v>
      </c>
      <c r="B843" s="353" t="s">
        <v>1916</v>
      </c>
      <c r="C843" s="353" t="s">
        <v>108</v>
      </c>
      <c r="D843" s="353" t="s">
        <v>412</v>
      </c>
      <c r="E843" s="353" t="s">
        <v>1422</v>
      </c>
      <c r="F843" s="353" t="s">
        <v>105</v>
      </c>
      <c r="G843" s="353">
        <v>12</v>
      </c>
      <c r="H843" s="353">
        <v>202112</v>
      </c>
      <c r="I843" s="353">
        <v>20221101</v>
      </c>
      <c r="J843" s="353">
        <v>20230216</v>
      </c>
      <c r="K843" s="354">
        <v>8790.48</v>
      </c>
      <c r="L843" s="354">
        <v>19.12</v>
      </c>
      <c r="M843" s="354">
        <v>460</v>
      </c>
      <c r="N843" s="354">
        <v>1.24</v>
      </c>
      <c r="O843" s="354"/>
      <c r="P843" s="354"/>
      <c r="Q843" s="354"/>
      <c r="R843" s="354"/>
      <c r="S843" s="354"/>
      <c r="T843" s="354"/>
      <c r="U843" s="354">
        <v>11.63</v>
      </c>
      <c r="V843" s="354"/>
      <c r="W843" s="354"/>
      <c r="X843" s="354"/>
      <c r="Y843" s="374" t="e">
        <f t="shared" si="30"/>
        <v>#DIV/0!</v>
      </c>
      <c r="Z843" s="374" t="e">
        <f t="shared" si="31"/>
        <v>#DIV/0!</v>
      </c>
      <c r="AA843" s="354"/>
      <c r="AB843" s="354"/>
      <c r="AC843" s="354">
        <v>1.64</v>
      </c>
      <c r="AD843" s="354"/>
      <c r="AE843" s="354"/>
      <c r="AF843" s="354"/>
      <c r="AG843" s="354">
        <v>15.24507731757045</v>
      </c>
      <c r="AH843" s="354">
        <v>14.269338720388363</v>
      </c>
      <c r="AI843" s="354">
        <v>6.1736003725058133</v>
      </c>
      <c r="AJ843" s="354">
        <v>3.6108195939534662</v>
      </c>
      <c r="AK843" s="354">
        <v>3.0792404517566787</v>
      </c>
      <c r="AL843" s="354">
        <v>1.45</v>
      </c>
      <c r="AM843" s="354">
        <v>0.37</v>
      </c>
      <c r="AN843" s="354">
        <v>1.21</v>
      </c>
      <c r="AO843" s="354">
        <v>3.0582072480727467</v>
      </c>
      <c r="AP843" s="354">
        <v>2.2710992922303439</v>
      </c>
      <c r="AQ843" s="354">
        <v>7.5519313102379586</v>
      </c>
      <c r="AR843" s="354">
        <v>12.911917844939062</v>
      </c>
      <c r="AS843" s="354">
        <v>7.8442593279902608</v>
      </c>
      <c r="AT843" s="354">
        <v>51.09</v>
      </c>
      <c r="AU843" s="354">
        <v>-10.7</v>
      </c>
      <c r="AV843" s="354">
        <v>-13.93</v>
      </c>
      <c r="AW843" s="354">
        <v>10311.299999999999</v>
      </c>
      <c r="AX843" s="354"/>
      <c r="AY843" s="374">
        <v>-0.13929766863381771</v>
      </c>
      <c r="AZ843" s="374">
        <v>9.2474201474201472</v>
      </c>
      <c r="BA843" s="374">
        <v>-0.37654058648533789</v>
      </c>
      <c r="BB843" s="374">
        <v>9.9481481481481477</v>
      </c>
      <c r="BC843" s="374">
        <v>-0.37654058648533789</v>
      </c>
      <c r="BD843" s="354">
        <v>23.81</v>
      </c>
      <c r="BE843" s="374">
        <v>6.9609057588687186E-3</v>
      </c>
      <c r="BF843" s="374">
        <v>0.16871332857595939</v>
      </c>
      <c r="BG843" s="354">
        <v>15.53</v>
      </c>
      <c r="BH843" s="354">
        <v>0.5</v>
      </c>
      <c r="BI843" s="354">
        <v>13.14</v>
      </c>
      <c r="BJ843" s="354">
        <v>0.73</v>
      </c>
      <c r="BK843" s="374">
        <v>-0.41511931837469024</v>
      </c>
      <c r="BL843" s="374">
        <v>-0.16810546284331784</v>
      </c>
      <c r="BM843" s="354">
        <v>0</v>
      </c>
      <c r="BN843" s="354">
        <v>0</v>
      </c>
      <c r="BO843" s="374">
        <v>0</v>
      </c>
      <c r="BP843" s="374">
        <v>0.75062276277687334</v>
      </c>
      <c r="BQ843" s="374">
        <v>0.1899431664362686</v>
      </c>
      <c r="BR843" s="354">
        <v>14882.9</v>
      </c>
      <c r="BS843" s="354">
        <v>17268.5</v>
      </c>
      <c r="BT843" s="354">
        <v>6931.29</v>
      </c>
      <c r="BU843" s="354">
        <v>13974.8</v>
      </c>
      <c r="BV843" s="354">
        <v>13426.8</v>
      </c>
      <c r="BW843" s="354">
        <v>924.74</v>
      </c>
      <c r="BX843" s="354">
        <v>93.6</v>
      </c>
      <c r="BY843" s="354">
        <v>80.930000000000007</v>
      </c>
      <c r="BZ843" s="354">
        <v>0.49582425562817722</v>
      </c>
      <c r="CA843" s="354">
        <v>34.74</v>
      </c>
      <c r="CB843" s="354">
        <v>0.44885073113960167</v>
      </c>
      <c r="CC843" s="354">
        <v>1.3450764613405746</v>
      </c>
      <c r="CD843" s="354">
        <v>0.53</v>
      </c>
      <c r="CE843" s="354">
        <v>1.62</v>
      </c>
      <c r="CF843" s="354">
        <v>1.45</v>
      </c>
      <c r="CG843" s="354">
        <v>1.23</v>
      </c>
      <c r="CH843" s="353" t="s">
        <v>100</v>
      </c>
      <c r="CI843" s="355">
        <v>25598</v>
      </c>
    </row>
    <row r="844" spans="1:87" ht="13.5" thickBot="1">
      <c r="A844" s="353" t="s">
        <v>1917</v>
      </c>
      <c r="B844" s="353" t="s">
        <v>1918</v>
      </c>
      <c r="C844" s="353" t="s">
        <v>108</v>
      </c>
      <c r="D844" s="353" t="s">
        <v>163</v>
      </c>
      <c r="E844" s="353" t="s">
        <v>1325</v>
      </c>
      <c r="F844" s="353" t="s">
        <v>105</v>
      </c>
      <c r="G844" s="353">
        <v>12</v>
      </c>
      <c r="H844" s="353">
        <v>202112</v>
      </c>
      <c r="I844" s="353">
        <v>20221108</v>
      </c>
      <c r="J844" s="353">
        <v>20230227</v>
      </c>
      <c r="K844" s="354">
        <v>12519.21</v>
      </c>
      <c r="L844" s="354">
        <v>7.45</v>
      </c>
      <c r="M844" s="354">
        <v>1680</v>
      </c>
      <c r="N844" s="354">
        <v>0.39</v>
      </c>
      <c r="O844" s="354">
        <v>-0.33</v>
      </c>
      <c r="P844" s="354">
        <v>-0.43</v>
      </c>
      <c r="Q844" s="354"/>
      <c r="R844" s="354">
        <v>-21.21</v>
      </c>
      <c r="S844" s="354">
        <v>25</v>
      </c>
      <c r="T844" s="354">
        <v>11.2</v>
      </c>
      <c r="U844" s="354">
        <v>-1.1499999999999999</v>
      </c>
      <c r="V844" s="354">
        <v>-2</v>
      </c>
      <c r="W844" s="354">
        <v>-1.21</v>
      </c>
      <c r="X844" s="354">
        <v>-1.26</v>
      </c>
      <c r="Y844" s="374">
        <f t="shared" si="30"/>
        <v>-0.39500000000000002</v>
      </c>
      <c r="Z844" s="374">
        <f t="shared" si="31"/>
        <v>4.1322314049586861E-2</v>
      </c>
      <c r="AA844" s="354"/>
      <c r="AB844" s="354"/>
      <c r="AC844" s="354"/>
      <c r="AD844" s="354"/>
      <c r="AE844" s="354"/>
      <c r="AF844" s="354"/>
      <c r="AG844" s="354">
        <v>0.22485029466665124</v>
      </c>
      <c r="AH844" s="354">
        <v>-1.1201895383810443</v>
      </c>
      <c r="AI844" s="354">
        <v>-1.1279357342512804</v>
      </c>
      <c r="AJ844" s="354">
        <v>-1.6690125574074677</v>
      </c>
      <c r="AK844" s="354">
        <v>-6.5340602094605851</v>
      </c>
      <c r="AL844" s="354"/>
      <c r="AM844" s="354">
        <v>3.87</v>
      </c>
      <c r="AN844" s="354">
        <v>33.22</v>
      </c>
      <c r="AO844" s="354">
        <v>35.63861241437138</v>
      </c>
      <c r="AP844" s="354">
        <v>-7.9682519048729326</v>
      </c>
      <c r="AQ844" s="354">
        <v>-7.1044406693979028</v>
      </c>
      <c r="AR844" s="354">
        <v>-4.8012535719499843</v>
      </c>
      <c r="AS844" s="354">
        <v>1.9940836986660384</v>
      </c>
      <c r="AT844" s="354">
        <v>1.92</v>
      </c>
      <c r="AU844" s="354"/>
      <c r="AV844" s="354">
        <v>581.87</v>
      </c>
      <c r="AW844" s="354">
        <v>27.11</v>
      </c>
      <c r="AX844" s="354">
        <v>725.47</v>
      </c>
      <c r="AY844" s="374">
        <v>5.818661971830986</v>
      </c>
      <c r="AZ844" s="374">
        <v>-2.5860894103255583</v>
      </c>
      <c r="BA844" s="374">
        <v>-1.5540337801868074</v>
      </c>
      <c r="BB844" s="374">
        <v>-6.9929287877975064</v>
      </c>
      <c r="BC844" s="374">
        <v>-1.5540337801868074</v>
      </c>
      <c r="BD844" s="354">
        <v>-39.15</v>
      </c>
      <c r="BE844" s="374">
        <v>-0.38430748610310905</v>
      </c>
      <c r="BF844" s="374">
        <v>-0.27258181155086864</v>
      </c>
      <c r="BG844" s="354">
        <v>-25.28</v>
      </c>
      <c r="BH844" s="354"/>
      <c r="BI844" s="354">
        <v>-19.61</v>
      </c>
      <c r="BJ844" s="354"/>
      <c r="BK844" s="374">
        <v>0.47970536505375633</v>
      </c>
      <c r="BL844" s="374">
        <v>-2.4063869872101047</v>
      </c>
      <c r="BM844" s="354">
        <v>0</v>
      </c>
      <c r="BN844" s="354"/>
      <c r="BO844" s="374">
        <v>0</v>
      </c>
      <c r="BP844" s="374">
        <v>-0.15199315310461931</v>
      </c>
      <c r="BQ844" s="374">
        <v>-0.226460319865328</v>
      </c>
      <c r="BR844" s="354">
        <v>-2578.34</v>
      </c>
      <c r="BS844" s="354">
        <v>-2496.7199999999998</v>
      </c>
      <c r="BT844" s="354">
        <v>-1673.16</v>
      </c>
      <c r="BU844" s="354">
        <v>1992.87</v>
      </c>
      <c r="BV844" s="354">
        <v>-2579.7600000000002</v>
      </c>
      <c r="BW844" s="354">
        <v>-258.61</v>
      </c>
      <c r="BX844" s="354">
        <v>-498.19</v>
      </c>
      <c r="BY844" s="354">
        <v>-381.23</v>
      </c>
      <c r="BZ844" s="354">
        <v>-98.020025241901564</v>
      </c>
      <c r="CA844" s="354">
        <v>39.049999999999997</v>
      </c>
      <c r="CB844" s="354">
        <v>0.53087461313906548</v>
      </c>
      <c r="CC844" s="354">
        <v>-0.63973159857256001</v>
      </c>
      <c r="CD844" s="354">
        <v>0.64</v>
      </c>
      <c r="CE844" s="354">
        <v>5.04</v>
      </c>
      <c r="CF844" s="354">
        <v>16.11</v>
      </c>
      <c r="CG844" s="354">
        <v>16.100000000000001</v>
      </c>
      <c r="CH844" s="353" t="s">
        <v>100</v>
      </c>
      <c r="CI844" s="355">
        <v>3909.35</v>
      </c>
    </row>
    <row r="845" spans="1:87" ht="13.5" thickBot="1">
      <c r="A845" s="353" t="s">
        <v>1919</v>
      </c>
      <c r="B845" s="353" t="s">
        <v>1920</v>
      </c>
      <c r="C845" s="353" t="s">
        <v>96</v>
      </c>
      <c r="D845" s="353" t="s">
        <v>273</v>
      </c>
      <c r="E845" s="353" t="s">
        <v>513</v>
      </c>
      <c r="F845" s="353" t="s">
        <v>99</v>
      </c>
      <c r="G845" s="353">
        <v>12</v>
      </c>
      <c r="H845" s="353">
        <v>202112</v>
      </c>
      <c r="I845" s="353">
        <v>20221101</v>
      </c>
      <c r="J845" s="353">
        <v>20230221</v>
      </c>
      <c r="K845" s="354">
        <v>14390.67</v>
      </c>
      <c r="L845" s="354">
        <v>105.28</v>
      </c>
      <c r="M845" s="354">
        <v>137</v>
      </c>
      <c r="N845" s="354">
        <v>0.8</v>
      </c>
      <c r="O845" s="354">
        <v>1.56</v>
      </c>
      <c r="P845" s="354">
        <v>1.62</v>
      </c>
      <c r="Q845" s="354">
        <v>1.66</v>
      </c>
      <c r="R845" s="354">
        <v>1.92</v>
      </c>
      <c r="S845" s="354">
        <v>2.58</v>
      </c>
      <c r="T845" s="354">
        <v>2.0099999999999998</v>
      </c>
      <c r="U845" s="354">
        <v>6.32</v>
      </c>
      <c r="V845" s="354">
        <v>6.63</v>
      </c>
      <c r="W845" s="354">
        <v>6.37</v>
      </c>
      <c r="X845" s="354">
        <v>6.98</v>
      </c>
      <c r="Y845" s="374">
        <f t="shared" si="30"/>
        <v>-3.9215686274509776E-2</v>
      </c>
      <c r="Z845" s="374">
        <f t="shared" si="31"/>
        <v>9.5761381475667262E-2</v>
      </c>
      <c r="AA845" s="354">
        <v>14.03</v>
      </c>
      <c r="AB845" s="354">
        <v>6.92</v>
      </c>
      <c r="AC845" s="354">
        <v>16.66</v>
      </c>
      <c r="AD845" s="354">
        <v>16.52</v>
      </c>
      <c r="AE845" s="354">
        <v>15.09</v>
      </c>
      <c r="AF845" s="354">
        <v>2.39</v>
      </c>
      <c r="AG845" s="354">
        <v>103.57664233576642</v>
      </c>
      <c r="AH845" s="354">
        <v>4.9781021897810218</v>
      </c>
      <c r="AI845" s="354">
        <v>7.9635036496350367</v>
      </c>
      <c r="AJ845" s="354">
        <v>7.1678832116788325</v>
      </c>
      <c r="AK845" s="354">
        <v>13.15878093492209</v>
      </c>
      <c r="AL845" s="354">
        <v>11.63</v>
      </c>
      <c r="AM845" s="354">
        <v>3.48</v>
      </c>
      <c r="AN845" s="354">
        <v>1.01</v>
      </c>
      <c r="AO845" s="354">
        <v>1.3489943622269205</v>
      </c>
      <c r="AP845" s="354">
        <v>13.595333806818182</v>
      </c>
      <c r="AQ845" s="354">
        <v>17.545582034830431</v>
      </c>
      <c r="AR845" s="354">
        <v>19.493105906313644</v>
      </c>
      <c r="AS845" s="354">
        <v>5.8905109489051091</v>
      </c>
      <c r="AT845" s="354">
        <v>30.28</v>
      </c>
      <c r="AU845" s="354">
        <v>9</v>
      </c>
      <c r="AV845" s="354">
        <v>11.71</v>
      </c>
      <c r="AW845" s="354">
        <v>13737</v>
      </c>
      <c r="AX845" s="354">
        <v>14301.46</v>
      </c>
      <c r="AY845" s="374">
        <v>0.11710173212978776</v>
      </c>
      <c r="AZ845" s="374">
        <v>0.19904458598726116</v>
      </c>
      <c r="BA845" s="374">
        <v>0.15430861723446893</v>
      </c>
      <c r="BB845" s="374">
        <v>0.20814479638009048</v>
      </c>
      <c r="BC845" s="374">
        <v>0.15430861723446893</v>
      </c>
      <c r="BD845" s="354">
        <v>21.3</v>
      </c>
      <c r="BE845" s="374">
        <v>0.12201384237553026</v>
      </c>
      <c r="BF845" s="374">
        <v>5.6261343012704176E-2</v>
      </c>
      <c r="BG845" s="354">
        <v>10.45</v>
      </c>
      <c r="BH845" s="354">
        <v>10.76</v>
      </c>
      <c r="BI845" s="354">
        <v>6.74</v>
      </c>
      <c r="BJ845" s="354">
        <v>7.26</v>
      </c>
      <c r="BK845" s="374">
        <v>-9.9908340971585699E-2</v>
      </c>
      <c r="BL845" s="374">
        <v>-7.6814658210007051E-3</v>
      </c>
      <c r="BM845" s="354">
        <v>1.37</v>
      </c>
      <c r="BN845" s="354">
        <v>1.63</v>
      </c>
      <c r="BO845" s="374">
        <v>0.28926686217008796</v>
      </c>
      <c r="BP845" s="374">
        <v>4.7505508061656855E-2</v>
      </c>
      <c r="BQ845" s="374">
        <v>6.8402359115171604E-2</v>
      </c>
      <c r="BR845" s="354">
        <v>1151</v>
      </c>
      <c r="BS845" s="354">
        <v>1476</v>
      </c>
      <c r="BT845" s="354">
        <v>1271</v>
      </c>
      <c r="BU845" s="354">
        <v>4593</v>
      </c>
      <c r="BV845" s="354">
        <v>753</v>
      </c>
      <c r="BW845" s="354">
        <v>19.899999999999999</v>
      </c>
      <c r="BX845" s="354">
        <v>4.8099999999999996</v>
      </c>
      <c r="BY845" s="354">
        <v>6.21</v>
      </c>
      <c r="BZ845" s="354">
        <v>5.6051282051282048</v>
      </c>
      <c r="CA845" s="354">
        <v>48.99</v>
      </c>
      <c r="CB845" s="354">
        <v>0.68402168104435457</v>
      </c>
      <c r="CC845" s="354">
        <v>3.3991477272727271</v>
      </c>
      <c r="CD845" s="354">
        <v>0.96</v>
      </c>
      <c r="CE845" s="354">
        <v>0.93</v>
      </c>
      <c r="CF845" s="354">
        <v>1.04</v>
      </c>
      <c r="CG845" s="354">
        <v>0.36</v>
      </c>
      <c r="CH845" s="353" t="s">
        <v>100</v>
      </c>
      <c r="CI845" s="355">
        <v>4344</v>
      </c>
    </row>
    <row r="846" spans="1:87" ht="13.5" thickBot="1">
      <c r="A846" s="353" t="s">
        <v>1921</v>
      </c>
      <c r="B846" s="353" t="s">
        <v>1922</v>
      </c>
      <c r="C846" s="353" t="s">
        <v>96</v>
      </c>
      <c r="D846" s="353" t="s">
        <v>163</v>
      </c>
      <c r="E846" s="353" t="s">
        <v>164</v>
      </c>
      <c r="F846" s="353" t="s">
        <v>105</v>
      </c>
      <c r="G846" s="353">
        <v>12</v>
      </c>
      <c r="H846" s="353">
        <v>202112</v>
      </c>
      <c r="I846" s="353">
        <v>20221101</v>
      </c>
      <c r="J846" s="353">
        <v>20230214</v>
      </c>
      <c r="K846" s="354">
        <v>7553.71</v>
      </c>
      <c r="L846" s="354">
        <v>127.8</v>
      </c>
      <c r="M846" s="354">
        <v>59</v>
      </c>
      <c r="N846" s="354">
        <v>1.49</v>
      </c>
      <c r="O846" s="354">
        <v>2.14</v>
      </c>
      <c r="P846" s="354">
        <v>2.5</v>
      </c>
      <c r="Q846" s="354">
        <v>3.05</v>
      </c>
      <c r="R846" s="354">
        <v>8.8800000000000008</v>
      </c>
      <c r="S846" s="354">
        <v>33.58</v>
      </c>
      <c r="T846" s="354">
        <v>17.97</v>
      </c>
      <c r="U846" s="354">
        <v>7.14</v>
      </c>
      <c r="V846" s="354">
        <v>7.81</v>
      </c>
      <c r="W846" s="354">
        <v>8.41</v>
      </c>
      <c r="X846" s="354">
        <v>12.89</v>
      </c>
      <c r="Y846" s="374">
        <f t="shared" si="30"/>
        <v>7.6824583866837548E-2</v>
      </c>
      <c r="Z846" s="374">
        <f t="shared" si="31"/>
        <v>0.53269916765755054</v>
      </c>
      <c r="AA846" s="354">
        <v>-23.44</v>
      </c>
      <c r="AB846" s="354">
        <v>34.840000000000003</v>
      </c>
      <c r="AC846" s="354">
        <v>17.899999999999999</v>
      </c>
      <c r="AD846" s="354">
        <v>15.19</v>
      </c>
      <c r="AE846" s="354">
        <v>9.91</v>
      </c>
      <c r="AF846" s="354">
        <v>0.44</v>
      </c>
      <c r="AG846" s="354">
        <v>342.56583327127248</v>
      </c>
      <c r="AH846" s="354">
        <v>3.8907327096014703</v>
      </c>
      <c r="AI846" s="354">
        <v>10.933345132591787</v>
      </c>
      <c r="AJ846" s="354">
        <v>0.48025444753820479</v>
      </c>
      <c r="AK846" s="354">
        <v>11.405475496083552</v>
      </c>
      <c r="AL846" s="354">
        <v>7.23</v>
      </c>
      <c r="AM846" s="354">
        <v>1.71</v>
      </c>
      <c r="AN846" s="354">
        <v>0.37</v>
      </c>
      <c r="AO846" s="354">
        <v>0.45045710356169488</v>
      </c>
      <c r="AP846" s="354">
        <v>9.0814360070165048</v>
      </c>
      <c r="AQ846" s="354">
        <v>14.113815228843496</v>
      </c>
      <c r="AR846" s="354">
        <v>321.31136697552449</v>
      </c>
      <c r="AS846" s="354">
        <v>14.142318032051611</v>
      </c>
      <c r="AT846" s="354">
        <v>74.92</v>
      </c>
      <c r="AU846" s="354">
        <v>-2.4</v>
      </c>
      <c r="AV846" s="354">
        <v>13.01</v>
      </c>
      <c r="AW846" s="354">
        <v>19263.099999999999</v>
      </c>
      <c r="AX846" s="354">
        <v>20791.25</v>
      </c>
      <c r="AY846" s="374">
        <v>0.13009885306972516</v>
      </c>
      <c r="AZ846" s="374">
        <v>1.3589905362776025</v>
      </c>
      <c r="BA846" s="374">
        <v>0.48733759083902223</v>
      </c>
      <c r="BB846" s="374">
        <v>1.364699266015384</v>
      </c>
      <c r="BC846" s="374">
        <v>0.48733759083902223</v>
      </c>
      <c r="BD846" s="354">
        <v>9.2100000000000009</v>
      </c>
      <c r="BE846" s="374">
        <v>7.1470437394680925E-2</v>
      </c>
      <c r="BF846" s="374">
        <v>1.7317926333413058E-2</v>
      </c>
      <c r="BG846" s="354">
        <v>5.91</v>
      </c>
      <c r="BH846" s="354">
        <v>11.45</v>
      </c>
      <c r="BI846" s="354">
        <v>3.19</v>
      </c>
      <c r="BJ846" s="354">
        <v>6.08</v>
      </c>
      <c r="BK846" s="374">
        <v>-0.95607433573951761</v>
      </c>
      <c r="BL846" s="374">
        <v>-3.0514107566518303E-2</v>
      </c>
      <c r="BM846" s="354">
        <v>2.41</v>
      </c>
      <c r="BN846" s="354">
        <v>1.55</v>
      </c>
      <c r="BO846" s="374">
        <v>0.79162467069486409</v>
      </c>
      <c r="BP846" s="374">
        <v>3.1200743461118445E-2</v>
      </c>
      <c r="BQ846" s="374">
        <v>3.8512786490633904E-3</v>
      </c>
      <c r="BR846" s="354">
        <v>675.3</v>
      </c>
      <c r="BS846" s="354">
        <v>1249.2</v>
      </c>
      <c r="BT846" s="354">
        <v>1053.7</v>
      </c>
      <c r="BU846" s="354">
        <v>2595.1999999999998</v>
      </c>
      <c r="BV846" s="354">
        <v>373.9</v>
      </c>
      <c r="BW846" s="354">
        <v>135.9</v>
      </c>
      <c r="BX846" s="354">
        <v>1.1399999999999999</v>
      </c>
      <c r="BY846" s="354">
        <v>2.1</v>
      </c>
      <c r="BZ846" s="354">
        <v>5.900201612903226</v>
      </c>
      <c r="CA846" s="354">
        <v>37</v>
      </c>
      <c r="CB846" s="354">
        <v>0.6690459818225305</v>
      </c>
      <c r="CC846" s="354">
        <v>1.7426623184109102</v>
      </c>
      <c r="CD846" s="354">
        <v>0.59</v>
      </c>
      <c r="CE846" s="354">
        <v>1.33</v>
      </c>
      <c r="CF846" s="354">
        <v>1.0900000000000001</v>
      </c>
      <c r="CG846" s="354">
        <v>0.45</v>
      </c>
      <c r="CH846" s="353" t="s">
        <v>100</v>
      </c>
      <c r="CI846" s="355">
        <v>4808.3999999999996</v>
      </c>
    </row>
    <row r="847" spans="1:87" ht="13.5" thickBot="1">
      <c r="A847" s="353" t="s">
        <v>1923</v>
      </c>
      <c r="B847" s="353" t="s">
        <v>1924</v>
      </c>
      <c r="C847" s="353" t="s">
        <v>108</v>
      </c>
      <c r="D847" s="353" t="s">
        <v>103</v>
      </c>
      <c r="E847" s="353" t="s">
        <v>1925</v>
      </c>
      <c r="F847" s="353" t="s">
        <v>105</v>
      </c>
      <c r="G847" s="353">
        <v>12</v>
      </c>
      <c r="H847" s="353">
        <v>202112</v>
      </c>
      <c r="I847" s="353">
        <v>20221027</v>
      </c>
      <c r="J847" s="353">
        <v>20230209</v>
      </c>
      <c r="K847" s="354">
        <v>8260.06</v>
      </c>
      <c r="L847" s="354">
        <v>143.06</v>
      </c>
      <c r="M847" s="354">
        <v>57.74</v>
      </c>
      <c r="N847" s="354">
        <v>1.1499999999999999</v>
      </c>
      <c r="O847" s="354">
        <v>1.96</v>
      </c>
      <c r="P847" s="354">
        <v>1.89</v>
      </c>
      <c r="Q847" s="354">
        <v>2.1800000000000002</v>
      </c>
      <c r="R847" s="354">
        <v>4.08</v>
      </c>
      <c r="S847" s="354">
        <v>9.5500000000000007</v>
      </c>
      <c r="T847" s="354">
        <v>11.58</v>
      </c>
      <c r="U847" s="354">
        <v>7.93</v>
      </c>
      <c r="V847" s="354">
        <v>6.15</v>
      </c>
      <c r="W847" s="354">
        <v>8.2200000000000006</v>
      </c>
      <c r="X847" s="354">
        <v>8.5500000000000007</v>
      </c>
      <c r="Y847" s="374">
        <f t="shared" si="30"/>
        <v>0.33658536585365861</v>
      </c>
      <c r="Z847" s="374">
        <f t="shared" si="31"/>
        <v>4.014598540145986E-2</v>
      </c>
      <c r="AA847" s="354">
        <v>11.75</v>
      </c>
      <c r="AB847" s="354">
        <v>15</v>
      </c>
      <c r="AC847" s="354">
        <v>18.04</v>
      </c>
      <c r="AD847" s="354">
        <v>17.41</v>
      </c>
      <c r="AE847" s="354">
        <v>16.72</v>
      </c>
      <c r="AF847" s="354">
        <v>1.1599999999999999</v>
      </c>
      <c r="AG847" s="354">
        <v>63.547861577572938</v>
      </c>
      <c r="AH847" s="354">
        <v>7.5662798540373206</v>
      </c>
      <c r="AI847" s="354">
        <v>6.5981011016377566</v>
      </c>
      <c r="AJ847" s="354">
        <v>5.4153191636546012</v>
      </c>
      <c r="AK847" s="354">
        <v>21.53498374929886</v>
      </c>
      <c r="AL847" s="354">
        <v>18.59</v>
      </c>
      <c r="AM847" s="354">
        <v>8.94</v>
      </c>
      <c r="AN847" s="354">
        <v>2.25</v>
      </c>
      <c r="AO847" s="354">
        <v>2.4096667844142159</v>
      </c>
      <c r="AP847" s="354">
        <v>13.952773287614029</v>
      </c>
      <c r="AQ847" s="354">
        <v>23.208066821834652</v>
      </c>
      <c r="AR847" s="354">
        <v>28.277035320793281</v>
      </c>
      <c r="AS847" s="354">
        <v>2.4437853449319475</v>
      </c>
      <c r="AT847" s="354">
        <v>16.010000000000002</v>
      </c>
      <c r="AU847" s="354">
        <v>3.52</v>
      </c>
      <c r="AV847" s="354">
        <v>21.8</v>
      </c>
      <c r="AW847" s="354">
        <v>3234.18</v>
      </c>
      <c r="AX847" s="354">
        <v>3753.31</v>
      </c>
      <c r="AY847" s="374">
        <v>0.21796339534533404</v>
      </c>
      <c r="AZ847" s="374">
        <v>0.34131916648472937</v>
      </c>
      <c r="BA847" s="374">
        <v>0.63671203349511296</v>
      </c>
      <c r="BB847" s="374">
        <v>0.34682080924855496</v>
      </c>
      <c r="BC847" s="374">
        <v>0.63671203349511296</v>
      </c>
      <c r="BD847" s="354">
        <v>52.6</v>
      </c>
      <c r="BE847" s="374">
        <v>0.3227697409475786</v>
      </c>
      <c r="BF847" s="374">
        <v>0.16497389671432316</v>
      </c>
      <c r="BG847" s="354">
        <v>29.2</v>
      </c>
      <c r="BH847" s="354">
        <v>20.32</v>
      </c>
      <c r="BI847" s="354">
        <v>17.48</v>
      </c>
      <c r="BJ847" s="354">
        <v>13.07</v>
      </c>
      <c r="BK847" s="374">
        <v>-0.179260960049486</v>
      </c>
      <c r="BL847" s="374">
        <v>-1.8612458525285425E-2</v>
      </c>
      <c r="BM847" s="354">
        <v>1.57</v>
      </c>
      <c r="BN847" s="354">
        <v>1.89</v>
      </c>
      <c r="BO847" s="374">
        <v>0.29605037656712496</v>
      </c>
      <c r="BP847" s="374">
        <v>5.3249911000333029E-2</v>
      </c>
      <c r="BQ847" s="374">
        <v>3.8111895021849543E-2</v>
      </c>
      <c r="BR847" s="354">
        <v>347.21</v>
      </c>
      <c r="BS847" s="354">
        <v>428.36</v>
      </c>
      <c r="BT847" s="354">
        <v>454.48</v>
      </c>
      <c r="BU847" s="354">
        <v>717.09</v>
      </c>
      <c r="BV847" s="354">
        <v>276.47000000000003</v>
      </c>
      <c r="BW847" s="354">
        <v>34.130000000000003</v>
      </c>
      <c r="BX847" s="354">
        <v>11.91</v>
      </c>
      <c r="BY847" s="354">
        <v>12.75</v>
      </c>
      <c r="BZ847" s="354">
        <v>22.440576959574873</v>
      </c>
      <c r="CA847" s="354">
        <v>43.49</v>
      </c>
      <c r="CB847" s="354">
        <v>0.65149313810702625</v>
      </c>
      <c r="CC847" s="354">
        <v>1.0058635638050606</v>
      </c>
      <c r="CD847" s="354">
        <v>0.77</v>
      </c>
      <c r="CE847" s="354">
        <v>1.7</v>
      </c>
      <c r="CF847" s="354">
        <v>0.99</v>
      </c>
      <c r="CG847" s="354">
        <v>0.42</v>
      </c>
      <c r="CH847" s="353" t="s">
        <v>100</v>
      </c>
      <c r="CI847" s="353">
        <v>863.91</v>
      </c>
    </row>
    <row r="848" spans="1:87" ht="13.5" thickBot="1">
      <c r="A848" s="353" t="s">
        <v>1926</v>
      </c>
      <c r="B848" s="353" t="s">
        <v>1927</v>
      </c>
      <c r="C848" s="353" t="s">
        <v>96</v>
      </c>
      <c r="D848" s="353" t="s">
        <v>412</v>
      </c>
      <c r="E848" s="353" t="s">
        <v>1471</v>
      </c>
      <c r="F848" s="353" t="s">
        <v>105</v>
      </c>
      <c r="G848" s="353">
        <v>12</v>
      </c>
      <c r="H848" s="353">
        <v>202112</v>
      </c>
      <c r="I848" s="353">
        <v>20221031</v>
      </c>
      <c r="J848" s="353">
        <v>20230206</v>
      </c>
      <c r="K848" s="354">
        <v>4291.53</v>
      </c>
      <c r="L848" s="354">
        <v>32.369999999999997</v>
      </c>
      <c r="M848" s="354">
        <v>133</v>
      </c>
      <c r="N848" s="354">
        <v>1.26</v>
      </c>
      <c r="O848" s="354">
        <v>0.49</v>
      </c>
      <c r="P848" s="354">
        <v>0.47</v>
      </c>
      <c r="Q848" s="354">
        <v>0.5</v>
      </c>
      <c r="R848" s="354">
        <v>6.12</v>
      </c>
      <c r="S848" s="354">
        <v>0</v>
      </c>
      <c r="T848" s="354">
        <v>7.37</v>
      </c>
      <c r="U848" s="354">
        <v>2.65</v>
      </c>
      <c r="V848" s="354">
        <v>2.74</v>
      </c>
      <c r="W848" s="354">
        <v>2.35</v>
      </c>
      <c r="X848" s="354">
        <v>2</v>
      </c>
      <c r="Y848" s="374">
        <f t="shared" si="30"/>
        <v>-0.14233576642335766</v>
      </c>
      <c r="Z848" s="374">
        <f t="shared" si="31"/>
        <v>-0.14893617021276595</v>
      </c>
      <c r="AA848" s="354">
        <v>2.72</v>
      </c>
      <c r="AB848" s="354"/>
      <c r="AC848" s="354">
        <v>12.22</v>
      </c>
      <c r="AD848" s="354">
        <v>13.76</v>
      </c>
      <c r="AE848" s="354">
        <v>16.21</v>
      </c>
      <c r="AF848" s="354"/>
      <c r="AG848" s="354">
        <v>38.947909024211299</v>
      </c>
      <c r="AH848" s="354">
        <v>2.8488628026412326</v>
      </c>
      <c r="AI848" s="354">
        <v>2.826118855465884</v>
      </c>
      <c r="AJ848" s="354">
        <v>2.119589141599413</v>
      </c>
      <c r="AK848" s="354">
        <v>11.322418354101766</v>
      </c>
      <c r="AL848" s="354">
        <v>7.6</v>
      </c>
      <c r="AM848" s="354">
        <v>2.75</v>
      </c>
      <c r="AN848" s="354">
        <v>0.81</v>
      </c>
      <c r="AO848" s="354">
        <v>1.2191529876050182</v>
      </c>
      <c r="AP848" s="354">
        <v>8.4778563662562227</v>
      </c>
      <c r="AQ848" s="354">
        <v>16.801649922118379</v>
      </c>
      <c r="AR848" s="354">
        <v>22.402199896157839</v>
      </c>
      <c r="AS848" s="354">
        <v>1.6595744680851063</v>
      </c>
      <c r="AT848" s="354">
        <v>11.79</v>
      </c>
      <c r="AU848" s="354">
        <v>5.46</v>
      </c>
      <c r="AV848" s="354">
        <v>18.510000000000002</v>
      </c>
      <c r="AW848" s="354">
        <v>5072.6000000000004</v>
      </c>
      <c r="AX848" s="354">
        <v>5173.57</v>
      </c>
      <c r="AY848" s="374">
        <v>-9.9379274066280901E-2</v>
      </c>
      <c r="AZ848" s="374">
        <v>-0.25823846614739365</v>
      </c>
      <c r="BA848" s="374">
        <v>-0.21773570324574959</v>
      </c>
      <c r="BB848" s="374">
        <v>-0.26502093276920324</v>
      </c>
      <c r="BC848" s="374">
        <v>-0.21773570324574959</v>
      </c>
      <c r="BD848" s="354">
        <v>22.32</v>
      </c>
      <c r="BE848" s="374">
        <v>0.13533798869412381</v>
      </c>
      <c r="BF848" s="374">
        <v>8.6556251532511536E-2</v>
      </c>
      <c r="BG848" s="354">
        <v>10.35</v>
      </c>
      <c r="BH848" s="354">
        <v>11.19</v>
      </c>
      <c r="BI848" s="354">
        <v>6.89</v>
      </c>
      <c r="BJ848" s="354">
        <v>7.69</v>
      </c>
      <c r="BK848" s="374">
        <v>-0.25</v>
      </c>
      <c r="BL848" s="374">
        <v>-1.8140375993670649E-2</v>
      </c>
      <c r="BM848" s="354">
        <v>5.44</v>
      </c>
      <c r="BN848" s="354">
        <v>3.87</v>
      </c>
      <c r="BO848" s="374">
        <v>0.61077002317795515</v>
      </c>
      <c r="BP848" s="374">
        <v>8.9031135917034626E-2</v>
      </c>
      <c r="BQ848" s="374">
        <v>6.6240265687435754E-2</v>
      </c>
      <c r="BR848" s="354">
        <v>598.6</v>
      </c>
      <c r="BS848" s="354">
        <v>785.9</v>
      </c>
      <c r="BT848" s="354">
        <v>568.4</v>
      </c>
      <c r="BU848" s="354">
        <v>1789.7</v>
      </c>
      <c r="BV848" s="354">
        <v>402.4</v>
      </c>
      <c r="BW848" s="354">
        <v>59.05</v>
      </c>
      <c r="BX848" s="354">
        <v>6.86</v>
      </c>
      <c r="BY848" s="354">
        <v>6.86</v>
      </c>
      <c r="BZ848" s="354">
        <v>7.1672955974842765</v>
      </c>
      <c r="CA848" s="354">
        <v>57.72</v>
      </c>
      <c r="CB848" s="354">
        <v>0.69802133250888854</v>
      </c>
      <c r="CC848" s="354">
        <v>2.764736704217972</v>
      </c>
      <c r="CD848" s="354">
        <v>1.37</v>
      </c>
      <c r="CE848" s="354">
        <v>2.0699999999999998</v>
      </c>
      <c r="CF848" s="354">
        <v>0.8</v>
      </c>
      <c r="CG848" s="354">
        <v>0.31</v>
      </c>
      <c r="CH848" s="353" t="s">
        <v>100</v>
      </c>
      <c r="CI848" s="355">
        <v>1648.6</v>
      </c>
    </row>
    <row r="849" spans="1:87" ht="13.5" thickBot="1">
      <c r="A849" s="353" t="s">
        <v>1928</v>
      </c>
      <c r="B849" s="353" t="s">
        <v>1929</v>
      </c>
      <c r="C849" s="353" t="s">
        <v>108</v>
      </c>
      <c r="D849" s="353" t="s">
        <v>163</v>
      </c>
      <c r="E849" s="353" t="s">
        <v>164</v>
      </c>
      <c r="F849" s="353" t="s">
        <v>105</v>
      </c>
      <c r="G849" s="353">
        <v>12</v>
      </c>
      <c r="H849" s="353">
        <v>202112</v>
      </c>
      <c r="I849" s="353">
        <v>20221027</v>
      </c>
      <c r="J849" s="353">
        <v>20230216</v>
      </c>
      <c r="K849" s="354">
        <v>3757.34</v>
      </c>
      <c r="L849" s="354">
        <v>133.51</v>
      </c>
      <c r="M849" s="354">
        <v>28.14</v>
      </c>
      <c r="N849" s="354">
        <v>1.79</v>
      </c>
      <c r="O849" s="354">
        <v>1.23</v>
      </c>
      <c r="P849" s="354">
        <v>1.48</v>
      </c>
      <c r="Q849" s="354">
        <v>1.46</v>
      </c>
      <c r="R849" s="354">
        <v>28.46</v>
      </c>
      <c r="S849" s="354">
        <v>148.15</v>
      </c>
      <c r="T849" s="354">
        <v>415.57</v>
      </c>
      <c r="U849" s="354">
        <v>5.7</v>
      </c>
      <c r="V849" s="354">
        <v>0.54</v>
      </c>
      <c r="W849" s="354">
        <v>5.45</v>
      </c>
      <c r="X849" s="354">
        <v>7.49</v>
      </c>
      <c r="Y849" s="374">
        <f t="shared" si="30"/>
        <v>9.0925925925925917</v>
      </c>
      <c r="Z849" s="374">
        <f t="shared" si="31"/>
        <v>0.37431192660550461</v>
      </c>
      <c r="AA849" s="354">
        <v>-19.43</v>
      </c>
      <c r="AB849" s="354"/>
      <c r="AC849" s="354">
        <v>23.42</v>
      </c>
      <c r="AD849" s="354">
        <v>24.5</v>
      </c>
      <c r="AE849" s="354">
        <v>17.82</v>
      </c>
      <c r="AF849" s="354"/>
      <c r="AG849" s="354">
        <v>123.77224199288256</v>
      </c>
      <c r="AH849" s="354">
        <v>4.3060498220640566</v>
      </c>
      <c r="AI849" s="354">
        <v>2.5622775800711746</v>
      </c>
      <c r="AJ849" s="354">
        <v>7.1174377224199295E-2</v>
      </c>
      <c r="AK849" s="354">
        <v>51.598624999999998</v>
      </c>
      <c r="AL849" s="354">
        <v>22.25</v>
      </c>
      <c r="AM849" s="354">
        <v>5.79</v>
      </c>
      <c r="AN849" s="354">
        <v>1.08</v>
      </c>
      <c r="AO849" s="354">
        <v>1.1000865439907994</v>
      </c>
      <c r="AP849" s="354">
        <v>14.015021978021981</v>
      </c>
      <c r="AQ849" s="354">
        <v>53.14029166666667</v>
      </c>
      <c r="AR849" s="354">
        <v>1913.0505000000001</v>
      </c>
      <c r="AS849" s="354">
        <v>12.882562277580073</v>
      </c>
      <c r="AT849" s="354">
        <v>23.06</v>
      </c>
      <c r="AU849" s="354">
        <v>-1.17</v>
      </c>
      <c r="AV849" s="354">
        <v>8.83</v>
      </c>
      <c r="AW849" s="354">
        <v>2773</v>
      </c>
      <c r="AX849" s="354">
        <v>3651.77</v>
      </c>
      <c r="AY849" s="374">
        <v>8.8304552590266872E-2</v>
      </c>
      <c r="AZ849" s="374">
        <v>1.8541666666666667</v>
      </c>
      <c r="BA849" s="374">
        <v>0.51923076923076927</v>
      </c>
      <c r="BB849" s="374">
        <v>1.7313432835820894</v>
      </c>
      <c r="BC849" s="374">
        <v>0.51923076923076927</v>
      </c>
      <c r="BD849" s="354">
        <v>25.58</v>
      </c>
      <c r="BE849" s="374">
        <v>0.13001485884101041</v>
      </c>
      <c r="BF849" s="374">
        <v>5.3303964757709252E-2</v>
      </c>
      <c r="BG849" s="354">
        <v>16.05</v>
      </c>
      <c r="BH849" s="354">
        <v>10.45</v>
      </c>
      <c r="BI849" s="354">
        <v>7.24</v>
      </c>
      <c r="BJ849" s="354">
        <v>4.8</v>
      </c>
      <c r="BK849" s="374">
        <v>-0.97222222222222221</v>
      </c>
      <c r="BL849" s="374">
        <v>-2.0126509488211618E-2</v>
      </c>
      <c r="BM849" s="354">
        <v>0</v>
      </c>
      <c r="BN849" s="354">
        <v>0</v>
      </c>
      <c r="BO849" s="374">
        <v>0</v>
      </c>
      <c r="BP849" s="374">
        <v>3.2569774011527546E-2</v>
      </c>
      <c r="BQ849" s="374">
        <v>5.3834337209136439E-4</v>
      </c>
      <c r="BR849" s="354">
        <v>91</v>
      </c>
      <c r="BS849" s="354">
        <v>199</v>
      </c>
      <c r="BT849" s="354">
        <v>168</v>
      </c>
      <c r="BU849" s="354">
        <v>349</v>
      </c>
      <c r="BV849" s="354">
        <v>41</v>
      </c>
      <c r="BW849" s="354">
        <v>173.21</v>
      </c>
      <c r="BX849" s="354">
        <v>3.48</v>
      </c>
      <c r="BY849" s="354">
        <v>4.66</v>
      </c>
      <c r="BZ849" s="354">
        <v>14.583333333333334</v>
      </c>
      <c r="CA849" s="354">
        <v>34.380000000000003</v>
      </c>
      <c r="CB849" s="354">
        <v>0.72098022355975921</v>
      </c>
      <c r="CC849" s="354">
        <v>0.40659340659340659</v>
      </c>
      <c r="CD849" s="354">
        <v>0.52</v>
      </c>
      <c r="CE849" s="354">
        <v>1.63</v>
      </c>
      <c r="CF849" s="354">
        <v>1.36</v>
      </c>
      <c r="CG849" s="354">
        <v>0.72</v>
      </c>
      <c r="CH849" s="353" t="s">
        <v>100</v>
      </c>
      <c r="CI849" s="353">
        <v>616</v>
      </c>
    </row>
    <row r="850" spans="1:87" ht="13.5" thickBot="1">
      <c r="A850" s="353" t="s">
        <v>1930</v>
      </c>
      <c r="B850" s="353" t="s">
        <v>1931</v>
      </c>
      <c r="C850" s="353" t="s">
        <v>96</v>
      </c>
      <c r="D850" s="353" t="s">
        <v>112</v>
      </c>
      <c r="E850" s="353" t="s">
        <v>1090</v>
      </c>
      <c r="F850" s="353" t="s">
        <v>99</v>
      </c>
      <c r="G850" s="353">
        <v>11</v>
      </c>
      <c r="H850" s="353">
        <v>202211</v>
      </c>
      <c r="I850" s="353">
        <v>20221214</v>
      </c>
      <c r="J850" s="353">
        <v>20230315</v>
      </c>
      <c r="K850" s="354">
        <v>27454.1</v>
      </c>
      <c r="L850" s="354">
        <v>94.29</v>
      </c>
      <c r="M850" s="354">
        <v>291</v>
      </c>
      <c r="N850" s="354">
        <v>1.43</v>
      </c>
      <c r="O850" s="354">
        <v>4.92</v>
      </c>
      <c r="P850" s="354">
        <v>2.54</v>
      </c>
      <c r="Q850" s="354">
        <v>3.26</v>
      </c>
      <c r="R850" s="354">
        <v>2.0299999999999998</v>
      </c>
      <c r="S850" s="354">
        <v>8.82</v>
      </c>
      <c r="T850" s="354">
        <v>8.36</v>
      </c>
      <c r="U850" s="354">
        <v>17.59</v>
      </c>
      <c r="V850" s="354">
        <v>17.420000000000002</v>
      </c>
      <c r="W850" s="354">
        <v>12.31</v>
      </c>
      <c r="X850" s="354">
        <v>14.17</v>
      </c>
      <c r="Y850" s="374">
        <f t="shared" si="30"/>
        <v>-0.29334098737083814</v>
      </c>
      <c r="Z850" s="374">
        <f t="shared" si="31"/>
        <v>0.15109666937449218</v>
      </c>
      <c r="AA850" s="354">
        <v>31.8</v>
      </c>
      <c r="AB850" s="354">
        <v>1.02</v>
      </c>
      <c r="AC850" s="354">
        <v>5.36</v>
      </c>
      <c r="AD850" s="354">
        <v>7.66</v>
      </c>
      <c r="AE850" s="354">
        <v>6.65</v>
      </c>
      <c r="AF850" s="354">
        <v>7.51</v>
      </c>
      <c r="AG850" s="354">
        <v>110.82681554550534</v>
      </c>
      <c r="AH850" s="354">
        <v>15.557209250665547</v>
      </c>
      <c r="AI850" s="354">
        <v>6.1500300233592151</v>
      </c>
      <c r="AJ850" s="354">
        <v>5.9669500085037264</v>
      </c>
      <c r="AK850" s="354">
        <v>14.991796731040887</v>
      </c>
      <c r="AL850" s="354">
        <v>6.85</v>
      </c>
      <c r="AM850" s="354">
        <v>1.1299999999999999</v>
      </c>
      <c r="AN850" s="354">
        <v>0.82</v>
      </c>
      <c r="AO850" s="354">
        <v>0.95901979702415296</v>
      </c>
      <c r="AP850" s="354">
        <v>5.1913209043519064</v>
      </c>
      <c r="AQ850" s="354">
        <v>17.282047363279322</v>
      </c>
      <c r="AR850" s="354">
        <v>17.81230109148105</v>
      </c>
      <c r="AS850" s="354">
        <v>5.3424502532027809</v>
      </c>
      <c r="AT850" s="354">
        <v>83.25</v>
      </c>
      <c r="AU850" s="354">
        <v>16.23</v>
      </c>
      <c r="AV850" s="354">
        <v>24.11</v>
      </c>
      <c r="AW850" s="354">
        <v>33671.01</v>
      </c>
      <c r="AX850" s="354">
        <v>30498.74</v>
      </c>
      <c r="AY850" s="374">
        <v>0.20640544867248459</v>
      </c>
      <c r="AZ850" s="374">
        <v>0.79717902700001131</v>
      </c>
      <c r="BA850" s="374">
        <v>0.64915572473513095</v>
      </c>
      <c r="BB850" s="374">
        <v>0.81218274111675126</v>
      </c>
      <c r="BC850" s="374">
        <v>0.64915572473513095</v>
      </c>
      <c r="BD850" s="354">
        <v>22.87</v>
      </c>
      <c r="BE850" s="374">
        <v>0.19817449719412275</v>
      </c>
      <c r="BF850" s="374">
        <v>0.12683043577089984</v>
      </c>
      <c r="BG850" s="354">
        <v>19.170000000000002</v>
      </c>
      <c r="BH850" s="354">
        <v>10.56</v>
      </c>
      <c r="BI850" s="354">
        <v>14.68</v>
      </c>
      <c r="BJ850" s="354">
        <v>8.56</v>
      </c>
      <c r="BK850" s="374">
        <v>-2.97689627790611E-2</v>
      </c>
      <c r="BL850" s="374">
        <v>-1.6519469043150149E-3</v>
      </c>
      <c r="BM850" s="354">
        <v>1.59</v>
      </c>
      <c r="BN850" s="354">
        <v>0.81</v>
      </c>
      <c r="BO850" s="374">
        <v>9.641832129601452E-2</v>
      </c>
      <c r="BP850" s="374">
        <v>0.16873328905277166</v>
      </c>
      <c r="BQ850" s="374">
        <v>6.4717462131276854E-2</v>
      </c>
      <c r="BR850" s="354">
        <v>5819.06</v>
      </c>
      <c r="BS850" s="354">
        <v>5898.24</v>
      </c>
      <c r="BT850" s="354">
        <v>4119.8900000000003</v>
      </c>
      <c r="BU850" s="354">
        <v>4652.34</v>
      </c>
      <c r="BV850" s="354">
        <v>4430.1099999999997</v>
      </c>
      <c r="BW850" s="354">
        <v>79.72</v>
      </c>
      <c r="BX850" s="354">
        <v>13.7</v>
      </c>
      <c r="BY850" s="354">
        <v>15.29</v>
      </c>
      <c r="BZ850" s="354">
        <v>0</v>
      </c>
      <c r="CA850" s="354">
        <v>14.31</v>
      </c>
      <c r="CB850" s="354">
        <v>0.34556823726353092</v>
      </c>
      <c r="CC850" s="354">
        <v>0.6879639740258463</v>
      </c>
      <c r="CD850" s="354">
        <v>0.18</v>
      </c>
      <c r="CE850" s="354">
        <v>7.46</v>
      </c>
      <c r="CF850" s="354"/>
      <c r="CG850" s="354"/>
      <c r="CH850" s="353" t="s">
        <v>100</v>
      </c>
      <c r="CI850" s="355">
        <v>20996.28</v>
      </c>
    </row>
    <row r="851" spans="1:87" ht="13.5" thickBot="1">
      <c r="A851" s="353" t="s">
        <v>1930</v>
      </c>
      <c r="B851" s="353" t="s">
        <v>1932</v>
      </c>
      <c r="C851" s="353" t="s">
        <v>96</v>
      </c>
      <c r="D851" s="353" t="s">
        <v>112</v>
      </c>
      <c r="E851" s="353" t="s">
        <v>1090</v>
      </c>
      <c r="F851" s="353" t="s">
        <v>105</v>
      </c>
      <c r="G851" s="353">
        <v>11</v>
      </c>
      <c r="H851" s="353">
        <v>202211</v>
      </c>
      <c r="I851" s="353">
        <v>20221214</v>
      </c>
      <c r="J851" s="353">
        <v>20230315</v>
      </c>
      <c r="K851" s="354">
        <v>22635.29</v>
      </c>
      <c r="L851" s="354">
        <v>77.739999999999995</v>
      </c>
      <c r="M851" s="354">
        <v>291.17</v>
      </c>
      <c r="N851" s="354">
        <v>1.43</v>
      </c>
      <c r="O851" s="354"/>
      <c r="P851" s="354"/>
      <c r="Q851" s="354"/>
      <c r="R851" s="354"/>
      <c r="S851" s="354"/>
      <c r="T851" s="354"/>
      <c r="U851" s="354">
        <v>17.59</v>
      </c>
      <c r="V851" s="354"/>
      <c r="W851" s="354"/>
      <c r="X851" s="354"/>
      <c r="Y851" s="374" t="e">
        <f t="shared" si="30"/>
        <v>#DIV/0!</v>
      </c>
      <c r="Z851" s="374" t="e">
        <f t="shared" si="31"/>
        <v>#DIV/0!</v>
      </c>
      <c r="AA851" s="354">
        <v>32.11</v>
      </c>
      <c r="AB851" s="354"/>
      <c r="AC851" s="354">
        <v>4.42</v>
      </c>
      <c r="AD851" s="354"/>
      <c r="AE851" s="354"/>
      <c r="AF851" s="354"/>
      <c r="AG851" s="354">
        <v>0</v>
      </c>
      <c r="AH851" s="354">
        <v>0</v>
      </c>
      <c r="AI851" s="354">
        <v>0</v>
      </c>
      <c r="AJ851" s="354">
        <v>0</v>
      </c>
      <c r="AK851" s="354">
        <v>0</v>
      </c>
      <c r="AL851" s="354">
        <v>5.65</v>
      </c>
      <c r="AM851" s="354">
        <v>0.93</v>
      </c>
      <c r="AN851" s="354">
        <v>0.67</v>
      </c>
      <c r="AO851" s="354">
        <v>0</v>
      </c>
      <c r="AP851" s="354">
        <v>0</v>
      </c>
      <c r="AQ851" s="354">
        <v>0</v>
      </c>
      <c r="AR851" s="354">
        <v>0</v>
      </c>
      <c r="AS851" s="354">
        <v>0</v>
      </c>
      <c r="AT851" s="354">
        <v>83.25</v>
      </c>
      <c r="AU851" s="354">
        <v>16.23</v>
      </c>
      <c r="AV851" s="354">
        <v>24.11</v>
      </c>
      <c r="AW851" s="354">
        <v>33671.01</v>
      </c>
      <c r="AX851" s="354"/>
      <c r="AY851" s="374" t="s">
        <v>160</v>
      </c>
      <c r="AZ851" s="374" t="s">
        <v>160</v>
      </c>
      <c r="BA851" s="374" t="s">
        <v>160</v>
      </c>
      <c r="BB851" s="374" t="s">
        <v>160</v>
      </c>
      <c r="BC851" s="374" t="s">
        <v>160</v>
      </c>
      <c r="BD851" s="354">
        <v>22.87</v>
      </c>
      <c r="BE851" s="374">
        <v>0</v>
      </c>
      <c r="BF851" s="374">
        <v>0</v>
      </c>
      <c r="BG851" s="354">
        <v>19.170000000000002</v>
      </c>
      <c r="BH851" s="354">
        <v>10.6</v>
      </c>
      <c r="BI851" s="354">
        <v>14.68</v>
      </c>
      <c r="BJ851" s="354">
        <v>8.59</v>
      </c>
      <c r="BK851" s="374">
        <v>0</v>
      </c>
      <c r="BL851" s="374">
        <v>0</v>
      </c>
      <c r="BM851" s="354">
        <v>1.93</v>
      </c>
      <c r="BN851" s="354">
        <v>1.01</v>
      </c>
      <c r="BO851" s="374">
        <v>0</v>
      </c>
      <c r="BP851" s="374">
        <v>0</v>
      </c>
      <c r="BQ851" s="374">
        <v>0</v>
      </c>
      <c r="BR851" s="354">
        <v>5819.06</v>
      </c>
      <c r="BS851" s="354">
        <v>5898.24</v>
      </c>
      <c r="BT851" s="354">
        <v>4119.8900000000003</v>
      </c>
      <c r="BU851" s="354">
        <v>4652.34</v>
      </c>
      <c r="BV851" s="354">
        <v>4430.1099999999997</v>
      </c>
      <c r="BW851" s="354">
        <v>79.72</v>
      </c>
      <c r="BX851" s="354">
        <v>13.7</v>
      </c>
      <c r="BY851" s="354">
        <v>15.29</v>
      </c>
      <c r="BZ851" s="354">
        <v>0</v>
      </c>
      <c r="CA851" s="354">
        <v>14.31</v>
      </c>
      <c r="CB851" s="354">
        <v>0</v>
      </c>
      <c r="CC851" s="354">
        <v>0</v>
      </c>
      <c r="CD851" s="354">
        <v>0.18</v>
      </c>
      <c r="CE851" s="354">
        <v>7.46</v>
      </c>
      <c r="CF851" s="354"/>
      <c r="CG851" s="354"/>
      <c r="CH851" s="353" t="s">
        <v>100</v>
      </c>
      <c r="CI851" s="355">
        <v>20996.28</v>
      </c>
    </row>
    <row r="852" spans="1:87" ht="13.5" thickBot="1">
      <c r="A852" s="353" t="s">
        <v>1933</v>
      </c>
      <c r="B852" s="353" t="s">
        <v>1934</v>
      </c>
      <c r="C852" s="353" t="s">
        <v>108</v>
      </c>
      <c r="D852" s="353" t="s">
        <v>103</v>
      </c>
      <c r="E852" s="353" t="s">
        <v>257</v>
      </c>
      <c r="F852" s="353" t="s">
        <v>99</v>
      </c>
      <c r="G852" s="353">
        <v>10</v>
      </c>
      <c r="H852" s="353">
        <v>202210</v>
      </c>
      <c r="I852" s="353">
        <v>20221214</v>
      </c>
      <c r="J852" s="353">
        <v>20230228</v>
      </c>
      <c r="K852" s="354">
        <v>13835.83</v>
      </c>
      <c r="L852" s="354">
        <v>241.84</v>
      </c>
      <c r="M852" s="354">
        <v>57</v>
      </c>
      <c r="N852" s="354">
        <v>0.92</v>
      </c>
      <c r="O852" s="354">
        <v>2.33</v>
      </c>
      <c r="P852" s="354">
        <v>2.17</v>
      </c>
      <c r="Q852" s="354">
        <v>2.5</v>
      </c>
      <c r="R852" s="354">
        <v>4.72</v>
      </c>
      <c r="S852" s="354">
        <v>1.63</v>
      </c>
      <c r="T852" s="354">
        <v>5.16</v>
      </c>
      <c r="U852" s="354">
        <v>9.43</v>
      </c>
      <c r="V852" s="354">
        <v>9.32</v>
      </c>
      <c r="W852" s="354">
        <v>9.92</v>
      </c>
      <c r="X852" s="354">
        <v>10.83</v>
      </c>
      <c r="Y852" s="374">
        <f t="shared" si="30"/>
        <v>6.4377682403433445E-2</v>
      </c>
      <c r="Z852" s="374">
        <f t="shared" si="31"/>
        <v>9.1733870967741993E-2</v>
      </c>
      <c r="AA852" s="354">
        <v>17.43</v>
      </c>
      <c r="AB852" s="354">
        <v>13</v>
      </c>
      <c r="AC852" s="354">
        <v>25.65</v>
      </c>
      <c r="AD852" s="354">
        <v>24.38</v>
      </c>
      <c r="AE852" s="354">
        <v>22.34</v>
      </c>
      <c r="AF852" s="354">
        <v>1.88</v>
      </c>
      <c r="AG852" s="354">
        <v>43.650716786566569</v>
      </c>
      <c r="AH852" s="354">
        <v>8.4013656395338714</v>
      </c>
      <c r="AI852" s="354">
        <v>8.8864463760037626</v>
      </c>
      <c r="AJ852" s="354">
        <v>8.0224180877562752</v>
      </c>
      <c r="AK852" s="354">
        <v>26.64957284156797</v>
      </c>
      <c r="AL852" s="354">
        <v>21.3</v>
      </c>
      <c r="AM852" s="354">
        <v>6.03</v>
      </c>
      <c r="AN852" s="354">
        <v>5.34</v>
      </c>
      <c r="AO852" s="354">
        <v>5.7438471809425913</v>
      </c>
      <c r="AP852" s="354">
        <v>19.589502796116875</v>
      </c>
      <c r="AQ852" s="354">
        <v>28.214095483395472</v>
      </c>
      <c r="AR852" s="354">
        <v>31.25280231197306</v>
      </c>
      <c r="AS852" s="354">
        <v>2.2424532738769183</v>
      </c>
      <c r="AT852" s="354">
        <v>40.1</v>
      </c>
      <c r="AU852" s="354">
        <v>2.25</v>
      </c>
      <c r="AV852" s="354">
        <v>9.65</v>
      </c>
      <c r="AW852" s="354">
        <v>2590.2800000000002</v>
      </c>
      <c r="AX852" s="354">
        <v>2685.53</v>
      </c>
      <c r="AY852" s="374">
        <v>0.11367167978878884</v>
      </c>
      <c r="AZ852" s="374">
        <v>0.82082960980047204</v>
      </c>
      <c r="BA852" s="374">
        <v>0.75979344576520902</v>
      </c>
      <c r="BB852" s="374">
        <v>0.81018518518518512</v>
      </c>
      <c r="BC852" s="374">
        <v>0.75979344576520902</v>
      </c>
      <c r="BD852" s="354">
        <v>24.69</v>
      </c>
      <c r="BE852" s="374">
        <v>0.22565543883583145</v>
      </c>
      <c r="BF852" s="374">
        <v>0.13859418484531091</v>
      </c>
      <c r="BG852" s="354">
        <v>20.079999999999998</v>
      </c>
      <c r="BH852" s="354">
        <v>13.61</v>
      </c>
      <c r="BI852" s="354">
        <v>14.39</v>
      </c>
      <c r="BJ852" s="354">
        <v>10.48</v>
      </c>
      <c r="BK852" s="374">
        <v>-9.7229899522112584E-2</v>
      </c>
      <c r="BL852" s="374">
        <v>-1.9794137458778008E-2</v>
      </c>
      <c r="BM852" s="354">
        <v>1.08</v>
      </c>
      <c r="BN852" s="354">
        <v>1.03</v>
      </c>
      <c r="BO852" s="374">
        <v>0.25948162400427938</v>
      </c>
      <c r="BP852" s="374">
        <v>3.5475743769672628E-2</v>
      </c>
      <c r="BQ852" s="374">
        <v>3.3875593648155879E-2</v>
      </c>
      <c r="BR852" s="354">
        <v>599.66999999999996</v>
      </c>
      <c r="BS852" s="354">
        <v>703.55</v>
      </c>
      <c r="BT852" s="354">
        <v>649.52</v>
      </c>
      <c r="BU852" s="354">
        <v>796.65</v>
      </c>
      <c r="BV852" s="354">
        <v>454.37</v>
      </c>
      <c r="BW852" s="354">
        <v>82.08</v>
      </c>
      <c r="BX852" s="354">
        <v>19.809999999999999</v>
      </c>
      <c r="BY852" s="354">
        <v>21.21</v>
      </c>
      <c r="BZ852" s="354">
        <v>30.695265332062281</v>
      </c>
      <c r="CA852" s="354">
        <v>13.08</v>
      </c>
      <c r="CB852" s="354">
        <v>0.42490946236019234</v>
      </c>
      <c r="CC852" s="354">
        <v>1.086273372992056</v>
      </c>
      <c r="CD852" s="354">
        <v>0.19</v>
      </c>
      <c r="CE852" s="354">
        <v>1.36</v>
      </c>
      <c r="CF852" s="354"/>
      <c r="CG852" s="354"/>
      <c r="CH852" s="353" t="s">
        <v>100</v>
      </c>
      <c r="CI852" s="355">
        <v>2159.13</v>
      </c>
    </row>
    <row r="853" spans="1:87" ht="13.5" thickBot="1">
      <c r="A853" s="353" t="s">
        <v>1935</v>
      </c>
      <c r="B853" s="353" t="s">
        <v>1936</v>
      </c>
      <c r="C853" s="353" t="s">
        <v>96</v>
      </c>
      <c r="D853" s="353" t="s">
        <v>116</v>
      </c>
      <c r="E853" s="353" t="s">
        <v>159</v>
      </c>
      <c r="F853" s="353" t="s">
        <v>105</v>
      </c>
      <c r="G853" s="353">
        <v>12</v>
      </c>
      <c r="H853" s="353">
        <v>202112</v>
      </c>
      <c r="I853" s="353">
        <v>20221110</v>
      </c>
      <c r="J853" s="353">
        <v>20230316</v>
      </c>
      <c r="K853" s="354">
        <v>3124.71</v>
      </c>
      <c r="L853" s="354">
        <v>25.9</v>
      </c>
      <c r="M853" s="354">
        <v>121</v>
      </c>
      <c r="N853" s="354">
        <v>1.1299999999999999</v>
      </c>
      <c r="O853" s="354">
        <v>0.16</v>
      </c>
      <c r="P853" s="354">
        <v>0.22</v>
      </c>
      <c r="Q853" s="354">
        <v>0.24</v>
      </c>
      <c r="R853" s="354">
        <v>-212.5</v>
      </c>
      <c r="S853" s="354">
        <v>-220</v>
      </c>
      <c r="T853" s="354">
        <v>-79.55</v>
      </c>
      <c r="U853" s="354">
        <v>-0.17</v>
      </c>
      <c r="V853" s="354">
        <v>-0.17</v>
      </c>
      <c r="W853" s="354">
        <v>0.62</v>
      </c>
      <c r="X853" s="354">
        <v>1.03</v>
      </c>
      <c r="Y853" s="374">
        <f t="shared" si="30"/>
        <v>-4.6470588235294112</v>
      </c>
      <c r="Z853" s="374">
        <f t="shared" si="31"/>
        <v>0.66129032258064524</v>
      </c>
      <c r="AA853" s="354"/>
      <c r="AB853" s="354"/>
      <c r="AC853" s="354"/>
      <c r="AD853" s="354">
        <v>42.11</v>
      </c>
      <c r="AE853" s="354">
        <v>25.02</v>
      </c>
      <c r="AF853" s="354"/>
      <c r="AG853" s="354">
        <v>3.5435333345326696</v>
      </c>
      <c r="AH853" s="354">
        <v>-0.23408036941142216</v>
      </c>
      <c r="AI853" s="354">
        <v>0.95202883678652162</v>
      </c>
      <c r="AJ853" s="354">
        <v>-1.834923083419008</v>
      </c>
      <c r="AK853" s="354">
        <v>27.205058291535437</v>
      </c>
      <c r="AL853" s="354">
        <v>289.11</v>
      </c>
      <c r="AM853" s="354">
        <v>7.79</v>
      </c>
      <c r="AN853" s="354">
        <v>10.5</v>
      </c>
      <c r="AO853" s="354">
        <v>9.4657927210683006</v>
      </c>
      <c r="AP853" s="354">
        <v>60.743049239157152</v>
      </c>
      <c r="AQ853" s="354">
        <v>35.232495853908262</v>
      </c>
      <c r="AR853" s="354">
        <v>-18.279977154346348</v>
      </c>
      <c r="AS853" s="354">
        <v>3.6950791200532582</v>
      </c>
      <c r="AT853" s="354">
        <v>3.33</v>
      </c>
      <c r="AU853" s="354"/>
      <c r="AV853" s="354">
        <v>1082.3699999999999</v>
      </c>
      <c r="AW853" s="354">
        <v>77.13</v>
      </c>
      <c r="AX853" s="354">
        <v>347</v>
      </c>
      <c r="AY853" s="374">
        <v>10.823254864219439</v>
      </c>
      <c r="AZ853" s="374">
        <v>-11.50560145467958</v>
      </c>
      <c r="BA853" s="374">
        <v>-7.6061103712378175</v>
      </c>
      <c r="BB853" s="374">
        <v>-11.505653486469935</v>
      </c>
      <c r="BC853" s="374">
        <v>-7.6061103712378175</v>
      </c>
      <c r="BD853" s="354">
        <v>18.03</v>
      </c>
      <c r="BE853" s="374">
        <v>-9.8997728816708035E-3</v>
      </c>
      <c r="BF853" s="374">
        <v>-1.408122441557092E-2</v>
      </c>
      <c r="BG853" s="354">
        <v>1.31</v>
      </c>
      <c r="BH853" s="354"/>
      <c r="BI853" s="354">
        <v>1.07</v>
      </c>
      <c r="BJ853" s="354"/>
      <c r="BK853" s="374">
        <v>-2.9273818318493463</v>
      </c>
      <c r="BL853" s="374">
        <v>-0.78648954506676882</v>
      </c>
      <c r="BM853" s="354">
        <v>0</v>
      </c>
      <c r="BN853" s="354"/>
      <c r="BO853" s="374">
        <v>0</v>
      </c>
      <c r="BP853" s="374">
        <v>-9.0378521008271113E-3</v>
      </c>
      <c r="BQ853" s="374">
        <v>-7.0846451097259011E-2</v>
      </c>
      <c r="BR853" s="354">
        <v>-26.12</v>
      </c>
      <c r="BS853" s="354">
        <v>-10.27</v>
      </c>
      <c r="BT853" s="354">
        <v>10.7</v>
      </c>
      <c r="BU853" s="354">
        <v>331.4</v>
      </c>
      <c r="BV853" s="354">
        <v>-23.9</v>
      </c>
      <c r="BW853" s="354">
        <v>-866.71</v>
      </c>
      <c r="BX853" s="354">
        <v>-3.23</v>
      </c>
      <c r="BY853" s="354">
        <v>6.27</v>
      </c>
      <c r="BZ853" s="354">
        <v>-2.0594865965709954</v>
      </c>
      <c r="CA853" s="354">
        <v>79.86</v>
      </c>
      <c r="CB853" s="354">
        <v>0.52938762919453508</v>
      </c>
      <c r="CC853" s="354">
        <v>13.839809621701338</v>
      </c>
      <c r="CD853" s="354">
        <v>2.21</v>
      </c>
      <c r="CE853" s="354">
        <v>2.78</v>
      </c>
      <c r="CF853" s="354">
        <v>2.2000000000000002</v>
      </c>
      <c r="CG853" s="354">
        <v>1.66</v>
      </c>
      <c r="CH853" s="353" t="s">
        <v>100</v>
      </c>
      <c r="CI853" s="353">
        <v>-162.31</v>
      </c>
    </row>
    <row r="854" spans="1:87" ht="13.5" thickBot="1">
      <c r="A854" s="353" t="s">
        <v>1937</v>
      </c>
      <c r="B854" s="353" t="s">
        <v>1938</v>
      </c>
      <c r="C854" s="353" t="s">
        <v>108</v>
      </c>
      <c r="D854" s="353" t="s">
        <v>97</v>
      </c>
      <c r="E854" s="353" t="s">
        <v>707</v>
      </c>
      <c r="F854" s="353" t="s">
        <v>105</v>
      </c>
      <c r="G854" s="353">
        <v>12</v>
      </c>
      <c r="H854" s="353">
        <v>202112</v>
      </c>
      <c r="I854" s="353">
        <v>20221101</v>
      </c>
      <c r="J854" s="353">
        <v>20230207</v>
      </c>
      <c r="K854" s="354">
        <v>5603.77</v>
      </c>
      <c r="L854" s="354">
        <v>226.37</v>
      </c>
      <c r="M854" s="354">
        <v>25</v>
      </c>
      <c r="N854" s="354">
        <v>1.24</v>
      </c>
      <c r="O854" s="354">
        <v>3.81</v>
      </c>
      <c r="P854" s="354">
        <v>3.24</v>
      </c>
      <c r="Q854" s="354">
        <v>3.55</v>
      </c>
      <c r="R854" s="354">
        <v>12.34</v>
      </c>
      <c r="S854" s="354">
        <v>5.71</v>
      </c>
      <c r="T854" s="354">
        <v>20.07</v>
      </c>
      <c r="U854" s="354">
        <v>16.690000000000001</v>
      </c>
      <c r="V854" s="354">
        <v>12.95</v>
      </c>
      <c r="W854" s="354">
        <v>16.77</v>
      </c>
      <c r="X854" s="354">
        <v>14.35</v>
      </c>
      <c r="Y854" s="374">
        <f t="shared" si="30"/>
        <v>0.29498069498069501</v>
      </c>
      <c r="Z854" s="374">
        <f t="shared" si="31"/>
        <v>-0.14430530709600475</v>
      </c>
      <c r="AA854" s="354">
        <v>13</v>
      </c>
      <c r="AB854" s="354">
        <v>12</v>
      </c>
      <c r="AC854" s="354">
        <v>13.56</v>
      </c>
      <c r="AD854" s="354">
        <v>13.5</v>
      </c>
      <c r="AE854" s="354">
        <v>15.77</v>
      </c>
      <c r="AF854" s="354">
        <v>1.1200000000000001</v>
      </c>
      <c r="AG854" s="354">
        <v>99.11981417895376</v>
      </c>
      <c r="AH854" s="354">
        <v>13.409250656433043</v>
      </c>
      <c r="AI854" s="354">
        <v>18.021369420319129</v>
      </c>
      <c r="AJ854" s="354">
        <v>13.54514239547566</v>
      </c>
      <c r="AK854" s="354">
        <v>12.195521598497262</v>
      </c>
      <c r="AL854" s="354">
        <v>13.04</v>
      </c>
      <c r="AM854" s="354">
        <v>2.68</v>
      </c>
      <c r="AN854" s="354">
        <v>2.2799999999999998</v>
      </c>
      <c r="AO854" s="354">
        <v>2.4453323557664288</v>
      </c>
      <c r="AP854" s="354">
        <v>11.220791832948718</v>
      </c>
      <c r="AQ854" s="354">
        <v>13.449637652733912</v>
      </c>
      <c r="AR854" s="354">
        <v>17.894303480361458</v>
      </c>
      <c r="AS854" s="354">
        <v>19.15095940214098</v>
      </c>
      <c r="AT854" s="354">
        <v>84.38</v>
      </c>
      <c r="AU854" s="354">
        <v>10.210000000000001</v>
      </c>
      <c r="AV854" s="354">
        <v>43.87</v>
      </c>
      <c r="AW854" s="354">
        <v>2079.9299999999998</v>
      </c>
      <c r="AX854" s="354">
        <v>2515.27</v>
      </c>
      <c r="AY854" s="374">
        <v>-3.8685447507868016E-2</v>
      </c>
      <c r="AZ854" s="374">
        <v>-6.5400267468112339E-2</v>
      </c>
      <c r="BA854" s="374">
        <v>-0.15778226162009637</v>
      </c>
      <c r="BB854" s="374">
        <v>-5.8303886925795065E-2</v>
      </c>
      <c r="BC854" s="374">
        <v>-0.15778226162009637</v>
      </c>
      <c r="BD854" s="354">
        <v>20.76</v>
      </c>
      <c r="BE854" s="374">
        <v>0.15001601024655781</v>
      </c>
      <c r="BF854" s="374">
        <v>0.10462841728818284</v>
      </c>
      <c r="BG854" s="354">
        <v>15.01</v>
      </c>
      <c r="BH854" s="354">
        <v>10.71</v>
      </c>
      <c r="BI854" s="354">
        <v>12.2</v>
      </c>
      <c r="BJ854" s="354">
        <v>8.86</v>
      </c>
      <c r="BK854" s="374">
        <v>-0.24838439967811279</v>
      </c>
      <c r="BL854" s="374">
        <v>-4.5159760053241807E-2</v>
      </c>
      <c r="BM854" s="354">
        <v>1.06</v>
      </c>
      <c r="BN854" s="354">
        <v>0.89</v>
      </c>
      <c r="BO854" s="374">
        <v>0.16854036499912636</v>
      </c>
      <c r="BP854" s="374">
        <v>6.1012151498921842E-2</v>
      </c>
      <c r="BQ854" s="374">
        <v>6.1630459529873789E-2</v>
      </c>
      <c r="BR854" s="354">
        <v>359.55</v>
      </c>
      <c r="BS854" s="354">
        <v>458.19</v>
      </c>
      <c r="BT854" s="354">
        <v>427.57</v>
      </c>
      <c r="BU854" s="354">
        <v>611.9</v>
      </c>
      <c r="BV854" s="354">
        <v>283.81</v>
      </c>
      <c r="BW854" s="354">
        <v>118.34</v>
      </c>
      <c r="BX854" s="354">
        <v>13.53</v>
      </c>
      <c r="BY854" s="354">
        <v>16.989999999999998</v>
      </c>
      <c r="BZ854" s="354">
        <v>23.02009679649689</v>
      </c>
      <c r="CA854" s="354">
        <v>31.84</v>
      </c>
      <c r="CB854" s="354">
        <v>0.44708025139706209</v>
      </c>
      <c r="CC854" s="354">
        <v>1.0462865649089079</v>
      </c>
      <c r="CD854" s="354">
        <v>0.47</v>
      </c>
      <c r="CE854" s="354">
        <v>3.19</v>
      </c>
      <c r="CF854" s="354">
        <v>1.9</v>
      </c>
      <c r="CG854" s="354">
        <v>1.26</v>
      </c>
      <c r="CH854" s="353" t="s">
        <v>100</v>
      </c>
      <c r="CI854" s="355">
        <v>1893.52</v>
      </c>
    </row>
    <row r="855" spans="1:87" ht="13.5" thickBot="1">
      <c r="A855" s="353" t="s">
        <v>1939</v>
      </c>
      <c r="B855" s="353" t="s">
        <v>1940</v>
      </c>
      <c r="C855" s="353" t="s">
        <v>96</v>
      </c>
      <c r="D855" s="353" t="s">
        <v>129</v>
      </c>
      <c r="E855" s="353" t="s">
        <v>133</v>
      </c>
      <c r="F855" s="353" t="s">
        <v>99</v>
      </c>
      <c r="G855" s="353">
        <v>12</v>
      </c>
      <c r="H855" s="353">
        <v>202112</v>
      </c>
      <c r="I855" s="353">
        <v>20221027</v>
      </c>
      <c r="J855" s="353">
        <v>20230209</v>
      </c>
      <c r="K855" s="354">
        <v>20315.09</v>
      </c>
      <c r="L855" s="354">
        <v>229.29</v>
      </c>
      <c r="M855" s="354">
        <v>89</v>
      </c>
      <c r="N855" s="354">
        <v>1.07</v>
      </c>
      <c r="O855" s="354">
        <v>4.71</v>
      </c>
      <c r="P855" s="354">
        <v>4.07</v>
      </c>
      <c r="Q855" s="354">
        <v>4.09</v>
      </c>
      <c r="R855" s="354">
        <v>-0.64</v>
      </c>
      <c r="S855" s="354">
        <v>6.21</v>
      </c>
      <c r="T855" s="354">
        <v>6.06</v>
      </c>
      <c r="U855" s="354">
        <v>22.52</v>
      </c>
      <c r="V855" s="354">
        <v>27.77</v>
      </c>
      <c r="W855" s="354">
        <v>19.84</v>
      </c>
      <c r="X855" s="354">
        <v>17.55</v>
      </c>
      <c r="Y855" s="374">
        <f t="shared" si="30"/>
        <v>-0.28555995678790058</v>
      </c>
      <c r="Z855" s="374">
        <f t="shared" si="31"/>
        <v>-0.11542338709677413</v>
      </c>
      <c r="AA855" s="354">
        <v>31.56</v>
      </c>
      <c r="AB855" s="354"/>
      <c r="AC855" s="354">
        <v>10.18</v>
      </c>
      <c r="AD855" s="354">
        <v>11.56</v>
      </c>
      <c r="AE855" s="354">
        <v>13.07</v>
      </c>
      <c r="AF855" s="354"/>
      <c r="AG855" s="354">
        <v>169.16518847006651</v>
      </c>
      <c r="AH855" s="354">
        <v>19.467849223946786</v>
      </c>
      <c r="AI855" s="354">
        <v>22.170731707317071</v>
      </c>
      <c r="AJ855" s="354">
        <v>16.472283813747229</v>
      </c>
      <c r="AK855" s="354">
        <v>10.238272827282728</v>
      </c>
      <c r="AL855" s="354">
        <v>6.22</v>
      </c>
      <c r="AM855" s="354">
        <v>2.11</v>
      </c>
      <c r="AN855" s="354">
        <v>1.33</v>
      </c>
      <c r="AO855" s="354">
        <v>1.7259463781318198</v>
      </c>
      <c r="AP855" s="354">
        <v>8.6005349270108749</v>
      </c>
      <c r="AQ855" s="354">
        <v>13.169165916591661</v>
      </c>
      <c r="AR855" s="354">
        <v>17.724927984923948</v>
      </c>
      <c r="AS855" s="354">
        <v>4.5443458980044342</v>
      </c>
      <c r="AT855" s="354">
        <v>108.87</v>
      </c>
      <c r="AU855" s="354">
        <v>10.85</v>
      </c>
      <c r="AV855" s="354">
        <v>15.33</v>
      </c>
      <c r="AW855" s="354">
        <v>16120.9</v>
      </c>
      <c r="AX855" s="354">
        <v>14997.21</v>
      </c>
      <c r="AY855" s="374">
        <v>0.15326394105233038</v>
      </c>
      <c r="AZ855" s="374">
        <v>0.52772958036115936</v>
      </c>
      <c r="BA855" s="374">
        <v>0.33291077124396828</v>
      </c>
      <c r="BB855" s="374">
        <v>0.53846153846153855</v>
      </c>
      <c r="BC855" s="374">
        <v>0.33291077124396828</v>
      </c>
      <c r="BD855" s="354">
        <v>20.329999999999998</v>
      </c>
      <c r="BE855" s="374">
        <v>0.1394961771181886</v>
      </c>
      <c r="BF855" s="374">
        <v>0.1096253012198624</v>
      </c>
      <c r="BG855" s="354">
        <v>13.3</v>
      </c>
      <c r="BH855" s="354">
        <v>12.37</v>
      </c>
      <c r="BI855" s="354">
        <v>10.37</v>
      </c>
      <c r="BJ855" s="354">
        <v>9.4600000000000009</v>
      </c>
      <c r="BK855" s="374">
        <v>-0.25702570257025703</v>
      </c>
      <c r="BL855" s="374">
        <v>-3.3685700616697359E-2</v>
      </c>
      <c r="BM855" s="354">
        <v>1.26</v>
      </c>
      <c r="BN855" s="354">
        <v>0.1</v>
      </c>
      <c r="BO855" s="374">
        <v>0.11095216400911162</v>
      </c>
      <c r="BP855" s="374">
        <v>8.5765228529656748E-2</v>
      </c>
      <c r="BQ855" s="374">
        <v>7.2568323775264232E-2</v>
      </c>
      <c r="BR855" s="354">
        <v>3338.7</v>
      </c>
      <c r="BS855" s="354">
        <v>4083.8</v>
      </c>
      <c r="BT855" s="354">
        <v>3525.4</v>
      </c>
      <c r="BU855" s="354">
        <v>5501.1</v>
      </c>
      <c r="BV855" s="354">
        <v>2377.3000000000002</v>
      </c>
      <c r="BW855" s="354">
        <v>52.77</v>
      </c>
      <c r="BX855" s="354">
        <v>11.51</v>
      </c>
      <c r="BY855" s="354">
        <v>13.82</v>
      </c>
      <c r="BZ855" s="354">
        <v>13.864445720850084</v>
      </c>
      <c r="CA855" s="354">
        <v>35.020000000000003</v>
      </c>
      <c r="CB855" s="354">
        <v>0.490961363865631</v>
      </c>
      <c r="CC855" s="354">
        <v>1.9141112308546424</v>
      </c>
      <c r="CD855" s="354">
        <v>0.54</v>
      </c>
      <c r="CE855" s="354">
        <v>1.73</v>
      </c>
      <c r="CF855" s="354">
        <v>1.77</v>
      </c>
      <c r="CG855" s="354">
        <v>0.7</v>
      </c>
      <c r="CH855" s="353" t="s">
        <v>100</v>
      </c>
      <c r="CI855" s="355">
        <v>10273.4</v>
      </c>
    </row>
    <row r="856" spans="1:87" ht="13.5" thickBot="1">
      <c r="A856" s="353" t="s">
        <v>1941</v>
      </c>
      <c r="B856" s="353" t="s">
        <v>1942</v>
      </c>
      <c r="C856" s="353" t="s">
        <v>108</v>
      </c>
      <c r="D856" s="353" t="s">
        <v>129</v>
      </c>
      <c r="E856" s="353" t="s">
        <v>245</v>
      </c>
      <c r="F856" s="353" t="s">
        <v>105</v>
      </c>
      <c r="G856" s="353">
        <v>12</v>
      </c>
      <c r="H856" s="353">
        <v>202112</v>
      </c>
      <c r="I856" s="353">
        <v>20221102</v>
      </c>
      <c r="J856" s="353">
        <v>20230222</v>
      </c>
      <c r="K856" s="354">
        <v>5114.24</v>
      </c>
      <c r="L856" s="354">
        <v>164.8</v>
      </c>
      <c r="M856" s="354">
        <v>31</v>
      </c>
      <c r="N856" s="354">
        <v>0.44</v>
      </c>
      <c r="O856" s="354">
        <v>1.37</v>
      </c>
      <c r="P856" s="354">
        <v>1.22</v>
      </c>
      <c r="Q856" s="354">
        <v>1.02</v>
      </c>
      <c r="R856" s="354">
        <v>-22.63</v>
      </c>
      <c r="S856" s="354">
        <v>-25.76</v>
      </c>
      <c r="T856" s="354">
        <v>-12.28</v>
      </c>
      <c r="U856" s="354">
        <v>4.3899999999999997</v>
      </c>
      <c r="V856" s="354">
        <v>5.78</v>
      </c>
      <c r="W856" s="354">
        <v>4.3899999999999997</v>
      </c>
      <c r="X856" s="354">
        <v>4.9000000000000004</v>
      </c>
      <c r="Y856" s="374">
        <f t="shared" si="30"/>
        <v>-0.24048442906574408</v>
      </c>
      <c r="Z856" s="374">
        <f t="shared" si="31"/>
        <v>0.1161731207289296</v>
      </c>
      <c r="AA856" s="354">
        <v>17.78</v>
      </c>
      <c r="AB856" s="354">
        <v>1.55</v>
      </c>
      <c r="AC856" s="354">
        <v>37.54</v>
      </c>
      <c r="AD856" s="354">
        <v>37.549999999999997</v>
      </c>
      <c r="AE856" s="354">
        <v>33.6</v>
      </c>
      <c r="AF856" s="354">
        <v>24.23</v>
      </c>
      <c r="AG856" s="354">
        <v>75.512187142156066</v>
      </c>
      <c r="AH856" s="354">
        <v>2.0624570587273023</v>
      </c>
      <c r="AI856" s="354">
        <v>-1.2654343203009979</v>
      </c>
      <c r="AJ856" s="354">
        <v>-2.037624734173074</v>
      </c>
      <c r="AK856" s="354">
        <v>-130.08972283985727</v>
      </c>
      <c r="AL856" s="354">
        <v>21.93</v>
      </c>
      <c r="AM856" s="354">
        <v>3.03</v>
      </c>
      <c r="AN856" s="354">
        <v>2.2200000000000002</v>
      </c>
      <c r="AO856" s="354">
        <v>2.5437616928722764</v>
      </c>
      <c r="AP856" s="354">
        <v>34.231896285326137</v>
      </c>
      <c r="AQ856" s="354">
        <v>-151.79374062774704</v>
      </c>
      <c r="AR856" s="354">
        <v>-94.269079961464357</v>
      </c>
      <c r="AS856" s="354">
        <v>0.34424995910354983</v>
      </c>
      <c r="AT856" s="354">
        <v>54.32</v>
      </c>
      <c r="AU856" s="354">
        <v>13.19</v>
      </c>
      <c r="AV856" s="354">
        <v>7.58</v>
      </c>
      <c r="AW856" s="354">
        <v>2219.62</v>
      </c>
      <c r="AX856" s="354">
        <v>2355.62</v>
      </c>
      <c r="AY856" s="374">
        <v>7.5813152746892695E-2</v>
      </c>
      <c r="AZ856" s="374">
        <v>3.7026416717445068E-2</v>
      </c>
      <c r="BA856" s="374">
        <v>4.2312119255495363E-2</v>
      </c>
      <c r="BB856" s="374">
        <v>3.1955045110582253E-2</v>
      </c>
      <c r="BC856" s="374">
        <v>4.2312119255495363E-2</v>
      </c>
      <c r="BD856" s="354">
        <v>8.1300000000000008</v>
      </c>
      <c r="BE856" s="374">
        <v>4.8914781437789649E-2</v>
      </c>
      <c r="BF856" s="374">
        <v>2.5026946874460321E-2</v>
      </c>
      <c r="BG856" s="354">
        <v>5.6</v>
      </c>
      <c r="BH856" s="354">
        <v>8.0500000000000007</v>
      </c>
      <c r="BI856" s="354">
        <v>4.63</v>
      </c>
      <c r="BJ856" s="354">
        <v>6.3</v>
      </c>
      <c r="BK856" s="374">
        <v>0.61021769481358912</v>
      </c>
      <c r="BL856" s="374">
        <v>-1.0226036923263562E-2</v>
      </c>
      <c r="BM856" s="354">
        <v>0</v>
      </c>
      <c r="BN856" s="354">
        <v>0</v>
      </c>
      <c r="BO856" s="374">
        <v>0</v>
      </c>
      <c r="BP856" s="374">
        <v>1.2528593480301921E-2</v>
      </c>
      <c r="BQ856" s="374">
        <v>-1.2377747139916618E-2</v>
      </c>
      <c r="BR856" s="354">
        <v>185.64</v>
      </c>
      <c r="BS856" s="354">
        <v>244.06</v>
      </c>
      <c r="BT856" s="354">
        <v>237.96</v>
      </c>
      <c r="BU856" s="354">
        <v>661.2</v>
      </c>
      <c r="BV856" s="354">
        <v>115.73</v>
      </c>
      <c r="BW856" s="354">
        <v>3.7</v>
      </c>
      <c r="BX856" s="354">
        <v>2.73</v>
      </c>
      <c r="BY856" s="354">
        <v>5.86</v>
      </c>
      <c r="BZ856" s="354">
        <v>5.6948011414303545</v>
      </c>
      <c r="CA856" s="354">
        <v>30.93</v>
      </c>
      <c r="CB856" s="354">
        <v>0.41578516440792079</v>
      </c>
      <c r="CC856" s="354">
        <v>4.8946002833670539</v>
      </c>
      <c r="CD856" s="354">
        <v>0.44</v>
      </c>
      <c r="CE856" s="354">
        <v>1.45</v>
      </c>
      <c r="CF856" s="354">
        <v>1.06</v>
      </c>
      <c r="CG856" s="354">
        <v>0.17</v>
      </c>
      <c r="CH856" s="353" t="s">
        <v>100</v>
      </c>
      <c r="CI856" s="355">
        <v>1652.1</v>
      </c>
    </row>
    <row r="857" spans="1:87" ht="13.5" thickBot="1">
      <c r="A857" s="353" t="s">
        <v>1943</v>
      </c>
      <c r="B857" s="353" t="s">
        <v>1944</v>
      </c>
      <c r="C857" s="353" t="s">
        <v>96</v>
      </c>
      <c r="D857" s="353" t="s">
        <v>273</v>
      </c>
      <c r="E857" s="353" t="s">
        <v>513</v>
      </c>
      <c r="F857" s="353" t="s">
        <v>99</v>
      </c>
      <c r="G857" s="353">
        <v>12</v>
      </c>
      <c r="H857" s="353">
        <v>202112</v>
      </c>
      <c r="I857" s="353">
        <v>20221027</v>
      </c>
      <c r="J857" s="353">
        <v>20230130</v>
      </c>
      <c r="K857" s="354">
        <v>41218.400000000001</v>
      </c>
      <c r="L857" s="354">
        <v>216.48</v>
      </c>
      <c r="M857" s="354">
        <v>190</v>
      </c>
      <c r="N857" s="354">
        <v>0.71</v>
      </c>
      <c r="O857" s="354">
        <v>3.44</v>
      </c>
      <c r="P857" s="354">
        <v>3.22</v>
      </c>
      <c r="Q857" s="354">
        <v>2.96</v>
      </c>
      <c r="R857" s="354">
        <v>-5.23</v>
      </c>
      <c r="S857" s="354">
        <v>2.2200000000000002</v>
      </c>
      <c r="T857" s="354">
        <v>0.46</v>
      </c>
      <c r="U857" s="354">
        <v>12.91</v>
      </c>
      <c r="V857" s="354">
        <v>12.92</v>
      </c>
      <c r="W857" s="354">
        <v>12.86</v>
      </c>
      <c r="X857" s="354">
        <v>12.79</v>
      </c>
      <c r="Y857" s="374">
        <f t="shared" si="30"/>
        <v>-4.6439628482972672E-3</v>
      </c>
      <c r="Z857" s="374">
        <f t="shared" si="31"/>
        <v>-5.4432348367029482E-3</v>
      </c>
      <c r="AA857" s="354">
        <v>19.989999999999998</v>
      </c>
      <c r="AB857" s="354">
        <v>2.71</v>
      </c>
      <c r="AC857" s="354">
        <v>16.77</v>
      </c>
      <c r="AD857" s="354">
        <v>16.84</v>
      </c>
      <c r="AE857" s="354">
        <v>16.93</v>
      </c>
      <c r="AF857" s="354">
        <v>6.21</v>
      </c>
      <c r="AG857" s="354">
        <v>87.997909043387352</v>
      </c>
      <c r="AH857" s="354">
        <v>5.9069524307370624</v>
      </c>
      <c r="AI857" s="354">
        <v>11.48980658651333</v>
      </c>
      <c r="AJ857" s="354">
        <v>9.8379508625196035</v>
      </c>
      <c r="AK857" s="354">
        <v>18.56167015468608</v>
      </c>
      <c r="AL857" s="354">
        <v>11.79</v>
      </c>
      <c r="AM857" s="354">
        <v>2.2400000000000002</v>
      </c>
      <c r="AN857" s="354">
        <v>2.4500000000000002</v>
      </c>
      <c r="AO857" s="354">
        <v>2.8541375193061662</v>
      </c>
      <c r="AP857" s="354">
        <v>18.893649626425479</v>
      </c>
      <c r="AQ857" s="354">
        <v>21.859213375796177</v>
      </c>
      <c r="AR857" s="354">
        <v>25.529517003188097</v>
      </c>
      <c r="AS857" s="354">
        <v>2.7652901202300053</v>
      </c>
      <c r="AT857" s="354">
        <v>96.84</v>
      </c>
      <c r="AU857" s="354">
        <v>34.200000000000003</v>
      </c>
      <c r="AV857" s="354">
        <v>-2.09</v>
      </c>
      <c r="AW857" s="354">
        <v>17814</v>
      </c>
      <c r="AX857" s="354">
        <v>16816.66</v>
      </c>
      <c r="AY857" s="374">
        <v>-2.0886006375728263E-2</v>
      </c>
      <c r="AZ857" s="374">
        <v>0.64968722073279717</v>
      </c>
      <c r="BA857" s="374">
        <v>5.1680883090817864E-2</v>
      </c>
      <c r="BB857" s="374">
        <v>0.7533460803059272</v>
      </c>
      <c r="BC857" s="374">
        <v>5.1680883090817864E-2</v>
      </c>
      <c r="BD857" s="354">
        <v>13.18</v>
      </c>
      <c r="BE857" s="374">
        <v>7.0328392909038071E-2</v>
      </c>
      <c r="BF857" s="374">
        <v>4.1493775933609957E-2</v>
      </c>
      <c r="BG857" s="354">
        <v>9.7799999999999994</v>
      </c>
      <c r="BH857" s="354">
        <v>10.83</v>
      </c>
      <c r="BI857" s="354">
        <v>7.36</v>
      </c>
      <c r="BJ857" s="354">
        <v>7.69</v>
      </c>
      <c r="BK857" s="374">
        <v>-0.14376706096451319</v>
      </c>
      <c r="BL857" s="374">
        <v>-1.877153380064156E-2</v>
      </c>
      <c r="BM857" s="354">
        <v>2.0699999999999998</v>
      </c>
      <c r="BN857" s="354">
        <v>1.73</v>
      </c>
      <c r="BO857" s="374">
        <v>0.75842831858407089</v>
      </c>
      <c r="BP857" s="374">
        <v>2.7697062084386281E-2</v>
      </c>
      <c r="BQ857" s="374">
        <v>4.6129089241429187E-2</v>
      </c>
      <c r="BR857" s="354">
        <v>2548</v>
      </c>
      <c r="BS857" s="354">
        <v>3515</v>
      </c>
      <c r="BT857" s="354">
        <v>3602</v>
      </c>
      <c r="BU857" s="354">
        <v>7048</v>
      </c>
      <c r="BV857" s="354">
        <v>1846</v>
      </c>
      <c r="BW857" s="354">
        <v>64.97</v>
      </c>
      <c r="BX857" s="354">
        <v>6.71</v>
      </c>
      <c r="BY857" s="354">
        <v>14.94</v>
      </c>
      <c r="BZ857" s="354">
        <v>7.117647058823529</v>
      </c>
      <c r="CA857" s="354">
        <v>24.45</v>
      </c>
      <c r="CB857" s="354">
        <v>0.44761990353794073</v>
      </c>
      <c r="CC857" s="354">
        <v>2.8501769563507668</v>
      </c>
      <c r="CD857" s="354">
        <v>0.32</v>
      </c>
      <c r="CE857" s="354">
        <v>1.1000000000000001</v>
      </c>
      <c r="CF857" s="354">
        <v>1.18</v>
      </c>
      <c r="CG857" s="354">
        <v>0.93</v>
      </c>
      <c r="CH857" s="353" t="s">
        <v>100</v>
      </c>
      <c r="CI857" s="355">
        <v>19319</v>
      </c>
    </row>
    <row r="858" spans="1:87" ht="13.5" thickBot="1">
      <c r="A858" s="353" t="s">
        <v>1945</v>
      </c>
      <c r="B858" s="353" t="s">
        <v>1946</v>
      </c>
      <c r="C858" s="353" t="s">
        <v>108</v>
      </c>
      <c r="D858" s="353" t="s">
        <v>163</v>
      </c>
      <c r="E858" s="353" t="s">
        <v>897</v>
      </c>
      <c r="F858" s="353" t="s">
        <v>105</v>
      </c>
      <c r="G858" s="353">
        <v>12</v>
      </c>
      <c r="H858" s="353">
        <v>202112</v>
      </c>
      <c r="I858" s="353">
        <v>20221209</v>
      </c>
      <c r="J858" s="353">
        <v>20230224</v>
      </c>
      <c r="K858" s="354">
        <v>21293.96</v>
      </c>
      <c r="L858" s="354">
        <v>20.43</v>
      </c>
      <c r="M858" s="354">
        <v>1042</v>
      </c>
      <c r="N858" s="354">
        <v>0.57999999999999996</v>
      </c>
      <c r="O858" s="354">
        <v>-0.19</v>
      </c>
      <c r="P858" s="354">
        <v>-0.19</v>
      </c>
      <c r="Q858" s="354">
        <v>-0.05</v>
      </c>
      <c r="R858" s="354">
        <v>5.26</v>
      </c>
      <c r="S858" s="354"/>
      <c r="T858" s="354"/>
      <c r="U858" s="354">
        <v>-0.28999999999999998</v>
      </c>
      <c r="V858" s="354">
        <v>-0.21</v>
      </c>
      <c r="W858" s="354">
        <v>-0.32</v>
      </c>
      <c r="X858" s="354">
        <v>0.01</v>
      </c>
      <c r="Y858" s="374">
        <f t="shared" si="30"/>
        <v>0.52380952380952395</v>
      </c>
      <c r="Z858" s="374">
        <f t="shared" si="31"/>
        <v>-1.03125</v>
      </c>
      <c r="AA858" s="354"/>
      <c r="AB858" s="354"/>
      <c r="AC858" s="354"/>
      <c r="AD858" s="354"/>
      <c r="AE858" s="354">
        <v>1532.25</v>
      </c>
      <c r="AF858" s="354"/>
      <c r="AG858" s="354">
        <v>39.650291040212878</v>
      </c>
      <c r="AH858" s="354">
        <v>-2.0454994846012724</v>
      </c>
      <c r="AI858" s="354">
        <v>6.5208899558314384</v>
      </c>
      <c r="AJ858" s="354">
        <v>4.3153461869014489</v>
      </c>
      <c r="AK858" s="354">
        <v>20.541291281907728</v>
      </c>
      <c r="AL858" s="354">
        <v>496.63</v>
      </c>
      <c r="AM858" s="354">
        <v>3.43</v>
      </c>
      <c r="AN858" s="354">
        <v>3.68</v>
      </c>
      <c r="AO858" s="354">
        <v>-0.15155719648076393</v>
      </c>
      <c r="AP858" s="354">
        <v>4.2778519187750295</v>
      </c>
      <c r="AQ858" s="354">
        <v>-0.92154399022285138</v>
      </c>
      <c r="AR858" s="354">
        <v>-1.3925387881837283</v>
      </c>
      <c r="AS858" s="354">
        <v>53.856993149109265</v>
      </c>
      <c r="AT858" s="354">
        <v>6.17</v>
      </c>
      <c r="AU858" s="354"/>
      <c r="AV858" s="354">
        <v>192.45</v>
      </c>
      <c r="AW858" s="354">
        <v>4238.42</v>
      </c>
      <c r="AX858" s="354">
        <v>6043.91</v>
      </c>
      <c r="AY858" s="374">
        <v>1.8561801592938865</v>
      </c>
      <c r="AZ858" s="374">
        <v>-1.1196186130544583</v>
      </c>
      <c r="BA858" s="374">
        <v>-0.51989207230438483</v>
      </c>
      <c r="BB858" s="374">
        <v>2.4769333034413695E-2</v>
      </c>
      <c r="BC858" s="374">
        <v>-0.51989207230438483</v>
      </c>
      <c r="BD858" s="354">
        <v>-4.3499999999999996</v>
      </c>
      <c r="BE858" s="374">
        <v>-6.1000832955009458E-2</v>
      </c>
      <c r="BF858" s="374">
        <v>-2.517456157544911E-2</v>
      </c>
      <c r="BG858" s="354">
        <v>-3.7</v>
      </c>
      <c r="BH858" s="354"/>
      <c r="BI858" s="354">
        <v>-2.65</v>
      </c>
      <c r="BJ858" s="354"/>
      <c r="BK858" s="374">
        <v>-0.33822741740299378</v>
      </c>
      <c r="BL858" s="374">
        <v>-5.5624907436193902E-2</v>
      </c>
      <c r="BM858" s="354">
        <v>0</v>
      </c>
      <c r="BN858" s="354"/>
      <c r="BO858" s="374">
        <v>0</v>
      </c>
      <c r="BP858" s="374">
        <v>-1.5270904530515855E-2</v>
      </c>
      <c r="BQ858" s="374">
        <v>0.21101937344261359</v>
      </c>
      <c r="BR858" s="354">
        <v>-14.05</v>
      </c>
      <c r="BS858" s="354">
        <v>78.59</v>
      </c>
      <c r="BT858" s="354">
        <v>42.2</v>
      </c>
      <c r="BU858" s="354">
        <v>935.4</v>
      </c>
      <c r="BV858" s="354">
        <v>-50.44</v>
      </c>
      <c r="BW858" s="354">
        <v>-117.02</v>
      </c>
      <c r="BX858" s="354">
        <v>-4.8</v>
      </c>
      <c r="BY858" s="354">
        <v>-4.8</v>
      </c>
      <c r="BZ858" s="354">
        <v>-45.047853977741134</v>
      </c>
      <c r="CA858" s="354">
        <v>16.88</v>
      </c>
      <c r="CB858" s="354">
        <v>0.44279952654979948</v>
      </c>
      <c r="CC858" s="354">
        <v>18.835664263432975</v>
      </c>
      <c r="CD858" s="354">
        <v>0.2</v>
      </c>
      <c r="CE858" s="354">
        <v>2.83</v>
      </c>
      <c r="CF858" s="354">
        <v>4.1900000000000004</v>
      </c>
      <c r="CG858" s="354">
        <v>4.18</v>
      </c>
      <c r="CH858" s="353" t="s">
        <v>100</v>
      </c>
      <c r="CI858" s="355">
        <v>6443.88</v>
      </c>
    </row>
    <row r="859" spans="1:87" ht="13.5" thickBot="1">
      <c r="A859" s="353" t="s">
        <v>1947</v>
      </c>
      <c r="B859" s="353" t="s">
        <v>1948</v>
      </c>
      <c r="C859" s="353" t="s">
        <v>96</v>
      </c>
      <c r="D859" s="353" t="s">
        <v>112</v>
      </c>
      <c r="E859" s="353" t="s">
        <v>113</v>
      </c>
      <c r="F859" s="353" t="s">
        <v>105</v>
      </c>
      <c r="G859" s="353">
        <v>12</v>
      </c>
      <c r="H859" s="353">
        <v>202112</v>
      </c>
      <c r="I859" s="353">
        <v>20221027</v>
      </c>
      <c r="J859" s="353">
        <v>20230207</v>
      </c>
      <c r="K859" s="354">
        <v>8811.49</v>
      </c>
      <c r="L859" s="354">
        <v>248.64</v>
      </c>
      <c r="M859" s="354">
        <v>35</v>
      </c>
      <c r="N859" s="354">
        <v>0.91</v>
      </c>
      <c r="O859" s="354">
        <v>4.1500000000000004</v>
      </c>
      <c r="P859" s="354">
        <v>2.62</v>
      </c>
      <c r="Q859" s="354">
        <v>2.6</v>
      </c>
      <c r="R859" s="354">
        <v>-1.2</v>
      </c>
      <c r="S859" s="354">
        <v>4.38</v>
      </c>
      <c r="T859" s="354">
        <v>9.23</v>
      </c>
      <c r="U859" s="354">
        <v>13.81</v>
      </c>
      <c r="V859" s="354">
        <v>12.24</v>
      </c>
      <c r="W859" s="354">
        <v>14.02</v>
      </c>
      <c r="X859" s="354">
        <v>14.92</v>
      </c>
      <c r="Y859" s="374">
        <f t="shared" si="30"/>
        <v>0.14542483660130712</v>
      </c>
      <c r="Z859" s="374">
        <f t="shared" si="31"/>
        <v>6.419400855920121E-2</v>
      </c>
      <c r="AA859" s="354">
        <v>10.77</v>
      </c>
      <c r="AB859" s="354">
        <v>2.2000000000000002</v>
      </c>
      <c r="AC859" s="354">
        <v>18</v>
      </c>
      <c r="AD859" s="354">
        <v>17.73</v>
      </c>
      <c r="AE859" s="354">
        <v>16.670000000000002</v>
      </c>
      <c r="AF859" s="354">
        <v>8.06</v>
      </c>
      <c r="AG859" s="354">
        <v>129.64406779661016</v>
      </c>
      <c r="AH859" s="354">
        <v>13.73728813559322</v>
      </c>
      <c r="AI859" s="354">
        <v>8.1723163841807906</v>
      </c>
      <c r="AJ859" s="354">
        <v>5.1977401129943503</v>
      </c>
      <c r="AK859" s="354">
        <v>30.162806774974076</v>
      </c>
      <c r="AL859" s="354">
        <v>16.73</v>
      </c>
      <c r="AM859" s="354"/>
      <c r="AN859" s="354">
        <v>1.92</v>
      </c>
      <c r="AO859" s="354">
        <v>2.2867477230139017</v>
      </c>
      <c r="AP859" s="354">
        <v>15.098259243274349</v>
      </c>
      <c r="AQ859" s="354">
        <v>36.276529554096093</v>
      </c>
      <c r="AR859" s="354">
        <v>57.036956521739128</v>
      </c>
      <c r="AS859" s="354">
        <v>1.3615819209039548</v>
      </c>
      <c r="AT859" s="354">
        <v>-8.61</v>
      </c>
      <c r="AU859" s="354">
        <v>2.65</v>
      </c>
      <c r="AV859" s="354">
        <v>15.41</v>
      </c>
      <c r="AW859" s="354">
        <v>4194.1000000000004</v>
      </c>
      <c r="AX859" s="354">
        <v>4732.7700000000004</v>
      </c>
      <c r="AY859" s="374">
        <v>0.15409592471313394</v>
      </c>
      <c r="AZ859" s="374">
        <v>0.30227336514173447</v>
      </c>
      <c r="BA859" s="374">
        <v>0.23364681295715775</v>
      </c>
      <c r="BB859" s="374">
        <v>0.3408602150537634</v>
      </c>
      <c r="BC859" s="374">
        <v>0.23364681295715775</v>
      </c>
      <c r="BD859" s="354">
        <v>-143.41</v>
      </c>
      <c r="BE859" s="374">
        <v>0.36727465911103241</v>
      </c>
      <c r="BF859" s="374">
        <v>0.18520070073882244</v>
      </c>
      <c r="BG859" s="354">
        <v>42.15</v>
      </c>
      <c r="BH859" s="354">
        <v>46.68</v>
      </c>
      <c r="BI859" s="354">
        <v>20.05</v>
      </c>
      <c r="BJ859" s="354">
        <v>19.78</v>
      </c>
      <c r="BK859" s="374">
        <v>-0.36398202557898374</v>
      </c>
      <c r="BL859" s="374">
        <v>-2.294417570924304E-2</v>
      </c>
      <c r="BM859" s="354">
        <v>1.71</v>
      </c>
      <c r="BN859" s="354">
        <v>1.23</v>
      </c>
      <c r="BO859" s="374">
        <v>0.288266502159161</v>
      </c>
      <c r="BP859" s="374">
        <v>5.5729363633238216E-2</v>
      </c>
      <c r="BQ859" s="374">
        <v>2.1086166786995337E-2</v>
      </c>
      <c r="BR859" s="354">
        <v>585.1</v>
      </c>
      <c r="BS859" s="354">
        <v>657.5</v>
      </c>
      <c r="BT859" s="354">
        <v>543.79999999999995</v>
      </c>
      <c r="BU859" s="354">
        <v>1226.5</v>
      </c>
      <c r="BV859" s="354">
        <v>464</v>
      </c>
      <c r="BW859" s="354">
        <v>30.23</v>
      </c>
      <c r="BX859" s="354">
        <v>10.6</v>
      </c>
      <c r="BY859" s="354">
        <v>10.82</v>
      </c>
      <c r="BZ859" s="354">
        <v>18.74096385542169</v>
      </c>
      <c r="CA859" s="354"/>
      <c r="CB859" s="354">
        <v>1.1162312438114099</v>
      </c>
      <c r="CC859" s="354">
        <v>2.5445259674866927</v>
      </c>
      <c r="CD859" s="354">
        <v>-5.22</v>
      </c>
      <c r="CE859" s="354">
        <v>1.71</v>
      </c>
      <c r="CF859" s="354">
        <v>0.8</v>
      </c>
      <c r="CG859" s="354">
        <v>0.19</v>
      </c>
      <c r="CH859" s="353" t="s">
        <v>100</v>
      </c>
      <c r="CI859" s="353">
        <v>-269</v>
      </c>
    </row>
    <row r="860" spans="1:87" ht="13.5" thickBot="1">
      <c r="A860" s="353" t="s">
        <v>1949</v>
      </c>
      <c r="B860" s="353" t="s">
        <v>1950</v>
      </c>
      <c r="C860" s="353" t="s">
        <v>96</v>
      </c>
      <c r="D860" s="353" t="s">
        <v>116</v>
      </c>
      <c r="E860" s="353" t="s">
        <v>858</v>
      </c>
      <c r="F860" s="353" t="s">
        <v>99</v>
      </c>
      <c r="G860" s="353">
        <v>12</v>
      </c>
      <c r="H860" s="353">
        <v>202112</v>
      </c>
      <c r="I860" s="353">
        <v>20221027</v>
      </c>
      <c r="J860" s="353">
        <v>20230209</v>
      </c>
      <c r="K860" s="354">
        <v>162939.07999999999</v>
      </c>
      <c r="L860" s="354">
        <v>330.8</v>
      </c>
      <c r="M860" s="354">
        <v>493</v>
      </c>
      <c r="N860" s="354">
        <v>0.88</v>
      </c>
      <c r="O860" s="354">
        <v>2.94</v>
      </c>
      <c r="P860" s="354">
        <v>2.9</v>
      </c>
      <c r="Q860" s="354">
        <v>2.93</v>
      </c>
      <c r="R860" s="354">
        <v>5.44</v>
      </c>
      <c r="S860" s="354">
        <v>4.03</v>
      </c>
      <c r="T860" s="354">
        <v>4.66</v>
      </c>
      <c r="U860" s="354">
        <v>11.9</v>
      </c>
      <c r="V860" s="354">
        <v>10.6</v>
      </c>
      <c r="W860" s="354">
        <v>12.02</v>
      </c>
      <c r="X860" s="354">
        <v>12.86</v>
      </c>
      <c r="Y860" s="374">
        <f t="shared" si="30"/>
        <v>0.13396226415094348</v>
      </c>
      <c r="Z860" s="374">
        <f t="shared" si="31"/>
        <v>6.9883527454242866E-2</v>
      </c>
      <c r="AA860" s="354">
        <v>21.72</v>
      </c>
      <c r="AB860" s="354">
        <v>10</v>
      </c>
      <c r="AC860" s="354">
        <v>27.8</v>
      </c>
      <c r="AD860" s="354">
        <v>27.51</v>
      </c>
      <c r="AE860" s="354">
        <v>25.72</v>
      </c>
      <c r="AF860" s="354">
        <v>2.75</v>
      </c>
      <c r="AG860" s="354">
        <v>67.908187278000582</v>
      </c>
      <c r="AH860" s="354">
        <v>7.7335242746175474</v>
      </c>
      <c r="AI860" s="354">
        <v>20.117219712542187</v>
      </c>
      <c r="AJ860" s="354">
        <v>13.93040029284815</v>
      </c>
      <c r="AK860" s="354">
        <v>16.385465024995</v>
      </c>
      <c r="AL860" s="354">
        <v>16.600000000000001</v>
      </c>
      <c r="AM860" s="354">
        <v>4.2</v>
      </c>
      <c r="AN860" s="354">
        <v>4.83</v>
      </c>
      <c r="AO860" s="354">
        <v>5.1970921179989933</v>
      </c>
      <c r="AP860" s="354">
        <v>17.961861109632512</v>
      </c>
      <c r="AQ860" s="354">
        <v>17.543433431313737</v>
      </c>
      <c r="AR860" s="354">
        <v>25.334886107421312</v>
      </c>
      <c r="AS860" s="354">
        <v>7.5545168206667119</v>
      </c>
      <c r="AT860" s="354">
        <v>78.739999999999995</v>
      </c>
      <c r="AU860" s="354">
        <v>26.3</v>
      </c>
      <c r="AV860" s="354">
        <v>13.03</v>
      </c>
      <c r="AW860" s="354">
        <v>30793</v>
      </c>
      <c r="AX860" s="354">
        <v>33576.5</v>
      </c>
      <c r="AY860" s="374">
        <v>0.13030870315310356</v>
      </c>
      <c r="AZ860" s="374">
        <v>0.52978808476609351</v>
      </c>
      <c r="BA860" s="374">
        <v>0.50030102347983141</v>
      </c>
      <c r="BB860" s="374">
        <v>0.55789473684210533</v>
      </c>
      <c r="BC860" s="374">
        <v>0.50030102347983141</v>
      </c>
      <c r="BD860" s="354">
        <v>14.26</v>
      </c>
      <c r="BE860" s="374">
        <v>8.4691708008504604E-2</v>
      </c>
      <c r="BF860" s="374">
        <v>6.1507206501047781E-2</v>
      </c>
      <c r="BG860" s="354">
        <v>11.22</v>
      </c>
      <c r="BH860" s="354">
        <v>9.85</v>
      </c>
      <c r="BI860" s="354">
        <v>7.65</v>
      </c>
      <c r="BJ860" s="354">
        <v>6.96</v>
      </c>
      <c r="BK860" s="374">
        <v>-0.30753849230153968</v>
      </c>
      <c r="BL860" s="374">
        <v>-9.110564819476942E-2</v>
      </c>
      <c r="BM860" s="354">
        <v>1.41</v>
      </c>
      <c r="BN860" s="354">
        <v>1.75</v>
      </c>
      <c r="BO860" s="374">
        <v>0.60515747204161241</v>
      </c>
      <c r="BP860" s="374">
        <v>2.3461227056449801E-2</v>
      </c>
      <c r="BQ860" s="374">
        <v>4.2260717449407362E-2</v>
      </c>
      <c r="BR860" s="354">
        <v>5176</v>
      </c>
      <c r="BS860" s="354">
        <v>9811</v>
      </c>
      <c r="BT860" s="354">
        <v>10214</v>
      </c>
      <c r="BU860" s="354">
        <v>11335</v>
      </c>
      <c r="BV860" s="354">
        <v>3826</v>
      </c>
      <c r="BW860" s="354">
        <v>52.98</v>
      </c>
      <c r="BX860" s="354">
        <v>11.39</v>
      </c>
      <c r="BY860" s="354">
        <v>17.920000000000002</v>
      </c>
      <c r="BZ860" s="354">
        <v>32.17307692307692</v>
      </c>
      <c r="CA860" s="354">
        <v>21.44</v>
      </c>
      <c r="CB860" s="354">
        <v>0.47608411931703509</v>
      </c>
      <c r="CC860" s="354">
        <v>1.1855870611116801</v>
      </c>
      <c r="CD860" s="354">
        <v>0.27</v>
      </c>
      <c r="CE860" s="354">
        <v>0.74</v>
      </c>
      <c r="CF860" s="354">
        <v>0.62</v>
      </c>
      <c r="CG860" s="354">
        <v>0.28999999999999998</v>
      </c>
      <c r="CH860" s="353" t="s">
        <v>100</v>
      </c>
      <c r="CI860" s="355">
        <v>45428</v>
      </c>
    </row>
    <row r="861" spans="1:87" ht="13.5" thickBot="1">
      <c r="A861" s="353" t="s">
        <v>1951</v>
      </c>
      <c r="B861" s="353" t="s">
        <v>1952</v>
      </c>
      <c r="C861" s="353" t="s">
        <v>108</v>
      </c>
      <c r="D861" s="353" t="s">
        <v>97</v>
      </c>
      <c r="E861" s="353" t="s">
        <v>1769</v>
      </c>
      <c r="F861" s="353" t="s">
        <v>105</v>
      </c>
      <c r="G861" s="353">
        <v>6</v>
      </c>
      <c r="H861" s="353">
        <v>202206</v>
      </c>
      <c r="I861" s="353">
        <v>20221108</v>
      </c>
      <c r="J861" s="353">
        <v>20230202</v>
      </c>
      <c r="K861" s="354">
        <v>3591.41</v>
      </c>
      <c r="L861" s="354">
        <v>52.66</v>
      </c>
      <c r="M861" s="354">
        <v>68</v>
      </c>
      <c r="N861" s="354">
        <v>0.93</v>
      </c>
      <c r="O861" s="354">
        <v>1.56</v>
      </c>
      <c r="P861" s="354">
        <v>1.32</v>
      </c>
      <c r="Q861" s="354">
        <v>1.04</v>
      </c>
      <c r="R861" s="354">
        <v>8.33</v>
      </c>
      <c r="S861" s="354">
        <v>8.89</v>
      </c>
      <c r="T861" s="354">
        <v>5.79</v>
      </c>
      <c r="U861" s="354">
        <v>4.55</v>
      </c>
      <c r="V861" s="354">
        <v>5.94</v>
      </c>
      <c r="W861" s="354">
        <v>5.21</v>
      </c>
      <c r="X861" s="354">
        <v>6.09</v>
      </c>
      <c r="Y861" s="374">
        <f t="shared" si="30"/>
        <v>-0.12289562289562295</v>
      </c>
      <c r="Z861" s="374">
        <f t="shared" si="31"/>
        <v>0.16890595009596931</v>
      </c>
      <c r="AA861" s="354">
        <v>14.29</v>
      </c>
      <c r="AB861" s="354">
        <v>7.84</v>
      </c>
      <c r="AC861" s="354">
        <v>8.85</v>
      </c>
      <c r="AD861" s="354">
        <v>10.11</v>
      </c>
      <c r="AE861" s="354">
        <v>8.65</v>
      </c>
      <c r="AF861" s="354">
        <v>1.29</v>
      </c>
      <c r="AG861" s="354">
        <v>26.005873715124817</v>
      </c>
      <c r="AH861" s="354">
        <v>1.7180616740088106</v>
      </c>
      <c r="AI861" s="354">
        <v>6.1409691629955949</v>
      </c>
      <c r="AJ861" s="354">
        <v>4.7283406754772397</v>
      </c>
      <c r="AK861" s="354">
        <v>8.482374461979914</v>
      </c>
      <c r="AL861" s="354">
        <v>6.06</v>
      </c>
      <c r="AM861" s="354">
        <v>2.35</v>
      </c>
      <c r="AN861" s="354">
        <v>2.0299999999999998</v>
      </c>
      <c r="AO861" s="354">
        <v>3.0114788255223037</v>
      </c>
      <c r="AP861" s="354">
        <v>13.068681695662828</v>
      </c>
      <c r="AQ861" s="354">
        <v>12.753058345289336</v>
      </c>
      <c r="AR861" s="354">
        <v>16.563133540372672</v>
      </c>
      <c r="AS861" s="354">
        <v>23.860499265785609</v>
      </c>
      <c r="AT861" s="354">
        <v>22.39</v>
      </c>
      <c r="AU861" s="354">
        <v>8.6999999999999993</v>
      </c>
      <c r="AV861" s="354">
        <v>-1.73</v>
      </c>
      <c r="AW861" s="354">
        <v>1712.6</v>
      </c>
      <c r="AX861" s="354">
        <v>1974.53</v>
      </c>
      <c r="AY861" s="374">
        <v>3.824615751221256E-2</v>
      </c>
      <c r="AZ861" s="374">
        <v>1.9321033210332104</v>
      </c>
      <c r="BA861" s="374">
        <v>1.5820676139147476</v>
      </c>
      <c r="BB861" s="374">
        <v>1.9441340782122905</v>
      </c>
      <c r="BC861" s="374">
        <v>1.5820676139147476</v>
      </c>
      <c r="BD861" s="354">
        <v>17.989999999999998</v>
      </c>
      <c r="BE861" s="374">
        <v>5.6045304915471737E-2</v>
      </c>
      <c r="BF861" s="374">
        <v>3.0697381539591753E-2</v>
      </c>
      <c r="BG861" s="354">
        <v>10.18</v>
      </c>
      <c r="BH861" s="354">
        <v>13.78</v>
      </c>
      <c r="BI861" s="354">
        <v>8.1</v>
      </c>
      <c r="BJ861" s="354">
        <v>11.31</v>
      </c>
      <c r="BK861" s="374">
        <v>-0.2300334768053563</v>
      </c>
      <c r="BL861" s="374">
        <v>-5.4319593450028229E-2</v>
      </c>
      <c r="BM861" s="354">
        <v>0</v>
      </c>
      <c r="BN861" s="354">
        <v>0</v>
      </c>
      <c r="BO861" s="374">
        <v>0</v>
      </c>
      <c r="BP861" s="374">
        <v>3.298256237298542E-2</v>
      </c>
      <c r="BQ861" s="374">
        <v>9.0772522086335961E-2</v>
      </c>
      <c r="BR861" s="354">
        <v>315.3</v>
      </c>
      <c r="BS861" s="354">
        <v>554.79999999999995</v>
      </c>
      <c r="BT861" s="354">
        <v>599.80999999999995</v>
      </c>
      <c r="BU861" s="354">
        <v>1466.1</v>
      </c>
      <c r="BV861" s="354">
        <v>198.9</v>
      </c>
      <c r="BW861" s="354">
        <v>-49.94</v>
      </c>
      <c r="BX861" s="354">
        <v>6.61</v>
      </c>
      <c r="BY861" s="354">
        <v>18.63</v>
      </c>
      <c r="BZ861" s="354">
        <v>2.798050139275766</v>
      </c>
      <c r="CA861" s="354">
        <v>55.44</v>
      </c>
      <c r="CB861" s="354">
        <v>0.65209463463554729</v>
      </c>
      <c r="CC861" s="354">
        <v>4.3763783386424899</v>
      </c>
      <c r="CD861" s="354">
        <v>1.24</v>
      </c>
      <c r="CE861" s="354">
        <v>3.04</v>
      </c>
      <c r="CF861" s="354">
        <v>4.03</v>
      </c>
      <c r="CG861" s="354">
        <v>3.67</v>
      </c>
      <c r="CH861" s="353" t="s">
        <v>100</v>
      </c>
      <c r="CI861" s="355">
        <v>1875</v>
      </c>
    </row>
    <row r="862" spans="1:87" ht="13.5" thickBot="1">
      <c r="A862" s="353" t="s">
        <v>1953</v>
      </c>
      <c r="B862" s="353" t="s">
        <v>1953</v>
      </c>
      <c r="C862" s="353" t="s">
        <v>108</v>
      </c>
      <c r="D862" s="353" t="s">
        <v>163</v>
      </c>
      <c r="E862" s="353" t="s">
        <v>1536</v>
      </c>
      <c r="F862" s="353" t="s">
        <v>99</v>
      </c>
      <c r="G862" s="353">
        <v>12</v>
      </c>
      <c r="H862" s="353">
        <v>202112</v>
      </c>
      <c r="I862" s="353">
        <v>20221027</v>
      </c>
      <c r="J862" s="353">
        <v>20230216</v>
      </c>
      <c r="K862" s="354">
        <v>14232.41</v>
      </c>
      <c r="L862" s="354">
        <v>53.27</v>
      </c>
      <c r="M862" s="354">
        <v>267</v>
      </c>
      <c r="N862" s="354">
        <v>1.38</v>
      </c>
      <c r="O862" s="354">
        <v>0.95</v>
      </c>
      <c r="P862" s="354">
        <v>0.86</v>
      </c>
      <c r="Q862" s="354">
        <v>1.02</v>
      </c>
      <c r="R862" s="354">
        <v>2.11</v>
      </c>
      <c r="S862" s="354">
        <v>6.86</v>
      </c>
      <c r="T862" s="354">
        <v>7.96</v>
      </c>
      <c r="U862" s="354">
        <v>3.93</v>
      </c>
      <c r="V862" s="354">
        <v>3.87</v>
      </c>
      <c r="W862" s="354">
        <v>3.92</v>
      </c>
      <c r="X862" s="354">
        <v>4.1500000000000004</v>
      </c>
      <c r="Y862" s="374">
        <f t="shared" si="30"/>
        <v>1.2919896640826822E-2</v>
      </c>
      <c r="Z862" s="374">
        <f t="shared" si="31"/>
        <v>5.8673469387755306E-2</v>
      </c>
      <c r="AA862" s="354">
        <v>18.7</v>
      </c>
      <c r="AB862" s="354"/>
      <c r="AC862" s="354">
        <v>13.56</v>
      </c>
      <c r="AD862" s="354">
        <v>13.59</v>
      </c>
      <c r="AE862" s="354">
        <v>12.84</v>
      </c>
      <c r="AF862" s="354"/>
      <c r="AG862" s="354">
        <v>47.403188458728998</v>
      </c>
      <c r="AH862" s="354">
        <v>4.3509167275383493</v>
      </c>
      <c r="AI862" s="354">
        <v>3.7071548575602629</v>
      </c>
      <c r="AJ862" s="354">
        <v>2.5794667640613587</v>
      </c>
      <c r="AK862" s="354">
        <v>14.196871191573756</v>
      </c>
      <c r="AL862" s="354">
        <v>10.6</v>
      </c>
      <c r="AM862" s="354">
        <v>2.7</v>
      </c>
      <c r="AN862" s="354">
        <v>1.1000000000000001</v>
      </c>
      <c r="AO862" s="354">
        <v>1.3736114966700419</v>
      </c>
      <c r="AP862" s="354">
        <v>9.5564046280885417</v>
      </c>
      <c r="AQ862" s="354">
        <v>17.564295840767514</v>
      </c>
      <c r="AR862" s="354">
        <v>25.24303299927222</v>
      </c>
      <c r="AS862" s="354">
        <v>0.98246895544192836</v>
      </c>
      <c r="AT862" s="354">
        <v>19.75</v>
      </c>
      <c r="AU862" s="354">
        <v>4.67</v>
      </c>
      <c r="AV862" s="354">
        <v>12.55</v>
      </c>
      <c r="AW862" s="354">
        <v>13088.5</v>
      </c>
      <c r="AX862" s="354">
        <v>12810.43</v>
      </c>
      <c r="AY862" s="374">
        <v>0.12552200006363495</v>
      </c>
      <c r="AZ862" s="374">
        <v>0.70869940462671299</v>
      </c>
      <c r="BA862" s="374">
        <v>0.49594805885283438</v>
      </c>
      <c r="BB862" s="374">
        <v>0.76672584510666653</v>
      </c>
      <c r="BC862" s="374">
        <v>0.49594805885283438</v>
      </c>
      <c r="BD862" s="354">
        <v>19.829999999999998</v>
      </c>
      <c r="BE862" s="374">
        <v>0.16834095544820182</v>
      </c>
      <c r="BF862" s="374">
        <v>0.10790588768115944</v>
      </c>
      <c r="BG862" s="354">
        <v>13.61</v>
      </c>
      <c r="BH862" s="354">
        <v>9.8699999999999992</v>
      </c>
      <c r="BI862" s="354">
        <v>9.06</v>
      </c>
      <c r="BJ862" s="354">
        <v>7.07</v>
      </c>
      <c r="BK862" s="374">
        <v>-0.30419233531589063</v>
      </c>
      <c r="BL862" s="374">
        <v>-2.3789287813006755E-2</v>
      </c>
      <c r="BM862" s="354">
        <v>2.0699999999999998</v>
      </c>
      <c r="BN862" s="354">
        <v>0.36</v>
      </c>
      <c r="BO862" s="374">
        <v>0.23558253678183397</v>
      </c>
      <c r="BP862" s="374">
        <v>8.2669897920166241E-2</v>
      </c>
      <c r="BQ862" s="374">
        <v>4.9011338857331534E-2</v>
      </c>
      <c r="BR862" s="354">
        <v>1471.21</v>
      </c>
      <c r="BS862" s="354">
        <v>1755.21</v>
      </c>
      <c r="BT862" s="354">
        <v>1464.24</v>
      </c>
      <c r="BU862" s="354">
        <v>2777.16</v>
      </c>
      <c r="BV862" s="354">
        <v>1090.8699999999999</v>
      </c>
      <c r="BW862" s="354">
        <v>70.87</v>
      </c>
      <c r="BX862" s="354">
        <v>9.18</v>
      </c>
      <c r="BY862" s="354">
        <v>8.58</v>
      </c>
      <c r="BZ862" s="354">
        <v>25.535695674830642</v>
      </c>
      <c r="CA862" s="354">
        <v>31.39</v>
      </c>
      <c r="CB862" s="354">
        <v>0.5456026058631922</v>
      </c>
      <c r="CC862" s="354">
        <v>1.8321527258498096</v>
      </c>
      <c r="CD862" s="354">
        <v>0.45</v>
      </c>
      <c r="CE862" s="354">
        <v>1.79</v>
      </c>
      <c r="CF862" s="354">
        <v>0.76</v>
      </c>
      <c r="CG862" s="354">
        <v>0.26</v>
      </c>
      <c r="CH862" s="353" t="s">
        <v>100</v>
      </c>
      <c r="CI862" s="355">
        <v>5786.58</v>
      </c>
    </row>
    <row r="863" spans="1:87" ht="13.5" thickBot="1">
      <c r="A863" s="353" t="s">
        <v>1954</v>
      </c>
      <c r="B863" s="353" t="s">
        <v>1955</v>
      </c>
      <c r="C863" s="353" t="s">
        <v>96</v>
      </c>
      <c r="D863" s="353" t="s">
        <v>129</v>
      </c>
      <c r="E863" s="353" t="s">
        <v>130</v>
      </c>
      <c r="F863" s="353" t="s">
        <v>99</v>
      </c>
      <c r="G863" s="353">
        <v>12</v>
      </c>
      <c r="H863" s="353">
        <v>202112</v>
      </c>
      <c r="I863" s="353">
        <v>20221101</v>
      </c>
      <c r="J863" s="353">
        <v>20230202</v>
      </c>
      <c r="K863" s="354">
        <v>342073.56</v>
      </c>
      <c r="L863" s="354">
        <v>360.01</v>
      </c>
      <c r="M863" s="354">
        <v>950</v>
      </c>
      <c r="N863" s="354">
        <v>0.35</v>
      </c>
      <c r="O863" s="354">
        <v>1.97</v>
      </c>
      <c r="P863" s="354">
        <v>1.91</v>
      </c>
      <c r="Q863" s="354">
        <v>2</v>
      </c>
      <c r="R863" s="354">
        <v>0.51</v>
      </c>
      <c r="S863" s="354">
        <v>-30.56</v>
      </c>
      <c r="T863" s="354">
        <v>-4.4800000000000004</v>
      </c>
      <c r="U863" s="354">
        <v>8.34</v>
      </c>
      <c r="V863" s="354">
        <v>8.18</v>
      </c>
      <c r="W863" s="354">
        <v>7.76</v>
      </c>
      <c r="X863" s="354">
        <v>9.0299999999999994</v>
      </c>
      <c r="Y863" s="374">
        <f t="shared" si="30"/>
        <v>-5.1344743276283578E-2</v>
      </c>
      <c r="Z863" s="374">
        <f t="shared" si="31"/>
        <v>0.16365979381443285</v>
      </c>
      <c r="AA863" s="354">
        <v>15.98</v>
      </c>
      <c r="AB863" s="354">
        <v>20.12</v>
      </c>
      <c r="AC863" s="354">
        <v>43.17</v>
      </c>
      <c r="AD863" s="354">
        <v>46.39</v>
      </c>
      <c r="AE863" s="354">
        <v>39.880000000000003</v>
      </c>
      <c r="AF863" s="354">
        <v>2.31</v>
      </c>
      <c r="AG863" s="354">
        <v>32.463084267791714</v>
      </c>
      <c r="AH863" s="354">
        <v>6.6983457310980352</v>
      </c>
      <c r="AI863" s="354">
        <v>8.5058287998223605</v>
      </c>
      <c r="AJ863" s="354">
        <v>5.9271677584101257</v>
      </c>
      <c r="AK863" s="354">
        <v>42.308634287056854</v>
      </c>
      <c r="AL863" s="354">
        <v>38.33</v>
      </c>
      <c r="AM863" s="354">
        <v>33.65</v>
      </c>
      <c r="AN863" s="354">
        <v>11.7</v>
      </c>
      <c r="AO863" s="354">
        <v>11.539387096222576</v>
      </c>
      <c r="AP863" s="354">
        <v>39.825534283117527</v>
      </c>
      <c r="AQ863" s="354">
        <v>44.040869446039785</v>
      </c>
      <c r="AR863" s="354">
        <v>63.201196755703741</v>
      </c>
      <c r="AS863" s="354">
        <v>3.04440990340846</v>
      </c>
      <c r="AT863" s="354">
        <v>10.7</v>
      </c>
      <c r="AU863" s="354">
        <v>5.24</v>
      </c>
      <c r="AV863" s="354">
        <v>15.4</v>
      </c>
      <c r="AW863" s="354">
        <v>28318.400000000001</v>
      </c>
      <c r="AX863" s="354">
        <v>28546.42</v>
      </c>
      <c r="AY863" s="374">
        <v>0.15397843503207034</v>
      </c>
      <c r="AZ863" s="374">
        <v>-9.8810081211553685E-2</v>
      </c>
      <c r="BA863" s="374">
        <v>4.9372730274017826E-2</v>
      </c>
      <c r="BB863" s="374">
        <v>-5.0159310678217141E-2</v>
      </c>
      <c r="BC863" s="374">
        <v>4.9372730274017826E-2</v>
      </c>
      <c r="BD863" s="354">
        <v>80.8</v>
      </c>
      <c r="BE863" s="374">
        <v>0.24890674563877177</v>
      </c>
      <c r="BF863" s="374">
        <v>0.14956839062507749</v>
      </c>
      <c r="BG863" s="354">
        <v>31.26</v>
      </c>
      <c r="BH863" s="354">
        <v>30.07</v>
      </c>
      <c r="BI863" s="354">
        <v>15.9</v>
      </c>
      <c r="BJ863" s="354">
        <v>14.46</v>
      </c>
      <c r="BK863" s="374">
        <v>-0.30316399519657494</v>
      </c>
      <c r="BL863" s="374">
        <v>-7.9433642846149899E-2</v>
      </c>
      <c r="BM863" s="354">
        <v>1.0900000000000001</v>
      </c>
      <c r="BN863" s="354">
        <v>1.94</v>
      </c>
      <c r="BO863" s="374">
        <v>0.58521912086454941</v>
      </c>
      <c r="BP863" s="374">
        <v>1.8613237366543571E-2</v>
      </c>
      <c r="BQ863" s="374">
        <v>1.6470302493706408E-2</v>
      </c>
      <c r="BR863" s="354">
        <v>6155.5</v>
      </c>
      <c r="BS863" s="354">
        <v>7703.1</v>
      </c>
      <c r="BT863" s="354">
        <v>8984.2999999999993</v>
      </c>
      <c r="BU863" s="354">
        <v>15346.4</v>
      </c>
      <c r="BV863" s="354">
        <v>5581.7</v>
      </c>
      <c r="BW863" s="354">
        <v>-9.8800000000000008</v>
      </c>
      <c r="BX863" s="354">
        <v>20.63</v>
      </c>
      <c r="BY863" s="354">
        <v>25.87</v>
      </c>
      <c r="BZ863" s="354">
        <v>24.065045592705168</v>
      </c>
      <c r="CA863" s="354">
        <v>58.18</v>
      </c>
      <c r="CB863" s="354">
        <v>0.78580744392823654</v>
      </c>
      <c r="CC863" s="354">
        <v>1.5664357125151969</v>
      </c>
      <c r="CD863" s="354">
        <v>1.39</v>
      </c>
      <c r="CE863" s="354">
        <v>1.1299999999999999</v>
      </c>
      <c r="CF863" s="354">
        <v>0.97</v>
      </c>
      <c r="CG863" s="354">
        <v>0.43</v>
      </c>
      <c r="CH863" s="353" t="s">
        <v>100</v>
      </c>
      <c r="CI863" s="355">
        <v>9154.7999999999993</v>
      </c>
    </row>
    <row r="864" spans="1:87" ht="13.5" thickBot="1">
      <c r="A864" s="353" t="s">
        <v>1956</v>
      </c>
      <c r="B864" s="353" t="s">
        <v>1957</v>
      </c>
      <c r="C864" s="353" t="s">
        <v>96</v>
      </c>
      <c r="D864" s="353" t="s">
        <v>273</v>
      </c>
      <c r="E864" s="353" t="s">
        <v>513</v>
      </c>
      <c r="F864" s="353" t="s">
        <v>99</v>
      </c>
      <c r="G864" s="353">
        <v>12</v>
      </c>
      <c r="H864" s="353">
        <v>202112</v>
      </c>
      <c r="I864" s="353">
        <v>20221018</v>
      </c>
      <c r="J864" s="353">
        <v>20230124</v>
      </c>
      <c r="K864" s="354">
        <v>125478.39999999999</v>
      </c>
      <c r="L864" s="354">
        <v>478.79</v>
      </c>
      <c r="M864" s="354">
        <v>262</v>
      </c>
      <c r="N864" s="354">
        <v>0.75</v>
      </c>
      <c r="O864" s="354">
        <v>6.58</v>
      </c>
      <c r="P864" s="354">
        <v>7.4</v>
      </c>
      <c r="Q864" s="354">
        <v>6.36</v>
      </c>
      <c r="R864" s="354">
        <v>4.41</v>
      </c>
      <c r="S864" s="354">
        <v>14.37</v>
      </c>
      <c r="T864" s="354">
        <v>5.61</v>
      </c>
      <c r="U864" s="354">
        <v>26.87</v>
      </c>
      <c r="V864" s="354">
        <v>22.56</v>
      </c>
      <c r="W864" s="354">
        <v>21.68</v>
      </c>
      <c r="X864" s="354">
        <v>27.37</v>
      </c>
      <c r="Y864" s="374">
        <f t="shared" si="30"/>
        <v>-3.9007092198581561E-2</v>
      </c>
      <c r="Z864" s="374">
        <f t="shared" si="31"/>
        <v>0.26245387453874547</v>
      </c>
      <c r="AA864" s="354">
        <v>14.92</v>
      </c>
      <c r="AB864" s="354">
        <v>6.24</v>
      </c>
      <c r="AC864" s="354">
        <v>21.24</v>
      </c>
      <c r="AD864" s="354">
        <v>22.08</v>
      </c>
      <c r="AE864" s="354">
        <v>17.489999999999998</v>
      </c>
      <c r="AF864" s="354">
        <v>3.54</v>
      </c>
      <c r="AG864" s="354">
        <v>245.06626277925028</v>
      </c>
      <c r="AH864" s="354">
        <v>22.222642938280956</v>
      </c>
      <c r="AI864" s="354">
        <v>38.402120408936007</v>
      </c>
      <c r="AJ864" s="354">
        <v>32.404392275653159</v>
      </c>
      <c r="AK864" s="354">
        <v>12.545921810293828</v>
      </c>
      <c r="AL864" s="354">
        <v>14.91</v>
      </c>
      <c r="AM864" s="354">
        <v>10.49</v>
      </c>
      <c r="AN864" s="354">
        <v>1.94</v>
      </c>
      <c r="AO864" s="354">
        <v>2.105786888538673</v>
      </c>
      <c r="AP864" s="354">
        <v>15.353243100146448</v>
      </c>
      <c r="AQ864" s="354">
        <v>13.438250739499113</v>
      </c>
      <c r="AR864" s="354">
        <v>15.925536223416684</v>
      </c>
      <c r="AS864" s="354">
        <v>9.2010602044680034</v>
      </c>
      <c r="AT864" s="354">
        <v>45.66</v>
      </c>
      <c r="AU864" s="354">
        <v>6.18</v>
      </c>
      <c r="AV864" s="354">
        <v>2.52</v>
      </c>
      <c r="AW864" s="354">
        <v>67044</v>
      </c>
      <c r="AX864" s="354">
        <v>65242.35</v>
      </c>
      <c r="AY864" s="374">
        <v>2.5168965411786298E-2</v>
      </c>
      <c r="AZ864" s="374">
        <v>-7.5808576028098928E-2</v>
      </c>
      <c r="BA864" s="374">
        <v>5.5414160111059693E-2</v>
      </c>
      <c r="BB864" s="374">
        <v>-6.3524590163934316E-2</v>
      </c>
      <c r="BC864" s="374">
        <v>5.5414160111059693E-2</v>
      </c>
      <c r="BD864" s="354">
        <v>65.16</v>
      </c>
      <c r="BE864" s="374">
        <v>0.23848891629067065</v>
      </c>
      <c r="BF864" s="374">
        <v>0.11854410309236704</v>
      </c>
      <c r="BG864" s="354">
        <v>32.01</v>
      </c>
      <c r="BH864" s="354">
        <v>37.56</v>
      </c>
      <c r="BI864" s="354">
        <v>14.02</v>
      </c>
      <c r="BJ864" s="354">
        <v>12.7</v>
      </c>
      <c r="BK864" s="374">
        <v>-0.1561822125813449</v>
      </c>
      <c r="BL864" s="374">
        <v>-2.447390377306017E-2</v>
      </c>
      <c r="BM864" s="354">
        <v>2.5099999999999998</v>
      </c>
      <c r="BN864" s="354">
        <v>2.67</v>
      </c>
      <c r="BO864" s="374">
        <v>0.51299028795365464</v>
      </c>
      <c r="BP864" s="374">
        <v>4.6125164362649608E-2</v>
      </c>
      <c r="BQ864" s="374">
        <v>6.725833304064667E-2</v>
      </c>
      <c r="BR864" s="354">
        <v>8119</v>
      </c>
      <c r="BS864" s="354">
        <v>9483</v>
      </c>
      <c r="BT864" s="354">
        <v>8743</v>
      </c>
      <c r="BU864" s="354">
        <v>11670</v>
      </c>
      <c r="BV864" s="354">
        <v>6315</v>
      </c>
      <c r="BW864" s="354">
        <v>-7.58</v>
      </c>
      <c r="BX864" s="354">
        <v>9.07</v>
      </c>
      <c r="BY864" s="354">
        <v>11.16</v>
      </c>
      <c r="BZ864" s="354">
        <v>15.008818342151676</v>
      </c>
      <c r="CA864" s="354">
        <v>48.96</v>
      </c>
      <c r="CB864" s="354">
        <v>0.77001729771285798</v>
      </c>
      <c r="CC864" s="354">
        <v>1.0194885659569677</v>
      </c>
      <c r="CD864" s="354">
        <v>0.96</v>
      </c>
      <c r="CE864" s="354">
        <v>1.28</v>
      </c>
      <c r="CF864" s="354">
        <v>1.2</v>
      </c>
      <c r="CG864" s="354">
        <v>1.06</v>
      </c>
      <c r="CH864" s="353" t="s">
        <v>100</v>
      </c>
      <c r="CI864" s="355">
        <v>10959</v>
      </c>
    </row>
    <row r="865" spans="1:87" ht="13.5" thickBot="1">
      <c r="A865" s="353" t="s">
        <v>1958</v>
      </c>
      <c r="B865" s="353" t="s">
        <v>1959</v>
      </c>
      <c r="C865" s="353" t="s">
        <v>96</v>
      </c>
      <c r="D865" s="353" t="s">
        <v>123</v>
      </c>
      <c r="E865" s="353" t="s">
        <v>217</v>
      </c>
      <c r="F865" s="353" t="s">
        <v>99</v>
      </c>
      <c r="G865" s="353">
        <v>12</v>
      </c>
      <c r="H865" s="353">
        <v>202112</v>
      </c>
      <c r="I865" s="353">
        <v>20221102</v>
      </c>
      <c r="J865" s="353">
        <v>20230208</v>
      </c>
      <c r="K865" s="354">
        <v>5215.22</v>
      </c>
      <c r="L865" s="354">
        <v>30.82</v>
      </c>
      <c r="M865" s="354">
        <v>169</v>
      </c>
      <c r="N865" s="354">
        <v>1.74</v>
      </c>
      <c r="O865" s="354">
        <v>1.93</v>
      </c>
      <c r="P865" s="354">
        <v>2.0099999999999998</v>
      </c>
      <c r="Q865" s="354">
        <v>2.1800000000000002</v>
      </c>
      <c r="R865" s="354">
        <v>-630.04999999999995</v>
      </c>
      <c r="S865" s="354">
        <v>-5.1100000000000003</v>
      </c>
      <c r="T865" s="354">
        <v>-168.03</v>
      </c>
      <c r="U865" s="354">
        <v>-4.78</v>
      </c>
      <c r="V865" s="354">
        <v>8.6</v>
      </c>
      <c r="W865" s="354">
        <v>-4.1900000000000004</v>
      </c>
      <c r="X865" s="354">
        <v>9.31</v>
      </c>
      <c r="Y865" s="374">
        <f t="shared" si="30"/>
        <v>-1.4872093023255815</v>
      </c>
      <c r="Z865" s="374">
        <f t="shared" si="31"/>
        <v>-3.2219570405727924</v>
      </c>
      <c r="AA865" s="354">
        <v>-6.1</v>
      </c>
      <c r="AB865" s="354">
        <v>9.4499999999999993</v>
      </c>
      <c r="AC865" s="354"/>
      <c r="AD865" s="354"/>
      <c r="AE865" s="354">
        <v>3.31</v>
      </c>
      <c r="AF865" s="354"/>
      <c r="AG865" s="354">
        <v>113.91459241023756</v>
      </c>
      <c r="AH865" s="354">
        <v>-11.890234484820398</v>
      </c>
      <c r="AI865" s="354">
        <v>20.311498968353732</v>
      </c>
      <c r="AJ865" s="354">
        <v>20.311498968353732</v>
      </c>
      <c r="AK865" s="354">
        <v>1.4361323132993893</v>
      </c>
      <c r="AL865" s="354">
        <v>3.7</v>
      </c>
      <c r="AM865" s="354">
        <v>2.37</v>
      </c>
      <c r="AN865" s="354">
        <v>0.27</v>
      </c>
      <c r="AO865" s="354">
        <v>0.51478453832797266</v>
      </c>
      <c r="AP865" s="354">
        <v>-4.3732863643940068</v>
      </c>
      <c r="AQ865" s="354">
        <v>2.8871070005266226</v>
      </c>
      <c r="AR865" s="354">
        <v>2.8871070005266226</v>
      </c>
      <c r="AS865" s="354">
        <v>585.31629439093024</v>
      </c>
      <c r="AT865" s="354">
        <v>13.02</v>
      </c>
      <c r="AU865" s="354">
        <v>6.22</v>
      </c>
      <c r="AV865" s="354">
        <v>10.27</v>
      </c>
      <c r="AW865" s="354">
        <v>19230</v>
      </c>
      <c r="AX865" s="354">
        <v>18470.04</v>
      </c>
      <c r="AY865" s="374">
        <v>9.6163770858420761E-2</v>
      </c>
      <c r="AZ865" s="374">
        <v>1.8156312625250499</v>
      </c>
      <c r="BA865" s="374">
        <v>0.3051881993896236</v>
      </c>
      <c r="BB865" s="374">
        <v>1.8021509378760945</v>
      </c>
      <c r="BC865" s="374">
        <v>0.3051881993896236</v>
      </c>
      <c r="BD865" s="354">
        <v>-6.59</v>
      </c>
      <c r="BE865" s="374">
        <v>0</v>
      </c>
      <c r="BF865" s="374">
        <v>-6.1968135073286867E-3</v>
      </c>
      <c r="BG865" s="354">
        <v>-4.26</v>
      </c>
      <c r="BH865" s="354">
        <v>6.09</v>
      </c>
      <c r="BI865" s="354">
        <v>-0.22</v>
      </c>
      <c r="BJ865" s="354">
        <v>0.45</v>
      </c>
      <c r="BK865" s="374">
        <v>0</v>
      </c>
      <c r="BL865" s="374">
        <v>0</v>
      </c>
      <c r="BM865" s="354">
        <v>5.84</v>
      </c>
      <c r="BN865" s="354">
        <v>2.83</v>
      </c>
      <c r="BO865" s="374">
        <v>-0.1513847352882704</v>
      </c>
      <c r="BP865" s="374">
        <v>-0.40761859735414457</v>
      </c>
      <c r="BQ865" s="374">
        <v>0.69631467152395377</v>
      </c>
      <c r="BR865" s="354">
        <v>1908</v>
      </c>
      <c r="BS865" s="354">
        <v>1862</v>
      </c>
      <c r="BT865" s="354">
        <v>1505</v>
      </c>
      <c r="BU865" s="354">
        <v>6325</v>
      </c>
      <c r="BV865" s="354">
        <v>1405</v>
      </c>
      <c r="BW865" s="354">
        <v>181.56</v>
      </c>
      <c r="BX865" s="354">
        <v>-10.52</v>
      </c>
      <c r="BY865" s="354">
        <v>-3.98</v>
      </c>
      <c r="BZ865" s="354">
        <v>4.7343173431734318</v>
      </c>
      <c r="CA865" s="354">
        <v>72.88</v>
      </c>
      <c r="CB865" s="354">
        <v>0.99317180141861439</v>
      </c>
      <c r="CC865" s="354">
        <v>-2.1978845306302337</v>
      </c>
      <c r="CD865" s="354">
        <v>2.69</v>
      </c>
      <c r="CE865" s="354">
        <v>0.19</v>
      </c>
      <c r="CF865" s="354">
        <v>0.22</v>
      </c>
      <c r="CG865" s="354">
        <v>0.08</v>
      </c>
      <c r="CH865" s="353" t="s">
        <v>100</v>
      </c>
      <c r="CI865" s="355">
        <v>20272</v>
      </c>
    </row>
    <row r="866" spans="1:87" ht="13.5" thickBot="1">
      <c r="A866" s="353" t="s">
        <v>1960</v>
      </c>
      <c r="B866" s="353" t="s">
        <v>1961</v>
      </c>
      <c r="C866" s="353" t="s">
        <v>691</v>
      </c>
      <c r="D866" s="353" t="s">
        <v>116</v>
      </c>
      <c r="E866" s="353" t="s">
        <v>228</v>
      </c>
      <c r="F866" s="353" t="s">
        <v>105</v>
      </c>
      <c r="G866" s="353">
        <v>12</v>
      </c>
      <c r="H866" s="353">
        <v>202112</v>
      </c>
      <c r="I866" s="353">
        <v>20221103</v>
      </c>
      <c r="J866" s="353">
        <v>20230223</v>
      </c>
      <c r="K866" s="354">
        <v>39934.699999999997</v>
      </c>
      <c r="L866" s="354">
        <v>160.6</v>
      </c>
      <c r="M866" s="354">
        <v>249</v>
      </c>
      <c r="N866" s="354">
        <v>1</v>
      </c>
      <c r="O866" s="354">
        <v>5.46</v>
      </c>
      <c r="P866" s="354">
        <v>4.16</v>
      </c>
      <c r="Q866" s="354">
        <v>5.23</v>
      </c>
      <c r="R866" s="354">
        <v>42.86</v>
      </c>
      <c r="S866" s="354">
        <v>2.4700000000000002</v>
      </c>
      <c r="T866" s="354">
        <v>0.19</v>
      </c>
      <c r="U866" s="354">
        <v>16.88</v>
      </c>
      <c r="V866" s="354">
        <v>-2.23</v>
      </c>
      <c r="W866" s="354">
        <v>-7.54</v>
      </c>
      <c r="X866" s="354">
        <v>17.2</v>
      </c>
      <c r="Y866" s="374">
        <f t="shared" si="30"/>
        <v>2.3811659192825112</v>
      </c>
      <c r="Z866" s="374">
        <f t="shared" si="31"/>
        <v>-3.2811671087533156</v>
      </c>
      <c r="AA866" s="354">
        <v>76.209999999999994</v>
      </c>
      <c r="AB866" s="354"/>
      <c r="AC866" s="354">
        <v>9.51</v>
      </c>
      <c r="AD866" s="354"/>
      <c r="AE866" s="354">
        <v>9.34</v>
      </c>
      <c r="AF866" s="354"/>
      <c r="AG866" s="354">
        <v>123.64945978391356</v>
      </c>
      <c r="AH866" s="354">
        <v>-15.334133653461384</v>
      </c>
      <c r="AI866" s="354">
        <v>31.944777911164465</v>
      </c>
      <c r="AJ866" s="354">
        <v>25.766306522609039</v>
      </c>
      <c r="AK866" s="354">
        <v>4.9297572341225102</v>
      </c>
      <c r="AL866" s="354">
        <v>26.17</v>
      </c>
      <c r="AM866" s="354"/>
      <c r="AN866" s="354">
        <v>1.29</v>
      </c>
      <c r="AO866" s="354">
        <v>2.1591667313915859</v>
      </c>
      <c r="AP866" s="354">
        <v>-70.377902953586499</v>
      </c>
      <c r="AQ866" s="354">
        <v>8.3575412752098206</v>
      </c>
      <c r="AR866" s="354">
        <v>10.361585960552882</v>
      </c>
      <c r="AS866" s="354">
        <v>10.02000800320128</v>
      </c>
      <c r="AT866" s="354">
        <v>-17.34</v>
      </c>
      <c r="AU866" s="354">
        <v>30.68</v>
      </c>
      <c r="AV866" s="354">
        <v>69.52</v>
      </c>
      <c r="AW866" s="354">
        <v>15864</v>
      </c>
      <c r="AX866" s="354">
        <v>32450.79</v>
      </c>
      <c r="AY866" s="374">
        <v>0.69523402436418036</v>
      </c>
      <c r="AZ866" s="374">
        <v>-26.564705882352943</v>
      </c>
      <c r="BA866" s="374">
        <v>-1.2664386164956289</v>
      </c>
      <c r="BB866" s="374">
        <v>-26.205882352941178</v>
      </c>
      <c r="BC866" s="374">
        <v>-1.2664386164956289</v>
      </c>
      <c r="BD866" s="354">
        <v>-249.96</v>
      </c>
      <c r="BE866" s="374">
        <v>-4.9989786091574985E-2</v>
      </c>
      <c r="BF866" s="374">
        <v>-8.7805325145502044E-2</v>
      </c>
      <c r="BG866" s="354">
        <v>16.559999999999999</v>
      </c>
      <c r="BH866" s="354">
        <v>2.34</v>
      </c>
      <c r="BI866" s="354">
        <v>10.37</v>
      </c>
      <c r="BJ866" s="354">
        <v>1.74</v>
      </c>
      <c r="BK866" s="374">
        <v>-0.19341099837153952</v>
      </c>
      <c r="BL866" s="374">
        <v>-4.9967637540453073E-2</v>
      </c>
      <c r="BM866" s="354">
        <v>0.98</v>
      </c>
      <c r="BN866" s="354">
        <v>0.19</v>
      </c>
      <c r="BO866" s="374">
        <v>-9.0321372651356993E-2</v>
      </c>
      <c r="BP866" s="374">
        <v>-9.7371943443366679E-2</v>
      </c>
      <c r="BQ866" s="374">
        <v>0.16361637365131473</v>
      </c>
      <c r="BR866" s="354">
        <v>-840</v>
      </c>
      <c r="BS866" s="354">
        <v>243</v>
      </c>
      <c r="BT866" s="354">
        <v>1555.9</v>
      </c>
      <c r="BU866" s="354">
        <v>29449</v>
      </c>
      <c r="BV866" s="354">
        <v>-2343</v>
      </c>
      <c r="BW866" s="354">
        <v>-2656.47</v>
      </c>
      <c r="BX866" s="354">
        <v>-12.4</v>
      </c>
      <c r="BY866" s="354">
        <v>13.79</v>
      </c>
      <c r="BZ866" s="354">
        <v>-1.2148936170212763</v>
      </c>
      <c r="CA866" s="354"/>
      <c r="CB866" s="354">
        <v>1.0992163512213009</v>
      </c>
      <c r="CC866" s="354">
        <v>-28.864978902953588</v>
      </c>
      <c r="CD866" s="354">
        <v>-5.85</v>
      </c>
      <c r="CE866" s="354">
        <v>0.77</v>
      </c>
      <c r="CF866" s="354">
        <v>0.93</v>
      </c>
      <c r="CG866" s="354">
        <v>0.61</v>
      </c>
      <c r="CH866" s="353" t="s">
        <v>100</v>
      </c>
      <c r="CI866" s="353">
        <v>-33</v>
      </c>
    </row>
    <row r="867" spans="1:87" ht="13.5" thickBot="1">
      <c r="A867" s="353" t="s">
        <v>1962</v>
      </c>
      <c r="B867" s="353" t="s">
        <v>1963</v>
      </c>
      <c r="C867" s="353" t="s">
        <v>108</v>
      </c>
      <c r="D867" s="353" t="s">
        <v>208</v>
      </c>
      <c r="E867" s="353" t="s">
        <v>209</v>
      </c>
      <c r="F867" s="353" t="s">
        <v>99</v>
      </c>
      <c r="G867" s="353">
        <v>12</v>
      </c>
      <c r="H867" s="353">
        <v>202112</v>
      </c>
      <c r="I867" s="353">
        <v>20221107</v>
      </c>
      <c r="J867" s="353">
        <v>20230216</v>
      </c>
      <c r="K867" s="354">
        <v>13904.1</v>
      </c>
      <c r="L867" s="354">
        <v>55.39</v>
      </c>
      <c r="M867" s="354">
        <v>251.02</v>
      </c>
      <c r="N867" s="354">
        <v>0.52</v>
      </c>
      <c r="O867" s="354">
        <v>1.04</v>
      </c>
      <c r="P867" s="354"/>
      <c r="Q867" s="354"/>
      <c r="R867" s="354">
        <v>-10.58</v>
      </c>
      <c r="S867" s="354">
        <v>8.6199999999999992</v>
      </c>
      <c r="T867" s="354">
        <v>1.62</v>
      </c>
      <c r="U867" s="354">
        <v>2.68</v>
      </c>
      <c r="V867" s="354">
        <v>2.64</v>
      </c>
      <c r="W867" s="354">
        <v>2.81</v>
      </c>
      <c r="X867" s="354">
        <v>2.9</v>
      </c>
      <c r="Y867" s="374">
        <f t="shared" si="30"/>
        <v>6.4393939393939448E-2</v>
      </c>
      <c r="Z867" s="374">
        <f t="shared" si="31"/>
        <v>3.2028469750889688E-2</v>
      </c>
      <c r="AA867" s="354">
        <v>7.22</v>
      </c>
      <c r="AB867" s="354">
        <v>5.92</v>
      </c>
      <c r="AC867" s="354">
        <v>20.67</v>
      </c>
      <c r="AD867" s="354">
        <v>19.75</v>
      </c>
      <c r="AE867" s="354">
        <v>19.07</v>
      </c>
      <c r="AF867" s="354">
        <v>3.34</v>
      </c>
      <c r="AG867" s="354">
        <v>16.227091633466134</v>
      </c>
      <c r="AH867" s="354">
        <v>2.6812749003984062</v>
      </c>
      <c r="AI867" s="354">
        <v>2.3505976095617531</v>
      </c>
      <c r="AJ867" s="354">
        <v>2.3505976095617531</v>
      </c>
      <c r="AK867" s="354">
        <v>23.23238983050847</v>
      </c>
      <c r="AL867" s="354">
        <v>10.41</v>
      </c>
      <c r="AM867" s="354">
        <v>2.2200000000000002</v>
      </c>
      <c r="AN867" s="354">
        <v>3.41</v>
      </c>
      <c r="AO867" s="354">
        <v>5.3950675178001477</v>
      </c>
      <c r="AP867" s="354">
        <v>13.22944611679711</v>
      </c>
      <c r="AQ867" s="354">
        <v>37.244254237288139</v>
      </c>
      <c r="AR867" s="354">
        <v>37.244254237288139</v>
      </c>
      <c r="AS867" s="354">
        <v>1.3705179282868525</v>
      </c>
      <c r="AT867" s="354">
        <v>24.96</v>
      </c>
      <c r="AU867" s="354">
        <v>2.04</v>
      </c>
      <c r="AV867" s="354">
        <v>7.41</v>
      </c>
      <c r="AW867" s="354">
        <v>3669</v>
      </c>
      <c r="AX867" s="354"/>
      <c r="AY867" s="374">
        <v>7.4063231850117095E-2</v>
      </c>
      <c r="AZ867" s="374">
        <v>8.0128205128205135E-2</v>
      </c>
      <c r="BA867" s="374">
        <v>7.4324324324324328E-2</v>
      </c>
      <c r="BB867" s="374">
        <v>6.4777327935222548E-2</v>
      </c>
      <c r="BC867" s="374">
        <v>7.4324324324324328E-2</v>
      </c>
      <c r="BD867" s="354">
        <v>11.12</v>
      </c>
      <c r="BE867" s="374">
        <v>5.0666366754765789E-2</v>
      </c>
      <c r="BF867" s="374">
        <v>3.3308586983419944E-2</v>
      </c>
      <c r="BG867" s="354">
        <v>5.12</v>
      </c>
      <c r="BH867" s="354">
        <v>5.31</v>
      </c>
      <c r="BI867" s="354">
        <v>3.54</v>
      </c>
      <c r="BJ867" s="354">
        <v>3.54</v>
      </c>
      <c r="BK867" s="374">
        <v>0.25423728813559321</v>
      </c>
      <c r="BL867" s="374">
        <v>3.6827890989442669E-2</v>
      </c>
      <c r="BM867" s="354">
        <v>3.09</v>
      </c>
      <c r="BN867" s="354">
        <v>2.96</v>
      </c>
      <c r="BO867" s="374">
        <v>0.6385022288261516</v>
      </c>
      <c r="BP867" s="374">
        <v>4.9098606489624726E-2</v>
      </c>
      <c r="BQ867" s="374">
        <v>4.3043354872033562E-2</v>
      </c>
      <c r="BR867" s="354">
        <v>877</v>
      </c>
      <c r="BS867" s="354">
        <v>1534</v>
      </c>
      <c r="BT867" s="354">
        <v>1331</v>
      </c>
      <c r="BU867" s="354">
        <v>6735</v>
      </c>
      <c r="BV867" s="354">
        <v>674</v>
      </c>
      <c r="BW867" s="354">
        <v>8.01</v>
      </c>
      <c r="BX867" s="354">
        <v>16.52</v>
      </c>
      <c r="BY867" s="354">
        <v>16.72</v>
      </c>
      <c r="BZ867" s="354">
        <v>2.9444444444444446</v>
      </c>
      <c r="CA867" s="354">
        <v>54.72</v>
      </c>
      <c r="CB867" s="354">
        <v>0.68992823558525118</v>
      </c>
      <c r="CC867" s="354">
        <v>4.9771222155328116</v>
      </c>
      <c r="CD867" s="354">
        <v>1.21</v>
      </c>
      <c r="CE867" s="354">
        <v>0.7</v>
      </c>
      <c r="CF867" s="354">
        <v>0.4</v>
      </c>
      <c r="CG867" s="354">
        <v>0.19</v>
      </c>
      <c r="CH867" s="353" t="s">
        <v>100</v>
      </c>
      <c r="CI867" s="355">
        <v>5990</v>
      </c>
    </row>
    <row r="868" spans="1:87" ht="13.5" thickBot="1">
      <c r="A868" s="353" t="s">
        <v>1964</v>
      </c>
      <c r="B868" s="353" t="s">
        <v>1965</v>
      </c>
      <c r="C868" s="353" t="s">
        <v>108</v>
      </c>
      <c r="D868" s="353" t="s">
        <v>129</v>
      </c>
      <c r="E868" s="353" t="s">
        <v>156</v>
      </c>
      <c r="F868" s="353" t="s">
        <v>105</v>
      </c>
      <c r="G868" s="353">
        <v>12</v>
      </c>
      <c r="H868" s="353">
        <v>202112</v>
      </c>
      <c r="I868" s="353">
        <v>20221103</v>
      </c>
      <c r="J868" s="353">
        <v>20230223</v>
      </c>
      <c r="K868" s="354">
        <v>3628.83</v>
      </c>
      <c r="L868" s="354">
        <v>52.72</v>
      </c>
      <c r="M868" s="354">
        <v>68.83</v>
      </c>
      <c r="N868" s="354">
        <v>0.72</v>
      </c>
      <c r="O868" s="354">
        <v>0.83</v>
      </c>
      <c r="P868" s="354">
        <v>0.96</v>
      </c>
      <c r="Q868" s="354">
        <v>1.03</v>
      </c>
      <c r="R868" s="354">
        <v>19.28</v>
      </c>
      <c r="S868" s="354">
        <v>27.14</v>
      </c>
      <c r="T868" s="354">
        <v>51.09</v>
      </c>
      <c r="U868" s="354">
        <v>2.93</v>
      </c>
      <c r="V868" s="354">
        <v>0.41</v>
      </c>
      <c r="W868" s="354">
        <v>3.83</v>
      </c>
      <c r="X868" s="354">
        <v>4.22</v>
      </c>
      <c r="Y868" s="374">
        <f t="shared" si="30"/>
        <v>8.3414634146341466</v>
      </c>
      <c r="Z868" s="374">
        <f t="shared" si="31"/>
        <v>0.10182767624020883</v>
      </c>
      <c r="AA868" s="354">
        <v>-1.31</v>
      </c>
      <c r="AB868" s="354"/>
      <c r="AC868" s="354">
        <v>17.010000000000002</v>
      </c>
      <c r="AD868" s="354">
        <v>13.76</v>
      </c>
      <c r="AE868" s="354">
        <v>12.5</v>
      </c>
      <c r="AF868" s="354"/>
      <c r="AG868" s="354">
        <v>11.656539065681541</v>
      </c>
      <c r="AH868" s="354">
        <v>1.5567659549712023</v>
      </c>
      <c r="AI868" s="354">
        <v>2.7680202455058467</v>
      </c>
      <c r="AJ868" s="354">
        <v>2.5037960323462678</v>
      </c>
      <c r="AK868" s="354">
        <v>19.147258798432095</v>
      </c>
      <c r="AL868" s="354">
        <v>41.16</v>
      </c>
      <c r="AM868" s="354">
        <v>5.69</v>
      </c>
      <c r="AN868" s="354">
        <v>4.53</v>
      </c>
      <c r="AO868" s="354">
        <v>4.4538783740113317</v>
      </c>
      <c r="AP868" s="354">
        <v>16.500298148704555</v>
      </c>
      <c r="AQ868" s="354">
        <v>18.755934803854601</v>
      </c>
      <c r="AR868" s="354">
        <v>20.735238250140863</v>
      </c>
      <c r="AS868" s="354">
        <v>3.7416225493047879</v>
      </c>
      <c r="AT868" s="354">
        <v>9.27</v>
      </c>
      <c r="AU868" s="354">
        <v>13.03</v>
      </c>
      <c r="AV868" s="354">
        <v>25.28</v>
      </c>
      <c r="AW868" s="354">
        <v>425.21</v>
      </c>
      <c r="AX868" s="354">
        <v>916.41</v>
      </c>
      <c r="AY868" s="374">
        <v>0.25278571639020653</v>
      </c>
      <c r="AZ868" s="374">
        <v>-4.2905069398055371</v>
      </c>
      <c r="BA868" s="374">
        <v>-13.489042401143402</v>
      </c>
      <c r="BB868" s="374">
        <v>-3.2162577821155596</v>
      </c>
      <c r="BC868" s="374">
        <v>-13.489042401143402</v>
      </c>
      <c r="BD868" s="354">
        <v>37.770000000000003</v>
      </c>
      <c r="BE868" s="374">
        <v>0.20063166169353244</v>
      </c>
      <c r="BF868" s="374">
        <v>0.13858667153494478</v>
      </c>
      <c r="BG868" s="354">
        <v>29.31</v>
      </c>
      <c r="BH868" s="354">
        <v>12.04</v>
      </c>
      <c r="BI868" s="354">
        <v>21.13</v>
      </c>
      <c r="BJ868" s="354">
        <v>8.9600000000000009</v>
      </c>
      <c r="BK868" s="374">
        <v>-9.5456026229783844E-2</v>
      </c>
      <c r="BL868" s="374">
        <v>-2.2667466875952173E-2</v>
      </c>
      <c r="BM868" s="354">
        <v>0</v>
      </c>
      <c r="BN868" s="354">
        <v>0</v>
      </c>
      <c r="BO868" s="374">
        <v>0</v>
      </c>
      <c r="BP868" s="374">
        <v>2.9372942546626465E-2</v>
      </c>
      <c r="BQ868" s="374">
        <v>4.7241434572571094E-2</v>
      </c>
      <c r="BR868" s="354">
        <v>-67.290000000000006</v>
      </c>
      <c r="BS868" s="354">
        <v>-14.59</v>
      </c>
      <c r="BT868" s="354">
        <v>86.7</v>
      </c>
      <c r="BU868" s="354">
        <v>163.12</v>
      </c>
      <c r="BV868" s="354">
        <v>-71.28</v>
      </c>
      <c r="BW868" s="354">
        <v>-429.05</v>
      </c>
      <c r="BX868" s="354">
        <v>13.35</v>
      </c>
      <c r="BY868" s="354">
        <v>25.75</v>
      </c>
      <c r="BZ868" s="354">
        <v>28.136660143509459</v>
      </c>
      <c r="CA868" s="354">
        <v>19.25</v>
      </c>
      <c r="CB868" s="354">
        <v>0.41780465683277701</v>
      </c>
      <c r="CC868" s="354">
        <v>-0.34426237086000877</v>
      </c>
      <c r="CD868" s="354">
        <v>0.24</v>
      </c>
      <c r="CE868" s="354">
        <v>2.13</v>
      </c>
      <c r="CF868" s="354">
        <v>2.2200000000000002</v>
      </c>
      <c r="CG868" s="354">
        <v>1.23</v>
      </c>
      <c r="CH868" s="353" t="s">
        <v>100</v>
      </c>
      <c r="CI868" s="353">
        <v>464.44</v>
      </c>
    </row>
    <row r="869" spans="1:87" ht="13.5" thickBot="1">
      <c r="A869" s="353" t="s">
        <v>1966</v>
      </c>
      <c r="B869" s="353" t="s">
        <v>1967</v>
      </c>
      <c r="C869" s="353" t="s">
        <v>108</v>
      </c>
      <c r="D869" s="353" t="s">
        <v>412</v>
      </c>
      <c r="E869" s="353" t="s">
        <v>718</v>
      </c>
      <c r="F869" s="353" t="s">
        <v>105</v>
      </c>
      <c r="G869" s="353">
        <v>12</v>
      </c>
      <c r="H869" s="353">
        <v>202112</v>
      </c>
      <c r="I869" s="353">
        <v>20221109</v>
      </c>
      <c r="J869" s="353">
        <v>20230307</v>
      </c>
      <c r="K869" s="354">
        <v>5989.49</v>
      </c>
      <c r="L869" s="354">
        <v>63.94</v>
      </c>
      <c r="M869" s="354">
        <v>93.67</v>
      </c>
      <c r="N869" s="354">
        <v>1.74</v>
      </c>
      <c r="O869" s="354">
        <v>0.33</v>
      </c>
      <c r="P869" s="354">
        <v>0.37</v>
      </c>
      <c r="Q869" s="354">
        <v>0.31</v>
      </c>
      <c r="R869" s="354">
        <v>-57.58</v>
      </c>
      <c r="S869" s="354">
        <v>-800</v>
      </c>
      <c r="T869" s="354">
        <v>-168.02</v>
      </c>
      <c r="U869" s="354">
        <v>-7.0000000000000007E-2</v>
      </c>
      <c r="V869" s="354">
        <v>1.72</v>
      </c>
      <c r="W869" s="354">
        <v>-1.83</v>
      </c>
      <c r="X869" s="354">
        <v>1.7</v>
      </c>
      <c r="Y869" s="374">
        <f t="shared" si="30"/>
        <v>-2.0639534883720931</v>
      </c>
      <c r="Z869" s="374">
        <f t="shared" si="31"/>
        <v>-1.9289617486338797</v>
      </c>
      <c r="AA869" s="354"/>
      <c r="AB869" s="354"/>
      <c r="AC869" s="354"/>
      <c r="AD869" s="354"/>
      <c r="AE869" s="354">
        <v>37.56</v>
      </c>
      <c r="AF869" s="354"/>
      <c r="AG869" s="354">
        <v>19.159574468085108</v>
      </c>
      <c r="AH869" s="354">
        <v>4.7765957446808507</v>
      </c>
      <c r="AI869" s="354">
        <v>-0.32639361702127662</v>
      </c>
      <c r="AJ869" s="354">
        <v>-1.9652978723404255</v>
      </c>
      <c r="AK869" s="354">
        <v>-193.38613474137085</v>
      </c>
      <c r="AL869" s="354">
        <v>15.31</v>
      </c>
      <c r="AM869" s="354">
        <v>4.97</v>
      </c>
      <c r="AN869" s="354">
        <v>2.4900000000000002</v>
      </c>
      <c r="AO869" s="354">
        <v>4.7713936701832314</v>
      </c>
      <c r="AP869" s="354">
        <v>9.3101625135427959</v>
      </c>
      <c r="AQ869" s="354">
        <v>-280.08474300055411</v>
      </c>
      <c r="AR869" s="354">
        <v>-46.516038930810119</v>
      </c>
      <c r="AS869" s="354">
        <v>13.585106382978724</v>
      </c>
      <c r="AT869" s="354">
        <v>12.88</v>
      </c>
      <c r="AU869" s="354">
        <v>-6.38</v>
      </c>
      <c r="AV869" s="354">
        <v>-20.96</v>
      </c>
      <c r="AW869" s="354">
        <v>2153</v>
      </c>
      <c r="AX869" s="354">
        <v>2485.2600000000002</v>
      </c>
      <c r="AY869" s="374">
        <v>-0.20961820851688692</v>
      </c>
      <c r="AZ869" s="374">
        <v>1.6520210896309315</v>
      </c>
      <c r="BA869" s="374">
        <v>11.590909090909092</v>
      </c>
      <c r="BB869" s="374">
        <v>1.644518272425249</v>
      </c>
      <c r="BC869" s="374">
        <v>11.590909090909092</v>
      </c>
      <c r="BD869" s="354">
        <v>-5.63</v>
      </c>
      <c r="BE869" s="374">
        <v>2.4430565760470244E-2</v>
      </c>
      <c r="BF869" s="374">
        <v>8.3940923537109746E-2</v>
      </c>
      <c r="BG869" s="354">
        <v>-0.09</v>
      </c>
      <c r="BH869" s="354">
        <v>-0.96</v>
      </c>
      <c r="BI869" s="354">
        <v>-7.0000000000000007E-2</v>
      </c>
      <c r="BJ869" s="354">
        <v>-0.81</v>
      </c>
      <c r="BK869" s="374">
        <v>5.0212509370620255</v>
      </c>
      <c r="BL869" s="374">
        <v>-8.5539700166574126E-2</v>
      </c>
      <c r="BM869" s="354">
        <v>0</v>
      </c>
      <c r="BN869" s="354">
        <v>0</v>
      </c>
      <c r="BO869" s="374">
        <v>0</v>
      </c>
      <c r="BP869" s="374">
        <v>7.5674837526629443E-2</v>
      </c>
      <c r="BQ869" s="374">
        <v>-3.1135897850767199E-2</v>
      </c>
      <c r="BR869" s="354">
        <v>184</v>
      </c>
      <c r="BS869" s="354">
        <v>582</v>
      </c>
      <c r="BT869" s="354">
        <v>403</v>
      </c>
      <c r="BU869" s="354">
        <v>8646</v>
      </c>
      <c r="BV869" s="354">
        <v>371</v>
      </c>
      <c r="BW869" s="354">
        <v>165.2</v>
      </c>
      <c r="BX869" s="354">
        <v>155.19</v>
      </c>
      <c r="BY869" s="354">
        <v>-0.21</v>
      </c>
      <c r="BZ869" s="354">
        <v>0.44039735099337746</v>
      </c>
      <c r="CA869" s="354">
        <v>75.87</v>
      </c>
      <c r="CB869" s="354">
        <v>0.80275376240794105</v>
      </c>
      <c r="CC869" s="354">
        <v>2.8819068255687972</v>
      </c>
      <c r="CD869" s="354">
        <v>3.14</v>
      </c>
      <c r="CE869" s="354">
        <v>2.5499999999999998</v>
      </c>
      <c r="CF869" s="354">
        <v>1.68</v>
      </c>
      <c r="CG869" s="354">
        <v>1.24</v>
      </c>
      <c r="CH869" s="353" t="s">
        <v>100</v>
      </c>
      <c r="CI869" s="355">
        <v>-2106</v>
      </c>
    </row>
    <row r="870" spans="1:87" ht="13.5" thickBot="1">
      <c r="A870" s="353" t="s">
        <v>1968</v>
      </c>
      <c r="B870" s="353" t="s">
        <v>1969</v>
      </c>
      <c r="C870" s="353" t="s">
        <v>108</v>
      </c>
      <c r="D870" s="353" t="s">
        <v>97</v>
      </c>
      <c r="E870" s="353" t="s">
        <v>1970</v>
      </c>
      <c r="F870" s="353" t="s">
        <v>105</v>
      </c>
      <c r="G870" s="353">
        <v>3</v>
      </c>
      <c r="H870" s="353">
        <v>202203</v>
      </c>
      <c r="I870" s="353">
        <v>20221024</v>
      </c>
      <c r="J870" s="353">
        <v>20230123</v>
      </c>
      <c r="K870" s="354">
        <v>9956.9599999999991</v>
      </c>
      <c r="L870" s="354">
        <v>60.85</v>
      </c>
      <c r="M870" s="354">
        <v>164</v>
      </c>
      <c r="N870" s="354">
        <v>1.03</v>
      </c>
      <c r="O870" s="354">
        <v>0.81</v>
      </c>
      <c r="P870" s="354">
        <v>1.19</v>
      </c>
      <c r="Q870" s="354">
        <v>0.75</v>
      </c>
      <c r="R870" s="354">
        <v>3.7</v>
      </c>
      <c r="S870" s="354">
        <v>-10.84</v>
      </c>
      <c r="T870" s="354">
        <v>5.53</v>
      </c>
      <c r="U870" s="354">
        <v>3.47</v>
      </c>
      <c r="V870" s="354">
        <v>4.54</v>
      </c>
      <c r="W870" s="354">
        <v>3.51</v>
      </c>
      <c r="X870" s="354">
        <v>4</v>
      </c>
      <c r="Y870" s="374">
        <f t="shared" si="30"/>
        <v>-0.22687224669603534</v>
      </c>
      <c r="Z870" s="374">
        <f t="shared" si="31"/>
        <v>0.13960113960113962</v>
      </c>
      <c r="AA870" s="354">
        <v>37.53</v>
      </c>
      <c r="AB870" s="354">
        <v>4.2300000000000004</v>
      </c>
      <c r="AC870" s="354">
        <v>15.44</v>
      </c>
      <c r="AD870" s="354">
        <v>17.350000000000001</v>
      </c>
      <c r="AE870" s="354">
        <v>15.22</v>
      </c>
      <c r="AF870" s="354">
        <v>4.0999999999999996</v>
      </c>
      <c r="AG870" s="354">
        <v>31.691395095167479</v>
      </c>
      <c r="AH870" s="354">
        <v>3.0709926096601423</v>
      </c>
      <c r="AI870" s="354">
        <v>3.1462380351255623</v>
      </c>
      <c r="AJ870" s="354">
        <v>2.6112411603936612</v>
      </c>
      <c r="AK870" s="354">
        <v>18.596812875178703</v>
      </c>
      <c r="AL870" s="354">
        <v>9.24</v>
      </c>
      <c r="AM870" s="354">
        <v>4.59</v>
      </c>
      <c r="AN870" s="354">
        <v>1.93</v>
      </c>
      <c r="AO870" s="354">
        <v>1.693762551260811</v>
      </c>
      <c r="AP870" s="354">
        <v>11.968765650214044</v>
      </c>
      <c r="AQ870" s="354">
        <v>17.060914530347354</v>
      </c>
      <c r="AR870" s="354">
        <v>20.556392501607537</v>
      </c>
      <c r="AS870" s="354">
        <v>5.3221538612380961</v>
      </c>
      <c r="AT870" s="354">
        <v>13.25</v>
      </c>
      <c r="AU870" s="354">
        <v>23.17</v>
      </c>
      <c r="AV870" s="354">
        <v>4.3600000000000003</v>
      </c>
      <c r="AW870" s="354">
        <v>5481.1</v>
      </c>
      <c r="AX870" s="354">
        <v>4787.5200000000004</v>
      </c>
      <c r="AY870" s="374">
        <v>0.76496706320309715</v>
      </c>
      <c r="AZ870" s="374">
        <v>1.106312107675169</v>
      </c>
      <c r="BA870" s="374">
        <v>3.152425902819219</v>
      </c>
      <c r="BB870" s="374">
        <v>1.0814814814814817</v>
      </c>
      <c r="BC870" s="374">
        <v>3.152425902819219</v>
      </c>
      <c r="BD870" s="354">
        <v>25</v>
      </c>
      <c r="BE870" s="374">
        <v>0.26056437817157246</v>
      </c>
      <c r="BF870" s="374">
        <v>0.14032100540851722</v>
      </c>
      <c r="BG870" s="354">
        <v>25</v>
      </c>
      <c r="BH870" s="354">
        <v>31.78</v>
      </c>
      <c r="BI870" s="354">
        <v>14.83</v>
      </c>
      <c r="BJ870" s="354">
        <v>18.05</v>
      </c>
      <c r="BK870" s="374">
        <v>-0.17004335614757451</v>
      </c>
      <c r="BL870" s="374">
        <v>-1.6881455458976655E-2</v>
      </c>
      <c r="BM870" s="354">
        <v>0</v>
      </c>
      <c r="BN870" s="354">
        <v>0.49</v>
      </c>
      <c r="BO870" s="374">
        <v>0.31722642279748492</v>
      </c>
      <c r="BP870" s="374">
        <v>5.2486628091952529E-2</v>
      </c>
      <c r="BQ870" s="374">
        <v>4.4628972148242373E-2</v>
      </c>
      <c r="BR870" s="354">
        <v>775.82</v>
      </c>
      <c r="BS870" s="354">
        <v>901.36</v>
      </c>
      <c r="BT870" s="354">
        <v>847.71</v>
      </c>
      <c r="BU870" s="354" t="s">
        <v>100</v>
      </c>
      <c r="BV870" s="354">
        <v>644.51</v>
      </c>
      <c r="BW870" s="354">
        <v>-31.96</v>
      </c>
      <c r="BX870" s="354">
        <v>9.69</v>
      </c>
      <c r="BY870" s="354">
        <v>11.23</v>
      </c>
      <c r="BZ870" s="354">
        <v>112.54213233989712</v>
      </c>
      <c r="CA870" s="354">
        <v>0</v>
      </c>
      <c r="CB870" s="354">
        <v>0.40504222476397839</v>
      </c>
      <c r="CC870" s="354">
        <v>-1.077480771569387</v>
      </c>
      <c r="CD870" s="354">
        <v>0</v>
      </c>
      <c r="CE870" s="354">
        <v>2.2000000000000002</v>
      </c>
      <c r="CF870" s="354">
        <v>1.51</v>
      </c>
      <c r="CG870" s="354">
        <v>1.03</v>
      </c>
      <c r="CH870" s="353" t="s">
        <v>100</v>
      </c>
      <c r="CI870" s="355">
        <v>2398.7399999999998</v>
      </c>
    </row>
    <row r="871" spans="1:87" ht="13.5" thickBot="1">
      <c r="A871" s="353" t="s">
        <v>1971</v>
      </c>
      <c r="B871" s="353" t="s">
        <v>1972</v>
      </c>
      <c r="C871" s="353" t="s">
        <v>96</v>
      </c>
      <c r="D871" s="353" t="s">
        <v>123</v>
      </c>
      <c r="E871" s="353" t="s">
        <v>344</v>
      </c>
      <c r="F871" s="353" t="s">
        <v>105</v>
      </c>
      <c r="G871" s="353">
        <v>12</v>
      </c>
      <c r="H871" s="353">
        <v>202112</v>
      </c>
      <c r="I871" s="353">
        <v>20221102</v>
      </c>
      <c r="J871" s="353">
        <v>20230201</v>
      </c>
      <c r="K871" s="354">
        <v>15132.32</v>
      </c>
      <c r="L871" s="354">
        <v>33.020000000000003</v>
      </c>
      <c r="M871" s="354">
        <v>458</v>
      </c>
      <c r="N871" s="354">
        <v>0.77</v>
      </c>
      <c r="O871" s="354">
        <v>0.6</v>
      </c>
      <c r="P871" s="354">
        <v>0.71</v>
      </c>
      <c r="Q871" s="354">
        <v>0.72</v>
      </c>
      <c r="R871" s="354">
        <v>13.33</v>
      </c>
      <c r="S871" s="354">
        <v>1.52</v>
      </c>
      <c r="T871" s="354">
        <v>7.42</v>
      </c>
      <c r="U871" s="354">
        <v>2.64</v>
      </c>
      <c r="V871" s="354">
        <v>2.39</v>
      </c>
      <c r="W871" s="354">
        <v>2.7</v>
      </c>
      <c r="X871" s="354">
        <v>3.04</v>
      </c>
      <c r="Y871" s="374">
        <f t="shared" si="30"/>
        <v>0.12970711297071125</v>
      </c>
      <c r="Z871" s="374">
        <f t="shared" si="31"/>
        <v>0.12592592592592577</v>
      </c>
      <c r="AA871" s="354">
        <v>3.99</v>
      </c>
      <c r="AB871" s="354"/>
      <c r="AC871" s="354">
        <v>12.52</v>
      </c>
      <c r="AD871" s="354">
        <v>12.23</v>
      </c>
      <c r="AE871" s="354">
        <v>10.88</v>
      </c>
      <c r="AF871" s="354"/>
      <c r="AG871" s="354">
        <v>28.871671759057179</v>
      </c>
      <c r="AH871" s="354">
        <v>1.1828895678742908</v>
      </c>
      <c r="AI871" s="354">
        <v>6.3138367525098209</v>
      </c>
      <c r="AJ871" s="354">
        <v>0.56089044085552164</v>
      </c>
      <c r="AK871" s="354">
        <v>5.0698174904942963</v>
      </c>
      <c r="AL871" s="354">
        <v>4.83</v>
      </c>
      <c r="AM871" s="354">
        <v>0.63</v>
      </c>
      <c r="AN871" s="354">
        <v>1.08</v>
      </c>
      <c r="AO871" s="354">
        <v>3.2282093884647365</v>
      </c>
      <c r="AP871" s="354">
        <v>8.9231053071458426</v>
      </c>
      <c r="AQ871" s="354">
        <v>14.761832699619772</v>
      </c>
      <c r="AR871" s="354">
        <v>166.17113618677044</v>
      </c>
      <c r="AS871" s="354">
        <v>4.6398952422522912</v>
      </c>
      <c r="AT871" s="354">
        <v>52.71</v>
      </c>
      <c r="AU871" s="354">
        <v>34.130000000000003</v>
      </c>
      <c r="AV871" s="354">
        <v>29.85</v>
      </c>
      <c r="AW871" s="354">
        <v>11537</v>
      </c>
      <c r="AX871" s="354"/>
      <c r="AY871" s="374">
        <v>0.29848058525604954</v>
      </c>
      <c r="AZ871" s="374">
        <v>1.3641975308641976</v>
      </c>
      <c r="BA871" s="374">
        <v>0.42419753086419754</v>
      </c>
      <c r="BB871" s="374">
        <v>1.3641975308642027</v>
      </c>
      <c r="BC871" s="374">
        <v>0.42419753086419754</v>
      </c>
      <c r="BD871" s="354">
        <v>1.56</v>
      </c>
      <c r="BE871" s="374">
        <v>5.1078247185959505E-2</v>
      </c>
      <c r="BF871" s="374">
        <v>8.957049131562856E-3</v>
      </c>
      <c r="BG871" s="354">
        <v>1.17</v>
      </c>
      <c r="BH871" s="354">
        <v>1.67</v>
      </c>
      <c r="BI871" s="354">
        <v>0.53</v>
      </c>
      <c r="BJ871" s="354">
        <v>0.88</v>
      </c>
      <c r="BK871" s="374">
        <v>-0.91116488074662982</v>
      </c>
      <c r="BL871" s="374">
        <v>-0.19925920326555296</v>
      </c>
      <c r="BM871" s="354">
        <v>4.3600000000000003</v>
      </c>
      <c r="BN871" s="354">
        <v>4.2300000000000004</v>
      </c>
      <c r="BO871" s="374">
        <v>1.5216974169741695</v>
      </c>
      <c r="BP871" s="374">
        <v>3.6953750948900056E-2</v>
      </c>
      <c r="BQ871" s="374">
        <v>1.7522350542190614E-2</v>
      </c>
      <c r="BR871" s="354">
        <v>4801</v>
      </c>
      <c r="BS871" s="354">
        <v>6837</v>
      </c>
      <c r="BT871" s="354">
        <v>3129</v>
      </c>
      <c r="BU871" s="354">
        <v>26121</v>
      </c>
      <c r="BV871" s="354">
        <v>766</v>
      </c>
      <c r="BW871" s="354">
        <v>136.41999999999999</v>
      </c>
      <c r="BX871" s="354">
        <v>2.8</v>
      </c>
      <c r="BY871" s="354">
        <v>2.8</v>
      </c>
      <c r="BZ871" s="354">
        <v>1.9396341463414637</v>
      </c>
      <c r="CA871" s="354">
        <v>0</v>
      </c>
      <c r="CB871" s="354">
        <v>0.65183435241801002</v>
      </c>
      <c r="CC871" s="354">
        <v>5.8585457584621814</v>
      </c>
      <c r="CD871" s="354">
        <v>0</v>
      </c>
      <c r="CE871" s="354">
        <v>0.05</v>
      </c>
      <c r="CF871" s="354">
        <v>0.52</v>
      </c>
      <c r="CG871" s="354">
        <v>0.26</v>
      </c>
      <c r="CH871" s="355">
        <v>1138</v>
      </c>
      <c r="CI871" s="355">
        <v>25253</v>
      </c>
    </row>
    <row r="872" spans="1:87" ht="13.5" thickBot="1">
      <c r="A872" s="353" t="s">
        <v>1973</v>
      </c>
      <c r="B872" s="353" t="s">
        <v>1974</v>
      </c>
      <c r="C872" s="353" t="s">
        <v>96</v>
      </c>
      <c r="D872" s="353" t="s">
        <v>147</v>
      </c>
      <c r="E872" s="353" t="s">
        <v>561</v>
      </c>
      <c r="F872" s="353" t="s">
        <v>99</v>
      </c>
      <c r="G872" s="353">
        <v>1</v>
      </c>
      <c r="H872" s="353">
        <v>202201</v>
      </c>
      <c r="I872" s="353">
        <v>20221116</v>
      </c>
      <c r="J872" s="353">
        <v>20230222</v>
      </c>
      <c r="K872" s="354">
        <v>129118.13</v>
      </c>
      <c r="L872" s="354">
        <v>208.02</v>
      </c>
      <c r="M872" s="354">
        <v>621</v>
      </c>
      <c r="N872" s="354">
        <v>1.1599999999999999</v>
      </c>
      <c r="O872" s="354">
        <v>3.11</v>
      </c>
      <c r="P872" s="354">
        <v>2.25</v>
      </c>
      <c r="Q872" s="354">
        <v>3.63</v>
      </c>
      <c r="R872" s="354">
        <v>5.14</v>
      </c>
      <c r="S872" s="354">
        <v>0.86</v>
      </c>
      <c r="T872" s="354">
        <v>4.45</v>
      </c>
      <c r="U872" s="354">
        <v>13.23</v>
      </c>
      <c r="V872" s="354">
        <v>12.09</v>
      </c>
      <c r="W872" s="354">
        <v>13.75</v>
      </c>
      <c r="X872" s="354">
        <v>14.09</v>
      </c>
      <c r="Y872" s="374">
        <f t="shared" si="30"/>
        <v>0.13730355665839533</v>
      </c>
      <c r="Z872" s="374">
        <f t="shared" si="31"/>
        <v>2.4727272727272709E-2</v>
      </c>
      <c r="AA872" s="354">
        <v>29.92</v>
      </c>
      <c r="AB872" s="354">
        <v>13.22</v>
      </c>
      <c r="AC872" s="354">
        <v>15.72</v>
      </c>
      <c r="AD872" s="354">
        <v>15.13</v>
      </c>
      <c r="AE872" s="354">
        <v>14.76</v>
      </c>
      <c r="AF872" s="354">
        <v>1.1399999999999999</v>
      </c>
      <c r="AG872" s="354">
        <v>155.26375404530745</v>
      </c>
      <c r="AH872" s="354">
        <v>10.818770226537216</v>
      </c>
      <c r="AI872" s="354">
        <v>14.679611650485436</v>
      </c>
      <c r="AJ872" s="354">
        <v>11.949838187702266</v>
      </c>
      <c r="AK872" s="354">
        <v>14.042605820105818</v>
      </c>
      <c r="AL872" s="354">
        <v>13.57</v>
      </c>
      <c r="AM872" s="354"/>
      <c r="AN872" s="354">
        <v>1.35</v>
      </c>
      <c r="AO872" s="354">
        <v>1.6926466082352818</v>
      </c>
      <c r="AP872" s="354">
        <v>13.715125823340651</v>
      </c>
      <c r="AQ872" s="354">
        <v>17.902835097001763</v>
      </c>
      <c r="AR872" s="354">
        <v>21.992487474610694</v>
      </c>
      <c r="AS872" s="354">
        <v>5.9158576051779939</v>
      </c>
      <c r="AT872" s="354">
        <v>-20.73</v>
      </c>
      <c r="AU872" s="354">
        <v>9.31</v>
      </c>
      <c r="AV872" s="354">
        <v>7.43</v>
      </c>
      <c r="AW872" s="354">
        <v>96250</v>
      </c>
      <c r="AX872" s="354">
        <v>97356.08</v>
      </c>
      <c r="AY872" s="374">
        <v>0.24185008593446805</v>
      </c>
      <c r="AZ872" s="374">
        <v>0.36299929922915208</v>
      </c>
      <c r="BA872" s="374">
        <v>0.52787456445993031</v>
      </c>
      <c r="BB872" s="374">
        <v>0.41530054644808728</v>
      </c>
      <c r="BC872" s="374">
        <v>0.52787456445993031</v>
      </c>
      <c r="BD872" s="354">
        <v>-103.72</v>
      </c>
      <c r="BE872" s="374">
        <v>0.39483465532436679</v>
      </c>
      <c r="BF872" s="374">
        <v>0.14233708726289571</v>
      </c>
      <c r="BG872" s="354">
        <v>42.1</v>
      </c>
      <c r="BH872" s="354">
        <v>28.01</v>
      </c>
      <c r="BI872" s="354">
        <v>18.2</v>
      </c>
      <c r="BJ872" s="354">
        <v>13.45</v>
      </c>
      <c r="BK872" s="374">
        <v>-0.18595679012345681</v>
      </c>
      <c r="BL872" s="374">
        <v>-1.7581524287932634E-2</v>
      </c>
      <c r="BM872" s="354">
        <v>2.02</v>
      </c>
      <c r="BN872" s="354">
        <v>1.74</v>
      </c>
      <c r="BO872" s="374">
        <v>0.34199820520490581</v>
      </c>
      <c r="BP872" s="374">
        <v>5.2482634260877153E-2</v>
      </c>
      <c r="BQ872" s="374">
        <v>5.7969526475707127E-2</v>
      </c>
      <c r="BR872" s="354">
        <v>12093</v>
      </c>
      <c r="BS872" s="354">
        <v>13975</v>
      </c>
      <c r="BT872" s="354">
        <v>10324</v>
      </c>
      <c r="BU872" s="354">
        <v>23859</v>
      </c>
      <c r="BV872" s="354">
        <v>8442</v>
      </c>
      <c r="BW872" s="354">
        <v>44.68</v>
      </c>
      <c r="BX872" s="354">
        <v>6.97</v>
      </c>
      <c r="BY872" s="354">
        <v>8.92</v>
      </c>
      <c r="BZ872" s="354">
        <v>18.013986013986013</v>
      </c>
      <c r="CA872" s="354"/>
      <c r="CB872" s="354">
        <v>1.2739446064760609</v>
      </c>
      <c r="CC872" s="354">
        <v>2.9572707312953894</v>
      </c>
      <c r="CD872" s="354">
        <v>-2.56</v>
      </c>
      <c r="CE872" s="354">
        <v>1.2</v>
      </c>
      <c r="CF872" s="354">
        <v>0.12</v>
      </c>
      <c r="CG872" s="354">
        <v>0.12</v>
      </c>
      <c r="CH872" s="353" t="s">
        <v>100</v>
      </c>
      <c r="CI872" s="355">
        <v>-4816</v>
      </c>
    </row>
    <row r="873" spans="1:87" ht="13.5" thickBot="1">
      <c r="A873" s="353" t="s">
        <v>1975</v>
      </c>
      <c r="B873" s="353" t="s">
        <v>1976</v>
      </c>
      <c r="C873" s="353" t="s">
        <v>96</v>
      </c>
      <c r="D873" s="353" t="s">
        <v>97</v>
      </c>
      <c r="E873" s="353" t="s">
        <v>1970</v>
      </c>
      <c r="F873" s="353" t="s">
        <v>105</v>
      </c>
      <c r="G873" s="353">
        <v>12</v>
      </c>
      <c r="H873" s="353">
        <v>202112</v>
      </c>
      <c r="I873" s="353">
        <v>20221114</v>
      </c>
      <c r="J873" s="353">
        <v>20230314</v>
      </c>
      <c r="K873" s="354">
        <v>3664.03</v>
      </c>
      <c r="L873" s="354">
        <v>5.12</v>
      </c>
      <c r="M873" s="354">
        <v>715.63</v>
      </c>
      <c r="N873" s="354">
        <v>1.44</v>
      </c>
      <c r="O873" s="354">
        <v>-0.36</v>
      </c>
      <c r="P873" s="354">
        <v>-0.67</v>
      </c>
      <c r="Q873" s="354"/>
      <c r="R873" s="354">
        <v>-127.78</v>
      </c>
      <c r="S873" s="354">
        <v>-2.04</v>
      </c>
      <c r="T873" s="354">
        <v>-88.91</v>
      </c>
      <c r="U873" s="354">
        <v>-1.07</v>
      </c>
      <c r="V873" s="354">
        <v>1.79</v>
      </c>
      <c r="W873" s="354">
        <v>-1.81</v>
      </c>
      <c r="X873" s="354">
        <v>-1.56</v>
      </c>
      <c r="Y873" s="374">
        <f t="shared" si="30"/>
        <v>-2.011173184357542</v>
      </c>
      <c r="Z873" s="374">
        <f t="shared" si="31"/>
        <v>-0.13812154696132595</v>
      </c>
      <c r="AA873" s="354"/>
      <c r="AB873" s="354"/>
      <c r="AC873" s="354"/>
      <c r="AD873" s="354"/>
      <c r="AE873" s="354"/>
      <c r="AF873" s="354"/>
      <c r="AG873" s="354">
        <v>38646.52808694532</v>
      </c>
      <c r="AH873" s="354">
        <v>-1395.2322382723844</v>
      </c>
      <c r="AI873" s="354">
        <v>5519.479720984853</v>
      </c>
      <c r="AJ873" s="354">
        <v>-2066.2788133667696</v>
      </c>
      <c r="AK873" s="354">
        <v>1.0386871208536743</v>
      </c>
      <c r="AL873" s="354">
        <v>0.72</v>
      </c>
      <c r="AM873" s="354">
        <v>0.37</v>
      </c>
      <c r="AN873" s="354">
        <v>0.16</v>
      </c>
      <c r="AO873" s="354">
        <v>0.5006867218380493</v>
      </c>
      <c r="AP873" s="354">
        <v>3.8435489990465599</v>
      </c>
      <c r="AQ873" s="354">
        <v>3.5057296043153356</v>
      </c>
      <c r="AR873" s="354">
        <v>-9.3645655819053832</v>
      </c>
      <c r="AS873" s="354">
        <v>2570.7032978150478</v>
      </c>
      <c r="AT873" s="354">
        <v>13.97</v>
      </c>
      <c r="AU873" s="354">
        <v>1.01</v>
      </c>
      <c r="AV873" s="354">
        <v>26.94</v>
      </c>
      <c r="AW873" s="354">
        <v>26083.53</v>
      </c>
      <c r="AX873" s="354"/>
      <c r="AY873" s="374">
        <v>0.2330949276198504</v>
      </c>
      <c r="AZ873" s="374">
        <v>14.276868661995476</v>
      </c>
      <c r="BA873" s="374">
        <v>77.608441803757259</v>
      </c>
      <c r="BB873" s="374">
        <v>14.26</v>
      </c>
      <c r="BC873" s="374">
        <v>77.608441803757259</v>
      </c>
      <c r="BD873" s="354">
        <v>-6.4</v>
      </c>
      <c r="BE873" s="374">
        <v>-2.9068600309189035E-2</v>
      </c>
      <c r="BF873" s="374">
        <v>-2.4878488162764941E-2</v>
      </c>
      <c r="BG873" s="354">
        <v>-4</v>
      </c>
      <c r="BH873" s="354">
        <v>-0.95</v>
      </c>
      <c r="BI873" s="354">
        <v>-2.42</v>
      </c>
      <c r="BJ873" s="354">
        <v>-0.68</v>
      </c>
      <c r="BK873" s="374">
        <v>-1.3743611568153526</v>
      </c>
      <c r="BL873" s="374">
        <v>-0.19628564090635789</v>
      </c>
      <c r="BM873" s="354">
        <v>3.62</v>
      </c>
      <c r="BN873" s="354">
        <v>0.89</v>
      </c>
      <c r="BO873" s="374">
        <v>0</v>
      </c>
      <c r="BP873" s="374">
        <v>-0.24336807887168996</v>
      </c>
      <c r="BQ873" s="374">
        <v>-409.16412145876626</v>
      </c>
      <c r="BR873" s="354">
        <v>2371.9499999999998</v>
      </c>
      <c r="BS873" s="354">
        <v>6422.58</v>
      </c>
      <c r="BT873" s="354">
        <v>5086.17</v>
      </c>
      <c r="BU873" s="354">
        <v>7832.47</v>
      </c>
      <c r="BV873" s="354">
        <v>1200.19</v>
      </c>
      <c r="BW873" s="354">
        <v>1779.2</v>
      </c>
      <c r="BX873" s="354">
        <v>-3.35</v>
      </c>
      <c r="BY873" s="354">
        <v>-3.35</v>
      </c>
      <c r="BZ873" s="354">
        <v>-1.9486112849575623</v>
      </c>
      <c r="CA873" s="354">
        <v>41.61</v>
      </c>
      <c r="CB873" s="354">
        <v>0.6441017393005174</v>
      </c>
      <c r="CC873" s="354">
        <v>3.8425458920906141</v>
      </c>
      <c r="CD873" s="354">
        <v>0.71</v>
      </c>
      <c r="CE873" s="354">
        <v>0.79</v>
      </c>
      <c r="CF873" s="354">
        <v>0.7</v>
      </c>
      <c r="CG873" s="354">
        <v>0.37</v>
      </c>
      <c r="CH873" s="353" t="s">
        <v>100</v>
      </c>
      <c r="CI873" s="355">
        <v>13286.25</v>
      </c>
    </row>
    <row r="874" spans="1:87" ht="13.5" thickBot="1">
      <c r="A874" s="353" t="s">
        <v>1977</v>
      </c>
      <c r="B874" s="353" t="s">
        <v>1978</v>
      </c>
      <c r="C874" s="353" t="s">
        <v>108</v>
      </c>
      <c r="D874" s="353" t="s">
        <v>123</v>
      </c>
      <c r="E874" s="353" t="s">
        <v>136</v>
      </c>
      <c r="F874" s="353" t="s">
        <v>105</v>
      </c>
      <c r="G874" s="353">
        <v>12</v>
      </c>
      <c r="H874" s="353">
        <v>202112</v>
      </c>
      <c r="I874" s="353">
        <v>20221018</v>
      </c>
      <c r="J874" s="353">
        <v>20230117</v>
      </c>
      <c r="K874" s="354">
        <v>5441.29</v>
      </c>
      <c r="L874" s="354">
        <v>71.17</v>
      </c>
      <c r="M874" s="354">
        <v>76</v>
      </c>
      <c r="N874" s="354">
        <v>1.06</v>
      </c>
      <c r="O874" s="354">
        <v>1.92</v>
      </c>
      <c r="P874" s="354">
        <v>2.06</v>
      </c>
      <c r="Q874" s="354">
        <v>1.98</v>
      </c>
      <c r="R874" s="354">
        <v>-0.52</v>
      </c>
      <c r="S874" s="354">
        <v>10.71</v>
      </c>
      <c r="T874" s="354">
        <v>5.57</v>
      </c>
      <c r="U874" s="354">
        <v>7.12</v>
      </c>
      <c r="V874" s="354">
        <v>6.61</v>
      </c>
      <c r="W874" s="354">
        <v>7.45</v>
      </c>
      <c r="X874" s="354">
        <v>8.01</v>
      </c>
      <c r="Y874" s="374">
        <f t="shared" si="30"/>
        <v>0.1270801815431164</v>
      </c>
      <c r="Z874" s="374">
        <f t="shared" si="31"/>
        <v>7.5167785234899309E-2</v>
      </c>
      <c r="AA874" s="354">
        <v>13</v>
      </c>
      <c r="AB874" s="354"/>
      <c r="AC874" s="354">
        <v>10</v>
      </c>
      <c r="AD874" s="354">
        <v>9.5500000000000007</v>
      </c>
      <c r="AE874" s="354">
        <v>8.89</v>
      </c>
      <c r="AF874" s="354"/>
      <c r="AG874" s="354">
        <v>17.335395230823714</v>
      </c>
      <c r="AH874" s="354">
        <v>7.2942307567930227</v>
      </c>
      <c r="AI874" s="354">
        <v>9.4898717601307165</v>
      </c>
      <c r="AJ874" s="354">
        <v>9.4032583383237487</v>
      </c>
      <c r="AK874" s="354">
        <v>7.4542630067137612</v>
      </c>
      <c r="AL874" s="354">
        <v>8.49</v>
      </c>
      <c r="AM874" s="354">
        <v>1.06</v>
      </c>
      <c r="AN874" s="354">
        <v>3.37</v>
      </c>
      <c r="AO874" s="354">
        <v>3.9527449213964454</v>
      </c>
      <c r="AP874" s="354">
        <v>5.5964607578534311</v>
      </c>
      <c r="AQ874" s="354">
        <v>7.2205818151218892</v>
      </c>
      <c r="AR874" s="354">
        <v>7.2870906013259233</v>
      </c>
      <c r="AS874" s="354">
        <v>48.977250183568451</v>
      </c>
      <c r="AT874" s="354">
        <v>67.069999999999993</v>
      </c>
      <c r="AU874" s="354">
        <v>11.21</v>
      </c>
      <c r="AV874" s="354">
        <v>6.58</v>
      </c>
      <c r="AW874" s="354">
        <v>1426.95</v>
      </c>
      <c r="AX874" s="354">
        <v>1558.52</v>
      </c>
      <c r="AY874" s="374">
        <v>0.15317638492809901</v>
      </c>
      <c r="AZ874" s="374">
        <v>0.68840071593008478</v>
      </c>
      <c r="BA874" s="374">
        <v>0</v>
      </c>
      <c r="BB874" s="374">
        <v>0.73164731842982189</v>
      </c>
      <c r="BC874" s="374">
        <v>0</v>
      </c>
      <c r="BD874" s="354">
        <v>10.92</v>
      </c>
      <c r="BE874" s="374">
        <v>0</v>
      </c>
      <c r="BF874" s="374">
        <v>1.3490355003406368E-2</v>
      </c>
      <c r="BG874" s="354">
        <v>8.27</v>
      </c>
      <c r="BH874" s="354">
        <v>6.21</v>
      </c>
      <c r="BI874" s="354">
        <v>1.4</v>
      </c>
      <c r="BJ874" s="354">
        <v>1.35</v>
      </c>
      <c r="BK874" s="374">
        <v>-9.1269327970112842E-3</v>
      </c>
      <c r="BL874" s="374">
        <v>-4.9963338391594706E-3</v>
      </c>
      <c r="BM874" s="354">
        <v>1.24</v>
      </c>
      <c r="BN874" s="354">
        <v>1.06</v>
      </c>
      <c r="BO874" s="374">
        <v>0.1206432904772676</v>
      </c>
      <c r="BP874" s="374">
        <v>0.10311324225039614</v>
      </c>
      <c r="BQ874" s="374">
        <v>0.13292703333790989</v>
      </c>
      <c r="BR874" s="354">
        <v>696.6</v>
      </c>
      <c r="BS874" s="354">
        <v>808.92</v>
      </c>
      <c r="BT874" s="354">
        <v>638.13</v>
      </c>
      <c r="BU874" s="354">
        <v>1311.85</v>
      </c>
      <c r="BV874" s="354">
        <v>527.32000000000005</v>
      </c>
      <c r="BW874" s="354">
        <v>68.84</v>
      </c>
      <c r="BX874" s="354">
        <v>34.42</v>
      </c>
      <c r="BY874" s="354">
        <v>34.42</v>
      </c>
      <c r="BZ874" s="354">
        <v>0</v>
      </c>
      <c r="CA874" s="354">
        <v>19.73</v>
      </c>
      <c r="CB874" s="354">
        <v>0.8697049603613336</v>
      </c>
      <c r="CC874" s="354">
        <v>-0.18111942390202884</v>
      </c>
      <c r="CD874" s="354">
        <v>0.26</v>
      </c>
      <c r="CE874" s="354">
        <v>0.87</v>
      </c>
      <c r="CF874" s="354">
        <v>0.87</v>
      </c>
      <c r="CG874" s="354">
        <v>0.13</v>
      </c>
      <c r="CH874" s="353">
        <v>217.13</v>
      </c>
      <c r="CI874" s="355">
        <v>5093.4799999999996</v>
      </c>
    </row>
    <row r="875" spans="1:87" ht="13.5" thickBot="1">
      <c r="A875" s="353" t="s">
        <v>1979</v>
      </c>
      <c r="B875" s="353" t="s">
        <v>1980</v>
      </c>
      <c r="C875" s="353" t="s">
        <v>96</v>
      </c>
      <c r="D875" s="353" t="s">
        <v>112</v>
      </c>
      <c r="E875" s="353" t="s">
        <v>1288</v>
      </c>
      <c r="F875" s="353" t="s">
        <v>105</v>
      </c>
      <c r="G875" s="353">
        <v>12</v>
      </c>
      <c r="H875" s="353">
        <v>202112</v>
      </c>
      <c r="I875" s="353">
        <v>20221101</v>
      </c>
      <c r="J875" s="353">
        <v>20230228</v>
      </c>
      <c r="K875" s="354">
        <v>4513.95</v>
      </c>
      <c r="L875" s="354">
        <v>62.96</v>
      </c>
      <c r="M875" s="354">
        <v>72</v>
      </c>
      <c r="N875" s="354">
        <v>1.62</v>
      </c>
      <c r="O875" s="354">
        <v>1.62</v>
      </c>
      <c r="P875" s="354">
        <v>0.79</v>
      </c>
      <c r="Q875" s="354">
        <v>1.44</v>
      </c>
      <c r="R875" s="354">
        <v>6.17</v>
      </c>
      <c r="S875" s="354">
        <v>-4.34</v>
      </c>
      <c r="T875" s="354">
        <v>8.5399999999999991</v>
      </c>
      <c r="U875" s="354">
        <v>13.23</v>
      </c>
      <c r="V875" s="354">
        <v>13.54</v>
      </c>
      <c r="W875" s="354">
        <v>11.95</v>
      </c>
      <c r="X875" s="354">
        <v>5.0199999999999996</v>
      </c>
      <c r="Y875" s="374">
        <f t="shared" si="30"/>
        <v>-0.11742983751846381</v>
      </c>
      <c r="Z875" s="374">
        <f t="shared" si="31"/>
        <v>-0.57991631799163179</v>
      </c>
      <c r="AA875" s="354">
        <v>65.27</v>
      </c>
      <c r="AB875" s="354"/>
      <c r="AC875" s="354">
        <v>4.76</v>
      </c>
      <c r="AD875" s="354">
        <v>5.27</v>
      </c>
      <c r="AE875" s="354">
        <v>12.54</v>
      </c>
      <c r="AF875" s="354"/>
      <c r="AG875" s="354">
        <v>58.256756756756758</v>
      </c>
      <c r="AH875" s="354">
        <v>17.418918918918919</v>
      </c>
      <c r="AI875" s="354">
        <v>17.621621621621621</v>
      </c>
      <c r="AJ875" s="354">
        <v>12.189189189189189</v>
      </c>
      <c r="AK875" s="354">
        <v>3.5098926380368098</v>
      </c>
      <c r="AL875" s="354">
        <v>3.73</v>
      </c>
      <c r="AM875" s="354">
        <v>3.42</v>
      </c>
      <c r="AN875" s="354">
        <v>1.05</v>
      </c>
      <c r="AO875" s="354">
        <v>1.0424263511946184</v>
      </c>
      <c r="AP875" s="354">
        <v>2.5119619899385133</v>
      </c>
      <c r="AQ875" s="354">
        <v>3.4462423312883437</v>
      </c>
      <c r="AR875" s="354">
        <v>4.9821507760532153</v>
      </c>
      <c r="AS875" s="354">
        <v>6.3378378378378377</v>
      </c>
      <c r="AT875" s="354">
        <v>18.420000000000002</v>
      </c>
      <c r="AU875" s="354">
        <v>13.37</v>
      </c>
      <c r="AV875" s="354">
        <v>63.31</v>
      </c>
      <c r="AW875" s="354">
        <v>4553</v>
      </c>
      <c r="AX875" s="354">
        <v>3909.29</v>
      </c>
      <c r="AY875" s="374">
        <v>0.63307030129124819</v>
      </c>
      <c r="AZ875" s="374">
        <v>1.7595190380761525</v>
      </c>
      <c r="BA875" s="374">
        <v>1.8679245283018868</v>
      </c>
      <c r="BB875" s="374">
        <v>-0.54644756838905806</v>
      </c>
      <c r="BC875" s="374">
        <v>1.8679245283018868</v>
      </c>
      <c r="BD875" s="354">
        <v>77.64</v>
      </c>
      <c r="BE875" s="374">
        <v>0.77828981054787505</v>
      </c>
      <c r="BF875" s="374">
        <v>0.54503171247357296</v>
      </c>
      <c r="BG875" s="354">
        <v>62.34</v>
      </c>
      <c r="BH875" s="354">
        <v>35.08</v>
      </c>
      <c r="BI875" s="354">
        <v>45.13</v>
      </c>
      <c r="BJ875" s="354">
        <v>26.44</v>
      </c>
      <c r="BK875" s="374">
        <v>-0.30828220858895705</v>
      </c>
      <c r="BL875" s="374">
        <v>-9.324982602644398E-2</v>
      </c>
      <c r="BM875" s="354">
        <v>1.4</v>
      </c>
      <c r="BN875" s="354">
        <v>1.65</v>
      </c>
      <c r="BO875" s="374">
        <v>5.0519782777346776E-2</v>
      </c>
      <c r="BP875" s="374">
        <v>0.28163167209246431</v>
      </c>
      <c r="BQ875" s="374">
        <v>0.19707662391575084</v>
      </c>
      <c r="BR875" s="354">
        <v>1809</v>
      </c>
      <c r="BS875" s="354">
        <v>1928</v>
      </c>
      <c r="BT875" s="354">
        <v>1484</v>
      </c>
      <c r="BU875" s="354">
        <v>346</v>
      </c>
      <c r="BV875" s="354">
        <v>1377</v>
      </c>
      <c r="BW875" s="354">
        <v>175.95</v>
      </c>
      <c r="BX875" s="354">
        <v>29.88</v>
      </c>
      <c r="BY875" s="354">
        <v>25.63</v>
      </c>
      <c r="BZ875" s="354">
        <v>138.18181818181819</v>
      </c>
      <c r="CA875" s="354">
        <v>20.41</v>
      </c>
      <c r="CB875" s="354">
        <v>0.42719261435165762</v>
      </c>
      <c r="CC875" s="354">
        <v>-4.6394633873672451E-2</v>
      </c>
      <c r="CD875" s="354">
        <v>0.25</v>
      </c>
      <c r="CE875" s="354">
        <v>2.33</v>
      </c>
      <c r="CF875" s="354">
        <v>1.62</v>
      </c>
      <c r="CG875" s="354">
        <v>1.07</v>
      </c>
      <c r="CH875" s="353" t="s">
        <v>100</v>
      </c>
      <c r="CI875" s="355">
        <v>1235</v>
      </c>
    </row>
    <row r="876" spans="1:87" ht="13.5" thickBot="1">
      <c r="A876" s="353"/>
      <c r="B876" s="353" t="s">
        <v>1981</v>
      </c>
      <c r="C876" s="353" t="s">
        <v>96</v>
      </c>
      <c r="D876" s="353" t="s">
        <v>123</v>
      </c>
      <c r="E876" s="353" t="s">
        <v>182</v>
      </c>
      <c r="F876" s="353" t="s">
        <v>105</v>
      </c>
      <c r="G876" s="353">
        <v>12</v>
      </c>
      <c r="H876" s="353">
        <v>202112</v>
      </c>
      <c r="I876" s="353"/>
      <c r="J876" s="353"/>
      <c r="K876" s="354">
        <v>38675.040000000001</v>
      </c>
      <c r="L876" s="354">
        <v>109.53</v>
      </c>
      <c r="M876" s="354">
        <v>353</v>
      </c>
      <c r="N876" s="354">
        <v>0.3</v>
      </c>
      <c r="O876" s="354"/>
      <c r="P876" s="354"/>
      <c r="Q876" s="354"/>
      <c r="R876" s="354"/>
      <c r="S876" s="354"/>
      <c r="T876" s="354"/>
      <c r="U876" s="354"/>
      <c r="V876" s="354"/>
      <c r="W876" s="354"/>
      <c r="X876" s="354"/>
      <c r="Y876" s="374" t="e">
        <f t="shared" si="30"/>
        <v>#DIV/0!</v>
      </c>
      <c r="Z876" s="374" t="e">
        <f t="shared" si="31"/>
        <v>#DIV/0!</v>
      </c>
      <c r="AA876" s="354"/>
      <c r="AB876" s="354"/>
      <c r="AC876" s="354"/>
      <c r="AD876" s="354"/>
      <c r="AE876" s="354"/>
      <c r="AF876" s="354"/>
      <c r="AG876" s="354">
        <v>0</v>
      </c>
      <c r="AH876" s="354">
        <v>0</v>
      </c>
      <c r="AI876" s="354">
        <v>0</v>
      </c>
      <c r="AJ876" s="354">
        <v>0</v>
      </c>
      <c r="AK876" s="354">
        <v>0</v>
      </c>
      <c r="AL876" s="354"/>
      <c r="AM876" s="354"/>
      <c r="AN876" s="354"/>
      <c r="AO876" s="354">
        <v>0</v>
      </c>
      <c r="AP876" s="354">
        <v>0</v>
      </c>
      <c r="AQ876" s="354">
        <v>0</v>
      </c>
      <c r="AR876" s="354">
        <v>0</v>
      </c>
      <c r="AS876" s="354">
        <v>0</v>
      </c>
      <c r="AT876" s="354"/>
      <c r="AU876" s="354"/>
      <c r="AV876" s="354"/>
      <c r="AW876" s="354"/>
      <c r="AX876" s="354"/>
      <c r="AY876" s="374" t="s">
        <v>160</v>
      </c>
      <c r="AZ876" s="374" t="s">
        <v>160</v>
      </c>
      <c r="BA876" s="374" t="s">
        <v>160</v>
      </c>
      <c r="BB876" s="374" t="s">
        <v>160</v>
      </c>
      <c r="BC876" s="374" t="s">
        <v>160</v>
      </c>
      <c r="BD876" s="354"/>
      <c r="BE876" s="374">
        <v>0</v>
      </c>
      <c r="BF876" s="374">
        <v>0</v>
      </c>
      <c r="BG876" s="354"/>
      <c r="BH876" s="354"/>
      <c r="BI876" s="354"/>
      <c r="BJ876" s="354"/>
      <c r="BK876" s="374">
        <v>0</v>
      </c>
      <c r="BL876" s="374">
        <v>0</v>
      </c>
      <c r="BM876" s="354">
        <v>3.41</v>
      </c>
      <c r="BN876" s="354">
        <v>2.99</v>
      </c>
      <c r="BO876" s="374">
        <v>0</v>
      </c>
      <c r="BP876" s="374">
        <v>0</v>
      </c>
      <c r="BQ876" s="374">
        <v>0</v>
      </c>
      <c r="BR876" s="354"/>
      <c r="BS876" s="354"/>
      <c r="BT876" s="354"/>
      <c r="BU876" s="354"/>
      <c r="BV876" s="354"/>
      <c r="BW876" s="354"/>
      <c r="BX876" s="354"/>
      <c r="BY876" s="354"/>
      <c r="BZ876" s="354">
        <v>0</v>
      </c>
      <c r="CA876" s="354"/>
      <c r="CB876" s="354">
        <v>0</v>
      </c>
      <c r="CC876" s="354">
        <v>0</v>
      </c>
      <c r="CD876" s="354"/>
      <c r="CE876" s="354"/>
      <c r="CF876" s="354"/>
      <c r="CG876" s="354"/>
      <c r="CH876" s="353"/>
      <c r="CI876" s="353"/>
    </row>
    <row r="877" spans="1:87" ht="13.5" thickBot="1">
      <c r="A877" s="353" t="s">
        <v>1982</v>
      </c>
      <c r="B877" s="353" t="s">
        <v>1983</v>
      </c>
      <c r="C877" s="353" t="s">
        <v>108</v>
      </c>
      <c r="D877" s="353" t="s">
        <v>97</v>
      </c>
      <c r="E877" s="353" t="s">
        <v>214</v>
      </c>
      <c r="F877" s="353" t="s">
        <v>99</v>
      </c>
      <c r="G877" s="353">
        <v>6</v>
      </c>
      <c r="H877" s="353">
        <v>202206</v>
      </c>
      <c r="I877" s="353">
        <v>20221019</v>
      </c>
      <c r="J877" s="353">
        <v>20230125</v>
      </c>
      <c r="K877" s="354">
        <v>60833.37</v>
      </c>
      <c r="L877" s="354">
        <v>446.06</v>
      </c>
      <c r="M877" s="354">
        <v>136</v>
      </c>
      <c r="N877" s="354">
        <v>1.41</v>
      </c>
      <c r="O877" s="354">
        <v>9.5399999999999991</v>
      </c>
      <c r="P877" s="354">
        <v>9.9600000000000009</v>
      </c>
      <c r="Q877" s="354">
        <v>7.63</v>
      </c>
      <c r="R877" s="354">
        <v>9.2200000000000006</v>
      </c>
      <c r="S877" s="354">
        <v>20.79</v>
      </c>
      <c r="T877" s="354">
        <v>7.44</v>
      </c>
      <c r="U877" s="354">
        <v>35.18</v>
      </c>
      <c r="V877" s="354">
        <v>31.62</v>
      </c>
      <c r="W877" s="354">
        <v>34.49</v>
      </c>
      <c r="X877" s="354">
        <v>26.15</v>
      </c>
      <c r="Y877" s="374">
        <f t="shared" si="30"/>
        <v>9.0765338393421935E-2</v>
      </c>
      <c r="Z877" s="374">
        <f t="shared" si="31"/>
        <v>-0.24180922006378669</v>
      </c>
      <c r="AA877" s="354">
        <v>21.24</v>
      </c>
      <c r="AB877" s="354">
        <v>7.08</v>
      </c>
      <c r="AC877" s="354">
        <v>12.68</v>
      </c>
      <c r="AD877" s="354">
        <v>12.93</v>
      </c>
      <c r="AE877" s="354">
        <v>17.059999999999999</v>
      </c>
      <c r="AF877" s="354">
        <v>1.83</v>
      </c>
      <c r="AG877" s="354">
        <v>131.46733532518573</v>
      </c>
      <c r="AH877" s="354">
        <v>35.440028928125294</v>
      </c>
      <c r="AI877" s="354">
        <v>27.991160850603769</v>
      </c>
      <c r="AJ877" s="354">
        <v>23.975776347605027</v>
      </c>
      <c r="AK877" s="354">
        <v>15.859292237621675</v>
      </c>
      <c r="AL877" s="354">
        <v>12.4</v>
      </c>
      <c r="AM877" s="354">
        <v>8.2100000000000009</v>
      </c>
      <c r="AN877" s="354">
        <v>3.38</v>
      </c>
      <c r="AO877" s="354">
        <v>3.4181624303795779</v>
      </c>
      <c r="AP877" s="354">
        <v>10.21879047564941</v>
      </c>
      <c r="AQ877" s="354">
        <v>16.054236150801543</v>
      </c>
      <c r="AR877" s="354">
        <v>18.742947044363493</v>
      </c>
      <c r="AS877" s="354">
        <v>31.974709805611763</v>
      </c>
      <c r="AT877" s="354">
        <v>54.35</v>
      </c>
      <c r="AU877" s="354">
        <v>13.92</v>
      </c>
      <c r="AV877" s="354">
        <v>17.78</v>
      </c>
      <c r="AW877" s="354">
        <v>17227.04</v>
      </c>
      <c r="AX877" s="354">
        <v>18125.71</v>
      </c>
      <c r="AY877" s="374">
        <v>0.45610098662622889</v>
      </c>
      <c r="AZ877" s="374">
        <v>0.73574011003871209</v>
      </c>
      <c r="BA877" s="374">
        <v>0.67627333661954026</v>
      </c>
      <c r="BB877" s="374">
        <v>0.75048231511254004</v>
      </c>
      <c r="BC877" s="374">
        <v>0.67627333661954026</v>
      </c>
      <c r="BD877" s="354">
        <v>74.739999999999995</v>
      </c>
      <c r="BE877" s="374">
        <v>0.41757907213251488</v>
      </c>
      <c r="BF877" s="374">
        <v>0.26067636610959699</v>
      </c>
      <c r="BG877" s="354">
        <v>42.4</v>
      </c>
      <c r="BH877" s="354">
        <v>33.89</v>
      </c>
      <c r="BI877" s="354">
        <v>28.3</v>
      </c>
      <c r="BJ877" s="354">
        <v>23.25</v>
      </c>
      <c r="BK877" s="374">
        <v>-0.14345187484112951</v>
      </c>
      <c r="BL877" s="374">
        <v>-3.0542830225216352E-2</v>
      </c>
      <c r="BM877" s="354">
        <v>1.55</v>
      </c>
      <c r="BN877" s="354">
        <v>1.56</v>
      </c>
      <c r="BO877" s="374">
        <v>0.18199759410696373</v>
      </c>
      <c r="BP877" s="374">
        <v>7.9834269526322971E-2</v>
      </c>
      <c r="BQ877" s="374">
        <v>5.4009227670762813E-2</v>
      </c>
      <c r="BR877" s="354">
        <v>5193.1099999999997</v>
      </c>
      <c r="BS877" s="354">
        <v>5526.85</v>
      </c>
      <c r="BT877" s="354">
        <v>4990.26</v>
      </c>
      <c r="BU877" s="354">
        <v>4998.45</v>
      </c>
      <c r="BV877" s="354">
        <v>4605.29</v>
      </c>
      <c r="BW877" s="354">
        <v>17.829999999999998</v>
      </c>
      <c r="BX877" s="354">
        <v>26.96</v>
      </c>
      <c r="BY877" s="354">
        <v>27.2</v>
      </c>
      <c r="BZ877" s="354">
        <v>30.725574008774998</v>
      </c>
      <c r="CA877" s="354">
        <v>40.26</v>
      </c>
      <c r="CB877" s="354">
        <v>0.60405665594909574</v>
      </c>
      <c r="CC877" s="354">
        <v>0.12408506917277395</v>
      </c>
      <c r="CD877" s="354">
        <v>0.67</v>
      </c>
      <c r="CE877" s="354">
        <v>2.69</v>
      </c>
      <c r="CF877" s="354">
        <v>1.82</v>
      </c>
      <c r="CG877" s="354">
        <v>0.88</v>
      </c>
      <c r="CH877" s="353" t="s">
        <v>100</v>
      </c>
      <c r="CI877" s="355">
        <v>6278.37</v>
      </c>
    </row>
    <row r="878" spans="1:87" ht="13.5" thickBot="1">
      <c r="A878" s="353" t="s">
        <v>1984</v>
      </c>
      <c r="B878" s="353" t="s">
        <v>1985</v>
      </c>
      <c r="C878" s="353" t="s">
        <v>108</v>
      </c>
      <c r="D878" s="353" t="s">
        <v>97</v>
      </c>
      <c r="E878" s="353" t="s">
        <v>290</v>
      </c>
      <c r="F878" s="353" t="s">
        <v>105</v>
      </c>
      <c r="G878" s="353">
        <v>12</v>
      </c>
      <c r="H878" s="353">
        <v>202112</v>
      </c>
      <c r="I878" s="353">
        <v>20221031</v>
      </c>
      <c r="J878" s="353">
        <v>20230221</v>
      </c>
      <c r="K878" s="354">
        <v>9625.68</v>
      </c>
      <c r="L878" s="354">
        <v>70.23</v>
      </c>
      <c r="M878" s="354">
        <v>137</v>
      </c>
      <c r="N878" s="354">
        <v>1.3</v>
      </c>
      <c r="O878" s="354">
        <v>0.44</v>
      </c>
      <c r="P878" s="354">
        <v>0.48</v>
      </c>
      <c r="Q878" s="354">
        <v>0.48</v>
      </c>
      <c r="R878" s="354">
        <v>9.09</v>
      </c>
      <c r="S878" s="354">
        <v>5</v>
      </c>
      <c r="T878" s="354">
        <v>11.18</v>
      </c>
      <c r="U878" s="354">
        <v>1.18</v>
      </c>
      <c r="V878" s="354">
        <v>1.02</v>
      </c>
      <c r="W878" s="354">
        <v>1.75</v>
      </c>
      <c r="X878" s="354">
        <v>2.04</v>
      </c>
      <c r="Y878" s="374">
        <f t="shared" si="30"/>
        <v>0.71568627450980382</v>
      </c>
      <c r="Z878" s="374">
        <f t="shared" si="31"/>
        <v>0.1657142857142857</v>
      </c>
      <c r="AA878" s="354">
        <v>54.87</v>
      </c>
      <c r="AB878" s="354"/>
      <c r="AC878" s="354">
        <v>44.17</v>
      </c>
      <c r="AD878" s="354">
        <v>40.18</v>
      </c>
      <c r="AE878" s="354">
        <v>34.46</v>
      </c>
      <c r="AF878" s="354"/>
      <c r="AG878" s="354">
        <v>4.5618466200907717</v>
      </c>
      <c r="AH878" s="354">
        <v>1.1328360057406368</v>
      </c>
      <c r="AI878" s="354">
        <v>1.5188209839218458</v>
      </c>
      <c r="AJ878" s="354">
        <v>1.3261526805423007</v>
      </c>
      <c r="AK878" s="354">
        <v>45.897443305001815</v>
      </c>
      <c r="AL878" s="354">
        <v>72.849999999999994</v>
      </c>
      <c r="AM878" s="354">
        <v>21.79</v>
      </c>
      <c r="AN878" s="354">
        <v>15.37</v>
      </c>
      <c r="AO878" s="354">
        <v>15.360830114134504</v>
      </c>
      <c r="AP878" s="354">
        <v>47.687768066077027</v>
      </c>
      <c r="AQ878" s="354">
        <v>46.13693890178623</v>
      </c>
      <c r="AR878" s="354">
        <v>52.839881837208921</v>
      </c>
      <c r="AS878" s="354">
        <v>0.86521887999300628</v>
      </c>
      <c r="AT878" s="354">
        <v>3.22</v>
      </c>
      <c r="AU878" s="354">
        <v>9.07</v>
      </c>
      <c r="AV878" s="354">
        <v>26.27</v>
      </c>
      <c r="AW878" s="354">
        <v>515.33000000000004</v>
      </c>
      <c r="AX878" s="354">
        <v>659.6</v>
      </c>
      <c r="AY878" s="374">
        <v>9.9655277374267794E-3</v>
      </c>
      <c r="AZ878" s="374">
        <v>8.9646609799278049E-2</v>
      </c>
      <c r="BA878" s="374">
        <v>-0.11305702816686709</v>
      </c>
      <c r="BB878" s="374">
        <v>6.060606060606049E-2</v>
      </c>
      <c r="BC878" s="374">
        <v>-0.11305702816686709</v>
      </c>
      <c r="BD878" s="354">
        <v>38.630000000000003</v>
      </c>
      <c r="BE878" s="374">
        <v>0.25157284091837567</v>
      </c>
      <c r="BF878" s="374">
        <v>0.21218377316267772</v>
      </c>
      <c r="BG878" s="354">
        <v>29.13</v>
      </c>
      <c r="BH878" s="354">
        <v>11.92</v>
      </c>
      <c r="BI878" s="354">
        <v>22.45</v>
      </c>
      <c r="BJ878" s="354">
        <v>9.32</v>
      </c>
      <c r="BK878" s="374">
        <v>-0.12685385928896223</v>
      </c>
      <c r="BL878" s="374">
        <v>-4.2234717522289522E-2</v>
      </c>
      <c r="BM878" s="354">
        <v>0</v>
      </c>
      <c r="BN878" s="354">
        <v>0</v>
      </c>
      <c r="BO878" s="374">
        <v>0</v>
      </c>
      <c r="BP878" s="374">
        <v>1.6250695821842447E-2</v>
      </c>
      <c r="BQ878" s="374">
        <v>1.9023851392085796E-2</v>
      </c>
      <c r="BR878" s="354">
        <v>100.36</v>
      </c>
      <c r="BS878" s="354">
        <v>131.74</v>
      </c>
      <c r="BT878" s="354">
        <v>132.02000000000001</v>
      </c>
      <c r="BU878" s="354">
        <v>140.76</v>
      </c>
      <c r="BV878" s="354">
        <v>95.92</v>
      </c>
      <c r="BW878" s="354">
        <v>102.4</v>
      </c>
      <c r="BX878" s="354">
        <v>24.83</v>
      </c>
      <c r="BY878" s="354">
        <v>26.39</v>
      </c>
      <c r="BZ878" s="354">
        <v>46.320465512347432</v>
      </c>
      <c r="CA878" s="354">
        <v>25.18</v>
      </c>
      <c r="CB878" s="354">
        <v>0.41796704636040821</v>
      </c>
      <c r="CC878" s="354">
        <v>0.24754590885654223</v>
      </c>
      <c r="CD878" s="354">
        <v>0.34</v>
      </c>
      <c r="CE878" s="354">
        <v>3.09</v>
      </c>
      <c r="CF878" s="354">
        <v>2.2000000000000002</v>
      </c>
      <c r="CG878" s="354">
        <v>1.45</v>
      </c>
      <c r="CH878" s="353" t="s">
        <v>100</v>
      </c>
      <c r="CI878" s="353">
        <v>411.63</v>
      </c>
    </row>
    <row r="879" spans="1:87" ht="13.5" thickBot="1">
      <c r="A879" s="353" t="s">
        <v>1986</v>
      </c>
      <c r="B879" s="353" t="s">
        <v>1987</v>
      </c>
      <c r="C879" s="353" t="s">
        <v>96</v>
      </c>
      <c r="D879" s="353" t="s">
        <v>123</v>
      </c>
      <c r="E879" s="353" t="s">
        <v>1012</v>
      </c>
      <c r="F879" s="353" t="s">
        <v>105</v>
      </c>
      <c r="G879" s="353">
        <v>12</v>
      </c>
      <c r="H879" s="353">
        <v>202112</v>
      </c>
      <c r="I879" s="353">
        <v>20221020</v>
      </c>
      <c r="J879" s="353">
        <v>20230126</v>
      </c>
      <c r="K879" s="354">
        <v>6225.42</v>
      </c>
      <c r="L879" s="354">
        <v>57.16</v>
      </c>
      <c r="M879" s="354">
        <v>108.91</v>
      </c>
      <c r="N879" s="354">
        <v>1.35</v>
      </c>
      <c r="O879" s="354">
        <v>2.6</v>
      </c>
      <c r="P879" s="354">
        <v>2.68</v>
      </c>
      <c r="Q879" s="354">
        <v>2.5499999999999998</v>
      </c>
      <c r="R879" s="354">
        <v>-7</v>
      </c>
      <c r="S879" s="354">
        <v>4</v>
      </c>
      <c r="T879" s="354"/>
      <c r="U879" s="354">
        <v>9.3699999999999992</v>
      </c>
      <c r="V879" s="354">
        <v>8.68</v>
      </c>
      <c r="W879" s="354">
        <v>9.76</v>
      </c>
      <c r="X879" s="354">
        <v>10.87</v>
      </c>
      <c r="Y879" s="374">
        <f t="shared" si="30"/>
        <v>0.12442396313364057</v>
      </c>
      <c r="Z879" s="374">
        <f t="shared" si="31"/>
        <v>0.11372950819672134</v>
      </c>
      <c r="AA879" s="354">
        <v>26.4</v>
      </c>
      <c r="AB879" s="354">
        <v>10.77</v>
      </c>
      <c r="AC879" s="354">
        <v>6.1</v>
      </c>
      <c r="AD879" s="354">
        <v>5.86</v>
      </c>
      <c r="AE879" s="354">
        <v>5.26</v>
      </c>
      <c r="AF879" s="354">
        <v>0.54</v>
      </c>
      <c r="AG879" s="354">
        <v>21.724651162790696</v>
      </c>
      <c r="AH879" s="354">
        <v>9.3088372093023235</v>
      </c>
      <c r="AI879" s="354">
        <v>19.217674418604652</v>
      </c>
      <c r="AJ879" s="354">
        <v>18.867906976744187</v>
      </c>
      <c r="AK879" s="354">
        <v>2.9452054794520546</v>
      </c>
      <c r="AL879" s="354">
        <v>6.02</v>
      </c>
      <c r="AM879" s="354">
        <v>1.32</v>
      </c>
      <c r="AN879" s="354">
        <v>2.34</v>
      </c>
      <c r="AO879" s="354">
        <v>2.6688789928920098</v>
      </c>
      <c r="AP879" s="354">
        <v>3.910471171340737</v>
      </c>
      <c r="AQ879" s="354">
        <v>3.0170385788276297</v>
      </c>
      <c r="AR879" s="354">
        <v>3.0729675097372184</v>
      </c>
      <c r="AS879" s="354">
        <v>5.5813953488372094E-3</v>
      </c>
      <c r="AT879" s="354">
        <v>43.39</v>
      </c>
      <c r="AU879" s="354">
        <v>23.09</v>
      </c>
      <c r="AV879" s="354">
        <v>54.8</v>
      </c>
      <c r="AW879" s="354">
        <v>2062.9</v>
      </c>
      <c r="AX879" s="354">
        <v>2558.86</v>
      </c>
      <c r="AY879" s="374">
        <v>0.52023024943689</v>
      </c>
      <c r="AZ879" s="374">
        <v>0.77497039084090014</v>
      </c>
      <c r="BA879" s="374">
        <v>0</v>
      </c>
      <c r="BB879" s="374">
        <v>0.7741690480485327</v>
      </c>
      <c r="BC879" s="374">
        <v>0</v>
      </c>
      <c r="BD879" s="354">
        <v>21.5</v>
      </c>
      <c r="BE879" s="374">
        <v>0</v>
      </c>
      <c r="BF879" s="374">
        <v>1429.5714285714289</v>
      </c>
      <c r="BG879" s="354">
        <v>10.8</v>
      </c>
      <c r="BH879" s="354">
        <v>14.04</v>
      </c>
      <c r="BI879" s="354">
        <v>1.6</v>
      </c>
      <c r="BJ879" s="354">
        <v>1.79</v>
      </c>
      <c r="BK879" s="374">
        <v>-1.8200300111331624E-2</v>
      </c>
      <c r="BL879" s="374">
        <v>-1.6100025691530358E-2</v>
      </c>
      <c r="BM879" s="354">
        <v>2.52</v>
      </c>
      <c r="BN879" s="354">
        <v>1.18</v>
      </c>
      <c r="BO879" s="374">
        <v>0.15254321974617768</v>
      </c>
      <c r="BP879" s="374">
        <v>0.16446708850357464</v>
      </c>
      <c r="BQ879" s="374">
        <v>0.33335524693894319</v>
      </c>
      <c r="BR879" s="354">
        <v>1185.4000000000001</v>
      </c>
      <c r="BS879" s="354">
        <v>1258.4000000000001</v>
      </c>
      <c r="BT879" s="354">
        <v>988.73</v>
      </c>
      <c r="BU879" s="354">
        <v>2397.6999999999998</v>
      </c>
      <c r="BV879" s="354">
        <v>899.2</v>
      </c>
      <c r="BW879" s="354">
        <v>77.5</v>
      </c>
      <c r="BX879" s="354">
        <v>37.86</v>
      </c>
      <c r="BY879" s="354">
        <v>37.94</v>
      </c>
      <c r="BZ879" s="354">
        <v>0</v>
      </c>
      <c r="CA879" s="354">
        <v>58.94</v>
      </c>
      <c r="CB879" s="354">
        <v>1.9230769230769232E-2</v>
      </c>
      <c r="CC879" s="354">
        <v>9.3104962670180064E-2</v>
      </c>
      <c r="CD879" s="354">
        <v>1.53</v>
      </c>
      <c r="CE879" s="354">
        <v>1</v>
      </c>
      <c r="CF879" s="354">
        <v>0.83</v>
      </c>
      <c r="CG879" s="354">
        <v>0.01</v>
      </c>
      <c r="CH879" s="353">
        <v>294.5</v>
      </c>
      <c r="CI879" s="355">
        <v>4668.1000000000004</v>
      </c>
    </row>
    <row r="880" spans="1:87" ht="13.5" thickBot="1">
      <c r="A880" s="353" t="s">
        <v>1988</v>
      </c>
      <c r="B880" s="353" t="s">
        <v>1989</v>
      </c>
      <c r="C880" s="353" t="s">
        <v>108</v>
      </c>
      <c r="D880" s="353" t="s">
        <v>109</v>
      </c>
      <c r="E880" s="353" t="s">
        <v>1814</v>
      </c>
      <c r="F880" s="353" t="s">
        <v>105</v>
      </c>
      <c r="G880" s="353">
        <v>12</v>
      </c>
      <c r="H880" s="353">
        <v>202112</v>
      </c>
      <c r="I880" s="353">
        <v>20221019</v>
      </c>
      <c r="J880" s="353">
        <v>20230125</v>
      </c>
      <c r="K880" s="354">
        <v>6025.03</v>
      </c>
      <c r="L880" s="354">
        <v>167.71</v>
      </c>
      <c r="M880" s="354">
        <v>35.92</v>
      </c>
      <c r="N880" s="354">
        <v>0.91</v>
      </c>
      <c r="O880" s="354">
        <v>2.76</v>
      </c>
      <c r="P880" s="354">
        <v>2.61</v>
      </c>
      <c r="Q880" s="354">
        <v>2.31</v>
      </c>
      <c r="R880" s="354">
        <v>0</v>
      </c>
      <c r="S880" s="354">
        <v>-6.15</v>
      </c>
      <c r="T880" s="354">
        <v>1.62</v>
      </c>
      <c r="U880" s="354">
        <v>12.14</v>
      </c>
      <c r="V880" s="354">
        <v>9.8000000000000007</v>
      </c>
      <c r="W880" s="354">
        <v>11.77</v>
      </c>
      <c r="X880" s="354">
        <v>9.15</v>
      </c>
      <c r="Y880" s="374">
        <f t="shared" si="30"/>
        <v>0.20102040816326516</v>
      </c>
      <c r="Z880" s="374">
        <f t="shared" si="31"/>
        <v>-0.22259983007646555</v>
      </c>
      <c r="AA880" s="354">
        <v>21.5</v>
      </c>
      <c r="AB880" s="354">
        <v>12</v>
      </c>
      <c r="AC880" s="354">
        <v>13.81</v>
      </c>
      <c r="AD880" s="354">
        <v>14.25</v>
      </c>
      <c r="AE880" s="354">
        <v>18.329999999999998</v>
      </c>
      <c r="AF880" s="354">
        <v>1.19</v>
      </c>
      <c r="AG880" s="354">
        <v>214.52846624791772</v>
      </c>
      <c r="AH880" s="354">
        <v>12.551807203092308</v>
      </c>
      <c r="AI880" s="354">
        <v>13.810086021634078</v>
      </c>
      <c r="AJ880" s="354">
        <v>13.092039822114048</v>
      </c>
      <c r="AK880" s="354">
        <v>12.191813992776105</v>
      </c>
      <c r="AL880" s="354">
        <v>14.82</v>
      </c>
      <c r="AM880" s="354">
        <v>6.9</v>
      </c>
      <c r="AN880" s="354">
        <v>0.78</v>
      </c>
      <c r="AO880" s="354">
        <v>0.78864709708405045</v>
      </c>
      <c r="AP880" s="354">
        <v>9.3337871691649017</v>
      </c>
      <c r="AQ880" s="354">
        <v>12.250991911511274</v>
      </c>
      <c r="AR880" s="354">
        <v>12.922909985542219</v>
      </c>
      <c r="AS880" s="354">
        <v>6.3585613077593166</v>
      </c>
      <c r="AT880" s="354">
        <v>24.31</v>
      </c>
      <c r="AU880" s="354">
        <v>13.46</v>
      </c>
      <c r="AV880" s="354">
        <v>58.18</v>
      </c>
      <c r="AW880" s="354">
        <v>6537.57</v>
      </c>
      <c r="AX880" s="354">
        <v>7539.31</v>
      </c>
      <c r="AY880" s="374">
        <v>0.58180451349764251</v>
      </c>
      <c r="AZ880" s="374">
        <v>0.98600772490187705</v>
      </c>
      <c r="BA880" s="374">
        <v>0.99908282269223159</v>
      </c>
      <c r="BB880" s="374">
        <v>1.032466064257028</v>
      </c>
      <c r="BC880" s="374">
        <v>0.99908282269223159</v>
      </c>
      <c r="BD880" s="354">
        <v>52.31</v>
      </c>
      <c r="BE880" s="374">
        <v>0.56874545138497568</v>
      </c>
      <c r="BF880" s="374">
        <v>0.22676285113701511</v>
      </c>
      <c r="BG880" s="354">
        <v>47.38</v>
      </c>
      <c r="BH880" s="354">
        <v>33.270000000000003</v>
      </c>
      <c r="BI880" s="354">
        <v>22.28</v>
      </c>
      <c r="BJ880" s="354">
        <v>17.79</v>
      </c>
      <c r="BK880" s="374">
        <v>-5.1994332142115691E-2</v>
      </c>
      <c r="BL880" s="374">
        <v>-3.3470905380464907E-3</v>
      </c>
      <c r="BM880" s="354">
        <v>0.72</v>
      </c>
      <c r="BN880" s="354">
        <v>0.61</v>
      </c>
      <c r="BO880" s="374">
        <v>0.24697638753057591</v>
      </c>
      <c r="BP880" s="374">
        <v>7.4548952919714362E-2</v>
      </c>
      <c r="BQ880" s="374">
        <v>7.7757556703177799E-2</v>
      </c>
      <c r="BR880" s="354">
        <v>505.67</v>
      </c>
      <c r="BS880" s="354">
        <v>555.28</v>
      </c>
      <c r="BT880" s="354">
        <v>431.13</v>
      </c>
      <c r="BU880" s="354">
        <v>75.239999999999995</v>
      </c>
      <c r="BV880" s="354">
        <v>381.52</v>
      </c>
      <c r="BW880" s="354">
        <v>98.6</v>
      </c>
      <c r="BX880" s="354">
        <v>5.85</v>
      </c>
      <c r="BY880" s="354">
        <v>5.85</v>
      </c>
      <c r="BZ880" s="354">
        <v>139.23053542202479</v>
      </c>
      <c r="CA880" s="354">
        <v>7.63</v>
      </c>
      <c r="CB880" s="354">
        <v>0.56089744234463479</v>
      </c>
      <c r="CC880" s="354">
        <v>4.5086479737957874E-2</v>
      </c>
      <c r="CD880" s="354">
        <v>0.08</v>
      </c>
      <c r="CE880" s="354">
        <v>1.58</v>
      </c>
      <c r="CF880" s="354">
        <v>1.51</v>
      </c>
      <c r="CG880" s="354">
        <v>0.26</v>
      </c>
      <c r="CH880" s="353" t="s">
        <v>100</v>
      </c>
      <c r="CI880" s="353">
        <v>862.01</v>
      </c>
    </row>
    <row r="881" spans="1:87" ht="13.5" thickBot="1">
      <c r="A881" s="353" t="s">
        <v>1457</v>
      </c>
      <c r="B881" s="353" t="s">
        <v>1990</v>
      </c>
      <c r="C881" s="353" t="s">
        <v>108</v>
      </c>
      <c r="D881" s="353" t="s">
        <v>97</v>
      </c>
      <c r="E881" s="353" t="s">
        <v>1776</v>
      </c>
      <c r="F881" s="353" t="s">
        <v>105</v>
      </c>
      <c r="G881" s="353">
        <v>12</v>
      </c>
      <c r="H881" s="353">
        <v>202112</v>
      </c>
      <c r="I881" s="353">
        <v>20221104</v>
      </c>
      <c r="J881" s="353">
        <v>20230224</v>
      </c>
      <c r="K881" s="354">
        <v>12849.55</v>
      </c>
      <c r="L881" s="354">
        <v>39.36</v>
      </c>
      <c r="M881" s="354">
        <v>326</v>
      </c>
      <c r="N881" s="354">
        <v>1.1100000000000001</v>
      </c>
      <c r="O881" s="354"/>
      <c r="P881" s="354">
        <v>0.55000000000000004</v>
      </c>
      <c r="Q881" s="354"/>
      <c r="R881" s="354"/>
      <c r="S881" s="354"/>
      <c r="T881" s="354"/>
      <c r="U881" s="354">
        <v>2.68</v>
      </c>
      <c r="V881" s="354"/>
      <c r="W881" s="354">
        <v>4.04</v>
      </c>
      <c r="X881" s="354">
        <v>4.3899999999999997</v>
      </c>
      <c r="Y881" s="374" t="e">
        <f t="shared" si="30"/>
        <v>#DIV/0!</v>
      </c>
      <c r="Z881" s="374">
        <f t="shared" si="31"/>
        <v>8.6633663366336489E-2</v>
      </c>
      <c r="AA881" s="354">
        <v>-8.52</v>
      </c>
      <c r="AB881" s="354">
        <v>38.229999999999997</v>
      </c>
      <c r="AC881" s="354">
        <v>14.69</v>
      </c>
      <c r="AD881" s="354">
        <v>9.74</v>
      </c>
      <c r="AE881" s="354">
        <v>8.9700000000000006</v>
      </c>
      <c r="AF881" s="354">
        <v>0.25</v>
      </c>
      <c r="AG881" s="354">
        <v>30.297872340425531</v>
      </c>
      <c r="AH881" s="354">
        <v>3.2127659574468086</v>
      </c>
      <c r="AI881" s="354">
        <v>7.1003039513677813</v>
      </c>
      <c r="AJ881" s="354">
        <v>4.9756838905775078</v>
      </c>
      <c r="AK881" s="354">
        <v>5.4969477739726029</v>
      </c>
      <c r="AL881" s="354">
        <v>7.83</v>
      </c>
      <c r="AM881" s="354">
        <v>0.7</v>
      </c>
      <c r="AN881" s="354">
        <v>1.43</v>
      </c>
      <c r="AO881" s="354">
        <v>2.7953320626003211</v>
      </c>
      <c r="AP881" s="354">
        <v>9.6281513476157556</v>
      </c>
      <c r="AQ881" s="354">
        <v>11.928026541095891</v>
      </c>
      <c r="AR881" s="354">
        <v>17.021301160659743</v>
      </c>
      <c r="AS881" s="354">
        <v>7.7264437689969601</v>
      </c>
      <c r="AT881" s="354">
        <v>56.56</v>
      </c>
      <c r="AU881" s="354">
        <v>12.58</v>
      </c>
      <c r="AV881" s="354">
        <v>8.16</v>
      </c>
      <c r="AW881" s="354">
        <v>8696</v>
      </c>
      <c r="AX881" s="354">
        <v>9068.6299999999992</v>
      </c>
      <c r="AY881" s="374">
        <v>8.1592039800995025E-2</v>
      </c>
      <c r="AZ881" s="374">
        <v>1.8018741633199464</v>
      </c>
      <c r="BA881" s="374">
        <v>1.5594125500667555</v>
      </c>
      <c r="BB881" s="374">
        <v>1.8003480396167806</v>
      </c>
      <c r="BC881" s="374">
        <v>1.5594125500667555</v>
      </c>
      <c r="BD881" s="354">
        <v>5.32</v>
      </c>
      <c r="BE881" s="374">
        <v>4.8936551406413967E-2</v>
      </c>
      <c r="BF881" s="374">
        <v>2.7221921759509649E-2</v>
      </c>
      <c r="BG881" s="354">
        <v>2.78</v>
      </c>
      <c r="BH881" s="354">
        <v>1.92</v>
      </c>
      <c r="BI881" s="354">
        <v>2.21</v>
      </c>
      <c r="BJ881" s="354">
        <v>1.59</v>
      </c>
      <c r="BK881" s="374">
        <v>-0.29922945205479451</v>
      </c>
      <c r="BL881" s="374">
        <v>-7.0124398073836275E-2</v>
      </c>
      <c r="BM881" s="354">
        <v>0</v>
      </c>
      <c r="BN881" s="354">
        <v>0</v>
      </c>
      <c r="BO881" s="374">
        <v>7.7814569536423836E-2</v>
      </c>
      <c r="BP881" s="374">
        <v>8.2315294835941799E-2</v>
      </c>
      <c r="BQ881" s="374">
        <v>0.12748357393229587</v>
      </c>
      <c r="BR881" s="354">
        <v>1431</v>
      </c>
      <c r="BS881" s="354">
        <v>2503</v>
      </c>
      <c r="BT881" s="354">
        <v>1671</v>
      </c>
      <c r="BU881" s="354">
        <v>15699</v>
      </c>
      <c r="BV881" s="354">
        <v>398</v>
      </c>
      <c r="BW881" s="354">
        <v>128.01</v>
      </c>
      <c r="BX881" s="354">
        <v>10.79</v>
      </c>
      <c r="BY881" s="354">
        <v>10.79</v>
      </c>
      <c r="BZ881" s="354">
        <v>3.4890510948905109</v>
      </c>
      <c r="CA881" s="354">
        <v>48.03</v>
      </c>
      <c r="CB881" s="354">
        <v>0.55952353417370182</v>
      </c>
      <c r="CC881" s="354">
        <v>5.1910850034554255</v>
      </c>
      <c r="CD881" s="354">
        <v>0.92</v>
      </c>
      <c r="CE881" s="354">
        <v>0.95</v>
      </c>
      <c r="CF881" s="354">
        <v>0.73</v>
      </c>
      <c r="CG881" s="354">
        <v>0.6</v>
      </c>
      <c r="CH881" s="353" t="s">
        <v>100</v>
      </c>
      <c r="CI881" s="355">
        <v>18262</v>
      </c>
    </row>
    <row r="882" spans="1:87" ht="13.5" thickBot="1">
      <c r="A882" s="353" t="s">
        <v>1457</v>
      </c>
      <c r="B882" s="353" t="s">
        <v>1991</v>
      </c>
      <c r="C882" s="353" t="s">
        <v>108</v>
      </c>
      <c r="D882" s="353" t="s">
        <v>97</v>
      </c>
      <c r="E882" s="353" t="s">
        <v>1776</v>
      </c>
      <c r="F882" s="353" t="s">
        <v>105</v>
      </c>
      <c r="G882" s="353">
        <v>12</v>
      </c>
      <c r="H882" s="353">
        <v>202112</v>
      </c>
      <c r="I882" s="353">
        <v>20221104</v>
      </c>
      <c r="J882" s="353">
        <v>20230224</v>
      </c>
      <c r="K882" s="354">
        <v>13585.72</v>
      </c>
      <c r="L882" s="354">
        <v>41.62</v>
      </c>
      <c r="M882" s="354">
        <v>326</v>
      </c>
      <c r="N882" s="354">
        <v>1</v>
      </c>
      <c r="O882" s="354"/>
      <c r="P882" s="354"/>
      <c r="Q882" s="354"/>
      <c r="R882" s="354"/>
      <c r="S882" s="354"/>
      <c r="T882" s="354"/>
      <c r="U882" s="354">
        <v>2.68</v>
      </c>
      <c r="V882" s="354"/>
      <c r="W882" s="354"/>
      <c r="X882" s="354"/>
      <c r="Y882" s="374" t="e">
        <f t="shared" si="30"/>
        <v>#DIV/0!</v>
      </c>
      <c r="Z882" s="374" t="e">
        <f t="shared" si="31"/>
        <v>#DIV/0!</v>
      </c>
      <c r="AA882" s="354">
        <v>-8.52</v>
      </c>
      <c r="AB882" s="354"/>
      <c r="AC882" s="354">
        <v>15.53</v>
      </c>
      <c r="AD882" s="354"/>
      <c r="AE882" s="354"/>
      <c r="AF882" s="354"/>
      <c r="AG882" s="354">
        <v>30.297872340425531</v>
      </c>
      <c r="AH882" s="354">
        <v>3.2127659574468086</v>
      </c>
      <c r="AI882" s="354">
        <v>7.1003039513677813</v>
      </c>
      <c r="AJ882" s="354">
        <v>4.9756838905775078</v>
      </c>
      <c r="AK882" s="354">
        <v>5.8610166952054801</v>
      </c>
      <c r="AL882" s="354"/>
      <c r="AM882" s="354"/>
      <c r="AN882" s="354">
        <v>1.51</v>
      </c>
      <c r="AO882" s="354">
        <v>2.880651585072231</v>
      </c>
      <c r="AP882" s="354">
        <v>9.9220231513476165</v>
      </c>
      <c r="AQ882" s="354">
        <v>12.292095462328769</v>
      </c>
      <c r="AR882" s="354">
        <v>17.540827733659132</v>
      </c>
      <c r="AS882" s="354">
        <v>7.7264437689969601</v>
      </c>
      <c r="AT882" s="354"/>
      <c r="AU882" s="354">
        <v>12.58</v>
      </c>
      <c r="AV882" s="354">
        <v>8.16</v>
      </c>
      <c r="AW882" s="354">
        <v>8696</v>
      </c>
      <c r="AX882" s="354"/>
      <c r="AY882" s="374">
        <v>8.1592039800995025E-2</v>
      </c>
      <c r="AZ882" s="374">
        <v>1.8018741633199464</v>
      </c>
      <c r="BA882" s="374">
        <v>1.5594125500667555</v>
      </c>
      <c r="BB882" s="374">
        <v>1.8003480396167806</v>
      </c>
      <c r="BC882" s="374">
        <v>1.5594125500667555</v>
      </c>
      <c r="BD882" s="354"/>
      <c r="BE882" s="374">
        <v>4.8936551406413967E-2</v>
      </c>
      <c r="BF882" s="374">
        <v>2.7221921759509649E-2</v>
      </c>
      <c r="BG882" s="354"/>
      <c r="BH882" s="354"/>
      <c r="BI882" s="354"/>
      <c r="BJ882" s="354"/>
      <c r="BK882" s="374">
        <v>-0.29922945205479451</v>
      </c>
      <c r="BL882" s="374">
        <v>-7.0124398073836275E-2</v>
      </c>
      <c r="BM882" s="354">
        <v>0</v>
      </c>
      <c r="BN882" s="354">
        <v>0</v>
      </c>
      <c r="BO882" s="374">
        <v>7.7814569536423836E-2</v>
      </c>
      <c r="BP882" s="374">
        <v>7.7202113599586897E-2</v>
      </c>
      <c r="BQ882" s="374">
        <v>0.11956467356908584</v>
      </c>
      <c r="BR882" s="354"/>
      <c r="BS882" s="354"/>
      <c r="BT882" s="354"/>
      <c r="BU882" s="354"/>
      <c r="BV882" s="354"/>
      <c r="BW882" s="354"/>
      <c r="BX882" s="354"/>
      <c r="BY882" s="354">
        <v>10.79</v>
      </c>
      <c r="BZ882" s="354">
        <v>3.4890510948905109</v>
      </c>
      <c r="CA882" s="354"/>
      <c r="CB882" s="354">
        <v>0.55952353417370182</v>
      </c>
      <c r="CC882" s="354">
        <v>5.1910850034554255</v>
      </c>
      <c r="CD882" s="354"/>
      <c r="CE882" s="354"/>
      <c r="CF882" s="354"/>
      <c r="CG882" s="354"/>
      <c r="CH882" s="353"/>
      <c r="CI882" s="353"/>
    </row>
    <row r="883" spans="1:87" ht="13.5" thickBot="1">
      <c r="A883" s="353" t="s">
        <v>1457</v>
      </c>
      <c r="B883" s="353" t="s">
        <v>1992</v>
      </c>
      <c r="C883" s="353" t="s">
        <v>108</v>
      </c>
      <c r="D883" s="353" t="s">
        <v>97</v>
      </c>
      <c r="E883" s="353" t="s">
        <v>1776</v>
      </c>
      <c r="F883" s="353" t="s">
        <v>105</v>
      </c>
      <c r="G883" s="353">
        <v>12</v>
      </c>
      <c r="H883" s="353">
        <v>202112</v>
      </c>
      <c r="I883" s="353">
        <v>20221104</v>
      </c>
      <c r="J883" s="353">
        <v>20230224</v>
      </c>
      <c r="K883" s="354">
        <v>12794.05</v>
      </c>
      <c r="L883" s="354">
        <v>39.19</v>
      </c>
      <c r="M883" s="354">
        <v>326</v>
      </c>
      <c r="N883" s="354">
        <v>1.1200000000000001</v>
      </c>
      <c r="O883" s="354">
        <v>0.88</v>
      </c>
      <c r="P883" s="354">
        <v>0.56999999999999995</v>
      </c>
      <c r="Q883" s="354"/>
      <c r="R883" s="354">
        <v>-6.82</v>
      </c>
      <c r="S883" s="354">
        <v>44.19</v>
      </c>
      <c r="T883" s="354">
        <v>-9.66</v>
      </c>
      <c r="U883" s="354">
        <v>2.68</v>
      </c>
      <c r="V883" s="354">
        <v>2.67</v>
      </c>
      <c r="W883" s="354">
        <v>3.82</v>
      </c>
      <c r="X883" s="354">
        <v>3.67</v>
      </c>
      <c r="Y883" s="374">
        <f t="shared" si="30"/>
        <v>0.43071161048689133</v>
      </c>
      <c r="Z883" s="374">
        <f t="shared" si="31"/>
        <v>-3.9267015706806241E-2</v>
      </c>
      <c r="AA883" s="354">
        <v>-8.52</v>
      </c>
      <c r="AB883" s="354">
        <v>38.229999999999997</v>
      </c>
      <c r="AC883" s="354">
        <v>14.62</v>
      </c>
      <c r="AD883" s="354">
        <v>10.27</v>
      </c>
      <c r="AE883" s="354">
        <v>10.66</v>
      </c>
      <c r="AF883" s="354">
        <v>0.27</v>
      </c>
      <c r="AG883" s="354">
        <v>30.297872340425531</v>
      </c>
      <c r="AH883" s="354">
        <v>3.2127659574468086</v>
      </c>
      <c r="AI883" s="354">
        <v>7.1003039513677813</v>
      </c>
      <c r="AJ883" s="354">
        <v>4.9756838905775078</v>
      </c>
      <c r="AK883" s="354">
        <v>5.4758219178082195</v>
      </c>
      <c r="AL883" s="354"/>
      <c r="AM883" s="354"/>
      <c r="AN883" s="354">
        <v>1.42</v>
      </c>
      <c r="AO883" s="354">
        <v>2.7903812199036917</v>
      </c>
      <c r="AP883" s="354">
        <v>9.6110988251554943</v>
      </c>
      <c r="AQ883" s="354">
        <v>11.906900684931507</v>
      </c>
      <c r="AR883" s="354">
        <v>16.991154551007941</v>
      </c>
      <c r="AS883" s="354">
        <v>7.7264437689969601</v>
      </c>
      <c r="AT883" s="354"/>
      <c r="AU883" s="354">
        <v>12.58</v>
      </c>
      <c r="AV883" s="354">
        <v>8.16</v>
      </c>
      <c r="AW883" s="354">
        <v>8696</v>
      </c>
      <c r="AX883" s="354">
        <v>9024.74</v>
      </c>
      <c r="AY883" s="374">
        <v>8.1592039800995025E-2</v>
      </c>
      <c r="AZ883" s="374">
        <v>1.8018741633199464</v>
      </c>
      <c r="BA883" s="374">
        <v>1.5594125500667555</v>
      </c>
      <c r="BB883" s="374">
        <v>1.8003480396167806</v>
      </c>
      <c r="BC883" s="374">
        <v>1.5594125500667555</v>
      </c>
      <c r="BD883" s="354"/>
      <c r="BE883" s="374">
        <v>4.8936551406413967E-2</v>
      </c>
      <c r="BF883" s="374">
        <v>2.7221921759509649E-2</v>
      </c>
      <c r="BG883" s="354"/>
      <c r="BH883" s="354"/>
      <c r="BI883" s="354"/>
      <c r="BJ883" s="354"/>
      <c r="BK883" s="374">
        <v>-0.29922945205479451</v>
      </c>
      <c r="BL883" s="374">
        <v>-7.0124398073836275E-2</v>
      </c>
      <c r="BM883" s="354">
        <v>0</v>
      </c>
      <c r="BN883" s="354">
        <v>0</v>
      </c>
      <c r="BO883" s="374">
        <v>7.7814569536423836E-2</v>
      </c>
      <c r="BP883" s="374">
        <v>8.2632869275895277E-2</v>
      </c>
      <c r="BQ883" s="374">
        <v>0.12797540870826923</v>
      </c>
      <c r="BR883" s="354"/>
      <c r="BS883" s="354"/>
      <c r="BT883" s="354"/>
      <c r="BU883" s="354"/>
      <c r="BV883" s="354"/>
      <c r="BW883" s="354"/>
      <c r="BX883" s="354"/>
      <c r="BY883" s="354">
        <v>10.79</v>
      </c>
      <c r="BZ883" s="354">
        <v>3.4890510948905109</v>
      </c>
      <c r="CA883" s="354"/>
      <c r="CB883" s="354">
        <v>0.55952353417370182</v>
      </c>
      <c r="CC883" s="354">
        <v>5.1910850034554255</v>
      </c>
      <c r="CD883" s="354"/>
      <c r="CE883" s="354"/>
      <c r="CF883" s="354"/>
      <c r="CG883" s="354"/>
      <c r="CH883" s="353"/>
      <c r="CI883" s="353"/>
    </row>
    <row r="884" spans="1:87" ht="13.5" thickBot="1">
      <c r="A884" s="353" t="s">
        <v>1993</v>
      </c>
      <c r="B884" s="353" t="s">
        <v>1994</v>
      </c>
      <c r="C884" s="353" t="s">
        <v>96</v>
      </c>
      <c r="D884" s="353" t="s">
        <v>197</v>
      </c>
      <c r="E884" s="353" t="s">
        <v>423</v>
      </c>
      <c r="F884" s="353" t="s">
        <v>105</v>
      </c>
      <c r="G884" s="353">
        <v>12</v>
      </c>
      <c r="H884" s="353">
        <v>202112</v>
      </c>
      <c r="I884" s="353">
        <v>20221101</v>
      </c>
      <c r="J884" s="353">
        <v>20230216</v>
      </c>
      <c r="K884" s="354">
        <v>4021.56</v>
      </c>
      <c r="L884" s="354">
        <v>22.42</v>
      </c>
      <c r="M884" s="354">
        <v>179</v>
      </c>
      <c r="N884" s="354">
        <v>1.67</v>
      </c>
      <c r="O884" s="354">
        <v>0.41</v>
      </c>
      <c r="P884" s="354">
        <v>0.38</v>
      </c>
      <c r="Q884" s="354">
        <v>0.38</v>
      </c>
      <c r="R884" s="354">
        <v>0</v>
      </c>
      <c r="S884" s="354">
        <v>23.33</v>
      </c>
      <c r="T884" s="354">
        <v>21.91</v>
      </c>
      <c r="U884" s="354">
        <v>1.07</v>
      </c>
      <c r="V884" s="354">
        <v>0.16</v>
      </c>
      <c r="W884" s="354">
        <v>1.36</v>
      </c>
      <c r="X884" s="354">
        <v>1.87</v>
      </c>
      <c r="Y884" s="374">
        <f t="shared" si="30"/>
        <v>7.5</v>
      </c>
      <c r="Z884" s="374">
        <f t="shared" si="31"/>
        <v>0.375</v>
      </c>
      <c r="AA884" s="354">
        <v>3.95</v>
      </c>
      <c r="AB884" s="354"/>
      <c r="AC884" s="354">
        <v>20.95</v>
      </c>
      <c r="AD884" s="354">
        <v>16.53</v>
      </c>
      <c r="AE884" s="354">
        <v>11.97</v>
      </c>
      <c r="AF884" s="354"/>
      <c r="AG884" s="354">
        <v>3.9972113775794762</v>
      </c>
      <c r="AH884" s="354">
        <v>1.105967651979922</v>
      </c>
      <c r="AI884" s="354">
        <v>1.7490239821528164</v>
      </c>
      <c r="AJ884" s="354">
        <v>0.86279977691020637</v>
      </c>
      <c r="AK884" s="354">
        <v>12.715663265306125</v>
      </c>
      <c r="AL884" s="354">
        <v>61.34</v>
      </c>
      <c r="AM884" s="354">
        <v>2.97</v>
      </c>
      <c r="AN884" s="354">
        <v>5.61</v>
      </c>
      <c r="AO884" s="354">
        <v>5.6316896888516803</v>
      </c>
      <c r="AP884" s="354">
        <v>10.257260482846251</v>
      </c>
      <c r="AQ884" s="354">
        <v>12.87063775510204</v>
      </c>
      <c r="AR884" s="354">
        <v>26.090704589528116</v>
      </c>
      <c r="AS884" s="354">
        <v>1.1801450083658671</v>
      </c>
      <c r="AT884" s="354">
        <v>7.55</v>
      </c>
      <c r="AU884" s="354">
        <v>6.86</v>
      </c>
      <c r="AV884" s="354">
        <v>45.87</v>
      </c>
      <c r="AW884" s="354">
        <v>420.4</v>
      </c>
      <c r="AX884" s="354">
        <v>836.11</v>
      </c>
      <c r="AY884" s="374">
        <v>0.45870922970159611</v>
      </c>
      <c r="AZ884" s="374">
        <v>1.0317460317460321</v>
      </c>
      <c r="BA884" s="374">
        <v>2.9937499999999999</v>
      </c>
      <c r="BB884" s="374">
        <v>1.0298307692307691</v>
      </c>
      <c r="BC884" s="374">
        <v>2.9937499999999999</v>
      </c>
      <c r="BD884" s="354">
        <v>20</v>
      </c>
      <c r="BE884" s="374">
        <v>0.13978203112291926</v>
      </c>
      <c r="BF884" s="374">
        <v>9.8863296440323059E-2</v>
      </c>
      <c r="BG884" s="354">
        <v>16.329999999999998</v>
      </c>
      <c r="BH884" s="354">
        <v>15.34</v>
      </c>
      <c r="BI884" s="354">
        <v>13.86</v>
      </c>
      <c r="BJ884" s="354">
        <v>12.57</v>
      </c>
      <c r="BK884" s="374">
        <v>-0.92729591836734682</v>
      </c>
      <c r="BL884" s="374">
        <v>-0.40574856983396129</v>
      </c>
      <c r="BM884" s="354">
        <v>0</v>
      </c>
      <c r="BN884" s="354">
        <v>0</v>
      </c>
      <c r="BO884" s="374">
        <v>0</v>
      </c>
      <c r="BP884" s="374">
        <v>4.9728761330032463E-2</v>
      </c>
      <c r="BQ884" s="374">
        <v>3.8794953997761082E-2</v>
      </c>
      <c r="BR884" s="354">
        <v>24.2</v>
      </c>
      <c r="BS884" s="354">
        <v>49.6</v>
      </c>
      <c r="BT884" s="354">
        <v>59.1</v>
      </c>
      <c r="BU884" s="354">
        <v>240.4</v>
      </c>
      <c r="BV884" s="354">
        <v>0.6</v>
      </c>
      <c r="BW884" s="354">
        <v>103.68</v>
      </c>
      <c r="BX884" s="354">
        <v>27.67</v>
      </c>
      <c r="BY884" s="354">
        <v>29.86</v>
      </c>
      <c r="BZ884" s="354">
        <v>2.4908212560386471</v>
      </c>
      <c r="CA884" s="354">
        <v>15.14</v>
      </c>
      <c r="CB884" s="354">
        <v>0.32516315448612565</v>
      </c>
      <c r="CC884" s="354">
        <v>0.12350698856416772</v>
      </c>
      <c r="CD884" s="354">
        <v>0.18</v>
      </c>
      <c r="CE884" s="354">
        <v>3.52</v>
      </c>
      <c r="CF884" s="354">
        <v>2.02</v>
      </c>
      <c r="CG884" s="354">
        <v>1.28</v>
      </c>
      <c r="CH884" s="353" t="s">
        <v>100</v>
      </c>
      <c r="CI884" s="353">
        <v>795.4</v>
      </c>
    </row>
    <row r="885" spans="1:87" ht="13.5" thickBot="1">
      <c r="A885" s="353" t="s">
        <v>1995</v>
      </c>
      <c r="B885" s="353" t="s">
        <v>1996</v>
      </c>
      <c r="C885" s="353" t="s">
        <v>96</v>
      </c>
      <c r="D885" s="353" t="s">
        <v>123</v>
      </c>
      <c r="E885" s="353" t="s">
        <v>485</v>
      </c>
      <c r="F885" s="353" t="s">
        <v>105</v>
      </c>
      <c r="G885" s="353">
        <v>12</v>
      </c>
      <c r="H885" s="353">
        <v>202112</v>
      </c>
      <c r="I885" s="353">
        <v>20221123</v>
      </c>
      <c r="J885" s="353">
        <v>20230308</v>
      </c>
      <c r="K885" s="354">
        <v>4548.7700000000004</v>
      </c>
      <c r="L885" s="354">
        <v>1.99</v>
      </c>
      <c r="M885" s="354">
        <v>2286</v>
      </c>
      <c r="N885" s="354">
        <v>0.17</v>
      </c>
      <c r="O885" s="354">
        <v>0.15</v>
      </c>
      <c r="P885" s="354">
        <v>-0.08</v>
      </c>
      <c r="Q885" s="354">
        <v>0.11</v>
      </c>
      <c r="R885" s="354">
        <v>-46.67</v>
      </c>
      <c r="S885" s="354">
        <v>-10</v>
      </c>
      <c r="T885" s="354">
        <v>-9.25</v>
      </c>
      <c r="U885" s="354">
        <v>0.82</v>
      </c>
      <c r="V885" s="354">
        <v>1.07</v>
      </c>
      <c r="W885" s="354">
        <v>0.6</v>
      </c>
      <c r="X885" s="354">
        <v>0.41</v>
      </c>
      <c r="Y885" s="374">
        <f t="shared" si="30"/>
        <v>-0.43925233644859818</v>
      </c>
      <c r="Z885" s="374">
        <f t="shared" si="31"/>
        <v>-0.31666666666666665</v>
      </c>
      <c r="AA885" s="354"/>
      <c r="AB885" s="354"/>
      <c r="AC885" s="354">
        <v>2.4300000000000002</v>
      </c>
      <c r="AD885" s="354">
        <v>3.32</v>
      </c>
      <c r="AE885" s="354">
        <v>4.8099999999999996</v>
      </c>
      <c r="AF885" s="354"/>
      <c r="AG885" s="354">
        <v>23.586112935170704</v>
      </c>
      <c r="AH885" s="354">
        <v>5.4298065432414555</v>
      </c>
      <c r="AI885" s="354">
        <v>-0.43623551260048021</v>
      </c>
      <c r="AJ885" s="354">
        <v>-0.50314270057737565</v>
      </c>
      <c r="AK885" s="354">
        <v>-30.029650547953988</v>
      </c>
      <c r="AL885" s="354">
        <v>1.69</v>
      </c>
      <c r="AM885" s="354">
        <v>0.34</v>
      </c>
      <c r="AN885" s="354">
        <v>0.49</v>
      </c>
      <c r="AO885" s="354">
        <v>0.33823186725284532</v>
      </c>
      <c r="AP885" s="354">
        <v>0.64446115186806441</v>
      </c>
      <c r="AQ885" s="354">
        <v>-18.287312217530118</v>
      </c>
      <c r="AR885" s="354">
        <v>-15.855491911429304</v>
      </c>
      <c r="AS885" s="354">
        <v>20.02302484901119</v>
      </c>
      <c r="AT885" s="354">
        <v>5.85</v>
      </c>
      <c r="AU885" s="354"/>
      <c r="AV885" s="354">
        <v>21.65</v>
      </c>
      <c r="AW885" s="354">
        <v>9703.25</v>
      </c>
      <c r="AX885" s="354">
        <v>8037.76</v>
      </c>
      <c r="AY885" s="374">
        <v>0.22161515141843524</v>
      </c>
      <c r="AZ885" s="374">
        <v>0.36022542774010341</v>
      </c>
      <c r="BA885" s="374">
        <v>0</v>
      </c>
      <c r="BB885" s="374">
        <v>0.27077747989276152</v>
      </c>
      <c r="BC885" s="374">
        <v>0</v>
      </c>
      <c r="BD885" s="354">
        <v>13.69</v>
      </c>
      <c r="BE885" s="374">
        <v>0</v>
      </c>
      <c r="BF885" s="374">
        <v>3.3589809528259046E-2</v>
      </c>
      <c r="BG885" s="354">
        <v>12.16</v>
      </c>
      <c r="BH885" s="354"/>
      <c r="BI885" s="354">
        <v>3.58</v>
      </c>
      <c r="BJ885" s="354"/>
      <c r="BK885" s="374">
        <v>0</v>
      </c>
      <c r="BL885" s="374">
        <v>0</v>
      </c>
      <c r="BM885" s="354">
        <v>15.07</v>
      </c>
      <c r="BN885" s="354"/>
      <c r="BO885" s="374">
        <v>0.56696310917961612</v>
      </c>
      <c r="BP885" s="374">
        <v>0.4144890491024012</v>
      </c>
      <c r="BQ885" s="374">
        <v>-0.25157135028868782</v>
      </c>
      <c r="BR885" s="354">
        <v>3781.33</v>
      </c>
      <c r="BS885" s="354">
        <v>3909.15</v>
      </c>
      <c r="BT885" s="354">
        <v>2898.44</v>
      </c>
      <c r="BU885" s="354">
        <v>1776.93</v>
      </c>
      <c r="BV885" s="354">
        <v>2604.6799999999998</v>
      </c>
      <c r="BW885" s="354">
        <v>45.5</v>
      </c>
      <c r="BX885" s="354">
        <v>20.48</v>
      </c>
      <c r="BY885" s="354">
        <v>21.34</v>
      </c>
      <c r="BZ885" s="354">
        <v>0</v>
      </c>
      <c r="CA885" s="354">
        <v>12.34</v>
      </c>
      <c r="CB885" s="354">
        <v>0.74344447256894219</v>
      </c>
      <c r="CC885" s="354">
        <v>0.48289296847674817</v>
      </c>
      <c r="CD885" s="354">
        <v>0.14000000000000001</v>
      </c>
      <c r="CE885" s="354">
        <v>1.44</v>
      </c>
      <c r="CF885" s="354">
        <v>1.42</v>
      </c>
      <c r="CG885" s="354">
        <v>0.53</v>
      </c>
      <c r="CH885" s="353" t="s">
        <v>100</v>
      </c>
      <c r="CI885" s="355">
        <v>14656.68</v>
      </c>
    </row>
    <row r="886" spans="1:87" ht="13.5" thickBot="1">
      <c r="A886" s="353" t="s">
        <v>1997</v>
      </c>
      <c r="B886" s="353" t="s">
        <v>1998</v>
      </c>
      <c r="C886" s="353" t="s">
        <v>108</v>
      </c>
      <c r="D886" s="353" t="s">
        <v>412</v>
      </c>
      <c r="E886" s="353" t="s">
        <v>974</v>
      </c>
      <c r="F886" s="353" t="s">
        <v>105</v>
      </c>
      <c r="G886" s="353">
        <v>1</v>
      </c>
      <c r="H886" s="353">
        <v>202201</v>
      </c>
      <c r="I886" s="353">
        <v>20221208</v>
      </c>
      <c r="J886" s="353">
        <v>20230404</v>
      </c>
      <c r="K886" s="354">
        <v>41469.07</v>
      </c>
      <c r="L886" s="354">
        <v>325.20999999999998</v>
      </c>
      <c r="M886" s="354">
        <v>127.51</v>
      </c>
      <c r="N886" s="354">
        <v>1.31</v>
      </c>
      <c r="O886" s="354">
        <v>1.96</v>
      </c>
      <c r="P886" s="354">
        <v>4.2699999999999996</v>
      </c>
      <c r="Q886" s="354">
        <v>1.74</v>
      </c>
      <c r="R886" s="354">
        <v>2.04</v>
      </c>
      <c r="S886" s="354">
        <v>18.28</v>
      </c>
      <c r="T886" s="354">
        <v>6.72</v>
      </c>
      <c r="U886" s="354">
        <v>9.0500000000000007</v>
      </c>
      <c r="V886" s="354">
        <v>7.7</v>
      </c>
      <c r="W886" s="354">
        <v>9.93</v>
      </c>
      <c r="X886" s="354">
        <v>11.42</v>
      </c>
      <c r="Y886" s="374">
        <f t="shared" si="30"/>
        <v>0.28961038961038965</v>
      </c>
      <c r="Z886" s="374">
        <f t="shared" si="31"/>
        <v>0.15005035246727094</v>
      </c>
      <c r="AA886" s="354">
        <v>27.42</v>
      </c>
      <c r="AB886" s="354">
        <v>20</v>
      </c>
      <c r="AC886" s="354">
        <v>35.94</v>
      </c>
      <c r="AD886" s="354">
        <v>32.75</v>
      </c>
      <c r="AE886" s="354">
        <v>28.48</v>
      </c>
      <c r="AF886" s="354">
        <v>1.64</v>
      </c>
      <c r="AG886" s="354">
        <v>58.565872748233488</v>
      </c>
      <c r="AH886" s="354">
        <v>9.1717028334810315</v>
      </c>
      <c r="AI886" s="354">
        <v>5.8325791500341149</v>
      </c>
      <c r="AJ886" s="354">
        <v>1.8636823489738139</v>
      </c>
      <c r="AK886" s="354">
        <v>55.076835090719868</v>
      </c>
      <c r="AL886" s="354">
        <v>33.72</v>
      </c>
      <c r="AM886" s="354">
        <v>13.65</v>
      </c>
      <c r="AN886" s="354">
        <v>5.55</v>
      </c>
      <c r="AO886" s="354">
        <v>5.5769479202222128</v>
      </c>
      <c r="AP886" s="354">
        <v>22.165690469563053</v>
      </c>
      <c r="AQ886" s="354">
        <v>55.999038130043914</v>
      </c>
      <c r="AR886" s="354">
        <v>175.25455579868708</v>
      </c>
      <c r="AS886" s="354">
        <v>2.7654398444055808</v>
      </c>
      <c r="AT886" s="354">
        <v>23.83</v>
      </c>
      <c r="AU886" s="354">
        <v>23.83</v>
      </c>
      <c r="AV886" s="354">
        <v>42.14</v>
      </c>
      <c r="AW886" s="354">
        <v>6256.62</v>
      </c>
      <c r="AX886" s="354">
        <v>7981.71</v>
      </c>
      <c r="AY886" s="374">
        <v>0.10619541748088104</v>
      </c>
      <c r="AZ886" s="374">
        <v>-8.7799490703164201E-2</v>
      </c>
      <c r="BA886" s="374">
        <v>-7.7745160891228307E-2</v>
      </c>
      <c r="BB886" s="374">
        <v>-8.6868686868686984E-2</v>
      </c>
      <c r="BC886" s="374">
        <v>-7.7745160891228307E-2</v>
      </c>
      <c r="BD886" s="354">
        <v>41.13</v>
      </c>
      <c r="BE886" s="374">
        <v>0.40248271647952727</v>
      </c>
      <c r="BF886" s="374">
        <v>0.22298495800631379</v>
      </c>
      <c r="BG886" s="354">
        <v>41.13</v>
      </c>
      <c r="BH886" s="354">
        <v>32.9</v>
      </c>
      <c r="BI886" s="354">
        <v>23.4</v>
      </c>
      <c r="BJ886" s="354">
        <v>21.55</v>
      </c>
      <c r="BK886" s="374">
        <v>-0.68047028578036295</v>
      </c>
      <c r="BL886" s="374">
        <v>-6.7768080877442641E-2</v>
      </c>
      <c r="BM886" s="354">
        <v>0</v>
      </c>
      <c r="BN886" s="354">
        <v>0</v>
      </c>
      <c r="BO886" s="374">
        <v>0</v>
      </c>
      <c r="BP886" s="374">
        <v>2.8550936475784564E-2</v>
      </c>
      <c r="BQ886" s="374">
        <v>5.8015264256437993E-3</v>
      </c>
      <c r="BR886" s="354">
        <v>1333.87</v>
      </c>
      <c r="BS886" s="354">
        <v>1558.07</v>
      </c>
      <c r="BT886" s="354">
        <v>1239.51</v>
      </c>
      <c r="BU886" s="354" t="s">
        <v>100</v>
      </c>
      <c r="BV886" s="354">
        <v>975.32</v>
      </c>
      <c r="BW886" s="354">
        <v>65.61</v>
      </c>
      <c r="BX886" s="354">
        <v>15.66</v>
      </c>
      <c r="BY886" s="354">
        <v>15.57</v>
      </c>
      <c r="BZ886" s="354">
        <v>0</v>
      </c>
      <c r="CA886" s="354">
        <v>0</v>
      </c>
      <c r="CB886" s="354">
        <v>0.42758439879490023</v>
      </c>
      <c r="CC886" s="354">
        <v>0.36502889696564561</v>
      </c>
      <c r="CD886" s="354">
        <v>0</v>
      </c>
      <c r="CE886" s="354">
        <v>1.99</v>
      </c>
      <c r="CF886" s="354">
        <v>1.17</v>
      </c>
      <c r="CG886" s="354">
        <v>1.1200000000000001</v>
      </c>
      <c r="CH886" s="353" t="s">
        <v>100</v>
      </c>
      <c r="CI886" s="355">
        <v>2740.05</v>
      </c>
    </row>
    <row r="887" spans="1:87" ht="13.5" thickBot="1">
      <c r="A887" s="353" t="s">
        <v>1999</v>
      </c>
      <c r="B887" s="353" t="s">
        <v>2000</v>
      </c>
      <c r="C887" s="353" t="s">
        <v>96</v>
      </c>
      <c r="D887" s="353" t="s">
        <v>176</v>
      </c>
      <c r="E887" s="353" t="s">
        <v>378</v>
      </c>
      <c r="F887" s="353" t="s">
        <v>99</v>
      </c>
      <c r="G887" s="353">
        <v>12</v>
      </c>
      <c r="H887" s="353">
        <v>202112</v>
      </c>
      <c r="I887" s="353">
        <v>20221102</v>
      </c>
      <c r="J887" s="353">
        <v>20230208</v>
      </c>
      <c r="K887" s="354">
        <v>5617.79</v>
      </c>
      <c r="L887" s="354">
        <v>5.43</v>
      </c>
      <c r="M887" s="354">
        <v>1035</v>
      </c>
      <c r="N887" s="354">
        <v>1</v>
      </c>
      <c r="O887" s="354">
        <v>0.36</v>
      </c>
      <c r="P887" s="354">
        <v>0.17</v>
      </c>
      <c r="Q887" s="354">
        <v>0.22</v>
      </c>
      <c r="R887" s="354">
        <v>-61.11</v>
      </c>
      <c r="S887" s="354">
        <v>-23.91</v>
      </c>
      <c r="T887" s="354">
        <v>-13.83</v>
      </c>
      <c r="U887" s="354">
        <v>1.63</v>
      </c>
      <c r="V887" s="354">
        <v>1.95</v>
      </c>
      <c r="W887" s="354">
        <v>1.28</v>
      </c>
      <c r="X887" s="354">
        <v>0.81</v>
      </c>
      <c r="Y887" s="374">
        <f t="shared" si="30"/>
        <v>-0.34358974358974359</v>
      </c>
      <c r="Z887" s="374">
        <f t="shared" si="31"/>
        <v>-0.3671875</v>
      </c>
      <c r="AA887" s="354">
        <v>11.93</v>
      </c>
      <c r="AB887" s="354"/>
      <c r="AC887" s="354">
        <v>3.33</v>
      </c>
      <c r="AD887" s="354">
        <v>4.24</v>
      </c>
      <c r="AE887" s="354">
        <v>6.7</v>
      </c>
      <c r="AF887" s="354"/>
      <c r="AG887" s="354">
        <v>18.285027301692587</v>
      </c>
      <c r="AH887" s="354">
        <v>2.0027163506145347</v>
      </c>
      <c r="AI887" s="354">
        <v>5.2007454171453844</v>
      </c>
      <c r="AJ887" s="354">
        <v>2.4764984345450309</v>
      </c>
      <c r="AK887" s="354">
        <v>1.0402354981970012</v>
      </c>
      <c r="AL887" s="354">
        <v>0.92</v>
      </c>
      <c r="AM887" s="354">
        <v>0.45</v>
      </c>
      <c r="AN887" s="354">
        <v>0.3</v>
      </c>
      <c r="AO887" s="354">
        <v>1.6660189387314439</v>
      </c>
      <c r="AP887" s="354">
        <v>4.0534542737063308</v>
      </c>
      <c r="AQ887" s="354">
        <v>5.8574683697096219</v>
      </c>
      <c r="AR887" s="354">
        <v>12.30091703467517</v>
      </c>
      <c r="AS887" s="354">
        <v>0.24873559406351048</v>
      </c>
      <c r="AT887" s="354">
        <v>12.15</v>
      </c>
      <c r="AU887" s="354">
        <v>-2.13</v>
      </c>
      <c r="AV887" s="354">
        <v>-4.95</v>
      </c>
      <c r="AW887" s="354">
        <v>19687</v>
      </c>
      <c r="AX887" s="354">
        <v>17558.64</v>
      </c>
      <c r="AY887" s="374">
        <v>-7.5398419713405648E-2</v>
      </c>
      <c r="AZ887" s="374">
        <v>0.76617954070981209</v>
      </c>
      <c r="BA887" s="374">
        <v>1.3528980190755686</v>
      </c>
      <c r="BB887" s="374">
        <v>0.76829268292682928</v>
      </c>
      <c r="BC887" s="374">
        <v>1.3528980190755686</v>
      </c>
      <c r="BD887" s="354">
        <v>13.58</v>
      </c>
      <c r="BE887" s="374">
        <v>9.8477289488525438E-2</v>
      </c>
      <c r="BF887" s="374">
        <v>4.1937950848473578E-2</v>
      </c>
      <c r="BG887" s="354">
        <v>4.3</v>
      </c>
      <c r="BH887" s="354">
        <v>3.46</v>
      </c>
      <c r="BI887" s="354">
        <v>2.91</v>
      </c>
      <c r="BJ887" s="354">
        <v>2.4700000000000002</v>
      </c>
      <c r="BK887" s="374">
        <v>-0.52381856139684946</v>
      </c>
      <c r="BL887" s="374">
        <v>-0.14898785425101216</v>
      </c>
      <c r="BM887" s="354">
        <v>18.420000000000002</v>
      </c>
      <c r="BN887" s="354">
        <v>9.85</v>
      </c>
      <c r="BO887" s="374">
        <v>0.37449137506160673</v>
      </c>
      <c r="BP887" s="374">
        <v>0.37018786517828733</v>
      </c>
      <c r="BQ887" s="374">
        <v>0.45776311174584677</v>
      </c>
      <c r="BR887" s="354">
        <v>4223</v>
      </c>
      <c r="BS887" s="354">
        <v>8242</v>
      </c>
      <c r="BT887" s="354">
        <v>6058</v>
      </c>
      <c r="BU887" s="354">
        <v>27428</v>
      </c>
      <c r="BV887" s="354">
        <v>2033</v>
      </c>
      <c r="BW887" s="354">
        <v>265.02</v>
      </c>
      <c r="BX887" s="354">
        <v>10.95</v>
      </c>
      <c r="BY887" s="354">
        <v>8.9700000000000006</v>
      </c>
      <c r="BZ887" s="354">
        <v>3.1882022471910112</v>
      </c>
      <c r="CA887" s="354">
        <v>63.38</v>
      </c>
      <c r="CB887" s="354">
        <v>0.77056387616980138</v>
      </c>
      <c r="CC887" s="354">
        <v>3.3335960073548727</v>
      </c>
      <c r="CD887" s="354">
        <v>1.73</v>
      </c>
      <c r="CE887" s="354">
        <v>1.08</v>
      </c>
      <c r="CF887" s="354">
        <v>1.61</v>
      </c>
      <c r="CG887" s="354">
        <v>1.39</v>
      </c>
      <c r="CH887" s="353" t="s">
        <v>100</v>
      </c>
      <c r="CI887" s="355">
        <v>11840</v>
      </c>
    </row>
    <row r="888" spans="1:87" ht="13.5" thickBot="1">
      <c r="A888" s="353" t="s">
        <v>2001</v>
      </c>
      <c r="B888" s="353" t="s">
        <v>2002</v>
      </c>
      <c r="C888" s="353" t="s">
        <v>108</v>
      </c>
      <c r="D888" s="353" t="s">
        <v>129</v>
      </c>
      <c r="E888" s="353" t="s">
        <v>299</v>
      </c>
      <c r="F888" s="353" t="s">
        <v>105</v>
      </c>
      <c r="G888" s="353">
        <v>12</v>
      </c>
      <c r="H888" s="353">
        <v>202112</v>
      </c>
      <c r="I888" s="353">
        <v>20221102</v>
      </c>
      <c r="J888" s="353">
        <v>20230301</v>
      </c>
      <c r="K888" s="354">
        <v>6786.81</v>
      </c>
      <c r="L888" s="354">
        <v>119.01</v>
      </c>
      <c r="M888" s="354">
        <v>57</v>
      </c>
      <c r="N888" s="354">
        <v>0.54</v>
      </c>
      <c r="O888" s="354">
        <v>-2.52</v>
      </c>
      <c r="P888" s="354">
        <v>-2.36</v>
      </c>
      <c r="Q888" s="354">
        <v>-2.7</v>
      </c>
      <c r="R888" s="354">
        <v>-21.03</v>
      </c>
      <c r="S888" s="354">
        <v>27.01</v>
      </c>
      <c r="T888" s="354">
        <v>3.12</v>
      </c>
      <c r="U888" s="354">
        <v>-9.2100000000000009</v>
      </c>
      <c r="V888" s="354">
        <v>-8.11</v>
      </c>
      <c r="W888" s="354">
        <v>-9.1</v>
      </c>
      <c r="X888" s="354">
        <v>-10.1</v>
      </c>
      <c r="Y888" s="374">
        <f t="shared" si="30"/>
        <v>0.12207151664611593</v>
      </c>
      <c r="Z888" s="374">
        <f t="shared" si="31"/>
        <v>0.10989010989010994</v>
      </c>
      <c r="AA888" s="354"/>
      <c r="AB888" s="354">
        <v>16.600000000000001</v>
      </c>
      <c r="AC888" s="354"/>
      <c r="AD888" s="354"/>
      <c r="AE888" s="354"/>
      <c r="AF888" s="354"/>
      <c r="AG888" s="354">
        <v>0.59421587728847491</v>
      </c>
      <c r="AH888" s="354">
        <v>-8.6301545464580514</v>
      </c>
      <c r="AI888" s="354">
        <v>-8.5493579518580898</v>
      </c>
      <c r="AJ888" s="354">
        <v>-8.8270503488161474</v>
      </c>
      <c r="AK888" s="354">
        <v>-11.791528740247712</v>
      </c>
      <c r="AL888" s="354"/>
      <c r="AM888" s="354">
        <v>14.92</v>
      </c>
      <c r="AN888" s="354">
        <v>192.9</v>
      </c>
      <c r="AO888" s="354">
        <v>197.93025484084879</v>
      </c>
      <c r="AP888" s="354">
        <v>-15.960270603990956</v>
      </c>
      <c r="AQ888" s="354">
        <v>-13.756974580368889</v>
      </c>
      <c r="AR888" s="354">
        <v>-13.324190457116885</v>
      </c>
      <c r="AS888" s="354">
        <v>16.474731917311072</v>
      </c>
      <c r="AT888" s="354">
        <v>7.98</v>
      </c>
      <c r="AU888" s="354">
        <v>56.8</v>
      </c>
      <c r="AV888" s="354">
        <v>15.88</v>
      </c>
      <c r="AW888" s="354">
        <v>9.1999999999999993</v>
      </c>
      <c r="AX888" s="354">
        <v>47.65</v>
      </c>
      <c r="AY888" s="374">
        <v>0.11865381849561341</v>
      </c>
      <c r="AZ888" s="374">
        <v>8.4443436645940492E-2</v>
      </c>
      <c r="BA888" s="374">
        <v>-0.36649930433730565</v>
      </c>
      <c r="BB888" s="374">
        <v>0.15458937198067629</v>
      </c>
      <c r="BC888" s="374">
        <v>-0.36649930433730565</v>
      </c>
      <c r="BD888" s="354">
        <v>-71.44</v>
      </c>
      <c r="BE888" s="374">
        <v>-0.46613867901664807</v>
      </c>
      <c r="BF888" s="374">
        <v>-0.3783786967379183</v>
      </c>
      <c r="BG888" s="354">
        <v>-46.17</v>
      </c>
      <c r="BH888" s="354">
        <v>-47.29</v>
      </c>
      <c r="BI888" s="354">
        <v>-37.54</v>
      </c>
      <c r="BJ888" s="354">
        <v>-41.45</v>
      </c>
      <c r="BK888" s="374">
        <v>3.2481082032330244E-2</v>
      </c>
      <c r="BL888" s="374">
        <v>-0.46732577767060529</v>
      </c>
      <c r="BM888" s="354">
        <v>0</v>
      </c>
      <c r="BN888" s="354">
        <v>0</v>
      </c>
      <c r="BO888" s="374">
        <v>0</v>
      </c>
      <c r="BP888" s="374">
        <v>-8.5608119695050611E-2</v>
      </c>
      <c r="BQ888" s="374">
        <v>-7.4427068708399227E-2</v>
      </c>
      <c r="BR888" s="354">
        <v>-449.62</v>
      </c>
      <c r="BS888" s="354">
        <v>-431.41</v>
      </c>
      <c r="BT888" s="354">
        <v>-435.63</v>
      </c>
      <c r="BU888" s="354" t="s">
        <v>100</v>
      </c>
      <c r="BV888" s="354">
        <v>-453.81</v>
      </c>
      <c r="BW888" s="354">
        <v>5.17</v>
      </c>
      <c r="BX888" s="354">
        <v>-1473.3</v>
      </c>
      <c r="BY888" s="354">
        <v>-1473.3</v>
      </c>
      <c r="BZ888" s="354">
        <v>-9.1795648917454837</v>
      </c>
      <c r="CA888" s="354">
        <v>54.14</v>
      </c>
      <c r="CB888" s="354">
        <v>0.64540214540371599</v>
      </c>
      <c r="CC888" s="354">
        <v>0.13389641008190944</v>
      </c>
      <c r="CD888" s="354">
        <v>1.18</v>
      </c>
      <c r="CE888" s="354">
        <v>7.56</v>
      </c>
      <c r="CF888" s="354">
        <v>7.28</v>
      </c>
      <c r="CG888" s="354">
        <v>7.05</v>
      </c>
      <c r="CH888" s="353" t="s">
        <v>100</v>
      </c>
      <c r="CI888" s="355">
        <v>1045.43</v>
      </c>
    </row>
    <row r="889" spans="1:87" ht="13.5" thickBot="1">
      <c r="A889" s="353" t="s">
        <v>2003</v>
      </c>
      <c r="B889" s="353" t="s">
        <v>2004</v>
      </c>
      <c r="C889" s="353" t="s">
        <v>96</v>
      </c>
      <c r="D889" s="353" t="s">
        <v>412</v>
      </c>
      <c r="E889" s="353" t="s">
        <v>718</v>
      </c>
      <c r="F889" s="353" t="s">
        <v>99</v>
      </c>
      <c r="G889" s="353">
        <v>12</v>
      </c>
      <c r="H889" s="353">
        <v>202112</v>
      </c>
      <c r="I889" s="353">
        <v>20221019</v>
      </c>
      <c r="J889" s="353">
        <v>20230125</v>
      </c>
      <c r="K889" s="354">
        <v>37176.69</v>
      </c>
      <c r="L889" s="354">
        <v>48.65</v>
      </c>
      <c r="M889" s="354">
        <v>764</v>
      </c>
      <c r="N889" s="354">
        <v>1.17</v>
      </c>
      <c r="O889" s="354">
        <v>-0.2</v>
      </c>
      <c r="P889" s="354">
        <v>-0.09</v>
      </c>
      <c r="Q889" s="354">
        <v>0.09</v>
      </c>
      <c r="R889" s="354">
        <v>-35</v>
      </c>
      <c r="S889" s="354">
        <v>-36</v>
      </c>
      <c r="T889" s="354">
        <v>-33.33</v>
      </c>
      <c r="U889" s="354">
        <v>-1.23</v>
      </c>
      <c r="V889" s="354">
        <v>-1.26</v>
      </c>
      <c r="W889" s="354">
        <v>-1.19</v>
      </c>
      <c r="X889" s="354">
        <v>1.07</v>
      </c>
      <c r="Y889" s="374">
        <f t="shared" si="30"/>
        <v>-5.555555555555558E-2</v>
      </c>
      <c r="Z889" s="374">
        <f t="shared" si="31"/>
        <v>-1.8991596638655464</v>
      </c>
      <c r="AA889" s="354">
        <v>-31.66</v>
      </c>
      <c r="AB889" s="354">
        <v>57.28</v>
      </c>
      <c r="AC889" s="354"/>
      <c r="AD889" s="354"/>
      <c r="AE889" s="354">
        <v>45.68</v>
      </c>
      <c r="AF889" s="354"/>
      <c r="AG889" s="354">
        <v>5.2369109947643979</v>
      </c>
      <c r="AH889" s="354">
        <v>2.4581151832460733</v>
      </c>
      <c r="AI889" s="354">
        <v>-0.6413612565445026</v>
      </c>
      <c r="AJ889" s="354">
        <v>-1.6910994764397906</v>
      </c>
      <c r="AK889" s="354">
        <v>-74.045632653061233</v>
      </c>
      <c r="AL889" s="354">
        <v>151.09</v>
      </c>
      <c r="AM889" s="354">
        <v>9.83</v>
      </c>
      <c r="AN889" s="354">
        <v>9.2899999999999991</v>
      </c>
      <c r="AO889" s="354">
        <v>11.431982004498876</v>
      </c>
      <c r="AP889" s="354">
        <v>11.97678973553286</v>
      </c>
      <c r="AQ889" s="354">
        <v>-93.345632653061244</v>
      </c>
      <c r="AR889" s="354">
        <v>-35.401981424148609</v>
      </c>
      <c r="AS889" s="354">
        <v>7.6387434554973819</v>
      </c>
      <c r="AT889" s="354">
        <v>4.95</v>
      </c>
      <c r="AU889" s="354">
        <v>-30.41</v>
      </c>
      <c r="AV889" s="354">
        <v>17.22</v>
      </c>
      <c r="AW889" s="354">
        <v>4234</v>
      </c>
      <c r="AX889" s="354">
        <v>4169.99</v>
      </c>
      <c r="AY889" s="374">
        <v>0.17220376522702105</v>
      </c>
      <c r="AZ889" s="374">
        <v>0.42967359050445103</v>
      </c>
      <c r="BA889" s="374">
        <v>0.59182464454976302</v>
      </c>
      <c r="BB889" s="374">
        <v>0.43083556418942986</v>
      </c>
      <c r="BC889" s="374">
        <v>0.59182464454976302</v>
      </c>
      <c r="BD889" s="354">
        <v>-25.33</v>
      </c>
      <c r="BE889" s="374">
        <v>-4.2261312092045582E-2</v>
      </c>
      <c r="BF889" s="374">
        <v>8.7728313168589714E-2</v>
      </c>
      <c r="BG889" s="354">
        <v>-5.13</v>
      </c>
      <c r="BH889" s="354">
        <v>4.0999999999999996</v>
      </c>
      <c r="BI889" s="354">
        <v>-4.4000000000000004</v>
      </c>
      <c r="BJ889" s="354">
        <v>3.33</v>
      </c>
      <c r="BK889" s="374">
        <v>1.6367346938775511</v>
      </c>
      <c r="BL889" s="374">
        <v>-0.20044988752811796</v>
      </c>
      <c r="BM889" s="354">
        <v>0</v>
      </c>
      <c r="BN889" s="354">
        <v>2.4300000000000002</v>
      </c>
      <c r="BO889" s="374">
        <v>0</v>
      </c>
      <c r="BP889" s="374">
        <v>5.1760690318931837E-2</v>
      </c>
      <c r="BQ889" s="374">
        <v>-3.5609590996837033E-2</v>
      </c>
      <c r="BR889" s="354">
        <v>-853</v>
      </c>
      <c r="BS889" s="354">
        <v>296</v>
      </c>
      <c r="BT889" s="354">
        <v>246</v>
      </c>
      <c r="BU889" s="354">
        <v>14721</v>
      </c>
      <c r="BV889" s="354">
        <v>-961</v>
      </c>
      <c r="BW889" s="354">
        <v>42.97</v>
      </c>
      <c r="BX889" s="354">
        <v>46.94</v>
      </c>
      <c r="BY889" s="354">
        <v>-23.62</v>
      </c>
      <c r="BZ889" s="354">
        <v>-1.1699846860643186</v>
      </c>
      <c r="CA889" s="354">
        <v>78.47</v>
      </c>
      <c r="CB889" s="354">
        <v>0.82388560249662302</v>
      </c>
      <c r="CC889" s="354">
        <v>2.4763026970411102</v>
      </c>
      <c r="CD889" s="354">
        <v>3.64</v>
      </c>
      <c r="CE889" s="354">
        <v>1.83</v>
      </c>
      <c r="CF889" s="354">
        <v>2.14</v>
      </c>
      <c r="CG889" s="354">
        <v>2.06</v>
      </c>
      <c r="CH889" s="353" t="s">
        <v>100</v>
      </c>
      <c r="CI889" s="355">
        <v>2248</v>
      </c>
    </row>
    <row r="890" spans="1:87" ht="13.5" thickBot="1">
      <c r="A890" s="353" t="s">
        <v>2005</v>
      </c>
      <c r="B890" s="353" t="s">
        <v>2006</v>
      </c>
      <c r="C890" s="353" t="s">
        <v>96</v>
      </c>
      <c r="D890" s="353" t="s">
        <v>143</v>
      </c>
      <c r="E890" s="353" t="s">
        <v>400</v>
      </c>
      <c r="F890" s="353" t="s">
        <v>99</v>
      </c>
      <c r="G890" s="353">
        <v>5</v>
      </c>
      <c r="H890" s="353">
        <v>202205</v>
      </c>
      <c r="I890" s="353">
        <v>20221005</v>
      </c>
      <c r="J890" s="353">
        <v>20230105</v>
      </c>
      <c r="K890" s="354">
        <v>12391.06</v>
      </c>
      <c r="L890" s="354">
        <v>86.15</v>
      </c>
      <c r="M890" s="354">
        <v>144</v>
      </c>
      <c r="N890" s="354">
        <v>0.53</v>
      </c>
      <c r="O890" s="354">
        <v>0.74</v>
      </c>
      <c r="P890" s="354">
        <v>0.74</v>
      </c>
      <c r="Q890" s="354">
        <v>0.78</v>
      </c>
      <c r="R890" s="354">
        <v>44.23</v>
      </c>
      <c r="S890" s="354">
        <v>27.45</v>
      </c>
      <c r="T890" s="354">
        <v>47.28</v>
      </c>
      <c r="U890" s="354">
        <v>2.63</v>
      </c>
      <c r="V890" s="354">
        <v>1.93</v>
      </c>
      <c r="W890" s="354">
        <v>3.03</v>
      </c>
      <c r="X890" s="354">
        <v>3.89</v>
      </c>
      <c r="Y890" s="374">
        <f t="shared" si="30"/>
        <v>0.56994818652849744</v>
      </c>
      <c r="Z890" s="374">
        <f t="shared" si="31"/>
        <v>0.28382838283828393</v>
      </c>
      <c r="AA890" s="354">
        <v>-8.82</v>
      </c>
      <c r="AB890" s="354">
        <v>26.89</v>
      </c>
      <c r="AC890" s="354">
        <v>32.76</v>
      </c>
      <c r="AD890" s="354">
        <v>28.41</v>
      </c>
      <c r="AE890" s="354">
        <v>22.12</v>
      </c>
      <c r="AF890" s="354">
        <v>1.06</v>
      </c>
      <c r="AG890" s="354">
        <v>29.446527777777774</v>
      </c>
      <c r="AH890" s="354">
        <v>2.7986111111111112</v>
      </c>
      <c r="AI890" s="354">
        <v>3.1138888888888889</v>
      </c>
      <c r="AJ890" s="354">
        <v>0.94444444444444442</v>
      </c>
      <c r="AK890" s="354">
        <v>27.936128456735055</v>
      </c>
      <c r="AL890" s="354">
        <v>25.08</v>
      </c>
      <c r="AM890" s="354">
        <v>24.3</v>
      </c>
      <c r="AN890" s="354">
        <v>2.92</v>
      </c>
      <c r="AO890" s="354">
        <v>3.4916067259392025</v>
      </c>
      <c r="AP890" s="354">
        <v>16.570184667039733</v>
      </c>
      <c r="AQ890" s="354">
        <v>33.018421052631581</v>
      </c>
      <c r="AR890" s="354">
        <v>108.86367647058825</v>
      </c>
      <c r="AS890" s="354">
        <v>3.370138888888889</v>
      </c>
      <c r="AT890" s="354">
        <v>3.55</v>
      </c>
      <c r="AU890" s="354">
        <v>3.51</v>
      </c>
      <c r="AV890" s="354">
        <v>11.66</v>
      </c>
      <c r="AW890" s="354">
        <v>4098.8999999999996</v>
      </c>
      <c r="AX890" s="354">
        <v>4698.78</v>
      </c>
      <c r="AY890" s="374">
        <v>-3.2037759729986286E-2</v>
      </c>
      <c r="AZ890" s="374">
        <v>-0.13145668215359388</v>
      </c>
      <c r="BA890" s="374">
        <v>-0.14742323576943797</v>
      </c>
      <c r="BB890" s="374">
        <v>-0.13200000000000003</v>
      </c>
      <c r="BC890" s="374">
        <v>-0.14742323576943797</v>
      </c>
      <c r="BD890" s="354">
        <v>93.98</v>
      </c>
      <c r="BE890" s="374">
        <v>0.14911555629029591</v>
      </c>
      <c r="BF890" s="374">
        <v>9.2074299161507001E-2</v>
      </c>
      <c r="BG890" s="354">
        <v>12.33</v>
      </c>
      <c r="BH890" s="354">
        <v>15.26</v>
      </c>
      <c r="BI890" s="354">
        <v>9.1</v>
      </c>
      <c r="BJ890" s="354">
        <v>11.11</v>
      </c>
      <c r="BK890" s="374">
        <v>-0.69669937555753791</v>
      </c>
      <c r="BL890" s="374">
        <v>-7.3674032497700631E-2</v>
      </c>
      <c r="BM890" s="354">
        <v>1.1399999999999999</v>
      </c>
      <c r="BN890" s="354">
        <v>1.28</v>
      </c>
      <c r="BO890" s="374">
        <v>0.35017369727047143</v>
      </c>
      <c r="BP890" s="374">
        <v>3.2171641695724923E-2</v>
      </c>
      <c r="BQ890" s="374">
        <v>1.0856931192601961E-2</v>
      </c>
      <c r="BR890" s="354">
        <v>444.4</v>
      </c>
      <c r="BS890" s="354">
        <v>636.5</v>
      </c>
      <c r="BT890" s="354">
        <v>496.2</v>
      </c>
      <c r="BU890" s="354">
        <v>2695.8</v>
      </c>
      <c r="BV890" s="354">
        <v>200.9</v>
      </c>
      <c r="BW890" s="354">
        <v>-36.78</v>
      </c>
      <c r="BX890" s="354">
        <v>9.5</v>
      </c>
      <c r="BY890" s="354">
        <v>9.02</v>
      </c>
      <c r="BZ890" s="354">
        <v>3.4016341923318669</v>
      </c>
      <c r="CA890" s="354">
        <v>84.11</v>
      </c>
      <c r="CB890" s="354">
        <v>0.88434587386897068</v>
      </c>
      <c r="CC890" s="354">
        <v>2.5505316172355905</v>
      </c>
      <c r="CD890" s="354">
        <v>5.29</v>
      </c>
      <c r="CE890" s="354">
        <v>2.09</v>
      </c>
      <c r="CF890" s="354">
        <v>1.55</v>
      </c>
      <c r="CG890" s="354">
        <v>0.91</v>
      </c>
      <c r="CH890" s="353" t="s">
        <v>100</v>
      </c>
      <c r="CI890" s="353">
        <v>360.5</v>
      </c>
    </row>
    <row r="891" spans="1:87" ht="13.5" thickBot="1">
      <c r="A891" s="353" t="s">
        <v>2007</v>
      </c>
      <c r="B891" s="353" t="s">
        <v>2008</v>
      </c>
      <c r="C891" s="353" t="s">
        <v>96</v>
      </c>
      <c r="D891" s="353" t="s">
        <v>197</v>
      </c>
      <c r="E891" s="353" t="s">
        <v>283</v>
      </c>
      <c r="F891" s="353" t="s">
        <v>99</v>
      </c>
      <c r="G891" s="353">
        <v>12</v>
      </c>
      <c r="H891" s="353">
        <v>202112</v>
      </c>
      <c r="I891" s="353">
        <v>20221028</v>
      </c>
      <c r="J891" s="353">
        <v>20230127</v>
      </c>
      <c r="K891" s="354">
        <v>26271.38</v>
      </c>
      <c r="L891" s="354">
        <v>80.680000000000007</v>
      </c>
      <c r="M891" s="354">
        <v>326</v>
      </c>
      <c r="N891" s="354">
        <v>1.23</v>
      </c>
      <c r="O891" s="354">
        <v>2.96</v>
      </c>
      <c r="P891" s="354">
        <v>1.0900000000000001</v>
      </c>
      <c r="Q891" s="354">
        <v>1.74</v>
      </c>
      <c r="R891" s="354">
        <v>-33.78</v>
      </c>
      <c r="S891" s="354">
        <v>4.43</v>
      </c>
      <c r="T891" s="354">
        <v>-5.03</v>
      </c>
      <c r="U891" s="354">
        <v>14.78</v>
      </c>
      <c r="V891" s="354">
        <v>18.48</v>
      </c>
      <c r="W891" s="354">
        <v>12.24</v>
      </c>
      <c r="X891" s="354">
        <v>9.5500000000000007</v>
      </c>
      <c r="Y891" s="374">
        <f t="shared" si="30"/>
        <v>-0.33766233766233766</v>
      </c>
      <c r="Z891" s="374">
        <f t="shared" si="31"/>
        <v>-0.21977124183006536</v>
      </c>
      <c r="AA891" s="354">
        <v>8.7100000000000009</v>
      </c>
      <c r="AB891" s="354">
        <v>8</v>
      </c>
      <c r="AC891" s="354">
        <v>5.46</v>
      </c>
      <c r="AD891" s="354">
        <v>6.59</v>
      </c>
      <c r="AE891" s="354">
        <v>8.4499999999999993</v>
      </c>
      <c r="AF891" s="354">
        <v>0.82</v>
      </c>
      <c r="AG891" s="354">
        <v>162.80674846625766</v>
      </c>
      <c r="AH891" s="354">
        <v>13.009202453987729</v>
      </c>
      <c r="AI891" s="354">
        <v>23.29447852760736</v>
      </c>
      <c r="AJ891" s="354">
        <v>16.880368098159508</v>
      </c>
      <c r="AK891" s="354">
        <v>3.4308559388991311</v>
      </c>
      <c r="AL891" s="354">
        <v>3.56</v>
      </c>
      <c r="AM891" s="354">
        <v>2.15</v>
      </c>
      <c r="AN891" s="354">
        <v>0.49</v>
      </c>
      <c r="AO891" s="354">
        <v>0.70568911917098442</v>
      </c>
      <c r="AP891" s="354">
        <v>5.4368485992161419</v>
      </c>
      <c r="AQ891" s="354">
        <v>4.9321108770081645</v>
      </c>
      <c r="AR891" s="354">
        <v>6.8061875340723246</v>
      </c>
      <c r="AS891" s="354">
        <v>4.5398773006134974</v>
      </c>
      <c r="AT891" s="354">
        <v>37.479999999999997</v>
      </c>
      <c r="AU891" s="354">
        <v>5.52</v>
      </c>
      <c r="AV891" s="354">
        <v>66.37</v>
      </c>
      <c r="AW891" s="354">
        <v>46173</v>
      </c>
      <c r="AX891" s="354">
        <v>50783.01</v>
      </c>
      <c r="AY891" s="374">
        <v>0.66371203113176958</v>
      </c>
      <c r="AZ891" s="374">
        <v>2.9408450704225353</v>
      </c>
      <c r="BA891" s="374">
        <v>3.3444515715202052</v>
      </c>
      <c r="BB891" s="374">
        <v>2.9551886792452828</v>
      </c>
      <c r="BC891" s="374">
        <v>3.3444515715202052</v>
      </c>
      <c r="BD891" s="354">
        <v>39.880000000000003</v>
      </c>
      <c r="BE891" s="374">
        <v>0.19146134386803895</v>
      </c>
      <c r="BF891" s="374">
        <v>0.11814357745772627</v>
      </c>
      <c r="BG891" s="354">
        <v>20.93</v>
      </c>
      <c r="BH891" s="354">
        <v>21.43</v>
      </c>
      <c r="BI891" s="354">
        <v>13.2</v>
      </c>
      <c r="BJ891" s="354">
        <v>13.73</v>
      </c>
      <c r="BK891" s="374">
        <v>-0.27534895970503026</v>
      </c>
      <c r="BL891" s="374">
        <v>-3.9397079604333488E-2</v>
      </c>
      <c r="BM891" s="354">
        <v>5.9</v>
      </c>
      <c r="BN891" s="354">
        <v>4.78</v>
      </c>
      <c r="BO891" s="374">
        <v>0.76099976420655502</v>
      </c>
      <c r="BP891" s="374">
        <v>0.16277780848332996</v>
      </c>
      <c r="BQ891" s="374">
        <v>0.21121581704403791</v>
      </c>
      <c r="BR891" s="354">
        <v>7305</v>
      </c>
      <c r="BS891" s="354">
        <v>8733</v>
      </c>
      <c r="BT891" s="354">
        <v>7532</v>
      </c>
      <c r="BU891" s="354">
        <v>11246</v>
      </c>
      <c r="BV891" s="354">
        <v>5610</v>
      </c>
      <c r="BW891" s="354">
        <v>295.07</v>
      </c>
      <c r="BX891" s="354">
        <v>8.0299999999999994</v>
      </c>
      <c r="BY891" s="354">
        <v>9.2100000000000009</v>
      </c>
      <c r="BZ891" s="354">
        <v>15.56338028169014</v>
      </c>
      <c r="CA891" s="354">
        <v>46.38</v>
      </c>
      <c r="CB891" s="354">
        <v>0.66553396727960323</v>
      </c>
      <c r="CC891" s="354">
        <v>1.6475540717085209</v>
      </c>
      <c r="CD891" s="354">
        <v>0.86</v>
      </c>
      <c r="CE891" s="354">
        <v>1.61</v>
      </c>
      <c r="CF891" s="354">
        <v>1.01</v>
      </c>
      <c r="CG891" s="354">
        <v>0.35</v>
      </c>
      <c r="CH891" s="353" t="s">
        <v>100</v>
      </c>
      <c r="CI891" s="355">
        <v>11872</v>
      </c>
    </row>
    <row r="892" spans="1:87" ht="13.5" thickBot="1">
      <c r="A892" s="353" t="s">
        <v>2009</v>
      </c>
      <c r="B892" s="353" t="s">
        <v>2010</v>
      </c>
      <c r="C892" s="353" t="s">
        <v>108</v>
      </c>
      <c r="D892" s="353" t="s">
        <v>97</v>
      </c>
      <c r="E892" s="353" t="s">
        <v>277</v>
      </c>
      <c r="F892" s="353" t="s">
        <v>105</v>
      </c>
      <c r="G892" s="353">
        <v>12</v>
      </c>
      <c r="H892" s="353">
        <v>202112</v>
      </c>
      <c r="I892" s="353">
        <v>20221107</v>
      </c>
      <c r="J892" s="353">
        <v>20230214</v>
      </c>
      <c r="K892" s="354">
        <v>4096.6099999999997</v>
      </c>
      <c r="L892" s="354">
        <v>11.35</v>
      </c>
      <c r="M892" s="354">
        <v>361</v>
      </c>
      <c r="N892" s="354">
        <v>1.58</v>
      </c>
      <c r="O892" s="354">
        <v>0.08</v>
      </c>
      <c r="P892" s="354">
        <v>-0.1</v>
      </c>
      <c r="Q892" s="354">
        <v>0.16</v>
      </c>
      <c r="R892" s="354">
        <v>37.5</v>
      </c>
      <c r="S892" s="354">
        <v>340</v>
      </c>
      <c r="T892" s="354">
        <v>144.38</v>
      </c>
      <c r="U892" s="354">
        <v>-1.65</v>
      </c>
      <c r="V892" s="354">
        <v>-0.24</v>
      </c>
      <c r="W892" s="354">
        <v>-0.32</v>
      </c>
      <c r="X892" s="354">
        <v>0.54</v>
      </c>
      <c r="Y892" s="374">
        <f t="shared" si="30"/>
        <v>0.33333333333333348</v>
      </c>
      <c r="Z892" s="374">
        <f t="shared" si="31"/>
        <v>-2.6875</v>
      </c>
      <c r="AA892" s="354"/>
      <c r="AB892" s="354"/>
      <c r="AC892" s="354">
        <v>29.1</v>
      </c>
      <c r="AD892" s="354"/>
      <c r="AE892" s="354">
        <v>21.08</v>
      </c>
      <c r="AF892" s="354"/>
      <c r="AG892" s="354">
        <v>10.912527561308131</v>
      </c>
      <c r="AH892" s="354">
        <v>-3.5203911601837983</v>
      </c>
      <c r="AI892" s="354">
        <v>-0.64504681915854556</v>
      </c>
      <c r="AJ892" s="354">
        <v>-0.93931743333389439</v>
      </c>
      <c r="AK892" s="354">
        <v>-17.192550479462479</v>
      </c>
      <c r="AL892" s="354"/>
      <c r="AM892" s="354">
        <v>5.35</v>
      </c>
      <c r="AN892" s="354">
        <v>1.05</v>
      </c>
      <c r="AO892" s="354">
        <v>1.2565464068054195</v>
      </c>
      <c r="AP892" s="354">
        <v>-4.4773533932382552</v>
      </c>
      <c r="AQ892" s="354">
        <v>-21.257522537998216</v>
      </c>
      <c r="AR892" s="354">
        <v>-14.597937619084592</v>
      </c>
      <c r="AS892" s="354">
        <v>5.0028276639792635</v>
      </c>
      <c r="AT892" s="354">
        <v>2.12</v>
      </c>
      <c r="AU892" s="354">
        <v>6.06</v>
      </c>
      <c r="AV892" s="354">
        <v>35.68</v>
      </c>
      <c r="AW892" s="354">
        <v>3208.32</v>
      </c>
      <c r="AX892" s="354">
        <v>4075.4</v>
      </c>
      <c r="AY892" s="374">
        <v>0.35676778389981567</v>
      </c>
      <c r="AZ892" s="374">
        <v>0.42416352275171337</v>
      </c>
      <c r="BA892" s="374">
        <v>0.40143620097966026</v>
      </c>
      <c r="BB892" s="374">
        <v>0.4616755793226382</v>
      </c>
      <c r="BC892" s="374">
        <v>0.40143620097966026</v>
      </c>
      <c r="BD892" s="354">
        <v>-54.39</v>
      </c>
      <c r="BE892" s="374">
        <v>-0.61250610768138369</v>
      </c>
      <c r="BF892" s="374">
        <v>-0.27769480969945393</v>
      </c>
      <c r="BG892" s="354">
        <v>-31.55</v>
      </c>
      <c r="BH892" s="354">
        <v>-72.09</v>
      </c>
      <c r="BI892" s="354">
        <v>-12.18</v>
      </c>
      <c r="BJ892" s="354">
        <v>-36.950000000000003</v>
      </c>
      <c r="BK892" s="374">
        <v>0.45620039574680904</v>
      </c>
      <c r="BL892" s="374">
        <v>-2.6966311198033149E-2</v>
      </c>
      <c r="BM892" s="354">
        <v>0</v>
      </c>
      <c r="BN892" s="354">
        <v>0</v>
      </c>
      <c r="BO892" s="374">
        <v>0</v>
      </c>
      <c r="BP892" s="374">
        <v>-0.31743833725733078</v>
      </c>
      <c r="BQ892" s="374">
        <v>-8.4699498046338542E-2</v>
      </c>
      <c r="BR892" s="354">
        <v>-999.28</v>
      </c>
      <c r="BS892" s="354">
        <v>-821.78</v>
      </c>
      <c r="BT892" s="354">
        <v>-629.29</v>
      </c>
      <c r="BU892" s="354">
        <v>655.16999999999996</v>
      </c>
      <c r="BV892" s="354">
        <v>-1062.1400000000001</v>
      </c>
      <c r="BW892" s="354">
        <v>39.4</v>
      </c>
      <c r="BX892" s="354">
        <v>-32.26</v>
      </c>
      <c r="BY892" s="354">
        <v>-14.79</v>
      </c>
      <c r="BZ892" s="354">
        <v>-40.204838009835115</v>
      </c>
      <c r="CA892" s="354">
        <v>51.56</v>
      </c>
      <c r="CB892" s="354">
        <v>0.83358846794455699</v>
      </c>
      <c r="CC892" s="354">
        <v>-0.85618238941862912</v>
      </c>
      <c r="CD892" s="354">
        <v>1.06</v>
      </c>
      <c r="CE892" s="354">
        <v>0.89</v>
      </c>
      <c r="CF892" s="354">
        <v>1.1000000000000001</v>
      </c>
      <c r="CG892" s="354">
        <v>1.1000000000000001</v>
      </c>
      <c r="CH892" s="353" t="s">
        <v>100</v>
      </c>
      <c r="CI892" s="355">
        <v>1341.21</v>
      </c>
    </row>
    <row r="893" spans="1:87" ht="13.5" thickBot="1">
      <c r="A893" s="353" t="s">
        <v>2011</v>
      </c>
      <c r="B893" s="353" t="s">
        <v>2012</v>
      </c>
      <c r="C893" s="353" t="s">
        <v>96</v>
      </c>
      <c r="D893" s="353" t="s">
        <v>123</v>
      </c>
      <c r="E893" s="353" t="s">
        <v>533</v>
      </c>
      <c r="F893" s="353" t="s">
        <v>105</v>
      </c>
      <c r="G893" s="353">
        <v>12</v>
      </c>
      <c r="H893" s="353">
        <v>202112</v>
      </c>
      <c r="I893" s="353">
        <v>20221027</v>
      </c>
      <c r="J893" s="353">
        <v>20230223</v>
      </c>
      <c r="K893" s="354">
        <v>36830.15</v>
      </c>
      <c r="L893" s="354">
        <v>2.19</v>
      </c>
      <c r="M893" s="354">
        <v>16817</v>
      </c>
      <c r="N893" s="354">
        <v>1.29</v>
      </c>
      <c r="O893" s="354">
        <v>0.08</v>
      </c>
      <c r="P893" s="354">
        <v>7.0000000000000007E-2</v>
      </c>
      <c r="Q893" s="354"/>
      <c r="R893" s="354">
        <v>0</v>
      </c>
      <c r="S893" s="354">
        <v>57.14</v>
      </c>
      <c r="T893" s="354">
        <v>-2.38</v>
      </c>
      <c r="U893" s="354">
        <v>0.28999999999999998</v>
      </c>
      <c r="V893" s="354">
        <v>0.45</v>
      </c>
      <c r="W893" s="354">
        <v>0.35</v>
      </c>
      <c r="X893" s="354">
        <v>0.39</v>
      </c>
      <c r="Y893" s="374">
        <f t="shared" ref="Y893:Y956" si="32">(W893/V893)-1</f>
        <v>-0.22222222222222232</v>
      </c>
      <c r="Z893" s="374">
        <f t="shared" ref="Z893:Z956" si="33">(X893/W893)-1</f>
        <v>0.11428571428571432</v>
      </c>
      <c r="AA893" s="354"/>
      <c r="AB893" s="354">
        <v>1.26</v>
      </c>
      <c r="AC893" s="354">
        <v>7.55</v>
      </c>
      <c r="AD893" s="354">
        <v>6.32</v>
      </c>
      <c r="AE893" s="354">
        <v>5.62</v>
      </c>
      <c r="AF893" s="354">
        <v>5.01</v>
      </c>
      <c r="AG893" s="354">
        <v>1.4567259120400986</v>
      </c>
      <c r="AH893" s="354">
        <v>0.35842843778562339</v>
      </c>
      <c r="AI893" s="354">
        <v>1.5661178671362748</v>
      </c>
      <c r="AJ893" s="354">
        <v>0</v>
      </c>
      <c r="AK893" s="354">
        <v>1.0161431865342008</v>
      </c>
      <c r="AL893" s="354">
        <v>3.41</v>
      </c>
      <c r="AM893" s="354">
        <v>0.68</v>
      </c>
      <c r="AN893" s="354">
        <v>1.2</v>
      </c>
      <c r="AO893" s="354">
        <v>1.4136292415065117</v>
      </c>
      <c r="AP893" s="354">
        <v>5.1975256175180631</v>
      </c>
      <c r="AQ893" s="354">
        <v>1.3148884827459415</v>
      </c>
      <c r="AR893" s="354">
        <v>0</v>
      </c>
      <c r="AS893" s="354">
        <v>4.7618896163748943</v>
      </c>
      <c r="AT893" s="354">
        <v>3.2</v>
      </c>
      <c r="AU893" s="354">
        <v>5.49</v>
      </c>
      <c r="AV893" s="354">
        <v>18.37</v>
      </c>
      <c r="AW893" s="354">
        <v>51488.61</v>
      </c>
      <c r="AX893" s="354">
        <v>21119.360000000001</v>
      </c>
      <c r="AY893" s="374">
        <v>0.28347158428737917</v>
      </c>
      <c r="AZ893" s="374">
        <v>3.3884673748103187</v>
      </c>
      <c r="BA893" s="374">
        <v>0</v>
      </c>
      <c r="BB893" s="374">
        <v>5.25</v>
      </c>
      <c r="BC893" s="374">
        <v>0</v>
      </c>
      <c r="BD893" s="354">
        <v>8.41</v>
      </c>
      <c r="BE893" s="374">
        <v>0</v>
      </c>
      <c r="BF893" s="374">
        <v>7.1518004932121732E-3</v>
      </c>
      <c r="BG893" s="354">
        <v>3.13</v>
      </c>
      <c r="BH893" s="354">
        <v>4.83</v>
      </c>
      <c r="BI893" s="354">
        <v>0.47</v>
      </c>
      <c r="BJ893" s="354">
        <v>0.85</v>
      </c>
      <c r="BK893" s="374">
        <v>4.7091710568756051E-2</v>
      </c>
      <c r="BL893" s="374">
        <v>5.0628034214379287E-2</v>
      </c>
      <c r="BM893" s="354">
        <v>3.34</v>
      </c>
      <c r="BN893" s="354">
        <v>3.39</v>
      </c>
      <c r="BO893" s="374">
        <v>0.21588688798817104</v>
      </c>
      <c r="BP893" s="374">
        <v>0.22522837613775504</v>
      </c>
      <c r="BQ893" s="374">
        <v>0</v>
      </c>
      <c r="BR893" s="354">
        <v>14155.28</v>
      </c>
      <c r="BS893" s="354">
        <v>18039.939999999999</v>
      </c>
      <c r="BT893" s="354">
        <v>11399.18</v>
      </c>
      <c r="BU893" s="354">
        <v>116416</v>
      </c>
      <c r="BV893" s="354">
        <v>7953.58</v>
      </c>
      <c r="BW893" s="354">
        <v>369.98</v>
      </c>
      <c r="BX893" s="354">
        <v>17.87</v>
      </c>
      <c r="BY893" s="354">
        <v>17.87</v>
      </c>
      <c r="BZ893" s="354">
        <v>0</v>
      </c>
      <c r="CA893" s="354">
        <v>64.069999999999993</v>
      </c>
      <c r="CB893" s="354">
        <v>0.94806601248485323</v>
      </c>
      <c r="CC893" s="354">
        <v>-0.30471738206544835</v>
      </c>
      <c r="CD893" s="354">
        <v>1.78</v>
      </c>
      <c r="CE893" s="354">
        <v>1.41</v>
      </c>
      <c r="CF893" s="354">
        <v>1.46</v>
      </c>
      <c r="CG893" s="354">
        <v>0.56000000000000005</v>
      </c>
      <c r="CH893" s="353" t="s">
        <v>100</v>
      </c>
      <c r="CI893" s="355">
        <v>73089.31</v>
      </c>
    </row>
    <row r="894" spans="1:87" ht="13.5" thickBot="1">
      <c r="A894" s="353" t="s">
        <v>2013</v>
      </c>
      <c r="B894" s="353" t="s">
        <v>2014</v>
      </c>
      <c r="C894" s="353" t="s">
        <v>96</v>
      </c>
      <c r="D894" s="353" t="s">
        <v>123</v>
      </c>
      <c r="E894" s="353" t="s">
        <v>231</v>
      </c>
      <c r="F894" s="353" t="s">
        <v>105</v>
      </c>
      <c r="G894" s="353">
        <v>12</v>
      </c>
      <c r="H894" s="353">
        <v>202112</v>
      </c>
      <c r="I894" s="353">
        <v>20221101</v>
      </c>
      <c r="J894" s="353">
        <v>20230201</v>
      </c>
      <c r="K894" s="354">
        <v>17216.509999999998</v>
      </c>
      <c r="L894" s="354">
        <v>1280</v>
      </c>
      <c r="M894" s="354">
        <v>13</v>
      </c>
      <c r="N894" s="354">
        <v>0.77</v>
      </c>
      <c r="O894" s="354">
        <v>17.66</v>
      </c>
      <c r="P894" s="354">
        <v>18.57</v>
      </c>
      <c r="Q894" s="354">
        <v>18.760000000000002</v>
      </c>
      <c r="R894" s="354">
        <v>-25.42</v>
      </c>
      <c r="S894" s="354">
        <v>-35.700000000000003</v>
      </c>
      <c r="T894" s="354">
        <v>-24.65</v>
      </c>
      <c r="U894" s="354">
        <v>53.99</v>
      </c>
      <c r="V894" s="354">
        <v>58.75</v>
      </c>
      <c r="W894" s="354">
        <v>65.87</v>
      </c>
      <c r="X894" s="354">
        <v>85.48</v>
      </c>
      <c r="Y894" s="374">
        <f t="shared" si="32"/>
        <v>0.1211914893617021</v>
      </c>
      <c r="Z894" s="374">
        <f t="shared" si="33"/>
        <v>0.29770760589039003</v>
      </c>
      <c r="AA894" s="354">
        <v>45.36</v>
      </c>
      <c r="AB894" s="354"/>
      <c r="AC894" s="354">
        <v>23.71</v>
      </c>
      <c r="AD894" s="354">
        <v>19.43</v>
      </c>
      <c r="AE894" s="354">
        <v>14.97</v>
      </c>
      <c r="AF894" s="354"/>
      <c r="AG894" s="354">
        <v>848.9629165437924</v>
      </c>
      <c r="AH894" s="354">
        <v>-2.4110881745797701</v>
      </c>
      <c r="AI894" s="354">
        <v>186.66300501327044</v>
      </c>
      <c r="AJ894" s="354">
        <v>166.47920967266293</v>
      </c>
      <c r="AK894" s="354">
        <v>6.7149888640809632</v>
      </c>
      <c r="AL894" s="354">
        <v>15.33</v>
      </c>
      <c r="AM894" s="354">
        <v>1.46</v>
      </c>
      <c r="AN894" s="354">
        <v>1.53</v>
      </c>
      <c r="AO894" s="354">
        <v>1.5277139757921026</v>
      </c>
      <c r="AP894" s="354">
        <v>48.256331427819049</v>
      </c>
      <c r="AQ894" s="354">
        <v>6.9482033273865405</v>
      </c>
      <c r="AR894" s="354">
        <v>7.7905974871176253</v>
      </c>
      <c r="AS894" s="354">
        <v>1304.3269684458862</v>
      </c>
      <c r="AT894" s="354">
        <v>874.83</v>
      </c>
      <c r="AU894" s="354">
        <v>17.04</v>
      </c>
      <c r="AV894" s="354">
        <v>31.96</v>
      </c>
      <c r="AW894" s="354">
        <v>12846.42</v>
      </c>
      <c r="AX894" s="354">
        <v>13050.09</v>
      </c>
      <c r="AY894" s="374">
        <v>0.33868559837812329</v>
      </c>
      <c r="AZ894" s="374">
        <v>1.9717081479847551</v>
      </c>
      <c r="BA894" s="374">
        <v>0</v>
      </c>
      <c r="BB894" s="374">
        <v>2.1780132926172082</v>
      </c>
      <c r="BC894" s="374">
        <v>0</v>
      </c>
      <c r="BD894" s="354">
        <v>6.44</v>
      </c>
      <c r="BE894" s="374">
        <v>0</v>
      </c>
      <c r="BF894" s="374">
        <v>-6.9977318781286281E-4</v>
      </c>
      <c r="BG894" s="354">
        <v>4.53</v>
      </c>
      <c r="BH894" s="354">
        <v>3.89</v>
      </c>
      <c r="BI894" s="354">
        <v>1.71</v>
      </c>
      <c r="BJ894" s="354">
        <v>1.51</v>
      </c>
      <c r="BK894" s="374">
        <v>-0.10812959610916242</v>
      </c>
      <c r="BL894" s="374">
        <v>-2.3774648983229577E-2</v>
      </c>
      <c r="BM894" s="354">
        <v>0</v>
      </c>
      <c r="BN894" s="354">
        <v>0</v>
      </c>
      <c r="BO894" s="374">
        <v>0</v>
      </c>
      <c r="BP894" s="374">
        <v>-1.9235768561556756E-3</v>
      </c>
      <c r="BQ894" s="374">
        <v>0.13281785300665602</v>
      </c>
      <c r="BR894" s="354">
        <v>3315.77</v>
      </c>
      <c r="BS894" s="354">
        <v>3652.17</v>
      </c>
      <c r="BT894" s="354">
        <v>1141.26</v>
      </c>
      <c r="BU894" s="354">
        <v>4361.2700000000004</v>
      </c>
      <c r="BV894" s="354">
        <v>2425</v>
      </c>
      <c r="BW894" s="354">
        <v>197.17</v>
      </c>
      <c r="BX894" s="354">
        <v>-0.28999999999999998</v>
      </c>
      <c r="BY894" s="354">
        <v>7.4</v>
      </c>
      <c r="BZ894" s="354">
        <v>0</v>
      </c>
      <c r="CA894" s="354">
        <v>27.31</v>
      </c>
      <c r="CB894" s="354">
        <v>0.73417179259027343</v>
      </c>
      <c r="CC894" s="354">
        <v>1.6197100034013978</v>
      </c>
      <c r="CD894" s="354">
        <v>0.35</v>
      </c>
      <c r="CE894" s="354">
        <v>0.66</v>
      </c>
      <c r="CF894" s="354">
        <v>0.65</v>
      </c>
      <c r="CG894" s="354">
        <v>0.27</v>
      </c>
      <c r="CH894" s="353">
        <v>591.89</v>
      </c>
      <c r="CI894" s="355">
        <v>14126.02</v>
      </c>
    </row>
    <row r="895" spans="1:87" ht="13.5" thickBot="1">
      <c r="A895" s="353" t="s">
        <v>2015</v>
      </c>
      <c r="B895" s="353" t="s">
        <v>2016</v>
      </c>
      <c r="C895" s="353" t="s">
        <v>96</v>
      </c>
      <c r="D895" s="353" t="s">
        <v>147</v>
      </c>
      <c r="E895" s="353" t="s">
        <v>1070</v>
      </c>
      <c r="F895" s="353" t="s">
        <v>105</v>
      </c>
      <c r="G895" s="353">
        <v>1</v>
      </c>
      <c r="H895" s="353">
        <v>202201</v>
      </c>
      <c r="I895" s="353">
        <v>20221117</v>
      </c>
      <c r="J895" s="353">
        <v>20230228</v>
      </c>
      <c r="K895" s="354">
        <v>5693.35</v>
      </c>
      <c r="L895" s="354">
        <v>21</v>
      </c>
      <c r="M895" s="354">
        <v>271</v>
      </c>
      <c r="N895" s="354">
        <v>1.72</v>
      </c>
      <c r="O895" s="354">
        <v>0.19</v>
      </c>
      <c r="P895" s="354">
        <v>1.64</v>
      </c>
      <c r="Q895" s="354">
        <v>0.88</v>
      </c>
      <c r="R895" s="354">
        <v>173.68</v>
      </c>
      <c r="S895" s="354">
        <v>17.649999999999999</v>
      </c>
      <c r="T895" s="354">
        <v>61.38</v>
      </c>
      <c r="U895" s="354">
        <v>5.05</v>
      </c>
      <c r="V895" s="354">
        <v>4.9000000000000004</v>
      </c>
      <c r="W895" s="354">
        <v>4.2</v>
      </c>
      <c r="X895" s="354">
        <v>3.95</v>
      </c>
      <c r="Y895" s="374">
        <f t="shared" si="32"/>
        <v>-0.1428571428571429</v>
      </c>
      <c r="Z895" s="374">
        <f t="shared" si="33"/>
        <v>-5.9523809523809534E-2</v>
      </c>
      <c r="AA895" s="354">
        <v>-1.53</v>
      </c>
      <c r="AB895" s="354">
        <v>12</v>
      </c>
      <c r="AC895" s="354">
        <v>4.16</v>
      </c>
      <c r="AD895" s="354">
        <v>5</v>
      </c>
      <c r="AE895" s="354">
        <v>5.32</v>
      </c>
      <c r="AF895" s="354">
        <v>0.42</v>
      </c>
      <c r="AG895" s="354">
        <v>94.51838235294116</v>
      </c>
      <c r="AH895" s="354">
        <v>5.1911764705882355</v>
      </c>
      <c r="AI895" s="354">
        <v>8.672794117647058</v>
      </c>
      <c r="AJ895" s="354">
        <v>4.2794117647058822</v>
      </c>
      <c r="AK895" s="354">
        <v>2.3521831284442563</v>
      </c>
      <c r="AL895" s="354">
        <v>2.35</v>
      </c>
      <c r="AM895" s="354">
        <v>1.64</v>
      </c>
      <c r="AN895" s="354">
        <v>0.23</v>
      </c>
      <c r="AO895" s="354">
        <v>0.44302773347854835</v>
      </c>
      <c r="AP895" s="354">
        <v>3.9438365650969529</v>
      </c>
      <c r="AQ895" s="354">
        <v>4.8282323018228066</v>
      </c>
      <c r="AR895" s="354">
        <v>9.7850515463917525</v>
      </c>
      <c r="AS895" s="354">
        <v>1.1985294117647058</v>
      </c>
      <c r="AT895" s="354">
        <v>12.82</v>
      </c>
      <c r="AU895" s="354">
        <v>-2.2200000000000002</v>
      </c>
      <c r="AV895" s="354">
        <v>41.01</v>
      </c>
      <c r="AW895" s="354">
        <v>24460</v>
      </c>
      <c r="AX895" s="354">
        <v>24488.639999999999</v>
      </c>
      <c r="AY895" s="374">
        <v>-0.28557893490189884</v>
      </c>
      <c r="AZ895" s="374">
        <v>-7.9929078014184398</v>
      </c>
      <c r="BA895" s="374">
        <v>-5.6134020618556697</v>
      </c>
      <c r="BB895" s="374">
        <v>-7.9670329670329672</v>
      </c>
      <c r="BC895" s="374">
        <v>-5.6134020618556697</v>
      </c>
      <c r="BD895" s="354">
        <v>42.58</v>
      </c>
      <c r="BE895" s="374">
        <v>0.18011665360842691</v>
      </c>
      <c r="BF895" s="374">
        <v>7.9339214474349606E-2</v>
      </c>
      <c r="BG895" s="354">
        <v>22.61</v>
      </c>
      <c r="BH895" s="354">
        <v>10.66</v>
      </c>
      <c r="BI895" s="354">
        <v>8.56</v>
      </c>
      <c r="BJ895" s="354">
        <v>4.83</v>
      </c>
      <c r="BK895" s="374">
        <v>-0.50657058075455696</v>
      </c>
      <c r="BL895" s="374">
        <v>-4.6481776809677543E-2</v>
      </c>
      <c r="BM895" s="354">
        <v>3</v>
      </c>
      <c r="BN895" s="354">
        <v>3.79</v>
      </c>
      <c r="BO895" s="374">
        <v>0.12116713881019828</v>
      </c>
      <c r="BP895" s="374">
        <v>0.25446943483275664</v>
      </c>
      <c r="BQ895" s="374">
        <v>0.20977508650519031</v>
      </c>
      <c r="BR895" s="354">
        <v>2122</v>
      </c>
      <c r="BS895" s="354">
        <v>3066</v>
      </c>
      <c r="BT895" s="354">
        <v>2612</v>
      </c>
      <c r="BU895" s="354">
        <v>3295</v>
      </c>
      <c r="BV895" s="354">
        <v>1430</v>
      </c>
      <c r="BW895" s="354">
        <v>136.26</v>
      </c>
      <c r="BX895" s="354">
        <v>5.68</v>
      </c>
      <c r="BY895" s="354">
        <v>5.96</v>
      </c>
      <c r="BZ895" s="354">
        <v>11.430939226519335</v>
      </c>
      <c r="CA895" s="354">
        <v>46.3</v>
      </c>
      <c r="CB895" s="354">
        <v>0.8093801426220516</v>
      </c>
      <c r="CC895" s="354">
        <v>2.0225069252077561</v>
      </c>
      <c r="CD895" s="354">
        <v>0.86</v>
      </c>
      <c r="CE895" s="354">
        <v>1.0900000000000001</v>
      </c>
      <c r="CF895" s="354">
        <v>0.44</v>
      </c>
      <c r="CG895" s="354">
        <v>0.38</v>
      </c>
      <c r="CH895" s="353" t="s">
        <v>100</v>
      </c>
      <c r="CI895" s="355">
        <v>3621</v>
      </c>
    </row>
    <row r="896" spans="1:87" ht="13.5" thickBot="1">
      <c r="A896" s="353" t="s">
        <v>2017</v>
      </c>
      <c r="B896" s="353" t="s">
        <v>2018</v>
      </c>
      <c r="C896" s="353" t="s">
        <v>96</v>
      </c>
      <c r="D896" s="353" t="s">
        <v>103</v>
      </c>
      <c r="E896" s="353" t="s">
        <v>2019</v>
      </c>
      <c r="F896" s="353" t="s">
        <v>99</v>
      </c>
      <c r="G896" s="353">
        <v>9</v>
      </c>
      <c r="H896" s="353">
        <v>202209</v>
      </c>
      <c r="I896" s="353">
        <v>20221102</v>
      </c>
      <c r="J896" s="353">
        <v>20230126</v>
      </c>
      <c r="K896" s="354">
        <v>29532.17</v>
      </c>
      <c r="L896" s="354">
        <v>257.14999999999998</v>
      </c>
      <c r="M896" s="354">
        <v>115</v>
      </c>
      <c r="N896" s="354">
        <v>1.46</v>
      </c>
      <c r="O896" s="354">
        <v>2.94</v>
      </c>
      <c r="P896" s="354">
        <v>1.76</v>
      </c>
      <c r="Q896" s="354">
        <v>2.5</v>
      </c>
      <c r="R896" s="354">
        <v>3.4</v>
      </c>
      <c r="S896" s="354">
        <v>15.15</v>
      </c>
      <c r="T896" s="354">
        <v>-0.33</v>
      </c>
      <c r="U896" s="354">
        <v>9.5</v>
      </c>
      <c r="V896" s="354">
        <v>9.4</v>
      </c>
      <c r="W896" s="354">
        <v>10.64</v>
      </c>
      <c r="X896" s="354">
        <v>11.64</v>
      </c>
      <c r="Y896" s="374">
        <f t="shared" si="32"/>
        <v>0.13191489361702136</v>
      </c>
      <c r="Z896" s="374">
        <f t="shared" si="33"/>
        <v>9.3984962406014949E-2</v>
      </c>
      <c r="AA896" s="354">
        <v>3.75</v>
      </c>
      <c r="AB896" s="354">
        <v>8.06</v>
      </c>
      <c r="AC896" s="354">
        <v>27.07</v>
      </c>
      <c r="AD896" s="354">
        <v>24.16</v>
      </c>
      <c r="AE896" s="354">
        <v>22.09</v>
      </c>
      <c r="AF896" s="354">
        <v>3</v>
      </c>
      <c r="AG896" s="354">
        <v>67.227225040614925</v>
      </c>
      <c r="AH896" s="354">
        <v>8.0755140434592594</v>
      </c>
      <c r="AI896" s="354">
        <v>7.1303964912801083</v>
      </c>
      <c r="AJ896" s="354">
        <v>5.9080675580768238</v>
      </c>
      <c r="AK896" s="354">
        <v>35.491714985202279</v>
      </c>
      <c r="AL896" s="354">
        <v>22.04</v>
      </c>
      <c r="AM896" s="354">
        <v>9.84</v>
      </c>
      <c r="AN896" s="354">
        <v>3.81</v>
      </c>
      <c r="AO896" s="354">
        <v>4.240184862161744</v>
      </c>
      <c r="AP896" s="354">
        <v>22.712265740143568</v>
      </c>
      <c r="AQ896" s="354">
        <v>39.977561176430569</v>
      </c>
      <c r="AR896" s="354">
        <v>48.248578598709678</v>
      </c>
      <c r="AS896" s="354">
        <v>4.2508632708919318</v>
      </c>
      <c r="AT896" s="354">
        <v>26.13</v>
      </c>
      <c r="AU896" s="354">
        <v>2.4700000000000002</v>
      </c>
      <c r="AV896" s="354">
        <v>10.9</v>
      </c>
      <c r="AW896" s="354">
        <v>7760.4</v>
      </c>
      <c r="AX896" s="354">
        <v>8444.31</v>
      </c>
      <c r="AY896" s="374">
        <v>0.10546936712060412</v>
      </c>
      <c r="AZ896" s="374">
        <v>0.32704709790893099</v>
      </c>
      <c r="BA896" s="374">
        <v>9.1715976331360943E-2</v>
      </c>
      <c r="BB896" s="374">
        <v>0.32959495352227264</v>
      </c>
      <c r="BC896" s="374">
        <v>9.1715976331360943E-2</v>
      </c>
      <c r="BD896" s="354">
        <v>38.840000000000003</v>
      </c>
      <c r="BE896" s="374">
        <v>0.18580672093508663</v>
      </c>
      <c r="BF896" s="374">
        <v>9.4575263526332359E-2</v>
      </c>
      <c r="BG896" s="354">
        <v>17.98</v>
      </c>
      <c r="BH896" s="354">
        <v>28.69</v>
      </c>
      <c r="BI896" s="354">
        <v>10.33</v>
      </c>
      <c r="BJ896" s="354">
        <v>13.72</v>
      </c>
      <c r="BK896" s="374">
        <v>-0.17142510023083465</v>
      </c>
      <c r="BL896" s="374">
        <v>-1.8182052471522089E-2</v>
      </c>
      <c r="BM896" s="354">
        <v>1.84</v>
      </c>
      <c r="BN896" s="354">
        <v>1.92</v>
      </c>
      <c r="BO896" s="374">
        <v>0.56219331370950443</v>
      </c>
      <c r="BP896" s="374">
        <v>3.1910198930964792E-2</v>
      </c>
      <c r="BQ896" s="374">
        <v>2.334558643093541E-2</v>
      </c>
      <c r="BR896" s="354">
        <v>1196.8</v>
      </c>
      <c r="BS896" s="354">
        <v>1435.7</v>
      </c>
      <c r="BT896" s="354">
        <v>1346.6</v>
      </c>
      <c r="BU896" s="354">
        <v>2867.8</v>
      </c>
      <c r="BV896" s="354">
        <v>932.2</v>
      </c>
      <c r="BW896" s="354">
        <v>-31.36</v>
      </c>
      <c r="BX896" s="354">
        <v>12.01</v>
      </c>
      <c r="BY896" s="354">
        <v>14.31</v>
      </c>
      <c r="BZ896" s="354">
        <v>10.838474025974026</v>
      </c>
      <c r="CA896" s="354">
        <v>48.74</v>
      </c>
      <c r="CB896" s="354">
        <v>0.71960366958833322</v>
      </c>
      <c r="CC896" s="354">
        <v>2.5485229155162892</v>
      </c>
      <c r="CD896" s="354">
        <v>0.95</v>
      </c>
      <c r="CE896" s="354">
        <v>1.01</v>
      </c>
      <c r="CF896" s="354">
        <v>0.72</v>
      </c>
      <c r="CG896" s="354">
        <v>0.23</v>
      </c>
      <c r="CH896" s="353" t="s">
        <v>100</v>
      </c>
      <c r="CI896" s="355">
        <v>3016.7</v>
      </c>
    </row>
    <row r="897" spans="1:87" ht="13.5" thickBot="1">
      <c r="A897" s="353" t="s">
        <v>2020</v>
      </c>
      <c r="B897" s="353" t="s">
        <v>2021</v>
      </c>
      <c r="C897" s="353" t="s">
        <v>96</v>
      </c>
      <c r="D897" s="353" t="s">
        <v>123</v>
      </c>
      <c r="E897" s="353" t="s">
        <v>263</v>
      </c>
      <c r="F897" s="353" t="s">
        <v>99</v>
      </c>
      <c r="G897" s="353">
        <v>12</v>
      </c>
      <c r="H897" s="353">
        <v>202112</v>
      </c>
      <c r="I897" s="353">
        <v>20221026</v>
      </c>
      <c r="J897" s="353">
        <v>20230201</v>
      </c>
      <c r="K897" s="354">
        <v>18611.43</v>
      </c>
      <c r="L897" s="354">
        <v>161.16999999999999</v>
      </c>
      <c r="M897" s="354">
        <v>115</v>
      </c>
      <c r="N897" s="354">
        <v>0.75</v>
      </c>
      <c r="O897" s="354">
        <v>2.09</v>
      </c>
      <c r="P897" s="354">
        <v>2.2799999999999998</v>
      </c>
      <c r="Q897" s="354">
        <v>2.2400000000000002</v>
      </c>
      <c r="R897" s="354">
        <v>4.78</v>
      </c>
      <c r="S897" s="354">
        <v>1</v>
      </c>
      <c r="T897" s="354">
        <v>2.5</v>
      </c>
      <c r="U897" s="354">
        <v>8.08</v>
      </c>
      <c r="V897" s="354">
        <v>6.98</v>
      </c>
      <c r="W897" s="354">
        <v>8.4600000000000009</v>
      </c>
      <c r="X897" s="354">
        <v>9.17</v>
      </c>
      <c r="Y897" s="374">
        <f t="shared" si="32"/>
        <v>0.21203438395415475</v>
      </c>
      <c r="Z897" s="374">
        <f t="shared" si="33"/>
        <v>8.3924349881796534E-2</v>
      </c>
      <c r="AA897" s="354">
        <v>5.43</v>
      </c>
      <c r="AB897" s="354">
        <v>2</v>
      </c>
      <c r="AC897" s="354">
        <v>19.95</v>
      </c>
      <c r="AD897" s="354">
        <v>19.059999999999999</v>
      </c>
      <c r="AE897" s="354">
        <v>17.57</v>
      </c>
      <c r="AF897" s="354">
        <v>9.5299999999999994</v>
      </c>
      <c r="AG897" s="354">
        <v>4.0255561923617984</v>
      </c>
      <c r="AH897" s="354">
        <v>5.5704423487729899</v>
      </c>
      <c r="AI897" s="354">
        <v>8.8924086906684732</v>
      </c>
      <c r="AJ897" s="354">
        <v>9.8366591986661795</v>
      </c>
      <c r="AK897" s="354">
        <v>17.72298209430955</v>
      </c>
      <c r="AL897" s="354">
        <v>17.28</v>
      </c>
      <c r="AM897" s="354">
        <v>3.03</v>
      </c>
      <c r="AN897" s="354">
        <v>9.52</v>
      </c>
      <c r="AO897" s="354">
        <v>48.814228118427437</v>
      </c>
      <c r="AP897" s="354">
        <v>41.7689044018842</v>
      </c>
      <c r="AQ897" s="354">
        <v>22.097996742289304</v>
      </c>
      <c r="AR897" s="354">
        <v>19.976743557827273</v>
      </c>
      <c r="AS897" s="354">
        <v>0.33863040344570067</v>
      </c>
      <c r="AT897" s="354">
        <v>53.27</v>
      </c>
      <c r="AU897" s="354">
        <v>4.55</v>
      </c>
      <c r="AV897" s="354">
        <v>5.97</v>
      </c>
      <c r="AW897" s="354">
        <v>1778.08</v>
      </c>
      <c r="AX897" s="354">
        <v>2010.56</v>
      </c>
      <c r="AY897" s="374">
        <v>5.9653727329938781E-2</v>
      </c>
      <c r="AZ897" s="374">
        <v>1.0936100281610592</v>
      </c>
      <c r="BA897" s="374">
        <v>8.7377459866717508E-2</v>
      </c>
      <c r="BB897" s="374">
        <v>1.1779566435148361</v>
      </c>
      <c r="BC897" s="374">
        <v>8.7377459866717508E-2</v>
      </c>
      <c r="BD897" s="354">
        <v>10.6</v>
      </c>
      <c r="BE897" s="374">
        <v>1.9306281378884765E-2</v>
      </c>
      <c r="BF897" s="374">
        <v>5.6576835161264633E-2</v>
      </c>
      <c r="BG897" s="354">
        <v>6.11</v>
      </c>
      <c r="BH897" s="354">
        <v>3.44</v>
      </c>
      <c r="BI897" s="354">
        <v>5.78</v>
      </c>
      <c r="BJ897" s="354">
        <v>3.26</v>
      </c>
      <c r="BK897" s="374">
        <v>0</v>
      </c>
      <c r="BL897" s="374">
        <v>0</v>
      </c>
      <c r="BM897" s="354">
        <v>3.1</v>
      </c>
      <c r="BN897" s="354">
        <v>3.11</v>
      </c>
      <c r="BO897" s="374">
        <v>0.83925112357185949</v>
      </c>
      <c r="BP897" s="374">
        <v>3.5345446375463135E-2</v>
      </c>
      <c r="BQ897" s="374">
        <v>6.2415350245343781E-2</v>
      </c>
      <c r="BR897" s="354">
        <v>720.01</v>
      </c>
      <c r="BS897" s="354">
        <v>1260.08</v>
      </c>
      <c r="BT897" s="354">
        <v>1073.8599999999999</v>
      </c>
      <c r="BU897" s="354">
        <v>4516.6899999999996</v>
      </c>
      <c r="BV897" s="354">
        <v>533.79</v>
      </c>
      <c r="BW897" s="354">
        <v>109.36</v>
      </c>
      <c r="BX897" s="354">
        <v>32.14</v>
      </c>
      <c r="BY897" s="354">
        <v>33.32</v>
      </c>
      <c r="BZ897" s="354">
        <v>0.84515731426260343</v>
      </c>
      <c r="CA897" s="354">
        <v>42.35</v>
      </c>
      <c r="CB897" s="354">
        <v>0.45565563293096878</v>
      </c>
      <c r="CC897" s="354">
        <v>8.2695083504378264</v>
      </c>
      <c r="CD897" s="354">
        <v>0.73</v>
      </c>
      <c r="CE897" s="354">
        <v>0.08</v>
      </c>
      <c r="CF897" s="354">
        <v>0.22</v>
      </c>
      <c r="CG897" s="354">
        <v>0.22</v>
      </c>
      <c r="CH897" s="353">
        <v>0.01</v>
      </c>
      <c r="CI897" s="355">
        <v>6153.9</v>
      </c>
    </row>
    <row r="898" spans="1:87" ht="13.5" thickBot="1">
      <c r="A898" s="353" t="s">
        <v>2022</v>
      </c>
      <c r="B898" s="353" t="s">
        <v>2023</v>
      </c>
      <c r="C898" s="353" t="s">
        <v>96</v>
      </c>
      <c r="D898" s="353" t="s">
        <v>176</v>
      </c>
      <c r="E898" s="353" t="s">
        <v>2024</v>
      </c>
      <c r="F898" s="353" t="s">
        <v>105</v>
      </c>
      <c r="G898" s="353">
        <v>12</v>
      </c>
      <c r="H898" s="353">
        <v>202112</v>
      </c>
      <c r="I898" s="353">
        <v>20221020</v>
      </c>
      <c r="J898" s="353">
        <v>20230207</v>
      </c>
      <c r="K898" s="354">
        <v>4234.16</v>
      </c>
      <c r="L898" s="354">
        <v>83.75</v>
      </c>
      <c r="M898" s="354">
        <v>51</v>
      </c>
      <c r="N898" s="354">
        <v>1.71</v>
      </c>
      <c r="O898" s="354">
        <v>2.1800000000000002</v>
      </c>
      <c r="P898" s="354">
        <v>2.14</v>
      </c>
      <c r="Q898" s="354">
        <v>1.52</v>
      </c>
      <c r="R898" s="354">
        <v>1.38</v>
      </c>
      <c r="S898" s="354">
        <v>0.87</v>
      </c>
      <c r="T898" s="354">
        <v>8.0500000000000007</v>
      </c>
      <c r="U898" s="354">
        <v>8.6199999999999992</v>
      </c>
      <c r="V898" s="354">
        <v>7.13</v>
      </c>
      <c r="W898" s="354">
        <v>8.56</v>
      </c>
      <c r="X898" s="354">
        <v>6.92</v>
      </c>
      <c r="Y898" s="374">
        <f t="shared" si="32"/>
        <v>0.200561009817672</v>
      </c>
      <c r="Z898" s="374">
        <f t="shared" si="33"/>
        <v>-0.19158878504672905</v>
      </c>
      <c r="AA898" s="354">
        <v>-4.5599999999999996</v>
      </c>
      <c r="AB898" s="354">
        <v>9.1999999999999993</v>
      </c>
      <c r="AC898" s="354">
        <v>9.7200000000000006</v>
      </c>
      <c r="AD898" s="354">
        <v>9.7799999999999994</v>
      </c>
      <c r="AE898" s="354">
        <v>12.11</v>
      </c>
      <c r="AF898" s="354">
        <v>1.06</v>
      </c>
      <c r="AG898" s="354">
        <v>394.59574468085106</v>
      </c>
      <c r="AH898" s="354">
        <v>8.4371373307543518</v>
      </c>
      <c r="AI898" s="354">
        <v>10.659574468085106</v>
      </c>
      <c r="AJ898" s="354">
        <v>9.1044487427466159</v>
      </c>
      <c r="AK898" s="354">
        <v>7.8051896207584841</v>
      </c>
      <c r="AL898" s="354">
        <v>9.58</v>
      </c>
      <c r="AM898" s="354">
        <v>1.79</v>
      </c>
      <c r="AN898" s="354">
        <v>0.21</v>
      </c>
      <c r="AO898" s="354">
        <v>0.23955373861553092</v>
      </c>
      <c r="AP898" s="354">
        <v>6.4592122653978326</v>
      </c>
      <c r="AQ898" s="354">
        <v>8.8677916893485751</v>
      </c>
      <c r="AR898" s="354">
        <v>10.382494157637559</v>
      </c>
      <c r="AS898" s="354">
        <v>10.203094777562862</v>
      </c>
      <c r="AT898" s="354">
        <v>46.71</v>
      </c>
      <c r="AU898" s="354">
        <v>-2.13</v>
      </c>
      <c r="AV898" s="354">
        <v>15.13</v>
      </c>
      <c r="AW898" s="354">
        <v>20724.400000000001</v>
      </c>
      <c r="AX898" s="354">
        <v>19831.400000000001</v>
      </c>
      <c r="AY898" s="374">
        <v>0.15129159491139382</v>
      </c>
      <c r="AZ898" s="374">
        <v>15.067226890756302</v>
      </c>
      <c r="BA898" s="374">
        <v>2.1204690831556503</v>
      </c>
      <c r="BB898" s="374">
        <v>16.097560975609756</v>
      </c>
      <c r="BC898" s="374">
        <v>2.1204690831556503</v>
      </c>
      <c r="BD898" s="354">
        <v>18.63</v>
      </c>
      <c r="BE898" s="374">
        <v>0.15766149650588035</v>
      </c>
      <c r="BF898" s="374">
        <v>5.4504560789703858E-2</v>
      </c>
      <c r="BG898" s="354">
        <v>14.38</v>
      </c>
      <c r="BH898" s="354">
        <v>12.16</v>
      </c>
      <c r="BI898" s="354">
        <v>4.91</v>
      </c>
      <c r="BJ898" s="354">
        <v>4.79</v>
      </c>
      <c r="BK898" s="374">
        <v>-0.14589003810560697</v>
      </c>
      <c r="BL898" s="374">
        <v>-3.9410605570424397E-3</v>
      </c>
      <c r="BM898" s="354">
        <v>3.25</v>
      </c>
      <c r="BN898" s="354">
        <v>2.5299999999999998</v>
      </c>
      <c r="BO898" s="374">
        <v>0.32238422741861533</v>
      </c>
      <c r="BP898" s="374">
        <v>0.10140790061002826</v>
      </c>
      <c r="BQ898" s="374">
        <v>0.1094284704657045</v>
      </c>
      <c r="BR898" s="354">
        <v>585.4</v>
      </c>
      <c r="BS898" s="354">
        <v>658.8</v>
      </c>
      <c r="BT898" s="354">
        <v>474.08</v>
      </c>
      <c r="BU898" s="354">
        <v>565.70000000000005</v>
      </c>
      <c r="BV898" s="354">
        <v>382.4</v>
      </c>
      <c r="BW898" s="354">
        <v>1506.72</v>
      </c>
      <c r="BX898" s="354">
        <v>2.14</v>
      </c>
      <c r="BY898" s="354">
        <v>2.27</v>
      </c>
      <c r="BZ898" s="354">
        <v>15.792682926829269</v>
      </c>
      <c r="CA898" s="354">
        <v>26.76</v>
      </c>
      <c r="CB898" s="354">
        <v>0.71758463929694161</v>
      </c>
      <c r="CC898" s="354">
        <v>0.77398889770023793</v>
      </c>
      <c r="CD898" s="354">
        <v>0.37</v>
      </c>
      <c r="CE898" s="354">
        <v>1.22</v>
      </c>
      <c r="CF898" s="354">
        <v>1.1100000000000001</v>
      </c>
      <c r="CG898" s="354">
        <v>0.17</v>
      </c>
      <c r="CH898" s="353" t="s">
        <v>100</v>
      </c>
      <c r="CI898" s="355">
        <v>2531.6999999999998</v>
      </c>
    </row>
    <row r="899" spans="1:87" ht="13.5" thickBot="1">
      <c r="A899" s="353" t="s">
        <v>2025</v>
      </c>
      <c r="B899" s="353" t="s">
        <v>2026</v>
      </c>
      <c r="C899" s="353" t="s">
        <v>108</v>
      </c>
      <c r="D899" s="353" t="s">
        <v>97</v>
      </c>
      <c r="E899" s="353" t="s">
        <v>185</v>
      </c>
      <c r="F899" s="353" t="s">
        <v>105</v>
      </c>
      <c r="G899" s="353">
        <v>12</v>
      </c>
      <c r="H899" s="353">
        <v>202112</v>
      </c>
      <c r="I899" s="353">
        <v>20221025</v>
      </c>
      <c r="J899" s="353">
        <v>20230207</v>
      </c>
      <c r="K899" s="354">
        <v>7465.16</v>
      </c>
      <c r="L899" s="354">
        <v>119.64</v>
      </c>
      <c r="M899" s="354">
        <v>62</v>
      </c>
      <c r="N899" s="354">
        <v>1.66</v>
      </c>
      <c r="O899" s="354">
        <v>0.56999999999999995</v>
      </c>
      <c r="P899" s="354">
        <v>0.49</v>
      </c>
      <c r="Q899" s="354">
        <v>0.56999999999999995</v>
      </c>
      <c r="R899" s="354">
        <v>15.79</v>
      </c>
      <c r="S899" s="354">
        <v>30.19</v>
      </c>
      <c r="T899" s="354">
        <v>26.41</v>
      </c>
      <c r="U899" s="354">
        <v>1.76</v>
      </c>
      <c r="V899" s="354">
        <v>2.13</v>
      </c>
      <c r="W899" s="354">
        <v>2.44</v>
      </c>
      <c r="X899" s="354">
        <v>2.59</v>
      </c>
      <c r="Y899" s="374">
        <f t="shared" si="32"/>
        <v>0.14553990610328649</v>
      </c>
      <c r="Z899" s="374">
        <f t="shared" si="33"/>
        <v>6.1475409836065475E-2</v>
      </c>
      <c r="AA899" s="354">
        <v>0.93</v>
      </c>
      <c r="AB899" s="354"/>
      <c r="AC899" s="354">
        <v>49.24</v>
      </c>
      <c r="AD899" s="354">
        <v>48.97</v>
      </c>
      <c r="AE899" s="354">
        <v>46.13</v>
      </c>
      <c r="AF899" s="354"/>
      <c r="AG899" s="354">
        <v>11.830185966257668</v>
      </c>
      <c r="AH899" s="354">
        <v>1.7841417433537832</v>
      </c>
      <c r="AI899" s="354">
        <v>2.6282112730061349</v>
      </c>
      <c r="AJ899" s="354">
        <v>2.5321926124744376</v>
      </c>
      <c r="AK899" s="354">
        <v>45.293162396279754</v>
      </c>
      <c r="AL899" s="354">
        <v>63.72</v>
      </c>
      <c r="AM899" s="354">
        <v>37.68</v>
      </c>
      <c r="AN899" s="354">
        <v>10.08</v>
      </c>
      <c r="AO899" s="354">
        <v>9.8194843580134368</v>
      </c>
      <c r="AP899" s="354">
        <v>49.578831422980151</v>
      </c>
      <c r="AQ899" s="354">
        <v>44.199767058752016</v>
      </c>
      <c r="AR899" s="354">
        <v>45.875785860752707</v>
      </c>
      <c r="AS899" s="354">
        <v>3.1482457822085887</v>
      </c>
      <c r="AT899" s="354">
        <v>3.18</v>
      </c>
      <c r="AU899" s="354">
        <v>4.42</v>
      </c>
      <c r="AV899" s="354">
        <v>13.18</v>
      </c>
      <c r="AW899" s="354">
        <v>663.64</v>
      </c>
      <c r="AX899" s="354">
        <v>751.63</v>
      </c>
      <c r="AY899" s="374">
        <v>0.131778120374097</v>
      </c>
      <c r="AZ899" s="374">
        <v>0.26629986244841813</v>
      </c>
      <c r="BA899" s="374">
        <v>0.17772946055180999</v>
      </c>
      <c r="BB899" s="374">
        <v>0.27007299270072982</v>
      </c>
      <c r="BC899" s="374">
        <v>0.17772946055180999</v>
      </c>
      <c r="BD899" s="354">
        <v>51.06</v>
      </c>
      <c r="BE899" s="374">
        <v>0.58564934192564211</v>
      </c>
      <c r="BF899" s="374">
        <v>0.2169591563552152</v>
      </c>
      <c r="BG899" s="354">
        <v>51.06</v>
      </c>
      <c r="BH899" s="354">
        <v>58.74</v>
      </c>
      <c r="BI899" s="354">
        <v>21.47</v>
      </c>
      <c r="BJ899" s="354">
        <v>26.73</v>
      </c>
      <c r="BK899" s="374">
        <v>-3.6533843956110749E-2</v>
      </c>
      <c r="BL899" s="374">
        <v>-8.1164117627198756E-3</v>
      </c>
      <c r="BM899" s="354">
        <v>0</v>
      </c>
      <c r="BN899" s="354">
        <v>0</v>
      </c>
      <c r="BO899" s="374">
        <v>0</v>
      </c>
      <c r="BP899" s="374">
        <v>1.4987749860162828E-2</v>
      </c>
      <c r="BQ899" s="374">
        <v>2.1271779338662949E-2</v>
      </c>
      <c r="BR899" s="354">
        <v>134.07</v>
      </c>
      <c r="BS899" s="354">
        <v>141.99</v>
      </c>
      <c r="BT899" s="354">
        <v>118.58</v>
      </c>
      <c r="BU899" s="354" t="s">
        <v>100</v>
      </c>
      <c r="BV899" s="354">
        <v>110.47</v>
      </c>
      <c r="BW899" s="354">
        <v>26.63</v>
      </c>
      <c r="BX899" s="354">
        <v>15.08</v>
      </c>
      <c r="BY899" s="354">
        <v>15.08</v>
      </c>
      <c r="BZ899" s="354">
        <v>606</v>
      </c>
      <c r="CA899" s="354">
        <v>0</v>
      </c>
      <c r="CB899" s="354">
        <v>0.61506375323234619</v>
      </c>
      <c r="CC899" s="354">
        <v>-1.2264603803432499</v>
      </c>
      <c r="CD899" s="354">
        <v>0</v>
      </c>
      <c r="CE899" s="354">
        <v>1.29</v>
      </c>
      <c r="CF899" s="354">
        <v>1.64</v>
      </c>
      <c r="CG899" s="354">
        <v>1.1299999999999999</v>
      </c>
      <c r="CH899" s="353" t="s">
        <v>100</v>
      </c>
      <c r="CI899" s="353">
        <v>250.64</v>
      </c>
    </row>
    <row r="900" spans="1:87" ht="13.5" thickBot="1">
      <c r="A900" s="353" t="s">
        <v>2027</v>
      </c>
      <c r="B900" s="353" t="s">
        <v>2028</v>
      </c>
      <c r="C900" s="353" t="s">
        <v>96</v>
      </c>
      <c r="D900" s="353" t="s">
        <v>412</v>
      </c>
      <c r="E900" s="353" t="s">
        <v>1045</v>
      </c>
      <c r="F900" s="353" t="s">
        <v>105</v>
      </c>
      <c r="G900" s="353">
        <v>6</v>
      </c>
      <c r="H900" s="353">
        <v>202206</v>
      </c>
      <c r="I900" s="353">
        <v>20221208</v>
      </c>
      <c r="J900" s="353">
        <v>20230307</v>
      </c>
      <c r="K900" s="354">
        <v>3561.79</v>
      </c>
      <c r="L900" s="354">
        <v>21.62</v>
      </c>
      <c r="M900" s="354">
        <v>165</v>
      </c>
      <c r="N900" s="354">
        <v>0.73</v>
      </c>
      <c r="O900" s="354">
        <v>-0.12</v>
      </c>
      <c r="P900" s="354">
        <v>-0.01</v>
      </c>
      <c r="Q900" s="354">
        <v>-0.11</v>
      </c>
      <c r="R900" s="354">
        <v>41.67</v>
      </c>
      <c r="S900" s="354">
        <v>-14.29</v>
      </c>
      <c r="T900" s="354">
        <v>34.35</v>
      </c>
      <c r="U900" s="354">
        <v>-0.35</v>
      </c>
      <c r="V900" s="354">
        <v>-0.34</v>
      </c>
      <c r="W900" s="354">
        <v>-0.36</v>
      </c>
      <c r="X900" s="354">
        <v>-0.26</v>
      </c>
      <c r="Y900" s="374">
        <f t="shared" si="32"/>
        <v>5.8823529411764497E-2</v>
      </c>
      <c r="Z900" s="374">
        <f t="shared" si="33"/>
        <v>-0.27777777777777768</v>
      </c>
      <c r="AA900" s="354">
        <v>-47.27</v>
      </c>
      <c r="AB900" s="354"/>
      <c r="AC900" s="354"/>
      <c r="AD900" s="354"/>
      <c r="AE900" s="354"/>
      <c r="AF900" s="354"/>
      <c r="AG900" s="354">
        <v>3.6819982583311872</v>
      </c>
      <c r="AH900" s="354">
        <v>-0.77569881394806883</v>
      </c>
      <c r="AI900" s="354">
        <v>0.16414615299701954</v>
      </c>
      <c r="AJ900" s="354">
        <v>-0.77001999239553054</v>
      </c>
      <c r="AK900" s="354">
        <v>97.17254841963684</v>
      </c>
      <c r="AL900" s="354">
        <v>24.35</v>
      </c>
      <c r="AM900" s="354">
        <v>29.87</v>
      </c>
      <c r="AN900" s="354">
        <v>4.6100000000000003</v>
      </c>
      <c r="AO900" s="354">
        <v>7.0328396019946897</v>
      </c>
      <c r="AP900" s="354">
        <v>58.269964396113934</v>
      </c>
      <c r="AQ900" s="354">
        <v>157.75516326683106</v>
      </c>
      <c r="AR900" s="354">
        <v>-33.628871225937992</v>
      </c>
      <c r="AS900" s="354">
        <v>0.14888202033582318</v>
      </c>
      <c r="AT900" s="354">
        <v>0.72</v>
      </c>
      <c r="AU900" s="354">
        <v>-3.17</v>
      </c>
      <c r="AV900" s="354">
        <v>16.63</v>
      </c>
      <c r="AW900" s="354">
        <v>776.37</v>
      </c>
      <c r="AX900" s="354">
        <v>733.99</v>
      </c>
      <c r="AY900" s="374">
        <v>-2.9317874198738412E-2</v>
      </c>
      <c r="AZ900" s="374">
        <v>-2.9691817673137346</v>
      </c>
      <c r="BA900" s="374">
        <v>-8.0725914575751769</v>
      </c>
      <c r="BB900" s="374">
        <v>-3.0028288543140027</v>
      </c>
      <c r="BC900" s="374">
        <v>-8.0725914575751769</v>
      </c>
      <c r="BD900" s="354">
        <v>-25.25</v>
      </c>
      <c r="BE900" s="374">
        <v>-9.0944992947813816E-2</v>
      </c>
      <c r="BF900" s="374">
        <v>-0.13725551899855026</v>
      </c>
      <c r="BG900" s="354">
        <v>-6.37</v>
      </c>
      <c r="BH900" s="354">
        <v>-1.24</v>
      </c>
      <c r="BI900" s="354">
        <v>-3.27</v>
      </c>
      <c r="BJ900" s="354">
        <v>-0.62</v>
      </c>
      <c r="BK900" s="374">
        <v>-5.6910632892475528</v>
      </c>
      <c r="BL900" s="374">
        <v>-0.25371172929776115</v>
      </c>
      <c r="BM900" s="354">
        <v>0.83</v>
      </c>
      <c r="BN900" s="354">
        <v>1.08</v>
      </c>
      <c r="BO900" s="374">
        <v>-8.4697821910552071E-2</v>
      </c>
      <c r="BP900" s="374">
        <v>-4.8631629976995633E-2</v>
      </c>
      <c r="BQ900" s="374">
        <v>-3.5241189583319475E-2</v>
      </c>
      <c r="BR900" s="354">
        <v>-199.16</v>
      </c>
      <c r="BS900" s="354">
        <v>-7.7</v>
      </c>
      <c r="BT900" s="354">
        <v>146.26</v>
      </c>
      <c r="BU900" s="354">
        <v>705.97</v>
      </c>
      <c r="BV900" s="354">
        <v>-153.76</v>
      </c>
      <c r="BW900" s="354">
        <v>-23.88</v>
      </c>
      <c r="BX900" s="354">
        <v>-20.62</v>
      </c>
      <c r="BY900" s="354">
        <v>-7.39</v>
      </c>
      <c r="BZ900" s="354">
        <v>-1.2199367328096384</v>
      </c>
      <c r="CA900" s="354">
        <v>85.08</v>
      </c>
      <c r="CB900" s="354">
        <v>0.92876303981894837</v>
      </c>
      <c r="CC900" s="354">
        <v>9.1020368734820032</v>
      </c>
      <c r="CD900" s="354">
        <v>5.7</v>
      </c>
      <c r="CE900" s="354">
        <v>0.33</v>
      </c>
      <c r="CF900" s="354">
        <v>0.47</v>
      </c>
      <c r="CG900" s="354">
        <v>0.36</v>
      </c>
      <c r="CH900" s="353" t="s">
        <v>100</v>
      </c>
      <c r="CI900" s="353">
        <v>169.73</v>
      </c>
    </row>
    <row r="901" spans="1:87" ht="13.5" thickBot="1">
      <c r="A901" s="353" t="s">
        <v>2029</v>
      </c>
      <c r="B901" s="353" t="s">
        <v>2030</v>
      </c>
      <c r="C901" s="353" t="s">
        <v>96</v>
      </c>
      <c r="D901" s="353" t="s">
        <v>129</v>
      </c>
      <c r="E901" s="353" t="s">
        <v>894</v>
      </c>
      <c r="F901" s="353" t="s">
        <v>99</v>
      </c>
      <c r="G901" s="353">
        <v>12</v>
      </c>
      <c r="H901" s="353">
        <v>202112</v>
      </c>
      <c r="I901" s="353">
        <v>20221014</v>
      </c>
      <c r="J901" s="353">
        <v>20230113</v>
      </c>
      <c r="K901" s="354">
        <v>493037.31</v>
      </c>
      <c r="L901" s="354">
        <v>527.67999999999995</v>
      </c>
      <c r="M901" s="354">
        <v>934.35</v>
      </c>
      <c r="N901" s="354">
        <v>0.73</v>
      </c>
      <c r="O901" s="354">
        <v>5.45</v>
      </c>
      <c r="P901" s="354">
        <v>5.17</v>
      </c>
      <c r="Q901" s="354">
        <v>6.07</v>
      </c>
      <c r="R901" s="354">
        <v>6</v>
      </c>
      <c r="S901" s="354">
        <v>6</v>
      </c>
      <c r="T901" s="354">
        <v>4.5999999999999996</v>
      </c>
      <c r="U901" s="354">
        <v>21.33</v>
      </c>
      <c r="V901" s="354">
        <v>18.850000000000001</v>
      </c>
      <c r="W901" s="354">
        <v>22.02</v>
      </c>
      <c r="X901" s="354">
        <v>24.89</v>
      </c>
      <c r="Y901" s="374">
        <f t="shared" si="32"/>
        <v>0.16816976127320937</v>
      </c>
      <c r="Z901" s="374">
        <f t="shared" si="33"/>
        <v>0.13033605812897364</v>
      </c>
      <c r="AA901" s="354">
        <v>15</v>
      </c>
      <c r="AB901" s="354">
        <v>14.6</v>
      </c>
      <c r="AC901" s="354">
        <v>24.74</v>
      </c>
      <c r="AD901" s="354">
        <v>23.97</v>
      </c>
      <c r="AE901" s="354">
        <v>21.2</v>
      </c>
      <c r="AF901" s="354">
        <v>1.64</v>
      </c>
      <c r="AG901" s="354">
        <v>334.89839572192511</v>
      </c>
      <c r="AH901" s="354">
        <v>20.780748663101605</v>
      </c>
      <c r="AI901" s="354">
        <v>36.317647058823532</v>
      </c>
      <c r="AJ901" s="354">
        <v>33.503743315508018</v>
      </c>
      <c r="AK901" s="354">
        <v>14.419987042436022</v>
      </c>
      <c r="AL901" s="354">
        <v>23.35</v>
      </c>
      <c r="AM901" s="354">
        <v>6.32</v>
      </c>
      <c r="AN901" s="354">
        <v>1.56</v>
      </c>
      <c r="AO901" s="354">
        <v>1.5951250279436655</v>
      </c>
      <c r="AP901" s="354">
        <v>16.771254448996039</v>
      </c>
      <c r="AQ901" s="354">
        <v>14.709235209235212</v>
      </c>
      <c r="AR901" s="354">
        <v>15.944630658239165</v>
      </c>
      <c r="AS901" s="354">
        <v>45.483422459893049</v>
      </c>
      <c r="AT901" s="354">
        <v>83.46</v>
      </c>
      <c r="AU901" s="354">
        <v>8.99</v>
      </c>
      <c r="AV901" s="354">
        <v>11.84</v>
      </c>
      <c r="AW901" s="354">
        <v>287597</v>
      </c>
      <c r="AX901" s="354">
        <v>323814.38</v>
      </c>
      <c r="AY901" s="374">
        <v>0.11592127961695986</v>
      </c>
      <c r="AZ901" s="374">
        <v>0.12218399013179251</v>
      </c>
      <c r="BA901" s="374">
        <v>6.9850479803615265E-2</v>
      </c>
      <c r="BB901" s="374">
        <v>0.12814673360994963</v>
      </c>
      <c r="BC901" s="374">
        <v>6.9850479803615265E-2</v>
      </c>
      <c r="BD901" s="354">
        <v>26.59</v>
      </c>
      <c r="BE901" s="374">
        <v>0.19056631651527836</v>
      </c>
      <c r="BF901" s="374">
        <v>8.3649404380077411E-2</v>
      </c>
      <c r="BG901" s="354">
        <v>16.489999999999998</v>
      </c>
      <c r="BH901" s="354">
        <v>15.21</v>
      </c>
      <c r="BI901" s="354">
        <v>8.9600000000000009</v>
      </c>
      <c r="BJ901" s="354">
        <v>8.42</v>
      </c>
      <c r="BK901" s="374">
        <v>-7.7480342786465234E-2</v>
      </c>
      <c r="BL901" s="374">
        <v>-8.4022610417398523E-3</v>
      </c>
      <c r="BM901" s="354">
        <v>1.25</v>
      </c>
      <c r="BN901" s="354">
        <v>1.43</v>
      </c>
      <c r="BO901" s="374">
        <v>0.3079773546062789</v>
      </c>
      <c r="BP901" s="374">
        <v>3.9680635216921147E-2</v>
      </c>
      <c r="BQ901" s="374">
        <v>6.3975068389360359E-2</v>
      </c>
      <c r="BR901" s="354">
        <v>23970</v>
      </c>
      <c r="BS901" s="354">
        <v>27073</v>
      </c>
      <c r="BT901" s="354">
        <v>21284</v>
      </c>
      <c r="BU901" s="354">
        <v>42383</v>
      </c>
      <c r="BV901" s="354">
        <v>17285</v>
      </c>
      <c r="BW901" s="354">
        <v>12.22</v>
      </c>
      <c r="BX901" s="354">
        <v>6.17</v>
      </c>
      <c r="BY901" s="354">
        <v>6.44</v>
      </c>
      <c r="BZ901" s="354">
        <v>14.664320519761777</v>
      </c>
      <c r="CA901" s="354">
        <v>39.18</v>
      </c>
      <c r="CB901" s="354">
        <v>0.65885116677089162</v>
      </c>
      <c r="CC901" s="354">
        <v>0.32979652138875831</v>
      </c>
      <c r="CD901" s="354">
        <v>0.57999999999999996</v>
      </c>
      <c r="CE901" s="354">
        <v>0.82</v>
      </c>
      <c r="CF901" s="354">
        <v>0.79</v>
      </c>
      <c r="CG901" s="354">
        <v>0.43</v>
      </c>
      <c r="CH901" s="353" t="s">
        <v>100</v>
      </c>
      <c r="CI901" s="355">
        <v>75045</v>
      </c>
    </row>
    <row r="902" spans="1:87" ht="13.5" thickBot="1">
      <c r="A902" s="353" t="s">
        <v>2031</v>
      </c>
      <c r="B902" s="353" t="s">
        <v>2032</v>
      </c>
      <c r="C902" s="353" t="s">
        <v>96</v>
      </c>
      <c r="D902" s="353" t="s">
        <v>112</v>
      </c>
      <c r="E902" s="353" t="s">
        <v>627</v>
      </c>
      <c r="F902" s="353" t="s">
        <v>99</v>
      </c>
      <c r="G902" s="353">
        <v>12</v>
      </c>
      <c r="H902" s="353">
        <v>202112</v>
      </c>
      <c r="I902" s="353">
        <v>20221026</v>
      </c>
      <c r="J902" s="353">
        <v>20230214</v>
      </c>
      <c r="K902" s="354">
        <v>10947.18</v>
      </c>
      <c r="L902" s="354">
        <v>48.54</v>
      </c>
      <c r="M902" s="354">
        <v>226</v>
      </c>
      <c r="N902" s="354">
        <v>1.17</v>
      </c>
      <c r="O902" s="354">
        <v>1.07</v>
      </c>
      <c r="P902" s="354">
        <v>0.67</v>
      </c>
      <c r="Q902" s="354">
        <v>0.83</v>
      </c>
      <c r="R902" s="354">
        <v>-8.41</v>
      </c>
      <c r="S902" s="354">
        <v>-4.2</v>
      </c>
      <c r="T902" s="354">
        <v>-2.57</v>
      </c>
      <c r="U902" s="354">
        <v>3.74</v>
      </c>
      <c r="V902" s="354">
        <v>3.74</v>
      </c>
      <c r="W902" s="354">
        <v>3.75</v>
      </c>
      <c r="X902" s="354">
        <v>3.62</v>
      </c>
      <c r="Y902" s="374">
        <f t="shared" si="32"/>
        <v>2.673796791443861E-3</v>
      </c>
      <c r="Z902" s="374">
        <f t="shared" si="33"/>
        <v>-3.4666666666666623E-2</v>
      </c>
      <c r="AA902" s="354">
        <v>16.04</v>
      </c>
      <c r="AB902" s="354">
        <v>6.81</v>
      </c>
      <c r="AC902" s="354">
        <v>12.98</v>
      </c>
      <c r="AD902" s="354">
        <v>12.94</v>
      </c>
      <c r="AE902" s="354">
        <v>13.39</v>
      </c>
      <c r="AF902" s="354">
        <v>1.9</v>
      </c>
      <c r="AG902" s="354">
        <v>38.845132743362832</v>
      </c>
      <c r="AH902" s="354">
        <v>3.8053097345132745</v>
      </c>
      <c r="AI902" s="354">
        <v>3.7831858407079646</v>
      </c>
      <c r="AJ902" s="354">
        <v>2.9734513274336285</v>
      </c>
      <c r="AK902" s="354">
        <v>12.534409356725147</v>
      </c>
      <c r="AL902" s="354">
        <v>10.97</v>
      </c>
      <c r="AM902" s="354"/>
      <c r="AN902" s="354">
        <v>1.25</v>
      </c>
      <c r="AO902" s="354">
        <v>1.5784166761590159</v>
      </c>
      <c r="AP902" s="354">
        <v>10.876703296703296</v>
      </c>
      <c r="AQ902" s="354">
        <v>16.206923976608188</v>
      </c>
      <c r="AR902" s="354">
        <v>20.620416666666667</v>
      </c>
      <c r="AS902" s="354">
        <v>2.053097345132743</v>
      </c>
      <c r="AT902" s="354">
        <v>-1.93</v>
      </c>
      <c r="AU902" s="354">
        <v>1.1200000000000001</v>
      </c>
      <c r="AV902" s="354">
        <v>16.510000000000002</v>
      </c>
      <c r="AW902" s="354">
        <v>8375</v>
      </c>
      <c r="AX902" s="354">
        <v>8680.82</v>
      </c>
      <c r="AY902" s="374">
        <v>0.16513633834168057</v>
      </c>
      <c r="AZ902" s="374">
        <v>-0.66666666666666663</v>
      </c>
      <c r="BA902" s="374">
        <v>8.4942084942084939E-2</v>
      </c>
      <c r="BB902" s="374">
        <v>-0.64142388869048084</v>
      </c>
      <c r="BC902" s="374">
        <v>8.4942084942084939E-2</v>
      </c>
      <c r="BD902" s="354">
        <v>-331.58</v>
      </c>
      <c r="BE902" s="374">
        <v>0.41653617287817102</v>
      </c>
      <c r="BF902" s="374">
        <v>0.17002767892447607</v>
      </c>
      <c r="BG902" s="354">
        <v>32.64</v>
      </c>
      <c r="BH902" s="354">
        <v>27.07</v>
      </c>
      <c r="BI902" s="354">
        <v>16.02</v>
      </c>
      <c r="BJ902" s="354">
        <v>14.52</v>
      </c>
      <c r="BK902" s="374">
        <v>-0.21403508771929824</v>
      </c>
      <c r="BL902" s="374">
        <v>-2.0845198769791549E-2</v>
      </c>
      <c r="BM902" s="354">
        <v>2.31</v>
      </c>
      <c r="BN902" s="354">
        <v>1.34</v>
      </c>
      <c r="BO902" s="374">
        <v>0.29432558139534887</v>
      </c>
      <c r="BP902" s="374">
        <v>8.0246936619849732E-2</v>
      </c>
      <c r="BQ902" s="374">
        <v>6.2704583033184907E-2</v>
      </c>
      <c r="BR902" s="354">
        <v>966</v>
      </c>
      <c r="BS902" s="354">
        <v>1117</v>
      </c>
      <c r="BT902" s="354">
        <v>1080</v>
      </c>
      <c r="BU902" s="354">
        <v>2949</v>
      </c>
      <c r="BV902" s="354">
        <v>410</v>
      </c>
      <c r="BW902" s="354">
        <v>-66.5</v>
      </c>
      <c r="BX902" s="354">
        <v>9.81</v>
      </c>
      <c r="BY902" s="354">
        <v>10.050000000000001</v>
      </c>
      <c r="BZ902" s="354">
        <v>12.429906542056075</v>
      </c>
      <c r="CA902" s="354"/>
      <c r="CB902" s="354">
        <v>1.0804873546243308</v>
      </c>
      <c r="CC902" s="354">
        <v>2.4646781789638932</v>
      </c>
      <c r="CD902" s="354">
        <v>-6.76</v>
      </c>
      <c r="CE902" s="354">
        <v>1.47</v>
      </c>
      <c r="CF902" s="354">
        <v>1.1399999999999999</v>
      </c>
      <c r="CG902" s="354">
        <v>0.53</v>
      </c>
      <c r="CH902" s="353" t="s">
        <v>100</v>
      </c>
      <c r="CI902" s="353">
        <v>56</v>
      </c>
    </row>
    <row r="903" spans="1:87" ht="13.5" thickBot="1">
      <c r="A903" s="353" t="s">
        <v>2033</v>
      </c>
      <c r="B903" s="353" t="s">
        <v>2034</v>
      </c>
      <c r="C903" s="353" t="s">
        <v>108</v>
      </c>
      <c r="D903" s="353" t="s">
        <v>129</v>
      </c>
      <c r="E903" s="353" t="s">
        <v>139</v>
      </c>
      <c r="F903" s="353" t="s">
        <v>105</v>
      </c>
      <c r="G903" s="353">
        <v>12</v>
      </c>
      <c r="H903" s="353">
        <v>202112</v>
      </c>
      <c r="I903" s="353">
        <v>20221108</v>
      </c>
      <c r="J903" s="353">
        <v>20230221</v>
      </c>
      <c r="K903" s="354">
        <v>7585.61</v>
      </c>
      <c r="L903" s="354">
        <v>144.31</v>
      </c>
      <c r="M903" s="354">
        <v>53</v>
      </c>
      <c r="N903" s="354">
        <v>0.88</v>
      </c>
      <c r="O903" s="354">
        <v>0.92</v>
      </c>
      <c r="P903" s="354">
        <v>1.1299999999999999</v>
      </c>
      <c r="Q903" s="354">
        <v>0.94</v>
      </c>
      <c r="R903" s="354">
        <v>8.6999999999999993</v>
      </c>
      <c r="S903" s="354">
        <v>13.45</v>
      </c>
      <c r="T903" s="354">
        <v>8.31</v>
      </c>
      <c r="U903" s="354">
        <v>4.49</v>
      </c>
      <c r="V903" s="354">
        <v>3.88</v>
      </c>
      <c r="W903" s="354">
        <v>4.45</v>
      </c>
      <c r="X903" s="354">
        <v>4.3600000000000003</v>
      </c>
      <c r="Y903" s="374">
        <f t="shared" si="32"/>
        <v>0.14690721649484551</v>
      </c>
      <c r="Z903" s="374">
        <f t="shared" si="33"/>
        <v>-2.0224719101123556E-2</v>
      </c>
      <c r="AA903" s="354">
        <v>9.5399999999999991</v>
      </c>
      <c r="AB903" s="354"/>
      <c r="AC903" s="354">
        <v>32.14</v>
      </c>
      <c r="AD903" s="354">
        <v>32.47</v>
      </c>
      <c r="AE903" s="354">
        <v>33.1</v>
      </c>
      <c r="AF903" s="354"/>
      <c r="AG903" s="354">
        <v>33.265123809523807</v>
      </c>
      <c r="AH903" s="354">
        <v>3.254342857142857</v>
      </c>
      <c r="AI903" s="354">
        <v>2.5448190476190482</v>
      </c>
      <c r="AJ903" s="354">
        <v>1.4788380952380953</v>
      </c>
      <c r="AK903" s="354">
        <v>56.031488813873935</v>
      </c>
      <c r="AL903" s="354">
        <v>30.04</v>
      </c>
      <c r="AM903" s="354">
        <v>6.06</v>
      </c>
      <c r="AN903" s="354">
        <v>4.34</v>
      </c>
      <c r="AO903" s="354">
        <v>4.7552591903775667</v>
      </c>
      <c r="AP903" s="354">
        <v>28.18870710430739</v>
      </c>
      <c r="AQ903" s="354">
        <v>62.159345224283889</v>
      </c>
      <c r="AR903" s="354">
        <v>106.96524942361442</v>
      </c>
      <c r="AS903" s="354">
        <v>4.1809523809523812</v>
      </c>
      <c r="AT903" s="354">
        <v>23.83</v>
      </c>
      <c r="AU903" s="354">
        <v>14.71</v>
      </c>
      <c r="AV903" s="354">
        <v>8.34</v>
      </c>
      <c r="AW903" s="354">
        <v>1239.1500000000001</v>
      </c>
      <c r="AX903" s="354">
        <v>2020.9</v>
      </c>
      <c r="AY903" s="374">
        <v>0.21955521055364632</v>
      </c>
      <c r="AZ903" s="374">
        <v>0.2246809638357728</v>
      </c>
      <c r="BA903" s="374">
        <v>0.1564398596846521</v>
      </c>
      <c r="BB903" s="374">
        <v>0.19618528610354216</v>
      </c>
      <c r="BC903" s="374">
        <v>0.1564398596846521</v>
      </c>
      <c r="BD903" s="354">
        <v>18.04</v>
      </c>
      <c r="BE903" s="374">
        <v>8.6693937062087403E-2</v>
      </c>
      <c r="BF903" s="374">
        <v>7.2802539628430196E-2</v>
      </c>
      <c r="BG903" s="354">
        <v>13.51</v>
      </c>
      <c r="BH903" s="354">
        <v>17.399999999999999</v>
      </c>
      <c r="BI903" s="354">
        <v>10.27</v>
      </c>
      <c r="BJ903" s="354">
        <v>14.27</v>
      </c>
      <c r="BK903" s="374">
        <v>-0.41888280951775042</v>
      </c>
      <c r="BL903" s="374">
        <v>-3.2045001800827866E-2</v>
      </c>
      <c r="BM903" s="354">
        <v>0</v>
      </c>
      <c r="BN903" s="354">
        <v>0</v>
      </c>
      <c r="BO903" s="374">
        <v>0</v>
      </c>
      <c r="BP903" s="374">
        <v>2.2823079158025505E-2</v>
      </c>
      <c r="BQ903" s="374">
        <v>1.0371260924595661E-2</v>
      </c>
      <c r="BR903" s="354">
        <v>274.38</v>
      </c>
      <c r="BS903" s="354">
        <v>310</v>
      </c>
      <c r="BT903" s="354">
        <v>266.01</v>
      </c>
      <c r="BU903" s="354" t="s">
        <v>100</v>
      </c>
      <c r="BV903" s="354">
        <v>229.65</v>
      </c>
      <c r="BW903" s="354">
        <v>-4.43</v>
      </c>
      <c r="BX903" s="354">
        <v>9.7799999999999994</v>
      </c>
      <c r="BY903" s="354">
        <v>14.43</v>
      </c>
      <c r="BZ903" s="354">
        <v>14.867064870120853</v>
      </c>
      <c r="CA903" s="354">
        <v>43.17</v>
      </c>
      <c r="CB903" s="354">
        <v>0.59017144352833395</v>
      </c>
      <c r="CC903" s="354">
        <v>2.7789280744034488</v>
      </c>
      <c r="CD903" s="354">
        <v>0.76</v>
      </c>
      <c r="CE903" s="354">
        <v>2.12</v>
      </c>
      <c r="CF903" s="354">
        <v>3.87</v>
      </c>
      <c r="CG903" s="354">
        <v>3.12</v>
      </c>
      <c r="CH903" s="353" t="s">
        <v>100</v>
      </c>
      <c r="CI903" s="355">
        <v>1550.24</v>
      </c>
    </row>
    <row r="904" spans="1:87" ht="13.5" thickBot="1">
      <c r="A904" s="353" t="s">
        <v>2035</v>
      </c>
      <c r="B904" s="353" t="s">
        <v>2036</v>
      </c>
      <c r="C904" s="353" t="s">
        <v>96</v>
      </c>
      <c r="D904" s="353" t="s">
        <v>112</v>
      </c>
      <c r="E904" s="353" t="s">
        <v>627</v>
      </c>
      <c r="F904" s="353" t="s">
        <v>105</v>
      </c>
      <c r="G904" s="353">
        <v>12</v>
      </c>
      <c r="H904" s="353">
        <v>202112</v>
      </c>
      <c r="I904" s="353">
        <v>20221025</v>
      </c>
      <c r="J904" s="353">
        <v>20230228</v>
      </c>
      <c r="K904" s="354">
        <v>3170.82</v>
      </c>
      <c r="L904" s="354">
        <v>69.44</v>
      </c>
      <c r="M904" s="354">
        <v>46</v>
      </c>
      <c r="N904" s="354">
        <v>1.1000000000000001</v>
      </c>
      <c r="O904" s="354">
        <v>1.47</v>
      </c>
      <c r="P904" s="354">
        <v>1.1299999999999999</v>
      </c>
      <c r="Q904" s="354">
        <v>1.1499999999999999</v>
      </c>
      <c r="R904" s="354">
        <v>-7.48</v>
      </c>
      <c r="S904" s="354">
        <v>-6.52</v>
      </c>
      <c r="T904" s="354">
        <v>-5.23</v>
      </c>
      <c r="U904" s="354">
        <v>4.76</v>
      </c>
      <c r="V904" s="354">
        <v>4.3</v>
      </c>
      <c r="W904" s="354">
        <v>4.8</v>
      </c>
      <c r="X904" s="354">
        <v>5.35</v>
      </c>
      <c r="Y904" s="374">
        <f t="shared" si="32"/>
        <v>0.11627906976744184</v>
      </c>
      <c r="Z904" s="374">
        <f t="shared" si="33"/>
        <v>0.11458333333333326</v>
      </c>
      <c r="AA904" s="354">
        <v>7.49</v>
      </c>
      <c r="AB904" s="354">
        <v>11.51</v>
      </c>
      <c r="AC904" s="354">
        <v>14.59</v>
      </c>
      <c r="AD904" s="354">
        <v>14.47</v>
      </c>
      <c r="AE904" s="354">
        <v>12.97</v>
      </c>
      <c r="AF904" s="354">
        <v>1.26</v>
      </c>
      <c r="AG904" s="354">
        <v>26.271149674620389</v>
      </c>
      <c r="AH904" s="354">
        <v>4.2516268980477223</v>
      </c>
      <c r="AI904" s="354">
        <v>3.6550976138828633</v>
      </c>
      <c r="AJ904" s="354">
        <v>1.9544468546637743</v>
      </c>
      <c r="AK904" s="354">
        <v>18.7819881305638</v>
      </c>
      <c r="AL904" s="354">
        <v>10.79</v>
      </c>
      <c r="AM904" s="354">
        <v>6.08</v>
      </c>
      <c r="AN904" s="354">
        <v>2.62</v>
      </c>
      <c r="AO904" s="354">
        <v>3.1358806044092153</v>
      </c>
      <c r="AP904" s="354">
        <v>10.617458764327653</v>
      </c>
      <c r="AQ904" s="354">
        <v>22.539258160237392</v>
      </c>
      <c r="AR904" s="354">
        <v>42.151664816870152</v>
      </c>
      <c r="AS904" s="354">
        <v>1.8828633405639912</v>
      </c>
      <c r="AT904" s="354">
        <v>11.41</v>
      </c>
      <c r="AU904" s="354">
        <v>1.18</v>
      </c>
      <c r="AV904" s="354">
        <v>18.11</v>
      </c>
      <c r="AW904" s="354">
        <v>1106.5999999999999</v>
      </c>
      <c r="AX904" s="354">
        <v>1230.6600000000001</v>
      </c>
      <c r="AY904" s="374">
        <v>0.18112925605720995</v>
      </c>
      <c r="AZ904" s="374">
        <v>2.8486377396569118</v>
      </c>
      <c r="BA904" s="374">
        <v>2.0408163265306121E-2</v>
      </c>
      <c r="BB904" s="374">
        <v>2.8454106280193239</v>
      </c>
      <c r="BC904" s="374">
        <v>2.0408163265306121E-2</v>
      </c>
      <c r="BD904" s="354">
        <v>42.46</v>
      </c>
      <c r="BE904" s="374">
        <v>0.17262606417812704</v>
      </c>
      <c r="BF904" s="374">
        <v>0.14732411304870716</v>
      </c>
      <c r="BG904" s="354">
        <v>19.05</v>
      </c>
      <c r="BH904" s="354">
        <v>17.91</v>
      </c>
      <c r="BI904" s="354">
        <v>12.98</v>
      </c>
      <c r="BJ904" s="354">
        <v>11.38</v>
      </c>
      <c r="BK904" s="374">
        <v>-0.46528189910979229</v>
      </c>
      <c r="BL904" s="374">
        <v>-6.4734538848980269E-2</v>
      </c>
      <c r="BM904" s="354">
        <v>1.46</v>
      </c>
      <c r="BN904" s="354">
        <v>0.73</v>
      </c>
      <c r="BO904" s="374">
        <v>0.22273826530612245</v>
      </c>
      <c r="BP904" s="374">
        <v>6.193192859501416E-2</v>
      </c>
      <c r="BQ904" s="374">
        <v>2.8469728400054975E-2</v>
      </c>
      <c r="BR904" s="354">
        <v>265.60000000000002</v>
      </c>
      <c r="BS904" s="354">
        <v>362.1</v>
      </c>
      <c r="BT904" s="354">
        <v>305.5</v>
      </c>
      <c r="BU904" s="354">
        <v>623.20000000000005</v>
      </c>
      <c r="BV904" s="354">
        <v>183.2</v>
      </c>
      <c r="BW904" s="354">
        <v>284.86</v>
      </c>
      <c r="BX904" s="354">
        <v>16.18</v>
      </c>
      <c r="BY904" s="354">
        <v>18.46</v>
      </c>
      <c r="BZ904" s="354">
        <v>11.264957264957266</v>
      </c>
      <c r="CA904" s="354">
        <v>56.37</v>
      </c>
      <c r="CB904" s="354">
        <v>0.70035644475106362</v>
      </c>
      <c r="CC904" s="354">
        <v>1.7699189264746995</v>
      </c>
      <c r="CD904" s="354">
        <v>1.29</v>
      </c>
      <c r="CE904" s="354">
        <v>1.66</v>
      </c>
      <c r="CF904" s="354">
        <v>1.1100000000000001</v>
      </c>
      <c r="CG904" s="354">
        <v>0.57999999999999996</v>
      </c>
      <c r="CH904" s="353" t="s">
        <v>100</v>
      </c>
      <c r="CI904" s="353">
        <v>519.70000000000005</v>
      </c>
    </row>
    <row r="905" spans="1:87" ht="13.5" thickBot="1">
      <c r="A905" s="353"/>
      <c r="B905" s="353" t="s">
        <v>2037</v>
      </c>
      <c r="C905" s="353" t="s">
        <v>108</v>
      </c>
      <c r="D905" s="353" t="s">
        <v>123</v>
      </c>
      <c r="E905" s="353" t="s">
        <v>182</v>
      </c>
      <c r="F905" s="353" t="s">
        <v>105</v>
      </c>
      <c r="G905" s="353">
        <v>12</v>
      </c>
      <c r="H905" s="353">
        <v>202112</v>
      </c>
      <c r="I905" s="353"/>
      <c r="J905" s="353"/>
      <c r="K905" s="354">
        <v>23932.34</v>
      </c>
      <c r="L905" s="354">
        <v>95.31</v>
      </c>
      <c r="M905" s="354">
        <v>251</v>
      </c>
      <c r="N905" s="354">
        <v>0.08</v>
      </c>
      <c r="O905" s="354"/>
      <c r="P905" s="354"/>
      <c r="Q905" s="354"/>
      <c r="R905" s="354"/>
      <c r="S905" s="354"/>
      <c r="T905" s="354"/>
      <c r="U905" s="354"/>
      <c r="V905" s="354"/>
      <c r="W905" s="354"/>
      <c r="X905" s="354"/>
      <c r="Y905" s="374" t="e">
        <f t="shared" si="32"/>
        <v>#DIV/0!</v>
      </c>
      <c r="Z905" s="374" t="e">
        <f t="shared" si="33"/>
        <v>#DIV/0!</v>
      </c>
      <c r="AA905" s="354"/>
      <c r="AB905" s="354"/>
      <c r="AC905" s="354"/>
      <c r="AD905" s="354"/>
      <c r="AE905" s="354"/>
      <c r="AF905" s="354"/>
      <c r="AG905" s="354">
        <v>0</v>
      </c>
      <c r="AH905" s="354">
        <v>0</v>
      </c>
      <c r="AI905" s="354">
        <v>0</v>
      </c>
      <c r="AJ905" s="354">
        <v>0</v>
      </c>
      <c r="AK905" s="354">
        <v>0</v>
      </c>
      <c r="AL905" s="354"/>
      <c r="AM905" s="354"/>
      <c r="AN905" s="354"/>
      <c r="AO905" s="354">
        <v>0</v>
      </c>
      <c r="AP905" s="354">
        <v>0</v>
      </c>
      <c r="AQ905" s="354">
        <v>0</v>
      </c>
      <c r="AR905" s="354">
        <v>0</v>
      </c>
      <c r="AS905" s="354">
        <v>0</v>
      </c>
      <c r="AT905" s="354"/>
      <c r="AU905" s="354"/>
      <c r="AV905" s="354"/>
      <c r="AW905" s="354"/>
      <c r="AX905" s="354"/>
      <c r="AY905" s="374" t="s">
        <v>160</v>
      </c>
      <c r="AZ905" s="374" t="s">
        <v>160</v>
      </c>
      <c r="BA905" s="374" t="s">
        <v>160</v>
      </c>
      <c r="BB905" s="374" t="s">
        <v>160</v>
      </c>
      <c r="BC905" s="374" t="s">
        <v>160</v>
      </c>
      <c r="BD905" s="354"/>
      <c r="BE905" s="374">
        <v>0</v>
      </c>
      <c r="BF905" s="374">
        <v>0</v>
      </c>
      <c r="BG905" s="354"/>
      <c r="BH905" s="354"/>
      <c r="BI905" s="354"/>
      <c r="BJ905" s="354"/>
      <c r="BK905" s="374">
        <v>0</v>
      </c>
      <c r="BL905" s="374">
        <v>0</v>
      </c>
      <c r="BM905" s="354">
        <v>2.25</v>
      </c>
      <c r="BN905" s="354">
        <v>2.13</v>
      </c>
      <c r="BO905" s="374">
        <v>0</v>
      </c>
      <c r="BP905" s="374">
        <v>0</v>
      </c>
      <c r="BQ905" s="374">
        <v>0</v>
      </c>
      <c r="BR905" s="354"/>
      <c r="BS905" s="354"/>
      <c r="BT905" s="354"/>
      <c r="BU905" s="354"/>
      <c r="BV905" s="354"/>
      <c r="BW905" s="354"/>
      <c r="BX905" s="354"/>
      <c r="BY905" s="354"/>
      <c r="BZ905" s="354">
        <v>0</v>
      </c>
      <c r="CA905" s="354"/>
      <c r="CB905" s="354">
        <v>0</v>
      </c>
      <c r="CC905" s="354">
        <v>0</v>
      </c>
      <c r="CD905" s="354"/>
      <c r="CE905" s="354"/>
      <c r="CF905" s="354"/>
      <c r="CG905" s="354"/>
      <c r="CH905" s="353"/>
      <c r="CI905" s="353"/>
    </row>
    <row r="906" spans="1:87" ht="13.5" thickBot="1">
      <c r="A906" s="353" t="s">
        <v>2038</v>
      </c>
      <c r="B906" s="353" t="s">
        <v>2039</v>
      </c>
      <c r="C906" s="353" t="s">
        <v>108</v>
      </c>
      <c r="D906" s="353" t="s">
        <v>163</v>
      </c>
      <c r="E906" s="353" t="s">
        <v>164</v>
      </c>
      <c r="F906" s="353" t="s">
        <v>105</v>
      </c>
      <c r="G906" s="353">
        <v>12</v>
      </c>
      <c r="H906" s="353">
        <v>202112</v>
      </c>
      <c r="I906" s="353">
        <v>20221207</v>
      </c>
      <c r="J906" s="353">
        <v>20230301</v>
      </c>
      <c r="K906" s="354">
        <v>27453.79</v>
      </c>
      <c r="L906" s="354">
        <v>34.5</v>
      </c>
      <c r="M906" s="354">
        <v>796</v>
      </c>
      <c r="N906" s="354"/>
      <c r="O906" s="354">
        <v>0.13</v>
      </c>
      <c r="P906" s="354">
        <v>0.17</v>
      </c>
      <c r="Q906" s="354">
        <v>0.14000000000000001</v>
      </c>
      <c r="R906" s="354">
        <v>15.38</v>
      </c>
      <c r="S906" s="354"/>
      <c r="T906" s="354"/>
      <c r="U906" s="354"/>
      <c r="V906" s="354"/>
      <c r="W906" s="354">
        <v>0.59</v>
      </c>
      <c r="X906" s="354">
        <v>0.69</v>
      </c>
      <c r="Y906" s="374" t="e">
        <f t="shared" si="32"/>
        <v>#DIV/0!</v>
      </c>
      <c r="Z906" s="374">
        <f t="shared" si="33"/>
        <v>0.16949152542372881</v>
      </c>
      <c r="AA906" s="354"/>
      <c r="AB906" s="354"/>
      <c r="AC906" s="354"/>
      <c r="AD906" s="354">
        <v>58.47</v>
      </c>
      <c r="AE906" s="354">
        <v>50.37</v>
      </c>
      <c r="AF906" s="354"/>
      <c r="AG906" s="354">
        <v>0</v>
      </c>
      <c r="AH906" s="354">
        <v>0</v>
      </c>
      <c r="AI906" s="354">
        <v>0</v>
      </c>
      <c r="AJ906" s="354">
        <v>0</v>
      </c>
      <c r="AK906" s="354">
        <v>0</v>
      </c>
      <c r="AL906" s="354"/>
      <c r="AM906" s="354">
        <v>2.46</v>
      </c>
      <c r="AN906" s="354"/>
      <c r="AO906" s="354">
        <v>0</v>
      </c>
      <c r="AP906" s="354">
        <v>0</v>
      </c>
      <c r="AQ906" s="354">
        <v>0</v>
      </c>
      <c r="AR906" s="354">
        <v>0</v>
      </c>
      <c r="AS906" s="354">
        <v>0</v>
      </c>
      <c r="AT906" s="354">
        <v>14.02</v>
      </c>
      <c r="AU906" s="354"/>
      <c r="AV906" s="354"/>
      <c r="AW906" s="354"/>
      <c r="AX906" s="354">
        <v>1835.61</v>
      </c>
      <c r="AY906" s="374">
        <v>0.43329886246122029</v>
      </c>
      <c r="AZ906" s="374">
        <v>0.61734693877551017</v>
      </c>
      <c r="BA906" s="374">
        <v>0.73239436619718312</v>
      </c>
      <c r="BB906" s="374">
        <v>0.61811903310989236</v>
      </c>
      <c r="BC906" s="374">
        <v>0.73239436619718312</v>
      </c>
      <c r="BD906" s="354"/>
      <c r="BE906" s="374">
        <v>0</v>
      </c>
      <c r="BF906" s="374">
        <v>0</v>
      </c>
      <c r="BG906" s="354"/>
      <c r="BH906" s="354"/>
      <c r="BI906" s="354"/>
      <c r="BJ906" s="354"/>
      <c r="BK906" s="374">
        <v>0</v>
      </c>
      <c r="BL906" s="374">
        <v>0</v>
      </c>
      <c r="BM906" s="354">
        <v>0</v>
      </c>
      <c r="BN906" s="354"/>
      <c r="BO906" s="374">
        <v>0</v>
      </c>
      <c r="BP906" s="374">
        <v>0</v>
      </c>
      <c r="BQ906" s="374">
        <v>0</v>
      </c>
      <c r="BR906" s="354"/>
      <c r="BS906" s="354"/>
      <c r="BT906" s="354"/>
      <c r="BU906" s="354"/>
      <c r="BV906" s="354"/>
      <c r="BW906" s="354"/>
      <c r="BX906" s="354"/>
      <c r="BY906" s="354"/>
      <c r="BZ906" s="354">
        <v>0</v>
      </c>
      <c r="CA906" s="354">
        <v>0</v>
      </c>
      <c r="CB906" s="354">
        <v>0.30707833188961764</v>
      </c>
      <c r="CC906" s="354">
        <v>0</v>
      </c>
      <c r="CD906" s="354">
        <v>0</v>
      </c>
      <c r="CE906" s="354">
        <v>0.45</v>
      </c>
      <c r="CF906" s="354"/>
      <c r="CG906" s="354"/>
      <c r="CH906" s="353"/>
      <c r="CI906" s="353"/>
    </row>
    <row r="907" spans="1:87" ht="13.5" thickBot="1">
      <c r="A907" s="353" t="s">
        <v>2040</v>
      </c>
      <c r="B907" s="353" t="s">
        <v>2041</v>
      </c>
      <c r="C907" s="353" t="s">
        <v>96</v>
      </c>
      <c r="D907" s="353" t="s">
        <v>147</v>
      </c>
      <c r="E907" s="353" t="s">
        <v>448</v>
      </c>
      <c r="F907" s="353" t="s">
        <v>99</v>
      </c>
      <c r="G907" s="353">
        <v>12</v>
      </c>
      <c r="H907" s="353">
        <v>202112</v>
      </c>
      <c r="I907" s="353">
        <v>20221027</v>
      </c>
      <c r="J907" s="353">
        <v>20230126</v>
      </c>
      <c r="K907" s="354">
        <v>199021.55</v>
      </c>
      <c r="L907" s="354">
        <v>271.73</v>
      </c>
      <c r="M907" s="354">
        <v>732</v>
      </c>
      <c r="N907" s="354">
        <v>0.63</v>
      </c>
      <c r="O907" s="354">
        <v>2.57</v>
      </c>
      <c r="P907" s="354">
        <v>2.44</v>
      </c>
      <c r="Q907" s="354">
        <v>2.2000000000000002</v>
      </c>
      <c r="R907" s="354">
        <v>4.28</v>
      </c>
      <c r="S907" s="354">
        <v>4.08</v>
      </c>
      <c r="T907" s="354">
        <v>2.37</v>
      </c>
      <c r="U907" s="354">
        <v>9.74</v>
      </c>
      <c r="V907" s="354">
        <v>9.41</v>
      </c>
      <c r="W907" s="354">
        <v>9.92</v>
      </c>
      <c r="X907" s="354">
        <v>10.44</v>
      </c>
      <c r="Y907" s="374">
        <f t="shared" si="32"/>
        <v>5.4197662061636454E-2</v>
      </c>
      <c r="Z907" s="374">
        <f t="shared" si="33"/>
        <v>5.2419354838709742E-2</v>
      </c>
      <c r="AA907" s="354">
        <v>5.59</v>
      </c>
      <c r="AB907" s="354">
        <v>8.16</v>
      </c>
      <c r="AC907" s="354">
        <v>27.9</v>
      </c>
      <c r="AD907" s="354">
        <v>27.39</v>
      </c>
      <c r="AE907" s="354">
        <v>26.02</v>
      </c>
      <c r="AF907" s="354">
        <v>3.36</v>
      </c>
      <c r="AG907" s="354">
        <v>31.657640495305483</v>
      </c>
      <c r="AH907" s="354">
        <v>8.0457205061913193</v>
      </c>
      <c r="AI907" s="354">
        <v>10.684174717648659</v>
      </c>
      <c r="AJ907" s="354">
        <v>7.8844740781058649</v>
      </c>
      <c r="AK907" s="354">
        <v>24.907866731195401</v>
      </c>
      <c r="AL907" s="354">
        <v>22.96</v>
      </c>
      <c r="AM907" s="354"/>
      <c r="AN907" s="354">
        <v>8.5500000000000007</v>
      </c>
      <c r="AO907" s="354">
        <v>10.31717707133401</v>
      </c>
      <c r="AP907" s="354">
        <v>23.376625243474873</v>
      </c>
      <c r="AQ907" s="354">
        <v>30.570211671209151</v>
      </c>
      <c r="AR907" s="354">
        <v>41.425398753947846</v>
      </c>
      <c r="AS907" s="354">
        <v>3.8485508232412577</v>
      </c>
      <c r="AT907" s="354">
        <v>-8.9700000000000006</v>
      </c>
      <c r="AU907" s="354">
        <v>1.18</v>
      </c>
      <c r="AV907" s="354">
        <v>20.9</v>
      </c>
      <c r="AW907" s="354">
        <v>23222.9</v>
      </c>
      <c r="AX907" s="354">
        <v>22934.48</v>
      </c>
      <c r="AY907" s="374">
        <v>0.20903487125022127</v>
      </c>
      <c r="AZ907" s="374">
        <v>0.59501109819258002</v>
      </c>
      <c r="BA907" s="374">
        <v>0.4139814309120699</v>
      </c>
      <c r="BB907" s="374">
        <v>0.59501110904964927</v>
      </c>
      <c r="BC907" s="374">
        <v>0.4139814309120699</v>
      </c>
      <c r="BD907" s="354">
        <v>-123.4</v>
      </c>
      <c r="BE907" s="374">
        <v>0.20404971620886139</v>
      </c>
      <c r="BF907" s="374">
        <v>0.1219093803091032</v>
      </c>
      <c r="BG907" s="354">
        <v>25.13</v>
      </c>
      <c r="BH907" s="354">
        <v>21.41</v>
      </c>
      <c r="BI907" s="354">
        <v>14.34</v>
      </c>
      <c r="BJ907" s="354">
        <v>13.82</v>
      </c>
      <c r="BK907" s="374">
        <v>-0.26204182480450344</v>
      </c>
      <c r="BL907" s="374">
        <v>-8.8436806904733253E-2</v>
      </c>
      <c r="BM907" s="354">
        <v>2.2400000000000002</v>
      </c>
      <c r="BN907" s="354">
        <v>2.37</v>
      </c>
      <c r="BO907" s="374">
        <v>0.70347956974698944</v>
      </c>
      <c r="BP907" s="374">
        <v>3.0233430430600176E-2</v>
      </c>
      <c r="BQ907" s="374">
        <v>2.9627514197000843E-2</v>
      </c>
      <c r="BR907" s="354">
        <v>10313.700000000001</v>
      </c>
      <c r="BS907" s="354">
        <v>12181.8</v>
      </c>
      <c r="BT907" s="354">
        <v>8841.93</v>
      </c>
      <c r="BU907" s="354">
        <v>35622.699999999997</v>
      </c>
      <c r="BV907" s="354">
        <v>7545.2</v>
      </c>
      <c r="BW907" s="354">
        <v>59.5</v>
      </c>
      <c r="BX907" s="354">
        <v>25.42</v>
      </c>
      <c r="BY907" s="354">
        <v>31.2</v>
      </c>
      <c r="BZ907" s="354">
        <v>7.7862168347885055</v>
      </c>
      <c r="CA907" s="354"/>
      <c r="CB907" s="354">
        <v>1.1353811008296633</v>
      </c>
      <c r="CC907" s="354">
        <v>4.3299181924425403</v>
      </c>
      <c r="CD907" s="354">
        <v>-5.31</v>
      </c>
      <c r="CE907" s="354">
        <v>1.65</v>
      </c>
      <c r="CF907" s="354">
        <v>1.76</v>
      </c>
      <c r="CG907" s="354">
        <v>1.3</v>
      </c>
      <c r="CH907" s="353" t="s">
        <v>100</v>
      </c>
      <c r="CI907" s="355">
        <v>-4601</v>
      </c>
    </row>
    <row r="908" spans="1:87" ht="13.5" thickBot="1">
      <c r="A908" s="353" t="s">
        <v>2042</v>
      </c>
      <c r="B908" s="353" t="s">
        <v>2043</v>
      </c>
      <c r="C908" s="353" t="s">
        <v>108</v>
      </c>
      <c r="D908" s="353" t="s">
        <v>97</v>
      </c>
      <c r="E908" s="353" t="s">
        <v>191</v>
      </c>
      <c r="F908" s="353" t="s">
        <v>99</v>
      </c>
      <c r="G908" s="353">
        <v>3</v>
      </c>
      <c r="H908" s="353">
        <v>202203</v>
      </c>
      <c r="I908" s="353">
        <v>20221103</v>
      </c>
      <c r="J908" s="353">
        <v>20230202</v>
      </c>
      <c r="K908" s="354">
        <v>39991.129999999997</v>
      </c>
      <c r="L908" s="354">
        <v>72.709999999999994</v>
      </c>
      <c r="M908" s="354">
        <v>550</v>
      </c>
      <c r="N908" s="354">
        <v>1.58</v>
      </c>
      <c r="O908" s="354">
        <v>1.44</v>
      </c>
      <c r="P908" s="354">
        <v>1.55</v>
      </c>
      <c r="Q908" s="354">
        <v>1.56</v>
      </c>
      <c r="R908" s="354">
        <v>1.39</v>
      </c>
      <c r="S908" s="354">
        <v>2.2400000000000002</v>
      </c>
      <c r="T908" s="354">
        <v>3.55</v>
      </c>
      <c r="U908" s="354">
        <v>5.0599999999999996</v>
      </c>
      <c r="V908" s="354">
        <v>4.51</v>
      </c>
      <c r="W908" s="354">
        <v>5.94</v>
      </c>
      <c r="X908" s="354">
        <v>5.87</v>
      </c>
      <c r="Y908" s="374">
        <f t="shared" si="32"/>
        <v>0.31707317073170738</v>
      </c>
      <c r="Z908" s="374">
        <f t="shared" si="33"/>
        <v>-1.1784511784511786E-2</v>
      </c>
      <c r="AA908" s="354">
        <v>11.05</v>
      </c>
      <c r="AB908" s="354">
        <v>16.329999999999998</v>
      </c>
      <c r="AC908" s="354">
        <v>13.52</v>
      </c>
      <c r="AD908" s="354">
        <v>12.24</v>
      </c>
      <c r="AE908" s="354">
        <v>12.39</v>
      </c>
      <c r="AF908" s="354">
        <v>0.75</v>
      </c>
      <c r="AG908" s="354">
        <v>13.85040797824116</v>
      </c>
      <c r="AH908" s="354">
        <v>3.343789664551224</v>
      </c>
      <c r="AI908" s="354">
        <v>5.8652765185856754</v>
      </c>
      <c r="AJ908" s="354">
        <v>5.0719854941069809</v>
      </c>
      <c r="AK908" s="354">
        <v>12.389867684793026</v>
      </c>
      <c r="AL908" s="354">
        <v>11.2</v>
      </c>
      <c r="AM908" s="354">
        <v>6.55</v>
      </c>
      <c r="AN908" s="354">
        <v>5.24</v>
      </c>
      <c r="AO908" s="354">
        <v>6.1672193493486942</v>
      </c>
      <c r="AP908" s="354">
        <v>13.129770896624766</v>
      </c>
      <c r="AQ908" s="354">
        <v>14.56342319225894</v>
      </c>
      <c r="AR908" s="354">
        <v>16.84123587873588</v>
      </c>
      <c r="AS908" s="354">
        <v>0.55630099728014504</v>
      </c>
      <c r="AT908" s="354">
        <v>11.1</v>
      </c>
      <c r="AU908" s="354">
        <v>11.74</v>
      </c>
      <c r="AV908" s="354">
        <v>25.42</v>
      </c>
      <c r="AW908" s="354">
        <v>6820.9</v>
      </c>
      <c r="AX908" s="354">
        <v>8333.65</v>
      </c>
      <c r="AY908" s="374">
        <v>3.1132683629744796E-2</v>
      </c>
      <c r="AZ908" s="374">
        <v>-0.3876621100595864</v>
      </c>
      <c r="BA908" s="374">
        <v>0.54242002781641163</v>
      </c>
      <c r="BB908" s="374">
        <v>-0.43514644351464432</v>
      </c>
      <c r="BC908" s="374">
        <v>0.54242002781641163</v>
      </c>
      <c r="BD908" s="354">
        <v>47.9</v>
      </c>
      <c r="BE908" s="374">
        <v>0.1853235019518184</v>
      </c>
      <c r="BF908" s="374">
        <v>0.1482848458532349</v>
      </c>
      <c r="BG908" s="354">
        <v>21.41</v>
      </c>
      <c r="BH908" s="354">
        <v>13.76</v>
      </c>
      <c r="BI908" s="354">
        <v>17.63</v>
      </c>
      <c r="BJ908" s="354">
        <v>11.01</v>
      </c>
      <c r="BK908" s="374">
        <v>-0.13525210993291495</v>
      </c>
      <c r="BL908" s="374">
        <v>-5.7275643123649932E-2</v>
      </c>
      <c r="BM908" s="354">
        <v>1.8</v>
      </c>
      <c r="BN908" s="354">
        <v>1.51</v>
      </c>
      <c r="BO908" s="374">
        <v>0.34631364893443956</v>
      </c>
      <c r="BP908" s="374">
        <v>4.6013343395503288E-2</v>
      </c>
      <c r="BQ908" s="374">
        <v>6.9794763920558431E-2</v>
      </c>
      <c r="BR908" s="354">
        <v>1739.5</v>
      </c>
      <c r="BS908" s="354">
        <v>2939.4</v>
      </c>
      <c r="BT908" s="354">
        <v>3610.8</v>
      </c>
      <c r="BU908" s="354">
        <v>7687.4</v>
      </c>
      <c r="BV908" s="354">
        <v>1285.5</v>
      </c>
      <c r="BW908" s="354">
        <v>267.92</v>
      </c>
      <c r="BX908" s="354">
        <v>24.14</v>
      </c>
      <c r="BY908" s="354">
        <v>37.28</v>
      </c>
      <c r="BZ908" s="354">
        <v>11.643879907621248</v>
      </c>
      <c r="CA908" s="354">
        <v>50.81</v>
      </c>
      <c r="CB908" s="354">
        <v>0.62189070137722957</v>
      </c>
      <c r="CC908" s="354">
        <v>1.9595863875804789</v>
      </c>
      <c r="CD908" s="354">
        <v>1.03</v>
      </c>
      <c r="CE908" s="354">
        <v>1.05</v>
      </c>
      <c r="CF908" s="354">
        <v>1.1399999999999999</v>
      </c>
      <c r="CG908" s="354">
        <v>0.38</v>
      </c>
      <c r="CH908" s="353" t="s">
        <v>100</v>
      </c>
      <c r="CI908" s="355">
        <v>5894.8</v>
      </c>
    </row>
    <row r="909" spans="1:87" ht="13.5" thickBot="1">
      <c r="A909" s="353" t="s">
        <v>2044</v>
      </c>
      <c r="B909" s="353" t="s">
        <v>2045</v>
      </c>
      <c r="C909" s="353" t="s">
        <v>96</v>
      </c>
      <c r="D909" s="353" t="s">
        <v>129</v>
      </c>
      <c r="E909" s="353" t="s">
        <v>133</v>
      </c>
      <c r="F909" s="353" t="s">
        <v>99</v>
      </c>
      <c r="G909" s="353">
        <v>3</v>
      </c>
      <c r="H909" s="353">
        <v>202203</v>
      </c>
      <c r="I909" s="353">
        <v>20221101</v>
      </c>
      <c r="J909" s="353">
        <v>20230201</v>
      </c>
      <c r="K909" s="354">
        <v>52219.71</v>
      </c>
      <c r="L909" s="354">
        <v>368.28</v>
      </c>
      <c r="M909" s="354">
        <v>141.79</v>
      </c>
      <c r="N909" s="354">
        <v>0.63</v>
      </c>
      <c r="O909" s="354">
        <v>6.13</v>
      </c>
      <c r="P909" s="354">
        <v>6.33</v>
      </c>
      <c r="Q909" s="354">
        <v>6.53</v>
      </c>
      <c r="R909" s="354">
        <v>-1.1399999999999999</v>
      </c>
      <c r="S909" s="354">
        <v>9.7899999999999991</v>
      </c>
      <c r="T909" s="354">
        <v>4.79</v>
      </c>
      <c r="U909" s="354">
        <v>23.87</v>
      </c>
      <c r="V909" s="354">
        <v>23.91</v>
      </c>
      <c r="W909" s="354">
        <v>24.75</v>
      </c>
      <c r="X909" s="354">
        <v>26.41</v>
      </c>
      <c r="Y909" s="374">
        <f t="shared" si="32"/>
        <v>3.5131744040150625E-2</v>
      </c>
      <c r="Z909" s="374">
        <f t="shared" si="33"/>
        <v>6.7070707070707059E-2</v>
      </c>
      <c r="AA909" s="354">
        <v>16.25</v>
      </c>
      <c r="AB909" s="354">
        <v>10.050000000000001</v>
      </c>
      <c r="AC909" s="354">
        <v>15.43</v>
      </c>
      <c r="AD909" s="354">
        <v>14.88</v>
      </c>
      <c r="AE909" s="354">
        <v>13.94</v>
      </c>
      <c r="AF909" s="354">
        <v>1.48</v>
      </c>
      <c r="AG909" s="354">
        <v>1900.9573724668064</v>
      </c>
      <c r="AH909" s="354">
        <v>14.360587002096436</v>
      </c>
      <c r="AI909" s="354">
        <v>30.957372466806429</v>
      </c>
      <c r="AJ909" s="354">
        <v>27.617051013277429</v>
      </c>
      <c r="AK909" s="354">
        <v>12.037197291196389</v>
      </c>
      <c r="AL909" s="354">
        <v>11.67</v>
      </c>
      <c r="AM909" s="354"/>
      <c r="AN909" s="354">
        <v>0.19</v>
      </c>
      <c r="AO909" s="354">
        <v>0.21182009138798721</v>
      </c>
      <c r="AP909" s="354">
        <v>15.032816070962692</v>
      </c>
      <c r="AQ909" s="354">
        <v>13.006948984198646</v>
      </c>
      <c r="AR909" s="354">
        <v>14.580157894736844</v>
      </c>
      <c r="AS909" s="354">
        <v>20.377358490566039</v>
      </c>
      <c r="AT909" s="354">
        <v>-8.81</v>
      </c>
      <c r="AU909" s="354">
        <v>6.12</v>
      </c>
      <c r="AV909" s="354">
        <v>10.8</v>
      </c>
      <c r="AW909" s="354">
        <v>263966</v>
      </c>
      <c r="AX909" s="354">
        <v>274733.75</v>
      </c>
      <c r="AY909" s="374">
        <v>3.1062406135441957E-2</v>
      </c>
      <c r="AZ909" s="374">
        <v>-6.043333333333333</v>
      </c>
      <c r="BA909" s="374">
        <v>-3.0249096022498994</v>
      </c>
      <c r="BB909" s="374">
        <v>-6.6746987951807224</v>
      </c>
      <c r="BC909" s="374">
        <v>-3.0249096022498994</v>
      </c>
      <c r="BD909" s="354">
        <v>-267.08999999999997</v>
      </c>
      <c r="BE909" s="374">
        <v>0.20992936701983156</v>
      </c>
      <c r="BF909" s="374">
        <v>3.3573494094005785E-2</v>
      </c>
      <c r="BG909" s="354">
        <v>32.74</v>
      </c>
      <c r="BH909" s="354">
        <v>19.57</v>
      </c>
      <c r="BI909" s="354">
        <v>5.61</v>
      </c>
      <c r="BJ909" s="354">
        <v>4.7300000000000004</v>
      </c>
      <c r="BK909" s="374">
        <v>-0.10790067720090292</v>
      </c>
      <c r="BL909" s="374">
        <v>-1.7571785153679598E-3</v>
      </c>
      <c r="BM909" s="354">
        <v>0.59</v>
      </c>
      <c r="BN909" s="354">
        <v>0.99</v>
      </c>
      <c r="BO909" s="374">
        <v>0.14066277372262775</v>
      </c>
      <c r="BP909" s="374">
        <v>3.8537427549636211E-2</v>
      </c>
      <c r="BQ909" s="374">
        <v>7.4111880134385535E-2</v>
      </c>
      <c r="BR909" s="354">
        <v>2106</v>
      </c>
      <c r="BS909" s="354">
        <v>3041</v>
      </c>
      <c r="BT909" s="354">
        <v>4587</v>
      </c>
      <c r="BU909" s="354">
        <v>12300</v>
      </c>
      <c r="BV909" s="354">
        <v>1114</v>
      </c>
      <c r="BW909" s="354">
        <v>124.54</v>
      </c>
      <c r="BX909" s="354">
        <v>0.76</v>
      </c>
      <c r="BY909" s="354">
        <v>1.3</v>
      </c>
      <c r="BZ909" s="354">
        <v>16.798913043478262</v>
      </c>
      <c r="CA909" s="354"/>
      <c r="CB909" s="354">
        <v>1.0197999397599911</v>
      </c>
      <c r="CC909" s="354">
        <v>1.1207931124445605</v>
      </c>
      <c r="CD909" s="354">
        <v>-9.17</v>
      </c>
      <c r="CE909" s="354">
        <v>0.96</v>
      </c>
      <c r="CF909" s="354">
        <v>0.56999999999999995</v>
      </c>
      <c r="CG909" s="354">
        <v>0.18</v>
      </c>
      <c r="CH909" s="353" t="s">
        <v>100</v>
      </c>
      <c r="CI909" s="355">
        <v>-1792</v>
      </c>
    </row>
    <row r="910" spans="1:87" ht="13.5" thickBot="1">
      <c r="A910" s="353" t="s">
        <v>2046</v>
      </c>
      <c r="B910" s="353" t="s">
        <v>2047</v>
      </c>
      <c r="C910" s="353" t="s">
        <v>96</v>
      </c>
      <c r="D910" s="353" t="s">
        <v>123</v>
      </c>
      <c r="E910" s="353" t="s">
        <v>485</v>
      </c>
      <c r="F910" s="353" t="s">
        <v>99</v>
      </c>
      <c r="G910" s="353">
        <v>12</v>
      </c>
      <c r="H910" s="353">
        <v>202112</v>
      </c>
      <c r="I910" s="353">
        <v>20221025</v>
      </c>
      <c r="J910" s="353">
        <v>20230209</v>
      </c>
      <c r="K910" s="354">
        <v>52552.75</v>
      </c>
      <c r="L910" s="354">
        <v>286.86</v>
      </c>
      <c r="M910" s="354">
        <v>183</v>
      </c>
      <c r="N910" s="354">
        <v>1.24</v>
      </c>
      <c r="O910" s="354">
        <v>2.0099999999999998</v>
      </c>
      <c r="P910" s="354">
        <v>1.43</v>
      </c>
      <c r="Q910" s="354">
        <v>2.2000000000000002</v>
      </c>
      <c r="R910" s="354">
        <v>-7.96</v>
      </c>
      <c r="S910" s="354">
        <v>-5.13</v>
      </c>
      <c r="T910" s="354">
        <v>-3.88</v>
      </c>
      <c r="U910" s="354">
        <v>9.2899999999999991</v>
      </c>
      <c r="V910" s="354">
        <v>12.34</v>
      </c>
      <c r="W910" s="354">
        <v>8.3800000000000008</v>
      </c>
      <c r="X910" s="354">
        <v>9.34</v>
      </c>
      <c r="Y910" s="374">
        <f t="shared" si="32"/>
        <v>-0.32090761750405183</v>
      </c>
      <c r="Z910" s="374">
        <f t="shared" si="33"/>
        <v>0.11455847255369922</v>
      </c>
      <c r="AA910" s="354">
        <v>14.05</v>
      </c>
      <c r="AB910" s="354">
        <v>11</v>
      </c>
      <c r="AC910" s="354">
        <v>30.88</v>
      </c>
      <c r="AD910" s="354">
        <v>34.22</v>
      </c>
      <c r="AE910" s="354">
        <v>30.7</v>
      </c>
      <c r="AF910" s="354">
        <v>3.11</v>
      </c>
      <c r="AG910" s="354">
        <v>31.206331877729259</v>
      </c>
      <c r="AH910" s="354">
        <v>8.4879912663755466</v>
      </c>
      <c r="AI910" s="354">
        <v>7.6200873362445414</v>
      </c>
      <c r="AJ910" s="354">
        <v>6.1681222707423577</v>
      </c>
      <c r="AK910" s="354">
        <v>36.975954154727795</v>
      </c>
      <c r="AL910" s="354">
        <v>20.78</v>
      </c>
      <c r="AM910" s="354">
        <v>21.63</v>
      </c>
      <c r="AN910" s="354">
        <v>9.19</v>
      </c>
      <c r="AO910" s="354">
        <v>10.127739723631274</v>
      </c>
      <c r="AP910" s="354">
        <v>23.132356372353172</v>
      </c>
      <c r="AQ910" s="354">
        <v>41.475851002865326</v>
      </c>
      <c r="AR910" s="354">
        <v>51.239192920353979</v>
      </c>
      <c r="AS910" s="354">
        <v>9.5251091703056776</v>
      </c>
      <c r="AT910" s="354">
        <v>13.26</v>
      </c>
      <c r="AU910" s="354">
        <v>8.82</v>
      </c>
      <c r="AV910" s="354">
        <v>15.77</v>
      </c>
      <c r="AW910" s="354">
        <v>6218</v>
      </c>
      <c r="AX910" s="354">
        <v>5421.1</v>
      </c>
      <c r="AY910" s="374">
        <v>0.15769875256004467</v>
      </c>
      <c r="AZ910" s="374">
        <v>0.24521934758155231</v>
      </c>
      <c r="BA910" s="374">
        <v>0.19095477386934673</v>
      </c>
      <c r="BB910" s="374">
        <v>0.25316455696202533</v>
      </c>
      <c r="BC910" s="374">
        <v>0.19095477386934673</v>
      </c>
      <c r="BD910" s="354">
        <v>66.150000000000006</v>
      </c>
      <c r="BE910" s="374">
        <v>0.17611387180998905</v>
      </c>
      <c r="BF910" s="374">
        <v>0.13226163136854641</v>
      </c>
      <c r="BG910" s="354">
        <v>17.32</v>
      </c>
      <c r="BH910" s="354">
        <v>25.11</v>
      </c>
      <c r="BI910" s="354">
        <v>11.94</v>
      </c>
      <c r="BJ910" s="354">
        <v>16.12</v>
      </c>
      <c r="BK910" s="374">
        <v>-0.19054441260744984</v>
      </c>
      <c r="BL910" s="374">
        <v>-4.6527899247857267E-2</v>
      </c>
      <c r="BM910" s="354">
        <v>0.98</v>
      </c>
      <c r="BN910" s="354">
        <v>0.92</v>
      </c>
      <c r="BO910" s="374">
        <v>0.41234726688102891</v>
      </c>
      <c r="BP910" s="374">
        <v>3.0124898020924003E-2</v>
      </c>
      <c r="BQ910" s="374">
        <v>2.1891404992697181E-2</v>
      </c>
      <c r="BR910" s="354">
        <v>2926</v>
      </c>
      <c r="BS910" s="354">
        <v>3183</v>
      </c>
      <c r="BT910" s="354">
        <v>2566</v>
      </c>
      <c r="BU910" s="354">
        <v>7413</v>
      </c>
      <c r="BV910" s="354">
        <v>2214</v>
      </c>
      <c r="BW910" s="354">
        <v>24.52</v>
      </c>
      <c r="BX910" s="354">
        <v>27.2</v>
      </c>
      <c r="BY910" s="354">
        <v>30.1</v>
      </c>
      <c r="BZ910" s="354">
        <v>8.8978723404255327</v>
      </c>
      <c r="CA910" s="354">
        <v>75.47</v>
      </c>
      <c r="CB910" s="354">
        <v>0.82566898629743879</v>
      </c>
      <c r="CC910" s="354">
        <v>2.5221733919296843</v>
      </c>
      <c r="CD910" s="354">
        <v>3.08</v>
      </c>
      <c r="CE910" s="354">
        <v>1.8</v>
      </c>
      <c r="CF910" s="354">
        <v>1.61</v>
      </c>
      <c r="CG910" s="354">
        <v>0.92</v>
      </c>
      <c r="CH910" s="353" t="s">
        <v>100</v>
      </c>
      <c r="CI910" s="355">
        <v>2916</v>
      </c>
    </row>
    <row r="911" spans="1:87" ht="13.5" thickBot="1">
      <c r="A911" s="353" t="s">
        <v>2048</v>
      </c>
      <c r="B911" s="353" t="s">
        <v>2049</v>
      </c>
      <c r="C911" s="353" t="s">
        <v>108</v>
      </c>
      <c r="D911" s="353" t="s">
        <v>97</v>
      </c>
      <c r="E911" s="353" t="s">
        <v>173</v>
      </c>
      <c r="F911" s="353" t="s">
        <v>105</v>
      </c>
      <c r="G911" s="353">
        <v>1</v>
      </c>
      <c r="H911" s="353">
        <v>202201</v>
      </c>
      <c r="I911" s="353">
        <v>20221206</v>
      </c>
      <c r="J911" s="353">
        <v>20230314</v>
      </c>
      <c r="K911" s="354">
        <v>14114.2</v>
      </c>
      <c r="L911" s="354">
        <v>203.71</v>
      </c>
      <c r="M911" s="354">
        <v>69</v>
      </c>
      <c r="N911" s="354">
        <v>1.02</v>
      </c>
      <c r="O911" s="354">
        <v>-0.17</v>
      </c>
      <c r="P911" s="354">
        <v>7.0000000000000007E-2</v>
      </c>
      <c r="Q911" s="354">
        <v>0.13</v>
      </c>
      <c r="R911" s="354">
        <v>235.29</v>
      </c>
      <c r="S911" s="354">
        <v>20.69</v>
      </c>
      <c r="T911" s="354">
        <v>154.21</v>
      </c>
      <c r="U911" s="354">
        <v>-5.27</v>
      </c>
      <c r="V911" s="354">
        <v>-0.73</v>
      </c>
      <c r="W911" s="354">
        <v>0.31</v>
      </c>
      <c r="X911" s="354">
        <v>0.56999999999999995</v>
      </c>
      <c r="Y911" s="374">
        <f t="shared" si="32"/>
        <v>-1.4246575342465753</v>
      </c>
      <c r="Z911" s="374">
        <f t="shared" si="33"/>
        <v>0.83870967741935476</v>
      </c>
      <c r="AA911" s="354"/>
      <c r="AB911" s="354"/>
      <c r="AC911" s="354">
        <v>1851.91</v>
      </c>
      <c r="AD911" s="354">
        <v>651.13</v>
      </c>
      <c r="AE911" s="354">
        <v>358.28</v>
      </c>
      <c r="AF911" s="354"/>
      <c r="AG911" s="354">
        <v>17.255905318779032</v>
      </c>
      <c r="AH911" s="354">
        <v>-5.3027408565744327</v>
      </c>
      <c r="AI911" s="354">
        <v>-0.23985438792707955</v>
      </c>
      <c r="AJ911" s="354">
        <v>-0.38624827297222813</v>
      </c>
      <c r="AK911" s="354">
        <v>-846.76374593466426</v>
      </c>
      <c r="AL911" s="354"/>
      <c r="AM911" s="354">
        <v>20.62</v>
      </c>
      <c r="AN911" s="354">
        <v>11.87</v>
      </c>
      <c r="AO911" s="354">
        <v>11.925678065407467</v>
      </c>
      <c r="AP911" s="354">
        <v>-43.916957397796452</v>
      </c>
      <c r="AQ911" s="354">
        <v>-857.97209439201447</v>
      </c>
      <c r="AR911" s="354">
        <v>-532.78781022202179</v>
      </c>
      <c r="AS911" s="354">
        <v>25.937531382944247</v>
      </c>
      <c r="AT911" s="354">
        <v>9.8800000000000008</v>
      </c>
      <c r="AU911" s="354">
        <v>52.45</v>
      </c>
      <c r="AV911" s="354">
        <v>48</v>
      </c>
      <c r="AW911" s="354">
        <v>873.78</v>
      </c>
      <c r="AX911" s="354">
        <v>1258.55</v>
      </c>
      <c r="AY911" s="374">
        <v>0.39993360523570143</v>
      </c>
      <c r="AZ911" s="374">
        <v>-0.52085778420938689</v>
      </c>
      <c r="BA911" s="374">
        <v>-0.41549781558979071</v>
      </c>
      <c r="BB911" s="374">
        <v>-0.4426751592356688</v>
      </c>
      <c r="BC911" s="374">
        <v>-0.41549781558979071</v>
      </c>
      <c r="BD911" s="354">
        <v>-52.5</v>
      </c>
      <c r="BE911" s="374">
        <v>-0.1807370449768875</v>
      </c>
      <c r="BF911" s="374">
        <v>-0.14895191001453864</v>
      </c>
      <c r="BG911" s="354">
        <v>-19.510000000000002</v>
      </c>
      <c r="BH911" s="354">
        <v>-27.28</v>
      </c>
      <c r="BI911" s="354">
        <v>-14.42</v>
      </c>
      <c r="BJ911" s="354">
        <v>-17.23</v>
      </c>
      <c r="BK911" s="374">
        <v>0.6103448275862069</v>
      </c>
      <c r="BL911" s="374">
        <v>-8.4836977452485748E-3</v>
      </c>
      <c r="BM911" s="354">
        <v>0</v>
      </c>
      <c r="BN911" s="354">
        <v>0</v>
      </c>
      <c r="BO911" s="374">
        <v>0</v>
      </c>
      <c r="BP911" s="374">
        <v>-2.6109014557235025E-2</v>
      </c>
      <c r="BQ911" s="374">
        <v>-1.9017640225122015E-3</v>
      </c>
      <c r="BR911" s="354">
        <v>-291.57</v>
      </c>
      <c r="BS911" s="354">
        <v>-263.11</v>
      </c>
      <c r="BT911" s="354">
        <v>-260.83</v>
      </c>
      <c r="BU911" s="354">
        <v>1136.52</v>
      </c>
      <c r="BV911" s="354">
        <v>-306.87</v>
      </c>
      <c r="BW911" s="354">
        <v>-14.96</v>
      </c>
      <c r="BX911" s="354">
        <v>-30.73</v>
      </c>
      <c r="BY911" s="354">
        <v>-29.71</v>
      </c>
      <c r="BZ911" s="354">
        <v>-47.746984686271851</v>
      </c>
      <c r="CA911" s="354">
        <v>62.47</v>
      </c>
      <c r="CB911" s="354">
        <v>0.72264677247682174</v>
      </c>
      <c r="CC911" s="354">
        <v>-0.5737209460756687</v>
      </c>
      <c r="CD911" s="354">
        <v>1.66</v>
      </c>
      <c r="CE911" s="354">
        <v>4.0999999999999996</v>
      </c>
      <c r="CF911" s="354">
        <v>4.0199999999999996</v>
      </c>
      <c r="CG911" s="354">
        <v>3.65</v>
      </c>
      <c r="CH911" s="353" t="s">
        <v>100</v>
      </c>
      <c r="CI911" s="353">
        <v>666.7</v>
      </c>
    </row>
    <row r="912" spans="1:87" ht="13.5" thickBot="1">
      <c r="A912" s="353" t="s">
        <v>2050</v>
      </c>
      <c r="B912" s="353" t="s">
        <v>2051</v>
      </c>
      <c r="C912" s="353" t="s">
        <v>108</v>
      </c>
      <c r="D912" s="353" t="s">
        <v>143</v>
      </c>
      <c r="E912" s="353" t="s">
        <v>400</v>
      </c>
      <c r="F912" s="353" t="s">
        <v>99</v>
      </c>
      <c r="G912" s="353">
        <v>12</v>
      </c>
      <c r="H912" s="353">
        <v>202112</v>
      </c>
      <c r="I912" s="353">
        <v>20221101</v>
      </c>
      <c r="J912" s="353">
        <v>20230126</v>
      </c>
      <c r="K912" s="354">
        <v>90663.41</v>
      </c>
      <c r="L912" s="354">
        <v>66.39</v>
      </c>
      <c r="M912" s="354">
        <v>1366</v>
      </c>
      <c r="N912" s="354">
        <v>0.68</v>
      </c>
      <c r="O912" s="354">
        <v>0.68</v>
      </c>
      <c r="P912" s="354">
        <v>0.71</v>
      </c>
      <c r="Q912" s="354">
        <v>0.81</v>
      </c>
      <c r="R912" s="354">
        <v>8.82</v>
      </c>
      <c r="S912" s="354">
        <v>4.6900000000000004</v>
      </c>
      <c r="T912" s="354">
        <v>6.41</v>
      </c>
      <c r="U912" s="354">
        <v>2.96</v>
      </c>
      <c r="V912" s="354">
        <v>2.88</v>
      </c>
      <c r="W912" s="354">
        <v>2.93</v>
      </c>
      <c r="X912" s="354">
        <v>3.09</v>
      </c>
      <c r="Y912" s="374">
        <f t="shared" si="32"/>
        <v>1.736111111111116E-2</v>
      </c>
      <c r="Z912" s="374">
        <f t="shared" si="33"/>
        <v>5.4607508532423132E-2</v>
      </c>
      <c r="AA912" s="354">
        <v>6.21</v>
      </c>
      <c r="AB912" s="354">
        <v>6.77</v>
      </c>
      <c r="AC912" s="354">
        <v>22.43</v>
      </c>
      <c r="AD912" s="354">
        <v>22.62</v>
      </c>
      <c r="AE912" s="354">
        <v>21.49</v>
      </c>
      <c r="AF912" s="354">
        <v>3.34</v>
      </c>
      <c r="AG912" s="354">
        <v>22.200437317784257</v>
      </c>
      <c r="AH912" s="354">
        <v>2.2864431486880465</v>
      </c>
      <c r="AI912" s="354">
        <v>2.869533527696793</v>
      </c>
      <c r="AJ912" s="354">
        <v>2.1793002915451893</v>
      </c>
      <c r="AK912" s="354">
        <v>23.056012192024383</v>
      </c>
      <c r="AL912" s="354">
        <v>17.829999999999998</v>
      </c>
      <c r="AM912" s="354">
        <v>3.4</v>
      </c>
      <c r="AN912" s="354">
        <v>2.98</v>
      </c>
      <c r="AO912" s="354">
        <v>3.6370701598870614</v>
      </c>
      <c r="AP912" s="354">
        <v>20.3306147917049</v>
      </c>
      <c r="AQ912" s="354">
        <v>28.138562357124716</v>
      </c>
      <c r="AR912" s="354">
        <v>37.050675585284282</v>
      </c>
      <c r="AS912" s="354">
        <v>1.5867346938775511</v>
      </c>
      <c r="AT912" s="354">
        <v>19.53</v>
      </c>
      <c r="AU912" s="354">
        <v>3.16</v>
      </c>
      <c r="AV912" s="354">
        <v>8.0500000000000007</v>
      </c>
      <c r="AW912" s="354">
        <v>28720</v>
      </c>
      <c r="AX912" s="354">
        <v>31187.62</v>
      </c>
      <c r="AY912" s="374">
        <v>8.0471013129679095E-2</v>
      </c>
      <c r="AZ912" s="374">
        <v>0.20956399437412096</v>
      </c>
      <c r="BA912" s="374">
        <v>0.20763041785621592</v>
      </c>
      <c r="BB912" s="374">
        <v>0.23387096774193553</v>
      </c>
      <c r="BC912" s="374">
        <v>0.20763041785621592</v>
      </c>
      <c r="BD912" s="354">
        <v>14.85</v>
      </c>
      <c r="BE912" s="374">
        <v>0.20109838964907381</v>
      </c>
      <c r="BF912" s="374">
        <v>6.4384376988280687E-2</v>
      </c>
      <c r="BG912" s="354">
        <v>8.93</v>
      </c>
      <c r="BH912" s="354">
        <v>8.9700000000000006</v>
      </c>
      <c r="BI912" s="354">
        <v>6.11</v>
      </c>
      <c r="BJ912" s="354">
        <v>5.77</v>
      </c>
      <c r="BK912" s="374">
        <v>-0.24053848107696216</v>
      </c>
      <c r="BL912" s="374">
        <v>-3.1090974752946584E-2</v>
      </c>
      <c r="BM912" s="354">
        <v>2.3199999999999998</v>
      </c>
      <c r="BN912" s="354">
        <v>2.17</v>
      </c>
      <c r="BO912" s="374">
        <v>0.62761236850494106</v>
      </c>
      <c r="BP912" s="374">
        <v>3.4559297894317512E-2</v>
      </c>
      <c r="BQ912" s="374">
        <v>3.2939847211988955E-2</v>
      </c>
      <c r="BR912" s="354">
        <v>4816</v>
      </c>
      <c r="BS912" s="354">
        <v>5929</v>
      </c>
      <c r="BT912" s="354">
        <v>5171</v>
      </c>
      <c r="BU912" s="354">
        <v>17550</v>
      </c>
      <c r="BV912" s="354">
        <v>4300</v>
      </c>
      <c r="BW912" s="354">
        <v>20.96</v>
      </c>
      <c r="BX912" s="354">
        <v>10.3</v>
      </c>
      <c r="BY912" s="354">
        <v>13.5</v>
      </c>
      <c r="BZ912" s="354">
        <v>28.130208333333332</v>
      </c>
      <c r="CA912" s="354">
        <v>42.62</v>
      </c>
      <c r="CB912" s="354">
        <v>0.60800164618731256</v>
      </c>
      <c r="CC912" s="354">
        <v>3.6722334373279502</v>
      </c>
      <c r="CD912" s="354">
        <v>0.74</v>
      </c>
      <c r="CE912" s="354">
        <v>0.69</v>
      </c>
      <c r="CF912" s="354">
        <v>0.54</v>
      </c>
      <c r="CG912" s="354">
        <v>0.32</v>
      </c>
      <c r="CH912" s="353" t="s">
        <v>100</v>
      </c>
      <c r="CI912" s="355">
        <v>28323</v>
      </c>
    </row>
    <row r="913" spans="1:87" ht="13.5" thickBot="1">
      <c r="A913" s="353" t="s">
        <v>2052</v>
      </c>
      <c r="B913" s="353" t="s">
        <v>2053</v>
      </c>
      <c r="C913" s="353" t="s">
        <v>96</v>
      </c>
      <c r="D913" s="353" t="s">
        <v>129</v>
      </c>
      <c r="E913" s="353" t="s">
        <v>156</v>
      </c>
      <c r="F913" s="353" t="s">
        <v>99</v>
      </c>
      <c r="G913" s="353">
        <v>4</v>
      </c>
      <c r="H913" s="353">
        <v>202204</v>
      </c>
      <c r="I913" s="353">
        <v>20221122</v>
      </c>
      <c r="J913" s="353">
        <v>20230228</v>
      </c>
      <c r="K913" s="354">
        <v>103381.59</v>
      </c>
      <c r="L913" s="354">
        <v>77.72</v>
      </c>
      <c r="M913" s="354">
        <v>1330</v>
      </c>
      <c r="N913" s="354">
        <v>0.73</v>
      </c>
      <c r="O913" s="354">
        <v>1.28</v>
      </c>
      <c r="P913" s="354">
        <v>1.26</v>
      </c>
      <c r="Q913" s="354">
        <v>1.58</v>
      </c>
      <c r="R913" s="354">
        <v>1.56</v>
      </c>
      <c r="S913" s="354">
        <v>0.89</v>
      </c>
      <c r="T913" s="354">
        <v>0.16</v>
      </c>
      <c r="U913" s="354">
        <v>5.32</v>
      </c>
      <c r="V913" s="354">
        <v>5.66</v>
      </c>
      <c r="W913" s="354">
        <v>5.26</v>
      </c>
      <c r="X913" s="354">
        <v>5.44</v>
      </c>
      <c r="Y913" s="374">
        <f t="shared" si="32"/>
        <v>-7.067137809187285E-2</v>
      </c>
      <c r="Z913" s="374">
        <f t="shared" si="33"/>
        <v>3.4220532319391817E-2</v>
      </c>
      <c r="AA913" s="354">
        <v>1.25</v>
      </c>
      <c r="AB913" s="354">
        <v>6.08</v>
      </c>
      <c r="AC913" s="354">
        <v>14.61</v>
      </c>
      <c r="AD913" s="354">
        <v>14.77</v>
      </c>
      <c r="AE913" s="354">
        <v>14.29</v>
      </c>
      <c r="AF913" s="354">
        <v>2.4300000000000002</v>
      </c>
      <c r="AG913" s="354">
        <v>23.174364374905977</v>
      </c>
      <c r="AH913" s="354">
        <v>3.2503384985707839</v>
      </c>
      <c r="AI913" s="354">
        <v>4.7314578005115093</v>
      </c>
      <c r="AJ913" s="354">
        <v>3.6272002407100943</v>
      </c>
      <c r="AK913" s="354">
        <v>16.214875675675675</v>
      </c>
      <c r="AL913" s="354">
        <v>10.210000000000001</v>
      </c>
      <c r="AM913" s="354">
        <v>1.99</v>
      </c>
      <c r="AN913" s="354">
        <v>3.36</v>
      </c>
      <c r="AO913" s="354">
        <v>4.0178060244092446</v>
      </c>
      <c r="AP913" s="354">
        <v>13.956541661968656</v>
      </c>
      <c r="AQ913" s="354">
        <v>19.678945627980923</v>
      </c>
      <c r="AR913" s="354">
        <v>25.669964330153466</v>
      </c>
      <c r="AS913" s="354">
        <v>8.5978636979088314</v>
      </c>
      <c r="AT913" s="354">
        <v>39.130000000000003</v>
      </c>
      <c r="AU913" s="354">
        <v>0.75</v>
      </c>
      <c r="AV913" s="354">
        <v>5.21</v>
      </c>
      <c r="AW913" s="354">
        <v>31686</v>
      </c>
      <c r="AX913" s="354">
        <v>30423.35</v>
      </c>
      <c r="AY913" s="374">
        <v>4.164216788295922E-2</v>
      </c>
      <c r="AZ913" s="374">
        <v>-0.24702443098768009</v>
      </c>
      <c r="BA913" s="374">
        <v>-6.4078480484241279E-2</v>
      </c>
      <c r="BB913" s="374">
        <v>-0.2492997198879551</v>
      </c>
      <c r="BC913" s="374">
        <v>-6.4078480484241279E-2</v>
      </c>
      <c r="BD913" s="354">
        <v>13.52</v>
      </c>
      <c r="BE913" s="374">
        <v>7.4375444297755666E-2</v>
      </c>
      <c r="BF913" s="374">
        <v>5.5693037403655297E-2</v>
      </c>
      <c r="BG913" s="354">
        <v>9.6999999999999993</v>
      </c>
      <c r="BH913" s="354">
        <v>8.86</v>
      </c>
      <c r="BI913" s="354">
        <v>7.77</v>
      </c>
      <c r="BJ913" s="354">
        <v>7.25</v>
      </c>
      <c r="BK913" s="374">
        <v>-0.23338632750397456</v>
      </c>
      <c r="BL913" s="374">
        <v>-4.7649961049078163E-2</v>
      </c>
      <c r="BM913" s="354">
        <v>3.5</v>
      </c>
      <c r="BN913" s="354">
        <v>2.2200000000000002</v>
      </c>
      <c r="BO913" s="374">
        <v>0.80606989122888217</v>
      </c>
      <c r="BP913" s="374">
        <v>4.2366247374488845E-2</v>
      </c>
      <c r="BQ913" s="374">
        <v>4.727841815315556E-2</v>
      </c>
      <c r="BR913" s="354">
        <v>6070</v>
      </c>
      <c r="BS913" s="354">
        <v>8777</v>
      </c>
      <c r="BT913" s="354">
        <v>10212</v>
      </c>
      <c r="BU913" s="354">
        <v>20372</v>
      </c>
      <c r="BV913" s="354">
        <v>5040</v>
      </c>
      <c r="BW913" s="354">
        <v>39.770000000000003</v>
      </c>
      <c r="BX913" s="354">
        <v>14.03</v>
      </c>
      <c r="BY913" s="354">
        <v>23.08</v>
      </c>
      <c r="BZ913" s="354">
        <v>10.42526690391459</v>
      </c>
      <c r="CA913" s="354">
        <v>28.5</v>
      </c>
      <c r="CB913" s="354">
        <v>0.44169410452483349</v>
      </c>
      <c r="CC913" s="354">
        <v>2.4567594993798623</v>
      </c>
      <c r="CD913" s="354">
        <v>0.4</v>
      </c>
      <c r="CE913" s="354">
        <v>1.76</v>
      </c>
      <c r="CF913" s="354">
        <v>1.49</v>
      </c>
      <c r="CG913" s="354">
        <v>1.04</v>
      </c>
      <c r="CH913" s="353" t="s">
        <v>100</v>
      </c>
      <c r="CI913" s="355">
        <v>52722</v>
      </c>
    </row>
    <row r="914" spans="1:87" ht="13.5" thickBot="1">
      <c r="A914" s="353" t="s">
        <v>2054</v>
      </c>
      <c r="B914" s="353" t="s">
        <v>2055</v>
      </c>
      <c r="C914" s="353" t="s">
        <v>96</v>
      </c>
      <c r="D914" s="353" t="s">
        <v>208</v>
      </c>
      <c r="E914" s="353" t="s">
        <v>606</v>
      </c>
      <c r="F914" s="353" t="s">
        <v>105</v>
      </c>
      <c r="G914" s="353">
        <v>12</v>
      </c>
      <c r="H914" s="353">
        <v>202112</v>
      </c>
      <c r="I914" s="353">
        <v>20221103</v>
      </c>
      <c r="J914" s="353">
        <v>20230208</v>
      </c>
      <c r="K914" s="354">
        <v>6110.69</v>
      </c>
      <c r="L914" s="354">
        <v>30.05</v>
      </c>
      <c r="M914" s="354">
        <v>203</v>
      </c>
      <c r="N914" s="354">
        <v>0.74</v>
      </c>
      <c r="O914" s="354">
        <v>0.69</v>
      </c>
      <c r="P914" s="354">
        <v>0.51</v>
      </c>
      <c r="Q914" s="354"/>
      <c r="R914" s="354">
        <v>8.6999999999999993</v>
      </c>
      <c r="S914" s="354">
        <v>-28.57</v>
      </c>
      <c r="T914" s="354">
        <v>-12.35</v>
      </c>
      <c r="U914" s="354">
        <v>1.68</v>
      </c>
      <c r="V914" s="354">
        <v>1.99</v>
      </c>
      <c r="W914" s="354">
        <v>1.8</v>
      </c>
      <c r="X914" s="354">
        <v>2.13</v>
      </c>
      <c r="Y914" s="374">
        <f t="shared" si="32"/>
        <v>-9.5477386934673336E-2</v>
      </c>
      <c r="Z914" s="374">
        <f t="shared" si="33"/>
        <v>0.18333333333333335</v>
      </c>
      <c r="AA914" s="354">
        <v>9.31</v>
      </c>
      <c r="AB914" s="354">
        <v>5.69</v>
      </c>
      <c r="AC914" s="354">
        <v>17.89</v>
      </c>
      <c r="AD914" s="354">
        <v>16.649999999999999</v>
      </c>
      <c r="AE914" s="354">
        <v>14.14</v>
      </c>
      <c r="AF914" s="354">
        <v>2.93</v>
      </c>
      <c r="AG914" s="354">
        <v>32.248604629433835</v>
      </c>
      <c r="AH914" s="354">
        <v>1.656746217131954</v>
      </c>
      <c r="AI914" s="354">
        <v>2.0404276349759773</v>
      </c>
      <c r="AJ914" s="354">
        <v>1.8688622136109485</v>
      </c>
      <c r="AK914" s="354">
        <v>14.457753607295812</v>
      </c>
      <c r="AL914" s="354">
        <v>8.9700000000000006</v>
      </c>
      <c r="AM914" s="354">
        <v>1.75</v>
      </c>
      <c r="AN914" s="354">
        <v>0.93</v>
      </c>
      <c r="AO914" s="354">
        <v>1.3927169169594735</v>
      </c>
      <c r="AP914" s="354">
        <v>10.698501436128591</v>
      </c>
      <c r="AQ914" s="354">
        <v>22.011649149360242</v>
      </c>
      <c r="AR914" s="354">
        <v>24.032364124356967</v>
      </c>
      <c r="AS914" s="354">
        <v>0.3669517238666149</v>
      </c>
      <c r="AT914" s="354">
        <v>17.170000000000002</v>
      </c>
      <c r="AU914" s="354">
        <v>7.94</v>
      </c>
      <c r="AV914" s="354">
        <v>2.68</v>
      </c>
      <c r="AW914" s="354">
        <v>5680.7</v>
      </c>
      <c r="AX914" s="354"/>
      <c r="AY914" s="374">
        <v>2.6740770864398355E-2</v>
      </c>
      <c r="AZ914" s="374">
        <v>-3.1022155021078662E-2</v>
      </c>
      <c r="BA914" s="374">
        <v>-1.9646740377116115E-2</v>
      </c>
      <c r="BB914" s="374">
        <v>-4.1025641025640949E-2</v>
      </c>
      <c r="BC914" s="374">
        <v>-1.9646740377116115E-2</v>
      </c>
      <c r="BD914" s="354">
        <v>10.01</v>
      </c>
      <c r="BE914" s="374">
        <v>6.3886348255547357E-2</v>
      </c>
      <c r="BF914" s="374">
        <v>3.5136365508894353E-2</v>
      </c>
      <c r="BG914" s="354">
        <v>5.61</v>
      </c>
      <c r="BH914" s="354">
        <v>6.61</v>
      </c>
      <c r="BI914" s="354">
        <v>3.7</v>
      </c>
      <c r="BJ914" s="354">
        <v>4.3099999999999996</v>
      </c>
      <c r="BK914" s="374">
        <v>-1.1158745116563795</v>
      </c>
      <c r="BL914" s="374">
        <v>-7.0603401818845571E-2</v>
      </c>
      <c r="BM914" s="354">
        <v>2.96</v>
      </c>
      <c r="BN914" s="354">
        <v>3.07</v>
      </c>
      <c r="BO914" s="374">
        <v>0.52844544985025277</v>
      </c>
      <c r="BP914" s="374">
        <v>5.6160888716337426E-2</v>
      </c>
      <c r="BQ914" s="374">
        <v>6.3351261478337237E-2</v>
      </c>
      <c r="BR914" s="354">
        <v>560.64</v>
      </c>
      <c r="BS914" s="354">
        <v>861.18</v>
      </c>
      <c r="BT914" s="354">
        <v>678.25</v>
      </c>
      <c r="BU914" s="354">
        <v>2593.85</v>
      </c>
      <c r="BV914" s="354">
        <v>378.13</v>
      </c>
      <c r="BW914" s="354">
        <v>-3.09</v>
      </c>
      <c r="BX914" s="354">
        <v>5.14</v>
      </c>
      <c r="BY914" s="354">
        <v>5.2</v>
      </c>
      <c r="BZ914" s="354">
        <v>4.7904037146910872</v>
      </c>
      <c r="CA914" s="354">
        <v>44.27</v>
      </c>
      <c r="CB914" s="354">
        <v>0.63653474034389046</v>
      </c>
      <c r="CC914" s="354">
        <v>3.6714814849522774</v>
      </c>
      <c r="CD914" s="354">
        <v>0.79</v>
      </c>
      <c r="CE914" s="354">
        <v>1.38</v>
      </c>
      <c r="CF914" s="354">
        <v>1.1100000000000001</v>
      </c>
      <c r="CG914" s="354">
        <v>0.25</v>
      </c>
      <c r="CH914" s="353" t="s">
        <v>100</v>
      </c>
      <c r="CI914" s="355">
        <v>3382.87</v>
      </c>
    </row>
    <row r="915" spans="1:87" ht="13.5" thickBot="1">
      <c r="A915" s="353" t="s">
        <v>2056</v>
      </c>
      <c r="B915" s="353" t="s">
        <v>2057</v>
      </c>
      <c r="C915" s="353" t="s">
        <v>108</v>
      </c>
      <c r="D915" s="353" t="s">
        <v>129</v>
      </c>
      <c r="E915" s="353" t="s">
        <v>245</v>
      </c>
      <c r="F915" s="353" t="s">
        <v>105</v>
      </c>
      <c r="G915" s="353">
        <v>12</v>
      </c>
      <c r="H915" s="353">
        <v>202112</v>
      </c>
      <c r="I915" s="353">
        <v>20221024</v>
      </c>
      <c r="J915" s="353">
        <v>20230213</v>
      </c>
      <c r="K915" s="354">
        <v>6400.67</v>
      </c>
      <c r="L915" s="354">
        <v>205.81</v>
      </c>
      <c r="M915" s="354">
        <v>31</v>
      </c>
      <c r="N915" s="354">
        <v>1.45</v>
      </c>
      <c r="O915" s="354">
        <v>1.47</v>
      </c>
      <c r="P915" s="354">
        <v>1.78</v>
      </c>
      <c r="Q915" s="354">
        <v>1.7</v>
      </c>
      <c r="R915" s="354">
        <v>39.46</v>
      </c>
      <c r="S915" s="354">
        <v>8.9600000000000009</v>
      </c>
      <c r="T915" s="354">
        <v>22.04</v>
      </c>
      <c r="U915" s="354">
        <v>6.52</v>
      </c>
      <c r="V915" s="354">
        <v>4.75</v>
      </c>
      <c r="W915" s="354">
        <v>6.97</v>
      </c>
      <c r="X915" s="354">
        <v>7.57</v>
      </c>
      <c r="Y915" s="374">
        <f t="shared" si="32"/>
        <v>0.46736842105263143</v>
      </c>
      <c r="Z915" s="374">
        <f t="shared" si="33"/>
        <v>8.6083213773314293E-2</v>
      </c>
      <c r="AA915" s="354">
        <v>30.82</v>
      </c>
      <c r="AB915" s="354"/>
      <c r="AC915" s="354">
        <v>31.57</v>
      </c>
      <c r="AD915" s="354">
        <v>29.53</v>
      </c>
      <c r="AE915" s="354">
        <v>27.21</v>
      </c>
      <c r="AF915" s="354"/>
      <c r="AG915" s="354">
        <v>44.324228449804899</v>
      </c>
      <c r="AH915" s="354">
        <v>7.3118126995388435</v>
      </c>
      <c r="AI915" s="354">
        <v>10.392466703215195</v>
      </c>
      <c r="AJ915" s="354">
        <v>9.2072624076880913</v>
      </c>
      <c r="AK915" s="354">
        <v>19.822050518215107</v>
      </c>
      <c r="AL915" s="354">
        <v>36.56</v>
      </c>
      <c r="AM915" s="354">
        <v>18.29</v>
      </c>
      <c r="AN915" s="354">
        <v>4.66</v>
      </c>
      <c r="AO915" s="354">
        <v>4.827931172468988</v>
      </c>
      <c r="AP915" s="354">
        <v>22.941068687511237</v>
      </c>
      <c r="AQ915" s="354">
        <v>20.591292744988522</v>
      </c>
      <c r="AR915" s="354">
        <v>23.241905655883549</v>
      </c>
      <c r="AS915" s="354">
        <v>0.99993550259602038</v>
      </c>
      <c r="AT915" s="354">
        <v>11.25</v>
      </c>
      <c r="AU915" s="354">
        <v>23.99</v>
      </c>
      <c r="AV915" s="354">
        <v>23.38</v>
      </c>
      <c r="AW915" s="354">
        <v>1142.3800000000001</v>
      </c>
      <c r="AX915" s="354">
        <v>1451.9</v>
      </c>
      <c r="AY915" s="374">
        <v>0.23376839376839376</v>
      </c>
      <c r="AZ915" s="374">
        <v>0.2508116436471689</v>
      </c>
      <c r="BA915" s="374">
        <v>0.18901234420085969</v>
      </c>
      <c r="BB915" s="374">
        <v>0.24748990060582543</v>
      </c>
      <c r="BC915" s="374">
        <v>0.18901234420085969</v>
      </c>
      <c r="BD915" s="354">
        <v>41.39</v>
      </c>
      <c r="BE915" s="374">
        <v>0.50658546724801357</v>
      </c>
      <c r="BF915" s="374">
        <v>0.17581861987516856</v>
      </c>
      <c r="BG915" s="354">
        <v>41.39</v>
      </c>
      <c r="BH915" s="354">
        <v>18.239999999999998</v>
      </c>
      <c r="BI915" s="354">
        <v>16.059999999999999</v>
      </c>
      <c r="BJ915" s="354">
        <v>10.98</v>
      </c>
      <c r="BK915" s="374">
        <v>-0.11404456029293115</v>
      </c>
      <c r="BL915" s="374">
        <v>-2.6739423041944051E-2</v>
      </c>
      <c r="BM915" s="354">
        <v>0</v>
      </c>
      <c r="BN915" s="354">
        <v>0</v>
      </c>
      <c r="BO915" s="374">
        <v>0</v>
      </c>
      <c r="BP915" s="374">
        <v>3.5494236405528366E-2</v>
      </c>
      <c r="BQ915" s="374">
        <v>4.4695448581010148E-2</v>
      </c>
      <c r="BR915" s="354">
        <v>201.96</v>
      </c>
      <c r="BS915" s="354">
        <v>222.41</v>
      </c>
      <c r="BT915" s="354">
        <v>202.3</v>
      </c>
      <c r="BU915" s="354" t="s">
        <v>100</v>
      </c>
      <c r="BV915" s="354">
        <v>181.85</v>
      </c>
      <c r="BW915" s="354">
        <v>25.08</v>
      </c>
      <c r="BX915" s="354">
        <v>16.5</v>
      </c>
      <c r="BY915" s="354">
        <v>16.5</v>
      </c>
      <c r="BZ915" s="354">
        <v>116.39701222272519</v>
      </c>
      <c r="CA915" s="354">
        <v>0</v>
      </c>
      <c r="CB915" s="354">
        <v>0.73661667011686771</v>
      </c>
      <c r="CC915" s="354">
        <v>0.85702432481020008</v>
      </c>
      <c r="CD915" s="354">
        <v>0</v>
      </c>
      <c r="CE915" s="354">
        <v>0.41</v>
      </c>
      <c r="CF915" s="354">
        <v>1.24</v>
      </c>
      <c r="CG915" s="354">
        <v>0.91</v>
      </c>
      <c r="CH915" s="353" t="s">
        <v>100</v>
      </c>
      <c r="CI915" s="353">
        <v>952.93</v>
      </c>
    </row>
    <row r="916" spans="1:87" ht="13.5" thickBot="1">
      <c r="A916" s="353" t="s">
        <v>2058</v>
      </c>
      <c r="B916" s="353" t="s">
        <v>2059</v>
      </c>
      <c r="C916" s="353" t="s">
        <v>108</v>
      </c>
      <c r="D916" s="353" t="s">
        <v>147</v>
      </c>
      <c r="E916" s="353" t="s">
        <v>201</v>
      </c>
      <c r="F916" s="353" t="s">
        <v>105</v>
      </c>
      <c r="G916" s="353">
        <v>12</v>
      </c>
      <c r="H916" s="353">
        <v>202112</v>
      </c>
      <c r="I916" s="353">
        <v>20221103</v>
      </c>
      <c r="J916" s="353">
        <v>20230228</v>
      </c>
      <c r="K916" s="354">
        <v>42000.76</v>
      </c>
      <c r="L916" s="354">
        <v>835.09</v>
      </c>
      <c r="M916" s="354">
        <v>50</v>
      </c>
      <c r="N916" s="354">
        <v>1.53</v>
      </c>
      <c r="O916" s="354">
        <v>2.31</v>
      </c>
      <c r="P916" s="354">
        <v>2.11</v>
      </c>
      <c r="Q916" s="354">
        <v>2.8</v>
      </c>
      <c r="R916" s="354">
        <v>10.82</v>
      </c>
      <c r="S916" s="354">
        <v>44.64</v>
      </c>
      <c r="T916" s="354">
        <v>-42.4</v>
      </c>
      <c r="U916" s="354">
        <v>5.37</v>
      </c>
      <c r="V916" s="354">
        <v>3.49</v>
      </c>
      <c r="W916" s="354">
        <v>8.1999999999999993</v>
      </c>
      <c r="X916" s="354">
        <v>14.19</v>
      </c>
      <c r="Y916" s="374">
        <f t="shared" si="32"/>
        <v>1.3495702005730656</v>
      </c>
      <c r="Z916" s="374">
        <f t="shared" si="33"/>
        <v>0.73048780487804876</v>
      </c>
      <c r="AA916" s="354">
        <v>44.24</v>
      </c>
      <c r="AB916" s="354"/>
      <c r="AC916" s="354">
        <v>155.51</v>
      </c>
      <c r="AD916" s="354">
        <v>101.84</v>
      </c>
      <c r="AE916" s="354">
        <v>58.83</v>
      </c>
      <c r="AF916" s="354"/>
      <c r="AG916" s="354">
        <v>192.06659900655885</v>
      </c>
      <c r="AH916" s="354">
        <v>5.382922926592757</v>
      </c>
      <c r="AI916" s="354">
        <v>41.702789315266791</v>
      </c>
      <c r="AJ916" s="354">
        <v>31.79442852295799</v>
      </c>
      <c r="AK916" s="354">
        <v>20.237974817934568</v>
      </c>
      <c r="AL916" s="354">
        <v>122.75</v>
      </c>
      <c r="AM916" s="354">
        <v>25.77</v>
      </c>
      <c r="AN916" s="354">
        <v>4.3499999999999996</v>
      </c>
      <c r="AO916" s="354">
        <v>4.6951640251274442</v>
      </c>
      <c r="AP916" s="354">
        <v>43.163822642329549</v>
      </c>
      <c r="AQ916" s="354">
        <v>21.624073614520636</v>
      </c>
      <c r="AR916" s="354">
        <v>28.362962568520995</v>
      </c>
      <c r="AS916" s="354">
        <v>47.391881681249359</v>
      </c>
      <c r="AT916" s="354">
        <v>32.4</v>
      </c>
      <c r="AU916" s="354">
        <v>58</v>
      </c>
      <c r="AV916" s="354">
        <v>77.92</v>
      </c>
      <c r="AW916" s="354">
        <v>7069.41</v>
      </c>
      <c r="AX916" s="354">
        <v>10479.379999999999</v>
      </c>
      <c r="AY916" s="374">
        <v>0.77915471760793165</v>
      </c>
      <c r="AZ916" s="374">
        <v>118.82743988684582</v>
      </c>
      <c r="BA916" s="374">
        <v>2.4512968705948688</v>
      </c>
      <c r="BB916" s="374">
        <v>118.49148471004229</v>
      </c>
      <c r="BC916" s="374">
        <v>2.4512968705948688</v>
      </c>
      <c r="BD916" s="354">
        <v>17.11</v>
      </c>
      <c r="BE916" s="374">
        <v>0.14280564516129032</v>
      </c>
      <c r="BF916" s="374">
        <v>2.2701416240677112E-2</v>
      </c>
      <c r="BG916" s="354">
        <v>6.58</v>
      </c>
      <c r="BH916" s="354">
        <v>2.0499999999999998</v>
      </c>
      <c r="BI916" s="354">
        <v>2.4300000000000002</v>
      </c>
      <c r="BJ916" s="354">
        <v>0.7</v>
      </c>
      <c r="BK916" s="374">
        <v>-0.237594677838048</v>
      </c>
      <c r="BL916" s="374">
        <v>-5.1588151420177149E-2</v>
      </c>
      <c r="BM916" s="354">
        <v>0</v>
      </c>
      <c r="BN916" s="354">
        <v>0.03</v>
      </c>
      <c r="BO916" s="374">
        <v>0</v>
      </c>
      <c r="BP916" s="374">
        <v>6.3780219040649741E-3</v>
      </c>
      <c r="BQ916" s="374">
        <v>3.7672016544181126E-2</v>
      </c>
      <c r="BR916" s="354">
        <v>469.33</v>
      </c>
      <c r="BS916" s="354">
        <v>673.27</v>
      </c>
      <c r="BT916" s="354">
        <v>336.49</v>
      </c>
      <c r="BU916" s="354">
        <v>2233.25</v>
      </c>
      <c r="BV916" s="354">
        <v>83.3</v>
      </c>
      <c r="BW916" s="354">
        <v>11882.74</v>
      </c>
      <c r="BX916" s="354">
        <v>2.8</v>
      </c>
      <c r="BY916" s="354">
        <v>2.8</v>
      </c>
      <c r="BZ916" s="354">
        <v>2.5787139851025564</v>
      </c>
      <c r="CA916" s="354">
        <v>62.71</v>
      </c>
      <c r="CB916" s="354">
        <v>0.86365156328373183</v>
      </c>
      <c r="CC916" s="354">
        <v>2.7667924040182692</v>
      </c>
      <c r="CD916" s="354">
        <v>1.68</v>
      </c>
      <c r="CE916" s="354">
        <v>1.34</v>
      </c>
      <c r="CF916" s="354">
        <v>1.36</v>
      </c>
      <c r="CG916" s="354">
        <v>0.82</v>
      </c>
      <c r="CH916" s="353" t="s">
        <v>100</v>
      </c>
      <c r="CI916" s="355">
        <v>1531.69</v>
      </c>
    </row>
    <row r="917" spans="1:87" ht="13.5" thickBot="1">
      <c r="A917" s="353" t="s">
        <v>2060</v>
      </c>
      <c r="B917" s="353" t="s">
        <v>2061</v>
      </c>
      <c r="C917" s="353" t="s">
        <v>96</v>
      </c>
      <c r="D917" s="353" t="s">
        <v>123</v>
      </c>
      <c r="E917" s="353" t="s">
        <v>180</v>
      </c>
      <c r="F917" s="353" t="s">
        <v>99</v>
      </c>
      <c r="G917" s="353">
        <v>12</v>
      </c>
      <c r="H917" s="353">
        <v>202112</v>
      </c>
      <c r="I917" s="353">
        <v>20221102</v>
      </c>
      <c r="J917" s="353">
        <v>20230201</v>
      </c>
      <c r="K917" s="354">
        <v>56256.26</v>
      </c>
      <c r="L917" s="354">
        <v>71.7</v>
      </c>
      <c r="M917" s="354">
        <v>785</v>
      </c>
      <c r="N917" s="354">
        <v>1.07</v>
      </c>
      <c r="O917" s="354">
        <v>1.18</v>
      </c>
      <c r="P917" s="354">
        <v>1.83</v>
      </c>
      <c r="Q917" s="354">
        <v>1.95</v>
      </c>
      <c r="R917" s="354">
        <v>2.54</v>
      </c>
      <c r="S917" s="354">
        <v>29.03</v>
      </c>
      <c r="T917" s="354">
        <v>28</v>
      </c>
      <c r="U917" s="354">
        <v>7.46</v>
      </c>
      <c r="V917" s="354">
        <v>8.42</v>
      </c>
      <c r="W917" s="354">
        <v>7.12</v>
      </c>
      <c r="X917" s="354">
        <v>8.27</v>
      </c>
      <c r="Y917" s="374">
        <f t="shared" si="32"/>
        <v>-0.15439429928741089</v>
      </c>
      <c r="Z917" s="374">
        <f t="shared" si="33"/>
        <v>0.16151685393258419</v>
      </c>
      <c r="AA917" s="354">
        <v>14.65</v>
      </c>
      <c r="AB917" s="354">
        <v>1.79</v>
      </c>
      <c r="AC917" s="354">
        <v>9.61</v>
      </c>
      <c r="AD917" s="354">
        <v>10.07</v>
      </c>
      <c r="AE917" s="354">
        <v>8.67</v>
      </c>
      <c r="AF917" s="354">
        <v>5.62</v>
      </c>
      <c r="AG917" s="354">
        <v>88.414227491663581</v>
      </c>
      <c r="AH917" s="354">
        <v>2.8862541682104483</v>
      </c>
      <c r="AI917" s="354">
        <v>19.772755341484501</v>
      </c>
      <c r="AJ917" s="354">
        <v>19.772755341484501</v>
      </c>
      <c r="AK917" s="354">
        <v>3.6145695815115553</v>
      </c>
      <c r="AL917" s="354">
        <v>7.54</v>
      </c>
      <c r="AM917" s="354">
        <v>2.2999999999999998</v>
      </c>
      <c r="AN917" s="354">
        <v>0.76</v>
      </c>
      <c r="AO917" s="354">
        <v>0.7036312701672045</v>
      </c>
      <c r="AP917" s="354">
        <v>15.423226883037357</v>
      </c>
      <c r="AQ917" s="354">
        <v>3.1462997501561523</v>
      </c>
      <c r="AR917" s="354">
        <v>3.1462997501561523</v>
      </c>
      <c r="AS917" s="354">
        <v>361.81919229344197</v>
      </c>
      <c r="AT917" s="354">
        <v>31.15</v>
      </c>
      <c r="AU917" s="354">
        <v>1.29</v>
      </c>
      <c r="AV917" s="354">
        <v>4.7699999999999996</v>
      </c>
      <c r="AW917" s="354">
        <v>71080</v>
      </c>
      <c r="AX917" s="354">
        <v>76777.009999999995</v>
      </c>
      <c r="AY917" s="374">
        <v>-2.660593732496094E-2</v>
      </c>
      <c r="AZ917" s="374">
        <v>0.21213242093582391</v>
      </c>
      <c r="BA917" s="374">
        <v>0</v>
      </c>
      <c r="BB917" s="374">
        <v>0.266003070057445</v>
      </c>
      <c r="BC917" s="374">
        <v>0</v>
      </c>
      <c r="BD917" s="354">
        <v>13.6</v>
      </c>
      <c r="BE917" s="374">
        <v>1.2506791313890295E-2</v>
      </c>
      <c r="BF917" s="374">
        <v>3.5948094458732758E-3</v>
      </c>
      <c r="BG917" s="354">
        <v>10.31</v>
      </c>
      <c r="BH917" s="354">
        <v>7.96</v>
      </c>
      <c r="BI917" s="354">
        <v>0.9</v>
      </c>
      <c r="BJ917" s="354">
        <v>0.83</v>
      </c>
      <c r="BK917" s="374">
        <v>0</v>
      </c>
      <c r="BL917" s="374">
        <v>0</v>
      </c>
      <c r="BM917" s="354">
        <v>2.79</v>
      </c>
      <c r="BN917" s="354">
        <v>3.64</v>
      </c>
      <c r="BO917" s="374">
        <v>0.68601026957638001</v>
      </c>
      <c r="BP917" s="374">
        <v>4.0384135556323607E-2</v>
      </c>
      <c r="BQ917" s="374">
        <v>0.27665811307519939</v>
      </c>
      <c r="BR917" s="354">
        <v>8126</v>
      </c>
      <c r="BS917" s="354">
        <v>7965</v>
      </c>
      <c r="BT917" s="354">
        <v>7994</v>
      </c>
      <c r="BU917" s="354">
        <v>14699</v>
      </c>
      <c r="BV917" s="354">
        <v>6554</v>
      </c>
      <c r="BW917" s="354">
        <v>21.21</v>
      </c>
      <c r="BX917" s="354">
        <v>3.26</v>
      </c>
      <c r="BY917" s="354">
        <v>8.52</v>
      </c>
      <c r="BZ917" s="354">
        <v>8.8905908096280086</v>
      </c>
      <c r="CA917" s="354">
        <v>37.58</v>
      </c>
      <c r="CB917" s="354">
        <v>0.96103700331023956</v>
      </c>
      <c r="CC917" s="354">
        <v>-2.2954684629516229</v>
      </c>
      <c r="CD917" s="354">
        <v>0.6</v>
      </c>
      <c r="CE917" s="354">
        <v>0.14000000000000001</v>
      </c>
      <c r="CF917" s="354">
        <v>0.14000000000000001</v>
      </c>
      <c r="CG917" s="354">
        <v>0.09</v>
      </c>
      <c r="CH917" s="353" t="s">
        <v>100</v>
      </c>
      <c r="CI917" s="355">
        <v>67749</v>
      </c>
    </row>
    <row r="918" spans="1:87" ht="13.5" thickBot="1">
      <c r="A918" s="353" t="s">
        <v>2062</v>
      </c>
      <c r="B918" s="353" t="s">
        <v>2063</v>
      </c>
      <c r="C918" s="353" t="s">
        <v>108</v>
      </c>
      <c r="D918" s="353" t="s">
        <v>97</v>
      </c>
      <c r="E918" s="353" t="s">
        <v>173</v>
      </c>
      <c r="F918" s="353" t="s">
        <v>99</v>
      </c>
      <c r="G918" s="353">
        <v>12</v>
      </c>
      <c r="H918" s="353">
        <v>202112</v>
      </c>
      <c r="I918" s="353">
        <v>20221026</v>
      </c>
      <c r="J918" s="353">
        <v>20230201</v>
      </c>
      <c r="K918" s="354">
        <v>307977.38</v>
      </c>
      <c r="L918" s="354">
        <v>116.15</v>
      </c>
      <c r="M918" s="354">
        <v>2652</v>
      </c>
      <c r="N918" s="354">
        <v>1.21</v>
      </c>
      <c r="O918" s="354">
        <v>1.88</v>
      </c>
      <c r="P918" s="354">
        <v>2.13</v>
      </c>
      <c r="Q918" s="354">
        <v>1.59</v>
      </c>
      <c r="R918" s="354">
        <v>-12.77</v>
      </c>
      <c r="S918" s="354">
        <v>-1.6</v>
      </c>
      <c r="T918" s="354">
        <v>-2.5499999999999998</v>
      </c>
      <c r="U918" s="354">
        <v>10.49</v>
      </c>
      <c r="V918" s="354">
        <v>13.91</v>
      </c>
      <c r="W918" s="354">
        <v>8.9600000000000009</v>
      </c>
      <c r="X918" s="354">
        <v>7.77</v>
      </c>
      <c r="Y918" s="374">
        <f t="shared" si="32"/>
        <v>-0.35585909417685113</v>
      </c>
      <c r="Z918" s="374">
        <f t="shared" si="33"/>
        <v>-0.13281250000000011</v>
      </c>
      <c r="AA918" s="354">
        <v>19.18</v>
      </c>
      <c r="AB918" s="354">
        <v>8.1300000000000008</v>
      </c>
      <c r="AC918" s="354">
        <v>11.07</v>
      </c>
      <c r="AD918" s="354">
        <v>12.96</v>
      </c>
      <c r="AE918" s="354">
        <v>14.95</v>
      </c>
      <c r="AF918" s="354">
        <v>1.59</v>
      </c>
      <c r="AG918" s="354">
        <v>44.039895600298287</v>
      </c>
      <c r="AH918" s="354">
        <v>10.750186428038775</v>
      </c>
      <c r="AI918" s="354">
        <v>20.159582401193138</v>
      </c>
      <c r="AJ918" s="354">
        <v>9.8102162565249795</v>
      </c>
      <c r="AK918" s="354">
        <v>5.9242298586964575</v>
      </c>
      <c r="AL918" s="354">
        <v>6.68</v>
      </c>
      <c r="AM918" s="354">
        <v>2.48</v>
      </c>
      <c r="AN918" s="354">
        <v>2.61</v>
      </c>
      <c r="AO918" s="354">
        <v>2.8100009312957712</v>
      </c>
      <c r="AP918" s="354">
        <v>7.5358912880593962</v>
      </c>
      <c r="AQ918" s="354">
        <v>6.1386265443515571</v>
      </c>
      <c r="AR918" s="354">
        <v>12.614619740792824</v>
      </c>
      <c r="AS918" s="354">
        <v>15.576435495898584</v>
      </c>
      <c r="AT918" s="354">
        <v>46.8</v>
      </c>
      <c r="AU918" s="354">
        <v>26.67</v>
      </c>
      <c r="AV918" s="354">
        <v>37.18</v>
      </c>
      <c r="AW918" s="354">
        <v>117929</v>
      </c>
      <c r="AX918" s="354">
        <v>115710.99</v>
      </c>
      <c r="AY918" s="374">
        <v>0.37182574303495608</v>
      </c>
      <c r="AZ918" s="374">
        <v>0.3507856995814177</v>
      </c>
      <c r="BA918" s="374">
        <v>0.43102445593951821</v>
      </c>
      <c r="BB918" s="374">
        <v>0.36888454011741678</v>
      </c>
      <c r="BC918" s="374">
        <v>0.43102445593951821</v>
      </c>
      <c r="BD918" s="354">
        <v>23.16</v>
      </c>
      <c r="BE918" s="374">
        <v>0.22490029256051269</v>
      </c>
      <c r="BF918" s="374">
        <v>0.16196024019907987</v>
      </c>
      <c r="BG918" s="354">
        <v>22.71</v>
      </c>
      <c r="BH918" s="354">
        <v>25.36</v>
      </c>
      <c r="BI918" s="354">
        <v>16.989999999999998</v>
      </c>
      <c r="BJ918" s="354">
        <v>20.75</v>
      </c>
      <c r="BK918" s="374">
        <v>-0.51337205001109709</v>
      </c>
      <c r="BL918" s="374">
        <v>-0.23499978834187021</v>
      </c>
      <c r="BM918" s="354">
        <v>0</v>
      </c>
      <c r="BN918" s="354">
        <v>0</v>
      </c>
      <c r="BO918" s="374">
        <v>0</v>
      </c>
      <c r="BP918" s="374">
        <v>8.9997450211668467E-2</v>
      </c>
      <c r="BQ918" s="374">
        <v>8.2128291915899307E-2</v>
      </c>
      <c r="BR918" s="354">
        <v>47284</v>
      </c>
      <c r="BS918" s="354">
        <v>55251</v>
      </c>
      <c r="BT918" s="354">
        <v>47337</v>
      </c>
      <c r="BU918" s="354" t="s">
        <v>100</v>
      </c>
      <c r="BV918" s="354">
        <v>39370</v>
      </c>
      <c r="BW918" s="354">
        <v>35.08</v>
      </c>
      <c r="BX918" s="354">
        <v>24.41</v>
      </c>
      <c r="BY918" s="354">
        <v>24.41</v>
      </c>
      <c r="BZ918" s="354">
        <v>101.53468208092484</v>
      </c>
      <c r="CA918" s="354">
        <v>7.4</v>
      </c>
      <c r="CB918" s="354">
        <v>0.30632665153666416</v>
      </c>
      <c r="CC918" s="354">
        <v>0.2631973298821606</v>
      </c>
      <c r="CD918" s="354">
        <v>0.08</v>
      </c>
      <c r="CE918" s="354">
        <v>2.57</v>
      </c>
      <c r="CF918" s="354">
        <v>3.15</v>
      </c>
      <c r="CG918" s="354">
        <v>2.4900000000000002</v>
      </c>
      <c r="CH918" s="353" t="s">
        <v>100</v>
      </c>
      <c r="CI918" s="355">
        <v>124879</v>
      </c>
    </row>
    <row r="919" spans="1:87" ht="13.5" thickBot="1">
      <c r="A919" s="353" t="s">
        <v>2064</v>
      </c>
      <c r="B919" s="353" t="s">
        <v>2065</v>
      </c>
      <c r="C919" s="353" t="s">
        <v>96</v>
      </c>
      <c r="D919" s="353" t="s">
        <v>123</v>
      </c>
      <c r="E919" s="353" t="s">
        <v>217</v>
      </c>
      <c r="F919" s="353" t="s">
        <v>105</v>
      </c>
      <c r="G919" s="353">
        <v>12</v>
      </c>
      <c r="H919" s="353">
        <v>202112</v>
      </c>
      <c r="I919" s="353">
        <v>20221109</v>
      </c>
      <c r="J919" s="353">
        <v>20230208</v>
      </c>
      <c r="K919" s="354">
        <v>32982.480000000003</v>
      </c>
      <c r="L919" s="354">
        <v>17.510000000000002</v>
      </c>
      <c r="M919" s="354">
        <v>1884</v>
      </c>
      <c r="N919" s="354">
        <v>1.1499999999999999</v>
      </c>
      <c r="O919" s="354">
        <v>0.53</v>
      </c>
      <c r="P919" s="354">
        <v>0.59</v>
      </c>
      <c r="Q919" s="354">
        <v>0.57999999999999996</v>
      </c>
      <c r="R919" s="354">
        <v>-3.77</v>
      </c>
      <c r="S919" s="354">
        <v>1.67</v>
      </c>
      <c r="T919" s="354">
        <v>-1.65</v>
      </c>
      <c r="U919" s="354">
        <v>2.4</v>
      </c>
      <c r="V919" s="354">
        <v>2.57</v>
      </c>
      <c r="W919" s="354">
        <v>2.27</v>
      </c>
      <c r="X919" s="354">
        <v>2.36</v>
      </c>
      <c r="Y919" s="374">
        <f t="shared" si="32"/>
        <v>-0.11673151750972754</v>
      </c>
      <c r="Z919" s="374">
        <f t="shared" si="33"/>
        <v>3.9647577092510877E-2</v>
      </c>
      <c r="AA919" s="354">
        <v>6.76</v>
      </c>
      <c r="AB919" s="354">
        <v>10</v>
      </c>
      <c r="AC919" s="354">
        <v>7.3</v>
      </c>
      <c r="AD919" s="354">
        <v>7.73</v>
      </c>
      <c r="AE919" s="354">
        <v>7.44</v>
      </c>
      <c r="AF919" s="354">
        <v>0.77</v>
      </c>
      <c r="AG919" s="354">
        <v>11.319663512092534</v>
      </c>
      <c r="AH919" s="354">
        <v>3.8028391167192428</v>
      </c>
      <c r="AI919" s="354">
        <v>10.24447949526814</v>
      </c>
      <c r="AJ919" s="354">
        <v>10.24447949526814</v>
      </c>
      <c r="AK919" s="354">
        <v>2.1511488221709003</v>
      </c>
      <c r="AL919" s="354">
        <v>5.33</v>
      </c>
      <c r="AM919" s="354">
        <v>0.87</v>
      </c>
      <c r="AN919" s="354"/>
      <c r="AO919" s="354">
        <v>1.1961439851370179</v>
      </c>
      <c r="AP919" s="354">
        <v>2.3920657625859181</v>
      </c>
      <c r="AQ919" s="354">
        <v>1.3216823197331278</v>
      </c>
      <c r="AR919" s="354">
        <v>1.3216823197331278</v>
      </c>
      <c r="AS919" s="354">
        <v>11.015247108307046</v>
      </c>
      <c r="AT919" s="354">
        <v>20.04</v>
      </c>
      <c r="AU919" s="354"/>
      <c r="AV919" s="354">
        <v>-16.27</v>
      </c>
      <c r="AW919" s="354">
        <v>49322.83</v>
      </c>
      <c r="AX919" s="354"/>
      <c r="AY919" s="374">
        <v>-0.22406348465398529</v>
      </c>
      <c r="AZ919" s="374">
        <v>0.24990612091625983</v>
      </c>
      <c r="BA919" s="374">
        <v>0</v>
      </c>
      <c r="BB919" s="374">
        <v>0.16655626701994555</v>
      </c>
      <c r="BC919" s="374">
        <v>0</v>
      </c>
      <c r="BD919" s="354">
        <v>12.14</v>
      </c>
      <c r="BE919" s="374">
        <v>0</v>
      </c>
      <c r="BF919" s="374">
        <v>8.6651499958668929E-3</v>
      </c>
      <c r="BG919" s="354">
        <v>9.8000000000000007</v>
      </c>
      <c r="BH919" s="354">
        <v>9.9700000000000006</v>
      </c>
      <c r="BI919" s="354">
        <v>0.71</v>
      </c>
      <c r="BJ919" s="354">
        <v>0.71</v>
      </c>
      <c r="BK919" s="374">
        <v>0</v>
      </c>
      <c r="BL919" s="374">
        <v>0</v>
      </c>
      <c r="BM919" s="354">
        <v>5.53</v>
      </c>
      <c r="BN919" s="354">
        <v>4.6500000000000004</v>
      </c>
      <c r="BO919" s="374">
        <v>0.3369640315221899</v>
      </c>
      <c r="BP919" s="374">
        <v>0.17256296644428304</v>
      </c>
      <c r="BQ919" s="374">
        <v>0.58573353317713783</v>
      </c>
      <c r="BR919" s="354">
        <v>7289.62</v>
      </c>
      <c r="BS919" s="354">
        <v>8457.74</v>
      </c>
      <c r="BT919" s="354">
        <v>6382.76</v>
      </c>
      <c r="BU919" s="354">
        <v>3895.35</v>
      </c>
      <c r="BV919" s="354">
        <v>5311.62</v>
      </c>
      <c r="BW919" s="354">
        <v>33.6</v>
      </c>
      <c r="BX919" s="354"/>
      <c r="BY919" s="354"/>
      <c r="BZ919" s="354">
        <v>0</v>
      </c>
      <c r="CA919" s="354">
        <v>10.09</v>
      </c>
      <c r="CB919" s="354">
        <v>0.93254408947638923</v>
      </c>
      <c r="CC919" s="354">
        <v>-0.69784506780605615</v>
      </c>
      <c r="CD919" s="354">
        <v>0.13</v>
      </c>
      <c r="CE919" s="354"/>
      <c r="CF919" s="354"/>
      <c r="CG919" s="354"/>
      <c r="CH919" s="355">
        <v>5091.3999999999996</v>
      </c>
      <c r="CI919" s="355">
        <v>41880.17</v>
      </c>
    </row>
    <row r="920" spans="1:87" ht="13.5" thickBot="1">
      <c r="A920" s="353" t="s">
        <v>2066</v>
      </c>
      <c r="B920" s="353" t="s">
        <v>2067</v>
      </c>
      <c r="C920" s="353" t="s">
        <v>96</v>
      </c>
      <c r="D920" s="353" t="s">
        <v>123</v>
      </c>
      <c r="E920" s="353" t="s">
        <v>533</v>
      </c>
      <c r="F920" s="353" t="s">
        <v>105</v>
      </c>
      <c r="G920" s="353">
        <v>3</v>
      </c>
      <c r="H920" s="353">
        <v>202203</v>
      </c>
      <c r="I920" s="353">
        <v>20221114</v>
      </c>
      <c r="J920" s="353">
        <v>20230201</v>
      </c>
      <c r="K920" s="354">
        <v>30970.49</v>
      </c>
      <c r="L920" s="354">
        <v>2.44</v>
      </c>
      <c r="M920" s="354">
        <v>12693</v>
      </c>
      <c r="N920" s="354">
        <v>0.55000000000000004</v>
      </c>
      <c r="O920" s="354">
        <v>0.09</v>
      </c>
      <c r="P920" s="354"/>
      <c r="Q920" s="354"/>
      <c r="R920" s="354">
        <v>11.11</v>
      </c>
      <c r="S920" s="354"/>
      <c r="T920" s="354"/>
      <c r="U920" s="354">
        <v>0.3</v>
      </c>
      <c r="V920" s="354">
        <v>0.35</v>
      </c>
      <c r="W920" s="354">
        <v>0.32</v>
      </c>
      <c r="X920" s="354">
        <v>0.34</v>
      </c>
      <c r="Y920" s="374">
        <f t="shared" si="32"/>
        <v>-8.5714285714285632E-2</v>
      </c>
      <c r="Z920" s="374">
        <f t="shared" si="33"/>
        <v>6.25E-2</v>
      </c>
      <c r="AA920" s="354">
        <v>-7.07</v>
      </c>
      <c r="AB920" s="354">
        <v>6.16</v>
      </c>
      <c r="AC920" s="354">
        <v>8.1300000000000008</v>
      </c>
      <c r="AD920" s="354">
        <v>7.51</v>
      </c>
      <c r="AE920" s="354">
        <v>7.07</v>
      </c>
      <c r="AF920" s="354">
        <v>1.22</v>
      </c>
      <c r="AG920" s="354">
        <v>216.74971936680632</v>
      </c>
      <c r="AH920" s="354">
        <v>37.769007524834954</v>
      </c>
      <c r="AI920" s="354">
        <v>307.08844343436652</v>
      </c>
      <c r="AJ920" s="354">
        <v>300.68030377014821</v>
      </c>
      <c r="AK920" s="354">
        <v>0.87461057471348236</v>
      </c>
      <c r="AL920" s="354">
        <v>4.8600000000000003</v>
      </c>
      <c r="AM920" s="354">
        <v>0.48</v>
      </c>
      <c r="AN920" s="354">
        <v>0.73</v>
      </c>
      <c r="AO920" s="354">
        <v>-13.161011876830869</v>
      </c>
      <c r="AP920" s="354">
        <v>-25.405904802673085</v>
      </c>
      <c r="AQ920" s="354">
        <v>-9.2893291554163842</v>
      </c>
      <c r="AR920" s="354">
        <v>-9.4873046059810093</v>
      </c>
      <c r="AS920" s="354">
        <v>4295.9296156962109</v>
      </c>
      <c r="AT920" s="354">
        <v>5.0999999999999996</v>
      </c>
      <c r="AU920" s="354">
        <v>0.53</v>
      </c>
      <c r="AV920" s="354">
        <v>16.7</v>
      </c>
      <c r="AW920" s="354">
        <v>35303.21</v>
      </c>
      <c r="AX920" s="354"/>
      <c r="AY920" s="374">
        <v>5.8746598567543662E-2</v>
      </c>
      <c r="AZ920" s="374">
        <v>5.0052611867097072E-2</v>
      </c>
      <c r="BA920" s="374">
        <v>0</v>
      </c>
      <c r="BB920" s="374">
        <v>5.0622171945701337E-2</v>
      </c>
      <c r="BC920" s="374">
        <v>0</v>
      </c>
      <c r="BD920" s="354">
        <v>4.9800000000000004</v>
      </c>
      <c r="BE920" s="374">
        <v>0</v>
      </c>
      <c r="BF920" s="374">
        <v>1.8693273475107169E-3</v>
      </c>
      <c r="BG920" s="354">
        <v>2.21</v>
      </c>
      <c r="BH920" s="354">
        <v>2.54</v>
      </c>
      <c r="BI920" s="354">
        <v>0.19</v>
      </c>
      <c r="BJ920" s="354">
        <v>0.23</v>
      </c>
      <c r="BK920" s="374">
        <v>-2.0867407423581348E-2</v>
      </c>
      <c r="BL920" s="374">
        <v>-2.9564696475448828E-2</v>
      </c>
      <c r="BM920" s="354">
        <v>3.76</v>
      </c>
      <c r="BN920" s="354">
        <v>3.66</v>
      </c>
      <c r="BO920" s="374">
        <v>0</v>
      </c>
      <c r="BP920" s="374">
        <v>0.14062332928554974</v>
      </c>
      <c r="BQ920" s="374">
        <v>122.22776576022284</v>
      </c>
      <c r="BR920" s="354">
        <v>492.63</v>
      </c>
      <c r="BS920" s="354">
        <v>2525.37</v>
      </c>
      <c r="BT920" s="354">
        <v>6366.06</v>
      </c>
      <c r="BU920" s="354">
        <v>111946.1</v>
      </c>
      <c r="BV920" s="354">
        <v>-932.03</v>
      </c>
      <c r="BW920" s="354">
        <v>-117.04</v>
      </c>
      <c r="BX920" s="354">
        <v>8.83</v>
      </c>
      <c r="BY920" s="354">
        <v>8.7899999999999991</v>
      </c>
      <c r="BZ920" s="354">
        <v>0</v>
      </c>
      <c r="CA920" s="354">
        <v>56.38</v>
      </c>
      <c r="CB920" s="354">
        <v>0.96487664294442499</v>
      </c>
      <c r="CC920" s="354">
        <v>-25.42781377206553</v>
      </c>
      <c r="CD920" s="354">
        <v>1.29</v>
      </c>
      <c r="CE920" s="354">
        <v>0.93</v>
      </c>
      <c r="CF920" s="354">
        <v>0.89</v>
      </c>
      <c r="CG920" s="354">
        <v>0.45</v>
      </c>
      <c r="CH920" s="353" t="s">
        <v>100</v>
      </c>
      <c r="CI920" s="355">
        <v>84035.86</v>
      </c>
    </row>
    <row r="921" spans="1:87" ht="13.5" thickBot="1">
      <c r="A921" s="353" t="s">
        <v>2068</v>
      </c>
      <c r="B921" s="353" t="s">
        <v>2069</v>
      </c>
      <c r="C921" s="353" t="s">
        <v>96</v>
      </c>
      <c r="D921" s="353" t="s">
        <v>163</v>
      </c>
      <c r="E921" s="353" t="s">
        <v>164</v>
      </c>
      <c r="F921" s="353" t="s">
        <v>105</v>
      </c>
      <c r="G921" s="353">
        <v>12</v>
      </c>
      <c r="H921" s="353">
        <v>202112</v>
      </c>
      <c r="I921" s="353">
        <v>20221104</v>
      </c>
      <c r="J921" s="353">
        <v>20230210</v>
      </c>
      <c r="K921" s="354">
        <v>16603.240000000002</v>
      </c>
      <c r="L921" s="354">
        <v>58.09</v>
      </c>
      <c r="M921" s="354">
        <v>285.82</v>
      </c>
      <c r="N921" s="354">
        <v>1.53</v>
      </c>
      <c r="O921" s="354">
        <v>1.1299999999999999</v>
      </c>
      <c r="P921" s="354">
        <v>1.36</v>
      </c>
      <c r="Q921" s="354">
        <v>1.43</v>
      </c>
      <c r="R921" s="354">
        <v>-5.31</v>
      </c>
      <c r="S921" s="354">
        <v>-10.75</v>
      </c>
      <c r="T921" s="354">
        <v>15.62</v>
      </c>
      <c r="U921" s="354">
        <v>4.4800000000000004</v>
      </c>
      <c r="V921" s="354">
        <v>4.76</v>
      </c>
      <c r="W921" s="354">
        <v>4.54</v>
      </c>
      <c r="X921" s="354">
        <v>6.05</v>
      </c>
      <c r="Y921" s="374">
        <f t="shared" si="32"/>
        <v>-4.621848739495793E-2</v>
      </c>
      <c r="Z921" s="374">
        <f t="shared" si="33"/>
        <v>0.33259911894273131</v>
      </c>
      <c r="AA921" s="354">
        <v>-7.98</v>
      </c>
      <c r="AB921" s="354">
        <v>15.69</v>
      </c>
      <c r="AC921" s="354">
        <v>12.97</v>
      </c>
      <c r="AD921" s="354">
        <v>12.8</v>
      </c>
      <c r="AE921" s="354">
        <v>9.61</v>
      </c>
      <c r="AF921" s="354">
        <v>0.82</v>
      </c>
      <c r="AG921" s="354">
        <v>124.83153872872523</v>
      </c>
      <c r="AH921" s="354">
        <v>3.9180270927405343</v>
      </c>
      <c r="AI921" s="354">
        <v>7.5338659256686347</v>
      </c>
      <c r="AJ921" s="354">
        <v>2.375824939215005</v>
      </c>
      <c r="AK921" s="354">
        <v>7.5804375288151222</v>
      </c>
      <c r="AL921" s="354">
        <v>5.52</v>
      </c>
      <c r="AM921" s="354">
        <v>1.53</v>
      </c>
      <c r="AN921" s="354">
        <v>0.44</v>
      </c>
      <c r="AO921" s="354">
        <v>0.56428862795292023</v>
      </c>
      <c r="AP921" s="354">
        <v>6.612314639713075</v>
      </c>
      <c r="AQ921" s="354">
        <v>9.3499165514061779</v>
      </c>
      <c r="AR921" s="354">
        <v>29.649077485380118</v>
      </c>
      <c r="AS921" s="354">
        <v>3.8277179576241749</v>
      </c>
      <c r="AT921" s="354">
        <v>37.94</v>
      </c>
      <c r="AU921" s="354">
        <v>-3.18</v>
      </c>
      <c r="AV921" s="354">
        <v>11.01</v>
      </c>
      <c r="AW921" s="354">
        <v>36242</v>
      </c>
      <c r="AX921" s="354">
        <v>37741.1</v>
      </c>
      <c r="AY921" s="374">
        <v>0.11011731552669464</v>
      </c>
      <c r="AZ921" s="374">
        <v>1</v>
      </c>
      <c r="BA921" s="374">
        <v>0.31002017484868866</v>
      </c>
      <c r="BB921" s="374">
        <v>1</v>
      </c>
      <c r="BC921" s="374">
        <v>0.31002017484868866</v>
      </c>
      <c r="BD921" s="354">
        <v>11.41</v>
      </c>
      <c r="BE921" s="374">
        <v>9.4168801000655195E-2</v>
      </c>
      <c r="BF921" s="374">
        <v>4.3005833238018987E-2</v>
      </c>
      <c r="BG921" s="354">
        <v>8.8000000000000007</v>
      </c>
      <c r="BH921" s="354">
        <v>11.88</v>
      </c>
      <c r="BI921" s="354">
        <v>4.74</v>
      </c>
      <c r="BJ921" s="354">
        <v>6.57</v>
      </c>
      <c r="BK921" s="374">
        <v>-0.68464730290456433</v>
      </c>
      <c r="BL921" s="374">
        <v>-4.1320014468961296E-2</v>
      </c>
      <c r="BM921" s="354">
        <v>3.1</v>
      </c>
      <c r="BN921" s="354">
        <v>2.65</v>
      </c>
      <c r="BO921" s="374">
        <v>0.45941489361702131</v>
      </c>
      <c r="BP921" s="374">
        <v>6.8604921953082376E-2</v>
      </c>
      <c r="BQ921" s="374">
        <v>4.1600856928996767E-2</v>
      </c>
      <c r="BR921" s="354">
        <v>2026</v>
      </c>
      <c r="BS921" s="354">
        <v>3605</v>
      </c>
      <c r="BT921" s="354">
        <v>3132</v>
      </c>
      <c r="BU921" s="354">
        <v>3538</v>
      </c>
      <c r="BV921" s="354">
        <v>1514</v>
      </c>
      <c r="BW921" s="354">
        <v>100</v>
      </c>
      <c r="BX921" s="354">
        <v>2.57</v>
      </c>
      <c r="BY921" s="354">
        <v>3.54</v>
      </c>
      <c r="BZ921" s="354">
        <v>17.96590909090909</v>
      </c>
      <c r="CA921" s="354">
        <v>23.46</v>
      </c>
      <c r="CB921" s="354">
        <v>0.59328008399895005</v>
      </c>
      <c r="CC921" s="354">
        <v>1.2513857189435931</v>
      </c>
      <c r="CD921" s="354">
        <v>0.31</v>
      </c>
      <c r="CE921" s="354">
        <v>1.27</v>
      </c>
      <c r="CF921" s="354">
        <v>0.92</v>
      </c>
      <c r="CG921" s="354">
        <v>0.31</v>
      </c>
      <c r="CH921" s="353" t="s">
        <v>100</v>
      </c>
      <c r="CI921" s="355">
        <v>12225</v>
      </c>
    </row>
    <row r="922" spans="1:87" ht="13.5" thickBot="1">
      <c r="A922" s="353" t="s">
        <v>2070</v>
      </c>
      <c r="B922" s="353" t="s">
        <v>2071</v>
      </c>
      <c r="C922" s="353" t="s">
        <v>96</v>
      </c>
      <c r="D922" s="353" t="s">
        <v>412</v>
      </c>
      <c r="E922" s="353" t="s">
        <v>718</v>
      </c>
      <c r="F922" s="353" t="s">
        <v>99</v>
      </c>
      <c r="G922" s="353">
        <v>12</v>
      </c>
      <c r="H922" s="353">
        <v>202112</v>
      </c>
      <c r="I922" s="353">
        <v>20221102</v>
      </c>
      <c r="J922" s="353">
        <v>20230208</v>
      </c>
      <c r="K922" s="354">
        <v>13909.22</v>
      </c>
      <c r="L922" s="354">
        <v>36.22</v>
      </c>
      <c r="M922" s="354">
        <v>384</v>
      </c>
      <c r="N922" s="354">
        <v>2.04</v>
      </c>
      <c r="O922" s="354">
        <v>0.22</v>
      </c>
      <c r="P922" s="354">
        <v>-1.31</v>
      </c>
      <c r="Q922" s="354">
        <v>0</v>
      </c>
      <c r="R922" s="354">
        <v>-731.82</v>
      </c>
      <c r="S922" s="354">
        <v>-87.5</v>
      </c>
      <c r="T922" s="354">
        <v>-52.05</v>
      </c>
      <c r="U922" s="354">
        <v>-1.23</v>
      </c>
      <c r="V922" s="354">
        <v>-0.76</v>
      </c>
      <c r="W922" s="354">
        <v>1.29</v>
      </c>
      <c r="X922" s="354">
        <v>0.24</v>
      </c>
      <c r="Y922" s="374">
        <f t="shared" si="32"/>
        <v>-2.6973684210526319</v>
      </c>
      <c r="Z922" s="374">
        <f t="shared" si="33"/>
        <v>-0.81395348837209303</v>
      </c>
      <c r="AA922" s="354">
        <v>-47.06</v>
      </c>
      <c r="AB922" s="354">
        <v>17.57</v>
      </c>
      <c r="AC922" s="354"/>
      <c r="AD922" s="354">
        <v>28.15</v>
      </c>
      <c r="AE922" s="354">
        <v>150.91999999999999</v>
      </c>
      <c r="AF922" s="354">
        <v>1.6</v>
      </c>
      <c r="AG922" s="354">
        <v>32.017088953584462</v>
      </c>
      <c r="AH922" s="354">
        <v>3.3565237290074879</v>
      </c>
      <c r="AI922" s="354">
        <v>4.6275492950584169</v>
      </c>
      <c r="AJ922" s="354">
        <v>3.038085915152748</v>
      </c>
      <c r="AK922" s="354">
        <v>7.7060227187811803</v>
      </c>
      <c r="AL922" s="354">
        <v>17.989999999999998</v>
      </c>
      <c r="AM922" s="354">
        <v>2.44</v>
      </c>
      <c r="AN922" s="354">
        <v>1.1000000000000001</v>
      </c>
      <c r="AO922" s="354">
        <v>3.3700014397846405</v>
      </c>
      <c r="AP922" s="354">
        <v>8.8793568494684187</v>
      </c>
      <c r="AQ922" s="354">
        <v>23.316366610402682</v>
      </c>
      <c r="AR922" s="354">
        <v>35.515004803894001</v>
      </c>
      <c r="AS922" s="354">
        <v>13.464279993389184</v>
      </c>
      <c r="AT922" s="354">
        <v>14.82</v>
      </c>
      <c r="AU922" s="354">
        <v>-6.41</v>
      </c>
      <c r="AV922" s="354">
        <v>87.52</v>
      </c>
      <c r="AW922" s="354">
        <v>9680.14</v>
      </c>
      <c r="AX922" s="354">
        <v>12819.43</v>
      </c>
      <c r="AY922" s="374">
        <v>0.87523948670323326</v>
      </c>
      <c r="AZ922" s="374">
        <v>2.2146226871845718</v>
      </c>
      <c r="BA922" s="374">
        <v>4.5469775883592716</v>
      </c>
      <c r="BB922" s="374">
        <v>2.2079207920792081</v>
      </c>
      <c r="BC922" s="374">
        <v>4.5469775883592716</v>
      </c>
      <c r="BD922" s="354">
        <v>-5.12</v>
      </c>
      <c r="BE922" s="374">
        <v>4.3685949545982185E-2</v>
      </c>
      <c r="BF922" s="374">
        <v>2.9649228521595478E-2</v>
      </c>
      <c r="BG922" s="354">
        <v>-2.44</v>
      </c>
      <c r="BH922" s="354">
        <v>-0.96</v>
      </c>
      <c r="BI922" s="354">
        <v>-0.99</v>
      </c>
      <c r="BJ922" s="354">
        <v>-0.43</v>
      </c>
      <c r="BK922" s="374">
        <v>-0.3434784328722324</v>
      </c>
      <c r="BL922" s="374">
        <v>-4.964421912966329E-2</v>
      </c>
      <c r="BM922" s="354">
        <v>0.03</v>
      </c>
      <c r="BN922" s="354">
        <v>1.03</v>
      </c>
      <c r="BO922" s="374">
        <v>2.5323819183943087E-3</v>
      </c>
      <c r="BP922" s="374">
        <v>9.4125735530215596E-2</v>
      </c>
      <c r="BQ922" s="374">
        <v>8.519590339744107E-2</v>
      </c>
      <c r="BR922" s="354">
        <v>2261.4</v>
      </c>
      <c r="BS922" s="354">
        <v>3452.33</v>
      </c>
      <c r="BT922" s="354">
        <v>944.25</v>
      </c>
      <c r="BU922" s="354">
        <v>11770.8</v>
      </c>
      <c r="BV922" s="354">
        <v>1254.3699999999999</v>
      </c>
      <c r="BW922" s="354">
        <v>221.46</v>
      </c>
      <c r="BX922" s="354">
        <v>10.48</v>
      </c>
      <c r="BY922" s="354">
        <v>-3.45</v>
      </c>
      <c r="BZ922" s="354">
        <v>2.745514554094576</v>
      </c>
      <c r="CA922" s="354">
        <v>55.78</v>
      </c>
      <c r="CB922" s="354">
        <v>0.87403953017587788</v>
      </c>
      <c r="CC922" s="354">
        <v>5.9447432900967332</v>
      </c>
      <c r="CD922" s="354">
        <v>1.24</v>
      </c>
      <c r="CE922" s="354">
        <v>1.49</v>
      </c>
      <c r="CF922" s="354">
        <v>1.84</v>
      </c>
      <c r="CG922" s="354">
        <v>1.59</v>
      </c>
      <c r="CH922" s="353" t="s">
        <v>100</v>
      </c>
      <c r="CI922" s="355">
        <v>10976.77</v>
      </c>
    </row>
    <row r="923" spans="1:87" ht="13.5" thickBot="1">
      <c r="A923" s="353" t="s">
        <v>2072</v>
      </c>
      <c r="B923" s="353" t="s">
        <v>2073</v>
      </c>
      <c r="C923" s="353" t="s">
        <v>96</v>
      </c>
      <c r="D923" s="353" t="s">
        <v>116</v>
      </c>
      <c r="E923" s="353" t="s">
        <v>228</v>
      </c>
      <c r="F923" s="353" t="s">
        <v>105</v>
      </c>
      <c r="G923" s="353">
        <v>12</v>
      </c>
      <c r="H923" s="353">
        <v>202112</v>
      </c>
      <c r="I923" s="353">
        <v>20221101</v>
      </c>
      <c r="J923" s="353">
        <v>20230215</v>
      </c>
      <c r="K923" s="354">
        <v>5052.57</v>
      </c>
      <c r="L923" s="354">
        <v>23.37</v>
      </c>
      <c r="M923" s="354">
        <v>216.2</v>
      </c>
      <c r="N923" s="354">
        <v>2.13</v>
      </c>
      <c r="O923" s="354">
        <v>1.18</v>
      </c>
      <c r="P923" s="354">
        <v>1.08</v>
      </c>
      <c r="Q923" s="354">
        <v>1.06</v>
      </c>
      <c r="R923" s="354">
        <v>9.32</v>
      </c>
      <c r="S923" s="354">
        <v>-6.78</v>
      </c>
      <c r="T923" s="354">
        <v>3.34</v>
      </c>
      <c r="U923" s="354">
        <v>4.1100000000000003</v>
      </c>
      <c r="V923" s="354">
        <v>2.33</v>
      </c>
      <c r="W923" s="354">
        <v>4.6399999999999997</v>
      </c>
      <c r="X923" s="354">
        <v>3.83</v>
      </c>
      <c r="Y923" s="374">
        <f t="shared" si="32"/>
        <v>0.99141630901287536</v>
      </c>
      <c r="Z923" s="374">
        <f t="shared" si="33"/>
        <v>-0.17456896551724133</v>
      </c>
      <c r="AA923" s="354">
        <v>209.8</v>
      </c>
      <c r="AB923" s="354"/>
      <c r="AC923" s="354">
        <v>5.69</v>
      </c>
      <c r="AD923" s="354">
        <v>5.04</v>
      </c>
      <c r="AE923" s="354">
        <v>6.1</v>
      </c>
      <c r="AF923" s="354"/>
      <c r="AG923" s="354">
        <v>8.9158109576695743</v>
      </c>
      <c r="AH923" s="354">
        <v>4.3063482386619665</v>
      </c>
      <c r="AI923" s="354">
        <v>6.834505791608132</v>
      </c>
      <c r="AJ923" s="354">
        <v>4.7288944257428369</v>
      </c>
      <c r="AK923" s="354">
        <v>3.3521077746587684</v>
      </c>
      <c r="AL923" s="354">
        <v>8.4700000000000006</v>
      </c>
      <c r="AM923" s="354">
        <v>3.44</v>
      </c>
      <c r="AN923" s="354">
        <v>3.01</v>
      </c>
      <c r="AO923" s="354">
        <v>2.3913673109236702</v>
      </c>
      <c r="AP923" s="354">
        <v>3.5219276153613759</v>
      </c>
      <c r="AQ923" s="354">
        <v>3.1196079899040279</v>
      </c>
      <c r="AR923" s="354">
        <v>4.508660366465441</v>
      </c>
      <c r="AS923" s="354">
        <v>3.6554138945582739</v>
      </c>
      <c r="AT923" s="354">
        <v>6.8</v>
      </c>
      <c r="AU923" s="354">
        <v>16.260000000000002</v>
      </c>
      <c r="AV923" s="354">
        <v>101.75</v>
      </c>
      <c r="AW923" s="354">
        <v>1078.3499999999999</v>
      </c>
      <c r="AX923" s="354">
        <v>1752.38</v>
      </c>
      <c r="AY923" s="374">
        <v>1.0174722079826981</v>
      </c>
      <c r="AZ923" s="374">
        <v>1.3453206332392689</v>
      </c>
      <c r="BA923" s="374">
        <v>1.312927579341381</v>
      </c>
      <c r="BB923" s="374">
        <v>1.3452083910187675</v>
      </c>
      <c r="BC923" s="374">
        <v>1.312927579341381</v>
      </c>
      <c r="BD923" s="354">
        <v>66.39</v>
      </c>
      <c r="BE923" s="374">
        <v>0.55032052460248415</v>
      </c>
      <c r="BF923" s="374">
        <v>0.35308845032417124</v>
      </c>
      <c r="BG923" s="354">
        <v>50.28</v>
      </c>
      <c r="BH923" s="354">
        <v>19.329999999999998</v>
      </c>
      <c r="BI923" s="354">
        <v>40.659999999999997</v>
      </c>
      <c r="BJ923" s="354">
        <v>13.52</v>
      </c>
      <c r="BK923" s="374">
        <v>-0.30808538760047688</v>
      </c>
      <c r="BL923" s="374">
        <v>-0.23616599497929047</v>
      </c>
      <c r="BM923" s="354">
        <v>1.71</v>
      </c>
      <c r="BN923" s="354">
        <v>0.28999999999999998</v>
      </c>
      <c r="BO923" s="374">
        <v>9.2886124816576557E-2</v>
      </c>
      <c r="BP923" s="374">
        <v>0.18796805930431976</v>
      </c>
      <c r="BQ923" s="374">
        <v>0.20641180382989249</v>
      </c>
      <c r="BR923" s="354">
        <v>599.57000000000005</v>
      </c>
      <c r="BS923" s="354">
        <v>800.89</v>
      </c>
      <c r="BT923" s="354">
        <v>630.54999999999995</v>
      </c>
      <c r="BU923" s="354">
        <v>388.09</v>
      </c>
      <c r="BV923" s="354">
        <v>417.28</v>
      </c>
      <c r="BW923" s="354">
        <v>134.53</v>
      </c>
      <c r="BX923" s="354">
        <v>48.42</v>
      </c>
      <c r="BY923" s="354">
        <v>48.04</v>
      </c>
      <c r="BZ923" s="354">
        <v>37.01555631868132</v>
      </c>
      <c r="CA923" s="354">
        <v>20.96</v>
      </c>
      <c r="CB923" s="354">
        <v>0.36117404056965119</v>
      </c>
      <c r="CC923" s="354">
        <v>-0.2624840733654128</v>
      </c>
      <c r="CD923" s="354">
        <v>0.27</v>
      </c>
      <c r="CE923" s="354">
        <v>2.63</v>
      </c>
      <c r="CF923" s="354">
        <v>2.37</v>
      </c>
      <c r="CG923" s="354">
        <v>1.69</v>
      </c>
      <c r="CH923" s="353" t="s">
        <v>100</v>
      </c>
      <c r="CI923" s="355">
        <v>1045.25</v>
      </c>
    </row>
    <row r="924" spans="1:87" ht="13.5" thickBot="1">
      <c r="A924" s="353" t="s">
        <v>2074</v>
      </c>
      <c r="B924" s="353" t="s">
        <v>2075</v>
      </c>
      <c r="C924" s="353" t="s">
        <v>96</v>
      </c>
      <c r="D924" s="353" t="s">
        <v>412</v>
      </c>
      <c r="E924" s="353" t="s">
        <v>2076</v>
      </c>
      <c r="F924" s="353" t="s">
        <v>99</v>
      </c>
      <c r="G924" s="353">
        <v>12</v>
      </c>
      <c r="H924" s="353">
        <v>202112</v>
      </c>
      <c r="I924" s="353">
        <v>20221027</v>
      </c>
      <c r="J924" s="353">
        <v>20230209</v>
      </c>
      <c r="K924" s="354">
        <v>6380.72</v>
      </c>
      <c r="L924" s="354">
        <v>100.43</v>
      </c>
      <c r="M924" s="354">
        <v>64</v>
      </c>
      <c r="N924" s="354">
        <v>1.28</v>
      </c>
      <c r="O924" s="354">
        <v>3.34</v>
      </c>
      <c r="P924" s="354">
        <v>1.48</v>
      </c>
      <c r="Q924" s="354">
        <v>1.75</v>
      </c>
      <c r="R924" s="354">
        <v>0</v>
      </c>
      <c r="S924" s="354">
        <v>1.38</v>
      </c>
      <c r="T924" s="354">
        <v>8.4700000000000006</v>
      </c>
      <c r="U924" s="354">
        <v>14.48</v>
      </c>
      <c r="V924" s="354">
        <v>14.81</v>
      </c>
      <c r="W924" s="354">
        <v>13.03</v>
      </c>
      <c r="X924" s="354">
        <v>10.36</v>
      </c>
      <c r="Y924" s="374">
        <f t="shared" si="32"/>
        <v>-0.12018906144496966</v>
      </c>
      <c r="Z924" s="374">
        <f t="shared" si="33"/>
        <v>-0.20491174213353802</v>
      </c>
      <c r="AA924" s="354">
        <v>2.5099999999999998</v>
      </c>
      <c r="AB924" s="354">
        <v>4.4800000000000004</v>
      </c>
      <c r="AC924" s="354">
        <v>6.94</v>
      </c>
      <c r="AD924" s="354">
        <v>7.71</v>
      </c>
      <c r="AE924" s="354">
        <v>9.69</v>
      </c>
      <c r="AF924" s="354">
        <v>1.72</v>
      </c>
      <c r="AG924" s="354">
        <v>186.46908741776056</v>
      </c>
      <c r="AH924" s="354">
        <v>2.8469795699940188</v>
      </c>
      <c r="AI924" s="354">
        <v>10.070497686278213</v>
      </c>
      <c r="AJ924" s="354">
        <v>-1.4355463216545472</v>
      </c>
      <c r="AK924" s="354">
        <v>9.6817459312711875</v>
      </c>
      <c r="AL924" s="354">
        <v>4.2</v>
      </c>
      <c r="AM924" s="354">
        <v>0.82</v>
      </c>
      <c r="AN924" s="354">
        <v>0.54</v>
      </c>
      <c r="AO924" s="354">
        <v>0.74641261126009706</v>
      </c>
      <c r="AP924" s="354">
        <v>8.7024826572216725</v>
      </c>
      <c r="AQ924" s="354">
        <v>13.820854022778317</v>
      </c>
      <c r="AR924" s="354">
        <v>-96.954641142030127</v>
      </c>
      <c r="AS924" s="354">
        <v>6.8777504957975255</v>
      </c>
      <c r="AT924" s="354">
        <v>123.16</v>
      </c>
      <c r="AU924" s="354">
        <v>3.95</v>
      </c>
      <c r="AV924" s="354">
        <v>17.260000000000002</v>
      </c>
      <c r="AW924" s="354">
        <v>11200.61</v>
      </c>
      <c r="AX924" s="354">
        <v>11847.75</v>
      </c>
      <c r="AY924" s="374">
        <v>0.17256930526035005</v>
      </c>
      <c r="AZ924" s="374">
        <v>1.0038188888565638</v>
      </c>
      <c r="BA924" s="374">
        <v>1.0990672985305077</v>
      </c>
      <c r="BB924" s="374">
        <v>1.0732044198895028</v>
      </c>
      <c r="BC924" s="374">
        <v>1.0990672985305077</v>
      </c>
      <c r="BD924" s="354">
        <v>11.32</v>
      </c>
      <c r="BE924" s="374">
        <v>4.4080875989146243E-2</v>
      </c>
      <c r="BF924" s="374">
        <v>1.393750345779228E-2</v>
      </c>
      <c r="BG924" s="354">
        <v>9.8699999999999992</v>
      </c>
      <c r="BH924" s="354">
        <v>9.17</v>
      </c>
      <c r="BI924" s="354">
        <v>6.57</v>
      </c>
      <c r="BJ924" s="354">
        <v>6.48</v>
      </c>
      <c r="BK924" s="374">
        <v>-1.1425496898341565</v>
      </c>
      <c r="BL924" s="374">
        <v>-6.1704833585391632E-2</v>
      </c>
      <c r="BM924" s="354">
        <v>0</v>
      </c>
      <c r="BN924" s="354">
        <v>0</v>
      </c>
      <c r="BO924" s="374">
        <v>0</v>
      </c>
      <c r="BP924" s="374">
        <v>2.9199790461477117E-2</v>
      </c>
      <c r="BQ924" s="374">
        <v>-1.4723552016969716E-2</v>
      </c>
      <c r="BR924" s="354">
        <v>1347.24</v>
      </c>
      <c r="BS924" s="354">
        <v>1938.96</v>
      </c>
      <c r="BT924" s="354">
        <v>1619.04</v>
      </c>
      <c r="BU924" s="354">
        <v>1700.28</v>
      </c>
      <c r="BV924" s="354">
        <v>1033.1600000000001</v>
      </c>
      <c r="BW924" s="354">
        <v>100.38</v>
      </c>
      <c r="BX924" s="354">
        <v>1.53</v>
      </c>
      <c r="BY924" s="354">
        <v>7.92</v>
      </c>
      <c r="BZ924" s="354">
        <v>8.8118005898274951</v>
      </c>
      <c r="CA924" s="354">
        <v>11.53</v>
      </c>
      <c r="CB924" s="354">
        <v>0.43300936726914807</v>
      </c>
      <c r="CC924" s="354">
        <v>2.6062438922617108</v>
      </c>
      <c r="CD924" s="354">
        <v>0.13</v>
      </c>
      <c r="CE924" s="354">
        <v>1.5</v>
      </c>
      <c r="CF924" s="354">
        <v>0.97</v>
      </c>
      <c r="CG924" s="354">
        <v>0.34</v>
      </c>
      <c r="CH924" s="353" t="s">
        <v>100</v>
      </c>
      <c r="CI924" s="355">
        <v>8428.2199999999993</v>
      </c>
    </row>
    <row r="925" spans="1:87" ht="13.5" thickBot="1">
      <c r="A925" s="353" t="s">
        <v>2077</v>
      </c>
      <c r="B925" s="353" t="s">
        <v>2078</v>
      </c>
      <c r="C925" s="353" t="s">
        <v>108</v>
      </c>
      <c r="D925" s="353" t="s">
        <v>103</v>
      </c>
      <c r="E925" s="353" t="s">
        <v>257</v>
      </c>
      <c r="F925" s="353" t="s">
        <v>105</v>
      </c>
      <c r="G925" s="353">
        <v>12</v>
      </c>
      <c r="H925" s="353">
        <v>202112</v>
      </c>
      <c r="I925" s="353">
        <v>20221109</v>
      </c>
      <c r="J925" s="353">
        <v>20230228</v>
      </c>
      <c r="K925" s="354">
        <v>7252.21</v>
      </c>
      <c r="L925" s="354">
        <v>134.59</v>
      </c>
      <c r="M925" s="354">
        <v>54</v>
      </c>
      <c r="N925" s="354">
        <v>1.51</v>
      </c>
      <c r="O925" s="354">
        <v>2.36</v>
      </c>
      <c r="P925" s="354">
        <v>2.46</v>
      </c>
      <c r="Q925" s="354">
        <v>2.0099999999999998</v>
      </c>
      <c r="R925" s="354">
        <v>-7.63</v>
      </c>
      <c r="S925" s="354">
        <v>3.24</v>
      </c>
      <c r="T925" s="354">
        <v>-0.5</v>
      </c>
      <c r="U925" s="354">
        <v>8.65</v>
      </c>
      <c r="V925" s="354">
        <v>7.9</v>
      </c>
      <c r="W925" s="354">
        <v>8.99</v>
      </c>
      <c r="X925" s="354">
        <v>9.31</v>
      </c>
      <c r="Y925" s="374">
        <f t="shared" si="32"/>
        <v>0.13797468354430387</v>
      </c>
      <c r="Z925" s="374">
        <f t="shared" si="33"/>
        <v>3.5595105672969973E-2</v>
      </c>
      <c r="AA925" s="354">
        <v>7.76</v>
      </c>
      <c r="AB925" s="354"/>
      <c r="AC925" s="354">
        <v>15.56</v>
      </c>
      <c r="AD925" s="354">
        <v>14.98</v>
      </c>
      <c r="AE925" s="354">
        <v>14.46</v>
      </c>
      <c r="AF925" s="354"/>
      <c r="AG925" s="354">
        <v>71.79839233668109</v>
      </c>
      <c r="AH925" s="354">
        <v>7.5380102845898227</v>
      </c>
      <c r="AI925" s="354">
        <v>4.6560602966565803</v>
      </c>
      <c r="AJ925" s="354">
        <v>3.2928137820929324</v>
      </c>
      <c r="AK925" s="354">
        <v>28.098862915058533</v>
      </c>
      <c r="AL925" s="354">
        <v>13.27</v>
      </c>
      <c r="AM925" s="354">
        <v>2.9</v>
      </c>
      <c r="AN925" s="354">
        <v>1.88</v>
      </c>
      <c r="AO925" s="354">
        <v>2.4988356003934258</v>
      </c>
      <c r="AP925" s="354">
        <v>12.7767619330914</v>
      </c>
      <c r="AQ925" s="354">
        <v>38.533087501196135</v>
      </c>
      <c r="AR925" s="354">
        <v>54.486038596412101</v>
      </c>
      <c r="AS925" s="354">
        <v>2.6902927580893681</v>
      </c>
      <c r="AT925" s="354">
        <v>46.37</v>
      </c>
      <c r="AU925" s="354">
        <v>7.71</v>
      </c>
      <c r="AV925" s="354">
        <v>29.35</v>
      </c>
      <c r="AW925" s="354">
        <v>3250.79</v>
      </c>
      <c r="AX925" s="354">
        <v>4015.29</v>
      </c>
      <c r="AY925" s="374">
        <v>0.29345785170398414</v>
      </c>
      <c r="AZ925" s="374">
        <v>1.3565177959805881</v>
      </c>
      <c r="BA925" s="374">
        <v>0.94183663090148595</v>
      </c>
      <c r="BB925" s="374">
        <v>1.3537234042553192</v>
      </c>
      <c r="BC925" s="374">
        <v>0.94183663090148595</v>
      </c>
      <c r="BD925" s="354">
        <v>19.170000000000002</v>
      </c>
      <c r="BE925" s="374">
        <v>0.10291375273082023</v>
      </c>
      <c r="BF925" s="374">
        <v>8.3035790971889914E-2</v>
      </c>
      <c r="BG925" s="354">
        <v>9.36</v>
      </c>
      <c r="BH925" s="354">
        <v>9.98</v>
      </c>
      <c r="BI925" s="354">
        <v>7.22</v>
      </c>
      <c r="BJ925" s="354">
        <v>7.49</v>
      </c>
      <c r="BK925" s="374">
        <v>-0.29278970367771362</v>
      </c>
      <c r="BL925" s="374">
        <v>-1.8987145396947534E-2</v>
      </c>
      <c r="BM925" s="354">
        <v>0</v>
      </c>
      <c r="BN925" s="354">
        <v>0</v>
      </c>
      <c r="BO925" s="374">
        <v>0</v>
      </c>
      <c r="BP925" s="374">
        <v>5.7616833177327999E-2</v>
      </c>
      <c r="BQ925" s="374">
        <v>2.5168644669364307E-2</v>
      </c>
      <c r="BR925" s="354">
        <v>676.66</v>
      </c>
      <c r="BS925" s="354">
        <v>801.9</v>
      </c>
      <c r="BT925" s="354">
        <v>563.97</v>
      </c>
      <c r="BU925" s="354">
        <v>2387</v>
      </c>
      <c r="BV925" s="354">
        <v>488.49</v>
      </c>
      <c r="BW925" s="354">
        <v>135.65</v>
      </c>
      <c r="BX925" s="354">
        <v>10.5</v>
      </c>
      <c r="BY925" s="354">
        <v>12.19</v>
      </c>
      <c r="BZ925" s="354">
        <v>7.7403428691352198</v>
      </c>
      <c r="CA925" s="354">
        <v>51.88</v>
      </c>
      <c r="CB925" s="354">
        <v>0.62551033362355724</v>
      </c>
      <c r="CC925" s="354">
        <v>3.4597695678902176</v>
      </c>
      <c r="CD925" s="354">
        <v>1.08</v>
      </c>
      <c r="CE925" s="354">
        <v>2.08</v>
      </c>
      <c r="CF925" s="354">
        <v>0.95</v>
      </c>
      <c r="CG925" s="354">
        <v>0.32</v>
      </c>
      <c r="CH925" s="353" t="s">
        <v>100</v>
      </c>
      <c r="CI925" s="355">
        <v>2494.2800000000002</v>
      </c>
    </row>
    <row r="926" spans="1:87" ht="13.5" thickBot="1">
      <c r="A926" s="353" t="s">
        <v>2079</v>
      </c>
      <c r="B926" s="353" t="s">
        <v>2080</v>
      </c>
      <c r="C926" s="353" t="s">
        <v>96</v>
      </c>
      <c r="D926" s="353" t="s">
        <v>412</v>
      </c>
      <c r="E926" s="353" t="s">
        <v>1100</v>
      </c>
      <c r="F926" s="353" t="s">
        <v>105</v>
      </c>
      <c r="G926" s="353">
        <v>12</v>
      </c>
      <c r="H926" s="353">
        <v>202112</v>
      </c>
      <c r="I926" s="353">
        <v>20221110</v>
      </c>
      <c r="J926" s="353">
        <v>20230315</v>
      </c>
      <c r="K926" s="354">
        <v>14567.98</v>
      </c>
      <c r="L926" s="354">
        <v>20.74</v>
      </c>
      <c r="M926" s="354">
        <v>702</v>
      </c>
      <c r="N926" s="354">
        <v>1.01</v>
      </c>
      <c r="O926" s="354">
        <v>0.34</v>
      </c>
      <c r="P926" s="354">
        <v>0.18</v>
      </c>
      <c r="Q926" s="354">
        <v>0.34</v>
      </c>
      <c r="R926" s="354">
        <v>11.76</v>
      </c>
      <c r="S926" s="354">
        <v>33.33</v>
      </c>
      <c r="T926" s="354">
        <v>85.53</v>
      </c>
      <c r="U926" s="354">
        <v>1.54</v>
      </c>
      <c r="V926" s="354">
        <v>0.78</v>
      </c>
      <c r="W926" s="354">
        <v>1</v>
      </c>
      <c r="X926" s="354">
        <v>1.37</v>
      </c>
      <c r="Y926" s="374">
        <f t="shared" si="32"/>
        <v>0.28205128205128194</v>
      </c>
      <c r="Z926" s="374">
        <f t="shared" si="33"/>
        <v>0.37000000000000011</v>
      </c>
      <c r="AA926" s="354"/>
      <c r="AB926" s="354">
        <v>37.17</v>
      </c>
      <c r="AC926" s="354">
        <v>11.72</v>
      </c>
      <c r="AD926" s="354">
        <v>20.74</v>
      </c>
      <c r="AE926" s="354">
        <v>15.19</v>
      </c>
      <c r="AF926" s="354">
        <v>0.56000000000000005</v>
      </c>
      <c r="AG926" s="354">
        <v>19.285842818021571</v>
      </c>
      <c r="AH926" s="354">
        <v>1.1046967146295219</v>
      </c>
      <c r="AI926" s="354">
        <v>1.9263944776749944</v>
      </c>
      <c r="AJ926" s="354">
        <v>1.3891403772431541</v>
      </c>
      <c r="AK926" s="354">
        <v>10.34575224906891</v>
      </c>
      <c r="AL926" s="354">
        <v>21.7</v>
      </c>
      <c r="AM926" s="354">
        <v>4.5999999999999996</v>
      </c>
      <c r="AN926" s="354">
        <v>2.64</v>
      </c>
      <c r="AO926" s="354">
        <v>1.9085293461769373</v>
      </c>
      <c r="AP926" s="354">
        <v>13.894140615505894</v>
      </c>
      <c r="AQ926" s="354">
        <v>19.106988423458187</v>
      </c>
      <c r="AR926" s="354">
        <v>26.49667203324486</v>
      </c>
      <c r="AS926" s="354">
        <v>3.3958824763187989</v>
      </c>
      <c r="AT926" s="354">
        <v>4.51</v>
      </c>
      <c r="AU926" s="354"/>
      <c r="AV926" s="354">
        <v>45.96</v>
      </c>
      <c r="AW926" s="354">
        <v>5077.71</v>
      </c>
      <c r="AX926" s="354">
        <v>5289.55</v>
      </c>
      <c r="AY926" s="374">
        <v>0.45964016312788841</v>
      </c>
      <c r="AZ926" s="374">
        <v>0.49871132053000761</v>
      </c>
      <c r="BA926" s="374">
        <v>0.8548473416961454</v>
      </c>
      <c r="BB926" s="374">
        <v>0.55831073227431227</v>
      </c>
      <c r="BC926" s="374">
        <v>0.8548473416961454</v>
      </c>
      <c r="BD926" s="354">
        <v>14.26</v>
      </c>
      <c r="BE926" s="374">
        <v>5.5982446520400214E-2</v>
      </c>
      <c r="BF926" s="374">
        <v>3.2502268108718951E-2</v>
      </c>
      <c r="BG926" s="354">
        <v>4.6500000000000004</v>
      </c>
      <c r="BH926" s="354"/>
      <c r="BI926" s="354">
        <v>3.4</v>
      </c>
      <c r="BJ926" s="354"/>
      <c r="BK926" s="374">
        <v>-0.27889100942620199</v>
      </c>
      <c r="BL926" s="374">
        <v>-2.7857434362671744E-2</v>
      </c>
      <c r="BM926" s="354">
        <v>0</v>
      </c>
      <c r="BN926" s="354"/>
      <c r="BO926" s="374">
        <v>0</v>
      </c>
      <c r="BP926" s="374">
        <v>5.5428836659785354E-2</v>
      </c>
      <c r="BQ926" s="374">
        <v>6.9700972265085509E-2</v>
      </c>
      <c r="BR926" s="354">
        <v>-148.35</v>
      </c>
      <c r="BS926" s="354">
        <v>758.39</v>
      </c>
      <c r="BT926" s="354">
        <v>659.33</v>
      </c>
      <c r="BU926" s="354">
        <v>5631.71</v>
      </c>
      <c r="BV926" s="354">
        <v>-328.31</v>
      </c>
      <c r="BW926" s="354">
        <v>49.87</v>
      </c>
      <c r="BX926" s="354">
        <v>5.73</v>
      </c>
      <c r="BY926" s="354">
        <v>7.17</v>
      </c>
      <c r="BZ926" s="354">
        <v>2.0751902422392017</v>
      </c>
      <c r="CA926" s="354">
        <v>63.83</v>
      </c>
      <c r="CB926" s="354">
        <v>0.71269214323868546</v>
      </c>
      <c r="CC926" s="354">
        <v>6.3709593932223445</v>
      </c>
      <c r="CD926" s="354">
        <v>1.68</v>
      </c>
      <c r="CE926" s="354">
        <v>1.1399999999999999</v>
      </c>
      <c r="CF926" s="354">
        <v>1.39</v>
      </c>
      <c r="CG926" s="354">
        <v>1.1599999999999999</v>
      </c>
      <c r="CH926" s="353" t="s">
        <v>100</v>
      </c>
      <c r="CI926" s="355">
        <v>2121.46</v>
      </c>
    </row>
    <row r="927" spans="1:87" ht="13.5" thickBot="1">
      <c r="A927" s="353" t="s">
        <v>2081</v>
      </c>
      <c r="B927" s="353" t="s">
        <v>2082</v>
      </c>
      <c r="C927" s="353" t="s">
        <v>96</v>
      </c>
      <c r="D927" s="353" t="s">
        <v>143</v>
      </c>
      <c r="E927" s="353" t="s">
        <v>400</v>
      </c>
      <c r="F927" s="353" t="s">
        <v>105</v>
      </c>
      <c r="G927" s="353">
        <v>11</v>
      </c>
      <c r="H927" s="353">
        <v>202211</v>
      </c>
      <c r="I927" s="353">
        <v>20221006</v>
      </c>
      <c r="J927" s="353">
        <v>20230126</v>
      </c>
      <c r="K927" s="354">
        <v>22875.38</v>
      </c>
      <c r="L927" s="354">
        <v>85.29</v>
      </c>
      <c r="M927" s="354">
        <v>268.20999999999998</v>
      </c>
      <c r="N927" s="354">
        <v>0.56000000000000005</v>
      </c>
      <c r="O927" s="354"/>
      <c r="P927" s="354"/>
      <c r="Q927" s="354"/>
      <c r="R927" s="354"/>
      <c r="S927" s="354"/>
      <c r="T927" s="354"/>
      <c r="U927" s="354">
        <v>2.64</v>
      </c>
      <c r="V927" s="354"/>
      <c r="W927" s="354"/>
      <c r="X927" s="354"/>
      <c r="Y927" s="374" t="e">
        <f t="shared" si="32"/>
        <v>#DIV/0!</v>
      </c>
      <c r="Z927" s="374" t="e">
        <f t="shared" si="33"/>
        <v>#DIV/0!</v>
      </c>
      <c r="AA927" s="354">
        <v>5.91</v>
      </c>
      <c r="AB927" s="354"/>
      <c r="AC927" s="354">
        <v>32.31</v>
      </c>
      <c r="AD927" s="354"/>
      <c r="AE927" s="354"/>
      <c r="AF927" s="354"/>
      <c r="AG927" s="354">
        <v>0</v>
      </c>
      <c r="AH927" s="354">
        <v>0</v>
      </c>
      <c r="AI927" s="354">
        <v>0</v>
      </c>
      <c r="AJ927" s="354">
        <v>0</v>
      </c>
      <c r="AK927" s="354">
        <v>0</v>
      </c>
      <c r="AL927" s="354">
        <v>22.43</v>
      </c>
      <c r="AM927" s="354">
        <v>4.97</v>
      </c>
      <c r="AN927" s="354">
        <v>3.58</v>
      </c>
      <c r="AO927" s="354">
        <v>0</v>
      </c>
      <c r="AP927" s="354">
        <v>0</v>
      </c>
      <c r="AQ927" s="354">
        <v>0</v>
      </c>
      <c r="AR927" s="354">
        <v>0</v>
      </c>
      <c r="AS927" s="354">
        <v>0</v>
      </c>
      <c r="AT927" s="354">
        <v>17.18</v>
      </c>
      <c r="AU927" s="354">
        <v>5.41</v>
      </c>
      <c r="AV927" s="354">
        <v>12.79</v>
      </c>
      <c r="AW927" s="354">
        <v>6317.9</v>
      </c>
      <c r="AX927" s="354"/>
      <c r="AY927" s="374" t="s">
        <v>160</v>
      </c>
      <c r="AZ927" s="374" t="s">
        <v>160</v>
      </c>
      <c r="BA927" s="374" t="s">
        <v>160</v>
      </c>
      <c r="BB927" s="374" t="s">
        <v>160</v>
      </c>
      <c r="BC927" s="374" t="s">
        <v>160</v>
      </c>
      <c r="BD927" s="354">
        <v>15.65</v>
      </c>
      <c r="BE927" s="374">
        <v>0</v>
      </c>
      <c r="BF927" s="374">
        <v>0</v>
      </c>
      <c r="BG927" s="354">
        <v>8.4</v>
      </c>
      <c r="BH927" s="354">
        <v>9.4700000000000006</v>
      </c>
      <c r="BI927" s="354">
        <v>5.52</v>
      </c>
      <c r="BJ927" s="354">
        <v>6.56</v>
      </c>
      <c r="BK927" s="374">
        <v>0</v>
      </c>
      <c r="BL927" s="374">
        <v>0</v>
      </c>
      <c r="BM927" s="354">
        <v>1.74</v>
      </c>
      <c r="BN927" s="354">
        <v>1.6</v>
      </c>
      <c r="BO927" s="374">
        <v>0</v>
      </c>
      <c r="BP927" s="374">
        <v>0</v>
      </c>
      <c r="BQ927" s="374">
        <v>0</v>
      </c>
      <c r="BR927" s="354">
        <v>1032.4000000000001</v>
      </c>
      <c r="BS927" s="354">
        <v>1225</v>
      </c>
      <c r="BT927" s="354">
        <v>1016.5</v>
      </c>
      <c r="BU927" s="354">
        <v>3973.3</v>
      </c>
      <c r="BV927" s="354">
        <v>755.3</v>
      </c>
      <c r="BW927" s="354">
        <v>1.06</v>
      </c>
      <c r="BX927" s="354">
        <v>10.86</v>
      </c>
      <c r="BY927" s="354">
        <v>11.19</v>
      </c>
      <c r="BZ927" s="354">
        <v>0</v>
      </c>
      <c r="CA927" s="354">
        <v>45.88</v>
      </c>
      <c r="CB927" s="354">
        <v>0</v>
      </c>
      <c r="CC927" s="354">
        <v>0</v>
      </c>
      <c r="CD927" s="354">
        <v>0.85</v>
      </c>
      <c r="CE927" s="354">
        <v>0.77</v>
      </c>
      <c r="CF927" s="354"/>
      <c r="CG927" s="354"/>
      <c r="CH927" s="353" t="s">
        <v>100</v>
      </c>
      <c r="CI927" s="355">
        <v>4425.5</v>
      </c>
    </row>
    <row r="928" spans="1:87" ht="13.5" thickBot="1">
      <c r="A928" s="353" t="s">
        <v>2083</v>
      </c>
      <c r="B928" s="353" t="s">
        <v>2084</v>
      </c>
      <c r="C928" s="353" t="s">
        <v>96</v>
      </c>
      <c r="D928" s="353" t="s">
        <v>123</v>
      </c>
      <c r="E928" s="353" t="s">
        <v>136</v>
      </c>
      <c r="F928" s="353" t="s">
        <v>105</v>
      </c>
      <c r="G928" s="353">
        <v>12</v>
      </c>
      <c r="H928" s="353">
        <v>202112</v>
      </c>
      <c r="I928" s="353">
        <v>20221018</v>
      </c>
      <c r="J928" s="353">
        <v>20230118</v>
      </c>
      <c r="K928" s="354">
        <v>4433.92</v>
      </c>
      <c r="L928" s="354">
        <v>12.64</v>
      </c>
      <c r="M928" s="354">
        <v>351</v>
      </c>
      <c r="N928" s="354">
        <v>1.08</v>
      </c>
      <c r="O928" s="354">
        <v>0.36</v>
      </c>
      <c r="P928" s="354">
        <v>0.41</v>
      </c>
      <c r="Q928" s="354">
        <v>0.36</v>
      </c>
      <c r="R928" s="354">
        <v>8.33</v>
      </c>
      <c r="S928" s="354">
        <v>3.33</v>
      </c>
      <c r="T928" s="354">
        <v>5</v>
      </c>
      <c r="U928" s="354">
        <v>1.26</v>
      </c>
      <c r="V928" s="354">
        <v>1.22</v>
      </c>
      <c r="W928" s="354">
        <v>1.36</v>
      </c>
      <c r="X928" s="354">
        <v>1.54</v>
      </c>
      <c r="Y928" s="374">
        <f t="shared" si="32"/>
        <v>0.11475409836065587</v>
      </c>
      <c r="Z928" s="374">
        <f t="shared" si="33"/>
        <v>0.13235294117647056</v>
      </c>
      <c r="AA928" s="354">
        <v>3.8</v>
      </c>
      <c r="AB928" s="354"/>
      <c r="AC928" s="354">
        <v>10.029999999999999</v>
      </c>
      <c r="AD928" s="354">
        <v>9.2899999999999991</v>
      </c>
      <c r="AE928" s="354">
        <v>8.2200000000000006</v>
      </c>
      <c r="AF928" s="354"/>
      <c r="AG928" s="354">
        <v>3.6242448534291856</v>
      </c>
      <c r="AH928" s="354">
        <v>1.1121046922375155</v>
      </c>
      <c r="AI928" s="354">
        <v>3.3239368224956718</v>
      </c>
      <c r="AJ928" s="354">
        <v>3.2819325661035612</v>
      </c>
      <c r="AK928" s="354">
        <v>3.7906857659646169</v>
      </c>
      <c r="AL928" s="354">
        <v>9.64</v>
      </c>
      <c r="AM928" s="354">
        <v>0.84</v>
      </c>
      <c r="AN928" s="354">
        <v>3.07</v>
      </c>
      <c r="AO928" s="354">
        <v>3.6141185374914429</v>
      </c>
      <c r="AP928" s="354">
        <v>6.9168550885541364</v>
      </c>
      <c r="AQ928" s="354">
        <v>3.9406436429654592</v>
      </c>
      <c r="AR928" s="354">
        <v>3.9910785018771331</v>
      </c>
      <c r="AS928" s="354">
        <v>15.872008348698794</v>
      </c>
      <c r="AT928" s="354">
        <v>15.11</v>
      </c>
      <c r="AU928" s="354">
        <v>-7.0000000000000007E-2</v>
      </c>
      <c r="AV928" s="354">
        <v>-6.3</v>
      </c>
      <c r="AW928" s="354">
        <v>1335.13</v>
      </c>
      <c r="AX928" s="354">
        <v>1429.13</v>
      </c>
      <c r="AY928" s="374">
        <v>3.2441200324412004E-3</v>
      </c>
      <c r="AZ928" s="374">
        <v>0.41608391608391609</v>
      </c>
      <c r="BA928" s="374">
        <v>0</v>
      </c>
      <c r="BB928" s="374">
        <v>0.45701797114631409</v>
      </c>
      <c r="BC928" s="374">
        <v>0</v>
      </c>
      <c r="BD928" s="354">
        <v>8.4</v>
      </c>
      <c r="BE928" s="374">
        <v>0</v>
      </c>
      <c r="BF928" s="374">
        <v>9.3361229959095394E-3</v>
      </c>
      <c r="BG928" s="354">
        <v>7.17</v>
      </c>
      <c r="BH928" s="354">
        <v>6.41</v>
      </c>
      <c r="BI928" s="354">
        <v>1.06</v>
      </c>
      <c r="BJ928" s="354">
        <v>1.04</v>
      </c>
      <c r="BK928" s="374">
        <v>-1.2636899747262006E-2</v>
      </c>
      <c r="BL928" s="374">
        <v>-1.15897954169313E-2</v>
      </c>
      <c r="BM928" s="354">
        <v>3.8</v>
      </c>
      <c r="BN928" s="354">
        <v>4.34</v>
      </c>
      <c r="BO928" s="374">
        <v>0.43161404079166032</v>
      </c>
      <c r="BP928" s="374">
        <v>8.8262277161707606E-2</v>
      </c>
      <c r="BQ928" s="374">
        <v>0.26047083857964776</v>
      </c>
      <c r="BR928" s="354">
        <v>554</v>
      </c>
      <c r="BS928" s="354">
        <v>564</v>
      </c>
      <c r="BT928" s="354">
        <v>418.08</v>
      </c>
      <c r="BU928" s="354">
        <v>682</v>
      </c>
      <c r="BV928" s="354">
        <v>405</v>
      </c>
      <c r="BW928" s="354">
        <v>41.61</v>
      </c>
      <c r="BX928" s="354">
        <v>27.57</v>
      </c>
      <c r="BY928" s="354">
        <v>30.55</v>
      </c>
      <c r="BZ928" s="354">
        <v>0</v>
      </c>
      <c r="CA928" s="354">
        <v>16.38</v>
      </c>
      <c r="CB928" s="354">
        <v>0.87306879549189953</v>
      </c>
      <c r="CC928" s="354">
        <v>0.26321509849124514</v>
      </c>
      <c r="CD928" s="354">
        <v>0.2</v>
      </c>
      <c r="CE928" s="354">
        <v>0.87</v>
      </c>
      <c r="CF928" s="354">
        <v>0.85</v>
      </c>
      <c r="CG928" s="354">
        <v>0.11</v>
      </c>
      <c r="CH928" s="353">
        <v>107</v>
      </c>
      <c r="CI928" s="355">
        <v>5043</v>
      </c>
    </row>
    <row r="929" spans="1:87" ht="13.5" thickBot="1">
      <c r="A929" s="353" t="s">
        <v>2085</v>
      </c>
      <c r="B929" s="353" t="s">
        <v>2086</v>
      </c>
      <c r="C929" s="353" t="s">
        <v>108</v>
      </c>
      <c r="D929" s="353" t="s">
        <v>97</v>
      </c>
      <c r="E929" s="353" t="s">
        <v>1229</v>
      </c>
      <c r="F929" s="353" t="s">
        <v>105</v>
      </c>
      <c r="G929" s="353">
        <v>12</v>
      </c>
      <c r="H929" s="353">
        <v>202112</v>
      </c>
      <c r="I929" s="353">
        <v>20221102</v>
      </c>
      <c r="J929" s="353">
        <v>20230125</v>
      </c>
      <c r="K929" s="354">
        <v>5416.98</v>
      </c>
      <c r="L929" s="354">
        <v>81.45</v>
      </c>
      <c r="M929" s="354">
        <v>67</v>
      </c>
      <c r="N929" s="354">
        <v>1.52</v>
      </c>
      <c r="O929" s="354">
        <v>2.38</v>
      </c>
      <c r="P929" s="354">
        <v>1.32</v>
      </c>
      <c r="Q929" s="354">
        <v>1.1399999999999999</v>
      </c>
      <c r="R929" s="354">
        <v>15.13</v>
      </c>
      <c r="S929" s="354">
        <v>12.12</v>
      </c>
      <c r="T929" s="354">
        <v>9.3699999999999992</v>
      </c>
      <c r="U929" s="354">
        <v>11.06</v>
      </c>
      <c r="V929" s="354">
        <v>11.11</v>
      </c>
      <c r="W929" s="354">
        <v>9.19</v>
      </c>
      <c r="X929" s="354">
        <v>4.66</v>
      </c>
      <c r="Y929" s="374">
        <f t="shared" si="32"/>
        <v>-0.17281728172817279</v>
      </c>
      <c r="Z929" s="374">
        <f t="shared" si="33"/>
        <v>-0.49292709466811746</v>
      </c>
      <c r="AA929" s="354">
        <v>14.06</v>
      </c>
      <c r="AB929" s="354"/>
      <c r="AC929" s="354">
        <v>7.36</v>
      </c>
      <c r="AD929" s="354">
        <v>8.86</v>
      </c>
      <c r="AE929" s="354">
        <v>17.489999999999998</v>
      </c>
      <c r="AF929" s="354"/>
      <c r="AG929" s="354">
        <v>52.867213114754101</v>
      </c>
      <c r="AH929" s="354">
        <v>7.0360655737704922</v>
      </c>
      <c r="AI929" s="354">
        <v>8.8409836065573764</v>
      </c>
      <c r="AJ929" s="354">
        <v>6.6704918032786882</v>
      </c>
      <c r="AK929" s="354">
        <v>9.3032634897088844</v>
      </c>
      <c r="AL929" s="354">
        <v>6.1</v>
      </c>
      <c r="AM929" s="354">
        <v>1.0900000000000001</v>
      </c>
      <c r="AN929" s="354">
        <v>1.68</v>
      </c>
      <c r="AO929" s="354">
        <v>2.9049737976371359</v>
      </c>
      <c r="AP929" s="354">
        <v>11.815172152856602</v>
      </c>
      <c r="AQ929" s="354">
        <v>17.371129241609495</v>
      </c>
      <c r="AR929" s="354">
        <v>23.023470140083557</v>
      </c>
      <c r="AS929" s="354">
        <v>14.508196721311476</v>
      </c>
      <c r="AT929" s="354">
        <v>74.430000000000007</v>
      </c>
      <c r="AU929" s="354">
        <v>11.34</v>
      </c>
      <c r="AV929" s="354">
        <v>26.59</v>
      </c>
      <c r="AW929" s="354">
        <v>2949.6</v>
      </c>
      <c r="AX929" s="354">
        <v>3457.7</v>
      </c>
      <c r="AY929" s="374">
        <v>0.26592274678111588</v>
      </c>
      <c r="AZ929" s="374">
        <v>0.57497857754927162</v>
      </c>
      <c r="BA929" s="374">
        <v>0.54010577346848831</v>
      </c>
      <c r="BB929" s="374">
        <v>0.5609949572213726</v>
      </c>
      <c r="BC929" s="374">
        <v>0.54010577346848831</v>
      </c>
      <c r="BD929" s="354">
        <v>19.14</v>
      </c>
      <c r="BE929" s="374">
        <v>6.1364733133867387E-2</v>
      </c>
      <c r="BF929" s="374">
        <v>5.5603057390853736E-2</v>
      </c>
      <c r="BG929" s="354">
        <v>12.31</v>
      </c>
      <c r="BH929" s="354">
        <v>15.23</v>
      </c>
      <c r="BI929" s="354">
        <v>9.9700000000000006</v>
      </c>
      <c r="BJ929" s="354">
        <v>12.57</v>
      </c>
      <c r="BK929" s="374">
        <v>-0.24550343037270536</v>
      </c>
      <c r="BL929" s="374">
        <v>-4.1055536605786223E-2</v>
      </c>
      <c r="BM929" s="354">
        <v>1.08</v>
      </c>
      <c r="BN929" s="354">
        <v>0.75</v>
      </c>
      <c r="BO929" s="374">
        <v>0.12506989748369057</v>
      </c>
      <c r="BP929" s="374">
        <v>8.5544870197817535E-2</v>
      </c>
      <c r="BQ929" s="374">
        <v>8.1100204295181624E-2</v>
      </c>
      <c r="BR929" s="354">
        <v>690.9</v>
      </c>
      <c r="BS929" s="354">
        <v>797.3</v>
      </c>
      <c r="BT929" s="354">
        <v>740.1</v>
      </c>
      <c r="BU929" s="354">
        <v>807.9</v>
      </c>
      <c r="BV929" s="354">
        <v>551.4</v>
      </c>
      <c r="BW929" s="354">
        <v>57.5</v>
      </c>
      <c r="BX929" s="354">
        <v>13.31</v>
      </c>
      <c r="BY929" s="354">
        <v>19.57</v>
      </c>
      <c r="BZ929" s="354">
        <v>6.4028197381671701</v>
      </c>
      <c r="CA929" s="354">
        <v>54.11</v>
      </c>
      <c r="CB929" s="354">
        <v>0.63515652479774887</v>
      </c>
      <c r="CC929" s="354">
        <v>5.4874511287678143</v>
      </c>
      <c r="CD929" s="354">
        <v>1.18</v>
      </c>
      <c r="CE929" s="354">
        <v>2.76</v>
      </c>
      <c r="CF929" s="354">
        <v>3.41</v>
      </c>
      <c r="CG929" s="354">
        <v>2.4500000000000002</v>
      </c>
      <c r="CH929" s="353" t="s">
        <v>100</v>
      </c>
      <c r="CI929" s="355">
        <v>2886.6</v>
      </c>
    </row>
    <row r="930" spans="1:87" ht="13.5" thickBot="1">
      <c r="A930" s="353" t="s">
        <v>2087</v>
      </c>
      <c r="B930" s="353" t="s">
        <v>2088</v>
      </c>
      <c r="C930" s="353" t="s">
        <v>108</v>
      </c>
      <c r="D930" s="353" t="s">
        <v>123</v>
      </c>
      <c r="E930" s="353" t="s">
        <v>756</v>
      </c>
      <c r="F930" s="353" t="s">
        <v>99</v>
      </c>
      <c r="G930" s="353">
        <v>12</v>
      </c>
      <c r="H930" s="353">
        <v>202112</v>
      </c>
      <c r="I930" s="353">
        <v>20221019</v>
      </c>
      <c r="J930" s="353">
        <v>20230125</v>
      </c>
      <c r="K930" s="354">
        <v>10483.36</v>
      </c>
      <c r="L930" s="354">
        <v>278.54000000000002</v>
      </c>
      <c r="M930" s="354">
        <v>38</v>
      </c>
      <c r="N930" s="354">
        <v>0.67</v>
      </c>
      <c r="O930" s="354">
        <v>1.49</v>
      </c>
      <c r="P930" s="354">
        <v>1.53</v>
      </c>
      <c r="Q930" s="354">
        <v>1.98</v>
      </c>
      <c r="R930" s="354">
        <v>6.04</v>
      </c>
      <c r="S930" s="354">
        <v>4.09</v>
      </c>
      <c r="T930" s="354">
        <v>1.92</v>
      </c>
      <c r="U930" s="354">
        <v>6.46</v>
      </c>
      <c r="V930" s="354">
        <v>6.83</v>
      </c>
      <c r="W930" s="354">
        <v>6.6</v>
      </c>
      <c r="X930" s="354">
        <v>7.63</v>
      </c>
      <c r="Y930" s="374">
        <f t="shared" si="32"/>
        <v>-3.3674963396779001E-2</v>
      </c>
      <c r="Z930" s="374">
        <f t="shared" si="33"/>
        <v>0.15606060606060601</v>
      </c>
      <c r="AA930" s="354">
        <v>14.79</v>
      </c>
      <c r="AB930" s="354"/>
      <c r="AC930" s="354">
        <v>43.12</v>
      </c>
      <c r="AD930" s="354">
        <v>42.23</v>
      </c>
      <c r="AE930" s="354">
        <v>36.53</v>
      </c>
      <c r="AF930" s="354"/>
      <c r="AG930" s="354">
        <v>18.822754075615677</v>
      </c>
      <c r="AH930" s="354">
        <v>6.4885135675978551</v>
      </c>
      <c r="AI930" s="354">
        <v>8.0235865417967389</v>
      </c>
      <c r="AJ930" s="354">
        <v>6.8189119240107789</v>
      </c>
      <c r="AK930" s="354">
        <v>34.721380338924433</v>
      </c>
      <c r="AL930" s="354">
        <v>33.29</v>
      </c>
      <c r="AM930" s="354">
        <v>10.29</v>
      </c>
      <c r="AN930" s="354">
        <v>14.86</v>
      </c>
      <c r="AO930" s="354">
        <v>14.467001026283636</v>
      </c>
      <c r="AP930" s="354">
        <v>25.67202352923421</v>
      </c>
      <c r="AQ930" s="354">
        <v>33.938538720919404</v>
      </c>
      <c r="AR930" s="354">
        <v>39.934348113598837</v>
      </c>
      <c r="AS930" s="354">
        <v>9.3917393740494681</v>
      </c>
      <c r="AT930" s="354">
        <v>27.07</v>
      </c>
      <c r="AU930" s="354">
        <v>15.87</v>
      </c>
      <c r="AV930" s="354">
        <v>1.43</v>
      </c>
      <c r="AW930" s="354">
        <v>698.95</v>
      </c>
      <c r="AX930" s="354">
        <v>717.53</v>
      </c>
      <c r="AY930" s="374">
        <v>1.4258661345909668E-2</v>
      </c>
      <c r="AZ930" s="374">
        <v>-0.13858446039608921</v>
      </c>
      <c r="BA930" s="374">
        <v>-0.10005390576631584</v>
      </c>
      <c r="BB930" s="374">
        <v>-0.1410736579275905</v>
      </c>
      <c r="BC930" s="374">
        <v>-0.10005390576631584</v>
      </c>
      <c r="BD930" s="354">
        <v>23.89</v>
      </c>
      <c r="BE930" s="374">
        <v>0.28048460526671332</v>
      </c>
      <c r="BF930" s="374">
        <v>0.1665796720233447</v>
      </c>
      <c r="BG930" s="354">
        <v>23.89</v>
      </c>
      <c r="BH930" s="354">
        <v>29</v>
      </c>
      <c r="BI930" s="354">
        <v>15.33</v>
      </c>
      <c r="BJ930" s="354">
        <v>23.23</v>
      </c>
      <c r="BK930" s="374">
        <v>-0.15014166190026471</v>
      </c>
      <c r="BL930" s="374">
        <v>-6.4000975252956241E-2</v>
      </c>
      <c r="BM930" s="354">
        <v>1.01</v>
      </c>
      <c r="BN930" s="354">
        <v>0.7</v>
      </c>
      <c r="BO930" s="374">
        <v>0.43153180937812258</v>
      </c>
      <c r="BP930" s="374">
        <v>2.3424236706129441E-2</v>
      </c>
      <c r="BQ930" s="374">
        <v>2.4617010555995595E-2</v>
      </c>
      <c r="BR930" s="354">
        <v>334.77</v>
      </c>
      <c r="BS930" s="354">
        <v>395.01</v>
      </c>
      <c r="BT930" s="354">
        <v>318.13</v>
      </c>
      <c r="BU930" s="354" t="s">
        <v>100</v>
      </c>
      <c r="BV930" s="354">
        <v>257.89</v>
      </c>
      <c r="BW930" s="354">
        <v>-13.86</v>
      </c>
      <c r="BX930" s="354">
        <v>34.47</v>
      </c>
      <c r="BY930" s="354">
        <v>34.58</v>
      </c>
      <c r="BZ930" s="354">
        <v>395.3120393120393</v>
      </c>
      <c r="CA930" s="354">
        <v>0</v>
      </c>
      <c r="CB930" s="354">
        <v>0.34685561183961244</v>
      </c>
      <c r="CC930" s="354">
        <v>-0.59216245585438743</v>
      </c>
      <c r="CD930" s="354">
        <v>0</v>
      </c>
      <c r="CE930" s="354">
        <v>2.5</v>
      </c>
      <c r="CF930" s="354">
        <v>2.73</v>
      </c>
      <c r="CG930" s="354">
        <v>1.55</v>
      </c>
      <c r="CH930" s="353" t="s">
        <v>100</v>
      </c>
      <c r="CI930" s="355">
        <v>1041.31</v>
      </c>
    </row>
    <row r="931" spans="1:87" ht="13.5" thickBot="1">
      <c r="A931" s="353" t="s">
        <v>2089</v>
      </c>
      <c r="B931" s="353" t="s">
        <v>2090</v>
      </c>
      <c r="C931" s="353" t="s">
        <v>108</v>
      </c>
      <c r="D931" s="353" t="s">
        <v>412</v>
      </c>
      <c r="E931" s="353" t="s">
        <v>718</v>
      </c>
      <c r="F931" s="353" t="s">
        <v>105</v>
      </c>
      <c r="G931" s="353">
        <v>12</v>
      </c>
      <c r="H931" s="353">
        <v>202112</v>
      </c>
      <c r="I931" s="353">
        <v>20221102</v>
      </c>
      <c r="J931" s="353">
        <v>20230307</v>
      </c>
      <c r="K931" s="354">
        <v>5260.95</v>
      </c>
      <c r="L931" s="354">
        <v>11.82</v>
      </c>
      <c r="M931" s="354">
        <v>445</v>
      </c>
      <c r="N931" s="354">
        <v>1.28</v>
      </c>
      <c r="O931" s="354">
        <v>-0.56000000000000005</v>
      </c>
      <c r="P931" s="354">
        <v>-0.62</v>
      </c>
      <c r="Q931" s="354">
        <v>-0.49</v>
      </c>
      <c r="R931" s="354">
        <v>7.14</v>
      </c>
      <c r="S931" s="354">
        <v>1.92</v>
      </c>
      <c r="T931" s="354">
        <v>8.5500000000000007</v>
      </c>
      <c r="U931" s="354">
        <v>-1.72</v>
      </c>
      <c r="V931" s="354">
        <v>-1.2</v>
      </c>
      <c r="W931" s="354">
        <v>-2.0499999999999998</v>
      </c>
      <c r="X931" s="354">
        <v>-0.54</v>
      </c>
      <c r="Y931" s="374">
        <f t="shared" si="32"/>
        <v>0.70833333333333326</v>
      </c>
      <c r="Z931" s="374">
        <f t="shared" si="33"/>
        <v>-0.73658536585365852</v>
      </c>
      <c r="AA931" s="354"/>
      <c r="AB931" s="354"/>
      <c r="AC931" s="354"/>
      <c r="AD931" s="354"/>
      <c r="AE931" s="354"/>
      <c r="AF931" s="354"/>
      <c r="AG931" s="354">
        <v>3.5561080264040053</v>
      </c>
      <c r="AH931" s="354">
        <v>-1.7745839556793523</v>
      </c>
      <c r="AI931" s="354">
        <v>-0.88325295203245158</v>
      </c>
      <c r="AJ931" s="354">
        <v>-1.0753825085078714</v>
      </c>
      <c r="AK931" s="354">
        <v>-13.620107322956342</v>
      </c>
      <c r="AL931" s="354"/>
      <c r="AM931" s="354"/>
      <c r="AN931" s="354">
        <v>3.52</v>
      </c>
      <c r="AO931" s="354">
        <v>7.3607470344377806</v>
      </c>
      <c r="AP931" s="354">
        <v>128.14602269966849</v>
      </c>
      <c r="AQ931" s="354">
        <v>-29.635464618896577</v>
      </c>
      <c r="AR931" s="354">
        <v>-24.340745178953295</v>
      </c>
      <c r="AS931" s="354">
        <v>3.293515101119207</v>
      </c>
      <c r="AT931" s="354">
        <v>-0.22</v>
      </c>
      <c r="AU931" s="354">
        <v>-27.69</v>
      </c>
      <c r="AV931" s="354">
        <v>16.46</v>
      </c>
      <c r="AW931" s="354">
        <v>2012.36</v>
      </c>
      <c r="AX931" s="354">
        <v>1379.31</v>
      </c>
      <c r="AY931" s="374">
        <v>0.16460976559719387</v>
      </c>
      <c r="AZ931" s="374">
        <v>0.35753372399666955</v>
      </c>
      <c r="BA931" s="374">
        <v>0.38605422106262566</v>
      </c>
      <c r="BB931" s="374">
        <v>0.35827664399092968</v>
      </c>
      <c r="BC931" s="374">
        <v>0.38605422106262566</v>
      </c>
      <c r="BD931" s="354">
        <v>-182.94</v>
      </c>
      <c r="BE931" s="374">
        <v>-7.7784273984969718E-2</v>
      </c>
      <c r="BF931" s="374">
        <v>-0.10114018268223868</v>
      </c>
      <c r="BG931" s="354">
        <v>-10.199999999999999</v>
      </c>
      <c r="BH931" s="354">
        <v>-2.5299999999999998</v>
      </c>
      <c r="BI931" s="354">
        <v>-9.02</v>
      </c>
      <c r="BJ931" s="354">
        <v>-2.4</v>
      </c>
      <c r="BK931" s="374">
        <v>0.21752495254424101</v>
      </c>
      <c r="BL931" s="374">
        <v>-5.4028042750350412E-2</v>
      </c>
      <c r="BM931" s="354">
        <v>0</v>
      </c>
      <c r="BN931" s="354">
        <v>1.67</v>
      </c>
      <c r="BO931" s="374">
        <v>0</v>
      </c>
      <c r="BP931" s="374">
        <v>-0.14751321327342912</v>
      </c>
      <c r="BQ931" s="374">
        <v>-8.9391729718027557E-2</v>
      </c>
      <c r="BR931" s="354">
        <v>-603.03</v>
      </c>
      <c r="BS931" s="354">
        <v>-6.91</v>
      </c>
      <c r="BT931" s="354">
        <v>-138.86000000000001</v>
      </c>
      <c r="BU931" s="354">
        <v>6907.48</v>
      </c>
      <c r="BV931" s="354">
        <v>-811.75</v>
      </c>
      <c r="BW931" s="354">
        <v>35.75</v>
      </c>
      <c r="BX931" s="354">
        <v>-56.15</v>
      </c>
      <c r="BY931" s="354">
        <v>-54.09</v>
      </c>
      <c r="BZ931" s="354">
        <v>-1.7559950122854986</v>
      </c>
      <c r="CA931" s="354">
        <v>95.47</v>
      </c>
      <c r="CB931" s="354">
        <v>1.0115725769927535</v>
      </c>
      <c r="CC931" s="354">
        <v>69.251633675425495</v>
      </c>
      <c r="CD931" s="354">
        <v>-77.849999999999994</v>
      </c>
      <c r="CE931" s="354">
        <v>2.34</v>
      </c>
      <c r="CF931" s="354">
        <v>1.8</v>
      </c>
      <c r="CG931" s="354">
        <v>1.75</v>
      </c>
      <c r="CH931" s="353" t="s">
        <v>100</v>
      </c>
      <c r="CI931" s="353">
        <v>819.89</v>
      </c>
    </row>
    <row r="932" spans="1:87" ht="13.5" thickBot="1">
      <c r="A932" s="353" t="s">
        <v>2091</v>
      </c>
      <c r="B932" s="353" t="s">
        <v>2092</v>
      </c>
      <c r="C932" s="353" t="s">
        <v>96</v>
      </c>
      <c r="D932" s="353" t="s">
        <v>103</v>
      </c>
      <c r="E932" s="353" t="s">
        <v>2093</v>
      </c>
      <c r="F932" s="353" t="s">
        <v>105</v>
      </c>
      <c r="G932" s="353">
        <v>12</v>
      </c>
      <c r="H932" s="353">
        <v>202112</v>
      </c>
      <c r="I932" s="353">
        <v>20221018</v>
      </c>
      <c r="J932" s="353">
        <v>20230207</v>
      </c>
      <c r="K932" s="354">
        <v>3520.63</v>
      </c>
      <c r="L932" s="354">
        <v>62.11</v>
      </c>
      <c r="M932" s="354">
        <v>57</v>
      </c>
      <c r="N932" s="354">
        <v>1.0900000000000001</v>
      </c>
      <c r="O932" s="354"/>
      <c r="P932" s="354"/>
      <c r="Q932" s="354"/>
      <c r="R932" s="354"/>
      <c r="S932" s="354"/>
      <c r="T932" s="354"/>
      <c r="U932" s="354">
        <v>11.38</v>
      </c>
      <c r="V932" s="354">
        <v>6.25</v>
      </c>
      <c r="W932" s="354"/>
      <c r="X932" s="354"/>
      <c r="Y932" s="374">
        <f t="shared" si="32"/>
        <v>-1</v>
      </c>
      <c r="Z932" s="374" t="e">
        <f t="shared" si="33"/>
        <v>#DIV/0!</v>
      </c>
      <c r="AA932" s="354">
        <v>55.17</v>
      </c>
      <c r="AB932" s="354"/>
      <c r="AC932" s="354">
        <v>5.46</v>
      </c>
      <c r="AD932" s="354"/>
      <c r="AE932" s="354"/>
      <c r="AF932" s="354"/>
      <c r="AG932" s="354">
        <v>72.798877874773694</v>
      </c>
      <c r="AH932" s="354">
        <v>11.562030580601215</v>
      </c>
      <c r="AI932" s="354">
        <v>11.600050190904691</v>
      </c>
      <c r="AJ932" s="354">
        <v>10.957588685536058</v>
      </c>
      <c r="AK932" s="354">
        <v>5.2775633719241206</v>
      </c>
      <c r="AL932" s="354">
        <v>7.57</v>
      </c>
      <c r="AM932" s="354">
        <v>2.13</v>
      </c>
      <c r="AN932" s="354">
        <v>0.87</v>
      </c>
      <c r="AO932" s="354">
        <v>0.72829965594175761</v>
      </c>
      <c r="AP932" s="354">
        <v>3.2540732558740788</v>
      </c>
      <c r="AQ932" s="354">
        <v>4.5706179573873644</v>
      </c>
      <c r="AR932" s="354">
        <v>4.8386008300465733</v>
      </c>
      <c r="AS932" s="354">
        <v>8.6668220194669008</v>
      </c>
      <c r="AT932" s="354">
        <v>29.19</v>
      </c>
      <c r="AU932" s="354">
        <v>12.63</v>
      </c>
      <c r="AV932" s="354">
        <v>57.18</v>
      </c>
      <c r="AW932" s="354">
        <v>3769.34</v>
      </c>
      <c r="AX932" s="354"/>
      <c r="AY932" s="374">
        <v>0.57184212293107339</v>
      </c>
      <c r="AZ932" s="374">
        <v>2.358734846909881</v>
      </c>
      <c r="BA932" s="374">
        <v>1.6677934249383739</v>
      </c>
      <c r="BB932" s="374">
        <v>2.3439999999999999</v>
      </c>
      <c r="BC932" s="374">
        <v>1.6677934249383739</v>
      </c>
      <c r="BD932" s="354">
        <v>44</v>
      </c>
      <c r="BE932" s="374">
        <v>0.49508590019391241</v>
      </c>
      <c r="BF932" s="374">
        <v>0.3139945214975482</v>
      </c>
      <c r="BG932" s="354">
        <v>43.97</v>
      </c>
      <c r="BH932" s="354">
        <v>18.09</v>
      </c>
      <c r="BI932" s="354">
        <v>32.94</v>
      </c>
      <c r="BJ932" s="354">
        <v>13.43</v>
      </c>
      <c r="BK932" s="374">
        <v>-5.5384372894556291E-2</v>
      </c>
      <c r="BL932" s="374">
        <v>-8.8251567074121122E-3</v>
      </c>
      <c r="BM932" s="354">
        <v>1.61</v>
      </c>
      <c r="BN932" s="354">
        <v>1.36</v>
      </c>
      <c r="BO932" s="374">
        <v>8.6489997844997987E-2</v>
      </c>
      <c r="BP932" s="374">
        <v>0.1888603492420976</v>
      </c>
      <c r="BQ932" s="374">
        <v>0.17898707424920057</v>
      </c>
      <c r="BR932" s="354">
        <v>648.85</v>
      </c>
      <c r="BS932" s="354">
        <v>694.5</v>
      </c>
      <c r="BT932" s="354">
        <v>470.92</v>
      </c>
      <c r="BU932" s="354">
        <v>1.06</v>
      </c>
      <c r="BV932" s="354">
        <v>468.52</v>
      </c>
      <c r="BW932" s="354">
        <v>235.87</v>
      </c>
      <c r="BX932" s="354">
        <v>15.88</v>
      </c>
      <c r="BY932" s="354">
        <v>15.88</v>
      </c>
      <c r="BZ932" s="354">
        <v>929.52056277056283</v>
      </c>
      <c r="CA932" s="354">
        <v>7.0000000000000007E-2</v>
      </c>
      <c r="CB932" s="354">
        <v>0.21571360790917984</v>
      </c>
      <c r="CC932" s="354">
        <v>-0.50331315989530789</v>
      </c>
      <c r="CD932" s="354">
        <v>0</v>
      </c>
      <c r="CE932" s="354">
        <v>3.79</v>
      </c>
      <c r="CF932" s="354">
        <v>1.54</v>
      </c>
      <c r="CG932" s="354">
        <v>0.31</v>
      </c>
      <c r="CH932" s="353" t="s">
        <v>100</v>
      </c>
      <c r="CI932" s="355">
        <v>1256.96</v>
      </c>
    </row>
    <row r="933" spans="1:87" ht="13.5" thickBot="1">
      <c r="A933" s="353" t="s">
        <v>2094</v>
      </c>
      <c r="B933" s="353" t="s">
        <v>2095</v>
      </c>
      <c r="C933" s="353" t="s">
        <v>96</v>
      </c>
      <c r="D933" s="353" t="s">
        <v>112</v>
      </c>
      <c r="E933" s="353" t="s">
        <v>1038</v>
      </c>
      <c r="F933" s="353" t="s">
        <v>99</v>
      </c>
      <c r="G933" s="353">
        <v>12</v>
      </c>
      <c r="H933" s="353">
        <v>202112</v>
      </c>
      <c r="I933" s="353">
        <v>20221102</v>
      </c>
      <c r="J933" s="353">
        <v>20230209</v>
      </c>
      <c r="K933" s="354">
        <v>21859.03</v>
      </c>
      <c r="L933" s="354">
        <v>352.05</v>
      </c>
      <c r="M933" s="354">
        <v>62</v>
      </c>
      <c r="N933" s="354">
        <v>0.87</v>
      </c>
      <c r="O933" s="354">
        <v>4.74</v>
      </c>
      <c r="P933" s="354">
        <v>3.36</v>
      </c>
      <c r="Q933" s="354">
        <v>0.97</v>
      </c>
      <c r="R933" s="354">
        <v>-1.05</v>
      </c>
      <c r="S933" s="354">
        <v>6.45</v>
      </c>
      <c r="T933" s="354">
        <v>-8.1300000000000008</v>
      </c>
      <c r="U933" s="354">
        <v>12.19</v>
      </c>
      <c r="V933" s="354">
        <v>12.01</v>
      </c>
      <c r="W933" s="354">
        <v>12.76</v>
      </c>
      <c r="X933" s="354">
        <v>15.38</v>
      </c>
      <c r="Y933" s="374">
        <f t="shared" si="32"/>
        <v>6.2447960033305661E-2</v>
      </c>
      <c r="Z933" s="374">
        <f t="shared" si="33"/>
        <v>0.20532915360501569</v>
      </c>
      <c r="AA933" s="354">
        <v>13.95</v>
      </c>
      <c r="AB933" s="354">
        <v>14.26</v>
      </c>
      <c r="AC933" s="354">
        <v>28.88</v>
      </c>
      <c r="AD933" s="354">
        <v>27.6</v>
      </c>
      <c r="AE933" s="354">
        <v>22.9</v>
      </c>
      <c r="AF933" s="354">
        <v>1.94</v>
      </c>
      <c r="AG933" s="354">
        <v>99.207062600321024</v>
      </c>
      <c r="AH933" s="354">
        <v>13.48314606741573</v>
      </c>
      <c r="AI933" s="354">
        <v>14.736757624398074</v>
      </c>
      <c r="AJ933" s="354">
        <v>8.1412520064205456</v>
      </c>
      <c r="AK933" s="354">
        <v>23.629349744036599</v>
      </c>
      <c r="AL933" s="354">
        <v>17.989999999999998</v>
      </c>
      <c r="AM933" s="354">
        <v>3.15</v>
      </c>
      <c r="AN933" s="354">
        <v>3.54</v>
      </c>
      <c r="AO933" s="354">
        <v>4.3685736012684853</v>
      </c>
      <c r="AP933" s="354">
        <v>13.221882375985505</v>
      </c>
      <c r="AQ933" s="354">
        <v>29.409003376538504</v>
      </c>
      <c r="AR933" s="354">
        <v>53.234238958990538</v>
      </c>
      <c r="AS933" s="354">
        <v>2.1781701444622792</v>
      </c>
      <c r="AT933" s="354">
        <v>111.74</v>
      </c>
      <c r="AU933" s="354">
        <v>8.51</v>
      </c>
      <c r="AV933" s="354">
        <v>14.46</v>
      </c>
      <c r="AW933" s="354">
        <v>5414</v>
      </c>
      <c r="AX933" s="354">
        <v>6013.65</v>
      </c>
      <c r="AY933" s="374">
        <v>0.14463307892344446</v>
      </c>
      <c r="AZ933" s="374">
        <v>-2.5658807212205269E-2</v>
      </c>
      <c r="BA933" s="374">
        <v>-3.1430276506862941E-2</v>
      </c>
      <c r="BB933" s="374">
        <v>-2.5951557093425667E-2</v>
      </c>
      <c r="BC933" s="374">
        <v>-3.1430276506862941E-2</v>
      </c>
      <c r="BD933" s="354">
        <v>11.43</v>
      </c>
      <c r="BE933" s="374">
        <v>8.673929376408715E-2</v>
      </c>
      <c r="BF933" s="374">
        <v>6.0544904137235123E-2</v>
      </c>
      <c r="BG933" s="354">
        <v>6.59</v>
      </c>
      <c r="BH933" s="354">
        <v>7.39</v>
      </c>
      <c r="BI933" s="354">
        <v>5.27</v>
      </c>
      <c r="BJ933" s="354">
        <v>5.92</v>
      </c>
      <c r="BK933" s="374">
        <v>-0.44755473259993461</v>
      </c>
      <c r="BL933" s="374">
        <v>-6.648221855483287E-2</v>
      </c>
      <c r="BM933" s="354">
        <v>0.75</v>
      </c>
      <c r="BN933" s="354">
        <v>0.84</v>
      </c>
      <c r="BO933" s="374">
        <v>0.18838333333333335</v>
      </c>
      <c r="BP933" s="374">
        <v>3.8720194323748576E-2</v>
      </c>
      <c r="BQ933" s="374">
        <v>2.3379622096434856E-2</v>
      </c>
      <c r="BR933" s="354">
        <v>998.2</v>
      </c>
      <c r="BS933" s="354">
        <v>1449.9</v>
      </c>
      <c r="BT933" s="354">
        <v>1220.8</v>
      </c>
      <c r="BU933" s="354">
        <v>5100.8</v>
      </c>
      <c r="BV933" s="354">
        <v>702.5</v>
      </c>
      <c r="BW933" s="354">
        <v>-2.57</v>
      </c>
      <c r="BX933" s="354">
        <v>13.59</v>
      </c>
      <c r="BY933" s="354">
        <v>12.34</v>
      </c>
      <c r="BZ933" s="354">
        <v>6.8232860520094567</v>
      </c>
      <c r="CA933" s="354">
        <v>38.479999999999997</v>
      </c>
      <c r="CB933" s="354">
        <v>0.52899244383796007</v>
      </c>
      <c r="CC933" s="354">
        <v>2.5984525733313744</v>
      </c>
      <c r="CD933" s="354">
        <v>0.63</v>
      </c>
      <c r="CE933" s="354">
        <v>2.0099999999999998</v>
      </c>
      <c r="CF933" s="354">
        <v>1.69</v>
      </c>
      <c r="CG933" s="354">
        <v>0.66</v>
      </c>
      <c r="CH933" s="353" t="s">
        <v>100</v>
      </c>
      <c r="CI933" s="355">
        <v>6537.6</v>
      </c>
    </row>
    <row r="934" spans="1:87" ht="13.5" thickBot="1">
      <c r="A934" s="353" t="s">
        <v>2096</v>
      </c>
      <c r="B934" s="353" t="s">
        <v>2097</v>
      </c>
      <c r="C934" s="353" t="s">
        <v>96</v>
      </c>
      <c r="D934" s="353" t="s">
        <v>123</v>
      </c>
      <c r="E934" s="353" t="s">
        <v>270</v>
      </c>
      <c r="F934" s="353" t="s">
        <v>99</v>
      </c>
      <c r="G934" s="353">
        <v>12</v>
      </c>
      <c r="H934" s="353">
        <v>202112</v>
      </c>
      <c r="I934" s="353">
        <v>20221020</v>
      </c>
      <c r="J934" s="353">
        <v>20230126</v>
      </c>
      <c r="K934" s="354">
        <v>83379.199999999997</v>
      </c>
      <c r="L934" s="354">
        <v>168.1</v>
      </c>
      <c r="M934" s="354">
        <v>496</v>
      </c>
      <c r="N934" s="354">
        <v>0.9</v>
      </c>
      <c r="O934" s="354">
        <v>1.1599999999999999</v>
      </c>
      <c r="P934" s="354">
        <v>1.39</v>
      </c>
      <c r="Q934" s="354">
        <v>2.4700000000000002</v>
      </c>
      <c r="R934" s="354">
        <v>1.72</v>
      </c>
      <c r="S934" s="354">
        <v>1.61</v>
      </c>
      <c r="T934" s="354">
        <v>3.2</v>
      </c>
      <c r="U934" s="354">
        <v>6.73</v>
      </c>
      <c r="V934" s="354">
        <v>6.13</v>
      </c>
      <c r="W934" s="354">
        <v>6.77</v>
      </c>
      <c r="X934" s="354">
        <v>7.35</v>
      </c>
      <c r="Y934" s="374">
        <f t="shared" si="32"/>
        <v>0.10440456769983686</v>
      </c>
      <c r="Z934" s="374">
        <f t="shared" si="33"/>
        <v>8.5672082717872966E-2</v>
      </c>
      <c r="AA934" s="354">
        <v>11.52</v>
      </c>
      <c r="AB934" s="354">
        <v>8.31</v>
      </c>
      <c r="AC934" s="354">
        <v>24.98</v>
      </c>
      <c r="AD934" s="354">
        <v>24.82</v>
      </c>
      <c r="AE934" s="354">
        <v>22.86</v>
      </c>
      <c r="AF934" s="354">
        <v>2.99</v>
      </c>
      <c r="AG934" s="354">
        <v>41.837349397590359</v>
      </c>
      <c r="AH934" s="354">
        <v>6.8012048192771086</v>
      </c>
      <c r="AI934" s="354">
        <v>6.8373493975903612</v>
      </c>
      <c r="AJ934" s="354">
        <v>5.8232931726907626</v>
      </c>
      <c r="AK934" s="354">
        <v>24.159947136563876</v>
      </c>
      <c r="AL934" s="354">
        <v>21.69</v>
      </c>
      <c r="AM934" s="354">
        <v>8.52</v>
      </c>
      <c r="AN934" s="354">
        <v>4</v>
      </c>
      <c r="AO934" s="354">
        <v>4.6170290376769856</v>
      </c>
      <c r="AP934" s="354">
        <v>17.363862815884477</v>
      </c>
      <c r="AQ934" s="354">
        <v>28.251336270190897</v>
      </c>
      <c r="AR934" s="354">
        <v>33.170965517241378</v>
      </c>
      <c r="AS934" s="354">
        <v>1.6104417670682731</v>
      </c>
      <c r="AT934" s="354">
        <v>19.739999999999998</v>
      </c>
      <c r="AU934" s="354">
        <v>8.7100000000000009</v>
      </c>
      <c r="AV934" s="354">
        <v>15.07</v>
      </c>
      <c r="AW934" s="354">
        <v>19820</v>
      </c>
      <c r="AX934" s="354">
        <v>20915.150000000001</v>
      </c>
      <c r="AY934" s="374">
        <v>0.15071992568509057</v>
      </c>
      <c r="AZ934" s="374">
        <v>0.55902777777777779</v>
      </c>
      <c r="BA934" s="374">
        <v>0.40639269406392692</v>
      </c>
      <c r="BB934" s="374">
        <v>0.55778894472361817</v>
      </c>
      <c r="BC934" s="374">
        <v>0.40639269406392692</v>
      </c>
      <c r="BD934" s="354">
        <v>31.7</v>
      </c>
      <c r="BE934" s="374">
        <v>0.18543528365209655</v>
      </c>
      <c r="BF934" s="374">
        <v>0.11434841323430114</v>
      </c>
      <c r="BG934" s="354">
        <v>15.98</v>
      </c>
      <c r="BH934" s="354">
        <v>14.82</v>
      </c>
      <c r="BI934" s="354">
        <v>10.23</v>
      </c>
      <c r="BJ934" s="354">
        <v>9.27</v>
      </c>
      <c r="BK934" s="374">
        <v>-0.14831130690161526</v>
      </c>
      <c r="BL934" s="374">
        <v>-2.423806095512359E-2</v>
      </c>
      <c r="BM934" s="354">
        <v>1.4</v>
      </c>
      <c r="BN934" s="354">
        <v>1.66</v>
      </c>
      <c r="BO934" s="374">
        <v>0.3308237378210806</v>
      </c>
      <c r="BP934" s="374">
        <v>4.1172012950403222E-2</v>
      </c>
      <c r="BQ934" s="374">
        <v>3.5252092576371227E-2</v>
      </c>
      <c r="BR934" s="354">
        <v>4652</v>
      </c>
      <c r="BS934" s="354">
        <v>5399</v>
      </c>
      <c r="BT934" s="354">
        <v>3913</v>
      </c>
      <c r="BU934" s="354">
        <v>10933</v>
      </c>
      <c r="BV934" s="354">
        <v>3143</v>
      </c>
      <c r="BW934" s="354">
        <v>55.9</v>
      </c>
      <c r="BX934" s="354">
        <v>16.260000000000002</v>
      </c>
      <c r="BY934" s="354">
        <v>16.39</v>
      </c>
      <c r="BZ934" s="354">
        <v>10.168514412416853</v>
      </c>
      <c r="CA934" s="354">
        <v>51.51</v>
      </c>
      <c r="CB934" s="354">
        <v>0.69425100708865506</v>
      </c>
      <c r="CC934" s="354">
        <v>2.2530685920577618</v>
      </c>
      <c r="CD934" s="354">
        <v>1.06</v>
      </c>
      <c r="CE934" s="354">
        <v>1.04</v>
      </c>
      <c r="CF934" s="354">
        <v>1.24</v>
      </c>
      <c r="CG934" s="354">
        <v>0.4</v>
      </c>
      <c r="CH934" s="353" t="s">
        <v>100</v>
      </c>
      <c r="CI934" s="355">
        <v>11222</v>
      </c>
    </row>
    <row r="935" spans="1:87" ht="13.5" thickBot="1">
      <c r="A935" s="353" t="s">
        <v>2098</v>
      </c>
      <c r="B935" s="353" t="s">
        <v>2099</v>
      </c>
      <c r="C935" s="353" t="s">
        <v>96</v>
      </c>
      <c r="D935" s="353" t="s">
        <v>992</v>
      </c>
      <c r="E935" s="353" t="s">
        <v>993</v>
      </c>
      <c r="F935" s="353" t="s">
        <v>99</v>
      </c>
      <c r="G935" s="353">
        <v>12</v>
      </c>
      <c r="H935" s="353">
        <v>202112</v>
      </c>
      <c r="I935" s="353">
        <v>20221025</v>
      </c>
      <c r="J935" s="353">
        <v>20230124</v>
      </c>
      <c r="K935" s="354">
        <v>67644.679999999993</v>
      </c>
      <c r="L935" s="354">
        <v>122.38</v>
      </c>
      <c r="M935" s="354">
        <v>553</v>
      </c>
      <c r="N935" s="354">
        <v>1.01</v>
      </c>
      <c r="O935" s="354">
        <v>2.61</v>
      </c>
      <c r="P935" s="354">
        <v>2.41</v>
      </c>
      <c r="Q935" s="354">
        <v>2.62</v>
      </c>
      <c r="R935" s="354">
        <v>3.07</v>
      </c>
      <c r="S935" s="354">
        <v>2.9</v>
      </c>
      <c r="T935" s="354">
        <v>8.3699999999999992</v>
      </c>
      <c r="U935" s="354">
        <v>10.130000000000001</v>
      </c>
      <c r="V935" s="354">
        <v>9.84</v>
      </c>
      <c r="W935" s="354">
        <v>10.220000000000001</v>
      </c>
      <c r="X935" s="354">
        <v>10.48</v>
      </c>
      <c r="Y935" s="374">
        <f t="shared" si="32"/>
        <v>3.8617886178861971E-2</v>
      </c>
      <c r="Z935" s="374">
        <f t="shared" si="33"/>
        <v>2.5440313111545931E-2</v>
      </c>
      <c r="AA935" s="354">
        <v>1.1599999999999999</v>
      </c>
      <c r="AB935" s="354">
        <v>9.5</v>
      </c>
      <c r="AC935" s="354">
        <v>12.08</v>
      </c>
      <c r="AD935" s="354">
        <v>11.98</v>
      </c>
      <c r="AE935" s="354">
        <v>11.67</v>
      </c>
      <c r="AF935" s="354">
        <v>1.26</v>
      </c>
      <c r="AG935" s="354">
        <v>61.114627285513365</v>
      </c>
      <c r="AH935" s="354">
        <v>11.559423347398033</v>
      </c>
      <c r="AI935" s="354">
        <v>9.9753867791842481</v>
      </c>
      <c r="AJ935" s="354">
        <v>6.8125879043600559</v>
      </c>
      <c r="AK935" s="354">
        <v>12.129855481142052</v>
      </c>
      <c r="AL935" s="354">
        <v>9.0399999999999991</v>
      </c>
      <c r="AM935" s="354">
        <v>4.78</v>
      </c>
      <c r="AN935" s="354">
        <v>1.95</v>
      </c>
      <c r="AO935" s="354">
        <v>2.3608429894712617</v>
      </c>
      <c r="AP935" s="354">
        <v>8.4649431665807118</v>
      </c>
      <c r="AQ935" s="354">
        <v>14.46380401832922</v>
      </c>
      <c r="AR935" s="354">
        <v>21.178741677419353</v>
      </c>
      <c r="AS935" s="354">
        <v>6.3097749648382564</v>
      </c>
      <c r="AT935" s="354">
        <v>25.61</v>
      </c>
      <c r="AU935" s="354">
        <v>2.09</v>
      </c>
      <c r="AV935" s="354">
        <v>9.85</v>
      </c>
      <c r="AW935" s="354">
        <v>35355</v>
      </c>
      <c r="AX935" s="354">
        <v>34241.410000000003</v>
      </c>
      <c r="AY935" s="374">
        <v>9.8527218493661445E-2</v>
      </c>
      <c r="AZ935" s="374">
        <v>9.9739970282318E-2</v>
      </c>
      <c r="BA935" s="374">
        <v>2.9046222594609691E-2</v>
      </c>
      <c r="BB935" s="374">
        <v>9.7639484978540803E-2</v>
      </c>
      <c r="BC935" s="374">
        <v>2.9046222594609691E-2</v>
      </c>
      <c r="BD935" s="354">
        <v>40.03</v>
      </c>
      <c r="BE935" s="374">
        <v>0.20536128627194061</v>
      </c>
      <c r="BF935" s="374">
        <v>0.15896617586615411</v>
      </c>
      <c r="BG935" s="354">
        <v>19.91</v>
      </c>
      <c r="BH935" s="354">
        <v>20.86</v>
      </c>
      <c r="BI935" s="354">
        <v>12.59</v>
      </c>
      <c r="BJ935" s="354">
        <v>13.36</v>
      </c>
      <c r="BK935" s="374">
        <v>-0.31706027493831512</v>
      </c>
      <c r="BL935" s="374">
        <v>-5.1751913008457509E-2</v>
      </c>
      <c r="BM935" s="354">
        <v>4.87</v>
      </c>
      <c r="BN935" s="354">
        <v>3.29</v>
      </c>
      <c r="BO935" s="374">
        <v>0.5155966539923954</v>
      </c>
      <c r="BP935" s="374">
        <v>9.5532424358661397E-2</v>
      </c>
      <c r="BQ935" s="374">
        <v>5.6302379374876498E-2</v>
      </c>
      <c r="BR935" s="354">
        <v>7204</v>
      </c>
      <c r="BS935" s="354">
        <v>9119</v>
      </c>
      <c r="BT935" s="354">
        <v>7836</v>
      </c>
      <c r="BU935" s="354">
        <v>16056</v>
      </c>
      <c r="BV935" s="354">
        <v>5921</v>
      </c>
      <c r="BW935" s="354">
        <v>8.66</v>
      </c>
      <c r="BX935" s="354">
        <v>18.91</v>
      </c>
      <c r="BY935" s="354">
        <v>16.72</v>
      </c>
      <c r="BZ935" s="354">
        <v>16.178494623655915</v>
      </c>
      <c r="CA935" s="354">
        <v>49.45</v>
      </c>
      <c r="CB935" s="354">
        <v>0.69343381843381846</v>
      </c>
      <c r="CC935" s="354">
        <v>1.3524497163486331</v>
      </c>
      <c r="CD935" s="354">
        <v>0.98</v>
      </c>
      <c r="CE935" s="354">
        <v>1.56</v>
      </c>
      <c r="CF935" s="354">
        <v>1.1499999999999999</v>
      </c>
      <c r="CG935" s="354">
        <v>0.64</v>
      </c>
      <c r="CH935" s="353" t="s">
        <v>100</v>
      </c>
      <c r="CI935" s="355">
        <v>15117</v>
      </c>
    </row>
    <row r="936" spans="1:87" ht="13.5" thickBot="1">
      <c r="A936" s="353" t="s">
        <v>2100</v>
      </c>
      <c r="B936" s="353" t="s">
        <v>2101</v>
      </c>
      <c r="C936" s="353" t="s">
        <v>96</v>
      </c>
      <c r="D936" s="353" t="s">
        <v>116</v>
      </c>
      <c r="E936" s="353" t="s">
        <v>1238</v>
      </c>
      <c r="F936" s="353" t="s">
        <v>105</v>
      </c>
      <c r="G936" s="353">
        <v>12</v>
      </c>
      <c r="H936" s="353">
        <v>202112</v>
      </c>
      <c r="I936" s="353">
        <v>20221027</v>
      </c>
      <c r="J936" s="353">
        <v>20230201</v>
      </c>
      <c r="K936" s="354">
        <v>10359.52</v>
      </c>
      <c r="L936" s="354">
        <v>50.55</v>
      </c>
      <c r="M936" s="354">
        <v>205</v>
      </c>
      <c r="N936" s="354">
        <v>0.94</v>
      </c>
      <c r="O936" s="354">
        <v>1.1399999999999999</v>
      </c>
      <c r="P936" s="354">
        <v>1.29</v>
      </c>
      <c r="Q936" s="354">
        <v>1.19</v>
      </c>
      <c r="R936" s="354">
        <v>13.16</v>
      </c>
      <c r="S936" s="354">
        <v>11.88</v>
      </c>
      <c r="T936" s="354">
        <v>9.65</v>
      </c>
      <c r="U936" s="354">
        <v>4.74</v>
      </c>
      <c r="V936" s="354">
        <v>4.3899999999999997</v>
      </c>
      <c r="W936" s="354">
        <v>5.16</v>
      </c>
      <c r="X936" s="354">
        <v>4.91</v>
      </c>
      <c r="Y936" s="374">
        <f t="shared" si="32"/>
        <v>0.17539863325740335</v>
      </c>
      <c r="Z936" s="374">
        <f t="shared" si="33"/>
        <v>-4.844961240310075E-2</v>
      </c>
      <c r="AA936" s="354">
        <v>2.91</v>
      </c>
      <c r="AB936" s="354">
        <v>5.59</v>
      </c>
      <c r="AC936" s="354">
        <v>10.66</v>
      </c>
      <c r="AD936" s="354">
        <v>9.7899999999999991</v>
      </c>
      <c r="AE936" s="354">
        <v>10.3</v>
      </c>
      <c r="AF936" s="354">
        <v>1.75</v>
      </c>
      <c r="AG936" s="354">
        <v>15.174597590361444</v>
      </c>
      <c r="AH936" s="354">
        <v>5.2677879518072288</v>
      </c>
      <c r="AI936" s="354">
        <v>5.3297493975903611</v>
      </c>
      <c r="AJ936" s="354">
        <v>4.5020771084337348</v>
      </c>
      <c r="AK936" s="354">
        <v>9.4694883821025524</v>
      </c>
      <c r="AL936" s="354">
        <v>8.3699999999999992</v>
      </c>
      <c r="AM936" s="354">
        <v>5.92</v>
      </c>
      <c r="AN936" s="354">
        <v>3.29</v>
      </c>
      <c r="AO936" s="354">
        <v>4.9632486631907664</v>
      </c>
      <c r="AP936" s="354">
        <v>10.036029828241016</v>
      </c>
      <c r="AQ936" s="354">
        <v>14.131114914872011</v>
      </c>
      <c r="AR936" s="354">
        <v>16.72901182961332</v>
      </c>
      <c r="AS936" s="354">
        <v>3.9036144578313253E-2</v>
      </c>
      <c r="AT936" s="354">
        <v>8.5399999999999991</v>
      </c>
      <c r="AU936" s="354">
        <v>1.1399999999999999</v>
      </c>
      <c r="AV936" s="354">
        <v>12.58</v>
      </c>
      <c r="AW936" s="354">
        <v>2733.1</v>
      </c>
      <c r="AX936" s="354">
        <v>3086.77</v>
      </c>
      <c r="AY936" s="374">
        <v>0.12575078198304471</v>
      </c>
      <c r="AZ936" s="374">
        <v>0.20200987802415035</v>
      </c>
      <c r="BA936" s="374">
        <v>7.0017272693863264E-2</v>
      </c>
      <c r="BB936" s="374">
        <v>0.23480662983425404</v>
      </c>
      <c r="BC936" s="374">
        <v>7.0017272693863264E-2</v>
      </c>
      <c r="BD936" s="354">
        <v>55.55</v>
      </c>
      <c r="BE936" s="374">
        <v>0.16166044381824587</v>
      </c>
      <c r="BF936" s="374">
        <v>0.14063067699354145</v>
      </c>
      <c r="BG936" s="354">
        <v>14.5</v>
      </c>
      <c r="BH936" s="354">
        <v>14.1</v>
      </c>
      <c r="BI936" s="354">
        <v>12.62</v>
      </c>
      <c r="BJ936" s="354">
        <v>12.34</v>
      </c>
      <c r="BK936" s="374">
        <v>-0.15529290918083807</v>
      </c>
      <c r="BL936" s="374">
        <v>-5.4543277620906723E-2</v>
      </c>
      <c r="BM936" s="354">
        <v>8.2899999999999991</v>
      </c>
      <c r="BN936" s="354">
        <v>7.71</v>
      </c>
      <c r="BO936" s="374">
        <v>0.78999003719811989</v>
      </c>
      <c r="BP936" s="374">
        <v>0.1043746374441694</v>
      </c>
      <c r="BQ936" s="374">
        <v>8.9203033652342681E-2</v>
      </c>
      <c r="BR936" s="354">
        <v>1161</v>
      </c>
      <c r="BS936" s="354">
        <v>1388.9</v>
      </c>
      <c r="BT936" s="354">
        <v>1282.9100000000001</v>
      </c>
      <c r="BU936" s="354">
        <v>5088.8</v>
      </c>
      <c r="BV936" s="354">
        <v>982</v>
      </c>
      <c r="BW936" s="354">
        <v>20.2</v>
      </c>
      <c r="BX936" s="354">
        <v>34.72</v>
      </c>
      <c r="BY936" s="354">
        <v>31.81</v>
      </c>
      <c r="BZ936" s="354">
        <v>5.035393919179862</v>
      </c>
      <c r="CA936" s="354">
        <v>74.11</v>
      </c>
      <c r="CB936" s="354">
        <v>0.77593642424785325</v>
      </c>
      <c r="CC936" s="354">
        <v>3.3107241157424117</v>
      </c>
      <c r="CD936" s="354">
        <v>2.86</v>
      </c>
      <c r="CE936" s="354">
        <v>1</v>
      </c>
      <c r="CF936" s="354">
        <v>0.83</v>
      </c>
      <c r="CG936" s="354">
        <v>0.57999999999999996</v>
      </c>
      <c r="CH936" s="353" t="s">
        <v>100</v>
      </c>
      <c r="CI936" s="355">
        <v>1899.8</v>
      </c>
    </row>
    <row r="937" spans="1:87" ht="13.5" thickBot="1">
      <c r="A937" s="353" t="s">
        <v>2102</v>
      </c>
      <c r="B937" s="353" t="s">
        <v>2103</v>
      </c>
      <c r="C937" s="353" t="s">
        <v>96</v>
      </c>
      <c r="D937" s="353" t="s">
        <v>176</v>
      </c>
      <c r="E937" s="353" t="s">
        <v>521</v>
      </c>
      <c r="F937" s="353" t="s">
        <v>105</v>
      </c>
      <c r="G937" s="353">
        <v>9</v>
      </c>
      <c r="H937" s="353">
        <v>202209</v>
      </c>
      <c r="I937" s="353">
        <v>20221121</v>
      </c>
      <c r="J937" s="353">
        <v>20230202</v>
      </c>
      <c r="K937" s="354">
        <v>4345.29</v>
      </c>
      <c r="L937" s="354">
        <v>71.5</v>
      </c>
      <c r="M937" s="354">
        <v>61</v>
      </c>
      <c r="N937" s="354">
        <v>0.73</v>
      </c>
      <c r="O937" s="354">
        <v>1.02</v>
      </c>
      <c r="P937" s="354">
        <v>0.8</v>
      </c>
      <c r="Q937" s="354">
        <v>0.92</v>
      </c>
      <c r="R937" s="354">
        <v>37.25</v>
      </c>
      <c r="S937" s="354">
        <v>-20.41</v>
      </c>
      <c r="T937" s="354">
        <v>16.510000000000002</v>
      </c>
      <c r="U937" s="354">
        <v>4.37</v>
      </c>
      <c r="V937" s="354">
        <v>4</v>
      </c>
      <c r="W937" s="354">
        <v>3.9</v>
      </c>
      <c r="X937" s="354">
        <v>4.33</v>
      </c>
      <c r="Y937" s="374">
        <f t="shared" si="32"/>
        <v>-2.5000000000000022E-2</v>
      </c>
      <c r="Z937" s="374">
        <f t="shared" si="33"/>
        <v>0.11025641025641031</v>
      </c>
      <c r="AA937" s="354">
        <v>9.5</v>
      </c>
      <c r="AB937" s="354"/>
      <c r="AC937" s="354">
        <v>16.36</v>
      </c>
      <c r="AD937" s="354">
        <v>18.329999999999998</v>
      </c>
      <c r="AE937" s="354">
        <v>16.510000000000002</v>
      </c>
      <c r="AF937" s="354"/>
      <c r="AG937" s="354">
        <v>75.905884281265372</v>
      </c>
      <c r="AH937" s="354">
        <v>3.3408949352565154</v>
      </c>
      <c r="AI937" s="354">
        <v>4.7506802163579742</v>
      </c>
      <c r="AJ937" s="354">
        <v>3.8304212424192752</v>
      </c>
      <c r="AK937" s="354">
        <v>15.056791184071155</v>
      </c>
      <c r="AL937" s="354">
        <v>10.8</v>
      </c>
      <c r="AM937" s="354">
        <v>2.83</v>
      </c>
      <c r="AN937" s="354">
        <v>0.94</v>
      </c>
      <c r="AO937" s="354">
        <v>1.2587949992852543</v>
      </c>
      <c r="AP937" s="354">
        <v>12.78797849330274</v>
      </c>
      <c r="AQ937" s="354">
        <v>20.112898195204924</v>
      </c>
      <c r="AR937" s="354">
        <v>24.945023406677109</v>
      </c>
      <c r="AS937" s="354">
        <v>0.66641534174725459</v>
      </c>
      <c r="AT937" s="354">
        <v>25.23</v>
      </c>
      <c r="AU937" s="354">
        <v>17.77</v>
      </c>
      <c r="AV937" s="354">
        <v>8.85</v>
      </c>
      <c r="AW937" s="354">
        <v>4631.0200000000004</v>
      </c>
      <c r="AX937" s="354">
        <v>4793.08</v>
      </c>
      <c r="AY937" s="374">
        <v>0.22907396338678457</v>
      </c>
      <c r="AZ937" s="374">
        <v>0.357518798745041</v>
      </c>
      <c r="BA937" s="374">
        <v>0.41713901164847822</v>
      </c>
      <c r="BB937" s="374">
        <v>0.3794117647058825</v>
      </c>
      <c r="BC937" s="374">
        <v>0.41713901164847822</v>
      </c>
      <c r="BD937" s="354">
        <v>17.59</v>
      </c>
      <c r="BE937" s="374">
        <v>0.10126505973556577</v>
      </c>
      <c r="BF937" s="374">
        <v>6.5140121505750909E-2</v>
      </c>
      <c r="BG937" s="354">
        <v>9.1999999999999993</v>
      </c>
      <c r="BH937" s="354">
        <v>17.14</v>
      </c>
      <c r="BI937" s="354">
        <v>6.62</v>
      </c>
      <c r="BJ937" s="354">
        <v>12.06</v>
      </c>
      <c r="BK937" s="374">
        <v>-0.19371099127446617</v>
      </c>
      <c r="BL937" s="374">
        <v>-1.2123684252576865E-2</v>
      </c>
      <c r="BM937" s="354">
        <v>1.57</v>
      </c>
      <c r="BN937" s="354">
        <v>1.22</v>
      </c>
      <c r="BO937" s="374">
        <v>0.33523951567007482</v>
      </c>
      <c r="BP937" s="374">
        <v>4.6706206280672659E-2</v>
      </c>
      <c r="BQ937" s="374">
        <v>5.3549856597501402E-2</v>
      </c>
      <c r="BR937" s="354">
        <v>323.06</v>
      </c>
      <c r="BS937" s="354">
        <v>458.87</v>
      </c>
      <c r="BT937" s="354">
        <v>406.42</v>
      </c>
      <c r="BU937" s="354">
        <v>1292.48</v>
      </c>
      <c r="BV937" s="354">
        <v>203.83</v>
      </c>
      <c r="BW937" s="354">
        <v>-30</v>
      </c>
      <c r="BX937" s="354">
        <v>4.4000000000000004</v>
      </c>
      <c r="BY937" s="354">
        <v>5.84</v>
      </c>
      <c r="BZ937" s="354">
        <v>7.0901337974545848</v>
      </c>
      <c r="CA937" s="354">
        <v>45.48</v>
      </c>
      <c r="CB937" s="354">
        <v>0.61195041768581471</v>
      </c>
      <c r="CC937" s="354">
        <v>3.214722567115198</v>
      </c>
      <c r="CD937" s="354">
        <v>0.83</v>
      </c>
      <c r="CE937" s="354">
        <v>1.33</v>
      </c>
      <c r="CF937" s="354">
        <v>1.33</v>
      </c>
      <c r="CG937" s="354">
        <v>0.28999999999999998</v>
      </c>
      <c r="CH937" s="353" t="s">
        <v>100</v>
      </c>
      <c r="CI937" s="355">
        <v>1549.37</v>
      </c>
    </row>
    <row r="938" spans="1:87" ht="13.5" thickBot="1">
      <c r="A938" s="353" t="s">
        <v>2104</v>
      </c>
      <c r="B938" s="353" t="s">
        <v>2105</v>
      </c>
      <c r="C938" s="353" t="s">
        <v>108</v>
      </c>
      <c r="D938" s="353" t="s">
        <v>129</v>
      </c>
      <c r="E938" s="353" t="s">
        <v>133</v>
      </c>
      <c r="F938" s="353" t="s">
        <v>105</v>
      </c>
      <c r="G938" s="353">
        <v>12</v>
      </c>
      <c r="H938" s="353">
        <v>202112</v>
      </c>
      <c r="I938" s="353">
        <v>20221026</v>
      </c>
      <c r="J938" s="353">
        <v>20230223</v>
      </c>
      <c r="K938" s="354">
        <v>4054.37</v>
      </c>
      <c r="L938" s="354">
        <v>71.23</v>
      </c>
      <c r="M938" s="354">
        <v>57</v>
      </c>
      <c r="N938" s="354">
        <v>1.02</v>
      </c>
      <c r="O938" s="354">
        <v>0.53</v>
      </c>
      <c r="P938" s="354">
        <v>0.67</v>
      </c>
      <c r="Q938" s="354">
        <v>0.56000000000000005</v>
      </c>
      <c r="R938" s="354">
        <v>20.75</v>
      </c>
      <c r="S938" s="354">
        <v>25.86</v>
      </c>
      <c r="T938" s="354">
        <v>25.35</v>
      </c>
      <c r="U938" s="354">
        <v>2.61</v>
      </c>
      <c r="V938" s="354">
        <v>2.16</v>
      </c>
      <c r="W938" s="354">
        <v>2.57</v>
      </c>
      <c r="X938" s="354">
        <v>2.82</v>
      </c>
      <c r="Y938" s="374">
        <f t="shared" si="32"/>
        <v>0.18981481481481466</v>
      </c>
      <c r="Z938" s="374">
        <f t="shared" si="33"/>
        <v>9.7276264591439787E-2</v>
      </c>
      <c r="AA938" s="354">
        <v>13.77</v>
      </c>
      <c r="AB938" s="354">
        <v>11</v>
      </c>
      <c r="AC938" s="354">
        <v>27.29</v>
      </c>
      <c r="AD938" s="354">
        <v>27.72</v>
      </c>
      <c r="AE938" s="354">
        <v>25.22</v>
      </c>
      <c r="AF938" s="354">
        <v>2.52</v>
      </c>
      <c r="AG938" s="354">
        <v>19.988704143573504</v>
      </c>
      <c r="AH938" s="354">
        <v>1.0860913169701769</v>
      </c>
      <c r="AI938" s="354">
        <v>2.3242368258995336</v>
      </c>
      <c r="AJ938" s="354">
        <v>1.6089381543063253</v>
      </c>
      <c r="AK938" s="354">
        <v>30.659526260806373</v>
      </c>
      <c r="AL938" s="354">
        <v>17.3</v>
      </c>
      <c r="AM938" s="354">
        <v>3.72</v>
      </c>
      <c r="AN938" s="354">
        <v>3.57</v>
      </c>
      <c r="AO938" s="354">
        <v>3.772291643560453</v>
      </c>
      <c r="AP938" s="354">
        <v>25.09951915755936</v>
      </c>
      <c r="AQ938" s="354">
        <v>32.442142197459468</v>
      </c>
      <c r="AR938" s="354">
        <v>46.865208214863749</v>
      </c>
      <c r="AS938" s="354">
        <v>0.90579748394475235</v>
      </c>
      <c r="AT938" s="354">
        <v>19.13</v>
      </c>
      <c r="AU938" s="354">
        <v>8.1300000000000008</v>
      </c>
      <c r="AV938" s="354">
        <v>11.5</v>
      </c>
      <c r="AW938" s="354">
        <v>1074.75</v>
      </c>
      <c r="AX938" s="354">
        <v>1147.33</v>
      </c>
      <c r="AY938" s="374">
        <v>0.1150315134223836</v>
      </c>
      <c r="AZ938" s="374">
        <v>5.9226861729147622</v>
      </c>
      <c r="BA938" s="374">
        <v>39.998719590268877</v>
      </c>
      <c r="BB938" s="374">
        <v>5.7811603298086895</v>
      </c>
      <c r="BC938" s="374">
        <v>39.998719590268877</v>
      </c>
      <c r="BD938" s="354">
        <v>14.14</v>
      </c>
      <c r="BE938" s="374">
        <v>5.5675064203614559E-2</v>
      </c>
      <c r="BF938" s="374">
        <v>4.5770893425179628E-2</v>
      </c>
      <c r="BG938" s="354">
        <v>11.63</v>
      </c>
      <c r="BH938" s="354">
        <v>8.0299999999999994</v>
      </c>
      <c r="BI938" s="354">
        <v>9.1999999999999993</v>
      </c>
      <c r="BJ938" s="354">
        <v>6.44</v>
      </c>
      <c r="BK938" s="374">
        <v>-0.30775636270041939</v>
      </c>
      <c r="BL938" s="374">
        <v>-3.5785144772538025E-2</v>
      </c>
      <c r="BM938" s="354">
        <v>0</v>
      </c>
      <c r="BN938" s="354">
        <v>0</v>
      </c>
      <c r="BO938" s="374">
        <v>0</v>
      </c>
      <c r="BP938" s="374">
        <v>1.5241247782348821E-2</v>
      </c>
      <c r="BQ938" s="374">
        <v>2.2578419229670573E-2</v>
      </c>
      <c r="BR938" s="354">
        <v>59.18</v>
      </c>
      <c r="BS938" s="354">
        <v>155.46</v>
      </c>
      <c r="BT938" s="354">
        <v>232.46</v>
      </c>
      <c r="BU938" s="354">
        <v>234.4</v>
      </c>
      <c r="BV938" s="354">
        <v>48.45</v>
      </c>
      <c r="BW938" s="354">
        <v>592.27</v>
      </c>
      <c r="BX938" s="354">
        <v>5.43</v>
      </c>
      <c r="BY938" s="354">
        <v>13.25</v>
      </c>
      <c r="BZ938" s="354">
        <v>14.953083617101781</v>
      </c>
      <c r="CA938" s="354">
        <v>15.87</v>
      </c>
      <c r="CB938" s="354">
        <v>0.33311917351049192</v>
      </c>
      <c r="CC938" s="354">
        <v>1.3791568565437913</v>
      </c>
      <c r="CD938" s="354">
        <v>0.19</v>
      </c>
      <c r="CE938" s="354">
        <v>2.35</v>
      </c>
      <c r="CF938" s="354">
        <v>1.1000000000000001</v>
      </c>
      <c r="CG938" s="354">
        <v>0.36</v>
      </c>
      <c r="CH938" s="353" t="s">
        <v>100</v>
      </c>
      <c r="CI938" s="355">
        <v>1039.8</v>
      </c>
    </row>
    <row r="939" spans="1:87" ht="13.5" thickBot="1">
      <c r="A939" s="353" t="s">
        <v>2106</v>
      </c>
      <c r="B939" s="353" t="s">
        <v>2107</v>
      </c>
      <c r="C939" s="353" t="s">
        <v>108</v>
      </c>
      <c r="D939" s="353" t="s">
        <v>97</v>
      </c>
      <c r="E939" s="353" t="s">
        <v>666</v>
      </c>
      <c r="F939" s="353" t="s">
        <v>105</v>
      </c>
      <c r="G939" s="353">
        <v>3</v>
      </c>
      <c r="H939" s="353">
        <v>202203</v>
      </c>
      <c r="I939" s="353">
        <v>20221101</v>
      </c>
      <c r="J939" s="353">
        <v>20230124</v>
      </c>
      <c r="K939" s="354">
        <v>3003.47</v>
      </c>
      <c r="L939" s="354">
        <v>28.53</v>
      </c>
      <c r="M939" s="354">
        <v>105</v>
      </c>
      <c r="N939" s="354">
        <v>1.17</v>
      </c>
      <c r="O939" s="354">
        <v>0.12</v>
      </c>
      <c r="P939" s="354">
        <v>0.09</v>
      </c>
      <c r="Q939" s="354">
        <v>0.09</v>
      </c>
      <c r="R939" s="354">
        <v>-41.67</v>
      </c>
      <c r="S939" s="354">
        <v>66.67</v>
      </c>
      <c r="T939" s="354"/>
      <c r="U939" s="354">
        <v>-0.27</v>
      </c>
      <c r="V939" s="354">
        <v>0.17</v>
      </c>
      <c r="W939" s="354">
        <v>0.25</v>
      </c>
      <c r="X939" s="354">
        <v>0.57999999999999996</v>
      </c>
      <c r="Y939" s="374">
        <f t="shared" si="32"/>
        <v>0.47058823529411753</v>
      </c>
      <c r="Z939" s="374">
        <f t="shared" si="33"/>
        <v>1.3199999999999998</v>
      </c>
      <c r="AA939" s="354"/>
      <c r="AB939" s="354"/>
      <c r="AC939" s="354">
        <v>237.75</v>
      </c>
      <c r="AD939" s="354">
        <v>114.12</v>
      </c>
      <c r="AE939" s="354">
        <v>48.77</v>
      </c>
      <c r="AF939" s="354"/>
      <c r="AG939" s="354">
        <v>4.3540808961586208</v>
      </c>
      <c r="AH939" s="354">
        <v>-0.27541375652056427</v>
      </c>
      <c r="AI939" s="354">
        <v>-1.3036798140496754E-3</v>
      </c>
      <c r="AJ939" s="354">
        <v>-0.11900864540282841</v>
      </c>
      <c r="AK939" s="354">
        <v>-21738.466527272725</v>
      </c>
      <c r="AL939" s="354"/>
      <c r="AM939" s="354">
        <v>3.5</v>
      </c>
      <c r="AN939" s="354">
        <v>6.29</v>
      </c>
      <c r="AO939" s="354">
        <v>6.4056300885474577</v>
      </c>
      <c r="AP939" s="354">
        <v>99.325012609980206</v>
      </c>
      <c r="AQ939" s="354">
        <v>-21393.77421958042</v>
      </c>
      <c r="AR939" s="354">
        <v>-234.35802921709825</v>
      </c>
      <c r="AS939" s="354">
        <v>4.1997452627876628</v>
      </c>
      <c r="AT939" s="354">
        <v>8.16</v>
      </c>
      <c r="AU939" s="354">
        <v>-17.79</v>
      </c>
      <c r="AV939" s="354">
        <v>85.95</v>
      </c>
      <c r="AW939" s="354">
        <v>303.92</v>
      </c>
      <c r="AX939" s="354">
        <v>540.04999999999995</v>
      </c>
      <c r="AY939" s="374">
        <v>-0.68048732329936323</v>
      </c>
      <c r="AZ939" s="374">
        <v>0.87574506287671872</v>
      </c>
      <c r="BA939" s="374">
        <v>0.84238140704687825</v>
      </c>
      <c r="BB939" s="374">
        <v>0.8779342723004695</v>
      </c>
      <c r="BC939" s="374">
        <v>0.84238140704687825</v>
      </c>
      <c r="BD939" s="354">
        <v>-3.42</v>
      </c>
      <c r="BE939" s="374">
        <v>2.5447174514476676E-3</v>
      </c>
      <c r="BF939" s="374">
        <v>-2.2728726145558643E-2</v>
      </c>
      <c r="BG939" s="354">
        <v>-2.75</v>
      </c>
      <c r="BH939" s="354">
        <v>-14.94</v>
      </c>
      <c r="BI939" s="354">
        <v>-2.2799999999999998</v>
      </c>
      <c r="BJ939" s="354">
        <v>-12.59</v>
      </c>
      <c r="BK939" s="374">
        <v>0</v>
      </c>
      <c r="BL939" s="374">
        <v>0</v>
      </c>
      <c r="BM939" s="354">
        <v>0</v>
      </c>
      <c r="BN939" s="354">
        <v>0</v>
      </c>
      <c r="BO939" s="374">
        <v>0</v>
      </c>
      <c r="BP939" s="374">
        <v>-9.7181988892224517E-3</v>
      </c>
      <c r="BQ939" s="374">
        <v>-4.1993170572628231E-3</v>
      </c>
      <c r="BR939" s="354">
        <v>-20.350000000000001</v>
      </c>
      <c r="BS939" s="354">
        <v>9.01</v>
      </c>
      <c r="BT939" s="354">
        <v>-16.05</v>
      </c>
      <c r="BU939" s="354">
        <v>213.81</v>
      </c>
      <c r="BV939" s="354">
        <v>-45.41</v>
      </c>
      <c r="BW939" s="354">
        <v>18.39</v>
      </c>
      <c r="BX939" s="354">
        <v>-6.32</v>
      </c>
      <c r="BY939" s="354">
        <v>-6.32</v>
      </c>
      <c r="BZ939" s="354">
        <v>8.3867473142547624E-2</v>
      </c>
      <c r="CA939" s="354">
        <v>20.56</v>
      </c>
      <c r="CB939" s="354">
        <v>0.35386542577803193</v>
      </c>
      <c r="CC939" s="354">
        <v>-1.6003051848965943</v>
      </c>
      <c r="CD939" s="354">
        <v>0.26</v>
      </c>
      <c r="CE939" s="354">
        <v>2.72</v>
      </c>
      <c r="CF939" s="354">
        <v>3.09</v>
      </c>
      <c r="CG939" s="354">
        <v>2.9</v>
      </c>
      <c r="CH939" s="353" t="s">
        <v>100</v>
      </c>
      <c r="CI939" s="353">
        <v>896.47</v>
      </c>
    </row>
    <row r="940" spans="1:87" ht="13.5" thickBot="1">
      <c r="A940" s="356" t="s">
        <v>2108</v>
      </c>
      <c r="B940" s="353" t="s">
        <v>2109</v>
      </c>
      <c r="C940" s="353" t="s">
        <v>108</v>
      </c>
      <c r="D940" s="353" t="s">
        <v>97</v>
      </c>
      <c r="E940" s="353" t="s">
        <v>173</v>
      </c>
      <c r="F940" s="353" t="s">
        <v>105</v>
      </c>
      <c r="G940" s="353">
        <v>12</v>
      </c>
      <c r="H940" s="353">
        <v>202112</v>
      </c>
      <c r="I940" s="353">
        <v>20221114</v>
      </c>
      <c r="J940" s="353">
        <v>20230222</v>
      </c>
      <c r="K940" s="354">
        <v>5251.28</v>
      </c>
      <c r="L940" s="354">
        <v>118.94</v>
      </c>
      <c r="M940" s="354">
        <v>44.15</v>
      </c>
      <c r="N940" s="354">
        <v>1.2</v>
      </c>
      <c r="O940" s="354">
        <v>-0.53</v>
      </c>
      <c r="P940" s="354">
        <v>-0.44</v>
      </c>
      <c r="Q940" s="354">
        <v>-0.56999999999999995</v>
      </c>
      <c r="R940" s="354">
        <v>109.43</v>
      </c>
      <c r="S940" s="354">
        <v>56</v>
      </c>
      <c r="T940" s="354">
        <v>55.1</v>
      </c>
      <c r="U940" s="354">
        <v>-3.73</v>
      </c>
      <c r="V940" s="354">
        <v>-1.63</v>
      </c>
      <c r="W940" s="354">
        <v>-1.75</v>
      </c>
      <c r="X940" s="354">
        <v>-1.72</v>
      </c>
      <c r="Y940" s="374">
        <f t="shared" si="32"/>
        <v>7.361963190184051E-2</v>
      </c>
      <c r="Z940" s="374">
        <f t="shared" si="33"/>
        <v>-1.7142857142857126E-2</v>
      </c>
      <c r="AA940" s="354"/>
      <c r="AB940" s="354"/>
      <c r="AC940" s="354"/>
      <c r="AD940" s="354"/>
      <c r="AE940" s="354"/>
      <c r="AF940" s="354"/>
      <c r="AG940" s="354">
        <v>9.3221959442017042</v>
      </c>
      <c r="AH940" s="354">
        <v>-3.3237972528312931</v>
      </c>
      <c r="AI940" s="354">
        <v>0.53711916256994297</v>
      </c>
      <c r="AJ940" s="354">
        <v>0.17716334764097227</v>
      </c>
      <c r="AK940" s="354">
        <v>228.32922104883937</v>
      </c>
      <c r="AL940" s="354"/>
      <c r="AM940" s="354">
        <v>8.06</v>
      </c>
      <c r="AN940" s="354">
        <v>11.3</v>
      </c>
      <c r="AO940" s="354">
        <v>11.303087565272566</v>
      </c>
      <c r="AP940" s="354">
        <v>-35.490611701587163</v>
      </c>
      <c r="AQ940" s="354">
        <v>196.17545677160521</v>
      </c>
      <c r="AR940" s="354">
        <v>594.75957335981138</v>
      </c>
      <c r="AS940" s="354">
        <v>18.746903434475421</v>
      </c>
      <c r="AT940" s="354">
        <v>14.76</v>
      </c>
      <c r="AU940" s="354"/>
      <c r="AV940" s="354">
        <v>91.25</v>
      </c>
      <c r="AW940" s="354">
        <v>308.14999999999998</v>
      </c>
      <c r="AX940" s="354">
        <v>510.41</v>
      </c>
      <c r="AY940" s="374">
        <v>0.91251404206724041</v>
      </c>
      <c r="AZ940" s="374">
        <v>0.15051608706792902</v>
      </c>
      <c r="BA940" s="374">
        <v>0.16216611198575764</v>
      </c>
      <c r="BB940" s="374">
        <v>0.14956137174436462</v>
      </c>
      <c r="BC940" s="374">
        <v>0.16216611198575764</v>
      </c>
      <c r="BD940" s="354">
        <v>-24.98</v>
      </c>
      <c r="BE940" s="374">
        <v>-0.2171110297462526</v>
      </c>
      <c r="BF940" s="374">
        <v>-0.14965126352003563</v>
      </c>
      <c r="BG940" s="354">
        <v>-24.98</v>
      </c>
      <c r="BH940" s="354"/>
      <c r="BI940" s="354">
        <v>-17.36</v>
      </c>
      <c r="BJ940" s="354"/>
      <c r="BK940" s="374">
        <v>-0.67016006877635403</v>
      </c>
      <c r="BL940" s="374">
        <v>-3.8612770755248813E-2</v>
      </c>
      <c r="BM940" s="354">
        <v>0</v>
      </c>
      <c r="BN940" s="354"/>
      <c r="BO940" s="374">
        <v>0</v>
      </c>
      <c r="BP940" s="374">
        <v>-2.7102065010039898E-2</v>
      </c>
      <c r="BQ940" s="374">
        <v>1.4445804602166688E-3</v>
      </c>
      <c r="BR940" s="354">
        <v>-125.25</v>
      </c>
      <c r="BS940" s="354">
        <v>-122.5</v>
      </c>
      <c r="BT940" s="354">
        <v>-126.55</v>
      </c>
      <c r="BU940" s="354" t="s">
        <v>100</v>
      </c>
      <c r="BV940" s="354">
        <v>-129.29</v>
      </c>
      <c r="BW940" s="354">
        <v>15.05</v>
      </c>
      <c r="BX940" s="354">
        <v>-36.15</v>
      </c>
      <c r="BY940" s="354">
        <v>-36.15</v>
      </c>
      <c r="BZ940" s="354">
        <v>-22.453241537578887</v>
      </c>
      <c r="CA940" s="354">
        <v>0</v>
      </c>
      <c r="CB940" s="354">
        <v>0.35499740118308049</v>
      </c>
      <c r="CC940" s="354">
        <v>5.8170210559838837</v>
      </c>
      <c r="CD940" s="354">
        <v>0</v>
      </c>
      <c r="CE940" s="354">
        <v>3.08</v>
      </c>
      <c r="CF940" s="354">
        <v>4</v>
      </c>
      <c r="CG940" s="354">
        <v>3.97</v>
      </c>
      <c r="CH940" s="353" t="s">
        <v>100</v>
      </c>
      <c r="CI940" s="353">
        <v>703.4</v>
      </c>
    </row>
    <row r="941" spans="1:87" ht="13.5" thickBot="1">
      <c r="A941" s="353" t="s">
        <v>2110</v>
      </c>
      <c r="B941" s="353" t="s">
        <v>2111</v>
      </c>
      <c r="C941" s="353" t="s">
        <v>96</v>
      </c>
      <c r="D941" s="353" t="s">
        <v>147</v>
      </c>
      <c r="E941" s="353" t="s">
        <v>949</v>
      </c>
      <c r="F941" s="353" t="s">
        <v>105</v>
      </c>
      <c r="G941" s="353">
        <v>6</v>
      </c>
      <c r="H941" s="353">
        <v>202206</v>
      </c>
      <c r="I941" s="353">
        <v>20221113</v>
      </c>
      <c r="J941" s="353">
        <v>20230302</v>
      </c>
      <c r="K941" s="354">
        <v>3481.5</v>
      </c>
      <c r="L941" s="354">
        <v>10.99</v>
      </c>
      <c r="M941" s="354">
        <v>317</v>
      </c>
      <c r="N941" s="354">
        <v>0.06</v>
      </c>
      <c r="O941" s="354"/>
      <c r="P941" s="354"/>
      <c r="Q941" s="354"/>
      <c r="R941" s="354"/>
      <c r="S941" s="354"/>
      <c r="T941" s="354"/>
      <c r="U941" s="354">
        <v>0.47</v>
      </c>
      <c r="V941" s="354">
        <v>0.28999999999999998</v>
      </c>
      <c r="W941" s="354">
        <v>0.56000000000000005</v>
      </c>
      <c r="X941" s="354">
        <v>0.72</v>
      </c>
      <c r="Y941" s="374">
        <f t="shared" si="32"/>
        <v>0.931034482758621</v>
      </c>
      <c r="Z941" s="374">
        <f t="shared" si="33"/>
        <v>0.28571428571428559</v>
      </c>
      <c r="AA941" s="354"/>
      <c r="AB941" s="354">
        <v>44.58</v>
      </c>
      <c r="AC941" s="354">
        <v>22.9</v>
      </c>
      <c r="AD941" s="354">
        <v>19.45</v>
      </c>
      <c r="AE941" s="354">
        <v>15.26</v>
      </c>
      <c r="AF941" s="354">
        <v>0.44</v>
      </c>
      <c r="AG941" s="354">
        <v>0</v>
      </c>
      <c r="AH941" s="354">
        <v>0</v>
      </c>
      <c r="AI941" s="354">
        <v>0</v>
      </c>
      <c r="AJ941" s="354">
        <v>0</v>
      </c>
      <c r="AK941" s="354">
        <v>0</v>
      </c>
      <c r="AL941" s="354">
        <v>21.63</v>
      </c>
      <c r="AM941" s="354">
        <v>3.3</v>
      </c>
      <c r="AN941" s="354">
        <v>2.2599999999999998</v>
      </c>
      <c r="AO941" s="354">
        <v>0</v>
      </c>
      <c r="AP941" s="354">
        <v>0</v>
      </c>
      <c r="AQ941" s="354">
        <v>0</v>
      </c>
      <c r="AR941" s="354">
        <v>0</v>
      </c>
      <c r="AS941" s="354">
        <v>18.869065103693998</v>
      </c>
      <c r="AT941" s="354">
        <v>3.33</v>
      </c>
      <c r="AU941" s="354"/>
      <c r="AV941" s="354">
        <v>7.17</v>
      </c>
      <c r="AW941" s="354">
        <v>1505.75</v>
      </c>
      <c r="AX941" s="354">
        <v>1522.36</v>
      </c>
      <c r="AY941" s="374">
        <v>1.0321098618485429E-2</v>
      </c>
      <c r="AZ941" s="374">
        <v>-4.395303259655237</v>
      </c>
      <c r="BA941" s="374">
        <v>-0.4768524135088138</v>
      </c>
      <c r="BB941" s="374">
        <v>-5.1413643617021272</v>
      </c>
      <c r="BC941" s="374">
        <v>-0.4768524135088138</v>
      </c>
      <c r="BD941" s="354">
        <v>13.14</v>
      </c>
      <c r="BE941" s="374">
        <v>0</v>
      </c>
      <c r="BF941" s="374">
        <v>0</v>
      </c>
      <c r="BG941" s="354">
        <v>12.42</v>
      </c>
      <c r="BH941" s="354"/>
      <c r="BI941" s="354">
        <v>8.2100000000000009</v>
      </c>
      <c r="BJ941" s="354"/>
      <c r="BK941" s="374">
        <v>0</v>
      </c>
      <c r="BL941" s="374">
        <v>0</v>
      </c>
      <c r="BM941" s="354">
        <v>0</v>
      </c>
      <c r="BN941" s="354"/>
      <c r="BO941" s="374">
        <v>0</v>
      </c>
      <c r="BP941" s="374">
        <v>0</v>
      </c>
      <c r="BQ941" s="374">
        <v>0</v>
      </c>
      <c r="BR941" s="354">
        <v>145.63999999999999</v>
      </c>
      <c r="BS941" s="354">
        <v>206.03</v>
      </c>
      <c r="BT941" s="354">
        <v>155.66999999999999</v>
      </c>
      <c r="BU941" s="354">
        <v>61.89</v>
      </c>
      <c r="BV941" s="354">
        <v>98.85</v>
      </c>
      <c r="BW941" s="354">
        <v>146.26</v>
      </c>
      <c r="BX941" s="354">
        <v>8.61</v>
      </c>
      <c r="BY941" s="354">
        <v>9.11</v>
      </c>
      <c r="BZ941" s="354">
        <v>0</v>
      </c>
      <c r="CA941" s="354">
        <v>5.13</v>
      </c>
      <c r="CB941" s="354">
        <v>0.35519215705483936</v>
      </c>
      <c r="CC941" s="354">
        <v>0</v>
      </c>
      <c r="CD941" s="354">
        <v>0.05</v>
      </c>
      <c r="CE941" s="354">
        <v>2.2999999999999998</v>
      </c>
      <c r="CF941" s="354">
        <v>1.82</v>
      </c>
      <c r="CG941" s="354">
        <v>1.54</v>
      </c>
      <c r="CH941" s="353" t="s">
        <v>100</v>
      </c>
      <c r="CI941" s="355">
        <v>1088.54</v>
      </c>
    </row>
    <row r="942" spans="1:87" ht="13.5" thickBot="1">
      <c r="A942" s="353" t="s">
        <v>2112</v>
      </c>
      <c r="B942" s="353" t="s">
        <v>2113</v>
      </c>
      <c r="C942" s="353" t="s">
        <v>108</v>
      </c>
      <c r="D942" s="353" t="s">
        <v>143</v>
      </c>
      <c r="E942" s="353" t="s">
        <v>772</v>
      </c>
      <c r="F942" s="353" t="s">
        <v>99</v>
      </c>
      <c r="G942" s="353">
        <v>12</v>
      </c>
      <c r="H942" s="353">
        <v>202112</v>
      </c>
      <c r="I942" s="353">
        <v>20221103</v>
      </c>
      <c r="J942" s="353">
        <v>20230223</v>
      </c>
      <c r="K942" s="354">
        <v>51991.75</v>
      </c>
      <c r="L942" s="354">
        <v>99.65</v>
      </c>
      <c r="M942" s="354">
        <v>522</v>
      </c>
      <c r="N942" s="354">
        <v>0.91</v>
      </c>
      <c r="O942" s="354">
        <v>0.57999999999999996</v>
      </c>
      <c r="P942" s="354">
        <v>0.61</v>
      </c>
      <c r="Q942" s="354">
        <v>0.68</v>
      </c>
      <c r="R942" s="354">
        <v>3.45</v>
      </c>
      <c r="S942" s="354">
        <v>-25</v>
      </c>
      <c r="T942" s="354">
        <v>-7.47</v>
      </c>
      <c r="U942" s="354">
        <v>2.2599999999999998</v>
      </c>
      <c r="V942" s="354">
        <v>2.57</v>
      </c>
      <c r="W942" s="354">
        <v>2.2799999999999998</v>
      </c>
      <c r="X942" s="354">
        <v>2.99</v>
      </c>
      <c r="Y942" s="374">
        <f t="shared" si="32"/>
        <v>-0.11284046692607008</v>
      </c>
      <c r="Z942" s="374">
        <f t="shared" si="33"/>
        <v>0.31140350877193002</v>
      </c>
      <c r="AA942" s="354">
        <v>11.66</v>
      </c>
      <c r="AB942" s="354">
        <v>11.37</v>
      </c>
      <c r="AC942" s="354">
        <v>44.09</v>
      </c>
      <c r="AD942" s="354">
        <v>43.78</v>
      </c>
      <c r="AE942" s="354">
        <v>33.340000000000003</v>
      </c>
      <c r="AF942" s="354">
        <v>3.85</v>
      </c>
      <c r="AG942" s="354">
        <v>11.813210781382582</v>
      </c>
      <c r="AH942" s="354">
        <v>2.2992993506037429</v>
      </c>
      <c r="AI942" s="354">
        <v>1.5507776240183599</v>
      </c>
      <c r="AJ942" s="354">
        <v>1.2397526941117736</v>
      </c>
      <c r="AK942" s="354">
        <v>64.986751445935781</v>
      </c>
      <c r="AL942" s="354">
        <v>36.93</v>
      </c>
      <c r="AM942" s="354">
        <v>7.7</v>
      </c>
      <c r="AN942" s="354">
        <v>8.35</v>
      </c>
      <c r="AO942" s="354">
        <v>8.3217401405458702</v>
      </c>
      <c r="AP942" s="354">
        <v>31.280308517295278</v>
      </c>
      <c r="AQ942" s="354">
        <v>63.391726077030889</v>
      </c>
      <c r="AR942" s="354">
        <v>79.295226229447948</v>
      </c>
      <c r="AS942" s="354">
        <v>5.0300761014204713</v>
      </c>
      <c r="AT942" s="354">
        <v>12.94</v>
      </c>
      <c r="AU942" s="354">
        <v>13.34</v>
      </c>
      <c r="AV942" s="354">
        <v>20.5</v>
      </c>
      <c r="AW942" s="354">
        <v>5541.35</v>
      </c>
      <c r="AX942" s="354">
        <v>6383.93</v>
      </c>
      <c r="AY942" s="374">
        <v>0.20499852347586395</v>
      </c>
      <c r="AZ942" s="374">
        <v>-2.2785993697476012E-2</v>
      </c>
      <c r="BA942" s="374">
        <v>0.10061151649600496</v>
      </c>
      <c r="BB942" s="374">
        <v>-1.8796992481203107E-2</v>
      </c>
      <c r="BC942" s="374">
        <v>0.10061151649600496</v>
      </c>
      <c r="BD942" s="354">
        <v>17.91</v>
      </c>
      <c r="BE942" s="374">
        <v>0.22634901613533531</v>
      </c>
      <c r="BF942" s="374">
        <v>0.17355891169754201</v>
      </c>
      <c r="BG942" s="354">
        <v>17.91</v>
      </c>
      <c r="BH942" s="354">
        <v>25.15</v>
      </c>
      <c r="BI942" s="354">
        <v>14.97</v>
      </c>
      <c r="BJ942" s="354">
        <v>20.440000000000001</v>
      </c>
      <c r="BK942" s="374">
        <v>-0.2005606252562902</v>
      </c>
      <c r="BL942" s="374">
        <v>-2.6328568554516641E-2</v>
      </c>
      <c r="BM942" s="354">
        <v>0</v>
      </c>
      <c r="BN942" s="354">
        <v>0</v>
      </c>
      <c r="BO942" s="374">
        <v>0</v>
      </c>
      <c r="BP942" s="374">
        <v>2.2815036223494175E-2</v>
      </c>
      <c r="BQ942" s="374">
        <v>1.2301574658779258E-2</v>
      </c>
      <c r="BR942" s="354">
        <v>1801.42</v>
      </c>
      <c r="BS942" s="354">
        <v>1851.57</v>
      </c>
      <c r="BT942" s="354">
        <v>1427.63</v>
      </c>
      <c r="BU942" s="354" t="s">
        <v>100</v>
      </c>
      <c r="BV942" s="354">
        <v>1377.47</v>
      </c>
      <c r="BW942" s="354">
        <v>-2.2799999999999998</v>
      </c>
      <c r="BX942" s="354">
        <v>19.46</v>
      </c>
      <c r="BY942" s="354">
        <v>19.46</v>
      </c>
      <c r="BZ942" s="354">
        <v>600.91829085457266</v>
      </c>
      <c r="CA942" s="354">
        <v>0</v>
      </c>
      <c r="CB942" s="354">
        <v>0.16929652807105106</v>
      </c>
      <c r="CC942" s="354">
        <v>-0.78705674572782247</v>
      </c>
      <c r="CD942" s="354">
        <v>0</v>
      </c>
      <c r="CE942" s="354">
        <v>4.1900000000000004</v>
      </c>
      <c r="CF942" s="354">
        <v>4.24</v>
      </c>
      <c r="CG942" s="354">
        <v>3.31</v>
      </c>
      <c r="CH942" s="353" t="s">
        <v>100</v>
      </c>
      <c r="CI942" s="355">
        <v>6566.95</v>
      </c>
    </row>
    <row r="943" spans="1:87" ht="13.5" thickBot="1">
      <c r="A943" s="353" t="s">
        <v>2114</v>
      </c>
      <c r="B943" s="353" t="s">
        <v>2115</v>
      </c>
      <c r="C943" s="353" t="s">
        <v>96</v>
      </c>
      <c r="D943" s="353" t="s">
        <v>143</v>
      </c>
      <c r="E943" s="353" t="s">
        <v>694</v>
      </c>
      <c r="F943" s="353" t="s">
        <v>99</v>
      </c>
      <c r="G943" s="353">
        <v>12</v>
      </c>
      <c r="H943" s="353">
        <v>202112</v>
      </c>
      <c r="I943" s="353">
        <v>20221027</v>
      </c>
      <c r="J943" s="353">
        <v>20230126</v>
      </c>
      <c r="K943" s="354">
        <v>84142.51</v>
      </c>
      <c r="L943" s="354">
        <v>46.95</v>
      </c>
      <c r="M943" s="354">
        <v>1792</v>
      </c>
      <c r="N943" s="354">
        <v>0.64</v>
      </c>
      <c r="O943" s="354">
        <v>1.31</v>
      </c>
      <c r="P943" s="354">
        <v>1.18</v>
      </c>
      <c r="Q943" s="354">
        <v>1.17</v>
      </c>
      <c r="R943" s="354">
        <v>-2.29</v>
      </c>
      <c r="S943" s="354">
        <v>0.8</v>
      </c>
      <c r="T943" s="354">
        <v>0.31</v>
      </c>
      <c r="U943" s="354">
        <v>4.75</v>
      </c>
      <c r="V943" s="354">
        <v>4.6100000000000003</v>
      </c>
      <c r="W943" s="354">
        <v>4.84</v>
      </c>
      <c r="X943" s="354">
        <v>5.0599999999999996</v>
      </c>
      <c r="Y943" s="374">
        <f t="shared" si="32"/>
        <v>4.9891540130151846E-2</v>
      </c>
      <c r="Z943" s="374">
        <f t="shared" si="33"/>
        <v>4.5454545454545414E-2</v>
      </c>
      <c r="AA943" s="354">
        <v>6.09</v>
      </c>
      <c r="AB943" s="354">
        <v>4</v>
      </c>
      <c r="AC943" s="354">
        <v>9.8800000000000008</v>
      </c>
      <c r="AD943" s="354">
        <v>9.6999999999999993</v>
      </c>
      <c r="AE943" s="354">
        <v>9.2799999999999994</v>
      </c>
      <c r="AF943" s="354">
        <v>2.4300000000000002</v>
      </c>
      <c r="AG943" s="354">
        <v>11.501389660922737</v>
      </c>
      <c r="AH943" s="354">
        <v>2.6114508060033352</v>
      </c>
      <c r="AI943" s="354">
        <v>4.6136742634797105</v>
      </c>
      <c r="AJ943" s="354">
        <v>4.4947192884936076</v>
      </c>
      <c r="AK943" s="354">
        <v>9.9573566265060247</v>
      </c>
      <c r="AL943" s="354">
        <v>9.85</v>
      </c>
      <c r="AM943" s="354"/>
      <c r="AN943" s="354">
        <v>3.33</v>
      </c>
      <c r="AO943" s="354">
        <v>5.1988516746411486</v>
      </c>
      <c r="AP943" s="354">
        <v>12.908849153966161</v>
      </c>
      <c r="AQ943" s="354">
        <v>12.960173493975905</v>
      </c>
      <c r="AR943" s="354">
        <v>13.303170912688598</v>
      </c>
      <c r="AS943" s="354">
        <v>1.3802112284602557</v>
      </c>
      <c r="AT943" s="354">
        <v>-2.36</v>
      </c>
      <c r="AU943" s="354">
        <v>0.49</v>
      </c>
      <c r="AV943" s="354">
        <v>-0.54</v>
      </c>
      <c r="AW943" s="354">
        <v>26013</v>
      </c>
      <c r="AX943" s="354">
        <v>20790.650000000001</v>
      </c>
      <c r="AY943" s="374">
        <v>1.2955232474449402E-2</v>
      </c>
      <c r="AZ943" s="374">
        <v>-0.44593687038280727</v>
      </c>
      <c r="BA943" s="374">
        <v>6.3184033845304882E-2</v>
      </c>
      <c r="BB943" s="374">
        <v>-0.44234166560891919</v>
      </c>
      <c r="BC943" s="374">
        <v>6.3184033845304882E-2</v>
      </c>
      <c r="BD943" s="354">
        <v>-345.98</v>
      </c>
      <c r="BE943" s="374">
        <v>0.45768873762376239</v>
      </c>
      <c r="BF943" s="374">
        <v>0.2175</v>
      </c>
      <c r="BG943" s="354">
        <v>37.51</v>
      </c>
      <c r="BH943" s="354">
        <v>26.32</v>
      </c>
      <c r="BI943" s="354">
        <v>23</v>
      </c>
      <c r="BJ943" s="354">
        <v>16.97</v>
      </c>
      <c r="BK943" s="374">
        <v>-2.5783132530120483E-2</v>
      </c>
      <c r="BL943" s="374">
        <v>-1.0342661060364409E-2</v>
      </c>
      <c r="BM943" s="354">
        <v>8.01</v>
      </c>
      <c r="BN943" s="354">
        <v>6.86</v>
      </c>
      <c r="BO943" s="374">
        <v>1.3938612175393783</v>
      </c>
      <c r="BP943" s="374">
        <v>5.6844815106733462E-2</v>
      </c>
      <c r="BQ943" s="374">
        <v>9.7838904843134678E-2</v>
      </c>
      <c r="BR943" s="354">
        <v>4986</v>
      </c>
      <c r="BS943" s="354">
        <v>5230</v>
      </c>
      <c r="BT943" s="354">
        <v>8752.15</v>
      </c>
      <c r="BU943" s="354">
        <v>26939</v>
      </c>
      <c r="BV943" s="354">
        <v>2475</v>
      </c>
      <c r="BW943" s="354">
        <v>-44.59</v>
      </c>
      <c r="BX943" s="354">
        <v>18.61</v>
      </c>
      <c r="BY943" s="354">
        <v>34.270000000000003</v>
      </c>
      <c r="BZ943" s="354">
        <v>10.28149435273675</v>
      </c>
      <c r="CA943" s="354"/>
      <c r="CB943" s="354">
        <v>1.124642888699084</v>
      </c>
      <c r="CC943" s="354">
        <v>2.8570742829713187</v>
      </c>
      <c r="CD943" s="354">
        <v>-5.87</v>
      </c>
      <c r="CE943" s="354">
        <v>0.5</v>
      </c>
      <c r="CF943" s="354">
        <v>0.56999999999999995</v>
      </c>
      <c r="CG943" s="354">
        <v>0.56000000000000005</v>
      </c>
      <c r="CH943" s="353" t="s">
        <v>100</v>
      </c>
      <c r="CI943" s="355">
        <v>-1606</v>
      </c>
    </row>
    <row r="944" spans="1:87" ht="13.5" thickBot="1">
      <c r="A944" s="353" t="s">
        <v>2116</v>
      </c>
      <c r="B944" s="353" t="s">
        <v>2117</v>
      </c>
      <c r="C944" s="353" t="s">
        <v>96</v>
      </c>
      <c r="D944" s="353" t="s">
        <v>412</v>
      </c>
      <c r="E944" s="353" t="s">
        <v>428</v>
      </c>
      <c r="F944" s="353" t="s">
        <v>105</v>
      </c>
      <c r="G944" s="353">
        <v>12</v>
      </c>
      <c r="H944" s="353">
        <v>202112</v>
      </c>
      <c r="I944" s="353">
        <v>20221103</v>
      </c>
      <c r="J944" s="353">
        <v>20230209</v>
      </c>
      <c r="K944" s="354">
        <v>3867.01</v>
      </c>
      <c r="L944" s="354">
        <v>20.92</v>
      </c>
      <c r="M944" s="354">
        <v>185</v>
      </c>
      <c r="N944" s="354">
        <v>1.68</v>
      </c>
      <c r="O944" s="354">
        <v>0.17</v>
      </c>
      <c r="P944" s="354">
        <v>-0.19</v>
      </c>
      <c r="Q944" s="354">
        <v>0.31</v>
      </c>
      <c r="R944" s="354">
        <v>35.29</v>
      </c>
      <c r="S944" s="354">
        <v>11.9</v>
      </c>
      <c r="T944" s="354">
        <v>32.33</v>
      </c>
      <c r="U944" s="354">
        <v>0.87</v>
      </c>
      <c r="V944" s="354">
        <v>0.69</v>
      </c>
      <c r="W944" s="354">
        <v>0.85</v>
      </c>
      <c r="X944" s="354">
        <v>0.88</v>
      </c>
      <c r="Y944" s="374">
        <f t="shared" si="32"/>
        <v>0.23188405797101463</v>
      </c>
      <c r="Z944" s="374">
        <f t="shared" si="33"/>
        <v>3.529411764705892E-2</v>
      </c>
      <c r="AA944" s="354">
        <v>-2.85</v>
      </c>
      <c r="AB944" s="354">
        <v>11.96</v>
      </c>
      <c r="AC944" s="354">
        <v>24.05</v>
      </c>
      <c r="AD944" s="354">
        <v>24.49</v>
      </c>
      <c r="AE944" s="354">
        <v>23.85</v>
      </c>
      <c r="AF944" s="354">
        <v>2.0499999999999998</v>
      </c>
      <c r="AG944" s="354">
        <v>20.866471861471862</v>
      </c>
      <c r="AH944" s="354">
        <v>1.1059199134199134</v>
      </c>
      <c r="AI944" s="354">
        <v>0.35742965367965368</v>
      </c>
      <c r="AJ944" s="354">
        <v>-2.2257846320346322</v>
      </c>
      <c r="AK944" s="354">
        <v>57.270010446156874</v>
      </c>
      <c r="AL944" s="354">
        <v>9.9</v>
      </c>
      <c r="AM944" s="354">
        <v>1.02</v>
      </c>
      <c r="AN944" s="354">
        <v>1</v>
      </c>
      <c r="AO944" s="354">
        <v>1.6207092925434969</v>
      </c>
      <c r="AP944" s="354">
        <v>13.869785505831178</v>
      </c>
      <c r="AQ944" s="354">
        <v>94.615778238687113</v>
      </c>
      <c r="AR944" s="354">
        <v>-15.193960979760529</v>
      </c>
      <c r="AS944" s="354">
        <v>1.0838744588744589</v>
      </c>
      <c r="AT944" s="354">
        <v>20.6</v>
      </c>
      <c r="AU944" s="354">
        <v>30.27</v>
      </c>
      <c r="AV944" s="354">
        <v>97.14</v>
      </c>
      <c r="AW944" s="354">
        <v>3133.45</v>
      </c>
      <c r="AX944" s="354">
        <v>3982.24</v>
      </c>
      <c r="AY944" s="374">
        <v>0.97139091263699617</v>
      </c>
      <c r="AZ944" s="374">
        <v>3.5366568452896781</v>
      </c>
      <c r="BA944" s="374">
        <v>2.9401506894754301</v>
      </c>
      <c r="BB944" s="374">
        <v>2.407407407407407</v>
      </c>
      <c r="BC944" s="374">
        <v>2.9401506894754301</v>
      </c>
      <c r="BD944" s="354">
        <v>4.63</v>
      </c>
      <c r="BE944" s="374">
        <v>3.2973255182591504E-2</v>
      </c>
      <c r="BF944" s="374">
        <v>3.034506310319228E-2</v>
      </c>
      <c r="BG944" s="354">
        <v>3.61</v>
      </c>
      <c r="BH944" s="354">
        <v>7.46</v>
      </c>
      <c r="BI944" s="354">
        <v>2.16</v>
      </c>
      <c r="BJ944" s="354">
        <v>5.0599999999999996</v>
      </c>
      <c r="BK944" s="374">
        <v>-7.2271963423311583</v>
      </c>
      <c r="BL944" s="374">
        <v>-0.12379736751204058</v>
      </c>
      <c r="BM944" s="354">
        <v>0</v>
      </c>
      <c r="BN944" s="354">
        <v>0.13</v>
      </c>
      <c r="BO944" s="374">
        <v>0</v>
      </c>
      <c r="BP944" s="374">
        <v>5.4026375838784238E-2</v>
      </c>
      <c r="BQ944" s="374">
        <v>-0.10873398300120332</v>
      </c>
      <c r="BR944" s="354">
        <v>466.21</v>
      </c>
      <c r="BS944" s="354">
        <v>721.33</v>
      </c>
      <c r="BT944" s="354">
        <v>392.99</v>
      </c>
      <c r="BU944" s="354">
        <v>1025.28</v>
      </c>
      <c r="BV944" s="354">
        <v>321.99</v>
      </c>
      <c r="BW944" s="354">
        <v>353.67</v>
      </c>
      <c r="BX944" s="354">
        <v>5.3</v>
      </c>
      <c r="BY944" s="354">
        <v>4.5</v>
      </c>
      <c r="BZ944" s="354">
        <v>1.6858765829317426</v>
      </c>
      <c r="CA944" s="354">
        <v>21.88</v>
      </c>
      <c r="CB944" s="354">
        <v>0.53701789167690384</v>
      </c>
      <c r="CC944" s="354">
        <v>5.4745392203641847</v>
      </c>
      <c r="CD944" s="354">
        <v>0.28000000000000003</v>
      </c>
      <c r="CE944" s="354">
        <v>1.31</v>
      </c>
      <c r="CF944" s="354">
        <v>0.73</v>
      </c>
      <c r="CG944" s="354">
        <v>0.61</v>
      </c>
      <c r="CH944" s="353" t="s">
        <v>100</v>
      </c>
      <c r="CI944" s="355">
        <v>3682.9</v>
      </c>
    </row>
    <row r="945" spans="1:87" ht="13.5" thickBot="1">
      <c r="A945" s="353" t="s">
        <v>2118</v>
      </c>
      <c r="B945" s="353" t="s">
        <v>2119</v>
      </c>
      <c r="C945" s="353" t="s">
        <v>96</v>
      </c>
      <c r="D945" s="353" t="s">
        <v>123</v>
      </c>
      <c r="E945" s="353" t="s">
        <v>533</v>
      </c>
      <c r="F945" s="353" t="s">
        <v>105</v>
      </c>
      <c r="G945" s="353">
        <v>3</v>
      </c>
      <c r="H945" s="353">
        <v>202203</v>
      </c>
      <c r="I945" s="353">
        <v>20221017</v>
      </c>
      <c r="J945" s="353">
        <v>20230120</v>
      </c>
      <c r="K945" s="354">
        <v>126235</v>
      </c>
      <c r="L945" s="354">
        <v>68.290000000000006</v>
      </c>
      <c r="M945" s="354">
        <v>1849</v>
      </c>
      <c r="N945" s="354">
        <v>0.81</v>
      </c>
      <c r="O945" s="354">
        <v>0.7</v>
      </c>
      <c r="P945" s="354">
        <v>0.82</v>
      </c>
      <c r="Q945" s="354">
        <v>0.78</v>
      </c>
      <c r="R945" s="354">
        <v>7.14</v>
      </c>
      <c r="S945" s="354">
        <v>0</v>
      </c>
      <c r="T945" s="354">
        <v>4.99</v>
      </c>
      <c r="U945" s="354">
        <v>2.92</v>
      </c>
      <c r="V945" s="354">
        <v>2.68</v>
      </c>
      <c r="W945" s="354">
        <v>2.91</v>
      </c>
      <c r="X945" s="354">
        <v>3.45</v>
      </c>
      <c r="Y945" s="374">
        <f t="shared" si="32"/>
        <v>8.582089552238803E-2</v>
      </c>
      <c r="Z945" s="374">
        <f t="shared" si="33"/>
        <v>0.18556701030927836</v>
      </c>
      <c r="AA945" s="354">
        <v>15.92</v>
      </c>
      <c r="AB945" s="354">
        <v>19.8</v>
      </c>
      <c r="AC945" s="354">
        <v>23.39</v>
      </c>
      <c r="AD945" s="354">
        <v>23.47</v>
      </c>
      <c r="AE945" s="354">
        <v>19.809999999999999</v>
      </c>
      <c r="AF945" s="354">
        <v>1.19</v>
      </c>
      <c r="AG945" s="354">
        <v>0</v>
      </c>
      <c r="AH945" s="354">
        <v>0</v>
      </c>
      <c r="AI945" s="354">
        <v>0</v>
      </c>
      <c r="AJ945" s="354">
        <v>0</v>
      </c>
      <c r="AK945" s="354">
        <v>0</v>
      </c>
      <c r="AL945" s="354">
        <v>23.06</v>
      </c>
      <c r="AM945" s="354">
        <v>3.84</v>
      </c>
      <c r="AN945" s="354">
        <v>5.36</v>
      </c>
      <c r="AO945" s="354">
        <v>0</v>
      </c>
      <c r="AP945" s="354">
        <v>0</v>
      </c>
      <c r="AQ945" s="354">
        <v>0</v>
      </c>
      <c r="AR945" s="354">
        <v>0</v>
      </c>
      <c r="AS945" s="354">
        <v>915.65410293850562</v>
      </c>
      <c r="AT945" s="354">
        <v>17.79</v>
      </c>
      <c r="AU945" s="354">
        <v>11.1</v>
      </c>
      <c r="AV945" s="354">
        <v>7.2</v>
      </c>
      <c r="AW945" s="354">
        <v>22511.43</v>
      </c>
      <c r="AX945" s="354">
        <v>14349.53</v>
      </c>
      <c r="AY945" s="374">
        <v>0.18303310251868529</v>
      </c>
      <c r="AZ945" s="374">
        <v>0.2524579292495982</v>
      </c>
      <c r="BA945" s="374">
        <v>0</v>
      </c>
      <c r="BB945" s="374">
        <v>0.25250402745674849</v>
      </c>
      <c r="BC945" s="374">
        <v>0</v>
      </c>
      <c r="BD945" s="354">
        <v>16.600000000000001</v>
      </c>
      <c r="BE945" s="374">
        <v>0</v>
      </c>
      <c r="BF945" s="374">
        <v>0</v>
      </c>
      <c r="BG945" s="354">
        <v>8.99</v>
      </c>
      <c r="BH945" s="354">
        <v>8.89</v>
      </c>
      <c r="BI945" s="354">
        <v>1.96</v>
      </c>
      <c r="BJ945" s="354">
        <v>1.78</v>
      </c>
      <c r="BK945" s="374">
        <v>0</v>
      </c>
      <c r="BL945" s="374">
        <v>0</v>
      </c>
      <c r="BM945" s="354">
        <v>0.72</v>
      </c>
      <c r="BN945" s="354">
        <v>0.43</v>
      </c>
      <c r="BO945" s="374">
        <v>0</v>
      </c>
      <c r="BP945" s="374">
        <v>0</v>
      </c>
      <c r="BQ945" s="374">
        <v>0</v>
      </c>
      <c r="BR945" s="354">
        <v>8098.6</v>
      </c>
      <c r="BS945" s="354">
        <v>8464.1</v>
      </c>
      <c r="BT945" s="354">
        <v>5473.7</v>
      </c>
      <c r="BU945" s="354">
        <v>20486.8</v>
      </c>
      <c r="BV945" s="354">
        <v>5087.5</v>
      </c>
      <c r="BW945" s="354">
        <v>14.15</v>
      </c>
      <c r="BX945" s="354">
        <v>23.11</v>
      </c>
      <c r="BY945" s="354">
        <v>23.11</v>
      </c>
      <c r="BZ945" s="354">
        <v>0</v>
      </c>
      <c r="CA945" s="354">
        <v>48.9</v>
      </c>
      <c r="CB945" s="354">
        <v>0.88144795253311103</v>
      </c>
      <c r="CC945" s="354">
        <v>0</v>
      </c>
      <c r="CD945" s="354">
        <v>0.96</v>
      </c>
      <c r="CE945" s="354">
        <v>0.35</v>
      </c>
      <c r="CF945" s="354">
        <v>0.92</v>
      </c>
      <c r="CG945" s="354">
        <v>0.09</v>
      </c>
      <c r="CH945" s="353" t="s">
        <v>100</v>
      </c>
      <c r="CI945" s="355">
        <v>33075.699999999997</v>
      </c>
    </row>
    <row r="946" spans="1:87" ht="13.5" thickBot="1">
      <c r="A946" s="353" t="s">
        <v>2120</v>
      </c>
      <c r="B946" s="353" t="s">
        <v>2121</v>
      </c>
      <c r="C946" s="353" t="s">
        <v>108</v>
      </c>
      <c r="D946" s="353" t="s">
        <v>176</v>
      </c>
      <c r="E946" s="353" t="s">
        <v>616</v>
      </c>
      <c r="F946" s="353" t="s">
        <v>105</v>
      </c>
      <c r="G946" s="353">
        <v>12</v>
      </c>
      <c r="H946" s="353">
        <v>202112</v>
      </c>
      <c r="I946" s="353">
        <v>20221026</v>
      </c>
      <c r="J946" s="353">
        <v>20230223</v>
      </c>
      <c r="K946" s="354">
        <v>9347.92</v>
      </c>
      <c r="L946" s="354">
        <v>220.23</v>
      </c>
      <c r="M946" s="354">
        <v>42</v>
      </c>
      <c r="N946" s="354">
        <v>1.1100000000000001</v>
      </c>
      <c r="O946" s="354"/>
      <c r="P946" s="354"/>
      <c r="Q946" s="354"/>
      <c r="R946" s="354"/>
      <c r="S946" s="354"/>
      <c r="T946" s="354"/>
      <c r="U946" s="354">
        <v>4.8499999999999996</v>
      </c>
      <c r="V946" s="354"/>
      <c r="W946" s="354"/>
      <c r="X946" s="354"/>
      <c r="Y946" s="374" t="e">
        <f t="shared" si="32"/>
        <v>#DIV/0!</v>
      </c>
      <c r="Z946" s="374" t="e">
        <f t="shared" si="33"/>
        <v>#DIV/0!</v>
      </c>
      <c r="AA946" s="354">
        <v>16.920000000000002</v>
      </c>
      <c r="AB946" s="354"/>
      <c r="AC946" s="354">
        <v>45.41</v>
      </c>
      <c r="AD946" s="354"/>
      <c r="AE946" s="354"/>
      <c r="AF946" s="354"/>
      <c r="AG946" s="354">
        <v>43.712941176470586</v>
      </c>
      <c r="AH946" s="354">
        <v>2.9105882352941177</v>
      </c>
      <c r="AI946" s="354">
        <v>7.7694117647058833</v>
      </c>
      <c r="AJ946" s="354">
        <v>4.8611764705882354</v>
      </c>
      <c r="AK946" s="354">
        <v>27.617277407631736</v>
      </c>
      <c r="AL946" s="354">
        <v>22.23</v>
      </c>
      <c r="AM946" s="354">
        <v>7.93</v>
      </c>
      <c r="AN946" s="354">
        <v>5.03</v>
      </c>
      <c r="AO946" s="354">
        <v>5.4385429002045429</v>
      </c>
      <c r="AP946" s="354">
        <v>28.679321600908317</v>
      </c>
      <c r="AQ946" s="354">
        <v>30.598803755299819</v>
      </c>
      <c r="AR946" s="354">
        <v>48.904767666989351</v>
      </c>
      <c r="AS946" s="354">
        <v>9.5788235294117641</v>
      </c>
      <c r="AT946" s="354">
        <v>27.78</v>
      </c>
      <c r="AU946" s="354">
        <v>17.28</v>
      </c>
      <c r="AV946" s="354">
        <v>22.3</v>
      </c>
      <c r="AW946" s="354">
        <v>1699.3</v>
      </c>
      <c r="AX946" s="354"/>
      <c r="AY946" s="374">
        <v>0.22295789852464917</v>
      </c>
      <c r="AZ946" s="374">
        <v>-0.13550983899821109</v>
      </c>
      <c r="BA946" s="374">
        <v>0.19423791821561337</v>
      </c>
      <c r="BB946" s="374">
        <v>-0.16437759465201712</v>
      </c>
      <c r="BC946" s="374">
        <v>0.19423791821561337</v>
      </c>
      <c r="BD946" s="354">
        <v>15.9</v>
      </c>
      <c r="BE946" s="374">
        <v>7.938820101966497E-2</v>
      </c>
      <c r="BF946" s="374">
        <v>4.3312324929971988E-2</v>
      </c>
      <c r="BG946" s="354">
        <v>9.91</v>
      </c>
      <c r="BH946" s="354">
        <v>14.44</v>
      </c>
      <c r="BI946" s="354">
        <v>6.54</v>
      </c>
      <c r="BJ946" s="354">
        <v>9.66</v>
      </c>
      <c r="BK946" s="374">
        <v>-0.37431859479103574</v>
      </c>
      <c r="BL946" s="374">
        <v>-6.6530304661427495E-2</v>
      </c>
      <c r="BM946" s="354">
        <v>0.65</v>
      </c>
      <c r="BN946" s="354">
        <v>0.71</v>
      </c>
      <c r="BO946" s="374">
        <v>0.49474535165723521</v>
      </c>
      <c r="BP946" s="374">
        <v>1.3564749197437284E-2</v>
      </c>
      <c r="BQ946" s="374">
        <v>2.2655433986989024E-2</v>
      </c>
      <c r="BR946" s="354">
        <v>259.2</v>
      </c>
      <c r="BS946" s="354">
        <v>409.9</v>
      </c>
      <c r="BT946" s="354">
        <v>426.89</v>
      </c>
      <c r="BU946" s="354">
        <v>359.4</v>
      </c>
      <c r="BV946" s="354">
        <v>193.3</v>
      </c>
      <c r="BW946" s="354">
        <v>-13.55</v>
      </c>
      <c r="BX946" s="354">
        <v>6.66</v>
      </c>
      <c r="BY946" s="354">
        <v>11.1</v>
      </c>
      <c r="BZ946" s="354">
        <v>10.45959595959596</v>
      </c>
      <c r="CA946" s="354">
        <v>48.84</v>
      </c>
      <c r="CB946" s="354">
        <v>0.65476852800796459</v>
      </c>
      <c r="CC946" s="354">
        <v>2.79449332954868</v>
      </c>
      <c r="CD946" s="354">
        <v>0.95</v>
      </c>
      <c r="CE946" s="354">
        <v>0.98</v>
      </c>
      <c r="CF946" s="354">
        <v>1.1299999999999999</v>
      </c>
      <c r="CG946" s="354">
        <v>0.78</v>
      </c>
      <c r="CH946" s="353" t="s">
        <v>100</v>
      </c>
      <c r="CI946" s="355">
        <v>1415.9</v>
      </c>
    </row>
    <row r="947" spans="1:87" ht="13.5" thickBot="1">
      <c r="A947" s="353" t="s">
        <v>2122</v>
      </c>
      <c r="B947" s="353" t="s">
        <v>2123</v>
      </c>
      <c r="C947" s="353" t="s">
        <v>96</v>
      </c>
      <c r="D947" s="353" t="s">
        <v>197</v>
      </c>
      <c r="E947" s="353" t="s">
        <v>198</v>
      </c>
      <c r="F947" s="353" t="s">
        <v>99</v>
      </c>
      <c r="G947" s="353">
        <v>12</v>
      </c>
      <c r="H947" s="353">
        <v>202112</v>
      </c>
      <c r="I947" s="353">
        <v>20221107</v>
      </c>
      <c r="J947" s="353">
        <v>20230228</v>
      </c>
      <c r="K947" s="354">
        <v>15423.79</v>
      </c>
      <c r="L947" s="354">
        <v>45.3</v>
      </c>
      <c r="M947" s="354">
        <v>340</v>
      </c>
      <c r="N947" s="354">
        <v>1.51</v>
      </c>
      <c r="O947" s="354">
        <v>3.52</v>
      </c>
      <c r="P947" s="354">
        <v>2.44</v>
      </c>
      <c r="Q947" s="354">
        <v>2.36</v>
      </c>
      <c r="R947" s="354">
        <v>-8.52</v>
      </c>
      <c r="S947" s="354">
        <v>-7.38</v>
      </c>
      <c r="T947" s="354">
        <v>-4.28</v>
      </c>
      <c r="U947" s="354">
        <v>11.22</v>
      </c>
      <c r="V947" s="354">
        <v>5.03</v>
      </c>
      <c r="W947" s="354">
        <v>11.71</v>
      </c>
      <c r="X947" s="354">
        <v>9.8800000000000008</v>
      </c>
      <c r="Y947" s="374">
        <f t="shared" si="32"/>
        <v>1.3280318091451293</v>
      </c>
      <c r="Z947" s="374">
        <f t="shared" si="33"/>
        <v>-0.15627668659265581</v>
      </c>
      <c r="AA947" s="354">
        <v>47.29</v>
      </c>
      <c r="AB947" s="354">
        <v>7</v>
      </c>
      <c r="AC947" s="354">
        <v>4.04</v>
      </c>
      <c r="AD947" s="354">
        <v>3.87</v>
      </c>
      <c r="AE947" s="354">
        <v>4.59</v>
      </c>
      <c r="AF947" s="354">
        <v>0.55000000000000004</v>
      </c>
      <c r="AG947" s="354">
        <v>53.703951191167917</v>
      </c>
      <c r="AH947" s="354">
        <v>10.820453224869262</v>
      </c>
      <c r="AI947" s="354">
        <v>9.9084834398605484</v>
      </c>
      <c r="AJ947" s="354">
        <v>6.2199302730970363</v>
      </c>
      <c r="AK947" s="354">
        <v>4.5778953232663833</v>
      </c>
      <c r="AL947" s="354">
        <v>5.95</v>
      </c>
      <c r="AM947" s="354">
        <v>1.31</v>
      </c>
      <c r="AN947" s="354">
        <v>0.83</v>
      </c>
      <c r="AO947" s="354">
        <v>1.042045777905209</v>
      </c>
      <c r="AP947" s="354">
        <v>2.7914486116746855</v>
      </c>
      <c r="AQ947" s="354">
        <v>5.647885060841519</v>
      </c>
      <c r="AR947" s="354">
        <v>8.9972030454481757</v>
      </c>
      <c r="AS947" s="354">
        <v>2.041836141778036</v>
      </c>
      <c r="AT947" s="354">
        <v>34.47</v>
      </c>
      <c r="AU947" s="354">
        <v>13.84</v>
      </c>
      <c r="AV947" s="354">
        <v>42.34</v>
      </c>
      <c r="AW947" s="354">
        <v>12357.4</v>
      </c>
      <c r="AX947" s="354">
        <v>19149.669999999998</v>
      </c>
      <c r="AY947" s="374">
        <v>0.42338482094520657</v>
      </c>
      <c r="AZ947" s="374">
        <v>1.4479807836661165</v>
      </c>
      <c r="BA947" s="374">
        <v>4.9784451441026887</v>
      </c>
      <c r="BB947" s="374">
        <v>1.433996361721483</v>
      </c>
      <c r="BC947" s="374">
        <v>4.9784451441026887</v>
      </c>
      <c r="BD947" s="354">
        <v>35.270000000000003</v>
      </c>
      <c r="BE947" s="374">
        <v>0.27608658841008776</v>
      </c>
      <c r="BF947" s="374">
        <v>0.15890705532989727</v>
      </c>
      <c r="BG947" s="354">
        <v>27.32</v>
      </c>
      <c r="BH947" s="354">
        <v>6.88</v>
      </c>
      <c r="BI947" s="354">
        <v>17.54</v>
      </c>
      <c r="BJ947" s="354">
        <v>4.71</v>
      </c>
      <c r="BK947" s="374">
        <v>-0.37226213165225042</v>
      </c>
      <c r="BL947" s="374">
        <v>-6.8683087276642019E-2</v>
      </c>
      <c r="BM947" s="354">
        <v>1.32</v>
      </c>
      <c r="BN947" s="354">
        <v>0.85</v>
      </c>
      <c r="BO947" s="374">
        <v>5.1938674685855439E-2</v>
      </c>
      <c r="BP947" s="374">
        <v>0.23854614693274387</v>
      </c>
      <c r="BQ947" s="374">
        <v>0.13712368326933502</v>
      </c>
      <c r="BR947" s="354">
        <v>2393.9</v>
      </c>
      <c r="BS947" s="354">
        <v>3278.7</v>
      </c>
      <c r="BT947" s="354">
        <v>2809.23</v>
      </c>
      <c r="BU947" s="354">
        <v>3382.2</v>
      </c>
      <c r="BV947" s="354">
        <v>1630.6</v>
      </c>
      <c r="BW947" s="354">
        <v>144.80000000000001</v>
      </c>
      <c r="BX947" s="354">
        <v>20.149999999999999</v>
      </c>
      <c r="BY947" s="354">
        <v>22.03</v>
      </c>
      <c r="BZ947" s="354">
        <v>29.437390797903319</v>
      </c>
      <c r="CA947" s="354">
        <v>22.1</v>
      </c>
      <c r="CB947" s="354">
        <v>0.49929600300372051</v>
      </c>
      <c r="CC947" s="354">
        <v>0.52883890788939769</v>
      </c>
      <c r="CD947" s="354">
        <v>0.28000000000000003</v>
      </c>
      <c r="CE947" s="354">
        <v>1.34</v>
      </c>
      <c r="CF947" s="354">
        <v>0.54</v>
      </c>
      <c r="CG947" s="354">
        <v>0.22</v>
      </c>
      <c r="CH947" s="353" t="s">
        <v>100</v>
      </c>
      <c r="CI947" s="355">
        <v>10748.5</v>
      </c>
    </row>
    <row r="948" spans="1:87" ht="13.5" thickBot="1">
      <c r="A948" s="353" t="s">
        <v>2124</v>
      </c>
      <c r="B948" s="353" t="s">
        <v>2125</v>
      </c>
      <c r="C948" s="353" t="s">
        <v>96</v>
      </c>
      <c r="D948" s="353" t="s">
        <v>197</v>
      </c>
      <c r="E948" s="353" t="s">
        <v>590</v>
      </c>
      <c r="F948" s="353" t="s">
        <v>105</v>
      </c>
      <c r="G948" s="353">
        <v>12</v>
      </c>
      <c r="H948" s="353">
        <v>202112</v>
      </c>
      <c r="I948" s="353">
        <v>20221103</v>
      </c>
      <c r="J948" s="353">
        <v>20230223</v>
      </c>
      <c r="K948" s="354">
        <v>5196.6899999999996</v>
      </c>
      <c r="L948" s="354">
        <v>29.27</v>
      </c>
      <c r="M948" s="354">
        <v>178</v>
      </c>
      <c r="N948" s="354">
        <v>2.64</v>
      </c>
      <c r="O948" s="354">
        <v>0.3</v>
      </c>
      <c r="P948" s="354">
        <v>0.16</v>
      </c>
      <c r="Q948" s="354">
        <v>0.18</v>
      </c>
      <c r="R948" s="354">
        <v>20</v>
      </c>
      <c r="S948" s="354">
        <v>19.440000000000001</v>
      </c>
      <c r="T948" s="354">
        <v>21.46</v>
      </c>
      <c r="U948" s="354">
        <v>1.46</v>
      </c>
      <c r="V948" s="354">
        <v>0.84</v>
      </c>
      <c r="W948" s="354">
        <v>1.41</v>
      </c>
      <c r="X948" s="354">
        <v>1.0900000000000001</v>
      </c>
      <c r="Y948" s="374">
        <f t="shared" si="32"/>
        <v>0.6785714285714286</v>
      </c>
      <c r="Z948" s="374">
        <f t="shared" si="33"/>
        <v>-0.22695035460992896</v>
      </c>
      <c r="AA948" s="354"/>
      <c r="AB948" s="354">
        <v>16.260000000000002</v>
      </c>
      <c r="AC948" s="354">
        <v>18.29</v>
      </c>
      <c r="AD948" s="354">
        <v>20.8</v>
      </c>
      <c r="AE948" s="354">
        <v>26.85</v>
      </c>
      <c r="AF948" s="354">
        <v>1.28</v>
      </c>
      <c r="AG948" s="354">
        <v>3.0212022836916499</v>
      </c>
      <c r="AH948" s="354">
        <v>1.5349520637460119</v>
      </c>
      <c r="AI948" s="354">
        <v>1.9594363827039143</v>
      </c>
      <c r="AJ948" s="354">
        <v>0.53326196589235075</v>
      </c>
      <c r="AK948" s="354">
        <v>14.60113747633887</v>
      </c>
      <c r="AL948" s="354">
        <v>29.94</v>
      </c>
      <c r="AM948" s="354">
        <v>4.18</v>
      </c>
      <c r="AN948" s="354">
        <v>9.74</v>
      </c>
      <c r="AO948" s="354">
        <v>9.9376930308563978</v>
      </c>
      <c r="AP948" s="354">
        <v>14.010163222980816</v>
      </c>
      <c r="AQ948" s="354">
        <v>15.322661732971792</v>
      </c>
      <c r="AR948" s="354">
        <v>56.302123158565607</v>
      </c>
      <c r="AS948" s="354">
        <v>7.1611592158094588</v>
      </c>
      <c r="AT948" s="354">
        <v>7</v>
      </c>
      <c r="AU948" s="354"/>
      <c r="AV948" s="354">
        <v>147.15</v>
      </c>
      <c r="AW948" s="354">
        <v>331.95</v>
      </c>
      <c r="AX948" s="354">
        <v>515.87</v>
      </c>
      <c r="AY948" s="374">
        <v>0</v>
      </c>
      <c r="AZ948" s="374">
        <v>7.187262313860252</v>
      </c>
      <c r="BA948" s="374">
        <v>5.764573667982595</v>
      </c>
      <c r="BB948" s="374">
        <v>3.8888888888888888</v>
      </c>
      <c r="BC948" s="374">
        <v>5.764573667982595</v>
      </c>
      <c r="BD948" s="354">
        <v>24.79</v>
      </c>
      <c r="BE948" s="374">
        <v>0.16412238651239869</v>
      </c>
      <c r="BF948" s="374">
        <v>0.12378526577749842</v>
      </c>
      <c r="BG948" s="354">
        <v>15.5</v>
      </c>
      <c r="BH948" s="354"/>
      <c r="BI948" s="354">
        <v>13.7</v>
      </c>
      <c r="BJ948" s="354"/>
      <c r="BK948" s="374">
        <v>-0.72784930881171117</v>
      </c>
      <c r="BL948" s="374">
        <v>-0.47205525578674629</v>
      </c>
      <c r="BM948" s="354">
        <v>0</v>
      </c>
      <c r="BN948" s="354"/>
      <c r="BO948" s="374">
        <v>0</v>
      </c>
      <c r="BP948" s="374">
        <v>5.3650893524851875E-2</v>
      </c>
      <c r="BQ948" s="374">
        <v>1.8639006147932569E-2</v>
      </c>
      <c r="BR948" s="354">
        <v>169.1</v>
      </c>
      <c r="BS948" s="354">
        <v>193.48</v>
      </c>
      <c r="BT948" s="354">
        <v>173.84</v>
      </c>
      <c r="BU948" s="354">
        <v>675.48</v>
      </c>
      <c r="BV948" s="354">
        <v>135.04</v>
      </c>
      <c r="BW948" s="354">
        <v>718.73</v>
      </c>
      <c r="BX948" s="354">
        <v>50.81</v>
      </c>
      <c r="BY948" s="354">
        <v>52.44</v>
      </c>
      <c r="BZ948" s="354">
        <v>49.98890809564967</v>
      </c>
      <c r="CA948" s="354">
        <v>35.29</v>
      </c>
      <c r="CB948" s="354">
        <v>0.43251984092543172</v>
      </c>
      <c r="CC948" s="354">
        <v>0.6597204050400044</v>
      </c>
      <c r="CD948" s="354">
        <v>0.55000000000000004</v>
      </c>
      <c r="CE948" s="354">
        <v>18.149999999999999</v>
      </c>
      <c r="CF948" s="354">
        <v>20.79</v>
      </c>
      <c r="CG948" s="354">
        <v>19.940000000000001</v>
      </c>
      <c r="CH948" s="353" t="s">
        <v>100</v>
      </c>
      <c r="CI948" s="355">
        <v>1008.73</v>
      </c>
    </row>
    <row r="949" spans="1:87" ht="13.5" thickBot="1">
      <c r="A949" s="353" t="s">
        <v>2126</v>
      </c>
      <c r="B949" s="353" t="s">
        <v>2127</v>
      </c>
      <c r="C949" s="353" t="s">
        <v>96</v>
      </c>
      <c r="D949" s="353" t="s">
        <v>116</v>
      </c>
      <c r="E949" s="353" t="s">
        <v>1018</v>
      </c>
      <c r="F949" s="353" t="s">
        <v>99</v>
      </c>
      <c r="G949" s="353">
        <v>12</v>
      </c>
      <c r="H949" s="353">
        <v>202112</v>
      </c>
      <c r="I949" s="353">
        <v>20221101</v>
      </c>
      <c r="J949" s="353">
        <v>20230201</v>
      </c>
      <c r="K949" s="354">
        <v>51960.43</v>
      </c>
      <c r="L949" s="354">
        <v>110.87</v>
      </c>
      <c r="M949" s="354">
        <v>468.66</v>
      </c>
      <c r="N949" s="354">
        <v>1.61</v>
      </c>
      <c r="O949" s="354">
        <v>6.8</v>
      </c>
      <c r="P949" s="354">
        <v>6.02</v>
      </c>
      <c r="Q949" s="354">
        <v>3.63</v>
      </c>
      <c r="R949" s="354">
        <v>14.85</v>
      </c>
      <c r="S949" s="354">
        <v>15.7</v>
      </c>
      <c r="T949" s="354">
        <v>60.05</v>
      </c>
      <c r="U949" s="354">
        <v>21.21</v>
      </c>
      <c r="V949" s="354">
        <v>1.69</v>
      </c>
      <c r="W949" s="354">
        <v>25.41</v>
      </c>
      <c r="X949" s="354">
        <v>14.96</v>
      </c>
      <c r="Y949" s="374">
        <f t="shared" si="32"/>
        <v>14.035502958579881</v>
      </c>
      <c r="Z949" s="374">
        <f t="shared" si="33"/>
        <v>-0.41125541125541121</v>
      </c>
      <c r="AA949" s="354">
        <v>-0.56999999999999995</v>
      </c>
      <c r="AB949" s="354">
        <v>23.31</v>
      </c>
      <c r="AC949" s="354">
        <v>5.23</v>
      </c>
      <c r="AD949" s="354">
        <v>4.3600000000000003</v>
      </c>
      <c r="AE949" s="354">
        <v>7.41</v>
      </c>
      <c r="AF949" s="354">
        <v>0.19</v>
      </c>
      <c r="AG949" s="354">
        <v>352.29327902240328</v>
      </c>
      <c r="AH949" s="354">
        <v>24.376782077393074</v>
      </c>
      <c r="AI949" s="354">
        <v>31.879837067209778</v>
      </c>
      <c r="AJ949" s="354">
        <v>27.450101832993891</v>
      </c>
      <c r="AK949" s="354">
        <v>3.4426148342170828</v>
      </c>
      <c r="AL949" s="354">
        <v>13.63</v>
      </c>
      <c r="AM949" s="354">
        <v>1.58</v>
      </c>
      <c r="AN949" s="354">
        <v>0.3</v>
      </c>
      <c r="AO949" s="354">
        <v>0.43015938627324024</v>
      </c>
      <c r="AP949" s="354">
        <v>3.6943175611935857</v>
      </c>
      <c r="AQ949" s="354">
        <v>4.7535456462020056</v>
      </c>
      <c r="AR949" s="354">
        <v>5.5206447544146018</v>
      </c>
      <c r="AS949" s="354">
        <v>22.678207739307535</v>
      </c>
      <c r="AT949" s="354">
        <v>70</v>
      </c>
      <c r="AU949" s="354">
        <v>10.23</v>
      </c>
      <c r="AV949" s="354">
        <v>75.180000000000007</v>
      </c>
      <c r="AW949" s="354">
        <v>120930</v>
      </c>
      <c r="AX949" s="354">
        <v>171499.8</v>
      </c>
      <c r="AY949" s="374">
        <v>0.71947147422576996</v>
      </c>
      <c r="AZ949" s="374">
        <v>1.9910441685324649</v>
      </c>
      <c r="BA949" s="374">
        <v>1.3511063934024661</v>
      </c>
      <c r="BB949" s="374">
        <v>2.0039267015706805</v>
      </c>
      <c r="BC949" s="374">
        <v>1.3511063934024661</v>
      </c>
      <c r="BD949" s="354">
        <v>34.82</v>
      </c>
      <c r="BE949" s="374">
        <v>0.27066393682363266</v>
      </c>
      <c r="BF949" s="374">
        <v>0.13344259370749437</v>
      </c>
      <c r="BG949" s="354">
        <v>19.100000000000001</v>
      </c>
      <c r="BH949" s="354">
        <v>4.49</v>
      </c>
      <c r="BI949" s="354">
        <v>12.33</v>
      </c>
      <c r="BJ949" s="354">
        <v>3.16</v>
      </c>
      <c r="BK949" s="374">
        <v>-0.13895099980834344</v>
      </c>
      <c r="BL949" s="374">
        <v>-1.2573998705022665E-2</v>
      </c>
      <c r="BM949" s="354">
        <v>2.71</v>
      </c>
      <c r="BN949" s="354">
        <v>3.88</v>
      </c>
      <c r="BO949" s="374">
        <v>0.10214637814353748</v>
      </c>
      <c r="BP949" s="374">
        <v>0.22211190958900295</v>
      </c>
      <c r="BQ949" s="374">
        <v>0.25011482307967098</v>
      </c>
      <c r="BR949" s="354">
        <v>2817</v>
      </c>
      <c r="BS949" s="354">
        <v>6260</v>
      </c>
      <c r="BT949" s="354">
        <v>5006</v>
      </c>
      <c r="BU949" s="354">
        <v>24968</v>
      </c>
      <c r="BV949" s="354">
        <v>9738</v>
      </c>
      <c r="BW949" s="354">
        <v>199.1</v>
      </c>
      <c r="BX949" s="354">
        <v>6.82</v>
      </c>
      <c r="BY949" s="354">
        <v>6.37</v>
      </c>
      <c r="BZ949" s="354">
        <v>15.539882451721242</v>
      </c>
      <c r="CA949" s="354">
        <v>44.78</v>
      </c>
      <c r="CB949" s="354">
        <v>0.62344192476642812</v>
      </c>
      <c r="CC949" s="354">
        <v>1.0188173377687304</v>
      </c>
      <c r="CD949" s="354">
        <v>0.78</v>
      </c>
      <c r="CE949" s="354">
        <v>1.66</v>
      </c>
      <c r="CF949" s="354">
        <v>1.25</v>
      </c>
      <c r="CG949" s="354">
        <v>0.64</v>
      </c>
      <c r="CH949" s="353" t="s">
        <v>100</v>
      </c>
      <c r="CI949" s="355">
        <v>32616</v>
      </c>
    </row>
    <row r="950" spans="1:87" ht="13.5" thickBot="1">
      <c r="A950" s="353" t="s">
        <v>2128</v>
      </c>
      <c r="B950" s="353" t="s">
        <v>2129</v>
      </c>
      <c r="C950" s="353" t="s">
        <v>96</v>
      </c>
      <c r="D950" s="353" t="s">
        <v>116</v>
      </c>
      <c r="E950" s="353" t="s">
        <v>957</v>
      </c>
      <c r="F950" s="353" t="s">
        <v>105</v>
      </c>
      <c r="G950" s="353">
        <v>12</v>
      </c>
      <c r="H950" s="353">
        <v>202112</v>
      </c>
      <c r="I950" s="353">
        <v>20221101</v>
      </c>
      <c r="J950" s="353">
        <v>20230201</v>
      </c>
      <c r="K950" s="354">
        <v>32224.16</v>
      </c>
      <c r="L950" s="354">
        <v>32.119999999999997</v>
      </c>
      <c r="M950" s="354">
        <v>1003</v>
      </c>
      <c r="N950" s="354">
        <v>1.47</v>
      </c>
      <c r="O950" s="354">
        <v>0.81</v>
      </c>
      <c r="P950" s="354">
        <v>0.85</v>
      </c>
      <c r="Q950" s="354">
        <v>0.82</v>
      </c>
      <c r="R950" s="354">
        <v>18.52</v>
      </c>
      <c r="S950" s="354">
        <v>2.4700000000000002</v>
      </c>
      <c r="T950" s="354">
        <v>6.57</v>
      </c>
      <c r="U950" s="354">
        <v>3.35</v>
      </c>
      <c r="V950" s="354">
        <v>2.83</v>
      </c>
      <c r="W950" s="354">
        <v>3.71</v>
      </c>
      <c r="X950" s="354">
        <v>3.45</v>
      </c>
      <c r="Y950" s="374">
        <f t="shared" si="32"/>
        <v>0.31095406360424027</v>
      </c>
      <c r="Z950" s="374">
        <f t="shared" si="33"/>
        <v>-7.0080862533692612E-2</v>
      </c>
      <c r="AA950" s="354">
        <v>16.420000000000002</v>
      </c>
      <c r="AB950" s="354"/>
      <c r="AC950" s="354">
        <v>9.59</v>
      </c>
      <c r="AD950" s="354">
        <v>8.66</v>
      </c>
      <c r="AE950" s="354">
        <v>9.3000000000000007</v>
      </c>
      <c r="AF950" s="354"/>
      <c r="AG950" s="354">
        <v>10.528712871287128</v>
      </c>
      <c r="AH950" s="354">
        <v>3.8970297029702969</v>
      </c>
      <c r="AI950" s="354">
        <v>4.8425742574257429</v>
      </c>
      <c r="AJ950" s="354">
        <v>4.3128712871287131</v>
      </c>
      <c r="AK950" s="354">
        <v>6.6452259251686767</v>
      </c>
      <c r="AL950" s="354">
        <v>7.39</v>
      </c>
      <c r="AM950" s="354">
        <v>2.67</v>
      </c>
      <c r="AN950" s="354">
        <v>2.76</v>
      </c>
      <c r="AO950" s="354">
        <v>4.9806093661839386</v>
      </c>
      <c r="AP950" s="354">
        <v>10.90687808896211</v>
      </c>
      <c r="AQ950" s="354">
        <v>10.828828460437538</v>
      </c>
      <c r="AR950" s="354">
        <v>12.158815426997243</v>
      </c>
      <c r="AS950" s="354">
        <v>0.1198019801980198</v>
      </c>
      <c r="AT950" s="354">
        <v>12.04</v>
      </c>
      <c r="AU950" s="354">
        <v>21.08</v>
      </c>
      <c r="AV950" s="354">
        <v>32.47</v>
      </c>
      <c r="AW950" s="354">
        <v>10027</v>
      </c>
      <c r="AX950" s="354">
        <v>11459.92</v>
      </c>
      <c r="AY950" s="374">
        <v>0.1611690516614116</v>
      </c>
      <c r="AZ950" s="374">
        <v>5.2736111111111112</v>
      </c>
      <c r="BA950" s="374">
        <v>17.919431279620852</v>
      </c>
      <c r="BB950" s="374">
        <v>4.5750000000000002</v>
      </c>
      <c r="BC950" s="374">
        <v>17.919431279620852</v>
      </c>
      <c r="BD950" s="354">
        <v>30.6</v>
      </c>
      <c r="BE950" s="374">
        <v>0.14729985291027528</v>
      </c>
      <c r="BF950" s="374">
        <v>0.1122134793020869</v>
      </c>
      <c r="BG950" s="354">
        <v>11.19</v>
      </c>
      <c r="BH950" s="354">
        <v>7.85</v>
      </c>
      <c r="BI950" s="354">
        <v>9.9600000000000009</v>
      </c>
      <c r="BJ950" s="354">
        <v>7.23</v>
      </c>
      <c r="BK950" s="374">
        <v>-0.14107544469433653</v>
      </c>
      <c r="BL950" s="374">
        <v>-6.4886214030468306E-2</v>
      </c>
      <c r="BM950" s="354">
        <v>9.65</v>
      </c>
      <c r="BN950" s="354">
        <v>9.9600000000000009</v>
      </c>
      <c r="BO950" s="374">
        <v>0.74159044715447164</v>
      </c>
      <c r="BP950" s="374">
        <v>0.12110098517620564</v>
      </c>
      <c r="BQ950" s="374">
        <v>0.13402334639927635</v>
      </c>
      <c r="BR950" s="354">
        <v>3898</v>
      </c>
      <c r="BS950" s="354">
        <v>5255</v>
      </c>
      <c r="BT950" s="354">
        <v>4434</v>
      </c>
      <c r="BU950" s="354">
        <v>18072</v>
      </c>
      <c r="BV950" s="354">
        <v>3077</v>
      </c>
      <c r="BW950" s="354">
        <v>527.36</v>
      </c>
      <c r="BX950" s="354">
        <v>33.869999999999997</v>
      </c>
      <c r="BY950" s="354">
        <v>30.43</v>
      </c>
      <c r="BZ950" s="354">
        <v>5.7729411764705878</v>
      </c>
      <c r="CA950" s="354">
        <v>60.92</v>
      </c>
      <c r="CB950" s="354">
        <v>0.61903831118060981</v>
      </c>
      <c r="CC950" s="354">
        <v>4.2137561779242176</v>
      </c>
      <c r="CD950" s="354">
        <v>1.56</v>
      </c>
      <c r="CE950" s="354">
        <v>0.78</v>
      </c>
      <c r="CF950" s="354">
        <v>0.41</v>
      </c>
      <c r="CG950" s="354">
        <v>0.21</v>
      </c>
      <c r="CH950" s="353">
        <v>611</v>
      </c>
      <c r="CI950" s="355">
        <v>11441</v>
      </c>
    </row>
    <row r="951" spans="1:87" ht="13.5" thickBot="1">
      <c r="A951" s="353" t="s">
        <v>2130</v>
      </c>
      <c r="B951" s="353" t="s">
        <v>2131</v>
      </c>
      <c r="C951" s="353" t="s">
        <v>96</v>
      </c>
      <c r="D951" s="353" t="s">
        <v>123</v>
      </c>
      <c r="E951" s="353" t="s">
        <v>344</v>
      </c>
      <c r="F951" s="353" t="s">
        <v>105</v>
      </c>
      <c r="G951" s="353">
        <v>12</v>
      </c>
      <c r="H951" s="353">
        <v>202112</v>
      </c>
      <c r="I951" s="353">
        <v>20221027</v>
      </c>
      <c r="J951" s="353">
        <v>20230202</v>
      </c>
      <c r="K951" s="354">
        <v>6948.76</v>
      </c>
      <c r="L951" s="354">
        <v>11.62</v>
      </c>
      <c r="M951" s="354">
        <v>598</v>
      </c>
      <c r="N951" s="354">
        <v>0.84</v>
      </c>
      <c r="O951" s="354">
        <v>0.45</v>
      </c>
      <c r="P951" s="354">
        <v>0.43</v>
      </c>
      <c r="Q951" s="354">
        <v>0.44</v>
      </c>
      <c r="R951" s="354">
        <v>0</v>
      </c>
      <c r="S951" s="354">
        <v>2.2200000000000002</v>
      </c>
      <c r="T951" s="354">
        <v>1.1000000000000001</v>
      </c>
      <c r="U951" s="354">
        <v>1.85</v>
      </c>
      <c r="V951" s="354">
        <v>1.75</v>
      </c>
      <c r="W951" s="354">
        <v>1.81</v>
      </c>
      <c r="X951" s="354">
        <v>1.78</v>
      </c>
      <c r="Y951" s="374">
        <f t="shared" si="32"/>
        <v>3.4285714285714253E-2</v>
      </c>
      <c r="Z951" s="374">
        <f t="shared" si="33"/>
        <v>-1.6574585635359185E-2</v>
      </c>
      <c r="AA951" s="354">
        <v>7.72</v>
      </c>
      <c r="AB951" s="354">
        <v>10</v>
      </c>
      <c r="AC951" s="354">
        <v>6.28</v>
      </c>
      <c r="AD951" s="354">
        <v>6.41</v>
      </c>
      <c r="AE951" s="354">
        <v>6.52</v>
      </c>
      <c r="AF951" s="354">
        <v>0.64</v>
      </c>
      <c r="AG951" s="354">
        <v>2.6239573942368692</v>
      </c>
      <c r="AH951" s="354">
        <v>2.0862249156900066</v>
      </c>
      <c r="AI951" s="354">
        <v>1.3223880597014923</v>
      </c>
      <c r="AJ951" s="354">
        <v>1.3223880597014923</v>
      </c>
      <c r="AK951" s="354">
        <v>8.6132054176072241</v>
      </c>
      <c r="AL951" s="354">
        <v>6.88</v>
      </c>
      <c r="AM951" s="354">
        <v>0.79</v>
      </c>
      <c r="AN951" s="354">
        <v>4.42</v>
      </c>
      <c r="AO951" s="354">
        <v>10.272834348583508</v>
      </c>
      <c r="AP951" s="354">
        <v>8.4515293402058944</v>
      </c>
      <c r="AQ951" s="354">
        <v>20.383940592159416</v>
      </c>
      <c r="AR951" s="354">
        <v>20.383940592159416</v>
      </c>
      <c r="AS951" s="354">
        <v>0.49946742796086679</v>
      </c>
      <c r="AT951" s="354">
        <v>14.75</v>
      </c>
      <c r="AU951" s="354">
        <v>22.29</v>
      </c>
      <c r="AV951" s="354">
        <v>23.65</v>
      </c>
      <c r="AW951" s="354">
        <v>1544.67</v>
      </c>
      <c r="AX951" s="354">
        <v>1553.2</v>
      </c>
      <c r="AY951" s="374">
        <v>0.23648896367225461</v>
      </c>
      <c r="AZ951" s="374">
        <v>0.52050295515123424</v>
      </c>
      <c r="BA951" s="374">
        <v>0.25378301385737045</v>
      </c>
      <c r="BB951" s="374">
        <v>0.36281489422625918</v>
      </c>
      <c r="BC951" s="374">
        <v>0.25378301385737045</v>
      </c>
      <c r="BD951" s="354">
        <v>14.26</v>
      </c>
      <c r="BE951" s="374">
        <v>5.8043963692791252E-2</v>
      </c>
      <c r="BF951" s="374">
        <v>6.5618846954769036E-2</v>
      </c>
      <c r="BG951" s="354">
        <v>6.57</v>
      </c>
      <c r="BH951" s="354">
        <v>3.9</v>
      </c>
      <c r="BI951" s="354">
        <v>6.32</v>
      </c>
      <c r="BJ951" s="354">
        <v>3.77</v>
      </c>
      <c r="BK951" s="374">
        <v>0</v>
      </c>
      <c r="BL951" s="374">
        <v>0</v>
      </c>
      <c r="BM951" s="354">
        <v>9.98</v>
      </c>
      <c r="BN951" s="354">
        <v>6.03</v>
      </c>
      <c r="BO951" s="374">
        <v>0.556028255283461</v>
      </c>
      <c r="BP951" s="374">
        <v>0.18316285475768271</v>
      </c>
      <c r="BQ951" s="374">
        <v>0.11610079540838388</v>
      </c>
      <c r="BR951" s="354">
        <v>730.89</v>
      </c>
      <c r="BS951" s="354">
        <v>1081.53</v>
      </c>
      <c r="BT951" s="354">
        <v>1006.66</v>
      </c>
      <c r="BU951" s="354">
        <v>11282.77</v>
      </c>
      <c r="BV951" s="354">
        <v>656.02</v>
      </c>
      <c r="BW951" s="354">
        <v>52.05</v>
      </c>
      <c r="BX951" s="354">
        <v>79.510000000000005</v>
      </c>
      <c r="BY951" s="354">
        <v>79.510000000000005</v>
      </c>
      <c r="BZ951" s="354">
        <v>3.8736352433995407</v>
      </c>
      <c r="CA951" s="354">
        <v>51.76</v>
      </c>
      <c r="CB951" s="354">
        <v>0.53615212732841633</v>
      </c>
      <c r="CC951" s="354">
        <v>4.8803475085571133</v>
      </c>
      <c r="CD951" s="354">
        <v>1.07</v>
      </c>
      <c r="CE951" s="354">
        <v>1.98</v>
      </c>
      <c r="CF951" s="354">
        <v>3.99</v>
      </c>
      <c r="CG951" s="354">
        <v>2.7</v>
      </c>
      <c r="CH951" s="353" t="s">
        <v>100</v>
      </c>
      <c r="CI951" s="355">
        <v>8445.67</v>
      </c>
    </row>
    <row r="952" spans="1:87" ht="13.5" thickBot="1">
      <c r="A952" s="353" t="s">
        <v>2132</v>
      </c>
      <c r="B952" s="353" t="s">
        <v>2133</v>
      </c>
      <c r="C952" s="353" t="s">
        <v>108</v>
      </c>
      <c r="D952" s="353" t="s">
        <v>97</v>
      </c>
      <c r="E952" s="353" t="s">
        <v>191</v>
      </c>
      <c r="F952" s="353" t="s">
        <v>99</v>
      </c>
      <c r="G952" s="353">
        <v>12</v>
      </c>
      <c r="H952" s="353">
        <v>202112</v>
      </c>
      <c r="I952" s="353">
        <v>20221027</v>
      </c>
      <c r="J952" s="353">
        <v>20230209</v>
      </c>
      <c r="K952" s="354">
        <v>17523.45</v>
      </c>
      <c r="L952" s="354">
        <v>373.3</v>
      </c>
      <c r="M952" s="354">
        <v>47</v>
      </c>
      <c r="N952" s="354">
        <v>1.1100000000000001</v>
      </c>
      <c r="O952" s="354">
        <v>3.49</v>
      </c>
      <c r="P952" s="354">
        <v>3.13</v>
      </c>
      <c r="Q952" s="354">
        <v>2.91</v>
      </c>
      <c r="R952" s="354">
        <v>1.1499999999999999</v>
      </c>
      <c r="S952" s="354">
        <v>10.54</v>
      </c>
      <c r="T952" s="354">
        <v>8.3699999999999992</v>
      </c>
      <c r="U952" s="354">
        <v>8.3000000000000007</v>
      </c>
      <c r="V952" s="354">
        <v>7.2</v>
      </c>
      <c r="W952" s="354">
        <v>12.37</v>
      </c>
      <c r="X952" s="354">
        <v>13.07</v>
      </c>
      <c r="Y952" s="374">
        <f t="shared" si="32"/>
        <v>0.71805555555555545</v>
      </c>
      <c r="Z952" s="374">
        <f t="shared" si="33"/>
        <v>5.6588520614389681E-2</v>
      </c>
      <c r="AA952" s="354">
        <v>31.48</v>
      </c>
      <c r="AB952" s="354">
        <v>25</v>
      </c>
      <c r="AC952" s="354">
        <v>32.89</v>
      </c>
      <c r="AD952" s="354">
        <v>30.18</v>
      </c>
      <c r="AE952" s="354">
        <v>28.56</v>
      </c>
      <c r="AF952" s="354">
        <v>1.21</v>
      </c>
      <c r="AG952" s="354">
        <v>35.675329389907965</v>
      </c>
      <c r="AH952" s="354">
        <v>8.3549296376177153</v>
      </c>
      <c r="AI952" s="354">
        <v>4.7551090136453906</v>
      </c>
      <c r="AJ952" s="354">
        <v>3.397018941254351</v>
      </c>
      <c r="AK952" s="354">
        <v>77.186453338243282</v>
      </c>
      <c r="AL952" s="354">
        <v>65.67</v>
      </c>
      <c r="AM952" s="354">
        <v>11.41</v>
      </c>
      <c r="AN952" s="354">
        <v>10.49</v>
      </c>
      <c r="AO952" s="354">
        <v>10.098787213283533</v>
      </c>
      <c r="AP952" s="354">
        <v>32.651025448985912</v>
      </c>
      <c r="AQ952" s="354">
        <v>75.766414447832517</v>
      </c>
      <c r="AR952" s="354">
        <v>106.05697716229044</v>
      </c>
      <c r="AS952" s="354">
        <v>15.71776036216874</v>
      </c>
      <c r="AT952" s="354">
        <v>32.72</v>
      </c>
      <c r="AU952" s="354">
        <v>28.75</v>
      </c>
      <c r="AV952" s="354">
        <v>43.03</v>
      </c>
      <c r="AW952" s="354">
        <v>1207.8</v>
      </c>
      <c r="AX952" s="354">
        <v>1794.23</v>
      </c>
      <c r="AY952" s="374">
        <v>0.43027430807198042</v>
      </c>
      <c r="AZ952" s="374">
        <v>0.4723832699619771</v>
      </c>
      <c r="BA952" s="374">
        <v>0.65164713435127952</v>
      </c>
      <c r="BB952" s="374">
        <v>0.434551262255504</v>
      </c>
      <c r="BC952" s="374">
        <v>0.65164713435127952</v>
      </c>
      <c r="BD952" s="354">
        <v>29.06</v>
      </c>
      <c r="BE952" s="374">
        <v>0.28560881289426565</v>
      </c>
      <c r="BF952" s="374">
        <v>0.20259359234391092</v>
      </c>
      <c r="BG952" s="354">
        <v>29.06</v>
      </c>
      <c r="BH952" s="354">
        <v>18.809999999999999</v>
      </c>
      <c r="BI952" s="354">
        <v>22.88</v>
      </c>
      <c r="BJ952" s="354">
        <v>15</v>
      </c>
      <c r="BK952" s="374">
        <v>-0.28560650628488798</v>
      </c>
      <c r="BL952" s="374">
        <v>-3.8068045778863191E-2</v>
      </c>
      <c r="BM952" s="354">
        <v>0.8</v>
      </c>
      <c r="BN952" s="354">
        <v>0.81</v>
      </c>
      <c r="BO952" s="374">
        <v>0.34111597866342241</v>
      </c>
      <c r="BP952" s="374">
        <v>2.2763615065846704E-2</v>
      </c>
      <c r="BQ952" s="374">
        <v>9.2554258269197352E-3</v>
      </c>
      <c r="BR952" s="354">
        <v>272.22000000000003</v>
      </c>
      <c r="BS952" s="354">
        <v>301.02999999999997</v>
      </c>
      <c r="BT952" s="354">
        <v>262</v>
      </c>
      <c r="BU952" s="354" t="s">
        <v>100</v>
      </c>
      <c r="BV952" s="354">
        <v>242.02</v>
      </c>
      <c r="BW952" s="354">
        <v>47.24</v>
      </c>
      <c r="BX952" s="354">
        <v>23.42</v>
      </c>
      <c r="BY952" s="354">
        <v>24.02</v>
      </c>
      <c r="BZ952" s="354">
        <v>33.671027096959676</v>
      </c>
      <c r="CA952" s="354">
        <v>0</v>
      </c>
      <c r="CB952" s="354">
        <v>0.20738796854425257</v>
      </c>
      <c r="CC952" s="354">
        <v>-0.61195618516798267</v>
      </c>
      <c r="CD952" s="354">
        <v>0</v>
      </c>
      <c r="CE952" s="354">
        <v>4.55</v>
      </c>
      <c r="CF952" s="354">
        <v>3.81</v>
      </c>
      <c r="CG952" s="354">
        <v>3.35</v>
      </c>
      <c r="CH952" s="353" t="s">
        <v>100</v>
      </c>
      <c r="CI952" s="355">
        <v>1243.98</v>
      </c>
    </row>
    <row r="953" spans="1:87" ht="13.5" thickBot="1">
      <c r="A953" s="353" t="s">
        <v>2134</v>
      </c>
      <c r="B953" s="353" t="s">
        <v>2135</v>
      </c>
      <c r="C953" s="353" t="s">
        <v>108</v>
      </c>
      <c r="D953" s="353" t="s">
        <v>176</v>
      </c>
      <c r="E953" s="353" t="s">
        <v>573</v>
      </c>
      <c r="F953" s="353" t="s">
        <v>105</v>
      </c>
      <c r="G953" s="353">
        <v>12</v>
      </c>
      <c r="H953" s="353">
        <v>202112</v>
      </c>
      <c r="I953" s="353">
        <v>20221109</v>
      </c>
      <c r="J953" s="353">
        <v>20230308</v>
      </c>
      <c r="K953" s="354">
        <v>3559.52</v>
      </c>
      <c r="L953" s="354">
        <v>6.53</v>
      </c>
      <c r="M953" s="354">
        <v>545</v>
      </c>
      <c r="N953" s="354">
        <v>1.98</v>
      </c>
      <c r="O953" s="354">
        <v>-0.1</v>
      </c>
      <c r="P953" s="354">
        <v>-0.1</v>
      </c>
      <c r="Q953" s="354">
        <v>-0.1</v>
      </c>
      <c r="R953" s="354">
        <v>0</v>
      </c>
      <c r="S953" s="354">
        <v>27.27</v>
      </c>
      <c r="T953" s="354">
        <v>6.82</v>
      </c>
      <c r="U953" s="354">
        <v>-0.36</v>
      </c>
      <c r="V953" s="354">
        <v>-0.41</v>
      </c>
      <c r="W953" s="354">
        <v>-0.4</v>
      </c>
      <c r="X953" s="354">
        <v>-0.38</v>
      </c>
      <c r="Y953" s="374">
        <f t="shared" si="32"/>
        <v>-2.4390243902438935E-2</v>
      </c>
      <c r="Z953" s="374">
        <f t="shared" si="33"/>
        <v>-5.0000000000000044E-2</v>
      </c>
      <c r="AA953" s="354"/>
      <c r="AB953" s="354"/>
      <c r="AC953" s="354"/>
      <c r="AD953" s="354"/>
      <c r="AE953" s="354"/>
      <c r="AF953" s="354"/>
      <c r="AG953" s="354">
        <v>1.2747312879232171</v>
      </c>
      <c r="AH953" s="354">
        <v>-0.35567300788233364</v>
      </c>
      <c r="AI953" s="354">
        <v>-5.0809649043433221E-2</v>
      </c>
      <c r="AJ953" s="354">
        <v>-5.3906243414044694E-2</v>
      </c>
      <c r="AK953" s="354">
        <v>-128.12526995482898</v>
      </c>
      <c r="AL953" s="354"/>
      <c r="AM953" s="354">
        <v>2.37</v>
      </c>
      <c r="AN953" s="354">
        <v>5.09</v>
      </c>
      <c r="AO953" s="354">
        <v>3.3994659733215205</v>
      </c>
      <c r="AP953" s="354">
        <v>-12.338749527351183</v>
      </c>
      <c r="AQ953" s="354">
        <v>-85.2870610210081</v>
      </c>
      <c r="AR953" s="354">
        <v>-80.387824563087108</v>
      </c>
      <c r="AS953" s="354">
        <v>2.9982119244049472</v>
      </c>
      <c r="AT953" s="354">
        <v>2.76</v>
      </c>
      <c r="AU953" s="354"/>
      <c r="AV953" s="354">
        <v>78.16</v>
      </c>
      <c r="AW953" s="354">
        <v>517.16999999999996</v>
      </c>
      <c r="AX953" s="354">
        <v>745.82</v>
      </c>
      <c r="AY953" s="374">
        <v>0.78156821407410471</v>
      </c>
      <c r="AZ953" s="374">
        <v>-2.4370269420274662</v>
      </c>
      <c r="BA953" s="374">
        <v>-2.4405674602331855</v>
      </c>
      <c r="BB953" s="374">
        <v>-1.5349486720468002</v>
      </c>
      <c r="BC953" s="374">
        <v>-2.4405674602331855</v>
      </c>
      <c r="BD953" s="354">
        <v>-12.67</v>
      </c>
      <c r="BE953" s="374">
        <v>-0.12676311374794075</v>
      </c>
      <c r="BF953" s="374">
        <v>-0.11003998410779647</v>
      </c>
      <c r="BG953" s="354">
        <v>-12.67</v>
      </c>
      <c r="BH953" s="354"/>
      <c r="BI953" s="354">
        <v>-10.89</v>
      </c>
      <c r="BJ953" s="354"/>
      <c r="BK953" s="374">
        <v>6.0945006094500612E-2</v>
      </c>
      <c r="BL953" s="374">
        <v>-2.4292134349792444E-3</v>
      </c>
      <c r="BM953" s="354">
        <v>0</v>
      </c>
      <c r="BN953" s="354"/>
      <c r="BO953" s="374">
        <v>0</v>
      </c>
      <c r="BP953" s="374">
        <v>-5.4634870642447562E-2</v>
      </c>
      <c r="BQ953" s="374">
        <v>-8.2805289422495688E-3</v>
      </c>
      <c r="BR953" s="354">
        <v>-164.57</v>
      </c>
      <c r="BS953" s="354">
        <v>-159.87</v>
      </c>
      <c r="BT953" s="354">
        <v>-159.22999999999999</v>
      </c>
      <c r="BU953" s="354" t="s">
        <v>100</v>
      </c>
      <c r="BV953" s="354">
        <v>-163.93</v>
      </c>
      <c r="BW953" s="354">
        <v>-243.7</v>
      </c>
      <c r="BX953" s="354">
        <v>-27.9</v>
      </c>
      <c r="BY953" s="354">
        <v>-27.9</v>
      </c>
      <c r="BZ953" s="354">
        <v>0</v>
      </c>
      <c r="CA953" s="354">
        <v>0</v>
      </c>
      <c r="CB953" s="354">
        <v>0.1477169046270545</v>
      </c>
      <c r="CC953" s="354">
        <v>6.1975395084203377</v>
      </c>
      <c r="CD953" s="354">
        <v>0</v>
      </c>
      <c r="CE953" s="354">
        <v>6.97</v>
      </c>
      <c r="CF953" s="354">
        <v>7.56</v>
      </c>
      <c r="CG953" s="354">
        <v>7.33</v>
      </c>
      <c r="CH953" s="353" t="s">
        <v>100</v>
      </c>
      <c r="CI953" s="355">
        <v>1573.43</v>
      </c>
    </row>
    <row r="954" spans="1:87" ht="13.5" thickBot="1">
      <c r="A954" s="353" t="s">
        <v>2136</v>
      </c>
      <c r="B954" s="353" t="s">
        <v>2137</v>
      </c>
      <c r="C954" s="353" t="s">
        <v>96</v>
      </c>
      <c r="D954" s="353" t="s">
        <v>129</v>
      </c>
      <c r="E954" s="353" t="s">
        <v>130</v>
      </c>
      <c r="F954" s="353" t="s">
        <v>99</v>
      </c>
      <c r="G954" s="353">
        <v>12</v>
      </c>
      <c r="H954" s="353">
        <v>202112</v>
      </c>
      <c r="I954" s="353">
        <v>20221027</v>
      </c>
      <c r="J954" s="353">
        <v>20230202</v>
      </c>
      <c r="K954" s="354">
        <v>277955.46999999997</v>
      </c>
      <c r="L954" s="354">
        <v>109.63</v>
      </c>
      <c r="M954" s="354">
        <v>2535</v>
      </c>
      <c r="N954" s="354">
        <v>0.4</v>
      </c>
      <c r="O954" s="354">
        <v>1.67</v>
      </c>
      <c r="P954" s="354">
        <v>1.54</v>
      </c>
      <c r="Q954" s="354">
        <v>1.71</v>
      </c>
      <c r="R954" s="354">
        <v>10.78</v>
      </c>
      <c r="S954" s="354">
        <v>11.98</v>
      </c>
      <c r="T954" s="354">
        <v>16.07</v>
      </c>
      <c r="U954" s="354">
        <v>7.66</v>
      </c>
      <c r="V954" s="354">
        <v>5.76</v>
      </c>
      <c r="W954" s="354">
        <v>7.38</v>
      </c>
      <c r="X954" s="354">
        <v>7.34</v>
      </c>
      <c r="Y954" s="374">
        <f t="shared" si="32"/>
        <v>0.28125</v>
      </c>
      <c r="Z954" s="374">
        <f t="shared" si="33"/>
        <v>-5.4200542005420349E-3</v>
      </c>
      <c r="AA954" s="354">
        <v>13.86</v>
      </c>
      <c r="AB954" s="354">
        <v>10.36</v>
      </c>
      <c r="AC954" s="354">
        <v>14.31</v>
      </c>
      <c r="AD954" s="354">
        <v>14.85</v>
      </c>
      <c r="AE954" s="354">
        <v>14.94</v>
      </c>
      <c r="AF954" s="354">
        <v>1.43</v>
      </c>
      <c r="AG954" s="354">
        <v>23.282273983418872</v>
      </c>
      <c r="AH954" s="354">
        <v>6.0244769048559021</v>
      </c>
      <c r="AI954" s="354">
        <v>7.7757599684168968</v>
      </c>
      <c r="AJ954" s="354">
        <v>6.0201342281879198</v>
      </c>
      <c r="AK954" s="354">
        <v>14.088012032900082</v>
      </c>
      <c r="AL954" s="354">
        <v>14.98</v>
      </c>
      <c r="AM954" s="354">
        <v>6.24</v>
      </c>
      <c r="AN954" s="354">
        <v>4.71</v>
      </c>
      <c r="AO954" s="354">
        <v>5.0162095160579234</v>
      </c>
      <c r="AP954" s="354">
        <v>13.724237531895152</v>
      </c>
      <c r="AQ954" s="354">
        <v>15.019594841592202</v>
      </c>
      <c r="AR954" s="354">
        <v>19.399694406190569</v>
      </c>
      <c r="AS954" s="354">
        <v>4.4405842874062378</v>
      </c>
      <c r="AT954" s="354">
        <v>17.579999999999998</v>
      </c>
      <c r="AU954" s="354">
        <v>7.17</v>
      </c>
      <c r="AV954" s="354">
        <v>1.48</v>
      </c>
      <c r="AW954" s="354">
        <v>48704</v>
      </c>
      <c r="AX954" s="354">
        <v>59158.59</v>
      </c>
      <c r="AY954" s="374">
        <v>1.4793515856148683E-2</v>
      </c>
      <c r="AZ954" s="374">
        <v>0.84646950615536998</v>
      </c>
      <c r="BA954" s="374">
        <v>0.55593540021218912</v>
      </c>
      <c r="BB954" s="374">
        <v>0.84646972254489117</v>
      </c>
      <c r="BC954" s="374">
        <v>0.55593540021218912</v>
      </c>
      <c r="BD954" s="354">
        <v>46.57</v>
      </c>
      <c r="BE954" s="374">
        <v>0.22054398629925193</v>
      </c>
      <c r="BF954" s="374">
        <v>0.17803600387339144</v>
      </c>
      <c r="BG954" s="354">
        <v>27.25</v>
      </c>
      <c r="BH954" s="354">
        <v>25.52</v>
      </c>
      <c r="BI954" s="354">
        <v>18.239999999999998</v>
      </c>
      <c r="BJ954" s="354">
        <v>15.63</v>
      </c>
      <c r="BK954" s="374">
        <v>-0.22578188464662877</v>
      </c>
      <c r="BL954" s="374">
        <v>-7.5406111167633197E-2</v>
      </c>
      <c r="BM954" s="354">
        <v>2.66</v>
      </c>
      <c r="BN954" s="354">
        <v>3.09</v>
      </c>
      <c r="BO954" s="374">
        <v>0.46477064220183489</v>
      </c>
      <c r="BP954" s="374">
        <v>5.4995453054506385E-2</v>
      </c>
      <c r="BQ954" s="374">
        <v>5.495581019843826E-2</v>
      </c>
      <c r="BR954" s="354">
        <v>13879</v>
      </c>
      <c r="BS954" s="354">
        <v>17093</v>
      </c>
      <c r="BT954" s="354">
        <v>18496</v>
      </c>
      <c r="BU954" s="354">
        <v>30690</v>
      </c>
      <c r="BV954" s="354">
        <v>13049</v>
      </c>
      <c r="BW954" s="354">
        <v>84.65</v>
      </c>
      <c r="BX954" s="354">
        <v>25.88</v>
      </c>
      <c r="BY954" s="354">
        <v>32.979999999999997</v>
      </c>
      <c r="BZ954" s="354">
        <v>19.811965811965813</v>
      </c>
      <c r="CA954" s="354">
        <v>39.01</v>
      </c>
      <c r="CB954" s="354">
        <v>0.58420261297522436</v>
      </c>
      <c r="CC954" s="354">
        <v>0.89413129204360942</v>
      </c>
      <c r="CD954" s="354">
        <v>0.64</v>
      </c>
      <c r="CE954" s="354">
        <v>1.46</v>
      </c>
      <c r="CF954" s="354">
        <v>1.02</v>
      </c>
      <c r="CG954" s="354">
        <v>0.63</v>
      </c>
      <c r="CH954" s="353" t="s">
        <v>100</v>
      </c>
      <c r="CI954" s="355">
        <v>38257</v>
      </c>
    </row>
    <row r="955" spans="1:87" ht="13.5" thickBot="1">
      <c r="A955" s="353" t="s">
        <v>2138</v>
      </c>
      <c r="B955" s="353" t="s">
        <v>2139</v>
      </c>
      <c r="C955" s="353" t="s">
        <v>108</v>
      </c>
      <c r="D955" s="353" t="s">
        <v>129</v>
      </c>
      <c r="E955" s="353" t="s">
        <v>299</v>
      </c>
      <c r="F955" s="353" t="s">
        <v>99</v>
      </c>
      <c r="G955" s="353">
        <v>12</v>
      </c>
      <c r="H955" s="353">
        <v>202112</v>
      </c>
      <c r="I955" s="353">
        <v>20221103</v>
      </c>
      <c r="J955" s="353">
        <v>20230223</v>
      </c>
      <c r="K955" s="354">
        <v>79621.41</v>
      </c>
      <c r="L955" s="354">
        <v>207.25</v>
      </c>
      <c r="M955" s="354">
        <v>384</v>
      </c>
      <c r="N955" s="354">
        <v>1.74</v>
      </c>
      <c r="O955" s="354">
        <v>3.04</v>
      </c>
      <c r="P955" s="354">
        <v>4.79</v>
      </c>
      <c r="Q955" s="354">
        <v>-0.42</v>
      </c>
      <c r="R955" s="354">
        <v>-16.78</v>
      </c>
      <c r="S955" s="354">
        <v>16.440000000000001</v>
      </c>
      <c r="T955" s="354">
        <v>20.04</v>
      </c>
      <c r="U955" s="354">
        <v>27.64</v>
      </c>
      <c r="V955" s="354">
        <v>26.88</v>
      </c>
      <c r="W955" s="354">
        <v>21.5</v>
      </c>
      <c r="X955" s="354">
        <v>4.58</v>
      </c>
      <c r="Y955" s="374">
        <f t="shared" si="32"/>
        <v>-0.20014880952380953</v>
      </c>
      <c r="Z955" s="374">
        <f t="shared" si="33"/>
        <v>-0.78697674418604646</v>
      </c>
      <c r="AA955" s="354"/>
      <c r="AB955" s="354">
        <v>6.51</v>
      </c>
      <c r="AC955" s="354">
        <v>7.5</v>
      </c>
      <c r="AD955" s="354">
        <v>9.64</v>
      </c>
      <c r="AE955" s="354">
        <v>45.22</v>
      </c>
      <c r="AF955" s="354">
        <v>1.48</v>
      </c>
      <c r="AG955" s="354">
        <v>53.684615384615384</v>
      </c>
      <c r="AH955" s="354">
        <v>30.166666666666668</v>
      </c>
      <c r="AI955" s="354">
        <v>16.997435897435896</v>
      </c>
      <c r="AJ955" s="354">
        <v>15.9</v>
      </c>
      <c r="AK955" s="354">
        <v>11.37171519082818</v>
      </c>
      <c r="AL955" s="354">
        <v>6.73</v>
      </c>
      <c r="AM955" s="354">
        <v>4.58</v>
      </c>
      <c r="AN955" s="354">
        <v>3.72</v>
      </c>
      <c r="AO955" s="354">
        <v>3.5161245641686967</v>
      </c>
      <c r="AP955" s="354">
        <v>5.3731187504561708</v>
      </c>
      <c r="AQ955" s="354">
        <v>11.105310001508522</v>
      </c>
      <c r="AR955" s="354">
        <v>11.871810998226092</v>
      </c>
      <c r="AS955" s="354">
        <v>21.405128205128204</v>
      </c>
      <c r="AT955" s="354">
        <v>45.23</v>
      </c>
      <c r="AU955" s="354">
        <v>573.33000000000004</v>
      </c>
      <c r="AV955" s="354">
        <v>2199.12</v>
      </c>
      <c r="AW955" s="354">
        <v>18471</v>
      </c>
      <c r="AX955" s="354">
        <v>19222.04</v>
      </c>
      <c r="AY955" s="374">
        <v>21.991181174889064</v>
      </c>
      <c r="AZ955" s="374">
        <v>17.333272651339108</v>
      </c>
      <c r="BA955" s="374">
        <v>18.422662040191629</v>
      </c>
      <c r="BB955" s="374">
        <v>16.464285714285712</v>
      </c>
      <c r="BC955" s="374">
        <v>18.422662040191629</v>
      </c>
      <c r="BD955" s="354">
        <v>70.03</v>
      </c>
      <c r="BE955" s="374">
        <v>0.68834744662060365</v>
      </c>
      <c r="BF955" s="374">
        <v>0.45152747927540682</v>
      </c>
      <c r="BG955" s="354">
        <v>67.22</v>
      </c>
      <c r="BH955" s="354">
        <v>14.27</v>
      </c>
      <c r="BI955" s="354">
        <v>45.09</v>
      </c>
      <c r="BJ955" s="354">
        <v>0.84</v>
      </c>
      <c r="BK955" s="374">
        <v>-6.4564791069542923E-2</v>
      </c>
      <c r="BL955" s="374">
        <v>-2.0442279218608205E-2</v>
      </c>
      <c r="BM955" s="354">
        <v>0</v>
      </c>
      <c r="BN955" s="354">
        <v>0</v>
      </c>
      <c r="BO955" s="374">
        <v>0</v>
      </c>
      <c r="BP955" s="374">
        <v>0.15606946384534465</v>
      </c>
      <c r="BQ955" s="374">
        <v>8.2259816855502099E-2</v>
      </c>
      <c r="BR955" s="354">
        <v>13285</v>
      </c>
      <c r="BS955" s="354">
        <v>13571</v>
      </c>
      <c r="BT955" s="354">
        <v>12488</v>
      </c>
      <c r="BU955" s="354">
        <v>599</v>
      </c>
      <c r="BV955" s="354">
        <v>12202</v>
      </c>
      <c r="BW955" s="354">
        <v>1733.47</v>
      </c>
      <c r="BX955" s="354">
        <v>55</v>
      </c>
      <c r="BY955" s="354">
        <v>55</v>
      </c>
      <c r="BZ955" s="354">
        <v>530</v>
      </c>
      <c r="CA955" s="354">
        <v>4.87</v>
      </c>
      <c r="CB955" s="354">
        <v>0.30948725821307954</v>
      </c>
      <c r="CC955" s="354">
        <v>-0.12889570104371945</v>
      </c>
      <c r="CD955" s="354">
        <v>0.05</v>
      </c>
      <c r="CE955" s="354">
        <v>2.1</v>
      </c>
      <c r="CF955" s="354">
        <v>1.6</v>
      </c>
      <c r="CG955" s="354">
        <v>1.25</v>
      </c>
      <c r="CH955" s="353" t="s">
        <v>100</v>
      </c>
      <c r="CI955" s="355">
        <v>14145</v>
      </c>
    </row>
    <row r="956" spans="1:87" ht="13.5" thickBot="1">
      <c r="A956" s="353" t="s">
        <v>2140</v>
      </c>
      <c r="B956" s="353" t="s">
        <v>2141</v>
      </c>
      <c r="C956" s="353" t="s">
        <v>96</v>
      </c>
      <c r="D956" s="353" t="s">
        <v>116</v>
      </c>
      <c r="E956" s="353" t="s">
        <v>312</v>
      </c>
      <c r="F956" s="353" t="s">
        <v>99</v>
      </c>
      <c r="G956" s="353">
        <v>12</v>
      </c>
      <c r="H956" s="353">
        <v>202112</v>
      </c>
      <c r="I956" s="353">
        <v>20221102</v>
      </c>
      <c r="J956" s="353">
        <v>20230215</v>
      </c>
      <c r="K956" s="354">
        <v>17692.990000000002</v>
      </c>
      <c r="L956" s="354">
        <v>27.86</v>
      </c>
      <c r="M956" s="354">
        <v>635.07000000000005</v>
      </c>
      <c r="N956" s="354">
        <v>2.44</v>
      </c>
      <c r="O956" s="354">
        <v>1.19</v>
      </c>
      <c r="P956" s="354">
        <v>0.98</v>
      </c>
      <c r="Q956" s="354">
        <v>1.03</v>
      </c>
      <c r="R956" s="354">
        <v>4.2</v>
      </c>
      <c r="S956" s="354">
        <v>7.32</v>
      </c>
      <c r="T956" s="354">
        <v>13.9</v>
      </c>
      <c r="U956" s="354">
        <v>4.3499999999999996</v>
      </c>
      <c r="V956" s="354">
        <v>1.33</v>
      </c>
      <c r="W956" s="354">
        <v>4.57</v>
      </c>
      <c r="X956" s="354">
        <v>4.18</v>
      </c>
      <c r="Y956" s="374">
        <f t="shared" si="32"/>
        <v>2.4360902255639099</v>
      </c>
      <c r="Z956" s="374">
        <f t="shared" si="33"/>
        <v>-8.5339168490153328E-2</v>
      </c>
      <c r="AA956" s="354">
        <v>34.18</v>
      </c>
      <c r="AB956" s="354">
        <v>12.04</v>
      </c>
      <c r="AC956" s="354">
        <v>6.4</v>
      </c>
      <c r="AD956" s="354">
        <v>6.1</v>
      </c>
      <c r="AE956" s="354">
        <v>6.67</v>
      </c>
      <c r="AF956" s="354">
        <v>0.51</v>
      </c>
      <c r="AG956" s="354">
        <v>11.446268656716418</v>
      </c>
      <c r="AH956" s="354">
        <v>5.5761194029850749</v>
      </c>
      <c r="AI956" s="354">
        <v>8.1298507462686569</v>
      </c>
      <c r="AJ956" s="354">
        <v>6.053731343283582</v>
      </c>
      <c r="AK956" s="354">
        <v>3.3616853313750688</v>
      </c>
      <c r="AL956" s="354">
        <v>6.56</v>
      </c>
      <c r="AM956" s="354">
        <v>1.76</v>
      </c>
      <c r="AN956" s="354">
        <v>2.1800000000000002</v>
      </c>
      <c r="AO956" s="354">
        <v>2.762172382318425</v>
      </c>
      <c r="AP956" s="354">
        <v>3.9579783258594912</v>
      </c>
      <c r="AQ956" s="354">
        <v>3.8889480447953</v>
      </c>
      <c r="AR956" s="354">
        <v>5.2226577909270215</v>
      </c>
      <c r="AS956" s="354">
        <v>1.655223880597015</v>
      </c>
      <c r="AT956" s="354">
        <v>15.81</v>
      </c>
      <c r="AU956" s="354">
        <v>-1.08</v>
      </c>
      <c r="AV956" s="354">
        <v>77.150000000000006</v>
      </c>
      <c r="AW956" s="354">
        <v>5467</v>
      </c>
      <c r="AX956" s="354">
        <v>8139.96</v>
      </c>
      <c r="AY956" s="374">
        <v>0.80852437843073943</v>
      </c>
      <c r="AZ956" s="374">
        <v>1.6519641626464507</v>
      </c>
      <c r="BA956" s="374">
        <v>2.1084745762711865</v>
      </c>
      <c r="BB956" s="374">
        <v>1.6923281043285154</v>
      </c>
      <c r="BC956" s="374">
        <v>2.1084745762711865</v>
      </c>
      <c r="BD956" s="354">
        <v>27.76</v>
      </c>
      <c r="BE956" s="374">
        <v>0.25552602579892397</v>
      </c>
      <c r="BF956" s="374">
        <v>0.20920595811401052</v>
      </c>
      <c r="BG956" s="354">
        <v>20.73</v>
      </c>
      <c r="BH956" s="354">
        <v>3.44</v>
      </c>
      <c r="BI956" s="354">
        <v>17.48</v>
      </c>
      <c r="BJ956" s="354">
        <v>2.87</v>
      </c>
      <c r="BK956" s="374">
        <v>-0.25536992840095463</v>
      </c>
      <c r="BL956" s="374">
        <v>-0.18137958012778721</v>
      </c>
      <c r="BM956" s="354">
        <v>1.29</v>
      </c>
      <c r="BN956" s="354">
        <v>1.32</v>
      </c>
      <c r="BO956" s="374">
        <v>5.7387580299785863E-2</v>
      </c>
      <c r="BP956" s="374">
        <v>0.20402925001774885</v>
      </c>
      <c r="BQ956" s="374">
        <v>0.22150498877729904</v>
      </c>
      <c r="BR956" s="354">
        <v>1192</v>
      </c>
      <c r="BS956" s="354">
        <v>3258</v>
      </c>
      <c r="BT956" s="354">
        <v>3307</v>
      </c>
      <c r="BU956" s="354">
        <v>3978</v>
      </c>
      <c r="BV956" s="354">
        <v>946</v>
      </c>
      <c r="BW956" s="354">
        <v>165.2</v>
      </c>
      <c r="BX956" s="354">
        <v>46.11</v>
      </c>
      <c r="BY956" s="354">
        <v>38.340000000000003</v>
      </c>
      <c r="BZ956" s="354">
        <v>-15.458823529411765</v>
      </c>
      <c r="CA956" s="354">
        <v>24.24</v>
      </c>
      <c r="CB956" s="354">
        <v>0.37355806921267781</v>
      </c>
      <c r="CC956" s="354">
        <v>0.53662182361733934</v>
      </c>
      <c r="CD956" s="354">
        <v>0.32</v>
      </c>
      <c r="CE956" s="354">
        <v>1.08</v>
      </c>
      <c r="CF956" s="354">
        <v>1.07</v>
      </c>
      <c r="CG956" s="354">
        <v>0.37</v>
      </c>
      <c r="CH956" s="353" t="s">
        <v>100</v>
      </c>
      <c r="CI956" s="355">
        <v>10686</v>
      </c>
    </row>
    <row r="957" spans="1:87" ht="13.5" thickBot="1">
      <c r="A957" s="353" t="s">
        <v>2142</v>
      </c>
      <c r="B957" s="353" t="s">
        <v>2143</v>
      </c>
      <c r="C957" s="353" t="s">
        <v>108</v>
      </c>
      <c r="D957" s="353" t="s">
        <v>129</v>
      </c>
      <c r="E957" s="353" t="s">
        <v>156</v>
      </c>
      <c r="F957" s="353" t="s">
        <v>105</v>
      </c>
      <c r="G957" s="353">
        <v>12</v>
      </c>
      <c r="H957" s="353">
        <v>202112</v>
      </c>
      <c r="I957" s="353">
        <v>20221102</v>
      </c>
      <c r="J957" s="353">
        <v>20230222</v>
      </c>
      <c r="K957" s="354">
        <v>3830.66</v>
      </c>
      <c r="L957" s="354">
        <v>15.01</v>
      </c>
      <c r="M957" s="354">
        <v>255</v>
      </c>
      <c r="N957" s="354">
        <v>-0.3</v>
      </c>
      <c r="O957" s="354">
        <v>0.32</v>
      </c>
      <c r="P957" s="354">
        <v>0.34</v>
      </c>
      <c r="Q957" s="354">
        <v>7.0000000000000007E-2</v>
      </c>
      <c r="R957" s="354">
        <v>15.63</v>
      </c>
      <c r="S957" s="354">
        <v>20</v>
      </c>
      <c r="T957" s="354">
        <v>19.91</v>
      </c>
      <c r="U957" s="354">
        <v>1.9</v>
      </c>
      <c r="V957" s="354">
        <v>1.5</v>
      </c>
      <c r="W957" s="354">
        <v>1.79</v>
      </c>
      <c r="X957" s="354">
        <v>0.35</v>
      </c>
      <c r="Y957" s="374">
        <f t="shared" ref="Y957:Y1020" si="34">(W957/V957)-1</f>
        <v>0.19333333333333336</v>
      </c>
      <c r="Z957" s="374">
        <f t="shared" ref="Z957:Z1020" si="35">(X957/W957)-1</f>
        <v>-0.8044692737430168</v>
      </c>
      <c r="AA957" s="354"/>
      <c r="AB957" s="354"/>
      <c r="AC957" s="354">
        <v>7.9</v>
      </c>
      <c r="AD957" s="354">
        <v>8.39</v>
      </c>
      <c r="AE957" s="354">
        <v>42.71</v>
      </c>
      <c r="AF957" s="354"/>
      <c r="AG957" s="354">
        <v>6.8932035882621259</v>
      </c>
      <c r="AH957" s="354">
        <v>1.8123840656834425</v>
      </c>
      <c r="AI957" s="354">
        <v>3.7616618519081646</v>
      </c>
      <c r="AJ957" s="354">
        <v>3.6359358370077541</v>
      </c>
      <c r="AK957" s="354">
        <v>3.9317728658937079</v>
      </c>
      <c r="AL957" s="354">
        <v>8.7100000000000009</v>
      </c>
      <c r="AM957" s="354">
        <v>4.55</v>
      </c>
      <c r="AN957" s="354">
        <v>4.22</v>
      </c>
      <c r="AO957" s="354">
        <v>2.0536692208943768</v>
      </c>
      <c r="AP957" s="354">
        <v>5.2143640003920302</v>
      </c>
      <c r="AQ957" s="354">
        <v>3.7633260510621271</v>
      </c>
      <c r="AR957" s="354">
        <v>3.893457056773252</v>
      </c>
      <c r="AS957" s="354">
        <v>4.6939790177892657</v>
      </c>
      <c r="AT957" s="354">
        <v>3.3</v>
      </c>
      <c r="AU957" s="354"/>
      <c r="AV957" s="354">
        <v>181.33</v>
      </c>
      <c r="AW957" s="354">
        <v>799.24</v>
      </c>
      <c r="AX957" s="354">
        <v>884.71</v>
      </c>
      <c r="AY957" s="374">
        <v>1.8132545811656544</v>
      </c>
      <c r="AZ957" s="374">
        <v>1.3675606076370823</v>
      </c>
      <c r="BA957" s="374">
        <v>3.6258194191923399</v>
      </c>
      <c r="BB957" s="374">
        <v>-0.78600269179004034</v>
      </c>
      <c r="BC957" s="374">
        <v>3.6258194191923399</v>
      </c>
      <c r="BD957" s="354">
        <v>69.19</v>
      </c>
      <c r="BE957" s="374">
        <v>0.2887878742422339</v>
      </c>
      <c r="BF957" s="374">
        <v>0.11767077986179664</v>
      </c>
      <c r="BG957" s="354">
        <v>39.67</v>
      </c>
      <c r="BH957" s="354"/>
      <c r="BI957" s="354">
        <v>23.24</v>
      </c>
      <c r="BJ957" s="354"/>
      <c r="BK957" s="374">
        <v>-3.3422997560674926E-2</v>
      </c>
      <c r="BL957" s="374">
        <v>-1.8239126886444947E-2</v>
      </c>
      <c r="BM957" s="354">
        <v>0</v>
      </c>
      <c r="BN957" s="354"/>
      <c r="BO957" s="374">
        <v>0</v>
      </c>
      <c r="BP957" s="374">
        <v>0.1225411809116594</v>
      </c>
      <c r="BQ957" s="374">
        <v>0.24583744672128155</v>
      </c>
      <c r="BR957" s="354">
        <v>561.03</v>
      </c>
      <c r="BS957" s="354">
        <v>588.45000000000005</v>
      </c>
      <c r="BT957" s="354">
        <v>439.61</v>
      </c>
      <c r="BU957" s="354">
        <v>524.59</v>
      </c>
      <c r="BV957" s="354">
        <v>182.04</v>
      </c>
      <c r="BW957" s="354">
        <v>104.6</v>
      </c>
      <c r="BX957" s="354">
        <v>26.29</v>
      </c>
      <c r="BY957" s="354">
        <v>53.71</v>
      </c>
      <c r="BZ957" s="354">
        <v>35.700915623551225</v>
      </c>
      <c r="CA957" s="354">
        <v>38.32</v>
      </c>
      <c r="CB957" s="354">
        <v>0.62574175185279557</v>
      </c>
      <c r="CC957" s="354">
        <v>-0.23339540484157764</v>
      </c>
      <c r="CD957" s="354">
        <v>0.62</v>
      </c>
      <c r="CE957" s="354">
        <v>7.22</v>
      </c>
      <c r="CF957" s="354">
        <v>7.34</v>
      </c>
      <c r="CG957" s="354">
        <v>6.09</v>
      </c>
      <c r="CH957" s="353" t="s">
        <v>100</v>
      </c>
      <c r="CI957" s="353">
        <v>545.36</v>
      </c>
    </row>
    <row r="958" spans="1:87" ht="13.5" thickBot="1">
      <c r="A958" s="353" t="s">
        <v>2144</v>
      </c>
      <c r="B958" s="353" t="s">
        <v>2145</v>
      </c>
      <c r="C958" s="353" t="s">
        <v>108</v>
      </c>
      <c r="D958" s="353" t="s">
        <v>176</v>
      </c>
      <c r="E958" s="353" t="s">
        <v>378</v>
      </c>
      <c r="F958" s="353" t="s">
        <v>105</v>
      </c>
      <c r="G958" s="353">
        <v>1</v>
      </c>
      <c r="H958" s="353">
        <v>202201</v>
      </c>
      <c r="I958" s="353">
        <v>20221201</v>
      </c>
      <c r="J958" s="353">
        <v>20230302</v>
      </c>
      <c r="K958" s="354">
        <v>34145.07</v>
      </c>
      <c r="L958" s="354">
        <v>40.020000000000003</v>
      </c>
      <c r="M958" s="354">
        <v>853</v>
      </c>
      <c r="N958" s="354">
        <v>1.4</v>
      </c>
      <c r="O958" s="354">
        <v>0.59</v>
      </c>
      <c r="P958" s="354">
        <v>0.47</v>
      </c>
      <c r="Q958" s="354">
        <v>0.43</v>
      </c>
      <c r="R958" s="354">
        <v>-3.39</v>
      </c>
      <c r="S958" s="354">
        <v>1.79</v>
      </c>
      <c r="T958" s="354">
        <v>1.1299999999999999</v>
      </c>
      <c r="U958" s="354">
        <v>1.54</v>
      </c>
      <c r="V958" s="354">
        <v>1.55</v>
      </c>
      <c r="W958" s="354">
        <v>2.13</v>
      </c>
      <c r="X958" s="354">
        <v>2.04</v>
      </c>
      <c r="Y958" s="374">
        <f t="shared" si="34"/>
        <v>0.37419354838709662</v>
      </c>
      <c r="Z958" s="374">
        <f t="shared" si="35"/>
        <v>-4.2253521126760507E-2</v>
      </c>
      <c r="AA958" s="354">
        <v>6.59</v>
      </c>
      <c r="AB958" s="354">
        <v>10.89</v>
      </c>
      <c r="AC958" s="354">
        <v>18.53</v>
      </c>
      <c r="AD958" s="354">
        <v>18.78</v>
      </c>
      <c r="AE958" s="354">
        <v>19.59</v>
      </c>
      <c r="AF958" s="354">
        <v>1.73</v>
      </c>
      <c r="AG958" s="354">
        <v>6.8544194229415902</v>
      </c>
      <c r="AH958" s="354">
        <v>-0.1664696223316913</v>
      </c>
      <c r="AI958" s="354">
        <v>1.5055395261552895</v>
      </c>
      <c r="AJ958" s="354">
        <v>1.2609148486981001</v>
      </c>
      <c r="AK958" s="354">
        <v>25.897692702608165</v>
      </c>
      <c r="AL958" s="354">
        <v>14.77</v>
      </c>
      <c r="AM958" s="354">
        <v>2.19</v>
      </c>
      <c r="AN958" s="354">
        <v>5.84</v>
      </c>
      <c r="AO958" s="354">
        <v>6.3762793720412354</v>
      </c>
      <c r="AP958" s="354">
        <v>22.19546268400682</v>
      </c>
      <c r="AQ958" s="354">
        <v>29.029920778920289</v>
      </c>
      <c r="AR958" s="354">
        <v>34.661891101486809</v>
      </c>
      <c r="AS958" s="354">
        <v>0.84846352334037067</v>
      </c>
      <c r="AT958" s="354">
        <v>18.239999999999998</v>
      </c>
      <c r="AU958" s="354">
        <v>17.52</v>
      </c>
      <c r="AV958" s="354">
        <v>50.3</v>
      </c>
      <c r="AW958" s="354">
        <v>4462.38</v>
      </c>
      <c r="AX958" s="354">
        <v>5917.28</v>
      </c>
      <c r="AY958" s="374">
        <v>9.9934387018781018E-2</v>
      </c>
      <c r="AZ958" s="374">
        <v>-1.175018666478161</v>
      </c>
      <c r="BA958" s="374">
        <v>-6.176497176998496E-2</v>
      </c>
      <c r="BB958" s="374">
        <v>-1.1722689075630253</v>
      </c>
      <c r="BC958" s="374">
        <v>-6.176497176998496E-2</v>
      </c>
      <c r="BD958" s="354">
        <v>8.5</v>
      </c>
      <c r="BE958" s="374">
        <v>1.2404399584118916E-2</v>
      </c>
      <c r="BF958" s="374">
        <v>-8.505390326775452E-3</v>
      </c>
      <c r="BG958" s="354">
        <v>6.69</v>
      </c>
      <c r="BH958" s="354">
        <v>5.61</v>
      </c>
      <c r="BI958" s="354">
        <v>5.96</v>
      </c>
      <c r="BJ958" s="354">
        <v>5.01</v>
      </c>
      <c r="BK958" s="374">
        <v>-0.16248306551066785</v>
      </c>
      <c r="BL958" s="374">
        <v>-3.5688606483349469E-2</v>
      </c>
      <c r="BM958" s="354">
        <v>0.6</v>
      </c>
      <c r="BN958" s="354">
        <v>0.81</v>
      </c>
      <c r="BO958" s="374">
        <v>-1.4417044782008286</v>
      </c>
      <c r="BP958" s="374">
        <v>-4.2695466101998281E-3</v>
      </c>
      <c r="BQ958" s="374">
        <v>3.2339442131266986E-2</v>
      </c>
      <c r="BR958" s="354">
        <v>-344.15</v>
      </c>
      <c r="BS958" s="354">
        <v>1116.99</v>
      </c>
      <c r="BT958" s="354">
        <v>2286.23</v>
      </c>
      <c r="BU958" s="354">
        <v>4484.8100000000004</v>
      </c>
      <c r="BV958" s="354">
        <v>-421.03</v>
      </c>
      <c r="BW958" s="354">
        <v>-51.83</v>
      </c>
      <c r="BX958" s="354">
        <v>-2.4300000000000002</v>
      </c>
      <c r="BY958" s="354">
        <v>22.63</v>
      </c>
      <c r="BZ958" s="354">
        <v>1.5957200360929971</v>
      </c>
      <c r="CA958" s="354">
        <v>20.16</v>
      </c>
      <c r="CB958" s="354">
        <v>0.30916743998117402</v>
      </c>
      <c r="CC958" s="354">
        <v>2.3948136791357086</v>
      </c>
      <c r="CD958" s="354">
        <v>0.25</v>
      </c>
      <c r="CE958" s="354">
        <v>1.31</v>
      </c>
      <c r="CF958" s="354">
        <v>1.28</v>
      </c>
      <c r="CG958" s="354">
        <v>0.52</v>
      </c>
      <c r="CH958" s="353" t="s">
        <v>100</v>
      </c>
      <c r="CI958" s="355">
        <v>15702.1</v>
      </c>
    </row>
    <row r="959" spans="1:87" ht="13.5" thickBot="1">
      <c r="A959" s="353" t="s">
        <v>2146</v>
      </c>
      <c r="B959" s="353" t="s">
        <v>2147</v>
      </c>
      <c r="C959" s="353" t="s">
        <v>96</v>
      </c>
      <c r="D959" s="353" t="s">
        <v>123</v>
      </c>
      <c r="E959" s="353" t="s">
        <v>743</v>
      </c>
      <c r="F959" s="353" t="s">
        <v>99</v>
      </c>
      <c r="G959" s="353">
        <v>12</v>
      </c>
      <c r="H959" s="353">
        <v>202112</v>
      </c>
      <c r="I959" s="353">
        <v>20221014</v>
      </c>
      <c r="J959" s="353">
        <v>20230117</v>
      </c>
      <c r="K959" s="354">
        <v>148374.70000000001</v>
      </c>
      <c r="L959" s="354">
        <v>87.79</v>
      </c>
      <c r="M959" s="354">
        <v>1690</v>
      </c>
      <c r="N959" s="354">
        <v>1.34</v>
      </c>
      <c r="O959" s="354">
        <v>1.51</v>
      </c>
      <c r="P959" s="354">
        <v>1.44</v>
      </c>
      <c r="Q959" s="354">
        <v>1.85</v>
      </c>
      <c r="R959" s="354">
        <v>1.32</v>
      </c>
      <c r="S959" s="354">
        <v>-7.1</v>
      </c>
      <c r="T959" s="354">
        <v>5.03</v>
      </c>
      <c r="U959" s="354">
        <v>7.11</v>
      </c>
      <c r="V959" s="354">
        <v>7.95</v>
      </c>
      <c r="W959" s="354">
        <v>6.44</v>
      </c>
      <c r="X959" s="354">
        <v>7.42</v>
      </c>
      <c r="Y959" s="374">
        <f t="shared" si="34"/>
        <v>-0.18993710691823895</v>
      </c>
      <c r="Z959" s="374">
        <f t="shared" si="35"/>
        <v>0.15217391304347827</v>
      </c>
      <c r="AA959" s="354">
        <v>18.43</v>
      </c>
      <c r="AB959" s="354">
        <v>8</v>
      </c>
      <c r="AC959" s="354">
        <v>12.35</v>
      </c>
      <c r="AD959" s="354">
        <v>13.62</v>
      </c>
      <c r="AE959" s="354">
        <v>11.84</v>
      </c>
      <c r="AF959" s="354">
        <v>1.7</v>
      </c>
      <c r="AG959" s="354">
        <v>31.078255675029869</v>
      </c>
      <c r="AH959" s="354">
        <v>7.4605734767025087</v>
      </c>
      <c r="AI959" s="354">
        <v>4.7479091995221028</v>
      </c>
      <c r="AJ959" s="354">
        <v>2.9808841099163681</v>
      </c>
      <c r="AK959" s="354">
        <v>18.294368394564671</v>
      </c>
      <c r="AL959" s="354">
        <v>8.0399999999999991</v>
      </c>
      <c r="AM959" s="354">
        <v>1.61</v>
      </c>
      <c r="AN959" s="354">
        <v>2.4300000000000002</v>
      </c>
      <c r="AO959" s="354">
        <v>5.8096038443056219</v>
      </c>
      <c r="AP959" s="354">
        <v>11.740391547545061</v>
      </c>
      <c r="AQ959" s="354">
        <v>38.027760442878709</v>
      </c>
      <c r="AR959" s="354">
        <v>60.570068136272546</v>
      </c>
      <c r="AS959" s="354">
        <v>52.293906810035843</v>
      </c>
      <c r="AT959" s="354">
        <v>54.37</v>
      </c>
      <c r="AU959" s="354">
        <v>6.44</v>
      </c>
      <c r="AV959" s="354">
        <v>17.43</v>
      </c>
      <c r="AW959" s="354">
        <v>61121</v>
      </c>
      <c r="AX959" s="354">
        <v>53304.68</v>
      </c>
      <c r="AY959" s="374">
        <v>0.24619496785879963</v>
      </c>
      <c r="AZ959" s="374">
        <v>0.36722444525281922</v>
      </c>
      <c r="BA959" s="374">
        <v>0</v>
      </c>
      <c r="BB959" s="374">
        <v>0.24580152671755731</v>
      </c>
      <c r="BC959" s="374">
        <v>0</v>
      </c>
      <c r="BD959" s="354">
        <v>13.43</v>
      </c>
      <c r="BE959" s="374">
        <v>0</v>
      </c>
      <c r="BF959" s="374">
        <v>1.0839866126915572E-2</v>
      </c>
      <c r="BG959" s="354">
        <v>3.89</v>
      </c>
      <c r="BH959" s="354">
        <v>3.56</v>
      </c>
      <c r="BI959" s="354">
        <v>1.0900000000000001</v>
      </c>
      <c r="BJ959" s="354">
        <v>1.06</v>
      </c>
      <c r="BK959" s="374">
        <v>-0.37216909914443885</v>
      </c>
      <c r="BL959" s="374">
        <v>-5.6857280153772227E-2</v>
      </c>
      <c r="BM959" s="354">
        <v>3.53</v>
      </c>
      <c r="BN959" s="354">
        <v>2.69</v>
      </c>
      <c r="BO959" s="374">
        <v>0.39541196252702382</v>
      </c>
      <c r="BP959" s="374">
        <v>8.5891935029962105E-2</v>
      </c>
      <c r="BQ959" s="374">
        <v>3.4318260533230116E-2</v>
      </c>
      <c r="BR959" s="354">
        <v>19668</v>
      </c>
      <c r="BS959" s="354">
        <v>23884</v>
      </c>
      <c r="BT959" s="354">
        <v>19594.66</v>
      </c>
      <c r="BU959" s="354">
        <v>233127</v>
      </c>
      <c r="BV959" s="354">
        <v>15034</v>
      </c>
      <c r="BW959" s="354">
        <v>36.72</v>
      </c>
      <c r="BX959" s="354">
        <v>20.43</v>
      </c>
      <c r="BY959" s="354">
        <v>21.06</v>
      </c>
      <c r="BZ959" s="354">
        <v>0</v>
      </c>
      <c r="CA959" s="354">
        <v>68.349999999999994</v>
      </c>
      <c r="CB959" s="354">
        <v>0.91199444151827236</v>
      </c>
      <c r="CC959" s="354">
        <v>6.0923321939092601</v>
      </c>
      <c r="CD959" s="354">
        <v>2.36</v>
      </c>
      <c r="CE959" s="354">
        <v>0.79</v>
      </c>
      <c r="CF959" s="354">
        <v>0.78</v>
      </c>
      <c r="CG959" s="354">
        <v>0.44</v>
      </c>
      <c r="CH959" s="355">
        <v>7750</v>
      </c>
      <c r="CI959" s="355">
        <v>98848</v>
      </c>
    </row>
    <row r="960" spans="1:87" ht="13.5" thickBot="1">
      <c r="A960" s="353" t="s">
        <v>2148</v>
      </c>
      <c r="B960" s="353" t="s">
        <v>2149</v>
      </c>
      <c r="C960" s="353" t="s">
        <v>96</v>
      </c>
      <c r="D960" s="353" t="s">
        <v>103</v>
      </c>
      <c r="E960" s="353" t="s">
        <v>205</v>
      </c>
      <c r="F960" s="353" t="s">
        <v>105</v>
      </c>
      <c r="G960" s="353">
        <v>12</v>
      </c>
      <c r="H960" s="353">
        <v>202112</v>
      </c>
      <c r="I960" s="353">
        <v>20221026</v>
      </c>
      <c r="J960" s="353">
        <v>20230216</v>
      </c>
      <c r="K960" s="354">
        <v>5175.75</v>
      </c>
      <c r="L960" s="354">
        <v>132.04</v>
      </c>
      <c r="M960" s="354">
        <v>39</v>
      </c>
      <c r="N960" s="354">
        <v>0.97</v>
      </c>
      <c r="O960" s="354">
        <v>1.24</v>
      </c>
      <c r="P960" s="354">
        <v>1.66</v>
      </c>
      <c r="Q960" s="354">
        <v>1.21</v>
      </c>
      <c r="R960" s="354">
        <v>16.940000000000001</v>
      </c>
      <c r="S960" s="354">
        <v>0</v>
      </c>
      <c r="T960" s="354">
        <v>15.55</v>
      </c>
      <c r="U960" s="354">
        <v>5.51</v>
      </c>
      <c r="V960" s="354">
        <v>4.24</v>
      </c>
      <c r="W960" s="354">
        <v>5.51</v>
      </c>
      <c r="X960" s="354">
        <v>6.1</v>
      </c>
      <c r="Y960" s="374">
        <f t="shared" si="34"/>
        <v>0.29952830188679225</v>
      </c>
      <c r="Z960" s="374">
        <f t="shared" si="35"/>
        <v>0.10707803992740472</v>
      </c>
      <c r="AA960" s="354">
        <v>2.86</v>
      </c>
      <c r="AB960" s="354"/>
      <c r="AC960" s="354">
        <v>23.96</v>
      </c>
      <c r="AD960" s="354">
        <v>23.96</v>
      </c>
      <c r="AE960" s="354">
        <v>21.65</v>
      </c>
      <c r="AF960" s="354"/>
      <c r="AG960" s="354">
        <v>38.164147860716838</v>
      </c>
      <c r="AH960" s="354">
        <v>1.7645001531706319</v>
      </c>
      <c r="AI960" s="354">
        <v>4.0195037271520473</v>
      </c>
      <c r="AJ960" s="354">
        <v>2.9558868579597672</v>
      </c>
      <c r="AK960" s="354">
        <v>32.322398191194772</v>
      </c>
      <c r="AL960" s="354">
        <v>22.02</v>
      </c>
      <c r="AM960" s="354">
        <v>6.17</v>
      </c>
      <c r="AN960" s="354">
        <v>3.46</v>
      </c>
      <c r="AO960" s="354">
        <v>3.725629372173012</v>
      </c>
      <c r="AP960" s="354">
        <v>35.451115085704821</v>
      </c>
      <c r="AQ960" s="354">
        <v>35.373886898864413</v>
      </c>
      <c r="AR960" s="354">
        <v>48.102473831485121</v>
      </c>
      <c r="AS960" s="354">
        <v>4.7110946594506284</v>
      </c>
      <c r="AT960" s="354">
        <v>21.4</v>
      </c>
      <c r="AU960" s="354">
        <v>2.4300000000000002</v>
      </c>
      <c r="AV960" s="354">
        <v>3.85</v>
      </c>
      <c r="AW960" s="354">
        <v>1400.18</v>
      </c>
      <c r="AX960" s="354">
        <v>1517</v>
      </c>
      <c r="AY960" s="374">
        <v>3.8538876728849751E-2</v>
      </c>
      <c r="AZ960" s="374">
        <v>-0.82231621718387027</v>
      </c>
      <c r="BA960" s="374">
        <v>-0.86347100107281349</v>
      </c>
      <c r="BB960" s="374">
        <v>-0.82009662994121191</v>
      </c>
      <c r="BC960" s="374">
        <v>-0.86347100107281349</v>
      </c>
      <c r="BD960" s="354">
        <v>25.89</v>
      </c>
      <c r="BE960" s="374">
        <v>4.0844863800572187E-2</v>
      </c>
      <c r="BF960" s="374">
        <v>3.2822718664582293E-2</v>
      </c>
      <c r="BG960" s="354">
        <v>15.06</v>
      </c>
      <c r="BH960" s="354">
        <v>15.94</v>
      </c>
      <c r="BI960" s="354">
        <v>9.06</v>
      </c>
      <c r="BJ960" s="354">
        <v>9.8800000000000008</v>
      </c>
      <c r="BK960" s="374">
        <v>-0.26461397759317123</v>
      </c>
      <c r="BL960" s="374">
        <v>-2.7869530143160445E-2</v>
      </c>
      <c r="BM960" s="354">
        <v>1.39</v>
      </c>
      <c r="BN960" s="354">
        <v>1.41</v>
      </c>
      <c r="BO960" s="374">
        <v>1.0314535800575819</v>
      </c>
      <c r="BP960" s="374">
        <v>1.3581435908025187E-2</v>
      </c>
      <c r="BQ960" s="374">
        <v>2.2751592194887375E-2</v>
      </c>
      <c r="BR960" s="354">
        <v>34.36</v>
      </c>
      <c r="BS960" s="354">
        <v>84.68</v>
      </c>
      <c r="BT960" s="354">
        <v>235.06</v>
      </c>
      <c r="BU960" s="354">
        <v>597.65</v>
      </c>
      <c r="BV960" s="354">
        <v>21.34</v>
      </c>
      <c r="BW960" s="354">
        <v>-82.8</v>
      </c>
      <c r="BX960" s="354">
        <v>4.46</v>
      </c>
      <c r="BY960" s="354">
        <v>14.56</v>
      </c>
      <c r="BZ960" s="354">
        <v>4.8771457027359544</v>
      </c>
      <c r="CA960" s="354">
        <v>41.51</v>
      </c>
      <c r="CB960" s="354">
        <v>0.64712483490687556</v>
      </c>
      <c r="CC960" s="354">
        <v>3.0581507106531136</v>
      </c>
      <c r="CD960" s="354">
        <v>0.71</v>
      </c>
      <c r="CE960" s="354">
        <v>2.4700000000000002</v>
      </c>
      <c r="CF960" s="354">
        <v>1.55</v>
      </c>
      <c r="CG960" s="354">
        <v>0.78</v>
      </c>
      <c r="CH960" s="353">
        <v>3.57</v>
      </c>
      <c r="CI960" s="353">
        <v>830.82</v>
      </c>
    </row>
    <row r="961" spans="1:87" ht="13.5" thickBot="1">
      <c r="A961" s="353" t="s">
        <v>2150</v>
      </c>
      <c r="B961" s="353" t="s">
        <v>2151</v>
      </c>
      <c r="C961" s="353" t="s">
        <v>96</v>
      </c>
      <c r="D961" s="353" t="s">
        <v>103</v>
      </c>
      <c r="E961" s="353" t="s">
        <v>2152</v>
      </c>
      <c r="F961" s="353" t="s">
        <v>105</v>
      </c>
      <c r="G961" s="353">
        <v>12</v>
      </c>
      <c r="H961" s="353">
        <v>202112</v>
      </c>
      <c r="I961" s="353">
        <v>20221026</v>
      </c>
      <c r="J961" s="353">
        <v>20230215</v>
      </c>
      <c r="K961" s="354">
        <v>6919.8</v>
      </c>
      <c r="L961" s="354">
        <v>324.37</v>
      </c>
      <c r="M961" s="354">
        <v>21.33</v>
      </c>
      <c r="N961" s="354">
        <v>1.1000000000000001</v>
      </c>
      <c r="O961" s="354">
        <v>3.46</v>
      </c>
      <c r="P961" s="354">
        <v>3.58</v>
      </c>
      <c r="Q961" s="354">
        <v>3.29</v>
      </c>
      <c r="R961" s="354">
        <v>1</v>
      </c>
      <c r="S961" s="354">
        <v>12</v>
      </c>
      <c r="T961" s="354">
        <v>12.46</v>
      </c>
      <c r="U961" s="354">
        <v>12.89</v>
      </c>
      <c r="V961" s="354">
        <v>10.85</v>
      </c>
      <c r="W961" s="354">
        <v>13.83</v>
      </c>
      <c r="X961" s="354">
        <v>15.63</v>
      </c>
      <c r="Y961" s="374">
        <f t="shared" si="34"/>
        <v>0.27465437788018443</v>
      </c>
      <c r="Z961" s="374">
        <f t="shared" si="35"/>
        <v>0.13015184381778755</v>
      </c>
      <c r="AA961" s="354">
        <v>12.82</v>
      </c>
      <c r="AB961" s="354">
        <v>12</v>
      </c>
      <c r="AC961" s="354">
        <v>24.97</v>
      </c>
      <c r="AD961" s="354">
        <v>23.45</v>
      </c>
      <c r="AE961" s="354">
        <v>20.75</v>
      </c>
      <c r="AF961" s="354">
        <v>1.95</v>
      </c>
      <c r="AG961" s="354">
        <v>195.8096756047253</v>
      </c>
      <c r="AH961" s="354">
        <v>11.128211138196136</v>
      </c>
      <c r="AI961" s="354">
        <v>8.8053159572473287</v>
      </c>
      <c r="AJ961" s="354">
        <v>4.3798987436714798</v>
      </c>
      <c r="AK961" s="354">
        <v>36.833431256155663</v>
      </c>
      <c r="AL961" s="354">
        <v>21.03</v>
      </c>
      <c r="AM961" s="354">
        <v>4.4000000000000004</v>
      </c>
      <c r="AN961" s="354">
        <v>1.66</v>
      </c>
      <c r="AO961" s="354">
        <v>1.8796729719713521</v>
      </c>
      <c r="AP961" s="354">
        <v>16.492840163848335</v>
      </c>
      <c r="AQ961" s="354">
        <v>41.799539808874812</v>
      </c>
      <c r="AR961" s="354">
        <v>84.03348488740474</v>
      </c>
      <c r="AS961" s="354">
        <v>7.7920963810238142</v>
      </c>
      <c r="AT961" s="354">
        <v>73.72</v>
      </c>
      <c r="AU961" s="354">
        <v>7.93</v>
      </c>
      <c r="AV961" s="354">
        <v>20.94</v>
      </c>
      <c r="AW961" s="354">
        <v>3501.57</v>
      </c>
      <c r="AX961" s="354">
        <v>4268.59</v>
      </c>
      <c r="AY961" s="374">
        <v>0.20937674309367937</v>
      </c>
      <c r="AZ961" s="374">
        <v>0.39047429509641562</v>
      </c>
      <c r="BA961" s="374">
        <v>0.26922413068204448</v>
      </c>
      <c r="BB961" s="374">
        <v>0.39848484848484861</v>
      </c>
      <c r="BC961" s="374">
        <v>0.26922413068204448</v>
      </c>
      <c r="BD961" s="354">
        <v>18.36</v>
      </c>
      <c r="BE961" s="374">
        <v>0.13592948417635783</v>
      </c>
      <c r="BF961" s="374">
        <v>6.9029259947780308E-2</v>
      </c>
      <c r="BG961" s="354">
        <v>11.23</v>
      </c>
      <c r="BH961" s="354">
        <v>9.4</v>
      </c>
      <c r="BI961" s="354">
        <v>7.75</v>
      </c>
      <c r="BJ961" s="354">
        <v>6.51</v>
      </c>
      <c r="BK961" s="374">
        <v>-0.50258471530864857</v>
      </c>
      <c r="BL961" s="374">
        <v>-2.2600605408842497E-2</v>
      </c>
      <c r="BM961" s="354">
        <v>0.68</v>
      </c>
      <c r="BN961" s="354">
        <v>1.06</v>
      </c>
      <c r="BO961" s="374">
        <v>0.1932026606343229</v>
      </c>
      <c r="BP961" s="374">
        <v>3.4311383893553288E-2</v>
      </c>
      <c r="BQ961" s="374">
        <v>1.3504451465086423E-2</v>
      </c>
      <c r="BR961" s="354">
        <v>302.7</v>
      </c>
      <c r="BS961" s="354">
        <v>395.27</v>
      </c>
      <c r="BT961" s="354">
        <v>327.39</v>
      </c>
      <c r="BU961" s="354">
        <v>947.07</v>
      </c>
      <c r="BV961" s="354">
        <v>195.63</v>
      </c>
      <c r="BW961" s="354">
        <v>39.049999999999997</v>
      </c>
      <c r="BX961" s="354">
        <v>5.68</v>
      </c>
      <c r="BY961" s="354">
        <v>6.64</v>
      </c>
      <c r="BZ961" s="354">
        <v>8.2398511799929555</v>
      </c>
      <c r="CA961" s="354">
        <v>37.29</v>
      </c>
      <c r="CB961" s="354">
        <v>0.56574580814853903</v>
      </c>
      <c r="CC961" s="354">
        <v>1.9594769456989811</v>
      </c>
      <c r="CD961" s="354">
        <v>0.59</v>
      </c>
      <c r="CE961" s="354">
        <v>2.13</v>
      </c>
      <c r="CF961" s="354">
        <v>1.28</v>
      </c>
      <c r="CG961" s="354">
        <v>0.54</v>
      </c>
      <c r="CH961" s="353" t="s">
        <v>100</v>
      </c>
      <c r="CI961" s="355">
        <v>1413.6</v>
      </c>
    </row>
    <row r="962" spans="1:87" ht="13.5" thickBot="1">
      <c r="A962" s="353" t="s">
        <v>2153</v>
      </c>
      <c r="B962" s="353" t="s">
        <v>2154</v>
      </c>
      <c r="C962" s="353" t="s">
        <v>108</v>
      </c>
      <c r="D962" s="353" t="s">
        <v>97</v>
      </c>
      <c r="E962" s="353" t="s">
        <v>185</v>
      </c>
      <c r="F962" s="353" t="s">
        <v>99</v>
      </c>
      <c r="G962" s="353">
        <v>6</v>
      </c>
      <c r="H962" s="353">
        <v>202206</v>
      </c>
      <c r="I962" s="353">
        <v>20221025</v>
      </c>
      <c r="J962" s="353">
        <v>20230124</v>
      </c>
      <c r="K962" s="354">
        <v>1856238.38</v>
      </c>
      <c r="L962" s="354">
        <v>249.01</v>
      </c>
      <c r="M962" s="354">
        <v>7454.47</v>
      </c>
      <c r="N962" s="354">
        <v>0.93</v>
      </c>
      <c r="O962" s="354">
        <v>2.29</v>
      </c>
      <c r="P962" s="354">
        <v>2.2799999999999998</v>
      </c>
      <c r="Q962" s="354">
        <v>2.34</v>
      </c>
      <c r="R962" s="354">
        <v>2.62</v>
      </c>
      <c r="S962" s="354">
        <v>-2.19</v>
      </c>
      <c r="T962" s="354">
        <v>2.64</v>
      </c>
      <c r="U962" s="354">
        <v>9.2799999999999994</v>
      </c>
      <c r="V962" s="354">
        <v>9.27</v>
      </c>
      <c r="W962" s="354">
        <v>9.5399999999999991</v>
      </c>
      <c r="X962" s="354">
        <v>10.92</v>
      </c>
      <c r="Y962" s="374">
        <f t="shared" si="34"/>
        <v>2.9126213592232997E-2</v>
      </c>
      <c r="Z962" s="374">
        <f t="shared" si="35"/>
        <v>0.14465408805031466</v>
      </c>
      <c r="AA962" s="354">
        <v>24.85</v>
      </c>
      <c r="AB962" s="354">
        <v>10.78</v>
      </c>
      <c r="AC962" s="354">
        <v>26.83</v>
      </c>
      <c r="AD962" s="354">
        <v>26.1</v>
      </c>
      <c r="AE962" s="354">
        <v>22.8</v>
      </c>
      <c r="AF962" s="354">
        <v>2.42</v>
      </c>
      <c r="AG962" s="354">
        <v>27.232801394662733</v>
      </c>
      <c r="AH962" s="354">
        <v>9.3588574493764245</v>
      </c>
      <c r="AI962" s="354">
        <v>11.759822985114658</v>
      </c>
      <c r="AJ962" s="354">
        <v>8.4932278396137857</v>
      </c>
      <c r="AK962" s="354">
        <v>21.094705278642536</v>
      </c>
      <c r="AL962" s="354">
        <v>22.13</v>
      </c>
      <c r="AM962" s="354">
        <v>10.69</v>
      </c>
      <c r="AN962" s="354">
        <v>9.14</v>
      </c>
      <c r="AO962" s="354">
        <v>9.2933940169887954</v>
      </c>
      <c r="AP962" s="354">
        <v>18.717949636006587</v>
      </c>
      <c r="AQ962" s="354">
        <v>21.521170332865793</v>
      </c>
      <c r="AR962" s="354">
        <v>29.798465121419778</v>
      </c>
      <c r="AS962" s="354">
        <v>14.381654820973582</v>
      </c>
      <c r="AT962" s="354">
        <v>23.28</v>
      </c>
      <c r="AU962" s="354">
        <v>15.98</v>
      </c>
      <c r="AV962" s="354">
        <v>17.96</v>
      </c>
      <c r="AW962" s="354">
        <v>198270</v>
      </c>
      <c r="AX962" s="354">
        <v>212378.7</v>
      </c>
      <c r="AY962" s="374">
        <v>0.175317274411775</v>
      </c>
      <c r="AZ962" s="374">
        <v>0.38368600528443353</v>
      </c>
      <c r="BA962" s="374">
        <v>0.32019109122151096</v>
      </c>
      <c r="BB962" s="374">
        <v>0.39518900343642593</v>
      </c>
      <c r="BC962" s="374">
        <v>0.32019109122151096</v>
      </c>
      <c r="BD962" s="354">
        <v>42.1</v>
      </c>
      <c r="BE962" s="374">
        <v>0.31080966978101654</v>
      </c>
      <c r="BF962" s="374">
        <v>0.19998223373527119</v>
      </c>
      <c r="BG962" s="354">
        <v>32.770000000000003</v>
      </c>
      <c r="BH962" s="354">
        <v>26.36</v>
      </c>
      <c r="BI962" s="354">
        <v>19.8</v>
      </c>
      <c r="BJ962" s="354">
        <v>16</v>
      </c>
      <c r="BK962" s="374">
        <v>-0.27777587720798697</v>
      </c>
      <c r="BL962" s="374">
        <v>-0.11995075710944232</v>
      </c>
      <c r="BM962" s="354">
        <v>1.0900000000000001</v>
      </c>
      <c r="BN962" s="354">
        <v>1.24</v>
      </c>
      <c r="BO962" s="374">
        <v>0.27140065053231888</v>
      </c>
      <c r="BP962" s="374">
        <v>3.7726679765293765E-2</v>
      </c>
      <c r="BQ962" s="374">
        <v>3.4237222717836843E-2</v>
      </c>
      <c r="BR962" s="354">
        <v>83716</v>
      </c>
      <c r="BS962" s="354">
        <v>98176</v>
      </c>
      <c r="BT962" s="354">
        <v>83907</v>
      </c>
      <c r="BU962" s="354">
        <v>47032</v>
      </c>
      <c r="BV962" s="354">
        <v>72738</v>
      </c>
      <c r="BW962" s="354">
        <v>18.72</v>
      </c>
      <c r="BX962" s="354">
        <v>34.369999999999997</v>
      </c>
      <c r="BY962" s="354">
        <v>34.369999999999997</v>
      </c>
      <c r="BZ962" s="354">
        <v>41.829545454545453</v>
      </c>
      <c r="CA962" s="354">
        <v>20.72</v>
      </c>
      <c r="CB962" s="354">
        <v>0.5175827718853534</v>
      </c>
      <c r="CC962" s="354">
        <v>0.37091623192430517</v>
      </c>
      <c r="CD962" s="354">
        <v>0.26</v>
      </c>
      <c r="CE962" s="354">
        <v>1.84</v>
      </c>
      <c r="CF962" s="354">
        <v>1.75</v>
      </c>
      <c r="CG962" s="354">
        <v>1.28</v>
      </c>
      <c r="CH962" s="353" t="s">
        <v>100</v>
      </c>
      <c r="CI962" s="355">
        <v>166542</v>
      </c>
    </row>
    <row r="963" spans="1:87" ht="13.5" thickBot="1">
      <c r="A963" s="353" t="s">
        <v>2155</v>
      </c>
      <c r="B963" s="353" t="s">
        <v>2156</v>
      </c>
      <c r="C963" s="353" t="s">
        <v>96</v>
      </c>
      <c r="D963" s="353" t="s">
        <v>412</v>
      </c>
      <c r="E963" s="353" t="s">
        <v>1045</v>
      </c>
      <c r="F963" s="353" t="s">
        <v>105</v>
      </c>
      <c r="G963" s="353">
        <v>6</v>
      </c>
      <c r="H963" s="353">
        <v>202206</v>
      </c>
      <c r="I963" s="353">
        <v>20221027</v>
      </c>
      <c r="J963" s="353">
        <v>20230202</v>
      </c>
      <c r="K963" s="354">
        <v>3893.15</v>
      </c>
      <c r="L963" s="354">
        <v>160</v>
      </c>
      <c r="M963" s="354">
        <v>24</v>
      </c>
      <c r="N963" s="354">
        <v>0.95</v>
      </c>
      <c r="O963" s="354">
        <v>-1.02</v>
      </c>
      <c r="P963" s="354">
        <v>1.33</v>
      </c>
      <c r="Q963" s="354">
        <v>1.99</v>
      </c>
      <c r="R963" s="354">
        <v>28.43</v>
      </c>
      <c r="S963" s="354">
        <v>446.88</v>
      </c>
      <c r="T963" s="354">
        <v>113.28</v>
      </c>
      <c r="U963" s="354">
        <v>2.0299999999999998</v>
      </c>
      <c r="V963" s="354">
        <v>-0.05</v>
      </c>
      <c r="W963" s="354">
        <v>1.7</v>
      </c>
      <c r="X963" s="354">
        <v>1.77</v>
      </c>
      <c r="Y963" s="374">
        <f t="shared" si="34"/>
        <v>-35</v>
      </c>
      <c r="Z963" s="374">
        <f t="shared" si="35"/>
        <v>4.117647058823537E-2</v>
      </c>
      <c r="AA963" s="354"/>
      <c r="AB963" s="354"/>
      <c r="AC963" s="354">
        <v>78.819999999999993</v>
      </c>
      <c r="AD963" s="354">
        <v>94.39</v>
      </c>
      <c r="AE963" s="354">
        <v>90.14</v>
      </c>
      <c r="AF963" s="354"/>
      <c r="AG963" s="354">
        <v>34.025478493517184</v>
      </c>
      <c r="AH963" s="354">
        <v>2.0463469849763327</v>
      </c>
      <c r="AI963" s="354">
        <v>8.1766207038485277</v>
      </c>
      <c r="AJ963" s="354">
        <v>8.134554435068944</v>
      </c>
      <c r="AK963" s="354">
        <v>19.594892046856049</v>
      </c>
      <c r="AL963" s="354">
        <v>69</v>
      </c>
      <c r="AM963" s="354"/>
      <c r="AN963" s="354">
        <v>4.71</v>
      </c>
      <c r="AO963" s="354">
        <v>5.8000516543297094</v>
      </c>
      <c r="AP963" s="354">
        <v>52.09886992143781</v>
      </c>
      <c r="AQ963" s="354">
        <v>24.135830677922588</v>
      </c>
      <c r="AR963" s="354">
        <v>24.26064443983423</v>
      </c>
      <c r="AS963" s="354">
        <v>3.335501131920148</v>
      </c>
      <c r="AT963" s="354">
        <v>-7.07</v>
      </c>
      <c r="AU963" s="354">
        <v>-21.63</v>
      </c>
      <c r="AV963" s="354">
        <v>97.57</v>
      </c>
      <c r="AW963" s="354">
        <v>821.35</v>
      </c>
      <c r="AX963" s="354">
        <v>798.86</v>
      </c>
      <c r="AY963" s="374">
        <v>-0.31094329865295145</v>
      </c>
      <c r="AZ963" s="374">
        <v>0.92349277364738924</v>
      </c>
      <c r="BA963" s="374">
        <v>0.16430869537425691</v>
      </c>
      <c r="BB963" s="374">
        <v>0.92388451443569564</v>
      </c>
      <c r="BC963" s="374">
        <v>0.16430869537425691</v>
      </c>
      <c r="BD963" s="354">
        <v>-28.22</v>
      </c>
      <c r="BE963" s="374">
        <v>0.10333759050537326</v>
      </c>
      <c r="BF963" s="374">
        <v>4.0315151672418711E-2</v>
      </c>
      <c r="BG963" s="354">
        <v>56.78</v>
      </c>
      <c r="BH963" s="354">
        <v>2.5499999999999998</v>
      </c>
      <c r="BI963" s="354">
        <v>3.71</v>
      </c>
      <c r="BJ963" s="354">
        <v>-0.41</v>
      </c>
      <c r="BK963" s="374">
        <v>-5.1447010083009899E-3</v>
      </c>
      <c r="BL963" s="374">
        <v>-1.2363167438658972E-3</v>
      </c>
      <c r="BM963" s="354">
        <v>0</v>
      </c>
      <c r="BN963" s="354">
        <v>0</v>
      </c>
      <c r="BO963" s="374">
        <v>3.420729744951323</v>
      </c>
      <c r="BP963" s="374">
        <v>1.2772107008964754E-2</v>
      </c>
      <c r="BQ963" s="374">
        <v>5.0771154881219228E-2</v>
      </c>
      <c r="BR963" s="354">
        <v>85.67</v>
      </c>
      <c r="BS963" s="354">
        <v>90.71</v>
      </c>
      <c r="BT963" s="354">
        <v>56.17</v>
      </c>
      <c r="BU963" s="354">
        <v>220</v>
      </c>
      <c r="BV963" s="354">
        <v>51.13</v>
      </c>
      <c r="BW963" s="354">
        <v>466.43</v>
      </c>
      <c r="BX963" s="354">
        <v>6.01</v>
      </c>
      <c r="BY963" s="354">
        <v>6.01</v>
      </c>
      <c r="BZ963" s="354">
        <v>7.1265907568653715</v>
      </c>
      <c r="CA963" s="354"/>
      <c r="CB963" s="354">
        <v>1.1277328332303009</v>
      </c>
      <c r="CC963" s="354">
        <v>9.8019319996957481</v>
      </c>
      <c r="CD963" s="354">
        <v>-1.28</v>
      </c>
      <c r="CE963" s="354">
        <v>0.42</v>
      </c>
      <c r="CF963" s="354">
        <v>0.47</v>
      </c>
      <c r="CG963" s="354">
        <v>0.3</v>
      </c>
      <c r="CH963" s="353" t="s">
        <v>100</v>
      </c>
      <c r="CI963" s="353">
        <v>-145.38</v>
      </c>
    </row>
    <row r="964" spans="1:87" ht="13.5" thickBot="1">
      <c r="A964" s="353" t="s">
        <v>2157</v>
      </c>
      <c r="B964" s="353" t="s">
        <v>2158</v>
      </c>
      <c r="C964" s="353" t="s">
        <v>96</v>
      </c>
      <c r="D964" s="353" t="s">
        <v>97</v>
      </c>
      <c r="E964" s="353" t="s">
        <v>1257</v>
      </c>
      <c r="F964" s="353" t="s">
        <v>99</v>
      </c>
      <c r="G964" s="353">
        <v>12</v>
      </c>
      <c r="H964" s="353">
        <v>202112</v>
      </c>
      <c r="I964" s="353">
        <v>20221103</v>
      </c>
      <c r="J964" s="353">
        <v>20230208</v>
      </c>
      <c r="K964" s="354">
        <v>42994.64</v>
      </c>
      <c r="L964" s="354">
        <v>257.14</v>
      </c>
      <c r="M964" s="354">
        <v>167</v>
      </c>
      <c r="N964" s="354">
        <v>0.93</v>
      </c>
      <c r="O964" s="354">
        <v>2.88</v>
      </c>
      <c r="P964" s="354">
        <v>3.43</v>
      </c>
      <c r="Q964" s="354">
        <v>1.97</v>
      </c>
      <c r="R964" s="354">
        <v>4.17</v>
      </c>
      <c r="S964" s="354">
        <v>10.7</v>
      </c>
      <c r="T964" s="354">
        <v>6.62</v>
      </c>
      <c r="U964" s="354">
        <v>8.85</v>
      </c>
      <c r="V964" s="354">
        <v>9.0399999999999991</v>
      </c>
      <c r="W964" s="354">
        <v>10.18</v>
      </c>
      <c r="X964" s="354">
        <v>11.14</v>
      </c>
      <c r="Y964" s="374">
        <f t="shared" si="34"/>
        <v>0.12610619469026552</v>
      </c>
      <c r="Z964" s="374">
        <f t="shared" si="35"/>
        <v>9.4302554027505092E-2</v>
      </c>
      <c r="AA964" s="354">
        <v>9.56</v>
      </c>
      <c r="AB964" s="354">
        <v>9</v>
      </c>
      <c r="AC964" s="354">
        <v>26.73</v>
      </c>
      <c r="AD964" s="354">
        <v>25.26</v>
      </c>
      <c r="AE964" s="354">
        <v>23.08</v>
      </c>
      <c r="AF964" s="354">
        <v>2.81</v>
      </c>
      <c r="AG964" s="354">
        <v>52.183014354066984</v>
      </c>
      <c r="AH964" s="354">
        <v>7.0275119617224879</v>
      </c>
      <c r="AI964" s="354">
        <v>7.4940191387559807</v>
      </c>
      <c r="AJ964" s="354">
        <v>5.9928229665071768</v>
      </c>
      <c r="AK964" s="354">
        <v>33.685529130087787</v>
      </c>
      <c r="AL964" s="354">
        <v>22.7</v>
      </c>
      <c r="AM964" s="354"/>
      <c r="AN964" s="354">
        <v>4.93</v>
      </c>
      <c r="AO964" s="354">
        <v>5.475984871060172</v>
      </c>
      <c r="AP964" s="354">
        <v>23.374739726027396</v>
      </c>
      <c r="AQ964" s="354">
        <v>38.130860335195528</v>
      </c>
      <c r="AR964" s="354">
        <v>47.682602794411174</v>
      </c>
      <c r="AS964" s="354">
        <v>4.9162679425837323</v>
      </c>
      <c r="AT964" s="354">
        <v>-2.36</v>
      </c>
      <c r="AU964" s="354">
        <v>4.96</v>
      </c>
      <c r="AV964" s="354">
        <v>10.210000000000001</v>
      </c>
      <c r="AW964" s="354">
        <v>8171</v>
      </c>
      <c r="AX964" s="354">
        <v>8939.4599999999991</v>
      </c>
      <c r="AY964" s="374">
        <v>0.10210412732667926</v>
      </c>
      <c r="AZ964" s="374">
        <v>0.31190727081138042</v>
      </c>
      <c r="BA964" s="374">
        <v>0.20535068691250905</v>
      </c>
      <c r="BB964" s="374">
        <v>0.31246046805819178</v>
      </c>
      <c r="BC964" s="374">
        <v>0.20535068691250905</v>
      </c>
      <c r="BD964" s="354">
        <v>-533.01</v>
      </c>
      <c r="BE964" s="374">
        <v>0.19333078783250604</v>
      </c>
      <c r="BF964" s="374">
        <v>0.11246171516079632</v>
      </c>
      <c r="BG964" s="354">
        <v>27.42</v>
      </c>
      <c r="BH964" s="354">
        <v>28.68</v>
      </c>
      <c r="BI964" s="354">
        <v>12.95</v>
      </c>
      <c r="BJ964" s="354">
        <v>12.38</v>
      </c>
      <c r="BK964" s="374">
        <v>-0.20031923383878691</v>
      </c>
      <c r="BL964" s="374">
        <v>-2.8767908309455588E-2</v>
      </c>
      <c r="BM964" s="354">
        <v>1.37</v>
      </c>
      <c r="BN964" s="354">
        <v>1.59</v>
      </c>
      <c r="BO964" s="374">
        <v>0.46246808510638299</v>
      </c>
      <c r="BP964" s="374">
        <v>2.7838345593893549E-2</v>
      </c>
      <c r="BQ964" s="374">
        <v>2.3739593434111778E-2</v>
      </c>
      <c r="BR964" s="354">
        <v>1760</v>
      </c>
      <c r="BS964" s="354">
        <v>2198</v>
      </c>
      <c r="BT964" s="354">
        <v>1913</v>
      </c>
      <c r="BU964" s="354">
        <v>5688</v>
      </c>
      <c r="BV964" s="354">
        <v>1245</v>
      </c>
      <c r="BW964" s="354">
        <v>31.19</v>
      </c>
      <c r="BX964" s="354">
        <v>13.47</v>
      </c>
      <c r="BY964" s="354">
        <v>17.489999999999998</v>
      </c>
      <c r="BZ964" s="354">
        <v>6.4914529914529915</v>
      </c>
      <c r="CA964" s="354"/>
      <c r="CB964" s="354">
        <v>1.0338924731182797</v>
      </c>
      <c r="CC964" s="354">
        <v>2.7250489236790605</v>
      </c>
      <c r="CD964" s="354">
        <v>-15.26</v>
      </c>
      <c r="CE964" s="354">
        <v>1.25</v>
      </c>
      <c r="CF964" s="354">
        <v>1.1399999999999999</v>
      </c>
      <c r="CG964" s="354">
        <v>0.8</v>
      </c>
      <c r="CH964" s="353" t="s">
        <v>100</v>
      </c>
      <c r="CI964" s="353">
        <v>-23</v>
      </c>
    </row>
    <row r="965" spans="1:87" ht="13.5" thickBot="1">
      <c r="A965" s="353" t="s">
        <v>2159</v>
      </c>
      <c r="B965" s="353" t="s">
        <v>2160</v>
      </c>
      <c r="C965" s="353" t="s">
        <v>96</v>
      </c>
      <c r="D965" s="353" t="s">
        <v>103</v>
      </c>
      <c r="E965" s="353" t="s">
        <v>1565</v>
      </c>
      <c r="F965" s="353" t="s">
        <v>105</v>
      </c>
      <c r="G965" s="353">
        <v>8</v>
      </c>
      <c r="H965" s="353">
        <v>202208</v>
      </c>
      <c r="I965" s="353">
        <v>20221020</v>
      </c>
      <c r="J965" s="353">
        <v>20230105</v>
      </c>
      <c r="K965" s="354">
        <v>4584.99</v>
      </c>
      <c r="L965" s="354">
        <v>82.06</v>
      </c>
      <c r="M965" s="354">
        <v>56</v>
      </c>
      <c r="N965" s="354">
        <v>1.03</v>
      </c>
      <c r="O965" s="354">
        <v>1.47</v>
      </c>
      <c r="P965" s="354">
        <v>1.4</v>
      </c>
      <c r="Q965" s="354">
        <v>1.65</v>
      </c>
      <c r="R965" s="354">
        <v>1.1299999999999999</v>
      </c>
      <c r="S965" s="354">
        <v>4</v>
      </c>
      <c r="T965" s="354">
        <v>3.57</v>
      </c>
      <c r="U965" s="354">
        <v>6.15</v>
      </c>
      <c r="V965" s="354">
        <v>6.14</v>
      </c>
      <c r="W965" s="354">
        <v>6.07</v>
      </c>
      <c r="X965" s="354">
        <v>6.1</v>
      </c>
      <c r="Y965" s="374">
        <f t="shared" si="34"/>
        <v>-1.140065146579794E-2</v>
      </c>
      <c r="Z965" s="374">
        <f t="shared" si="35"/>
        <v>4.9423393739702615E-3</v>
      </c>
      <c r="AA965" s="354">
        <v>2.3199999999999998</v>
      </c>
      <c r="AB965" s="354">
        <v>5</v>
      </c>
      <c r="AC965" s="354">
        <v>13.34</v>
      </c>
      <c r="AD965" s="354">
        <v>13.52</v>
      </c>
      <c r="AE965" s="354">
        <v>13.45</v>
      </c>
      <c r="AF965" s="354">
        <v>2.7</v>
      </c>
      <c r="AG965" s="354">
        <v>66.094256865623549</v>
      </c>
      <c r="AH965" s="354">
        <v>6.0830319739339043</v>
      </c>
      <c r="AI965" s="354">
        <v>4.4073006552329117</v>
      </c>
      <c r="AJ965" s="354">
        <v>3.308568154964374</v>
      </c>
      <c r="AK965" s="354">
        <v>18.57826511172583</v>
      </c>
      <c r="AL965" s="354">
        <v>11.05</v>
      </c>
      <c r="AM965" s="354">
        <v>3.37</v>
      </c>
      <c r="AN965" s="354">
        <v>1.24</v>
      </c>
      <c r="AO965" s="354">
        <v>1.4601950923279738</v>
      </c>
      <c r="AP965" s="354">
        <v>10.012581540867478</v>
      </c>
      <c r="AQ965" s="354">
        <v>21.897872883180401</v>
      </c>
      <c r="AR965" s="354">
        <v>29.169871976624641</v>
      </c>
      <c r="AS965" s="354">
        <v>0.77942282215618175</v>
      </c>
      <c r="AT965" s="354">
        <v>24.38</v>
      </c>
      <c r="AU965" s="354">
        <v>2.0699999999999998</v>
      </c>
      <c r="AV965" s="354">
        <v>13.83</v>
      </c>
      <c r="AW965" s="354">
        <v>3691.89</v>
      </c>
      <c r="AX965" s="354">
        <v>3826.54</v>
      </c>
      <c r="AY965" s="374">
        <v>1.5920628968997923E-2</v>
      </c>
      <c r="AZ965" s="374">
        <v>-0.13623131846908015</v>
      </c>
      <c r="BA965" s="374">
        <v>-0.13962194217939214</v>
      </c>
      <c r="BB965" s="374">
        <v>-0.14128035320088303</v>
      </c>
      <c r="BC965" s="374">
        <v>-0.13962194217939214</v>
      </c>
      <c r="BD965" s="354">
        <v>27.04</v>
      </c>
      <c r="BE965" s="374">
        <v>0.23395059571643201</v>
      </c>
      <c r="BF965" s="374">
        <v>0.12993301176328426</v>
      </c>
      <c r="BG965" s="354">
        <v>18.899999999999999</v>
      </c>
      <c r="BH965" s="354">
        <v>16.82</v>
      </c>
      <c r="BI965" s="354">
        <v>13.24</v>
      </c>
      <c r="BJ965" s="354">
        <v>12.03</v>
      </c>
      <c r="BK965" s="374">
        <v>-0.24929828623422415</v>
      </c>
      <c r="BL965" s="374">
        <v>-1.6623721218356004E-2</v>
      </c>
      <c r="BM965" s="354">
        <v>3.85</v>
      </c>
      <c r="BN965" s="354">
        <v>3.54</v>
      </c>
      <c r="BO965" s="374">
        <v>0.49975078431718784</v>
      </c>
      <c r="BP965" s="374">
        <v>7.4292036809158579E-2</v>
      </c>
      <c r="BQ965" s="374">
        <v>4.0407525097268859E-2</v>
      </c>
      <c r="BR965" s="354">
        <v>468.73</v>
      </c>
      <c r="BS965" s="354">
        <v>539.11</v>
      </c>
      <c r="BT965" s="354">
        <v>415.05</v>
      </c>
      <c r="BU965" s="354">
        <v>516.53</v>
      </c>
      <c r="BV965" s="354">
        <v>339.79</v>
      </c>
      <c r="BW965" s="354">
        <v>56.65</v>
      </c>
      <c r="BX965" s="354">
        <v>9.1999999999999993</v>
      </c>
      <c r="BY965" s="354">
        <v>9.34</v>
      </c>
      <c r="BZ965" s="354">
        <v>26.63293368941417</v>
      </c>
      <c r="CA965" s="354">
        <v>27.49</v>
      </c>
      <c r="CB965" s="354">
        <v>0.50088810272095041</v>
      </c>
      <c r="CC965" s="354">
        <v>1.5178571760235211</v>
      </c>
      <c r="CD965" s="354">
        <v>0.38</v>
      </c>
      <c r="CE965" s="354">
        <v>2.13</v>
      </c>
      <c r="CF965" s="354">
        <v>1.1399999999999999</v>
      </c>
      <c r="CG965" s="354">
        <v>0.19</v>
      </c>
      <c r="CH965" s="353" t="s">
        <v>100</v>
      </c>
      <c r="CI965" s="355">
        <v>1362.28</v>
      </c>
    </row>
    <row r="966" spans="1:87" ht="13.5" thickBot="1">
      <c r="A966" s="353" t="s">
        <v>2161</v>
      </c>
      <c r="B966" s="353" t="s">
        <v>2162</v>
      </c>
      <c r="C966" s="353" t="s">
        <v>108</v>
      </c>
      <c r="D966" s="353" t="s">
        <v>129</v>
      </c>
      <c r="E966" s="353" t="s">
        <v>510</v>
      </c>
      <c r="F966" s="353" t="s">
        <v>105</v>
      </c>
      <c r="G966" s="353">
        <v>12</v>
      </c>
      <c r="H966" s="353">
        <v>202112</v>
      </c>
      <c r="I966" s="353">
        <v>20221108</v>
      </c>
      <c r="J966" s="353">
        <v>20230214</v>
      </c>
      <c r="K966" s="354">
        <v>4221.5600000000004</v>
      </c>
      <c r="L966" s="354">
        <v>1.31</v>
      </c>
      <c r="M966" s="354">
        <v>3223</v>
      </c>
      <c r="N966" s="354">
        <v>-0.56000000000000005</v>
      </c>
      <c r="O966" s="354"/>
      <c r="P966" s="354"/>
      <c r="Q966" s="354"/>
      <c r="R966" s="354"/>
      <c r="S966" s="354"/>
      <c r="T966" s="354"/>
      <c r="U966" s="354"/>
      <c r="V966" s="354"/>
      <c r="W966" s="354"/>
      <c r="X966" s="354"/>
      <c r="Y966" s="374" t="e">
        <f t="shared" si="34"/>
        <v>#DIV/0!</v>
      </c>
      <c r="Z966" s="374" t="e">
        <f t="shared" si="35"/>
        <v>#DIV/0!</v>
      </c>
      <c r="AA966" s="354"/>
      <c r="AB966" s="354"/>
      <c r="AC966" s="354"/>
      <c r="AD966" s="354"/>
      <c r="AE966" s="354"/>
      <c r="AF966" s="354"/>
      <c r="AG966" s="354">
        <v>0.11855978641219096</v>
      </c>
      <c r="AH966" s="354">
        <v>-0.22657448736218583</v>
      </c>
      <c r="AI966" s="354">
        <v>-1.9073278479672151</v>
      </c>
      <c r="AJ966" s="354">
        <v>-1.9388761943087855</v>
      </c>
      <c r="AK966" s="354">
        <v>-0.71303945016555792</v>
      </c>
      <c r="AL966" s="354">
        <v>2.61</v>
      </c>
      <c r="AM966" s="354">
        <v>0.78</v>
      </c>
      <c r="AN966" s="354"/>
      <c r="AO966" s="354">
        <v>11.490135447770312</v>
      </c>
      <c r="AP966" s="354">
        <v>1.5969089474131051</v>
      </c>
      <c r="AQ966" s="354">
        <v>-0.71422855068501478</v>
      </c>
      <c r="AR966" s="354">
        <v>-0.70260700942818299</v>
      </c>
      <c r="AS966" s="354">
        <v>2.0667208705304105E-4</v>
      </c>
      <c r="AT966" s="354">
        <v>1.67</v>
      </c>
      <c r="AU966" s="354"/>
      <c r="AV966" s="354"/>
      <c r="AW966" s="354"/>
      <c r="AX966" s="354"/>
      <c r="AY966" s="374">
        <v>5.3215237272269025E-2</v>
      </c>
      <c r="AZ966" s="374">
        <v>-0.36477235235895744</v>
      </c>
      <c r="BA966" s="374">
        <v>-1.1537999399218986</v>
      </c>
      <c r="BB966" s="374">
        <v>-0.36477190864488945</v>
      </c>
      <c r="BC966" s="374">
        <v>-1.1537999399218986</v>
      </c>
      <c r="BD966" s="354">
        <v>1.83</v>
      </c>
      <c r="BE966" s="374">
        <v>-0.61036428065301596</v>
      </c>
      <c r="BF966" s="374">
        <v>-3.4782384396713972</v>
      </c>
      <c r="BG966" s="354">
        <v>1.74</v>
      </c>
      <c r="BH966" s="354"/>
      <c r="BI966" s="354">
        <v>1.46</v>
      </c>
      <c r="BJ966" s="354"/>
      <c r="BK966" s="374">
        <v>1.6540599653695434E-2</v>
      </c>
      <c r="BL966" s="374">
        <v>-0.26609651802076972</v>
      </c>
      <c r="BM966" s="354">
        <v>0</v>
      </c>
      <c r="BN966" s="354"/>
      <c r="BO966" s="374">
        <v>0</v>
      </c>
      <c r="BP966" s="374">
        <v>-0.1665988877663131</v>
      </c>
      <c r="BQ966" s="374">
        <v>-1.4256442605211661</v>
      </c>
      <c r="BR966" s="354">
        <v>3.21</v>
      </c>
      <c r="BS966" s="354">
        <v>3.21</v>
      </c>
      <c r="BT966" s="354">
        <v>3.21</v>
      </c>
      <c r="BU966" s="354" t="s">
        <v>100</v>
      </c>
      <c r="BV966" s="354">
        <v>3.21</v>
      </c>
      <c r="BW966" s="354">
        <v>255.53</v>
      </c>
      <c r="BX966" s="354"/>
      <c r="BY966" s="354"/>
      <c r="BZ966" s="354">
        <v>-0.10076867295141406</v>
      </c>
      <c r="CA966" s="354">
        <v>5.21</v>
      </c>
      <c r="CB966" s="354">
        <v>0.17963868936487354</v>
      </c>
      <c r="CC966" s="354">
        <v>2.658652131832306E-3</v>
      </c>
      <c r="CD966" s="354">
        <v>0.06</v>
      </c>
      <c r="CE966" s="354">
        <v>0.93</v>
      </c>
      <c r="CF966" s="354">
        <v>0.05</v>
      </c>
      <c r="CG966" s="354">
        <v>0.05</v>
      </c>
      <c r="CH966" s="353" t="s">
        <v>100</v>
      </c>
      <c r="CI966" s="353">
        <v>-18.23</v>
      </c>
    </row>
    <row r="967" spans="1:87" ht="13.5" thickBot="1">
      <c r="A967" s="353" t="s">
        <v>2163</v>
      </c>
      <c r="B967" s="353" t="s">
        <v>2164</v>
      </c>
      <c r="C967" s="353" t="s">
        <v>96</v>
      </c>
      <c r="D967" s="353" t="s">
        <v>197</v>
      </c>
      <c r="E967" s="353" t="s">
        <v>878</v>
      </c>
      <c r="F967" s="353" t="s">
        <v>105</v>
      </c>
      <c r="G967" s="353">
        <v>12</v>
      </c>
      <c r="H967" s="353">
        <v>202112</v>
      </c>
      <c r="I967" s="353">
        <v>20221110</v>
      </c>
      <c r="J967" s="353">
        <v>20230209</v>
      </c>
      <c r="K967" s="354">
        <v>24317.41</v>
      </c>
      <c r="L967" s="354">
        <v>25.93</v>
      </c>
      <c r="M967" s="354">
        <v>938</v>
      </c>
      <c r="N967" s="354">
        <v>1.93</v>
      </c>
      <c r="O967" s="354">
        <v>1.26</v>
      </c>
      <c r="P967" s="354">
        <v>0.27</v>
      </c>
      <c r="Q967" s="354"/>
      <c r="R967" s="354">
        <v>22.22</v>
      </c>
      <c r="S967" s="354">
        <v>8.7200000000000006</v>
      </c>
      <c r="T967" s="354">
        <v>17.940000000000001</v>
      </c>
      <c r="U967" s="354">
        <v>13.76</v>
      </c>
      <c r="V967" s="354">
        <v>13.04</v>
      </c>
      <c r="W967" s="354">
        <v>10.26</v>
      </c>
      <c r="X967" s="354">
        <v>2.75</v>
      </c>
      <c r="Y967" s="374">
        <f t="shared" si="34"/>
        <v>-0.21319018404907975</v>
      </c>
      <c r="Z967" s="374">
        <f t="shared" si="35"/>
        <v>-0.73196881091617927</v>
      </c>
      <c r="AA967" s="354">
        <v>30.86</v>
      </c>
      <c r="AB967" s="354"/>
      <c r="AC967" s="354">
        <v>1.88</v>
      </c>
      <c r="AD967" s="354">
        <v>2.5299999999999998</v>
      </c>
      <c r="AE967" s="354">
        <v>9.44</v>
      </c>
      <c r="AF967" s="354"/>
      <c r="AG967" s="354">
        <v>93.900224215246638</v>
      </c>
      <c r="AH967" s="354">
        <v>14.670403587443946</v>
      </c>
      <c r="AI967" s="354">
        <v>12.021300448430493</v>
      </c>
      <c r="AJ967" s="354">
        <v>8.5313901345291487</v>
      </c>
      <c r="AK967" s="354">
        <v>2.1179073020609902</v>
      </c>
      <c r="AL967" s="354">
        <v>1.4</v>
      </c>
      <c r="AM967" s="354">
        <v>0.45</v>
      </c>
      <c r="AN967" s="354">
        <v>0.28999999999999998</v>
      </c>
      <c r="AO967" s="354">
        <v>0.31802337659236618</v>
      </c>
      <c r="AP967" s="354">
        <v>1.5067209683805645</v>
      </c>
      <c r="AQ967" s="354">
        <v>2.4841294413876716</v>
      </c>
      <c r="AR967" s="354">
        <v>3.5003048620236532</v>
      </c>
      <c r="AS967" s="354">
        <v>5.6804932735426013</v>
      </c>
      <c r="AT967" s="354">
        <v>57.49</v>
      </c>
      <c r="AU967" s="354">
        <v>0.28000000000000003</v>
      </c>
      <c r="AV967" s="354">
        <v>43.74</v>
      </c>
      <c r="AW967" s="354">
        <v>76571</v>
      </c>
      <c r="AX967" s="354">
        <v>76878.59</v>
      </c>
      <c r="AY967" s="374">
        <v>0.43741317814905201</v>
      </c>
      <c r="AZ967" s="374">
        <v>21.40381991814461</v>
      </c>
      <c r="BA967" s="374">
        <v>7.0454976303317531</v>
      </c>
      <c r="BB967" s="374">
        <v>22.140625</v>
      </c>
      <c r="BC967" s="374">
        <v>7.0454976303317531</v>
      </c>
      <c r="BD967" s="354">
        <v>24.32</v>
      </c>
      <c r="BE967" s="374">
        <v>0.22033306160475136</v>
      </c>
      <c r="BF967" s="374">
        <v>0.14346167339063323</v>
      </c>
      <c r="BG967" s="354">
        <v>21.79</v>
      </c>
      <c r="BH967" s="354">
        <v>10.27</v>
      </c>
      <c r="BI967" s="354">
        <v>14.09</v>
      </c>
      <c r="BJ967" s="354">
        <v>6.33</v>
      </c>
      <c r="BK967" s="374">
        <v>-0.29031054742143059</v>
      </c>
      <c r="BL967" s="374">
        <v>-3.7166155278835704E-2</v>
      </c>
      <c r="BM967" s="354">
        <v>1.25</v>
      </c>
      <c r="BN967" s="354">
        <v>0.63</v>
      </c>
      <c r="BO967" s="374">
        <v>2.201711753018493E-2</v>
      </c>
      <c r="BP967" s="374">
        <v>0.57621380940471112</v>
      </c>
      <c r="BQ967" s="374">
        <v>0.33508995029572458</v>
      </c>
      <c r="BR967" s="354">
        <v>19180</v>
      </c>
      <c r="BS967" s="354">
        <v>21703</v>
      </c>
      <c r="BT967" s="354">
        <v>17384</v>
      </c>
      <c r="BU967" s="354">
        <v>6488</v>
      </c>
      <c r="BV967" s="354">
        <v>14956</v>
      </c>
      <c r="BW967" s="354">
        <v>2140.38</v>
      </c>
      <c r="BX967" s="354">
        <v>15.62</v>
      </c>
      <c r="BY967" s="354">
        <v>15.82</v>
      </c>
      <c r="BZ967" s="354">
        <v>29.504873294346979</v>
      </c>
      <c r="CA967" s="354">
        <v>10.63</v>
      </c>
      <c r="CB967" s="354">
        <v>0.40890852482020701</v>
      </c>
      <c r="CC967" s="354">
        <v>0.2221279484133718</v>
      </c>
      <c r="CD967" s="354">
        <v>0.12</v>
      </c>
      <c r="CE967" s="354">
        <v>1.62</v>
      </c>
      <c r="CF967" s="354">
        <v>0.62</v>
      </c>
      <c r="CG967" s="354">
        <v>0.41</v>
      </c>
      <c r="CH967" s="353" t="s">
        <v>100</v>
      </c>
      <c r="CI967" s="355">
        <v>51344</v>
      </c>
    </row>
    <row r="968" spans="1:87" ht="13.5" thickBot="1">
      <c r="A968" s="353" t="s">
        <v>2165</v>
      </c>
      <c r="B968" s="353" t="s">
        <v>2166</v>
      </c>
      <c r="C968" s="353" t="s">
        <v>96</v>
      </c>
      <c r="D968" s="353" t="s">
        <v>123</v>
      </c>
      <c r="E968" s="353" t="s">
        <v>518</v>
      </c>
      <c r="F968" s="353" t="s">
        <v>99</v>
      </c>
      <c r="G968" s="353">
        <v>12</v>
      </c>
      <c r="H968" s="353">
        <v>202112</v>
      </c>
      <c r="I968" s="353">
        <v>20221019</v>
      </c>
      <c r="J968" s="353">
        <v>20230119</v>
      </c>
      <c r="K968" s="354">
        <v>24340.21</v>
      </c>
      <c r="L968" s="354">
        <v>141.01</v>
      </c>
      <c r="M968" s="354">
        <v>172.61</v>
      </c>
      <c r="N968" s="354">
        <v>0.79</v>
      </c>
      <c r="O968" s="354">
        <v>4.21</v>
      </c>
      <c r="P968" s="354">
        <v>4.84</v>
      </c>
      <c r="Q968" s="354">
        <v>4.6100000000000003</v>
      </c>
      <c r="R968" s="354">
        <v>-9.0299999999999994</v>
      </c>
      <c r="S968" s="354">
        <v>0</v>
      </c>
      <c r="T968" s="354">
        <v>4.54</v>
      </c>
      <c r="U968" s="354">
        <v>13.16</v>
      </c>
      <c r="V968" s="354">
        <v>13.7</v>
      </c>
      <c r="W968" s="354">
        <v>14.43</v>
      </c>
      <c r="X968" s="354">
        <v>19.52</v>
      </c>
      <c r="Y968" s="374">
        <f t="shared" si="34"/>
        <v>5.3284671532846772E-2</v>
      </c>
      <c r="Z968" s="374">
        <f t="shared" si="35"/>
        <v>0.35273735273735274</v>
      </c>
      <c r="AA968" s="354">
        <v>3.28</v>
      </c>
      <c r="AB968" s="354">
        <v>10.64</v>
      </c>
      <c r="AC968" s="354">
        <v>10.72</v>
      </c>
      <c r="AD968" s="354">
        <v>9.77</v>
      </c>
      <c r="AE968" s="354">
        <v>7.22</v>
      </c>
      <c r="AF968" s="354">
        <v>0.92</v>
      </c>
      <c r="AG968" s="354">
        <v>48.048835302807767</v>
      </c>
      <c r="AH968" s="354">
        <v>22.29257825678885</v>
      </c>
      <c r="AI968" s="354">
        <v>33.43396116002927</v>
      </c>
      <c r="AJ968" s="354">
        <v>31.971325216642754</v>
      </c>
      <c r="AK968" s="354">
        <v>4.1888545401384141</v>
      </c>
      <c r="AL968" s="354">
        <v>8.16</v>
      </c>
      <c r="AM968" s="354">
        <v>1.0900000000000001</v>
      </c>
      <c r="AN968" s="354">
        <v>3.29</v>
      </c>
      <c r="AO968" s="354">
        <v>-0.4724097879627589</v>
      </c>
      <c r="AP968" s="354">
        <v>-0.77635500492026221</v>
      </c>
      <c r="AQ968" s="354">
        <v>-0.67891267769951147</v>
      </c>
      <c r="AR968" s="354">
        <v>-0.70997182454736185</v>
      </c>
      <c r="AS968" s="354">
        <v>387.19523561315691</v>
      </c>
      <c r="AT968" s="354">
        <v>129.56</v>
      </c>
      <c r="AU968" s="354">
        <v>0.51</v>
      </c>
      <c r="AV968" s="354">
        <v>-2.79</v>
      </c>
      <c r="AW968" s="354">
        <v>6105.78</v>
      </c>
      <c r="AX968" s="354">
        <v>8130.08</v>
      </c>
      <c r="AY968" s="374">
        <v>6.2153627996152996E-3</v>
      </c>
      <c r="AZ968" s="374">
        <v>0.3736416899210141</v>
      </c>
      <c r="BA968" s="374">
        <v>0</v>
      </c>
      <c r="BB968" s="374">
        <v>0.38933601609657958</v>
      </c>
      <c r="BC968" s="374">
        <v>0</v>
      </c>
      <c r="BD968" s="354">
        <v>10.74</v>
      </c>
      <c r="BE968" s="374">
        <v>0</v>
      </c>
      <c r="BF968" s="374">
        <v>-12.68191966159166</v>
      </c>
      <c r="BG968" s="354">
        <v>8.5</v>
      </c>
      <c r="BH968" s="354">
        <v>7.84</v>
      </c>
      <c r="BI968" s="354">
        <v>1.2</v>
      </c>
      <c r="BJ968" s="354">
        <v>1.36</v>
      </c>
      <c r="BK968" s="374">
        <v>-4.3747013295424721E-2</v>
      </c>
      <c r="BL968" s="374">
        <v>-3.0440611810231416E-2</v>
      </c>
      <c r="BM968" s="354">
        <v>3.4</v>
      </c>
      <c r="BN968" s="354">
        <v>2.8</v>
      </c>
      <c r="BO968" s="374">
        <v>0.21531829762841523</v>
      </c>
      <c r="BP968" s="374">
        <v>0.15917585331516493</v>
      </c>
      <c r="BQ968" s="374">
        <v>0.22828507830519637</v>
      </c>
      <c r="BR968" s="354">
        <v>2517.3200000000002</v>
      </c>
      <c r="BS968" s="354">
        <v>2841.53</v>
      </c>
      <c r="BT968" s="354">
        <v>2222.89</v>
      </c>
      <c r="BU968" s="354">
        <v>3485.37</v>
      </c>
      <c r="BV968" s="354">
        <v>1858.75</v>
      </c>
      <c r="BW968" s="354">
        <v>37.36</v>
      </c>
      <c r="BX968" s="354">
        <v>22.8</v>
      </c>
      <c r="BY968" s="354">
        <v>28.82</v>
      </c>
      <c r="BZ968" s="354">
        <v>0</v>
      </c>
      <c r="CA968" s="354">
        <v>12.05</v>
      </c>
      <c r="CB968" s="354">
        <v>198504581.60919541</v>
      </c>
      <c r="CC968" s="354">
        <v>-5.5664234392569414</v>
      </c>
      <c r="CD968" s="354">
        <v>0.15</v>
      </c>
      <c r="CE968" s="354">
        <v>0.96</v>
      </c>
      <c r="CF968" s="354">
        <v>1.06</v>
      </c>
      <c r="CG968" s="354">
        <v>0.33</v>
      </c>
      <c r="CH968" s="355">
        <v>1750</v>
      </c>
      <c r="CI968" s="355">
        <v>16153.4</v>
      </c>
    </row>
    <row r="969" spans="1:87" ht="13.5" thickBot="1">
      <c r="A969" s="353" t="s">
        <v>2167</v>
      </c>
      <c r="B969" s="353" t="s">
        <v>2168</v>
      </c>
      <c r="C969" s="353" t="s">
        <v>108</v>
      </c>
      <c r="D969" s="353" t="s">
        <v>147</v>
      </c>
      <c r="E969" s="353" t="s">
        <v>201</v>
      </c>
      <c r="F969" s="353" t="s">
        <v>99</v>
      </c>
      <c r="G969" s="353">
        <v>12</v>
      </c>
      <c r="H969" s="353">
        <v>202112</v>
      </c>
      <c r="I969" s="353">
        <v>20221101</v>
      </c>
      <c r="J969" s="353">
        <v>20230207</v>
      </c>
      <c r="K969" s="354">
        <v>11716.89</v>
      </c>
      <c r="L969" s="354">
        <v>41.95</v>
      </c>
      <c r="M969" s="354">
        <v>279</v>
      </c>
      <c r="N969" s="354">
        <v>1.19</v>
      </c>
      <c r="O969" s="354">
        <v>0.64</v>
      </c>
      <c r="P969" s="354">
        <v>0.52</v>
      </c>
      <c r="Q969" s="354">
        <v>0.48</v>
      </c>
      <c r="R969" s="354">
        <v>-9.3800000000000008</v>
      </c>
      <c r="S969" s="354">
        <v>28.99</v>
      </c>
      <c r="T969" s="354">
        <v>-35.82</v>
      </c>
      <c r="U969" s="354">
        <v>1.1499999999999999</v>
      </c>
      <c r="V969" s="354">
        <v>2.4900000000000002</v>
      </c>
      <c r="W969" s="354">
        <v>1.65</v>
      </c>
      <c r="X969" s="354">
        <v>2.3199999999999998</v>
      </c>
      <c r="Y969" s="374">
        <f t="shared" si="34"/>
        <v>-0.33734939759036153</v>
      </c>
      <c r="Z969" s="374">
        <f t="shared" si="35"/>
        <v>0.40606060606060601</v>
      </c>
      <c r="AA969" s="354">
        <v>-20.48</v>
      </c>
      <c r="AB969" s="354">
        <v>29.38</v>
      </c>
      <c r="AC969" s="354">
        <v>24.25</v>
      </c>
      <c r="AD969" s="354">
        <v>25.41</v>
      </c>
      <c r="AE969" s="354">
        <v>18.07</v>
      </c>
      <c r="AF969" s="354">
        <v>0.86</v>
      </c>
      <c r="AG969" s="354">
        <v>11.406328870941367</v>
      </c>
      <c r="AH969" s="354">
        <v>0.38653959632297008</v>
      </c>
      <c r="AI969" s="354">
        <v>1.9409805413168204</v>
      </c>
      <c r="AJ969" s="354">
        <v>1.7080273288922698</v>
      </c>
      <c r="AK969" s="354">
        <v>21.60763547456618</v>
      </c>
      <c r="AL969" s="354">
        <v>34.25</v>
      </c>
      <c r="AM969" s="354"/>
      <c r="AN969" s="354">
        <v>3.65</v>
      </c>
      <c r="AO969" s="354">
        <v>4.763854622969621</v>
      </c>
      <c r="AP969" s="354">
        <v>54.204178448205553</v>
      </c>
      <c r="AQ969" s="354">
        <v>27.995176338079759</v>
      </c>
      <c r="AR969" s="354">
        <v>31.813362470134777</v>
      </c>
      <c r="AS969" s="354">
        <v>1.4159231321583712</v>
      </c>
      <c r="AT969" s="354">
        <v>-2.5</v>
      </c>
      <c r="AU969" s="354">
        <v>-7.41</v>
      </c>
      <c r="AV969" s="354">
        <v>24.76</v>
      </c>
      <c r="AW969" s="354">
        <v>2983.28</v>
      </c>
      <c r="AX969" s="354">
        <v>3189.47</v>
      </c>
      <c r="AY969" s="374">
        <v>0.2475706413623896</v>
      </c>
      <c r="AZ969" s="374">
        <v>1.1602429974875741</v>
      </c>
      <c r="BA969" s="374">
        <v>0.14209718189925105</v>
      </c>
      <c r="BB969" s="374">
        <v>0.45906508204761654</v>
      </c>
      <c r="BC969" s="374">
        <v>0.14209718189925105</v>
      </c>
      <c r="BD969" s="354">
        <v>-94.07</v>
      </c>
      <c r="BE969" s="374">
        <v>0.1932765296441423</v>
      </c>
      <c r="BF969" s="374">
        <v>3.1287467835387391E-2</v>
      </c>
      <c r="BG969" s="354">
        <v>9.9600000000000009</v>
      </c>
      <c r="BH969" s="354">
        <v>9.4600000000000009</v>
      </c>
      <c r="BI969" s="354">
        <v>7.58</v>
      </c>
      <c r="BJ969" s="354">
        <v>7.69</v>
      </c>
      <c r="BK969" s="374">
        <v>-0.12001831417975369</v>
      </c>
      <c r="BL969" s="374">
        <v>-2.0423154115608522E-2</v>
      </c>
      <c r="BM969" s="354">
        <v>0</v>
      </c>
      <c r="BN969" s="354">
        <v>0</v>
      </c>
      <c r="BO969" s="374">
        <v>0</v>
      </c>
      <c r="BP969" s="374">
        <v>9.2164901364561302E-3</v>
      </c>
      <c r="BQ969" s="374">
        <v>4.0725496635485692E-2</v>
      </c>
      <c r="BR969" s="354">
        <v>386.64</v>
      </c>
      <c r="BS969" s="354">
        <v>456.6</v>
      </c>
      <c r="BT969" s="354">
        <v>347.17</v>
      </c>
      <c r="BU969" s="354">
        <v>3829.42</v>
      </c>
      <c r="BV969" s="354">
        <v>277.72000000000003</v>
      </c>
      <c r="BW969" s="354">
        <v>71.09</v>
      </c>
      <c r="BX969" s="354">
        <v>3.39</v>
      </c>
      <c r="BY969" s="354">
        <v>10.76</v>
      </c>
      <c r="BZ969" s="354">
        <v>4.5116510121970981</v>
      </c>
      <c r="CA969" s="354"/>
      <c r="CB969" s="354">
        <v>1.178428728315829</v>
      </c>
      <c r="CC969" s="354">
        <v>12.367537915456598</v>
      </c>
      <c r="CD969" s="354">
        <v>-5.49</v>
      </c>
      <c r="CE969" s="354">
        <v>1.17</v>
      </c>
      <c r="CF969" s="354">
        <v>1.04</v>
      </c>
      <c r="CG969" s="354">
        <v>0.88</v>
      </c>
      <c r="CH969" s="353" t="s">
        <v>100</v>
      </c>
      <c r="CI969" s="353">
        <v>-195.84</v>
      </c>
    </row>
    <row r="970" spans="1:87" ht="13.5" thickBot="1">
      <c r="A970" s="353" t="s">
        <v>2169</v>
      </c>
      <c r="B970" s="353" t="s">
        <v>2170</v>
      </c>
      <c r="C970" s="353" t="s">
        <v>96</v>
      </c>
      <c r="D970" s="353" t="s">
        <v>97</v>
      </c>
      <c r="E970" s="353" t="s">
        <v>669</v>
      </c>
      <c r="F970" s="353" t="s">
        <v>99</v>
      </c>
      <c r="G970" s="353">
        <v>12</v>
      </c>
      <c r="H970" s="353">
        <v>202112</v>
      </c>
      <c r="I970" s="353">
        <v>20221103</v>
      </c>
      <c r="J970" s="353">
        <v>20230209</v>
      </c>
      <c r="K970" s="354">
        <v>31614.720000000001</v>
      </c>
      <c r="L970" s="354">
        <v>1418.07</v>
      </c>
      <c r="M970" s="354">
        <v>22</v>
      </c>
      <c r="N970" s="354">
        <v>1.21</v>
      </c>
      <c r="O970" s="354">
        <v>9.83</v>
      </c>
      <c r="P970" s="354">
        <v>11.63</v>
      </c>
      <c r="Q970" s="354">
        <v>8.5500000000000007</v>
      </c>
      <c r="R970" s="354">
        <v>3.56</v>
      </c>
      <c r="S970" s="354">
        <v>7.56</v>
      </c>
      <c r="T970" s="354">
        <v>5.8</v>
      </c>
      <c r="U970" s="354">
        <v>37.97</v>
      </c>
      <c r="V970" s="354">
        <v>33.42</v>
      </c>
      <c r="W970" s="354">
        <v>39.03</v>
      </c>
      <c r="X970" s="354">
        <v>42.38</v>
      </c>
      <c r="Y970" s="374">
        <f t="shared" si="34"/>
        <v>0.16786355475763015</v>
      </c>
      <c r="Z970" s="374">
        <f t="shared" si="35"/>
        <v>8.5831411734563101E-2</v>
      </c>
      <c r="AA970" s="354">
        <v>18.010000000000002</v>
      </c>
      <c r="AB970" s="354">
        <v>12.17</v>
      </c>
      <c r="AC970" s="354">
        <v>37.35</v>
      </c>
      <c r="AD970" s="354">
        <v>36.340000000000003</v>
      </c>
      <c r="AE970" s="354">
        <v>33.46</v>
      </c>
      <c r="AF970" s="354">
        <v>2.99</v>
      </c>
      <c r="AG970" s="354">
        <v>174.04787747998708</v>
      </c>
      <c r="AH970" s="354">
        <v>37.384471182557043</v>
      </c>
      <c r="AI970" s="354">
        <v>35.55398952292628</v>
      </c>
      <c r="AJ970" s="354">
        <v>29.88533924303341</v>
      </c>
      <c r="AK970" s="354">
        <v>40.16961300725648</v>
      </c>
      <c r="AL970" s="354">
        <v>35.700000000000003</v>
      </c>
      <c r="AM970" s="354"/>
      <c r="AN970" s="354">
        <v>8.11</v>
      </c>
      <c r="AO970" s="354">
        <v>8.6819119019850675</v>
      </c>
      <c r="AP970" s="354">
        <v>28.332332807191829</v>
      </c>
      <c r="AQ970" s="354">
        <v>42.500668962462186</v>
      </c>
      <c r="AR970" s="354">
        <v>50.562194617248146</v>
      </c>
      <c r="AS970" s="354">
        <v>5.4516742173830544</v>
      </c>
      <c r="AT970" s="354">
        <v>-3.71</v>
      </c>
      <c r="AU970" s="354">
        <v>7.62</v>
      </c>
      <c r="AV970" s="354">
        <v>20.51</v>
      </c>
      <c r="AW970" s="354">
        <v>3717.93</v>
      </c>
      <c r="AX970" s="354">
        <v>3888.46</v>
      </c>
      <c r="AY970" s="374">
        <v>0.20509455373224941</v>
      </c>
      <c r="AZ970" s="374">
        <v>0.27581755950751485</v>
      </c>
      <c r="BA970" s="374">
        <v>0.2687263326118593</v>
      </c>
      <c r="BB970" s="374">
        <v>0.31735340729001593</v>
      </c>
      <c r="BC970" s="374">
        <v>0.2687263326118593</v>
      </c>
      <c r="BD970" s="354">
        <v>1929.28</v>
      </c>
      <c r="BE970" s="374">
        <v>0.51010907137419981</v>
      </c>
      <c r="BF970" s="374">
        <v>0.27945679465469925</v>
      </c>
      <c r="BG970" s="354">
        <v>48.52</v>
      </c>
      <c r="BH970" s="354">
        <v>37.82</v>
      </c>
      <c r="BI970" s="354">
        <v>26.15</v>
      </c>
      <c r="BJ970" s="354">
        <v>22.1</v>
      </c>
      <c r="BK970" s="374">
        <v>-0.1594378115074134</v>
      </c>
      <c r="BL970" s="374">
        <v>-3.2569488131475102E-2</v>
      </c>
      <c r="BM970" s="354">
        <v>0</v>
      </c>
      <c r="BN970" s="354">
        <v>0</v>
      </c>
      <c r="BO970" s="374">
        <v>0</v>
      </c>
      <c r="BP970" s="374">
        <v>2.6176118851523281E-2</v>
      </c>
      <c r="BQ970" s="374">
        <v>2.092532453177337E-2</v>
      </c>
      <c r="BR970" s="354">
        <v>992.6</v>
      </c>
      <c r="BS970" s="354">
        <v>1100.6600000000001</v>
      </c>
      <c r="BT970" s="354">
        <v>905.89</v>
      </c>
      <c r="BU970" s="354">
        <v>1580.81</v>
      </c>
      <c r="BV970" s="354">
        <v>768.98</v>
      </c>
      <c r="BW970" s="354">
        <v>27.58</v>
      </c>
      <c r="BX970" s="354">
        <v>21.48</v>
      </c>
      <c r="BY970" s="354">
        <v>22.32</v>
      </c>
      <c r="BZ970" s="354">
        <v>21.670304021704435</v>
      </c>
      <c r="CA970" s="354">
        <v>99.6</v>
      </c>
      <c r="CB970" s="354">
        <v>1.0251358340972421</v>
      </c>
      <c r="CC970" s="354">
        <v>1.5539579664829903</v>
      </c>
      <c r="CD970" s="354">
        <v>-22.04</v>
      </c>
      <c r="CE970" s="354">
        <v>1.1299999999999999</v>
      </c>
      <c r="CF970" s="354">
        <v>0.75</v>
      </c>
      <c r="CG970" s="354">
        <v>0.18</v>
      </c>
      <c r="CH970" s="353" t="s">
        <v>100</v>
      </c>
      <c r="CI970" s="353">
        <v>171.42</v>
      </c>
    </row>
    <row r="971" spans="1:87" ht="13.5" thickBot="1">
      <c r="A971" s="353" t="s">
        <v>2171</v>
      </c>
      <c r="B971" s="353" t="s">
        <v>2172</v>
      </c>
      <c r="C971" s="353" t="s">
        <v>96</v>
      </c>
      <c r="D971" s="353" t="s">
        <v>116</v>
      </c>
      <c r="E971" s="353" t="s">
        <v>228</v>
      </c>
      <c r="F971" s="353" t="s">
        <v>105</v>
      </c>
      <c r="G971" s="353">
        <v>12</v>
      </c>
      <c r="H971" s="353">
        <v>202112</v>
      </c>
      <c r="I971" s="353">
        <v>20221025</v>
      </c>
      <c r="J971" s="353">
        <v>20230228</v>
      </c>
      <c r="K971" s="354">
        <v>6709.21</v>
      </c>
      <c r="L971" s="354">
        <v>56.78</v>
      </c>
      <c r="M971" s="354">
        <v>118</v>
      </c>
      <c r="N971" s="354">
        <v>3.52</v>
      </c>
      <c r="O971" s="354">
        <v>2.4700000000000002</v>
      </c>
      <c r="P971" s="354">
        <v>2.17</v>
      </c>
      <c r="Q971" s="354">
        <v>2.39</v>
      </c>
      <c r="R971" s="354">
        <v>8.5</v>
      </c>
      <c r="S971" s="354">
        <v>9.81</v>
      </c>
      <c r="T971" s="354">
        <v>13.75</v>
      </c>
      <c r="U971" s="354">
        <v>9.73</v>
      </c>
      <c r="V971" s="354">
        <v>4.01</v>
      </c>
      <c r="W971" s="354">
        <v>10.64</v>
      </c>
      <c r="X971" s="354">
        <v>9.33</v>
      </c>
      <c r="Y971" s="374">
        <f t="shared" si="34"/>
        <v>1.6533665835411475</v>
      </c>
      <c r="Z971" s="374">
        <f t="shared" si="35"/>
        <v>-0.12312030075187974</v>
      </c>
      <c r="AA971" s="354">
        <v>46.97</v>
      </c>
      <c r="AB971" s="354"/>
      <c r="AC971" s="354">
        <v>5.84</v>
      </c>
      <c r="AD971" s="354">
        <v>5.34</v>
      </c>
      <c r="AE971" s="354">
        <v>6.09</v>
      </c>
      <c r="AF971" s="354"/>
      <c r="AG971" s="354">
        <v>24.691101780998171</v>
      </c>
      <c r="AH971" s="354">
        <v>9.9478905668043591</v>
      </c>
      <c r="AI971" s="354">
        <v>15.801660797724656</v>
      </c>
      <c r="AJ971" s="354">
        <v>6.0399116272770366</v>
      </c>
      <c r="AK971" s="354">
        <v>3.4857095532598183</v>
      </c>
      <c r="AL971" s="354">
        <v>7.8</v>
      </c>
      <c r="AM971" s="354">
        <v>2.19</v>
      </c>
      <c r="AN971" s="354">
        <v>2.2999999999999998</v>
      </c>
      <c r="AO971" s="354">
        <v>2.5184863149609105</v>
      </c>
      <c r="AP971" s="354">
        <v>3.5644052485532418</v>
      </c>
      <c r="AQ971" s="354">
        <v>3.9352953295709914</v>
      </c>
      <c r="AR971" s="354">
        <v>10.295548308342594</v>
      </c>
      <c r="AS971" s="354">
        <v>3.3900250558678136</v>
      </c>
      <c r="AT971" s="354">
        <v>25.94</v>
      </c>
      <c r="AU971" s="354">
        <v>29.03</v>
      </c>
      <c r="AV971" s="354">
        <v>92.89</v>
      </c>
      <c r="AW971" s="354">
        <v>1662.98</v>
      </c>
      <c r="AX971" s="354">
        <v>3000.43</v>
      </c>
      <c r="AY971" s="374">
        <v>0.92893034196857538</v>
      </c>
      <c r="AZ971" s="374">
        <v>1.986114412386949</v>
      </c>
      <c r="BA971" s="374">
        <v>2.5207622641654153</v>
      </c>
      <c r="BB971" s="374">
        <v>2.0714573382575008</v>
      </c>
      <c r="BC971" s="374">
        <v>2.5207622641654153</v>
      </c>
      <c r="BD971" s="354">
        <v>45.4</v>
      </c>
      <c r="BE971" s="374">
        <v>0.36596266507349101</v>
      </c>
      <c r="BF971" s="374">
        <v>0.22152135189391439</v>
      </c>
      <c r="BG971" s="354">
        <v>29.5</v>
      </c>
      <c r="BH971" s="354">
        <v>8.76</v>
      </c>
      <c r="BI971" s="354">
        <v>24.42</v>
      </c>
      <c r="BJ971" s="354">
        <v>7.54</v>
      </c>
      <c r="BK971" s="374">
        <v>-0.61776729012264664</v>
      </c>
      <c r="BL971" s="374">
        <v>-0.39535494434517648</v>
      </c>
      <c r="BM971" s="354">
        <v>0.7</v>
      </c>
      <c r="BN971" s="354">
        <v>0.13</v>
      </c>
      <c r="BO971" s="374">
        <v>3.0157147184658999E-2</v>
      </c>
      <c r="BP971" s="374">
        <v>0.18060803498192377</v>
      </c>
      <c r="BQ971" s="374">
        <v>0.10965707384308346</v>
      </c>
      <c r="BR971" s="354">
        <v>790.03</v>
      </c>
      <c r="BS971" s="354">
        <v>1138.5999999999999</v>
      </c>
      <c r="BT971" s="354">
        <v>854.55</v>
      </c>
      <c r="BU971" s="354">
        <v>1527.58</v>
      </c>
      <c r="BV971" s="354">
        <v>584.97</v>
      </c>
      <c r="BW971" s="354">
        <v>198.61</v>
      </c>
      <c r="BX971" s="354">
        <v>40.29</v>
      </c>
      <c r="BY971" s="354">
        <v>39.97</v>
      </c>
      <c r="BZ971" s="354">
        <v>24.520258275111672</v>
      </c>
      <c r="CA971" s="354">
        <v>28.01</v>
      </c>
      <c r="CB971" s="354">
        <v>0.42214489693976609</v>
      </c>
      <c r="CC971" s="354">
        <v>0.40721363113886694</v>
      </c>
      <c r="CD971" s="354">
        <v>0.39</v>
      </c>
      <c r="CE971" s="354">
        <v>1.48</v>
      </c>
      <c r="CF971" s="354">
        <v>0.77</v>
      </c>
      <c r="CG971" s="354">
        <v>0.25</v>
      </c>
      <c r="CH971" s="353" t="s">
        <v>100</v>
      </c>
      <c r="CI971" s="355">
        <v>2127.39</v>
      </c>
    </row>
    <row r="972" spans="1:87" ht="13.5" thickBot="1">
      <c r="A972" s="353" t="s">
        <v>2173</v>
      </c>
      <c r="B972" s="353" t="s">
        <v>2174</v>
      </c>
      <c r="C972" s="353" t="s">
        <v>96</v>
      </c>
      <c r="D972" s="353" t="s">
        <v>123</v>
      </c>
      <c r="E972" s="353" t="s">
        <v>180</v>
      </c>
      <c r="F972" s="353" t="s">
        <v>105</v>
      </c>
      <c r="G972" s="353">
        <v>12</v>
      </c>
      <c r="H972" s="353">
        <v>202112</v>
      </c>
      <c r="I972" s="353">
        <v>20221102</v>
      </c>
      <c r="J972" s="353">
        <v>20230201</v>
      </c>
      <c r="K972" s="354">
        <v>3864.3</v>
      </c>
      <c r="L972" s="354">
        <v>13.01</v>
      </c>
      <c r="M972" s="354">
        <v>297</v>
      </c>
      <c r="N972" s="354">
        <v>1.37</v>
      </c>
      <c r="O972" s="354">
        <v>0.55000000000000004</v>
      </c>
      <c r="P972" s="354">
        <v>0.59</v>
      </c>
      <c r="Q972" s="354">
        <v>0.56999999999999995</v>
      </c>
      <c r="R972" s="354">
        <v>56.36</v>
      </c>
      <c r="S972" s="354">
        <v>50</v>
      </c>
      <c r="T972" s="354">
        <v>36.340000000000003</v>
      </c>
      <c r="U972" s="354">
        <v>2.88</v>
      </c>
      <c r="V972" s="354">
        <v>1.76</v>
      </c>
      <c r="W972" s="354">
        <v>2.86</v>
      </c>
      <c r="X972" s="354">
        <v>2.2799999999999998</v>
      </c>
      <c r="Y972" s="374">
        <f t="shared" si="34"/>
        <v>0.625</v>
      </c>
      <c r="Z972" s="374">
        <f t="shared" si="35"/>
        <v>-0.20279720279720281</v>
      </c>
      <c r="AA972" s="354">
        <v>7.14</v>
      </c>
      <c r="AB972" s="354">
        <v>5</v>
      </c>
      <c r="AC972" s="354">
        <v>4.5199999999999996</v>
      </c>
      <c r="AD972" s="354">
        <v>4.5599999999999996</v>
      </c>
      <c r="AE972" s="354">
        <v>5.71</v>
      </c>
      <c r="AF972" s="354">
        <v>0.91</v>
      </c>
      <c r="AG972" s="354">
        <v>3.8815783386535019</v>
      </c>
      <c r="AH972" s="354">
        <v>2.8016469390857242</v>
      </c>
      <c r="AI972" s="354">
        <v>2.2063828802929062</v>
      </c>
      <c r="AJ972" s="354">
        <v>2.1927387962540728</v>
      </c>
      <c r="AK972" s="354">
        <v>5.7514949528231236</v>
      </c>
      <c r="AL972" s="354">
        <v>5.85</v>
      </c>
      <c r="AM972" s="354">
        <v>0.85</v>
      </c>
      <c r="AN972" s="354">
        <v>3.29</v>
      </c>
      <c r="AO972" s="354">
        <v>3.6274128911480941</v>
      </c>
      <c r="AP972" s="354">
        <v>3.6011519273303207</v>
      </c>
      <c r="AQ972" s="354">
        <v>6.3815249063950876</v>
      </c>
      <c r="AR972" s="354">
        <v>6.4212332666737995</v>
      </c>
      <c r="AS972" s="354">
        <v>18.646906041199912</v>
      </c>
      <c r="AT972" s="354">
        <v>15.28</v>
      </c>
      <c r="AU972" s="354">
        <v>2.0499999999999998</v>
      </c>
      <c r="AV972" s="354">
        <v>-1.1200000000000001</v>
      </c>
      <c r="AW972" s="354">
        <v>1185.68</v>
      </c>
      <c r="AX972" s="354">
        <v>1223.3599999999999</v>
      </c>
      <c r="AY972" s="374">
        <v>-1.1233828074312883E-2</v>
      </c>
      <c r="AZ972" s="374">
        <v>0.42343188527952691</v>
      </c>
      <c r="BA972" s="374">
        <v>0</v>
      </c>
      <c r="BB972" s="374">
        <v>0.40982457209919082</v>
      </c>
      <c r="BC972" s="374">
        <v>0</v>
      </c>
      <c r="BD972" s="354">
        <v>19.66</v>
      </c>
      <c r="BE972" s="374">
        <v>0</v>
      </c>
      <c r="BF972" s="374">
        <v>0.13776795887500334</v>
      </c>
      <c r="BG972" s="354">
        <v>16.420000000000002</v>
      </c>
      <c r="BH972" s="354">
        <v>12.65</v>
      </c>
      <c r="BI972" s="354">
        <v>13.57</v>
      </c>
      <c r="BJ972" s="354">
        <v>9.89</v>
      </c>
      <c r="BK972" s="374">
        <v>-6.1839149318556235E-3</v>
      </c>
      <c r="BL972" s="374">
        <v>-3.5150866087033509E-3</v>
      </c>
      <c r="BM972" s="354">
        <v>3.07</v>
      </c>
      <c r="BN972" s="354">
        <v>1.42</v>
      </c>
      <c r="BO972" s="374">
        <v>0.12849584827325911</v>
      </c>
      <c r="BP972" s="374">
        <v>0.22077596052684983</v>
      </c>
      <c r="BQ972" s="374">
        <v>0.17279265533917043</v>
      </c>
      <c r="BR972" s="354">
        <v>873.14</v>
      </c>
      <c r="BS972" s="354">
        <v>939.15</v>
      </c>
      <c r="BT972" s="354">
        <v>724.62</v>
      </c>
      <c r="BU972" s="354">
        <v>1146.71</v>
      </c>
      <c r="BV972" s="354">
        <v>634.98</v>
      </c>
      <c r="BW972" s="354">
        <v>42.34</v>
      </c>
      <c r="BX972" s="354">
        <v>72.180000000000007</v>
      </c>
      <c r="BY972" s="354">
        <v>77.77</v>
      </c>
      <c r="BZ972" s="354">
        <v>14.307226980728052</v>
      </c>
      <c r="CA972" s="354">
        <v>12.74</v>
      </c>
      <c r="CB972" s="354">
        <v>0.26227243685364399</v>
      </c>
      <c r="CC972" s="354">
        <v>0.35553157197707608</v>
      </c>
      <c r="CD972" s="354">
        <v>0.15</v>
      </c>
      <c r="CE972" s="354">
        <v>0.5</v>
      </c>
      <c r="CF972" s="354">
        <v>0.46</v>
      </c>
      <c r="CG972" s="354">
        <v>0.27</v>
      </c>
      <c r="CH972" s="353" t="s">
        <v>100</v>
      </c>
      <c r="CI972" s="355">
        <v>4861.38</v>
      </c>
    </row>
    <row r="973" spans="1:87" ht="13.5" thickBot="1">
      <c r="A973" s="353" t="s">
        <v>2175</v>
      </c>
      <c r="B973" s="353" t="s">
        <v>2176</v>
      </c>
      <c r="C973" s="353" t="s">
        <v>96</v>
      </c>
      <c r="D973" s="353" t="s">
        <v>112</v>
      </c>
      <c r="E973" s="353" t="s">
        <v>1090</v>
      </c>
      <c r="F973" s="353" t="s">
        <v>105</v>
      </c>
      <c r="G973" s="353">
        <v>12</v>
      </c>
      <c r="H973" s="353">
        <v>202112</v>
      </c>
      <c r="I973" s="353">
        <v>20221026</v>
      </c>
      <c r="J973" s="353">
        <v>20230125</v>
      </c>
      <c r="K973" s="354">
        <v>3449.78</v>
      </c>
      <c r="L973" s="354">
        <v>94.33</v>
      </c>
      <c r="M973" s="354">
        <v>37</v>
      </c>
      <c r="N973" s="354">
        <v>1.58</v>
      </c>
      <c r="O973" s="354">
        <v>6.41</v>
      </c>
      <c r="P973" s="354">
        <v>6.94</v>
      </c>
      <c r="Q973" s="354">
        <v>2.4500000000000002</v>
      </c>
      <c r="R973" s="354">
        <v>10.76</v>
      </c>
      <c r="S973" s="354">
        <v>16.52</v>
      </c>
      <c r="T973" s="354">
        <v>13.62</v>
      </c>
      <c r="U973" s="354">
        <v>25.91</v>
      </c>
      <c r="V973" s="354">
        <v>19.149999999999999</v>
      </c>
      <c r="W973" s="354">
        <v>26.57</v>
      </c>
      <c r="X973" s="354">
        <v>12.8</v>
      </c>
      <c r="Y973" s="374">
        <f t="shared" si="34"/>
        <v>0.38746736292428219</v>
      </c>
      <c r="Z973" s="374">
        <f t="shared" si="35"/>
        <v>-0.51825366955212648</v>
      </c>
      <c r="AA973" s="354">
        <v>51.19</v>
      </c>
      <c r="AB973" s="354"/>
      <c r="AC973" s="354">
        <v>3.64</v>
      </c>
      <c r="AD973" s="354">
        <v>3.55</v>
      </c>
      <c r="AE973" s="354">
        <v>7.37</v>
      </c>
      <c r="AF973" s="354"/>
      <c r="AG973" s="354">
        <v>158.71596160682546</v>
      </c>
      <c r="AH973" s="354">
        <v>26.451010418660616</v>
      </c>
      <c r="AI973" s="354">
        <v>-2.0015586972572397</v>
      </c>
      <c r="AJ973" s="354">
        <v>-2.7478465366840767</v>
      </c>
      <c r="AK973" s="354">
        <v>-46.129049388619443</v>
      </c>
      <c r="AL973" s="354">
        <v>4.6100000000000003</v>
      </c>
      <c r="AM973" s="354">
        <v>0.94</v>
      </c>
      <c r="AN973" s="354">
        <v>0.6</v>
      </c>
      <c r="AO973" s="354">
        <v>0.73341474210228519</v>
      </c>
      <c r="AP973" s="354">
        <v>3.3189436345732068</v>
      </c>
      <c r="AQ973" s="354">
        <v>-58.156988455495593</v>
      </c>
      <c r="AR973" s="354">
        <v>-42.362127759090818</v>
      </c>
      <c r="AS973" s="354">
        <v>8.1869069430391868</v>
      </c>
      <c r="AT973" s="354">
        <v>100.68</v>
      </c>
      <c r="AU973" s="354">
        <v>13.73</v>
      </c>
      <c r="AV973" s="354">
        <v>14.22</v>
      </c>
      <c r="AW973" s="354">
        <v>5141.32</v>
      </c>
      <c r="AX973" s="354">
        <v>6231.23</v>
      </c>
      <c r="AY973" s="374">
        <v>0.14224980333111051</v>
      </c>
      <c r="AZ973" s="374">
        <v>0.74141094515614858</v>
      </c>
      <c r="BA973" s="374">
        <v>0.83048720328267311</v>
      </c>
      <c r="BB973" s="374">
        <v>0.74100746803727502</v>
      </c>
      <c r="BC973" s="374">
        <v>0.83048720328267311</v>
      </c>
      <c r="BD973" s="354">
        <v>29.08</v>
      </c>
      <c r="BE973" s="374">
        <v>0.25710824419609113</v>
      </c>
      <c r="BF973" s="374">
        <v>0.17362616651319579</v>
      </c>
      <c r="BG973" s="354">
        <v>21.56</v>
      </c>
      <c r="BH973" s="354">
        <v>11.87</v>
      </c>
      <c r="BI973" s="354">
        <v>18.649999999999999</v>
      </c>
      <c r="BJ973" s="354">
        <v>10.4</v>
      </c>
      <c r="BK973" s="374">
        <v>0.37285333697656942</v>
      </c>
      <c r="BL973" s="374">
        <v>-4.7020339471310199E-3</v>
      </c>
      <c r="BM973" s="354">
        <v>0</v>
      </c>
      <c r="BN973" s="354">
        <v>0</v>
      </c>
      <c r="BO973" s="374">
        <v>0</v>
      </c>
      <c r="BP973" s="374">
        <v>0.28648337938547186</v>
      </c>
      <c r="BQ973" s="374">
        <v>-2.9761145203986535E-2</v>
      </c>
      <c r="BR973" s="354">
        <v>955.15</v>
      </c>
      <c r="BS973" s="354">
        <v>981.4</v>
      </c>
      <c r="BT973" s="354">
        <v>763.69</v>
      </c>
      <c r="BU973" s="354">
        <v>1160.04</v>
      </c>
      <c r="BV973" s="354">
        <v>737.44</v>
      </c>
      <c r="BW973" s="354">
        <v>74.14</v>
      </c>
      <c r="BX973" s="354">
        <v>16.68</v>
      </c>
      <c r="BY973" s="354">
        <v>16.68</v>
      </c>
      <c r="BZ973" s="354">
        <v>11133.690265486726</v>
      </c>
      <c r="CA973" s="354">
        <v>23.89</v>
      </c>
      <c r="CB973" s="354">
        <v>0.33912214665352741</v>
      </c>
      <c r="CC973" s="354">
        <v>0.68641882709576107</v>
      </c>
      <c r="CD973" s="354">
        <v>0.31</v>
      </c>
      <c r="CE973" s="354">
        <v>0.79</v>
      </c>
      <c r="CF973" s="354">
        <v>1.44</v>
      </c>
      <c r="CG973" s="354">
        <v>1.19</v>
      </c>
      <c r="CH973" s="353" t="s">
        <v>100</v>
      </c>
      <c r="CI973" s="355">
        <v>3044.39</v>
      </c>
    </row>
    <row r="974" spans="1:87" ht="13.5" thickBot="1">
      <c r="A974" s="353" t="s">
        <v>2177</v>
      </c>
      <c r="B974" s="353" t="s">
        <v>2178</v>
      </c>
      <c r="C974" s="353" t="s">
        <v>96</v>
      </c>
      <c r="D974" s="353" t="s">
        <v>412</v>
      </c>
      <c r="E974" s="353" t="s">
        <v>1045</v>
      </c>
      <c r="F974" s="353" t="s">
        <v>105</v>
      </c>
      <c r="G974" s="353">
        <v>7</v>
      </c>
      <c r="H974" s="353">
        <v>202207</v>
      </c>
      <c r="I974" s="353">
        <v>20221208</v>
      </c>
      <c r="J974" s="353">
        <v>20230313</v>
      </c>
      <c r="K974" s="354">
        <v>10341.07</v>
      </c>
      <c r="L974" s="354">
        <v>256.45</v>
      </c>
      <c r="M974" s="354">
        <v>40</v>
      </c>
      <c r="N974" s="354">
        <v>1.1599999999999999</v>
      </c>
      <c r="O974" s="354">
        <v>-3.17</v>
      </c>
      <c r="P974" s="354">
        <v>6.39</v>
      </c>
      <c r="Q974" s="354">
        <v>9.4499999999999993</v>
      </c>
      <c r="R974" s="354">
        <v>-7.26</v>
      </c>
      <c r="S974" s="354">
        <v>7.22</v>
      </c>
      <c r="T974" s="354">
        <v>-1.05</v>
      </c>
      <c r="U974" s="354">
        <v>8.5299999999999994</v>
      </c>
      <c r="V974" s="354">
        <v>8.33</v>
      </c>
      <c r="W974" s="354">
        <v>9.0299999999999994</v>
      </c>
      <c r="X974" s="354">
        <v>10.01</v>
      </c>
      <c r="Y974" s="374">
        <f t="shared" si="34"/>
        <v>8.4033613445378075E-2</v>
      </c>
      <c r="Z974" s="374">
        <f t="shared" si="35"/>
        <v>0.10852713178294571</v>
      </c>
      <c r="AA974" s="354">
        <v>-4.6399999999999997</v>
      </c>
      <c r="AB974" s="354">
        <v>43.97</v>
      </c>
      <c r="AC974" s="354">
        <v>30.06</v>
      </c>
      <c r="AD974" s="354">
        <v>28.4</v>
      </c>
      <c r="AE974" s="354">
        <v>25.63</v>
      </c>
      <c r="AF974" s="354">
        <v>0.65</v>
      </c>
      <c r="AG974" s="354">
        <v>65.258399920591586</v>
      </c>
      <c r="AH974" s="354">
        <v>8.692342051714725</v>
      </c>
      <c r="AI974" s="354">
        <v>17.233336642016972</v>
      </c>
      <c r="AJ974" s="354">
        <v>10.613008089731499</v>
      </c>
      <c r="AK974" s="354">
        <v>14.576979793194514</v>
      </c>
      <c r="AL974" s="354">
        <v>17.21</v>
      </c>
      <c r="AM974" s="354">
        <v>6.66</v>
      </c>
      <c r="AN974" s="354">
        <v>3.93</v>
      </c>
      <c r="AO974" s="354">
        <v>4.5599745606386533</v>
      </c>
      <c r="AP974" s="354">
        <v>14.273999007274041</v>
      </c>
      <c r="AQ974" s="354">
        <v>17.267500176393764</v>
      </c>
      <c r="AR974" s="354">
        <v>28.038859575900844</v>
      </c>
      <c r="AS974" s="354">
        <v>29.305226065809716</v>
      </c>
      <c r="AT974" s="354">
        <v>38.479999999999997</v>
      </c>
      <c r="AU974" s="354">
        <v>2.04</v>
      </c>
      <c r="AV974" s="354">
        <v>32.270000000000003</v>
      </c>
      <c r="AW974" s="354">
        <v>2525.91</v>
      </c>
      <c r="AX974" s="354">
        <v>2929.51</v>
      </c>
      <c r="AY974" s="374">
        <v>-2.749599736009093E-2</v>
      </c>
      <c r="AZ974" s="374">
        <v>0.2935962684528447</v>
      </c>
      <c r="BA974" s="374">
        <v>0.16843712089673171</v>
      </c>
      <c r="BB974" s="374">
        <v>0.29387755102040802</v>
      </c>
      <c r="BC974" s="374">
        <v>0.16843712089673171</v>
      </c>
      <c r="BD974" s="354">
        <v>19.309999999999999</v>
      </c>
      <c r="BE974" s="374">
        <v>0.12232083968100677</v>
      </c>
      <c r="BF974" s="374">
        <v>5.8640090426714454E-2</v>
      </c>
      <c r="BG974" s="354">
        <v>7.75</v>
      </c>
      <c r="BH974" s="354">
        <v>6.45</v>
      </c>
      <c r="BI974" s="354">
        <v>5.52</v>
      </c>
      <c r="BJ974" s="354">
        <v>4.68</v>
      </c>
      <c r="BK974" s="374">
        <v>-0.38415825616406202</v>
      </c>
      <c r="BL974" s="374">
        <v>-0.10144791414348636</v>
      </c>
      <c r="BM974" s="354">
        <v>2.98</v>
      </c>
      <c r="BN974" s="354">
        <v>1.82</v>
      </c>
      <c r="BO974" s="374">
        <v>0.76043947197131467</v>
      </c>
      <c r="BP974" s="374">
        <v>3.4601895034890029E-2</v>
      </c>
      <c r="BQ974" s="374">
        <v>4.2247554196614391E-2</v>
      </c>
      <c r="BR974" s="354">
        <v>605.34</v>
      </c>
      <c r="BS974" s="354">
        <v>857.73</v>
      </c>
      <c r="BT974" s="354">
        <v>600.30999999999995</v>
      </c>
      <c r="BU974" s="354">
        <v>2670.3</v>
      </c>
      <c r="BV974" s="354">
        <v>347.92</v>
      </c>
      <c r="BW974" s="354">
        <v>172.13</v>
      </c>
      <c r="BX974" s="354">
        <v>13.32</v>
      </c>
      <c r="BY974" s="354">
        <v>13.32</v>
      </c>
      <c r="BZ974" s="354">
        <v>4.2052353104984688</v>
      </c>
      <c r="CA974" s="354">
        <v>64.09</v>
      </c>
      <c r="CB974" s="354">
        <v>0.7529452148796042</v>
      </c>
      <c r="CC974" s="354">
        <v>2.2240906261196436</v>
      </c>
      <c r="CD974" s="354">
        <v>1.78</v>
      </c>
      <c r="CE974" s="354">
        <v>1.21</v>
      </c>
      <c r="CF974" s="354">
        <v>1.51</v>
      </c>
      <c r="CG974" s="354">
        <v>1.17</v>
      </c>
      <c r="CH974" s="353" t="s">
        <v>100</v>
      </c>
      <c r="CI974" s="355">
        <v>1847.48</v>
      </c>
    </row>
    <row r="975" spans="1:87" ht="13.5" thickBot="1">
      <c r="A975" s="353" t="s">
        <v>2179</v>
      </c>
      <c r="B975" s="353" t="s">
        <v>2180</v>
      </c>
      <c r="C975" s="353" t="s">
        <v>108</v>
      </c>
      <c r="D975" s="353" t="s">
        <v>97</v>
      </c>
      <c r="E975" s="353" t="s">
        <v>191</v>
      </c>
      <c r="F975" s="353" t="s">
        <v>105</v>
      </c>
      <c r="G975" s="353">
        <v>9</v>
      </c>
      <c r="H975" s="353">
        <v>202209</v>
      </c>
      <c r="I975" s="353">
        <v>20221103</v>
      </c>
      <c r="J975" s="353">
        <v>20230126</v>
      </c>
      <c r="K975" s="354">
        <v>4641.5</v>
      </c>
      <c r="L975" s="354">
        <v>65.680000000000007</v>
      </c>
      <c r="M975" s="354">
        <v>71</v>
      </c>
      <c r="N975" s="354">
        <v>1.98</v>
      </c>
      <c r="O975" s="354">
        <v>0.76</v>
      </c>
      <c r="P975" s="354">
        <v>0.79</v>
      </c>
      <c r="Q975" s="354">
        <v>0.74</v>
      </c>
      <c r="R975" s="354">
        <v>1.32</v>
      </c>
      <c r="S975" s="354">
        <v>4.29</v>
      </c>
      <c r="T975" s="354">
        <v>2.97</v>
      </c>
      <c r="U975" s="354">
        <v>2.2400000000000002</v>
      </c>
      <c r="V975" s="354">
        <v>2.81</v>
      </c>
      <c r="W975" s="354">
        <v>3.05</v>
      </c>
      <c r="X975" s="354">
        <v>3.19</v>
      </c>
      <c r="Y975" s="374">
        <f t="shared" si="34"/>
        <v>8.5409252669039093E-2</v>
      </c>
      <c r="Z975" s="374">
        <f t="shared" si="35"/>
        <v>4.590163934426239E-2</v>
      </c>
      <c r="AA975" s="354">
        <v>62.27</v>
      </c>
      <c r="AB975" s="354">
        <v>16.16</v>
      </c>
      <c r="AC975" s="354">
        <v>23.29</v>
      </c>
      <c r="AD975" s="354">
        <v>21.56</v>
      </c>
      <c r="AE975" s="354">
        <v>20.58</v>
      </c>
      <c r="AF975" s="354">
        <v>1.33</v>
      </c>
      <c r="AG975" s="354">
        <v>9.6455470156290204</v>
      </c>
      <c r="AH975" s="354">
        <v>6.2852510071716337</v>
      </c>
      <c r="AI975" s="354">
        <v>2.528386525329295</v>
      </c>
      <c r="AJ975" s="354">
        <v>2.1496185605303006</v>
      </c>
      <c r="AK975" s="354">
        <v>25.91771445683742</v>
      </c>
      <c r="AL975" s="354">
        <v>20.48</v>
      </c>
      <c r="AM975" s="354">
        <v>5.46</v>
      </c>
      <c r="AN975" s="354">
        <v>6.87</v>
      </c>
      <c r="AO975" s="354">
        <v>7.5054555822320044</v>
      </c>
      <c r="AP975" s="354">
        <v>16.63373567613877</v>
      </c>
      <c r="AQ975" s="354">
        <v>28.63257811528856</v>
      </c>
      <c r="AR975" s="354">
        <v>33.677707301836257</v>
      </c>
      <c r="AS975" s="354">
        <v>8.3792679790851174</v>
      </c>
      <c r="AT975" s="354">
        <v>12.04</v>
      </c>
      <c r="AU975" s="354">
        <v>1.43</v>
      </c>
      <c r="AV975" s="354">
        <v>11.25</v>
      </c>
      <c r="AW975" s="354">
        <v>675.17</v>
      </c>
      <c r="AX975" s="354">
        <v>715</v>
      </c>
      <c r="AY975" s="374">
        <v>0.14505213786962043</v>
      </c>
      <c r="AZ975" s="374">
        <v>1.8241026086201657</v>
      </c>
      <c r="BA975" s="374">
        <v>22.908500590318777</v>
      </c>
      <c r="BB975" s="374">
        <v>1.7971014492753623</v>
      </c>
      <c r="BC975" s="374">
        <v>22.908500590318777</v>
      </c>
      <c r="BD975" s="354">
        <v>25.35</v>
      </c>
      <c r="BE975" s="374">
        <v>8.99726909547858E-2</v>
      </c>
      <c r="BF975" s="374">
        <v>0.2893369100787011</v>
      </c>
      <c r="BG975" s="354">
        <v>12.96</v>
      </c>
      <c r="BH975" s="354">
        <v>4.22</v>
      </c>
      <c r="BI975" s="354">
        <v>11.71</v>
      </c>
      <c r="BJ975" s="354">
        <v>3.72</v>
      </c>
      <c r="BK975" s="374">
        <v>-0.14980619498028047</v>
      </c>
      <c r="BL975" s="374">
        <v>-3.9268686802859727E-2</v>
      </c>
      <c r="BM975" s="354">
        <v>0</v>
      </c>
      <c r="BN975" s="354">
        <v>0</v>
      </c>
      <c r="BO975" s="374">
        <v>0</v>
      </c>
      <c r="BP975" s="374">
        <v>9.5914100521465484E-2</v>
      </c>
      <c r="BQ975" s="374">
        <v>3.2803579437361528E-2</v>
      </c>
      <c r="BR975" s="354">
        <v>247.42</v>
      </c>
      <c r="BS975" s="354">
        <v>306.33999999999997</v>
      </c>
      <c r="BT975" s="354">
        <v>224.48</v>
      </c>
      <c r="BU975" s="354">
        <v>602.5</v>
      </c>
      <c r="BV975" s="354">
        <v>439.95</v>
      </c>
      <c r="BW975" s="354">
        <v>1058.5999999999999</v>
      </c>
      <c r="BX975" s="354">
        <v>65.16</v>
      </c>
      <c r="BY975" s="354">
        <v>23.63</v>
      </c>
      <c r="BZ975" s="354">
        <v>30.861595719934868</v>
      </c>
      <c r="CA975" s="354">
        <v>41.69</v>
      </c>
      <c r="CB975" s="354">
        <v>0.4638383475938993</v>
      </c>
      <c r="CC975" s="354">
        <v>1.5771658531621635</v>
      </c>
      <c r="CD975" s="354">
        <v>0.71</v>
      </c>
      <c r="CE975" s="354">
        <v>8.36</v>
      </c>
      <c r="CF975" s="354">
        <v>7.18</v>
      </c>
      <c r="CG975" s="354">
        <v>6.14</v>
      </c>
      <c r="CH975" s="353" t="s">
        <v>100</v>
      </c>
      <c r="CI975" s="353">
        <v>842.75</v>
      </c>
    </row>
    <row r="976" spans="1:87" ht="13.5" thickBot="1">
      <c r="A976" s="353" t="s">
        <v>2181</v>
      </c>
      <c r="B976" s="353" t="s">
        <v>2182</v>
      </c>
      <c r="C976" s="353" t="s">
        <v>96</v>
      </c>
      <c r="D976" s="353" t="s">
        <v>112</v>
      </c>
      <c r="E976" s="353" t="s">
        <v>1211</v>
      </c>
      <c r="F976" s="353" t="s">
        <v>105</v>
      </c>
      <c r="G976" s="353">
        <v>12</v>
      </c>
      <c r="H976" s="353">
        <v>202112</v>
      </c>
      <c r="I976" s="353">
        <v>20221103</v>
      </c>
      <c r="J976" s="353">
        <v>20230223</v>
      </c>
      <c r="K976" s="354">
        <v>6769.61</v>
      </c>
      <c r="L976" s="354">
        <v>86.53</v>
      </c>
      <c r="M976" s="354">
        <v>78</v>
      </c>
      <c r="N976" s="354">
        <v>1.39</v>
      </c>
      <c r="O976" s="354">
        <v>1.29</v>
      </c>
      <c r="P976" s="354">
        <v>1</v>
      </c>
      <c r="Q976" s="354"/>
      <c r="R976" s="354">
        <v>3.88</v>
      </c>
      <c r="S976" s="354">
        <v>0</v>
      </c>
      <c r="T976" s="354"/>
      <c r="U976" s="354">
        <v>3.09</v>
      </c>
      <c r="V976" s="354">
        <v>5.55</v>
      </c>
      <c r="W976" s="354">
        <v>3.04</v>
      </c>
      <c r="X976" s="354">
        <v>5.16</v>
      </c>
      <c r="Y976" s="374">
        <f t="shared" si="34"/>
        <v>-0.45225225225225218</v>
      </c>
      <c r="Z976" s="374">
        <f t="shared" si="35"/>
        <v>0.69736842105263164</v>
      </c>
      <c r="AA976" s="354">
        <v>10.11</v>
      </c>
      <c r="AB976" s="354"/>
      <c r="AC976" s="354">
        <v>28</v>
      </c>
      <c r="AD976" s="354">
        <v>28.44</v>
      </c>
      <c r="AE976" s="354">
        <v>16.75</v>
      </c>
      <c r="AF976" s="354"/>
      <c r="AG976" s="354">
        <v>116.03335317030944</v>
      </c>
      <c r="AH976" s="354">
        <v>1.4441408785977059</v>
      </c>
      <c r="AI976" s="354">
        <v>5.5811512659597486</v>
      </c>
      <c r="AJ976" s="354">
        <v>4.4859202553559836</v>
      </c>
      <c r="AK976" s="354">
        <v>15.31941994145131</v>
      </c>
      <c r="AL976" s="354">
        <v>7.92</v>
      </c>
      <c r="AM976" s="354">
        <v>2.57</v>
      </c>
      <c r="AN976" s="354">
        <v>0.79</v>
      </c>
      <c r="AO976" s="354">
        <v>1.014536121865355</v>
      </c>
      <c r="AP976" s="354">
        <v>13.403888533830244</v>
      </c>
      <c r="AQ976" s="354">
        <v>21.092427444213953</v>
      </c>
      <c r="AR976" s="354">
        <v>26.242113419623664</v>
      </c>
      <c r="AS976" s="354">
        <v>1.294038086994157</v>
      </c>
      <c r="AT976" s="354">
        <v>33.71</v>
      </c>
      <c r="AU976" s="354">
        <v>4.21</v>
      </c>
      <c r="AV976" s="354">
        <v>25.8</v>
      </c>
      <c r="AW976" s="354">
        <v>7951.78</v>
      </c>
      <c r="AX976" s="354">
        <v>9690.36</v>
      </c>
      <c r="AY976" s="374">
        <v>0.25799912197089847</v>
      </c>
      <c r="AZ976" s="374">
        <v>1.8531940727525027E-2</v>
      </c>
      <c r="BA976" s="374">
        <v>-3.90231627161765E-2</v>
      </c>
      <c r="BB976" s="374">
        <v>2.483069977426644E-2</v>
      </c>
      <c r="BC976" s="374">
        <v>-3.90231627161765E-2</v>
      </c>
      <c r="BD976" s="354">
        <v>9.2100000000000009</v>
      </c>
      <c r="BE976" s="374">
        <v>2.8796104336166785E-2</v>
      </c>
      <c r="BF976" s="374">
        <v>1.561625439515205E-2</v>
      </c>
      <c r="BG976" s="354">
        <v>5.18</v>
      </c>
      <c r="BH976" s="354">
        <v>10.28</v>
      </c>
      <c r="BI976" s="354">
        <v>3.19</v>
      </c>
      <c r="BJ976" s="354">
        <v>6.33</v>
      </c>
      <c r="BK976" s="374">
        <v>-0.51696603400476915</v>
      </c>
      <c r="BL976" s="374">
        <v>-2.4865830007592921E-2</v>
      </c>
      <c r="BM976" s="354">
        <v>0</v>
      </c>
      <c r="BN976" s="354">
        <v>0</v>
      </c>
      <c r="BO976" s="374">
        <v>0</v>
      </c>
      <c r="BP976" s="374">
        <v>1.6890536591786038E-2</v>
      </c>
      <c r="BQ976" s="374">
        <v>5.2466903571415015E-2</v>
      </c>
      <c r="BR976" s="354">
        <v>483.49</v>
      </c>
      <c r="BS976" s="354">
        <v>906.31</v>
      </c>
      <c r="BT976" s="354">
        <v>812.23</v>
      </c>
      <c r="BU976" s="354">
        <v>1876.23</v>
      </c>
      <c r="BV976" s="354">
        <v>328.83</v>
      </c>
      <c r="BW976" s="354">
        <v>1.85</v>
      </c>
      <c r="BX976" s="354">
        <v>1.24</v>
      </c>
      <c r="BY976" s="354">
        <v>2.71</v>
      </c>
      <c r="BZ976" s="354">
        <v>2.07034892859014</v>
      </c>
      <c r="CA976" s="354">
        <v>44.81</v>
      </c>
      <c r="CB976" s="354">
        <v>0.65935957787289234</v>
      </c>
      <c r="CC976" s="354">
        <v>3.6686507172612401</v>
      </c>
      <c r="CD976" s="354">
        <v>0.81</v>
      </c>
      <c r="CE976" s="354">
        <v>1.57</v>
      </c>
      <c r="CF976" s="354">
        <v>1.56</v>
      </c>
      <c r="CG976" s="354">
        <v>0.99</v>
      </c>
      <c r="CH976" s="353" t="s">
        <v>100</v>
      </c>
      <c r="CI976" s="355">
        <v>2543.86</v>
      </c>
    </row>
    <row r="977" spans="1:87" ht="13.5" thickBot="1">
      <c r="A977" s="353" t="s">
        <v>2183</v>
      </c>
      <c r="B977" s="353" t="s">
        <v>2184</v>
      </c>
      <c r="C977" s="353" t="s">
        <v>108</v>
      </c>
      <c r="D977" s="353" t="s">
        <v>97</v>
      </c>
      <c r="E977" s="353" t="s">
        <v>2185</v>
      </c>
      <c r="F977" s="353" t="s">
        <v>99</v>
      </c>
      <c r="G977" s="353">
        <v>8</v>
      </c>
      <c r="H977" s="353">
        <v>202208</v>
      </c>
      <c r="I977" s="353">
        <v>20220929</v>
      </c>
      <c r="J977" s="353">
        <v>20221221</v>
      </c>
      <c r="K977" s="354">
        <v>56770.07</v>
      </c>
      <c r="L977" s="354">
        <v>52.04</v>
      </c>
      <c r="M977" s="354">
        <v>1091</v>
      </c>
      <c r="N977" s="354">
        <v>1.28</v>
      </c>
      <c r="O977" s="354">
        <v>-0.02</v>
      </c>
      <c r="P977" s="354">
        <v>-0.3</v>
      </c>
      <c r="Q977" s="354">
        <v>-0.25</v>
      </c>
      <c r="R977" s="354">
        <v>3.57</v>
      </c>
      <c r="S977" s="354">
        <v>6.15</v>
      </c>
      <c r="T977" s="354">
        <v>5.58</v>
      </c>
      <c r="U977" s="354">
        <v>7.98</v>
      </c>
      <c r="V977" s="354">
        <v>8.2899999999999991</v>
      </c>
      <c r="W977" s="354">
        <v>-0.5</v>
      </c>
      <c r="X977" s="354">
        <v>2.87</v>
      </c>
      <c r="Y977" s="374">
        <f t="shared" si="34"/>
        <v>-1.060313630880579</v>
      </c>
      <c r="Z977" s="374">
        <f t="shared" si="35"/>
        <v>-6.74</v>
      </c>
      <c r="AA977" s="354">
        <v>-9.7200000000000006</v>
      </c>
      <c r="AB977" s="354">
        <v>3.86</v>
      </c>
      <c r="AC977" s="354">
        <v>6.24</v>
      </c>
      <c r="AD977" s="354"/>
      <c r="AE977" s="354">
        <v>18.13</v>
      </c>
      <c r="AF977" s="354"/>
      <c r="AG977" s="354">
        <v>28.03828623518687</v>
      </c>
      <c r="AH977" s="354">
        <v>7.9188696444849587</v>
      </c>
      <c r="AI977" s="354">
        <v>13.838650865998178</v>
      </c>
      <c r="AJ977" s="354">
        <v>2.8386508659981771</v>
      </c>
      <c r="AK977" s="354">
        <v>3.7626500230551345</v>
      </c>
      <c r="AL977" s="354">
        <v>3.55</v>
      </c>
      <c r="AM977" s="354">
        <v>1.1499999999999999</v>
      </c>
      <c r="AN977" s="354">
        <v>1.85</v>
      </c>
      <c r="AO977" s="354">
        <v>1.8328496651277717</v>
      </c>
      <c r="AP977" s="354">
        <v>3.3397387440758295</v>
      </c>
      <c r="AQ977" s="354">
        <v>3.7135096502206704</v>
      </c>
      <c r="AR977" s="354">
        <v>18.103657675016056</v>
      </c>
      <c r="AS977" s="354">
        <v>8.5059252506836831</v>
      </c>
      <c r="AT977" s="354">
        <v>45.24</v>
      </c>
      <c r="AU977" s="354">
        <v>1.96</v>
      </c>
      <c r="AV977" s="354">
        <v>11.02</v>
      </c>
      <c r="AW977" s="354">
        <v>30758</v>
      </c>
      <c r="AX977" s="354">
        <v>16966.52</v>
      </c>
      <c r="AY977" s="374">
        <v>0.29251224632610218</v>
      </c>
      <c r="AZ977" s="374">
        <v>1.1812430219575736</v>
      </c>
      <c r="BA977" s="374">
        <v>1.0922410922410923</v>
      </c>
      <c r="BB977" s="374">
        <v>1.1611570247933889</v>
      </c>
      <c r="BC977" s="374">
        <v>1.0922410922410923</v>
      </c>
      <c r="BD977" s="354">
        <v>18.75</v>
      </c>
      <c r="BE977" s="374">
        <v>0.16515729265967588</v>
      </c>
      <c r="BF977" s="374">
        <v>0.13189699675078193</v>
      </c>
      <c r="BG977" s="354">
        <v>16.41</v>
      </c>
      <c r="BH977" s="354">
        <v>19.89</v>
      </c>
      <c r="BI977" s="354">
        <v>14.1</v>
      </c>
      <c r="BJ977" s="354">
        <v>16.89</v>
      </c>
      <c r="BK977" s="374">
        <v>-0.79487517291351029</v>
      </c>
      <c r="BL977" s="374">
        <v>-0.39232069705442491</v>
      </c>
      <c r="BM977" s="354">
        <v>0.88</v>
      </c>
      <c r="BN977" s="354">
        <v>0.13</v>
      </c>
      <c r="BO977" s="374">
        <v>5.4300679175779909E-2</v>
      </c>
      <c r="BP977" s="374">
        <v>0.15215428272619769</v>
      </c>
      <c r="BQ977" s="374">
        <v>5.4542239715595672E-2</v>
      </c>
      <c r="BR977" s="354">
        <v>9760</v>
      </c>
      <c r="BS977" s="354">
        <v>16876</v>
      </c>
      <c r="BT977" s="354">
        <v>16157.96</v>
      </c>
      <c r="BU977" s="354">
        <v>6803</v>
      </c>
      <c r="BV977" s="354">
        <v>8687</v>
      </c>
      <c r="BW977" s="354">
        <v>48.22</v>
      </c>
      <c r="BX977" s="354">
        <v>28.24</v>
      </c>
      <c r="BY977" s="354">
        <v>29.4</v>
      </c>
      <c r="BZ977" s="354">
        <v>51.333333333333336</v>
      </c>
      <c r="CA977" s="354">
        <v>12</v>
      </c>
      <c r="CB977" s="354">
        <v>0.24706184089434696</v>
      </c>
      <c r="CC977" s="354">
        <v>-4.4194312796208529E-2</v>
      </c>
      <c r="CD977" s="354">
        <v>0.14000000000000001</v>
      </c>
      <c r="CE977" s="354">
        <v>2.89</v>
      </c>
      <c r="CF977" s="354">
        <v>2.0099999999999998</v>
      </c>
      <c r="CG977" s="354">
        <v>1.32</v>
      </c>
      <c r="CH977" s="353" t="s">
        <v>100</v>
      </c>
      <c r="CI977" s="355">
        <v>49907</v>
      </c>
    </row>
    <row r="978" spans="1:87" ht="13.5" thickBot="1">
      <c r="A978" s="353"/>
      <c r="B978" s="353" t="s">
        <v>2186</v>
      </c>
      <c r="C978" s="353" t="s">
        <v>96</v>
      </c>
      <c r="D978" s="353" t="s">
        <v>123</v>
      </c>
      <c r="E978" s="353" t="s">
        <v>182</v>
      </c>
      <c r="F978" s="353" t="s">
        <v>105</v>
      </c>
      <c r="G978" s="353">
        <v>12</v>
      </c>
      <c r="H978" s="353">
        <v>202112</v>
      </c>
      <c r="I978" s="353"/>
      <c r="J978" s="353"/>
      <c r="K978" s="354">
        <v>32222.5</v>
      </c>
      <c r="L978" s="354">
        <v>106.38</v>
      </c>
      <c r="M978" s="354">
        <v>303</v>
      </c>
      <c r="N978" s="354">
        <v>0.1</v>
      </c>
      <c r="O978" s="354"/>
      <c r="P978" s="354"/>
      <c r="Q978" s="354"/>
      <c r="R978" s="354"/>
      <c r="S978" s="354"/>
      <c r="T978" s="354"/>
      <c r="U978" s="354"/>
      <c r="V978" s="354"/>
      <c r="W978" s="354"/>
      <c r="X978" s="354"/>
      <c r="Y978" s="374" t="e">
        <f t="shared" si="34"/>
        <v>#DIV/0!</v>
      </c>
      <c r="Z978" s="374" t="e">
        <f t="shared" si="35"/>
        <v>#DIV/0!</v>
      </c>
      <c r="AA978" s="354"/>
      <c r="AB978" s="354"/>
      <c r="AC978" s="354"/>
      <c r="AD978" s="354"/>
      <c r="AE978" s="354"/>
      <c r="AF978" s="354"/>
      <c r="AG978" s="354">
        <v>0</v>
      </c>
      <c r="AH978" s="354">
        <v>0</v>
      </c>
      <c r="AI978" s="354">
        <v>0</v>
      </c>
      <c r="AJ978" s="354">
        <v>0</v>
      </c>
      <c r="AK978" s="354">
        <v>0</v>
      </c>
      <c r="AL978" s="354"/>
      <c r="AM978" s="354"/>
      <c r="AN978" s="354"/>
      <c r="AO978" s="354">
        <v>0</v>
      </c>
      <c r="AP978" s="354">
        <v>0</v>
      </c>
      <c r="AQ978" s="354">
        <v>0</v>
      </c>
      <c r="AR978" s="354">
        <v>0</v>
      </c>
      <c r="AS978" s="354">
        <v>0</v>
      </c>
      <c r="AT978" s="354"/>
      <c r="AU978" s="354"/>
      <c r="AV978" s="354"/>
      <c r="AW978" s="354"/>
      <c r="AX978" s="354"/>
      <c r="AY978" s="374" t="s">
        <v>160</v>
      </c>
      <c r="AZ978" s="374" t="s">
        <v>160</v>
      </c>
      <c r="BA978" s="374" t="s">
        <v>160</v>
      </c>
      <c r="BB978" s="374" t="s">
        <v>160</v>
      </c>
      <c r="BC978" s="374" t="s">
        <v>160</v>
      </c>
      <c r="BD978" s="354"/>
      <c r="BE978" s="374">
        <v>0</v>
      </c>
      <c r="BF978" s="374">
        <v>0</v>
      </c>
      <c r="BG978" s="354"/>
      <c r="BH978" s="354"/>
      <c r="BI978" s="354"/>
      <c r="BJ978" s="354"/>
      <c r="BK978" s="374">
        <v>0</v>
      </c>
      <c r="BL978" s="374">
        <v>0</v>
      </c>
      <c r="BM978" s="354">
        <v>2.25</v>
      </c>
      <c r="BN978" s="354">
        <v>2.1800000000000002</v>
      </c>
      <c r="BO978" s="374">
        <v>0</v>
      </c>
      <c r="BP978" s="374">
        <v>0</v>
      </c>
      <c r="BQ978" s="374">
        <v>0</v>
      </c>
      <c r="BR978" s="354"/>
      <c r="BS978" s="354"/>
      <c r="BT978" s="354"/>
      <c r="BU978" s="354"/>
      <c r="BV978" s="354"/>
      <c r="BW978" s="354"/>
      <c r="BX978" s="354"/>
      <c r="BY978" s="354"/>
      <c r="BZ978" s="354">
        <v>0</v>
      </c>
      <c r="CA978" s="354"/>
      <c r="CB978" s="354">
        <v>0</v>
      </c>
      <c r="CC978" s="354">
        <v>0</v>
      </c>
      <c r="CD978" s="354"/>
      <c r="CE978" s="354"/>
      <c r="CF978" s="354"/>
      <c r="CG978" s="354"/>
      <c r="CH978" s="353"/>
      <c r="CI978" s="353"/>
    </row>
    <row r="979" spans="1:87" ht="13.5" thickBot="1">
      <c r="A979" s="353" t="s">
        <v>2187</v>
      </c>
      <c r="B979" s="353" t="s">
        <v>2188</v>
      </c>
      <c r="C979" s="353" t="s">
        <v>96</v>
      </c>
      <c r="D979" s="353" t="s">
        <v>123</v>
      </c>
      <c r="E979" s="353" t="s">
        <v>533</v>
      </c>
      <c r="F979" s="353" t="s">
        <v>105</v>
      </c>
      <c r="G979" s="353">
        <v>3</v>
      </c>
      <c r="H979" s="353">
        <v>202203</v>
      </c>
      <c r="I979" s="353">
        <v>20221114</v>
      </c>
      <c r="J979" s="353">
        <v>20230201</v>
      </c>
      <c r="K979" s="354">
        <v>66531.92</v>
      </c>
      <c r="L979" s="354">
        <v>5.4</v>
      </c>
      <c r="M979" s="354">
        <v>12321</v>
      </c>
      <c r="N979" s="354">
        <v>0.78</v>
      </c>
      <c r="O979" s="354">
        <v>0.02</v>
      </c>
      <c r="P979" s="354"/>
      <c r="Q979" s="354"/>
      <c r="R979" s="354">
        <v>350</v>
      </c>
      <c r="S979" s="354"/>
      <c r="T979" s="354"/>
      <c r="U979" s="354">
        <v>0.5</v>
      </c>
      <c r="V979" s="354">
        <v>0.73</v>
      </c>
      <c r="W979" s="354">
        <v>0.63</v>
      </c>
      <c r="X979" s="354">
        <v>0.7</v>
      </c>
      <c r="Y979" s="374">
        <f t="shared" si="34"/>
        <v>-0.13698630136986301</v>
      </c>
      <c r="Z979" s="374">
        <f t="shared" si="35"/>
        <v>0.11111111111111094</v>
      </c>
      <c r="AA979" s="354">
        <v>-3.28</v>
      </c>
      <c r="AB979" s="354">
        <v>7.51</v>
      </c>
      <c r="AC979" s="354">
        <v>10.8</v>
      </c>
      <c r="AD979" s="354">
        <v>8.64</v>
      </c>
      <c r="AE979" s="354">
        <v>7.66</v>
      </c>
      <c r="AF979" s="354">
        <v>1.1499999999999999</v>
      </c>
      <c r="AG979" s="354">
        <v>463.3142703876897</v>
      </c>
      <c r="AH979" s="354">
        <v>46.119230180401097</v>
      </c>
      <c r="AI979" s="354">
        <v>-177.7365508401316</v>
      </c>
      <c r="AJ979" s="354">
        <v>-191.10551838153597</v>
      </c>
      <c r="AK979" s="354">
        <v>-3.3662541394659882</v>
      </c>
      <c r="AL979" s="354">
        <v>4.96</v>
      </c>
      <c r="AM979" s="354">
        <v>0.52</v>
      </c>
      <c r="AN979" s="354">
        <v>1.1200000000000001</v>
      </c>
      <c r="AO979" s="354">
        <v>-9.5299129985223843</v>
      </c>
      <c r="AP979" s="354">
        <v>-29.793342863781156</v>
      </c>
      <c r="AQ979" s="354">
        <v>24.842074783706256</v>
      </c>
      <c r="AR979" s="354">
        <v>23.104223913374732</v>
      </c>
      <c r="AS979" s="354">
        <v>8133.749008989269</v>
      </c>
      <c r="AT979" s="354">
        <v>10.19</v>
      </c>
      <c r="AU979" s="354">
        <v>-0.65</v>
      </c>
      <c r="AV979" s="354">
        <v>-4.78</v>
      </c>
      <c r="AW979" s="354">
        <v>54124</v>
      </c>
      <c r="AX979" s="354"/>
      <c r="AY979" s="374">
        <v>-4.6520571870284928E-3</v>
      </c>
      <c r="AZ979" s="374">
        <v>0.47120425787322184</v>
      </c>
      <c r="BA979" s="374">
        <v>0</v>
      </c>
      <c r="BB979" s="374">
        <v>0.47716727716727714</v>
      </c>
      <c r="BC979" s="374">
        <v>0</v>
      </c>
      <c r="BD979" s="354">
        <v>4.24</v>
      </c>
      <c r="BE979" s="374">
        <v>0</v>
      </c>
      <c r="BF979" s="374">
        <v>1.4816161683089096E-3</v>
      </c>
      <c r="BG979" s="354">
        <v>1.06</v>
      </c>
      <c r="BH979" s="354">
        <v>1.76</v>
      </c>
      <c r="BI979" s="354">
        <v>0.2</v>
      </c>
      <c r="BJ979" s="354">
        <v>0.3</v>
      </c>
      <c r="BK979" s="374">
        <v>0</v>
      </c>
      <c r="BL979" s="374">
        <v>0</v>
      </c>
      <c r="BM979" s="354">
        <v>3.48</v>
      </c>
      <c r="BN979" s="354">
        <v>3.39</v>
      </c>
      <c r="BO979" s="374">
        <v>0</v>
      </c>
      <c r="BP979" s="374">
        <v>7.7082963144638084E-2</v>
      </c>
      <c r="BQ979" s="374">
        <v>-34.873269777652553</v>
      </c>
      <c r="BR979" s="354">
        <v>16259.87</v>
      </c>
      <c r="BS979" s="354">
        <v>19492.79</v>
      </c>
      <c r="BT979" s="354">
        <v>13732.17</v>
      </c>
      <c r="BU979" s="354">
        <v>514703.09</v>
      </c>
      <c r="BV979" s="354">
        <v>10064.49</v>
      </c>
      <c r="BW979" s="354">
        <v>37.79</v>
      </c>
      <c r="BX979" s="354">
        <v>8.07</v>
      </c>
      <c r="BY979" s="354">
        <v>10.49</v>
      </c>
      <c r="BZ979" s="354">
        <v>0</v>
      </c>
      <c r="CA979" s="354">
        <v>72.88</v>
      </c>
      <c r="CB979" s="354">
        <v>0.95443871400582336</v>
      </c>
      <c r="CC979" s="354">
        <v>-29.830320162370281</v>
      </c>
      <c r="CD979" s="354">
        <v>2.69</v>
      </c>
      <c r="CE979" s="354">
        <v>0.89</v>
      </c>
      <c r="CF979" s="354">
        <v>0.94</v>
      </c>
      <c r="CG979" s="354">
        <v>0.52</v>
      </c>
      <c r="CH979" s="353" t="s">
        <v>100</v>
      </c>
      <c r="CI979" s="355">
        <v>160095.41</v>
      </c>
    </row>
    <row r="980" spans="1:87" ht="13.5" thickBot="1">
      <c r="A980" s="353" t="s">
        <v>2189</v>
      </c>
      <c r="B980" s="353" t="s">
        <v>2190</v>
      </c>
      <c r="C980" s="353" t="s">
        <v>96</v>
      </c>
      <c r="D980" s="353" t="s">
        <v>112</v>
      </c>
      <c r="E980" s="353" t="s">
        <v>502</v>
      </c>
      <c r="F980" s="353" t="s">
        <v>105</v>
      </c>
      <c r="G980" s="353">
        <v>9</v>
      </c>
      <c r="H980" s="353">
        <v>202209</v>
      </c>
      <c r="I980" s="353">
        <v>20221114</v>
      </c>
      <c r="J980" s="353">
        <v>20230206</v>
      </c>
      <c r="K980" s="354">
        <v>11600.87</v>
      </c>
      <c r="L980" s="354">
        <v>83.67</v>
      </c>
      <c r="M980" s="354">
        <v>139</v>
      </c>
      <c r="N980" s="354">
        <v>1.35</v>
      </c>
      <c r="O980" s="354">
        <v>0.84</v>
      </c>
      <c r="P980" s="354">
        <v>0.82</v>
      </c>
      <c r="Q980" s="354">
        <v>0.88</v>
      </c>
      <c r="R980" s="354">
        <v>5.95</v>
      </c>
      <c r="S980" s="354">
        <v>3.61</v>
      </c>
      <c r="T980" s="354">
        <v>7.89</v>
      </c>
      <c r="U980" s="354">
        <v>3.47</v>
      </c>
      <c r="V980" s="354">
        <v>3.42</v>
      </c>
      <c r="W980" s="354">
        <v>3.65</v>
      </c>
      <c r="X980" s="354">
        <v>4.42</v>
      </c>
      <c r="Y980" s="374">
        <f t="shared" si="34"/>
        <v>6.7251461988304007E-2</v>
      </c>
      <c r="Z980" s="374">
        <f t="shared" si="35"/>
        <v>0.21095890410958895</v>
      </c>
      <c r="AA980" s="354">
        <v>2.88</v>
      </c>
      <c r="AB980" s="354">
        <v>13.92</v>
      </c>
      <c r="AC980" s="354">
        <v>24.11</v>
      </c>
      <c r="AD980" s="354">
        <v>22.92</v>
      </c>
      <c r="AE980" s="354">
        <v>18.93</v>
      </c>
      <c r="AF980" s="354">
        <v>1.65</v>
      </c>
      <c r="AG980" s="354">
        <v>94.167146519989117</v>
      </c>
      <c r="AH980" s="354">
        <v>2.2226519416154584</v>
      </c>
      <c r="AI980" s="354">
        <v>5.1110538151920126</v>
      </c>
      <c r="AJ980" s="354">
        <v>4.1297394468079007</v>
      </c>
      <c r="AK980" s="354">
        <v>16.194311974171708</v>
      </c>
      <c r="AL980" s="354">
        <v>17.55</v>
      </c>
      <c r="AM980" s="354">
        <v>4.4800000000000004</v>
      </c>
      <c r="AN980" s="354">
        <v>0.88</v>
      </c>
      <c r="AO980" s="354">
        <v>1.0028181097584441</v>
      </c>
      <c r="AP980" s="354">
        <v>19.482162016002128</v>
      </c>
      <c r="AQ980" s="354">
        <v>18.476134920323528</v>
      </c>
      <c r="AR980" s="354">
        <v>22.866459516595881</v>
      </c>
      <c r="AS980" s="354">
        <v>8.3953490037672065</v>
      </c>
      <c r="AT980" s="354">
        <v>18.66</v>
      </c>
      <c r="AU980" s="354">
        <v>-11.08</v>
      </c>
      <c r="AV980" s="354">
        <v>-1.44</v>
      </c>
      <c r="AW980" s="354">
        <v>13148.18</v>
      </c>
      <c r="AX980" s="354">
        <v>13604.84</v>
      </c>
      <c r="AY980" s="374">
        <v>7.6190470435898074E-3</v>
      </c>
      <c r="AZ980" s="374">
        <v>1.9292536352417236</v>
      </c>
      <c r="BA980" s="374">
        <v>0.65037317052070853</v>
      </c>
      <c r="BB980" s="374">
        <v>2.0085470085470085</v>
      </c>
      <c r="BC980" s="374">
        <v>0.65037317052070853</v>
      </c>
      <c r="BD980" s="354">
        <v>18.93</v>
      </c>
      <c r="BE980" s="374">
        <v>0.11277903397020198</v>
      </c>
      <c r="BF980" s="374">
        <v>2.7949204387900807E-2</v>
      </c>
      <c r="BG980" s="354">
        <v>10.37</v>
      </c>
      <c r="BH980" s="354">
        <v>6.83</v>
      </c>
      <c r="BI980" s="354">
        <v>4.4000000000000004</v>
      </c>
      <c r="BJ980" s="354">
        <v>3.22</v>
      </c>
      <c r="BK980" s="374">
        <v>-0.1919984417826455</v>
      </c>
      <c r="BL980" s="374">
        <v>-1.0420984437240068E-2</v>
      </c>
      <c r="BM980" s="354">
        <v>0.72</v>
      </c>
      <c r="BN980" s="354">
        <v>0.13</v>
      </c>
      <c r="BO980" s="374">
        <v>0.26994779918798734</v>
      </c>
      <c r="BP980" s="374">
        <v>2.6853351958625812E-2</v>
      </c>
      <c r="BQ980" s="374">
        <v>4.9894157868888497E-2</v>
      </c>
      <c r="BR980" s="354">
        <v>660.96</v>
      </c>
      <c r="BS980" s="354">
        <v>831.84</v>
      </c>
      <c r="BT980" s="354">
        <v>665.99</v>
      </c>
      <c r="BU980" s="354">
        <v>2156.69</v>
      </c>
      <c r="BV980" s="354">
        <v>310.61</v>
      </c>
      <c r="BW980" s="354">
        <v>79.349999999999994</v>
      </c>
      <c r="BX980" s="354">
        <v>2.36</v>
      </c>
      <c r="BY980" s="354">
        <v>3.77</v>
      </c>
      <c r="BZ980" s="354">
        <v>10.869194057941789</v>
      </c>
      <c r="CA980" s="354">
        <v>45.29</v>
      </c>
      <c r="CB980" s="354">
        <v>0.76610958573305454</v>
      </c>
      <c r="CC980" s="354">
        <v>2.40606839690596</v>
      </c>
      <c r="CD980" s="354">
        <v>0.83</v>
      </c>
      <c r="CE980" s="354">
        <v>1.08</v>
      </c>
      <c r="CF980" s="354">
        <v>1.08</v>
      </c>
      <c r="CG980" s="354">
        <v>0.63</v>
      </c>
      <c r="CH980" s="353" t="s">
        <v>100</v>
      </c>
      <c r="CI980" s="355">
        <v>2605.38</v>
      </c>
    </row>
    <row r="981" spans="1:87" ht="13.5" thickBot="1">
      <c r="A981" s="353" t="s">
        <v>2191</v>
      </c>
      <c r="B981" s="353" t="s">
        <v>2192</v>
      </c>
      <c r="C981" s="353" t="s">
        <v>96</v>
      </c>
      <c r="D981" s="353" t="s">
        <v>116</v>
      </c>
      <c r="E981" s="353" t="s">
        <v>1018</v>
      </c>
      <c r="F981" s="353" t="s">
        <v>105</v>
      </c>
      <c r="G981" s="353">
        <v>12</v>
      </c>
      <c r="H981" s="353">
        <v>202112</v>
      </c>
      <c r="I981" s="353">
        <v>20221026</v>
      </c>
      <c r="J981" s="353">
        <v>20230201</v>
      </c>
      <c r="K981" s="354">
        <v>6306.21</v>
      </c>
      <c r="L981" s="354">
        <v>279.11</v>
      </c>
      <c r="M981" s="354">
        <v>23</v>
      </c>
      <c r="N981" s="354">
        <v>0.85</v>
      </c>
      <c r="O981" s="354">
        <v>7.82</v>
      </c>
      <c r="P981" s="354">
        <v>3.67</v>
      </c>
      <c r="Q981" s="354">
        <v>3.67</v>
      </c>
      <c r="R981" s="354">
        <v>18.670000000000002</v>
      </c>
      <c r="S981" s="354">
        <v>40.75</v>
      </c>
      <c r="T981" s="354">
        <v>50.95</v>
      </c>
      <c r="U981" s="354">
        <v>27.12</v>
      </c>
      <c r="V981" s="354">
        <v>14.35</v>
      </c>
      <c r="W981" s="354">
        <v>26.99</v>
      </c>
      <c r="X981" s="354">
        <v>17.79</v>
      </c>
      <c r="Y981" s="374">
        <f t="shared" si="34"/>
        <v>0.88083623693379787</v>
      </c>
      <c r="Z981" s="374">
        <f t="shared" si="35"/>
        <v>-0.34086698777324931</v>
      </c>
      <c r="AA981" s="354">
        <v>47.49</v>
      </c>
      <c r="AB981" s="354"/>
      <c r="AC981" s="354">
        <v>10.29</v>
      </c>
      <c r="AD981" s="354">
        <v>10.34</v>
      </c>
      <c r="AE981" s="354">
        <v>15.69</v>
      </c>
      <c r="AF981" s="354"/>
      <c r="AG981" s="354">
        <v>984.52124450573115</v>
      </c>
      <c r="AH981" s="354">
        <v>28.613289666465569</v>
      </c>
      <c r="AI981" s="354">
        <v>30.233560286132896</v>
      </c>
      <c r="AJ981" s="354">
        <v>20.658450400758426</v>
      </c>
      <c r="AK981" s="354">
        <v>9.4586941562143672</v>
      </c>
      <c r="AL981" s="354">
        <v>11.74</v>
      </c>
      <c r="AM981" s="354">
        <v>8.23</v>
      </c>
      <c r="AN981" s="354">
        <v>0.28000000000000003</v>
      </c>
      <c r="AO981" s="354">
        <v>0.38075440849484393</v>
      </c>
      <c r="AP981" s="354">
        <v>7.405311841321188</v>
      </c>
      <c r="AQ981" s="354">
        <v>12.398830986316989</v>
      </c>
      <c r="AR981" s="354">
        <v>18.145640008343761</v>
      </c>
      <c r="AS981" s="354">
        <v>8.3038869257950534</v>
      </c>
      <c r="AT981" s="354">
        <v>33.9</v>
      </c>
      <c r="AU981" s="354">
        <v>7.49</v>
      </c>
      <c r="AV981" s="354">
        <v>54.12</v>
      </c>
      <c r="AW981" s="354">
        <v>17360.5</v>
      </c>
      <c r="AX981" s="354">
        <v>23725.279999999999</v>
      </c>
      <c r="AY981" s="374">
        <v>0.54119652353009062</v>
      </c>
      <c r="AZ981" s="374">
        <v>2.7972027972027972E-2</v>
      </c>
      <c r="BA981" s="374">
        <v>8.0500894454382826E-2</v>
      </c>
      <c r="BB981" s="374">
        <v>0.15934646234649055</v>
      </c>
      <c r="BC981" s="374">
        <v>8.0500894454382826E-2</v>
      </c>
      <c r="BD981" s="354">
        <v>84.93</v>
      </c>
      <c r="BE981" s="374">
        <v>0.28281453426441</v>
      </c>
      <c r="BF981" s="374">
        <v>0.16622024182041203</v>
      </c>
      <c r="BG981" s="354">
        <v>25.75</v>
      </c>
      <c r="BH981" s="354">
        <v>15.07</v>
      </c>
      <c r="BI981" s="354">
        <v>15.99</v>
      </c>
      <c r="BJ981" s="354">
        <v>9.89</v>
      </c>
      <c r="BK981" s="374">
        <v>-0.31670467502850624</v>
      </c>
      <c r="BL981" s="374">
        <v>-9.7256508570127981E-3</v>
      </c>
      <c r="BM981" s="354">
        <v>0.5</v>
      </c>
      <c r="BN981" s="354">
        <v>0.24</v>
      </c>
      <c r="BO981" s="374">
        <v>4.4384969879518073E-2</v>
      </c>
      <c r="BP981" s="374">
        <v>0.10005696285087796</v>
      </c>
      <c r="BQ981" s="374">
        <v>7.2239921672757362E-2</v>
      </c>
      <c r="BR981" s="354">
        <v>604.29999999999995</v>
      </c>
      <c r="BS981" s="354">
        <v>816.9</v>
      </c>
      <c r="BT981" s="354">
        <v>609.5</v>
      </c>
      <c r="BU981" s="354">
        <v>1800.1</v>
      </c>
      <c r="BV981" s="354">
        <v>396.9</v>
      </c>
      <c r="BW981" s="354">
        <v>2.8</v>
      </c>
      <c r="BX981" s="354">
        <v>2.91</v>
      </c>
      <c r="BY981" s="354">
        <v>2.91</v>
      </c>
      <c r="BZ981" s="354">
        <v>11.684596577017114</v>
      </c>
      <c r="CA981" s="354">
        <v>70.08</v>
      </c>
      <c r="CB981" s="354">
        <v>0.81475659597107686</v>
      </c>
      <c r="CC981" s="354">
        <v>1.7560228143355749</v>
      </c>
      <c r="CD981" s="354">
        <v>2.34</v>
      </c>
      <c r="CE981" s="354">
        <v>1.01</v>
      </c>
      <c r="CF981" s="354">
        <v>0.7</v>
      </c>
      <c r="CG981" s="354">
        <v>0.41</v>
      </c>
      <c r="CH981" s="353" t="s">
        <v>100</v>
      </c>
      <c r="CI981" s="353">
        <v>807.2</v>
      </c>
    </row>
    <row r="982" spans="1:87" ht="13.5" thickBot="1">
      <c r="A982" s="353" t="s">
        <v>2193</v>
      </c>
      <c r="B982" s="353" t="s">
        <v>2194</v>
      </c>
      <c r="C982" s="353" t="s">
        <v>108</v>
      </c>
      <c r="D982" s="353" t="s">
        <v>129</v>
      </c>
      <c r="E982" s="353" t="s">
        <v>139</v>
      </c>
      <c r="F982" s="353" t="s">
        <v>105</v>
      </c>
      <c r="G982" s="353">
        <v>12</v>
      </c>
      <c r="H982" s="353">
        <v>202112</v>
      </c>
      <c r="I982" s="353">
        <v>20221102</v>
      </c>
      <c r="J982" s="353">
        <v>20230222</v>
      </c>
      <c r="K982" s="354">
        <v>3531.43</v>
      </c>
      <c r="L982" s="354">
        <v>65.819999999999993</v>
      </c>
      <c r="M982" s="354">
        <v>54</v>
      </c>
      <c r="N982" s="354">
        <v>1.1399999999999999</v>
      </c>
      <c r="O982" s="354">
        <v>-0.24</v>
      </c>
      <c r="P982" s="354">
        <v>-0.16</v>
      </c>
      <c r="Q982" s="354">
        <v>-0.15</v>
      </c>
      <c r="R982" s="354">
        <v>20.83</v>
      </c>
      <c r="S982" s="354">
        <v>17.39</v>
      </c>
      <c r="T982" s="354">
        <v>15.81</v>
      </c>
      <c r="U982" s="354">
        <v>-0.42</v>
      </c>
      <c r="V982" s="354">
        <v>0.19</v>
      </c>
      <c r="W982" s="354">
        <v>-0.61</v>
      </c>
      <c r="X982" s="354">
        <v>-0.23</v>
      </c>
      <c r="Y982" s="374">
        <f t="shared" si="34"/>
        <v>-4.2105263157894735</v>
      </c>
      <c r="Z982" s="374">
        <f t="shared" si="35"/>
        <v>-0.62295081967213117</v>
      </c>
      <c r="AA982" s="354"/>
      <c r="AB982" s="354"/>
      <c r="AC982" s="354"/>
      <c r="AD982" s="354"/>
      <c r="AE982" s="354"/>
      <c r="AF982" s="354"/>
      <c r="AG982" s="354">
        <v>6.7097980291307282</v>
      </c>
      <c r="AH982" s="354">
        <v>-0.4180467503090437</v>
      </c>
      <c r="AI982" s="354">
        <v>-0.19105794598687181</v>
      </c>
      <c r="AJ982" s="354">
        <v>-0.39465991171515169</v>
      </c>
      <c r="AK982" s="354">
        <v>-346.23003852739726</v>
      </c>
      <c r="AL982" s="354">
        <v>231.23</v>
      </c>
      <c r="AM982" s="354">
        <v>8.51</v>
      </c>
      <c r="AN982" s="354">
        <v>9.84</v>
      </c>
      <c r="AO982" s="354">
        <v>9.7122685230331154</v>
      </c>
      <c r="AP982" s="354">
        <v>-278.67199566312257</v>
      </c>
      <c r="AQ982" s="354">
        <v>-341.08688784246579</v>
      </c>
      <c r="AR982" s="354">
        <v>-165.12282666619299</v>
      </c>
      <c r="AS982" s="354">
        <v>5.9679061909224105</v>
      </c>
      <c r="AT982" s="354">
        <v>7.74</v>
      </c>
      <c r="AU982" s="354"/>
      <c r="AV982" s="354">
        <v>98.31</v>
      </c>
      <c r="AW982" s="354">
        <v>276.98</v>
      </c>
      <c r="AX982" s="354">
        <v>374.71</v>
      </c>
      <c r="AY982" s="374">
        <v>0.98313166750196879</v>
      </c>
      <c r="AZ982" s="374">
        <v>-0.28638770034085143</v>
      </c>
      <c r="BA982" s="374">
        <v>-0.41126011184103373</v>
      </c>
      <c r="BB982" s="374">
        <v>-0.54234385102881622</v>
      </c>
      <c r="BC982" s="374">
        <v>-0.41126011184103373</v>
      </c>
      <c r="BD982" s="354">
        <v>-6.02</v>
      </c>
      <c r="BE982" s="374">
        <v>-4.5932889762860397E-2</v>
      </c>
      <c r="BF982" s="374">
        <v>-4.5840772909624267E-2</v>
      </c>
      <c r="BG982" s="354">
        <v>-6.02</v>
      </c>
      <c r="BH982" s="354"/>
      <c r="BI982" s="354">
        <v>-5.0599999999999996</v>
      </c>
      <c r="BJ982" s="354"/>
      <c r="BK982" s="374">
        <v>1.065655577299413</v>
      </c>
      <c r="BL982" s="374">
        <v>-3.0343978290305863E-2</v>
      </c>
      <c r="BM982" s="354">
        <v>0</v>
      </c>
      <c r="BN982" s="354"/>
      <c r="BO982" s="374">
        <v>0</v>
      </c>
      <c r="BP982" s="374">
        <v>-6.3196787650649077E-3</v>
      </c>
      <c r="BQ982" s="374">
        <v>-5.9661362315215662E-3</v>
      </c>
      <c r="BR982" s="354">
        <v>10.98</v>
      </c>
      <c r="BS982" s="354">
        <v>15.43</v>
      </c>
      <c r="BT982" s="354">
        <v>14.29</v>
      </c>
      <c r="BU982" s="354" t="s">
        <v>100</v>
      </c>
      <c r="BV982" s="354">
        <v>9.84</v>
      </c>
      <c r="BW982" s="354">
        <v>-28.64</v>
      </c>
      <c r="BX982" s="354">
        <v>-6.23</v>
      </c>
      <c r="BY982" s="354">
        <v>-6.23</v>
      </c>
      <c r="BZ982" s="354">
        <v>-69.362711864406776</v>
      </c>
      <c r="CA982" s="354">
        <v>0</v>
      </c>
      <c r="CB982" s="354">
        <v>0.14907168437473736</v>
      </c>
      <c r="CC982" s="354">
        <v>4.2020145495243426</v>
      </c>
      <c r="CD982" s="354">
        <v>0</v>
      </c>
      <c r="CE982" s="354">
        <v>9.6999999999999993</v>
      </c>
      <c r="CF982" s="354">
        <v>5.27</v>
      </c>
      <c r="CG982" s="354">
        <v>4.28</v>
      </c>
      <c r="CH982" s="353" t="s">
        <v>100</v>
      </c>
      <c r="CI982" s="353">
        <v>239.21</v>
      </c>
    </row>
    <row r="983" spans="1:87" ht="13.5" thickBot="1">
      <c r="A983" s="353" t="s">
        <v>2195</v>
      </c>
      <c r="B983" s="353" t="s">
        <v>2196</v>
      </c>
      <c r="C983" s="353" t="s">
        <v>96</v>
      </c>
      <c r="D983" s="353" t="s">
        <v>273</v>
      </c>
      <c r="E983" s="353" t="s">
        <v>274</v>
      </c>
      <c r="F983" s="353" t="s">
        <v>99</v>
      </c>
      <c r="G983" s="353">
        <v>12</v>
      </c>
      <c r="H983" s="353">
        <v>202112</v>
      </c>
      <c r="I983" s="353">
        <v>20221026</v>
      </c>
      <c r="J983" s="353">
        <v>20230126</v>
      </c>
      <c r="K983" s="354">
        <v>18992.63</v>
      </c>
      <c r="L983" s="354">
        <v>405.21</v>
      </c>
      <c r="M983" s="354">
        <v>46.87</v>
      </c>
      <c r="N983" s="354">
        <v>1.0900000000000001</v>
      </c>
      <c r="O983" s="354">
        <v>4.3</v>
      </c>
      <c r="P983" s="354">
        <v>4.5199999999999996</v>
      </c>
      <c r="Q983" s="354"/>
      <c r="R983" s="354">
        <v>6</v>
      </c>
      <c r="S983" s="354">
        <v>1</v>
      </c>
      <c r="T983" s="354">
        <v>4.67</v>
      </c>
      <c r="U983" s="354">
        <v>17.8</v>
      </c>
      <c r="V983" s="354">
        <v>16.48</v>
      </c>
      <c r="W983" s="354">
        <v>17.760000000000002</v>
      </c>
      <c r="X983" s="354">
        <v>19.11</v>
      </c>
      <c r="Y983" s="374">
        <f t="shared" si="34"/>
        <v>7.7669902912621325E-2</v>
      </c>
      <c r="Z983" s="374">
        <f t="shared" si="35"/>
        <v>7.6013513513513375E-2</v>
      </c>
      <c r="AA983" s="354">
        <v>21.37</v>
      </c>
      <c r="AB983" s="354">
        <v>7.18</v>
      </c>
      <c r="AC983" s="354">
        <v>22.76</v>
      </c>
      <c r="AD983" s="354">
        <v>22.81</v>
      </c>
      <c r="AE983" s="354">
        <v>21.2</v>
      </c>
      <c r="AF983" s="354">
        <v>3.18</v>
      </c>
      <c r="AG983" s="354">
        <v>115.56900156051546</v>
      </c>
      <c r="AH983" s="354">
        <v>15.448746723622753</v>
      </c>
      <c r="AI983" s="354">
        <v>11.622834724250431</v>
      </c>
      <c r="AJ983" s="354">
        <v>9.6490652878759793</v>
      </c>
      <c r="AK983" s="354">
        <v>34.110439441490726</v>
      </c>
      <c r="AL983" s="354">
        <v>16.899999999999999</v>
      </c>
      <c r="AM983" s="354">
        <v>2.4700000000000002</v>
      </c>
      <c r="AN983" s="354">
        <v>3.51</v>
      </c>
      <c r="AO983" s="354">
        <v>4.0903706290098043</v>
      </c>
      <c r="AP983" s="354">
        <v>17.000887394505408</v>
      </c>
      <c r="AQ983" s="354">
        <v>40.6716658046264</v>
      </c>
      <c r="AR983" s="354">
        <v>48.991278999955767</v>
      </c>
      <c r="AS983" s="354">
        <v>10.227326387613791</v>
      </c>
      <c r="AT983" s="354">
        <v>164.04</v>
      </c>
      <c r="AU983" s="354">
        <v>14.86</v>
      </c>
      <c r="AV983" s="354">
        <v>49.51</v>
      </c>
      <c r="AW983" s="354">
        <v>4614.3</v>
      </c>
      <c r="AX983" s="354">
        <v>5448.39</v>
      </c>
      <c r="AY983" s="374">
        <v>-2.4465798457453537E-2</v>
      </c>
      <c r="AZ983" s="374">
        <v>-9.942828734775045E-4</v>
      </c>
      <c r="BA983" s="374">
        <v>-2.3591620907057149E-2</v>
      </c>
      <c r="BB983" s="374">
        <v>-1.1956535267513699E-2</v>
      </c>
      <c r="BC983" s="374">
        <v>-2.3591620907057149E-2</v>
      </c>
      <c r="BD983" s="354">
        <v>10.95</v>
      </c>
      <c r="BE983" s="374">
        <v>7.1994455145512129E-2</v>
      </c>
      <c r="BF983" s="374">
        <v>6.3483155919541234E-2</v>
      </c>
      <c r="BG983" s="354">
        <v>7.35</v>
      </c>
      <c r="BH983" s="354">
        <v>9.64</v>
      </c>
      <c r="BI983" s="354">
        <v>6.01</v>
      </c>
      <c r="BJ983" s="354">
        <v>7.53</v>
      </c>
      <c r="BK983" s="374">
        <v>-0.16981824857719846</v>
      </c>
      <c r="BL983" s="374">
        <v>-1.7078709772714685E-2</v>
      </c>
      <c r="BM983" s="354">
        <v>0</v>
      </c>
      <c r="BN983" s="354">
        <v>0</v>
      </c>
      <c r="BO983" s="374">
        <v>0</v>
      </c>
      <c r="BP983" s="374">
        <v>3.8966722301424492E-2</v>
      </c>
      <c r="BQ983" s="374">
        <v>2.4338055006497453E-2</v>
      </c>
      <c r="BR983" s="354">
        <v>638</v>
      </c>
      <c r="BS983" s="354">
        <v>1009.8</v>
      </c>
      <c r="BT983" s="354">
        <v>1118.7</v>
      </c>
      <c r="BU983" s="354">
        <v>4099.3999999999996</v>
      </c>
      <c r="BV983" s="354">
        <v>445.3</v>
      </c>
      <c r="BW983" s="354">
        <v>10.8</v>
      </c>
      <c r="BX983" s="354">
        <v>13.37</v>
      </c>
      <c r="BY983" s="354">
        <v>15.68</v>
      </c>
      <c r="BZ983" s="354">
        <v>9.8925802879291247</v>
      </c>
      <c r="CA983" s="354">
        <v>32.020000000000003</v>
      </c>
      <c r="CB983" s="354">
        <v>0.44370190360469824</v>
      </c>
      <c r="CC983" s="354">
        <v>2.7426137671705932</v>
      </c>
      <c r="CD983" s="354">
        <v>0.47</v>
      </c>
      <c r="CE983" s="354">
        <v>1.78</v>
      </c>
      <c r="CF983" s="354">
        <v>1.1200000000000001</v>
      </c>
      <c r="CG983" s="354">
        <v>0.4</v>
      </c>
      <c r="CH983" s="353" t="s">
        <v>100</v>
      </c>
      <c r="CI983" s="355">
        <v>7622</v>
      </c>
    </row>
    <row r="984" spans="1:87" ht="13.5" thickBot="1">
      <c r="A984" s="353" t="s">
        <v>2197</v>
      </c>
      <c r="B984" s="353" t="s">
        <v>2198</v>
      </c>
      <c r="C984" s="353" t="s">
        <v>96</v>
      </c>
      <c r="D984" s="353" t="s">
        <v>109</v>
      </c>
      <c r="E984" s="353" t="s">
        <v>433</v>
      </c>
      <c r="F984" s="353" t="s">
        <v>105</v>
      </c>
      <c r="G984" s="353">
        <v>12</v>
      </c>
      <c r="H984" s="353">
        <v>202112</v>
      </c>
      <c r="I984" s="353">
        <v>20221121</v>
      </c>
      <c r="J984" s="353">
        <v>20230315</v>
      </c>
      <c r="K984" s="354">
        <v>16213.58</v>
      </c>
      <c r="L984" s="354">
        <v>26.86</v>
      </c>
      <c r="M984" s="354">
        <v>603.63</v>
      </c>
      <c r="N984" s="354">
        <v>-0.01</v>
      </c>
      <c r="O984" s="354">
        <v>0.26</v>
      </c>
      <c r="P984" s="354">
        <v>0.38</v>
      </c>
      <c r="Q984" s="354">
        <v>0.23</v>
      </c>
      <c r="R984" s="354">
        <v>27</v>
      </c>
      <c r="S984" s="354">
        <v>22</v>
      </c>
      <c r="T984" s="354">
        <v>15.62</v>
      </c>
      <c r="U984" s="354">
        <v>1.21</v>
      </c>
      <c r="V984" s="354">
        <v>0.89</v>
      </c>
      <c r="W984" s="354">
        <v>1.18</v>
      </c>
      <c r="X984" s="354">
        <v>1.42</v>
      </c>
      <c r="Y984" s="374">
        <f t="shared" si="34"/>
        <v>0.32584269662921339</v>
      </c>
      <c r="Z984" s="374">
        <f t="shared" si="35"/>
        <v>0.20338983050847448</v>
      </c>
      <c r="AA984" s="354">
        <v>8.06</v>
      </c>
      <c r="AB984" s="354">
        <v>19.28</v>
      </c>
      <c r="AC984" s="354">
        <v>22.2</v>
      </c>
      <c r="AD984" s="354">
        <v>22.67</v>
      </c>
      <c r="AE984" s="354">
        <v>18.920000000000002</v>
      </c>
      <c r="AF984" s="354">
        <v>1.18</v>
      </c>
      <c r="AG984" s="354">
        <v>42.882262456461028</v>
      </c>
      <c r="AH984" s="354">
        <v>7.9146756793876758</v>
      </c>
      <c r="AI984" s="354">
        <v>13.255297070003987</v>
      </c>
      <c r="AJ984" s="354">
        <v>9.1346331943770966</v>
      </c>
      <c r="AK984" s="354">
        <v>13.282538978203904</v>
      </c>
      <c r="AL984" s="354">
        <v>14.72</v>
      </c>
      <c r="AM984" s="354">
        <v>2.2000000000000002</v>
      </c>
      <c r="AN984" s="354">
        <v>3.09</v>
      </c>
      <c r="AO984" s="354">
        <v>0.63494412316288462</v>
      </c>
      <c r="AP984" s="354">
        <v>2.7380304961127595</v>
      </c>
      <c r="AQ984" s="354">
        <v>2.0541101712668097</v>
      </c>
      <c r="AR984" s="354">
        <v>2.9807262049031884</v>
      </c>
      <c r="AS984" s="354">
        <v>26.607631050623844</v>
      </c>
      <c r="AT984" s="354">
        <v>12.2</v>
      </c>
      <c r="AU984" s="354">
        <v>22.37</v>
      </c>
      <c r="AV984" s="354">
        <v>23.47</v>
      </c>
      <c r="AW984" s="354">
        <v>4771.34</v>
      </c>
      <c r="AX984" s="354">
        <v>4970.33</v>
      </c>
      <c r="AY984" s="374">
        <v>0.2058970924820806</v>
      </c>
      <c r="AZ984" s="374">
        <v>0.10264196133168746</v>
      </c>
      <c r="BA984" s="374">
        <v>0.15746449527350329</v>
      </c>
      <c r="BB984" s="374">
        <v>0.10147601476014756</v>
      </c>
      <c r="BC984" s="374">
        <v>0.15746449527350329</v>
      </c>
      <c r="BD984" s="354">
        <v>13.02</v>
      </c>
      <c r="BE984" s="374">
        <v>0.12198975533201548</v>
      </c>
      <c r="BF984" s="374">
        <v>8.8767396974159612E-2</v>
      </c>
      <c r="BG984" s="354">
        <v>12.61</v>
      </c>
      <c r="BH984" s="354">
        <v>12.75</v>
      </c>
      <c r="BI984" s="354">
        <v>9.5500000000000007</v>
      </c>
      <c r="BJ984" s="354">
        <v>10.56</v>
      </c>
      <c r="BK984" s="374">
        <v>0</v>
      </c>
      <c r="BL984" s="374">
        <v>0</v>
      </c>
      <c r="BM984" s="354">
        <v>0</v>
      </c>
      <c r="BN984" s="354">
        <v>0</v>
      </c>
      <c r="BO984" s="374">
        <v>0.20689413771742651</v>
      </c>
      <c r="BP984" s="374">
        <v>4.495340148688929E-2</v>
      </c>
      <c r="BQ984" s="374">
        <v>0.33983010395748131</v>
      </c>
      <c r="BR984" s="354">
        <v>920.46</v>
      </c>
      <c r="BS984" s="354">
        <v>1269.0999999999999</v>
      </c>
      <c r="BT984" s="354">
        <v>1133.33</v>
      </c>
      <c r="BU984" s="354" t="s">
        <v>100</v>
      </c>
      <c r="BV984" s="354">
        <v>746.14</v>
      </c>
      <c r="BW984" s="354">
        <v>12.9</v>
      </c>
      <c r="BX984" s="354">
        <v>18.329999999999998</v>
      </c>
      <c r="BY984" s="354">
        <v>18.8</v>
      </c>
      <c r="BZ984" s="354">
        <v>52.652873744846509</v>
      </c>
      <c r="CA984" s="354">
        <v>11.78</v>
      </c>
      <c r="CB984" s="354">
        <v>0.32507174729240351</v>
      </c>
      <c r="CC984" s="354">
        <v>3.4978829498666333E-2</v>
      </c>
      <c r="CD984" s="354">
        <v>0.13</v>
      </c>
      <c r="CE984" s="354">
        <v>1.59</v>
      </c>
      <c r="CF984" s="354">
        <v>1.43</v>
      </c>
      <c r="CG984" s="354">
        <v>1.27</v>
      </c>
      <c r="CH984" s="353" t="s">
        <v>100</v>
      </c>
      <c r="CI984" s="355">
        <v>7677.81</v>
      </c>
    </row>
    <row r="985" spans="1:87" ht="13.5" thickBot="1">
      <c r="A985" s="353" t="s">
        <v>2199</v>
      </c>
      <c r="B985" s="353" t="s">
        <v>2200</v>
      </c>
      <c r="C985" s="353" t="s">
        <v>96</v>
      </c>
      <c r="D985" s="353" t="s">
        <v>412</v>
      </c>
      <c r="E985" s="353" t="s">
        <v>1045</v>
      </c>
      <c r="F985" s="353" t="s">
        <v>99</v>
      </c>
      <c r="G985" s="353">
        <v>12</v>
      </c>
      <c r="H985" s="353">
        <v>202112</v>
      </c>
      <c r="I985" s="353">
        <v>20221108</v>
      </c>
      <c r="J985" s="353">
        <v>20230223</v>
      </c>
      <c r="K985" s="354">
        <v>6219.81</v>
      </c>
      <c r="L985" s="354">
        <v>14.76</v>
      </c>
      <c r="M985" s="354">
        <v>421.4</v>
      </c>
      <c r="N985" s="354">
        <v>2.44</v>
      </c>
      <c r="O985" s="354">
        <v>-0.71</v>
      </c>
      <c r="P985" s="354">
        <v>-0.84</v>
      </c>
      <c r="Q985" s="354">
        <v>-0.39</v>
      </c>
      <c r="R985" s="354">
        <v>9.86</v>
      </c>
      <c r="S985" s="354">
        <v>-39.020000000000003</v>
      </c>
      <c r="T985" s="354">
        <v>-12.44</v>
      </c>
      <c r="U985" s="354">
        <v>-5.77</v>
      </c>
      <c r="V985" s="354">
        <v>-7.95</v>
      </c>
      <c r="W985" s="354">
        <v>-4.4400000000000004</v>
      </c>
      <c r="X985" s="354">
        <v>1.1000000000000001</v>
      </c>
      <c r="Y985" s="374">
        <f t="shared" si="34"/>
        <v>-0.44150943396226416</v>
      </c>
      <c r="Z985" s="374">
        <f t="shared" si="35"/>
        <v>-1.2477477477477477</v>
      </c>
      <c r="AA985" s="354">
        <v>6.68</v>
      </c>
      <c r="AB985" s="354"/>
      <c r="AC985" s="354"/>
      <c r="AD985" s="354"/>
      <c r="AE985" s="354">
        <v>13.48</v>
      </c>
      <c r="AF985" s="354"/>
      <c r="AG985" s="354">
        <v>9.0591284326182713</v>
      </c>
      <c r="AH985" s="354">
        <v>-7.9851750815731206</v>
      </c>
      <c r="AI985" s="354">
        <v>-3.029288091300355</v>
      </c>
      <c r="AJ985" s="354">
        <v>-7.5701427460757955</v>
      </c>
      <c r="AK985" s="354">
        <v>-4.7271832748838962</v>
      </c>
      <c r="AL985" s="354"/>
      <c r="AM985" s="354">
        <v>15.56</v>
      </c>
      <c r="AN985" s="354">
        <v>1.63</v>
      </c>
      <c r="AO985" s="354">
        <v>4.9173440935890964</v>
      </c>
      <c r="AP985" s="354">
        <v>-18.521528521152995</v>
      </c>
      <c r="AQ985" s="354">
        <v>-14.705386331241373</v>
      </c>
      <c r="AR985" s="354">
        <v>-5.8845457985970828</v>
      </c>
      <c r="AS985" s="354">
        <v>2.8201476308361126</v>
      </c>
      <c r="AT985" s="354">
        <v>0.95</v>
      </c>
      <c r="AU985" s="354">
        <v>-46.86</v>
      </c>
      <c r="AV985" s="354">
        <v>-49.37</v>
      </c>
      <c r="AW985" s="354">
        <v>647.99</v>
      </c>
      <c r="AX985" s="354">
        <v>4519.54</v>
      </c>
      <c r="AY985" s="374">
        <v>-0.49372454895195594</v>
      </c>
      <c r="AZ985" s="374">
        <v>-0.12313302832089806</v>
      </c>
      <c r="BA985" s="374">
        <v>0.26743711136336568</v>
      </c>
      <c r="BB985" s="374">
        <v>0.21714285714285711</v>
      </c>
      <c r="BC985" s="374">
        <v>0.26743711136336568</v>
      </c>
      <c r="BD985" s="354">
        <v>-180.24</v>
      </c>
      <c r="BE985" s="374">
        <v>-0.10127206588665102</v>
      </c>
      <c r="BF985" s="374">
        <v>-0.18211796337901329</v>
      </c>
      <c r="BG985" s="354">
        <v>-17.329999999999998</v>
      </c>
      <c r="BH985" s="354">
        <v>-3.54</v>
      </c>
      <c r="BI985" s="354">
        <v>-12.42</v>
      </c>
      <c r="BJ985" s="354">
        <v>-2.94</v>
      </c>
      <c r="BK985" s="374">
        <v>1.4989840906238232</v>
      </c>
      <c r="BL985" s="374">
        <v>-0.50124630515510216</v>
      </c>
      <c r="BM985" s="354">
        <v>0</v>
      </c>
      <c r="BN985" s="354">
        <v>0</v>
      </c>
      <c r="BO985" s="374">
        <v>0</v>
      </c>
      <c r="BP985" s="374">
        <v>-0.55762395821041344</v>
      </c>
      <c r="BQ985" s="374">
        <v>-0.52864125321758348</v>
      </c>
      <c r="BR985" s="354">
        <v>-2428.4</v>
      </c>
      <c r="BS985" s="354">
        <v>-1669.79</v>
      </c>
      <c r="BT985" s="354">
        <v>-2191.08</v>
      </c>
      <c r="BU985" s="354">
        <v>11569.7</v>
      </c>
      <c r="BV985" s="354">
        <v>-4506.59</v>
      </c>
      <c r="BW985" s="354">
        <v>-12.31</v>
      </c>
      <c r="BX985" s="354">
        <v>-88.15</v>
      </c>
      <c r="BY985" s="354">
        <v>-61.96</v>
      </c>
      <c r="BZ985" s="354">
        <v>-0.91906883331681921</v>
      </c>
      <c r="CA985" s="354">
        <v>96.99</v>
      </c>
      <c r="CB985" s="354">
        <v>0.97890430595777123</v>
      </c>
      <c r="CC985" s="354">
        <v>-12.567610828798935</v>
      </c>
      <c r="CD985" s="354">
        <v>32.25</v>
      </c>
      <c r="CE985" s="354">
        <v>0.46</v>
      </c>
      <c r="CF985" s="354">
        <v>0.85</v>
      </c>
      <c r="CG985" s="354">
        <v>0.54</v>
      </c>
      <c r="CH985" s="353" t="s">
        <v>100</v>
      </c>
      <c r="CI985" s="355">
        <v>2432.65</v>
      </c>
    </row>
    <row r="986" spans="1:87" ht="13.5" thickBot="1">
      <c r="A986" s="353" t="s">
        <v>2201</v>
      </c>
      <c r="B986" s="353" t="s">
        <v>2201</v>
      </c>
      <c r="C986" s="353" t="s">
        <v>96</v>
      </c>
      <c r="D986" s="353" t="s">
        <v>97</v>
      </c>
      <c r="E986" s="353" t="s">
        <v>1315</v>
      </c>
      <c r="F986" s="353" t="s">
        <v>105</v>
      </c>
      <c r="G986" s="353">
        <v>12</v>
      </c>
      <c r="H986" s="353">
        <v>202112</v>
      </c>
      <c r="I986" s="353">
        <v>20221025</v>
      </c>
      <c r="J986" s="353">
        <v>20230214</v>
      </c>
      <c r="K986" s="354">
        <v>3179.44</v>
      </c>
      <c r="L986" s="354">
        <v>23.14</v>
      </c>
      <c r="M986" s="354">
        <v>137</v>
      </c>
      <c r="N986" s="354">
        <v>1.69</v>
      </c>
      <c r="O986" s="354">
        <v>0.78</v>
      </c>
      <c r="P986" s="354">
        <v>0.82</v>
      </c>
      <c r="Q986" s="354">
        <v>0.5</v>
      </c>
      <c r="R986" s="354">
        <v>2.56</v>
      </c>
      <c r="S986" s="354">
        <v>16.39</v>
      </c>
      <c r="T986" s="354">
        <v>-5.61</v>
      </c>
      <c r="U986" s="354">
        <v>2.6</v>
      </c>
      <c r="V986" s="354">
        <v>2.52</v>
      </c>
      <c r="W986" s="354">
        <v>2.59</v>
      </c>
      <c r="X986" s="354">
        <v>2.95</v>
      </c>
      <c r="Y986" s="374">
        <f t="shared" si="34"/>
        <v>2.7777777777777679E-2</v>
      </c>
      <c r="Z986" s="374">
        <f t="shared" si="35"/>
        <v>0.13899613899613916</v>
      </c>
      <c r="AA986" s="354">
        <v>-6.05</v>
      </c>
      <c r="AB986" s="354"/>
      <c r="AC986" s="354">
        <v>8.9</v>
      </c>
      <c r="AD986" s="354">
        <v>8.93</v>
      </c>
      <c r="AE986" s="354">
        <v>7.84</v>
      </c>
      <c r="AF986" s="354"/>
      <c r="AG986" s="354">
        <v>57.43795620437956</v>
      </c>
      <c r="AH986" s="354">
        <v>1.0218978102189782</v>
      </c>
      <c r="AI986" s="354">
        <v>3.7518248175182478</v>
      </c>
      <c r="AJ986" s="354">
        <v>0.86861313868613144</v>
      </c>
      <c r="AK986" s="354">
        <v>6.2476264591439694</v>
      </c>
      <c r="AL986" s="354">
        <v>3.47</v>
      </c>
      <c r="AM986" s="354">
        <v>2.2000000000000002</v>
      </c>
      <c r="AN986" s="354">
        <v>0.4</v>
      </c>
      <c r="AO986" s="354">
        <v>1.124956157072055</v>
      </c>
      <c r="AP986" s="354">
        <v>7.5210535259133389</v>
      </c>
      <c r="AQ986" s="354">
        <v>17.222334630350193</v>
      </c>
      <c r="AR986" s="354">
        <v>74.388907563025214</v>
      </c>
      <c r="AS986" s="354">
        <v>3.167883211678832</v>
      </c>
      <c r="AT986" s="354">
        <v>10.52</v>
      </c>
      <c r="AU986" s="354">
        <v>2.94</v>
      </c>
      <c r="AV986" s="354">
        <v>15.29</v>
      </c>
      <c r="AW986" s="354">
        <v>7156</v>
      </c>
      <c r="AX986" s="354">
        <v>7872.23</v>
      </c>
      <c r="AY986" s="374">
        <v>0.15289189624617366</v>
      </c>
      <c r="AZ986" s="374">
        <v>2.2278481012658227</v>
      </c>
      <c r="BA986" s="374">
        <v>1.1447963800904977</v>
      </c>
      <c r="BB986" s="374">
        <v>2.2112624536747361</v>
      </c>
      <c r="BC986" s="374">
        <v>1.1447963800904977</v>
      </c>
      <c r="BD986" s="354">
        <v>27.28</v>
      </c>
      <c r="BE986" s="374">
        <v>4.948407855320093E-2</v>
      </c>
      <c r="BF986" s="374">
        <v>1.3208793282385131E-2</v>
      </c>
      <c r="BG986" s="354">
        <v>5.15</v>
      </c>
      <c r="BH986" s="354">
        <v>7.38</v>
      </c>
      <c r="BI986" s="354">
        <v>3.14</v>
      </c>
      <c r="BJ986" s="354">
        <v>4.2300000000000004</v>
      </c>
      <c r="BK986" s="374">
        <v>-0.76848249027237359</v>
      </c>
      <c r="BL986" s="374">
        <v>-5.0196975473376544E-2</v>
      </c>
      <c r="BM986" s="354">
        <v>0</v>
      </c>
      <c r="BN986" s="354">
        <v>0</v>
      </c>
      <c r="BO986" s="374">
        <v>0</v>
      </c>
      <c r="BP986" s="374">
        <v>4.3596322961560498E-2</v>
      </c>
      <c r="BQ986" s="374">
        <v>3.7056874517326421E-2</v>
      </c>
      <c r="BR986" s="354">
        <v>522</v>
      </c>
      <c r="BS986" s="354">
        <v>1039</v>
      </c>
      <c r="BT986" s="354">
        <v>879.49</v>
      </c>
      <c r="BU986" s="354">
        <v>5505</v>
      </c>
      <c r="BV986" s="354">
        <v>97</v>
      </c>
      <c r="BW986" s="354">
        <v>222.78</v>
      </c>
      <c r="BX986" s="354">
        <v>1.78</v>
      </c>
      <c r="BY986" s="354">
        <v>4.68</v>
      </c>
      <c r="BZ986" s="354">
        <v>1.664179104477612</v>
      </c>
      <c r="CA986" s="354">
        <v>80.28</v>
      </c>
      <c r="CB986" s="354">
        <v>0.85394212000339476</v>
      </c>
      <c r="CC986" s="354">
        <v>4.7926932880203905</v>
      </c>
      <c r="CD986" s="354">
        <v>3.88</v>
      </c>
      <c r="CE986" s="354">
        <v>1.1499999999999999</v>
      </c>
      <c r="CF986" s="354">
        <v>0.76</v>
      </c>
      <c r="CG986" s="354">
        <v>0.41</v>
      </c>
      <c r="CH986" s="353" t="s">
        <v>100</v>
      </c>
      <c r="CI986" s="355">
        <v>1259</v>
      </c>
    </row>
    <row r="987" spans="1:87" ht="13.5" thickBot="1">
      <c r="A987" s="353" t="s">
        <v>2202</v>
      </c>
      <c r="B987" s="353" t="s">
        <v>2203</v>
      </c>
      <c r="C987" s="353" t="s">
        <v>108</v>
      </c>
      <c r="D987" s="353" t="s">
        <v>123</v>
      </c>
      <c r="E987" s="353" t="s">
        <v>756</v>
      </c>
      <c r="F987" s="353" t="s">
        <v>99</v>
      </c>
      <c r="G987" s="353">
        <v>12</v>
      </c>
      <c r="H987" s="353">
        <v>202112</v>
      </c>
      <c r="I987" s="353">
        <v>20221019</v>
      </c>
      <c r="J987" s="353">
        <v>20230125</v>
      </c>
      <c r="K987" s="354">
        <v>30331.599999999999</v>
      </c>
      <c r="L987" s="354">
        <v>61.74</v>
      </c>
      <c r="M987" s="354">
        <v>491</v>
      </c>
      <c r="N987" s="354">
        <v>0.94</v>
      </c>
      <c r="O987" s="354">
        <v>0.65</v>
      </c>
      <c r="P987" s="354">
        <v>0.66</v>
      </c>
      <c r="Q987" s="354">
        <v>0.68</v>
      </c>
      <c r="R987" s="354">
        <v>4.62</v>
      </c>
      <c r="S987" s="354">
        <v>8.3800000000000008</v>
      </c>
      <c r="T987" s="354">
        <v>5.88</v>
      </c>
      <c r="U987" s="354">
        <v>2.67</v>
      </c>
      <c r="V987" s="354">
        <v>2.4700000000000002</v>
      </c>
      <c r="W987" s="354">
        <v>2.68</v>
      </c>
      <c r="X987" s="354">
        <v>2.82</v>
      </c>
      <c r="Y987" s="374">
        <f t="shared" si="34"/>
        <v>8.5020242914979782E-2</v>
      </c>
      <c r="Z987" s="374">
        <f t="shared" si="35"/>
        <v>5.2238805970149071E-2</v>
      </c>
      <c r="AA987" s="354">
        <v>15.4</v>
      </c>
      <c r="AB987" s="354">
        <v>4.67</v>
      </c>
      <c r="AC987" s="354">
        <v>23.12</v>
      </c>
      <c r="AD987" s="354">
        <v>23.06</v>
      </c>
      <c r="AE987" s="354">
        <v>21.92</v>
      </c>
      <c r="AF987" s="354">
        <v>4.9400000000000004</v>
      </c>
      <c r="AG987" s="354">
        <v>12.440960912052118</v>
      </c>
      <c r="AH987" s="354">
        <v>2.3289902280130295</v>
      </c>
      <c r="AI987" s="354">
        <v>3.2491856677524429</v>
      </c>
      <c r="AJ987" s="354">
        <v>2.9071661237785018</v>
      </c>
      <c r="AK987" s="354">
        <v>18.656982456140351</v>
      </c>
      <c r="AL987" s="354">
        <v>19.97</v>
      </c>
      <c r="AM987" s="354">
        <v>5.15</v>
      </c>
      <c r="AN987" s="354">
        <v>4.96</v>
      </c>
      <c r="AO987" s="354">
        <v>5.7770486008836528</v>
      </c>
      <c r="AP987" s="354">
        <v>18.970200967221924</v>
      </c>
      <c r="AQ987" s="354">
        <v>22.120015037593983</v>
      </c>
      <c r="AR987" s="354">
        <v>24.722369747899162</v>
      </c>
      <c r="AS987" s="354">
        <v>0.87540716612377845</v>
      </c>
      <c r="AT987" s="354">
        <v>11.98</v>
      </c>
      <c r="AU987" s="354">
        <v>11.01</v>
      </c>
      <c r="AV987" s="354">
        <v>4.5999999999999996</v>
      </c>
      <c r="AW987" s="354">
        <v>5886</v>
      </c>
      <c r="AX987" s="354">
        <v>3581.92</v>
      </c>
      <c r="AY987" s="374">
        <v>4.6028078905278123E-2</v>
      </c>
      <c r="AZ987" s="374">
        <v>0.27224008574490888</v>
      </c>
      <c r="BA987" s="374">
        <v>0.16774716369529985</v>
      </c>
      <c r="BB987" s="374">
        <v>0.27224008574491121</v>
      </c>
      <c r="BC987" s="374">
        <v>0.16774716369529985</v>
      </c>
      <c r="BD987" s="354">
        <v>22.08</v>
      </c>
      <c r="BE987" s="374">
        <v>0.13432707220403239</v>
      </c>
      <c r="BF987" s="374">
        <v>5.6194125159642401E-2</v>
      </c>
      <c r="BG987" s="354">
        <v>12.4</v>
      </c>
      <c r="BH987" s="354">
        <v>10.039999999999999</v>
      </c>
      <c r="BI987" s="354">
        <v>6.17</v>
      </c>
      <c r="BJ987" s="354">
        <v>6</v>
      </c>
      <c r="BK987" s="374">
        <v>-0.10526315789473684</v>
      </c>
      <c r="BL987" s="374">
        <v>-2.7491408934707903E-2</v>
      </c>
      <c r="BM987" s="354">
        <v>1.3</v>
      </c>
      <c r="BN987" s="354">
        <v>1.63</v>
      </c>
      <c r="BO987" s="374">
        <v>0.66123076923076918</v>
      </c>
      <c r="BP987" s="374">
        <v>3.8419502276691352E-2</v>
      </c>
      <c r="BQ987" s="374">
        <v>4.7957210883841993E-2</v>
      </c>
      <c r="BR987" s="354">
        <v>1659</v>
      </c>
      <c r="BS987" s="354">
        <v>1937</v>
      </c>
      <c r="BT987" s="354">
        <v>1551</v>
      </c>
      <c r="BU987" s="354">
        <v>4812</v>
      </c>
      <c r="BV987" s="354">
        <v>1187</v>
      </c>
      <c r="BW987" s="354">
        <v>27.22</v>
      </c>
      <c r="BX987" s="354">
        <v>18.72</v>
      </c>
      <c r="BY987" s="354">
        <v>21.83</v>
      </c>
      <c r="BZ987" s="354">
        <v>13.324786324786324</v>
      </c>
      <c r="CA987" s="354">
        <v>43.73</v>
      </c>
      <c r="CB987" s="354">
        <v>0.74351597576391615</v>
      </c>
      <c r="CC987" s="354">
        <v>2.9699086512627622</v>
      </c>
      <c r="CD987" s="354">
        <v>0.78</v>
      </c>
      <c r="CE987" s="354">
        <v>0.96</v>
      </c>
      <c r="CF987" s="354">
        <v>0.94</v>
      </c>
      <c r="CG987" s="354">
        <v>0.87</v>
      </c>
      <c r="CH987" s="353" t="s">
        <v>100</v>
      </c>
      <c r="CI987" s="355">
        <v>6405</v>
      </c>
    </row>
    <row r="988" spans="1:87" ht="13.5" thickBot="1">
      <c r="A988" s="353" t="s">
        <v>2204</v>
      </c>
      <c r="B988" s="353" t="s">
        <v>2205</v>
      </c>
      <c r="C988" s="353" t="s">
        <v>96</v>
      </c>
      <c r="D988" s="353" t="s">
        <v>412</v>
      </c>
      <c r="E988" s="353" t="s">
        <v>1100</v>
      </c>
      <c r="F988" s="353" t="s">
        <v>105</v>
      </c>
      <c r="G988" s="353">
        <v>12</v>
      </c>
      <c r="H988" s="353">
        <v>202112</v>
      </c>
      <c r="I988" s="353">
        <v>20220225</v>
      </c>
      <c r="J988" s="353"/>
      <c r="K988" s="354">
        <v>8016.69</v>
      </c>
      <c r="L988" s="354">
        <v>11.12</v>
      </c>
      <c r="M988" s="354">
        <v>721</v>
      </c>
      <c r="N988" s="354">
        <v>0.34</v>
      </c>
      <c r="O988" s="354"/>
      <c r="P988" s="354"/>
      <c r="Q988" s="354"/>
      <c r="R988" s="354"/>
      <c r="S988" s="354"/>
      <c r="T988" s="354"/>
      <c r="U988" s="354"/>
      <c r="V988" s="354">
        <v>0.47</v>
      </c>
      <c r="W988" s="354">
        <v>0.57999999999999996</v>
      </c>
      <c r="X988" s="354">
        <v>0.69</v>
      </c>
      <c r="Y988" s="374">
        <f t="shared" si="34"/>
        <v>0.23404255319148937</v>
      </c>
      <c r="Z988" s="374">
        <f t="shared" si="35"/>
        <v>0.18965517241379315</v>
      </c>
      <c r="AA988" s="354"/>
      <c r="AB988" s="354">
        <v>20.079999999999998</v>
      </c>
      <c r="AC988" s="354"/>
      <c r="AD988" s="354">
        <v>19.170000000000002</v>
      </c>
      <c r="AE988" s="354">
        <v>16.23</v>
      </c>
      <c r="AF988" s="354">
        <v>0.95</v>
      </c>
      <c r="AG988" s="354">
        <v>5.9770448285606115</v>
      </c>
      <c r="AH988" s="354">
        <v>0.66970930303350207</v>
      </c>
      <c r="AI988" s="354">
        <v>0</v>
      </c>
      <c r="AJ988" s="354">
        <v>0</v>
      </c>
      <c r="AK988" s="354">
        <v>0</v>
      </c>
      <c r="AL988" s="354">
        <v>9.1199999999999992</v>
      </c>
      <c r="AM988" s="354">
        <v>1.45</v>
      </c>
      <c r="AN988" s="354"/>
      <c r="AO988" s="354">
        <v>2.0547121681123732</v>
      </c>
      <c r="AP988" s="354">
        <v>14.280628372357549</v>
      </c>
      <c r="AQ988" s="354">
        <v>0</v>
      </c>
      <c r="AR988" s="354">
        <v>0</v>
      </c>
      <c r="AS988" s="354">
        <v>0.5179690225851209</v>
      </c>
      <c r="AT988" s="354">
        <v>7.66</v>
      </c>
      <c r="AU988" s="354"/>
      <c r="AV988" s="354">
        <v>8.06</v>
      </c>
      <c r="AW988" s="354">
        <v>4713.79</v>
      </c>
      <c r="AX988" s="354">
        <v>4696.93</v>
      </c>
      <c r="AY988" s="374">
        <v>9.1256991463055642E-3</v>
      </c>
      <c r="AZ988" s="374">
        <v>-0.48709677419354841</v>
      </c>
      <c r="BA988" s="374">
        <v>-0.55474452554744524</v>
      </c>
      <c r="BB988" s="374">
        <v>-0.48536585365853657</v>
      </c>
      <c r="BC988" s="374">
        <v>-0.55474452554744524</v>
      </c>
      <c r="BD988" s="354"/>
      <c r="BE988" s="374">
        <v>-0.19487484772423025</v>
      </c>
      <c r="BF988" s="374">
        <v>7.5354943502824859E-2</v>
      </c>
      <c r="BG988" s="354"/>
      <c r="BH988" s="354"/>
      <c r="BI988" s="354"/>
      <c r="BJ988" s="354"/>
      <c r="BK988" s="374">
        <v>0</v>
      </c>
      <c r="BL988" s="374">
        <v>-5.8583738303372539E-3</v>
      </c>
      <c r="BM988" s="354">
        <v>1.35</v>
      </c>
      <c r="BN988" s="354">
        <v>2.79</v>
      </c>
      <c r="BO988" s="374">
        <v>0.29430679715395874</v>
      </c>
      <c r="BP988" s="374">
        <v>8.2798736837137385E-2</v>
      </c>
      <c r="BQ988" s="374">
        <v>0</v>
      </c>
      <c r="BR988" s="354">
        <v>309.39999999999998</v>
      </c>
      <c r="BS988" s="354">
        <v>870.44</v>
      </c>
      <c r="BT988" s="354">
        <v>922.69</v>
      </c>
      <c r="BU988" s="354">
        <v>1712</v>
      </c>
      <c r="BV988" s="354">
        <v>218.64</v>
      </c>
      <c r="BW988" s="354">
        <v>-45.07</v>
      </c>
      <c r="BX988" s="354"/>
      <c r="BY988" s="354"/>
      <c r="BZ988" s="354">
        <v>38.182691475409833</v>
      </c>
      <c r="CA988" s="354">
        <v>20.399999999999999</v>
      </c>
      <c r="CB988" s="354">
        <v>0.39866131191432402</v>
      </c>
      <c r="CC988" s="354">
        <v>1.3966623150930106</v>
      </c>
      <c r="CD988" s="354">
        <v>0.26</v>
      </c>
      <c r="CE988" s="354">
        <v>1.95</v>
      </c>
      <c r="CF988" s="354">
        <v>1.98</v>
      </c>
      <c r="CG988" s="354">
        <v>1.1599999999999999</v>
      </c>
      <c r="CH988" s="353" t="s">
        <v>100</v>
      </c>
      <c r="CI988" s="355">
        <v>5885.43</v>
      </c>
    </row>
    <row r="989" spans="1:87" ht="13.5" thickBot="1">
      <c r="A989" s="353" t="s">
        <v>2206</v>
      </c>
      <c r="B989" s="353" t="s">
        <v>2207</v>
      </c>
      <c r="C989" s="353" t="s">
        <v>96</v>
      </c>
      <c r="D989" s="353" t="s">
        <v>208</v>
      </c>
      <c r="E989" s="353" t="s">
        <v>209</v>
      </c>
      <c r="F989" s="353" t="s">
        <v>99</v>
      </c>
      <c r="G989" s="353">
        <v>12</v>
      </c>
      <c r="H989" s="353">
        <v>202112</v>
      </c>
      <c r="I989" s="353">
        <v>20221028</v>
      </c>
      <c r="J989" s="353">
        <v>20230124</v>
      </c>
      <c r="K989" s="354">
        <v>170518.52</v>
      </c>
      <c r="L989" s="354">
        <v>85.81</v>
      </c>
      <c r="M989" s="354">
        <v>1987</v>
      </c>
      <c r="N989" s="354">
        <v>0.48</v>
      </c>
      <c r="O989" s="354">
        <v>0.79</v>
      </c>
      <c r="P989" s="354">
        <v>0.54</v>
      </c>
      <c r="Q989" s="354">
        <v>0.71</v>
      </c>
      <c r="R989" s="354">
        <v>7.59</v>
      </c>
      <c r="S989" s="354">
        <v>8</v>
      </c>
      <c r="T989" s="354">
        <v>6.34</v>
      </c>
      <c r="U989" s="354">
        <v>2.81</v>
      </c>
      <c r="V989" s="354">
        <v>2.5299999999999998</v>
      </c>
      <c r="W989" s="354">
        <v>2.9</v>
      </c>
      <c r="X989" s="354">
        <v>3.14</v>
      </c>
      <c r="Y989" s="374">
        <f t="shared" si="34"/>
        <v>0.14624505928853759</v>
      </c>
      <c r="Z989" s="374">
        <f t="shared" si="35"/>
        <v>8.2758620689655338E-2</v>
      </c>
      <c r="AA989" s="354">
        <v>10.68</v>
      </c>
      <c r="AB989" s="354">
        <v>9.66</v>
      </c>
      <c r="AC989" s="354">
        <v>30.54</v>
      </c>
      <c r="AD989" s="354">
        <v>29.62</v>
      </c>
      <c r="AE989" s="354">
        <v>27.34</v>
      </c>
      <c r="AF989" s="354">
        <v>3.07</v>
      </c>
      <c r="AG989" s="354">
        <v>10.05081395248663</v>
      </c>
      <c r="AH989" s="354">
        <v>1.9399418602717664</v>
      </c>
      <c r="AI989" s="354">
        <v>4.3490365444170394</v>
      </c>
      <c r="AJ989" s="354">
        <v>-3.0905315611537677E-2</v>
      </c>
      <c r="AK989" s="354">
        <v>19.34681374614166</v>
      </c>
      <c r="AL989" s="354">
        <v>18.23</v>
      </c>
      <c r="AM989" s="354">
        <v>3.65</v>
      </c>
      <c r="AN989" s="354">
        <v>8.6</v>
      </c>
      <c r="AO989" s="354">
        <v>11.145178404923884</v>
      </c>
      <c r="AP989" s="354">
        <v>20.721466653878164</v>
      </c>
      <c r="AQ989" s="354">
        <v>25.756995479599254</v>
      </c>
      <c r="AR989" s="354">
        <v>-3624.5581835554099</v>
      </c>
      <c r="AS989" s="354">
        <v>1.2706644517005985</v>
      </c>
      <c r="AT989" s="354">
        <v>23.52</v>
      </c>
      <c r="AU989" s="354">
        <v>0.65</v>
      </c>
      <c r="AV989" s="354">
        <v>-5.16</v>
      </c>
      <c r="AW989" s="354">
        <v>17069</v>
      </c>
      <c r="AX989" s="354">
        <v>20397.38</v>
      </c>
      <c r="AY989" s="374">
        <v>-5.1564149580485635E-2</v>
      </c>
      <c r="AZ989" s="374">
        <v>0.22404933196300103</v>
      </c>
      <c r="BA989" s="374">
        <v>-0.43060985144644254</v>
      </c>
      <c r="BB989" s="374">
        <v>0.22206211567153653</v>
      </c>
      <c r="BC989" s="374">
        <v>-0.43060985144644254</v>
      </c>
      <c r="BD989" s="354">
        <v>12.27</v>
      </c>
      <c r="BE989" s="374">
        <v>2.6357529389811531E-2</v>
      </c>
      <c r="BF989" s="374">
        <v>2.4480688451431823E-2</v>
      </c>
      <c r="BG989" s="354">
        <v>5.67</v>
      </c>
      <c r="BH989" s="354">
        <v>5.53</v>
      </c>
      <c r="BI989" s="354">
        <v>3.73</v>
      </c>
      <c r="BJ989" s="354">
        <v>3.65</v>
      </c>
      <c r="BK989" s="374">
        <v>-1.0071062441752097</v>
      </c>
      <c r="BL989" s="374">
        <v>-0.43577981651376146</v>
      </c>
      <c r="BM989" s="354">
        <v>1.98</v>
      </c>
      <c r="BN989" s="354">
        <v>2.25</v>
      </c>
      <c r="BO989" s="374">
        <v>0.87631492201619221</v>
      </c>
      <c r="BP989" s="374">
        <v>2.3056119090465493E-2</v>
      </c>
      <c r="BQ989" s="374">
        <v>-3.6730824354097547E-4</v>
      </c>
      <c r="BR989" s="354">
        <v>4445</v>
      </c>
      <c r="BS989" s="354">
        <v>8659</v>
      </c>
      <c r="BT989" s="354">
        <v>9235</v>
      </c>
      <c r="BU989" s="354">
        <v>50960</v>
      </c>
      <c r="BV989" s="354">
        <v>3573</v>
      </c>
      <c r="BW989" s="354">
        <v>22.4</v>
      </c>
      <c r="BX989" s="354">
        <v>19.3</v>
      </c>
      <c r="BY989" s="354">
        <v>27.95</v>
      </c>
      <c r="BZ989" s="354">
        <v>2.7855382087099425</v>
      </c>
      <c r="CA989" s="354">
        <v>53.91</v>
      </c>
      <c r="CB989" s="354">
        <v>0.70112973038635884</v>
      </c>
      <c r="CC989" s="354">
        <v>5.1569821930646675</v>
      </c>
      <c r="CD989" s="354">
        <v>1.17</v>
      </c>
      <c r="CE989" s="354">
        <v>0.46</v>
      </c>
      <c r="CF989" s="354">
        <v>0.44</v>
      </c>
      <c r="CG989" s="354">
        <v>0.21</v>
      </c>
      <c r="CH989" s="353" t="s">
        <v>100</v>
      </c>
      <c r="CI989" s="355">
        <v>45424</v>
      </c>
    </row>
    <row r="990" spans="1:87" ht="13.5" thickBot="1">
      <c r="A990" s="353" t="s">
        <v>2208</v>
      </c>
      <c r="B990" s="353" t="s">
        <v>2209</v>
      </c>
      <c r="C990" s="353" t="s">
        <v>96</v>
      </c>
      <c r="D990" s="353" t="s">
        <v>197</v>
      </c>
      <c r="E990" s="353" t="s">
        <v>590</v>
      </c>
      <c r="F990" s="353" t="s">
        <v>99</v>
      </c>
      <c r="G990" s="353">
        <v>12</v>
      </c>
      <c r="H990" s="353">
        <v>202112</v>
      </c>
      <c r="I990" s="353">
        <v>20221101</v>
      </c>
      <c r="J990" s="353">
        <v>20230223</v>
      </c>
      <c r="K990" s="354">
        <v>36170.68</v>
      </c>
      <c r="L990" s="354">
        <v>45.57</v>
      </c>
      <c r="M990" s="354">
        <v>794</v>
      </c>
      <c r="N990" s="354">
        <v>0.28000000000000003</v>
      </c>
      <c r="O990" s="354">
        <v>0.28999999999999998</v>
      </c>
      <c r="P990" s="354">
        <v>0.4</v>
      </c>
      <c r="Q990" s="354">
        <v>0.56999999999999995</v>
      </c>
      <c r="R990" s="354">
        <v>-6.9</v>
      </c>
      <c r="S990" s="354">
        <v>-23.33</v>
      </c>
      <c r="T990" s="354">
        <v>-7.61</v>
      </c>
      <c r="U990" s="354">
        <v>2.2000000000000002</v>
      </c>
      <c r="V990" s="354">
        <v>2.94</v>
      </c>
      <c r="W990" s="354">
        <v>1.83</v>
      </c>
      <c r="X990" s="354">
        <v>2.2999999999999998</v>
      </c>
      <c r="Y990" s="374">
        <f t="shared" si="34"/>
        <v>-0.37755102040816324</v>
      </c>
      <c r="Z990" s="374">
        <f t="shared" si="35"/>
        <v>0.25683060109289602</v>
      </c>
      <c r="AA990" s="354">
        <v>22.68</v>
      </c>
      <c r="AB990" s="354"/>
      <c r="AC990" s="354">
        <v>20.71</v>
      </c>
      <c r="AD990" s="354">
        <v>24.96</v>
      </c>
      <c r="AE990" s="354">
        <v>19.8</v>
      </c>
      <c r="AF990" s="354"/>
      <c r="AG990" s="354">
        <v>15.2455919395466</v>
      </c>
      <c r="AH990" s="354">
        <v>1.2619647355163728</v>
      </c>
      <c r="AI990" s="354">
        <v>4.4193954659949624</v>
      </c>
      <c r="AJ990" s="354">
        <v>1.9937027707808563</v>
      </c>
      <c r="AK990" s="354">
        <v>10.440341977771444</v>
      </c>
      <c r="AL990" s="354">
        <v>7.74</v>
      </c>
      <c r="AM990" s="354">
        <v>1.69</v>
      </c>
      <c r="AN990" s="354">
        <v>2.99</v>
      </c>
      <c r="AO990" s="354">
        <v>3.2799801734820324</v>
      </c>
      <c r="AP990" s="354">
        <v>9.5950120831319481</v>
      </c>
      <c r="AQ990" s="354">
        <v>11.314950128241664</v>
      </c>
      <c r="AR990" s="354">
        <v>25.081591914087177</v>
      </c>
      <c r="AS990" s="354">
        <v>4.8022670025188914</v>
      </c>
      <c r="AT990" s="354">
        <v>26.96</v>
      </c>
      <c r="AU990" s="354">
        <v>15.57</v>
      </c>
      <c r="AV990" s="354">
        <v>6.31</v>
      </c>
      <c r="AW990" s="354">
        <v>12222</v>
      </c>
      <c r="AX990" s="354">
        <v>11807.5</v>
      </c>
      <c r="AY990" s="374">
        <v>6.3059928677046184E-2</v>
      </c>
      <c r="AZ990" s="374">
        <v>-0.58784022622834919</v>
      </c>
      <c r="BA990" s="374">
        <v>-0.3505390395295655</v>
      </c>
      <c r="BB990" s="374">
        <v>-0.9171549664353168</v>
      </c>
      <c r="BC990" s="374">
        <v>-0.3505390395295655</v>
      </c>
      <c r="BD990" s="354">
        <v>8.07</v>
      </c>
      <c r="BE990" s="374">
        <v>3.0147478204188057E-2</v>
      </c>
      <c r="BF990" s="374">
        <v>2.559844672099737E-2</v>
      </c>
      <c r="BG990" s="354">
        <v>6.3</v>
      </c>
      <c r="BH990" s="354">
        <v>5.85</v>
      </c>
      <c r="BI990" s="354">
        <v>4.38</v>
      </c>
      <c r="BJ990" s="354">
        <v>4.2699999999999996</v>
      </c>
      <c r="BK990" s="374">
        <v>-0.54887432316899398</v>
      </c>
      <c r="BL990" s="374">
        <v>-0.1591078066914498</v>
      </c>
      <c r="BM990" s="354">
        <v>4.83</v>
      </c>
      <c r="BN990" s="354">
        <v>2.2200000000000002</v>
      </c>
      <c r="BO990" s="374">
        <v>1.7433133732534931</v>
      </c>
      <c r="BP990" s="374">
        <v>2.7350774501871972E-2</v>
      </c>
      <c r="BQ990" s="374">
        <v>4.3209856323815701E-2</v>
      </c>
      <c r="BR990" s="354">
        <v>1382</v>
      </c>
      <c r="BS990" s="354">
        <v>3705</v>
      </c>
      <c r="BT990" s="354">
        <v>4694</v>
      </c>
      <c r="BU990" s="354">
        <v>6109</v>
      </c>
      <c r="BV990" s="354">
        <v>1166</v>
      </c>
      <c r="BW990" s="354">
        <v>-58.78</v>
      </c>
      <c r="BX990" s="354">
        <v>8.2799999999999994</v>
      </c>
      <c r="BY990" s="354">
        <v>14.41</v>
      </c>
      <c r="BZ990" s="354">
        <v>4.625</v>
      </c>
      <c r="CA990" s="354">
        <v>21.99</v>
      </c>
      <c r="CB990" s="354">
        <v>0.45328666683698232</v>
      </c>
      <c r="CC990" s="354">
        <v>0.74166263895601736</v>
      </c>
      <c r="CD990" s="354">
        <v>0.28000000000000003</v>
      </c>
      <c r="CE990" s="354">
        <v>2.72</v>
      </c>
      <c r="CF990" s="354">
        <v>2.5499999999999998</v>
      </c>
      <c r="CG990" s="354">
        <v>2.42</v>
      </c>
      <c r="CH990" s="353" t="s">
        <v>100</v>
      </c>
      <c r="CI990" s="355">
        <v>21813</v>
      </c>
    </row>
    <row r="991" spans="1:87" ht="13.5" thickBot="1">
      <c r="A991" s="353" t="s">
        <v>2210</v>
      </c>
      <c r="B991" s="353" t="s">
        <v>2211</v>
      </c>
      <c r="C991" s="353" t="s">
        <v>96</v>
      </c>
      <c r="D991" s="353" t="s">
        <v>116</v>
      </c>
      <c r="E991" s="353" t="s">
        <v>159</v>
      </c>
      <c r="F991" s="353" t="s">
        <v>105</v>
      </c>
      <c r="G991" s="353">
        <v>12</v>
      </c>
      <c r="H991" s="353">
        <v>202112</v>
      </c>
      <c r="I991" s="353">
        <v>20221028</v>
      </c>
      <c r="J991" s="353">
        <v>20230124</v>
      </c>
      <c r="K991" s="354">
        <v>6443.42</v>
      </c>
      <c r="L991" s="354">
        <v>74.459999999999994</v>
      </c>
      <c r="M991" s="354">
        <v>87</v>
      </c>
      <c r="N991" s="354">
        <v>0.89</v>
      </c>
      <c r="O991" s="354">
        <v>0.63</v>
      </c>
      <c r="P991" s="354">
        <v>0.56000000000000005</v>
      </c>
      <c r="Q991" s="354">
        <v>0.43</v>
      </c>
      <c r="R991" s="354">
        <v>47.62</v>
      </c>
      <c r="S991" s="354">
        <v>770</v>
      </c>
      <c r="T991" s="354">
        <v>250.12</v>
      </c>
      <c r="U991" s="354">
        <v>5.14</v>
      </c>
      <c r="V991" s="354">
        <v>2.59</v>
      </c>
      <c r="W991" s="354">
        <v>5.16</v>
      </c>
      <c r="X991" s="354">
        <v>2.77</v>
      </c>
      <c r="Y991" s="374">
        <f t="shared" si="34"/>
        <v>0.99227799227799252</v>
      </c>
      <c r="Z991" s="374">
        <f t="shared" si="35"/>
        <v>-0.46317829457364346</v>
      </c>
      <c r="AA991" s="354">
        <v>14.8</v>
      </c>
      <c r="AB991" s="354">
        <v>10</v>
      </c>
      <c r="AC991" s="354">
        <v>14.49</v>
      </c>
      <c r="AD991" s="354">
        <v>14.43</v>
      </c>
      <c r="AE991" s="354">
        <v>26.9</v>
      </c>
      <c r="AF991" s="354">
        <v>1.44</v>
      </c>
      <c r="AG991" s="354">
        <v>13.81903642773208</v>
      </c>
      <c r="AH991" s="354">
        <v>5.0881316098707403</v>
      </c>
      <c r="AI991" s="354">
        <v>9.3537015276145716</v>
      </c>
      <c r="AJ991" s="354">
        <v>8.2491186839012922</v>
      </c>
      <c r="AK991" s="354">
        <v>7.7509422110552757</v>
      </c>
      <c r="AL991" s="354">
        <v>11.53</v>
      </c>
      <c r="AM991" s="354">
        <v>0.51</v>
      </c>
      <c r="AN991" s="354">
        <v>5.47</v>
      </c>
      <c r="AO991" s="354">
        <v>9.1460459183673475</v>
      </c>
      <c r="AP991" s="354">
        <v>5.6609210526315792</v>
      </c>
      <c r="AQ991" s="354">
        <v>13.512248743718592</v>
      </c>
      <c r="AR991" s="354">
        <v>15.321581196581196</v>
      </c>
      <c r="AS991" s="354">
        <v>2.6439482961222094</v>
      </c>
      <c r="AT991" s="354">
        <v>145.18</v>
      </c>
      <c r="AU991" s="354">
        <v>8.77</v>
      </c>
      <c r="AV991" s="354">
        <v>7.09</v>
      </c>
      <c r="AW991" s="354">
        <v>982</v>
      </c>
      <c r="AX991" s="354">
        <v>1421.19</v>
      </c>
      <c r="AY991" s="374">
        <v>7.0883315158124321E-2</v>
      </c>
      <c r="AZ991" s="374">
        <v>3.74</v>
      </c>
      <c r="BA991" s="374">
        <v>-7.5098814229249009E-2</v>
      </c>
      <c r="BB991" s="374">
        <v>3.4909090750578522</v>
      </c>
      <c r="BC991" s="374">
        <v>-7.5098814229249009E-2</v>
      </c>
      <c r="BD991" s="354">
        <v>3.71</v>
      </c>
      <c r="BE991" s="374">
        <v>1.3187056737588652E-2</v>
      </c>
      <c r="BF991" s="374">
        <v>2.7273872511967751E-2</v>
      </c>
      <c r="BG991" s="354">
        <v>2.59</v>
      </c>
      <c r="BH991" s="354">
        <v>1.0900000000000001</v>
      </c>
      <c r="BI991" s="354">
        <v>2.31</v>
      </c>
      <c r="BJ991" s="354">
        <v>0.97</v>
      </c>
      <c r="BK991" s="374">
        <v>-0.62562908165829145</v>
      </c>
      <c r="BL991" s="374">
        <v>-0.42347002465986394</v>
      </c>
      <c r="BM991" s="354">
        <v>4.2300000000000004</v>
      </c>
      <c r="BN991" s="354">
        <v>3.79</v>
      </c>
      <c r="BO991" s="374">
        <v>0.58774030023094692</v>
      </c>
      <c r="BP991" s="374">
        <v>7.018112565338952E-2</v>
      </c>
      <c r="BQ991" s="374">
        <v>0.11378094736415575</v>
      </c>
      <c r="BR991" s="354">
        <v>425</v>
      </c>
      <c r="BS991" s="354">
        <v>830</v>
      </c>
      <c r="BT991" s="354">
        <v>542</v>
      </c>
      <c r="BU991" s="354">
        <v>5294</v>
      </c>
      <c r="BV991" s="354">
        <v>137</v>
      </c>
      <c r="BW991" s="354">
        <v>374</v>
      </c>
      <c r="BX991" s="354">
        <v>36.700000000000003</v>
      </c>
      <c r="BY991" s="354">
        <v>36.700000000000003</v>
      </c>
      <c r="BZ991" s="354">
        <v>0.31523178807947022</v>
      </c>
      <c r="CA991" s="354">
        <v>27.54</v>
      </c>
      <c r="CB991" s="354">
        <v>0.31829750365516868</v>
      </c>
      <c r="CC991" s="354">
        <v>2.4136842105263159</v>
      </c>
      <c r="CD991" s="354">
        <v>0.38</v>
      </c>
      <c r="CE991" s="354">
        <v>1.91</v>
      </c>
      <c r="CF991" s="354">
        <v>1.0900000000000001</v>
      </c>
      <c r="CG991" s="354">
        <v>0.14000000000000001</v>
      </c>
      <c r="CH991" s="353" t="s">
        <v>100</v>
      </c>
      <c r="CI991" s="355">
        <v>10838</v>
      </c>
    </row>
    <row r="992" spans="1:87" ht="13.5" thickBot="1">
      <c r="A992" s="353" t="s">
        <v>2212</v>
      </c>
      <c r="B992" s="353" t="s">
        <v>2213</v>
      </c>
      <c r="C992" s="353" t="s">
        <v>96</v>
      </c>
      <c r="D992" s="353" t="s">
        <v>176</v>
      </c>
      <c r="E992" s="353" t="s">
        <v>659</v>
      </c>
      <c r="F992" s="353" t="s">
        <v>105</v>
      </c>
      <c r="G992" s="353">
        <v>12</v>
      </c>
      <c r="H992" s="353">
        <v>202112</v>
      </c>
      <c r="I992" s="353">
        <v>20221109</v>
      </c>
      <c r="J992" s="353">
        <v>20230210</v>
      </c>
      <c r="K992" s="354">
        <v>8133</v>
      </c>
      <c r="L992" s="354">
        <v>44.38</v>
      </c>
      <c r="M992" s="354">
        <v>183</v>
      </c>
      <c r="N992" s="354">
        <v>1.27</v>
      </c>
      <c r="O992" s="354">
        <v>0.68</v>
      </c>
      <c r="P992" s="354">
        <v>0.69</v>
      </c>
      <c r="Q992" s="354">
        <v>0.66</v>
      </c>
      <c r="R992" s="354">
        <v>10.29</v>
      </c>
      <c r="S992" s="354">
        <v>9.3800000000000008</v>
      </c>
      <c r="T992" s="354">
        <v>8.69</v>
      </c>
      <c r="U992" s="354">
        <v>2.2599999999999998</v>
      </c>
      <c r="V992" s="354">
        <v>2.4300000000000002</v>
      </c>
      <c r="W992" s="354">
        <v>2.74</v>
      </c>
      <c r="X992" s="354">
        <v>3.02</v>
      </c>
      <c r="Y992" s="374">
        <f t="shared" si="34"/>
        <v>0.12757201646090532</v>
      </c>
      <c r="Z992" s="374">
        <f t="shared" si="35"/>
        <v>0.10218978102189769</v>
      </c>
      <c r="AA992" s="354">
        <v>9.07</v>
      </c>
      <c r="AB992" s="354">
        <v>12.07</v>
      </c>
      <c r="AC992" s="354">
        <v>17.14</v>
      </c>
      <c r="AD992" s="354">
        <v>16.2</v>
      </c>
      <c r="AE992" s="354">
        <v>14.72</v>
      </c>
      <c r="AF992" s="354">
        <v>1.34</v>
      </c>
      <c r="AG992" s="354">
        <v>23.680412041517432</v>
      </c>
      <c r="AH992" s="354">
        <v>1.8371791051140769</v>
      </c>
      <c r="AI992" s="354">
        <v>3.0997695715664855</v>
      </c>
      <c r="AJ992" s="354">
        <v>2.7659562060452636</v>
      </c>
      <c r="AK992" s="354">
        <v>14.517208121782744</v>
      </c>
      <c r="AL992" s="354">
        <v>14.27</v>
      </c>
      <c r="AM992" s="354">
        <v>4.7</v>
      </c>
      <c r="AN992" s="354">
        <v>1.87</v>
      </c>
      <c r="AO992" s="354">
        <v>2.1832702554583099</v>
      </c>
      <c r="AP992" s="354">
        <v>15.73584100558047</v>
      </c>
      <c r="AQ992" s="354">
        <v>16.678897593382903</v>
      </c>
      <c r="AR992" s="354">
        <v>18.691814112690889</v>
      </c>
      <c r="AS992" s="354">
        <v>2.829492685784865</v>
      </c>
      <c r="AT992" s="354">
        <v>9.44</v>
      </c>
      <c r="AU992" s="354">
        <v>10.039999999999999</v>
      </c>
      <c r="AV992" s="354">
        <v>8.43</v>
      </c>
      <c r="AW992" s="354">
        <v>4022.21</v>
      </c>
      <c r="AX992" s="354">
        <v>4353.1499999999996</v>
      </c>
      <c r="AY992" s="374">
        <v>8.4335994966270617E-2</v>
      </c>
      <c r="AZ992" s="374">
        <v>0.19843257340824455</v>
      </c>
      <c r="BA992" s="374">
        <v>0.1601989437382185</v>
      </c>
      <c r="BB992" s="374">
        <v>0.21604938271604929</v>
      </c>
      <c r="BC992" s="374">
        <v>0.1601989437382185</v>
      </c>
      <c r="BD992" s="354">
        <v>23.73</v>
      </c>
      <c r="BE992" s="374">
        <v>0.16749249112211445</v>
      </c>
      <c r="BF992" s="374">
        <v>7.5928553746342539E-2</v>
      </c>
      <c r="BG992" s="354">
        <v>14.58</v>
      </c>
      <c r="BH992" s="354">
        <v>12.99</v>
      </c>
      <c r="BI992" s="354">
        <v>9.02</v>
      </c>
      <c r="BJ992" s="354">
        <v>8.65</v>
      </c>
      <c r="BK992" s="374">
        <v>-0.10768973558009592</v>
      </c>
      <c r="BL992" s="374">
        <v>-1.40966029195762E-2</v>
      </c>
      <c r="BM992" s="354">
        <v>1.1299999999999999</v>
      </c>
      <c r="BN992" s="354">
        <v>0.96</v>
      </c>
      <c r="BO992" s="374">
        <v>0.27215637202065462</v>
      </c>
      <c r="BP992" s="374">
        <v>4.0826202335868374E-2</v>
      </c>
      <c r="BQ992" s="374">
        <v>6.1465693467672521E-2</v>
      </c>
      <c r="BR992" s="354">
        <v>483.13</v>
      </c>
      <c r="BS992" s="354">
        <v>653.38</v>
      </c>
      <c r="BT992" s="354">
        <v>584.76</v>
      </c>
      <c r="BU992" s="354">
        <v>1272.48</v>
      </c>
      <c r="BV992" s="354">
        <v>369.45</v>
      </c>
      <c r="BW992" s="354">
        <v>19.84</v>
      </c>
      <c r="BX992" s="354">
        <v>7.76</v>
      </c>
      <c r="BY992" s="354">
        <v>9.8800000000000008</v>
      </c>
      <c r="BZ992" s="354">
        <v>9.9777394801091486</v>
      </c>
      <c r="CA992" s="354">
        <v>30.12</v>
      </c>
      <c r="CB992" s="354">
        <v>0.61825629007342831</v>
      </c>
      <c r="CC992" s="354">
        <v>2.0394634380411736</v>
      </c>
      <c r="CD992" s="354">
        <v>0.43</v>
      </c>
      <c r="CE992" s="354">
        <v>1.08</v>
      </c>
      <c r="CF992" s="354">
        <v>1.47</v>
      </c>
      <c r="CG992" s="354">
        <v>0.79</v>
      </c>
      <c r="CH992" s="353" t="s">
        <v>100</v>
      </c>
      <c r="CI992" s="355">
        <v>1897.13</v>
      </c>
    </row>
    <row r="993" spans="1:87" ht="13.5" thickBot="1">
      <c r="A993" s="353" t="s">
        <v>2214</v>
      </c>
      <c r="B993" s="353" t="s">
        <v>2215</v>
      </c>
      <c r="C993" s="353" t="s">
        <v>96</v>
      </c>
      <c r="D993" s="353" t="s">
        <v>97</v>
      </c>
      <c r="E993" s="353" t="s">
        <v>173</v>
      </c>
      <c r="F993" s="353" t="s">
        <v>105</v>
      </c>
      <c r="G993" s="353">
        <v>3</v>
      </c>
      <c r="H993" s="353">
        <v>202203</v>
      </c>
      <c r="I993" s="353">
        <v>20221108</v>
      </c>
      <c r="J993" s="353">
        <v>20230214</v>
      </c>
      <c r="K993" s="354">
        <v>4157</v>
      </c>
      <c r="L993" s="354">
        <v>60.83</v>
      </c>
      <c r="M993" s="354">
        <v>68</v>
      </c>
      <c r="N993" s="354">
        <v>0.88</v>
      </c>
      <c r="O993" s="354">
        <v>-0.06</v>
      </c>
      <c r="P993" s="354">
        <v>0.15</v>
      </c>
      <c r="Q993" s="354">
        <v>0.17</v>
      </c>
      <c r="R993" s="354">
        <v>316.67</v>
      </c>
      <c r="S993" s="354">
        <v>27.78</v>
      </c>
      <c r="T993" s="354">
        <v>72.930000000000007</v>
      </c>
      <c r="U993" s="354">
        <v>-3.05</v>
      </c>
      <c r="V993" s="354">
        <v>-0.74</v>
      </c>
      <c r="W993" s="354">
        <v>0.18</v>
      </c>
      <c r="X993" s="354">
        <v>0.62</v>
      </c>
      <c r="Y993" s="374">
        <f t="shared" si="34"/>
        <v>-1.2432432432432432</v>
      </c>
      <c r="Z993" s="374">
        <f t="shared" si="35"/>
        <v>2.4444444444444446</v>
      </c>
      <c r="AA993" s="354"/>
      <c r="AB993" s="354"/>
      <c r="AC993" s="354"/>
      <c r="AD993" s="354">
        <v>335.28</v>
      </c>
      <c r="AE993" s="354">
        <v>98.43</v>
      </c>
      <c r="AF993" s="354"/>
      <c r="AG993" s="354">
        <v>12.687874774949035</v>
      </c>
      <c r="AH993" s="354">
        <v>-3.0668233963724019</v>
      </c>
      <c r="AI993" s="354">
        <v>0.13669707024565894</v>
      </c>
      <c r="AJ993" s="354">
        <v>-0.29127918222804172</v>
      </c>
      <c r="AK993" s="354">
        <v>434.53747686948947</v>
      </c>
      <c r="AL993" s="354"/>
      <c r="AM993" s="354">
        <v>12.68</v>
      </c>
      <c r="AN993" s="354">
        <v>4.88</v>
      </c>
      <c r="AO993" s="354">
        <v>4.7773928890577615</v>
      </c>
      <c r="AP993" s="354">
        <v>-49.465725214012508</v>
      </c>
      <c r="AQ993" s="354">
        <v>443.4254707739197</v>
      </c>
      <c r="AR993" s="354">
        <v>-208.09919288925215</v>
      </c>
      <c r="AS993" s="354">
        <v>12.399422679185204</v>
      </c>
      <c r="AT993" s="354">
        <v>4.8</v>
      </c>
      <c r="AU993" s="354">
        <v>20.66</v>
      </c>
      <c r="AV993" s="354">
        <v>17.649999999999999</v>
      </c>
      <c r="AW993" s="354">
        <v>785.52</v>
      </c>
      <c r="AX993" s="354">
        <v>915.81</v>
      </c>
      <c r="AY993" s="374">
        <v>0.11365615252456172</v>
      </c>
      <c r="AZ993" s="374">
        <v>-1.1656903201142379</v>
      </c>
      <c r="BA993" s="374">
        <v>-1.0049363075951292</v>
      </c>
      <c r="BB993" s="374">
        <v>-1.0723684210526314</v>
      </c>
      <c r="BC993" s="374">
        <v>-1.0049363075951292</v>
      </c>
      <c r="BD993" s="354">
        <v>-62.88</v>
      </c>
      <c r="BE993" s="374">
        <v>-0.51532729860067994</v>
      </c>
      <c r="BF993" s="374">
        <v>-0.16022076685387798</v>
      </c>
      <c r="BG993" s="354">
        <v>-34.17</v>
      </c>
      <c r="BH993" s="354">
        <v>-15.89</v>
      </c>
      <c r="BI993" s="354">
        <v>-14.62</v>
      </c>
      <c r="BJ993" s="354">
        <v>-9.48</v>
      </c>
      <c r="BK993" s="374">
        <v>-3.1308370523565907</v>
      </c>
      <c r="BL993" s="374">
        <v>-3.3731122040918764E-2</v>
      </c>
      <c r="BM993" s="354">
        <v>0</v>
      </c>
      <c r="BN993" s="354">
        <v>0</v>
      </c>
      <c r="BO993" s="374">
        <v>0</v>
      </c>
      <c r="BP993" s="374">
        <v>-5.1630023507952892E-2</v>
      </c>
      <c r="BQ993" s="374">
        <v>-4.9036899364990191E-3</v>
      </c>
      <c r="BR993" s="354">
        <v>-226.86</v>
      </c>
      <c r="BS993" s="354">
        <v>-138.44</v>
      </c>
      <c r="BT993" s="354">
        <v>-161.97999999999999</v>
      </c>
      <c r="BU993" s="354">
        <v>497.66</v>
      </c>
      <c r="BV993" s="354">
        <v>-250.4</v>
      </c>
      <c r="BW993" s="354">
        <v>-30</v>
      </c>
      <c r="BX993" s="354">
        <v>-25.24</v>
      </c>
      <c r="BY993" s="354">
        <v>-23.55</v>
      </c>
      <c r="BZ993" s="354">
        <v>-84.243941841680126</v>
      </c>
      <c r="CA993" s="354">
        <v>5.54</v>
      </c>
      <c r="CB993" s="354">
        <v>0.73797780328888984</v>
      </c>
      <c r="CC993" s="354">
        <v>-0.99148806994110861</v>
      </c>
      <c r="CD993" s="354">
        <v>0</v>
      </c>
      <c r="CE993" s="354">
        <v>1.1000000000000001</v>
      </c>
      <c r="CF993" s="354">
        <v>2.15</v>
      </c>
      <c r="CG993" s="354">
        <v>1.71</v>
      </c>
      <c r="CH993" s="353" t="s">
        <v>100</v>
      </c>
      <c r="CI993" s="353">
        <v>322.7</v>
      </c>
    </row>
    <row r="994" spans="1:87" ht="13.5" thickBot="1">
      <c r="A994" s="353" t="s">
        <v>2216</v>
      </c>
      <c r="B994" s="353" t="s">
        <v>2217</v>
      </c>
      <c r="C994" s="353" t="s">
        <v>108</v>
      </c>
      <c r="D994" s="353" t="s">
        <v>116</v>
      </c>
      <c r="E994" s="353" t="s">
        <v>524</v>
      </c>
      <c r="F994" s="353" t="s">
        <v>105</v>
      </c>
      <c r="G994" s="353">
        <v>12</v>
      </c>
      <c r="H994" s="353">
        <v>202112</v>
      </c>
      <c r="I994" s="353">
        <v>20221108</v>
      </c>
      <c r="J994" s="353">
        <v>20230227</v>
      </c>
      <c r="K994" s="354">
        <v>9381.08</v>
      </c>
      <c r="L994" s="354">
        <v>44.94</v>
      </c>
      <c r="M994" s="354">
        <v>209</v>
      </c>
      <c r="N994" s="354">
        <v>1.61</v>
      </c>
      <c r="O994" s="354">
        <v>0.99</v>
      </c>
      <c r="P994" s="354">
        <v>1.0900000000000001</v>
      </c>
      <c r="Q994" s="354">
        <v>0.99</v>
      </c>
      <c r="R994" s="354">
        <v>-58.59</v>
      </c>
      <c r="S994" s="354">
        <v>13.11</v>
      </c>
      <c r="T994" s="354">
        <v>8.98</v>
      </c>
      <c r="U994" s="354">
        <v>3.37</v>
      </c>
      <c r="V994" s="354">
        <v>0.68</v>
      </c>
      <c r="W994" s="354">
        <v>2.2999999999999998</v>
      </c>
      <c r="X994" s="354">
        <v>5.98</v>
      </c>
      <c r="Y994" s="374">
        <f t="shared" si="34"/>
        <v>2.3823529411764701</v>
      </c>
      <c r="Z994" s="374">
        <f t="shared" si="35"/>
        <v>1.6000000000000005</v>
      </c>
      <c r="AA994" s="354"/>
      <c r="AB994" s="354"/>
      <c r="AC994" s="354">
        <v>13.33</v>
      </c>
      <c r="AD994" s="354">
        <v>19.579999999999998</v>
      </c>
      <c r="AE994" s="354">
        <v>7.51</v>
      </c>
      <c r="AF994" s="354"/>
      <c r="AG994" s="354">
        <v>11.785215638285557</v>
      </c>
      <c r="AH994" s="354">
        <v>1.3414543999097532</v>
      </c>
      <c r="AI994" s="354">
        <v>1.5053288953921162</v>
      </c>
      <c r="AJ994" s="354">
        <v>-3.3888432804749793</v>
      </c>
      <c r="AK994" s="354">
        <v>29.329138725195047</v>
      </c>
      <c r="AL994" s="354">
        <v>35.51</v>
      </c>
      <c r="AM994" s="354">
        <v>4.6900000000000004</v>
      </c>
      <c r="AN994" s="354">
        <v>3.8</v>
      </c>
      <c r="AO994" s="354">
        <v>5.5513365427879151</v>
      </c>
      <c r="AP994" s="354">
        <v>27.946029872911144</v>
      </c>
      <c r="AQ994" s="354">
        <v>43.461397995956418</v>
      </c>
      <c r="AR994" s="354">
        <v>-19.305613397465944</v>
      </c>
      <c r="AS994" s="354">
        <v>1.7378863293647144</v>
      </c>
      <c r="AT994" s="354">
        <v>9.59</v>
      </c>
      <c r="AU994" s="354">
        <v>139.84</v>
      </c>
      <c r="AV994" s="354">
        <v>192.88</v>
      </c>
      <c r="AW994" s="354">
        <v>1322.81</v>
      </c>
      <c r="AX994" s="354">
        <v>2649.8</v>
      </c>
      <c r="AY994" s="374">
        <v>1.928838702535149</v>
      </c>
      <c r="AZ994" s="374">
        <v>1.5331078744091311</v>
      </c>
      <c r="BA994" s="374">
        <v>2.537597033947399</v>
      </c>
      <c r="BB994" s="374">
        <v>1.2865497076023391</v>
      </c>
      <c r="BC994" s="374">
        <v>2.537597033947399</v>
      </c>
      <c r="BD994" s="354">
        <v>33.81</v>
      </c>
      <c r="BE994" s="374">
        <v>0.10282067368365892</v>
      </c>
      <c r="BF994" s="374">
        <v>3.8266782515688269E-2</v>
      </c>
      <c r="BG994" s="354">
        <v>11.6</v>
      </c>
      <c r="BH994" s="354">
        <v>-11.11</v>
      </c>
      <c r="BI994" s="354">
        <v>9.8000000000000007</v>
      </c>
      <c r="BJ994" s="354">
        <v>-4.25</v>
      </c>
      <c r="BK994" s="374">
        <v>-3.2512311368288955</v>
      </c>
      <c r="BL994" s="374">
        <v>-0.41528066401838631</v>
      </c>
      <c r="BM994" s="354">
        <v>0.89</v>
      </c>
      <c r="BN994" s="354">
        <v>0.61</v>
      </c>
      <c r="BO994" s="374">
        <v>0.29818382199716231</v>
      </c>
      <c r="BP994" s="374">
        <v>3.0384018118001208E-2</v>
      </c>
      <c r="BQ994" s="374">
        <v>-7.675749219648878E-2</v>
      </c>
      <c r="BR994" s="354">
        <v>259.5</v>
      </c>
      <c r="BS994" s="354">
        <v>373.16</v>
      </c>
      <c r="BT994" s="354">
        <v>261.8</v>
      </c>
      <c r="BU994" s="354">
        <v>3757.88</v>
      </c>
      <c r="BV994" s="354">
        <v>97.1</v>
      </c>
      <c r="BW994" s="354">
        <v>153.31</v>
      </c>
      <c r="BX994" s="354">
        <v>11.38</v>
      </c>
      <c r="BY994" s="354">
        <v>28.69</v>
      </c>
      <c r="BZ994" s="354">
        <v>3.6668621974895919</v>
      </c>
      <c r="CA994" s="354">
        <v>68.709999999999994</v>
      </c>
      <c r="CB994" s="354">
        <v>0.73092308759164115</v>
      </c>
      <c r="CC994" s="354">
        <v>9.0871568325797405</v>
      </c>
      <c r="CD994" s="354">
        <v>2.2000000000000002</v>
      </c>
      <c r="CE994" s="354">
        <v>1.83</v>
      </c>
      <c r="CF994" s="354">
        <v>0.97</v>
      </c>
      <c r="CG994" s="354">
        <v>0.6</v>
      </c>
      <c r="CH994" s="353" t="s">
        <v>100</v>
      </c>
      <c r="CI994" s="355">
        <v>1994.05</v>
      </c>
    </row>
    <row r="995" spans="1:87" ht="13.5" thickBot="1">
      <c r="A995" s="353" t="s">
        <v>2218</v>
      </c>
      <c r="B995" s="353" t="s">
        <v>2219</v>
      </c>
      <c r="C995" s="353" t="s">
        <v>96</v>
      </c>
      <c r="D995" s="353" t="s">
        <v>208</v>
      </c>
      <c r="E995" s="353" t="s">
        <v>606</v>
      </c>
      <c r="F995" s="353" t="s">
        <v>105</v>
      </c>
      <c r="G995" s="353">
        <v>9</v>
      </c>
      <c r="H995" s="353">
        <v>202209</v>
      </c>
      <c r="I995" s="353">
        <v>20221103</v>
      </c>
      <c r="J995" s="353">
        <v>20230202</v>
      </c>
      <c r="K995" s="354">
        <v>5848.65</v>
      </c>
      <c r="L995" s="354">
        <v>63.93</v>
      </c>
      <c r="M995" s="354">
        <v>91</v>
      </c>
      <c r="N995" s="354">
        <v>0.72</v>
      </c>
      <c r="O995" s="354">
        <v>1.26</v>
      </c>
      <c r="P995" s="354">
        <v>1.81</v>
      </c>
      <c r="Q995" s="354">
        <v>2.0099999999999998</v>
      </c>
      <c r="R995" s="354">
        <v>-5.56</v>
      </c>
      <c r="S995" s="354">
        <v>4.76</v>
      </c>
      <c r="T995" s="354">
        <v>2.21</v>
      </c>
      <c r="U995" s="354">
        <v>5.89</v>
      </c>
      <c r="V995" s="354">
        <v>5.95</v>
      </c>
      <c r="W995" s="354">
        <v>6.95</v>
      </c>
      <c r="X995" s="354">
        <v>7.88</v>
      </c>
      <c r="Y995" s="374">
        <f t="shared" si="34"/>
        <v>0.16806722689075637</v>
      </c>
      <c r="Z995" s="374">
        <f t="shared" si="35"/>
        <v>0.13381294964028778</v>
      </c>
      <c r="AA995" s="354">
        <v>10.24</v>
      </c>
      <c r="AB995" s="354">
        <v>8.93</v>
      </c>
      <c r="AC995" s="354">
        <v>10.85</v>
      </c>
      <c r="AD995" s="354">
        <v>9.1999999999999993</v>
      </c>
      <c r="AE995" s="354">
        <v>8.1199999999999992</v>
      </c>
      <c r="AF995" s="354">
        <v>1.03</v>
      </c>
      <c r="AG995" s="354">
        <v>23.8973524740525</v>
      </c>
      <c r="AH995" s="354">
        <v>6.1875977265645226</v>
      </c>
      <c r="AI995" s="354">
        <v>8.8822887749300961</v>
      </c>
      <c r="AJ995" s="354">
        <v>7.597576799339853E-3</v>
      </c>
      <c r="AK995" s="354">
        <v>7.070249751083356</v>
      </c>
      <c r="AL995" s="354">
        <v>6.42</v>
      </c>
      <c r="AM995" s="354">
        <v>2.81</v>
      </c>
      <c r="AN995" s="354">
        <v>2.68</v>
      </c>
      <c r="AO995" s="354">
        <v>3.8384752926172219</v>
      </c>
      <c r="AP995" s="354">
        <v>6.158053894702852</v>
      </c>
      <c r="AQ995" s="354">
        <v>10.327225263100893</v>
      </c>
      <c r="AR995" s="354">
        <v>12073.507047482017</v>
      </c>
      <c r="AS995" s="354">
        <v>0.50338592295827556</v>
      </c>
      <c r="AT995" s="354">
        <v>22.74</v>
      </c>
      <c r="AU995" s="354">
        <v>4.8499999999999996</v>
      </c>
      <c r="AV995" s="354">
        <v>25.44</v>
      </c>
      <c r="AW995" s="354">
        <v>2186.0500000000002</v>
      </c>
      <c r="AX995" s="354">
        <v>2298.8000000000002</v>
      </c>
      <c r="AY995" s="374">
        <v>0.12699291401165758</v>
      </c>
      <c r="AZ995" s="374">
        <v>3.9380392980641825</v>
      </c>
      <c r="BA995" s="374">
        <v>20.432245964230692</v>
      </c>
      <c r="BB995" s="374">
        <v>3.8297872340425538</v>
      </c>
      <c r="BC995" s="374">
        <v>20.432245964230692</v>
      </c>
      <c r="BD995" s="354">
        <v>26.88</v>
      </c>
      <c r="BE995" s="374">
        <v>0.13680870007909376</v>
      </c>
      <c r="BF995" s="374">
        <v>7.16820186564225E-2</v>
      </c>
      <c r="BG995" s="354">
        <v>12.79</v>
      </c>
      <c r="BH995" s="354">
        <v>7.88</v>
      </c>
      <c r="BI995" s="354">
        <v>6.9</v>
      </c>
      <c r="BJ995" s="354">
        <v>4.97</v>
      </c>
      <c r="BK995" s="374">
        <v>-0.99914463749244642</v>
      </c>
      <c r="BL995" s="374">
        <v>-0.37136712980096043</v>
      </c>
      <c r="BM995" s="354">
        <v>2.97</v>
      </c>
      <c r="BN995" s="354">
        <v>3.43</v>
      </c>
      <c r="BO995" s="374">
        <v>0.300601312851136</v>
      </c>
      <c r="BP995" s="374">
        <v>9.8528626219180293E-2</v>
      </c>
      <c r="BQ995" s="374">
        <v>1.2098052228248172E-4</v>
      </c>
      <c r="BR995" s="354">
        <v>813.01</v>
      </c>
      <c r="BS995" s="354">
        <v>1182.8</v>
      </c>
      <c r="BT995" s="354">
        <v>911.35</v>
      </c>
      <c r="BU995" s="354">
        <v>2083.41</v>
      </c>
      <c r="BV995" s="354">
        <v>566.02</v>
      </c>
      <c r="BW995" s="354">
        <v>55.65</v>
      </c>
      <c r="BX995" s="354">
        <v>25.89</v>
      </c>
      <c r="BY995" s="354">
        <v>24.77</v>
      </c>
      <c r="BZ995" s="354">
        <v>6.248308504272849</v>
      </c>
      <c r="CA995" s="354">
        <v>50.04</v>
      </c>
      <c r="CB995" s="354">
        <v>0.73659739253839351</v>
      </c>
      <c r="CC995" s="354">
        <v>1.9421122543335632</v>
      </c>
      <c r="CD995" s="354">
        <v>1</v>
      </c>
      <c r="CE995" s="354">
        <v>0.39</v>
      </c>
      <c r="CF995" s="354">
        <v>0.35</v>
      </c>
      <c r="CG995" s="354">
        <v>0.17</v>
      </c>
      <c r="CH995" s="353" t="s">
        <v>100</v>
      </c>
      <c r="CI995" s="355">
        <v>2079.9</v>
      </c>
    </row>
    <row r="996" spans="1:87" ht="13.5" thickBot="1">
      <c r="A996" s="353" t="s">
        <v>2220</v>
      </c>
      <c r="B996" s="353" t="s">
        <v>2221</v>
      </c>
      <c r="C996" s="353" t="s">
        <v>108</v>
      </c>
      <c r="D996" s="353" t="s">
        <v>412</v>
      </c>
      <c r="E996" s="353" t="s">
        <v>1422</v>
      </c>
      <c r="F996" s="353" t="s">
        <v>99</v>
      </c>
      <c r="G996" s="353">
        <v>12</v>
      </c>
      <c r="H996" s="353">
        <v>202112</v>
      </c>
      <c r="I996" s="353">
        <v>20221018</v>
      </c>
      <c r="J996" s="353">
        <v>20230119</v>
      </c>
      <c r="K996" s="354">
        <v>129238.39999999999</v>
      </c>
      <c r="L996" s="354">
        <v>290.41000000000003</v>
      </c>
      <c r="M996" s="354">
        <v>445</v>
      </c>
      <c r="N996" s="354">
        <v>1.29</v>
      </c>
      <c r="O996" s="354">
        <v>2.11</v>
      </c>
      <c r="P996" s="354">
        <v>0.44</v>
      </c>
      <c r="Q996" s="354">
        <v>2.91</v>
      </c>
      <c r="R996" s="354">
        <v>46.92</v>
      </c>
      <c r="S996" s="354">
        <v>10.34</v>
      </c>
      <c r="T996" s="354">
        <v>35.090000000000003</v>
      </c>
      <c r="U996" s="354">
        <v>11.16</v>
      </c>
      <c r="V996" s="354">
        <v>10.7</v>
      </c>
      <c r="W996" s="354">
        <v>10.3</v>
      </c>
      <c r="X996" s="354">
        <v>10.67</v>
      </c>
      <c r="Y996" s="374">
        <f t="shared" si="34"/>
        <v>-3.7383177570093351E-2</v>
      </c>
      <c r="Z996" s="374">
        <f t="shared" si="35"/>
        <v>3.5922330097087229E-2</v>
      </c>
      <c r="AA996" s="354">
        <v>60.85</v>
      </c>
      <c r="AB996" s="354">
        <v>8.52</v>
      </c>
      <c r="AC996" s="354">
        <v>26.02</v>
      </c>
      <c r="AD996" s="354">
        <v>28.2</v>
      </c>
      <c r="AE996" s="354">
        <v>27.21</v>
      </c>
      <c r="AF996" s="354">
        <v>3.31</v>
      </c>
      <c r="AG996" s="354">
        <v>70.744822175967343</v>
      </c>
      <c r="AH996" s="354">
        <v>11.338094938387602</v>
      </c>
      <c r="AI996" s="354">
        <v>2.6504457401804538</v>
      </c>
      <c r="AJ996" s="354">
        <v>1.6117002863706451</v>
      </c>
      <c r="AK996" s="354">
        <v>109.68343761687692</v>
      </c>
      <c r="AL996" s="354">
        <v>7.34</v>
      </c>
      <c r="AM996" s="354">
        <v>6.3</v>
      </c>
      <c r="AN996" s="354">
        <v>4.1100000000000003</v>
      </c>
      <c r="AO996" s="354">
        <v>4.3562950241343197</v>
      </c>
      <c r="AP996" s="354">
        <v>6.6457735703914391</v>
      </c>
      <c r="AQ996" s="354">
        <v>116.27678777059261</v>
      </c>
      <c r="AR996" s="354">
        <v>191.21751074601468</v>
      </c>
      <c r="AS996" s="354">
        <v>13.742493447641824</v>
      </c>
      <c r="AT996" s="354">
        <v>46.13</v>
      </c>
      <c r="AU996" s="354">
        <v>23.64</v>
      </c>
      <c r="AV996" s="354">
        <v>18.809999999999999</v>
      </c>
      <c r="AW996" s="354">
        <v>29697.84</v>
      </c>
      <c r="AX996" s="354">
        <v>31584.43</v>
      </c>
      <c r="AY996" s="374">
        <v>0.18810119484449864</v>
      </c>
      <c r="AZ996" s="374">
        <v>0.85276934303133023</v>
      </c>
      <c r="BA996" s="374">
        <v>0.35095279708650862</v>
      </c>
      <c r="BB996" s="374">
        <v>0.84582074513948879</v>
      </c>
      <c r="BC996" s="374">
        <v>0.35095279708650862</v>
      </c>
      <c r="BD996" s="354">
        <v>27.64</v>
      </c>
      <c r="BE996" s="374">
        <v>0.14359883489562827</v>
      </c>
      <c r="BF996" s="374">
        <v>0.34116477498887882</v>
      </c>
      <c r="BG996" s="354">
        <v>15.48</v>
      </c>
      <c r="BH996" s="354">
        <v>11.85</v>
      </c>
      <c r="BI996" s="354">
        <v>10.98</v>
      </c>
      <c r="BJ996" s="354">
        <v>7.63</v>
      </c>
      <c r="BK996" s="374">
        <v>-0.39191349517650798</v>
      </c>
      <c r="BL996" s="374">
        <v>-1.4682989112985288E-2</v>
      </c>
      <c r="BM996" s="354">
        <v>0</v>
      </c>
      <c r="BN996" s="354">
        <v>0</v>
      </c>
      <c r="BO996" s="374">
        <v>0</v>
      </c>
      <c r="BP996" s="374">
        <v>3.9001392928993163E-2</v>
      </c>
      <c r="BQ996" s="374">
        <v>5.5440139189248585E-3</v>
      </c>
      <c r="BR996" s="354">
        <v>6605.72</v>
      </c>
      <c r="BS996" s="354">
        <v>19044.5</v>
      </c>
      <c r="BT996" s="354">
        <v>17555.009999999998</v>
      </c>
      <c r="BU996" s="354">
        <v>14693.07</v>
      </c>
      <c r="BV996" s="354">
        <v>5116.2299999999996</v>
      </c>
      <c r="BW996" s="354">
        <v>85.28</v>
      </c>
      <c r="BX996" s="354">
        <v>16.03</v>
      </c>
      <c r="BY996" s="354">
        <v>16.03</v>
      </c>
      <c r="BZ996" s="354">
        <v>7.8819275679343708</v>
      </c>
      <c r="CA996" s="354">
        <v>40.35</v>
      </c>
      <c r="CB996" s="354">
        <v>0.56839366953416171</v>
      </c>
      <c r="CC996" s="354">
        <v>0.37684144042876561</v>
      </c>
      <c r="CD996" s="354">
        <v>0.68</v>
      </c>
      <c r="CE996" s="354">
        <v>1.1399999999999999</v>
      </c>
      <c r="CF996" s="354">
        <v>0.95</v>
      </c>
      <c r="CG996" s="354">
        <v>0.95</v>
      </c>
      <c r="CH996" s="353" t="s">
        <v>100</v>
      </c>
      <c r="CI996" s="355">
        <v>15849.25</v>
      </c>
    </row>
    <row r="997" spans="1:87" ht="13.5" thickBot="1">
      <c r="A997" s="353" t="s">
        <v>2222</v>
      </c>
      <c r="B997" s="353" t="s">
        <v>2223</v>
      </c>
      <c r="C997" s="353" t="s">
        <v>96</v>
      </c>
      <c r="D997" s="353" t="s">
        <v>208</v>
      </c>
      <c r="E997" s="353" t="s">
        <v>209</v>
      </c>
      <c r="F997" s="353" t="s">
        <v>105</v>
      </c>
      <c r="G997" s="353">
        <v>3</v>
      </c>
      <c r="H997" s="353">
        <v>202203</v>
      </c>
      <c r="I997" s="353">
        <v>20220519</v>
      </c>
      <c r="J997" s="353"/>
      <c r="K997" s="354">
        <v>48558.87</v>
      </c>
      <c r="L997" s="354">
        <v>62.19</v>
      </c>
      <c r="M997" s="354">
        <v>780.82</v>
      </c>
      <c r="N997" s="354">
        <v>0.62</v>
      </c>
      <c r="O997" s="354"/>
      <c r="P997" s="354"/>
      <c r="Q997" s="354"/>
      <c r="R997" s="354"/>
      <c r="S997" s="354"/>
      <c r="T997" s="354"/>
      <c r="U997" s="354"/>
      <c r="V997" s="354">
        <v>4.1399999999999997</v>
      </c>
      <c r="W997" s="354">
        <v>3.88</v>
      </c>
      <c r="X997" s="354">
        <v>4.0999999999999996</v>
      </c>
      <c r="Y997" s="374">
        <f t="shared" si="34"/>
        <v>-6.2801932367149704E-2</v>
      </c>
      <c r="Z997" s="374">
        <f t="shared" si="35"/>
        <v>5.6701030927835072E-2</v>
      </c>
      <c r="AA997" s="354"/>
      <c r="AB997" s="354">
        <v>7.48</v>
      </c>
      <c r="AC997" s="354"/>
      <c r="AD997" s="354">
        <v>16.010000000000002</v>
      </c>
      <c r="AE997" s="354">
        <v>15.17</v>
      </c>
      <c r="AF997" s="354">
        <v>2.14</v>
      </c>
      <c r="AG997" s="354">
        <v>12.09668383116235</v>
      </c>
      <c r="AH997" s="354">
        <v>1.2042688082964277</v>
      </c>
      <c r="AI997" s="354">
        <v>1.889033069535633</v>
      </c>
      <c r="AJ997" s="354">
        <v>-0.11535455296861162</v>
      </c>
      <c r="AK997" s="354">
        <v>23.468567445935729</v>
      </c>
      <c r="AL997" s="354">
        <v>8.44</v>
      </c>
      <c r="AM997" s="354">
        <v>1.59</v>
      </c>
      <c r="AN997" s="354"/>
      <c r="AO997" s="354">
        <v>11.558325464542134</v>
      </c>
      <c r="AP997" s="354">
        <v>61.630508589513163</v>
      </c>
      <c r="AQ997" s="354">
        <v>74.015331450290176</v>
      </c>
      <c r="AR997" s="354">
        <v>-1212.0666689270922</v>
      </c>
      <c r="AS997" s="354">
        <v>4.8187114679795924</v>
      </c>
      <c r="AT997" s="354">
        <v>39.15</v>
      </c>
      <c r="AU997" s="354"/>
      <c r="AV997" s="354">
        <v>30.37</v>
      </c>
      <c r="AW997" s="354">
        <v>25207.9</v>
      </c>
      <c r="AX997" s="354">
        <v>13924.51</v>
      </c>
      <c r="AY997" s="374">
        <v>1.6437414030261346E-2</v>
      </c>
      <c r="AZ997" s="374">
        <v>0.29746835443037972</v>
      </c>
      <c r="BA997" s="374">
        <v>4.1366906474820143E-2</v>
      </c>
      <c r="BB997" s="374">
        <v>0.27671232876712337</v>
      </c>
      <c r="BC997" s="374">
        <v>4.1366906474820143E-2</v>
      </c>
      <c r="BD997" s="354"/>
      <c r="BE997" s="374">
        <v>2.0545456807634404E-2</v>
      </c>
      <c r="BF997" s="374">
        <v>7.5847357193647783E-3</v>
      </c>
      <c r="BG997" s="354"/>
      <c r="BH997" s="354"/>
      <c r="BI997" s="354"/>
      <c r="BJ997" s="354"/>
      <c r="BK997" s="374">
        <v>-1.9761801645734085</v>
      </c>
      <c r="BL997" s="374">
        <v>-0.30860273231435142</v>
      </c>
      <c r="BM997" s="354">
        <v>3.28</v>
      </c>
      <c r="BN997" s="354">
        <v>5.14</v>
      </c>
      <c r="BO997" s="374">
        <v>1.8755115007878256</v>
      </c>
      <c r="BP997" s="374">
        <v>2.7164223596841799E-2</v>
      </c>
      <c r="BQ997" s="374">
        <v>-1.8994657165916616E-3</v>
      </c>
      <c r="BR997" s="354">
        <v>6163.86</v>
      </c>
      <c r="BS997" s="354">
        <v>8663.27</v>
      </c>
      <c r="BT997" s="354">
        <v>5755.44</v>
      </c>
      <c r="BU997" s="354">
        <v>45541.23</v>
      </c>
      <c r="BV997" s="354">
        <v>3213.73</v>
      </c>
      <c r="BW997" s="354">
        <v>49.78</v>
      </c>
      <c r="BX997" s="354"/>
      <c r="BY997" s="354"/>
      <c r="BZ997" s="354">
        <v>-3.8313225058004639</v>
      </c>
      <c r="CA997" s="354">
        <v>60.28</v>
      </c>
      <c r="CB997" s="354">
        <v>0.74190886221948238</v>
      </c>
      <c r="CC997" s="354">
        <v>34.861161197259285</v>
      </c>
      <c r="CD997" s="354">
        <v>1.52</v>
      </c>
      <c r="CE997" s="354">
        <v>0.71</v>
      </c>
      <c r="CF997" s="354">
        <v>0.7</v>
      </c>
      <c r="CG997" s="354">
        <v>0.55000000000000004</v>
      </c>
      <c r="CH997" s="353" t="s">
        <v>100</v>
      </c>
      <c r="CI997" s="355">
        <v>32582.53</v>
      </c>
    </row>
    <row r="998" spans="1:87" ht="13.5" thickBot="1">
      <c r="A998" s="353" t="s">
        <v>2224</v>
      </c>
      <c r="B998" s="353" t="s">
        <v>2225</v>
      </c>
      <c r="C998" s="353" t="s">
        <v>96</v>
      </c>
      <c r="D998" s="353" t="s">
        <v>208</v>
      </c>
      <c r="E998" s="353" t="s">
        <v>209</v>
      </c>
      <c r="F998" s="353" t="s">
        <v>99</v>
      </c>
      <c r="G998" s="353">
        <v>12</v>
      </c>
      <c r="H998" s="353">
        <v>202112</v>
      </c>
      <c r="I998" s="353">
        <v>20221107</v>
      </c>
      <c r="J998" s="353">
        <v>20230222</v>
      </c>
      <c r="K998" s="354">
        <v>11144.33</v>
      </c>
      <c r="L998" s="354">
        <v>27.44</v>
      </c>
      <c r="M998" s="354">
        <v>406</v>
      </c>
      <c r="N998" s="354">
        <v>0.47</v>
      </c>
      <c r="O998" s="354">
        <v>0.11</v>
      </c>
      <c r="P998" s="354">
        <v>0.48</v>
      </c>
      <c r="Q998" s="354">
        <v>0.76</v>
      </c>
      <c r="R998" s="354">
        <v>-9.09</v>
      </c>
      <c r="S998" s="354">
        <v>9.09</v>
      </c>
      <c r="T998" s="354">
        <v>0.33</v>
      </c>
      <c r="U998" s="354">
        <v>1.36</v>
      </c>
      <c r="V998" s="354">
        <v>1.35</v>
      </c>
      <c r="W998" s="354">
        <v>1.45</v>
      </c>
      <c r="X998" s="354">
        <v>1.54</v>
      </c>
      <c r="Y998" s="374">
        <f t="shared" si="34"/>
        <v>7.4074074074073959E-2</v>
      </c>
      <c r="Z998" s="374">
        <f t="shared" si="35"/>
        <v>6.2068965517241503E-2</v>
      </c>
      <c r="AA998" s="354">
        <v>2.37</v>
      </c>
      <c r="AB998" s="354">
        <v>6.82</v>
      </c>
      <c r="AC998" s="354">
        <v>20.18</v>
      </c>
      <c r="AD998" s="354">
        <v>18.97</v>
      </c>
      <c r="AE998" s="354">
        <v>17.78</v>
      </c>
      <c r="AF998" s="354">
        <v>2.78</v>
      </c>
      <c r="AG998" s="354">
        <v>13.664452644526444</v>
      </c>
      <c r="AH998" s="354">
        <v>1.7847478474784748</v>
      </c>
      <c r="AI998" s="354">
        <v>3.2344403444034442</v>
      </c>
      <c r="AJ998" s="354">
        <v>-1.8533825338253385</v>
      </c>
      <c r="AK998" s="354">
        <v>8.4064002129601452</v>
      </c>
      <c r="AL998" s="354">
        <v>8.17</v>
      </c>
      <c r="AM998" s="354">
        <v>1.87</v>
      </c>
      <c r="AN998" s="354">
        <v>2.0099999999999998</v>
      </c>
      <c r="AO998" s="354">
        <v>3.932044611673208</v>
      </c>
      <c r="AP998" s="354">
        <v>10.898126341000948</v>
      </c>
      <c r="AQ998" s="354">
        <v>16.611602525098874</v>
      </c>
      <c r="AR998" s="354">
        <v>-28.989826121582158</v>
      </c>
      <c r="AS998" s="354">
        <v>8.8068880688806889E-2</v>
      </c>
      <c r="AT998" s="354">
        <v>14.67</v>
      </c>
      <c r="AU998" s="354">
        <v>0.11</v>
      </c>
      <c r="AV998" s="354">
        <v>4.6500000000000004</v>
      </c>
      <c r="AW998" s="354">
        <v>4899.6000000000004</v>
      </c>
      <c r="AX998" s="354">
        <v>5687.78</v>
      </c>
      <c r="AY998" s="374">
        <v>4.6542922442702438E-2</v>
      </c>
      <c r="AZ998" s="374">
        <v>34.232954545454547</v>
      </c>
      <c r="BA998" s="374">
        <v>0.82806826434277414</v>
      </c>
      <c r="BB998" s="374">
        <v>33.652883103671606</v>
      </c>
      <c r="BC998" s="374">
        <v>0.82806826434277414</v>
      </c>
      <c r="BD998" s="354">
        <v>10.27</v>
      </c>
      <c r="BE998" s="374">
        <v>5.4681910705136783E-2</v>
      </c>
      <c r="BF998" s="374">
        <v>2.8365993650396455E-2</v>
      </c>
      <c r="BG998" s="354">
        <v>3.61</v>
      </c>
      <c r="BH998" s="354">
        <v>3.71</v>
      </c>
      <c r="BI998" s="354">
        <v>2.46</v>
      </c>
      <c r="BJ998" s="354">
        <v>2.34</v>
      </c>
      <c r="BK998" s="374">
        <v>-1.5730149072102222</v>
      </c>
      <c r="BL998" s="374">
        <v>-0.37234004248730784</v>
      </c>
      <c r="BM998" s="354">
        <v>3.43</v>
      </c>
      <c r="BN998" s="354">
        <v>3.2</v>
      </c>
      <c r="BO998" s="374">
        <v>0.52668504479669187</v>
      </c>
      <c r="BP998" s="374">
        <v>6.5639861988910433E-2</v>
      </c>
      <c r="BQ998" s="374">
        <v>-6.8164124083315125E-2</v>
      </c>
      <c r="BR998" s="354">
        <v>1047.7</v>
      </c>
      <c r="BS998" s="354">
        <v>1796.1</v>
      </c>
      <c r="BT998" s="354">
        <v>1319.6</v>
      </c>
      <c r="BU998" s="354">
        <v>9183.4</v>
      </c>
      <c r="BV998" s="354">
        <v>584.9</v>
      </c>
      <c r="BW998" s="354">
        <v>3423.3</v>
      </c>
      <c r="BX998" s="354">
        <v>12.81</v>
      </c>
      <c r="BY998" s="354">
        <v>10.94</v>
      </c>
      <c r="BZ998" s="354">
        <v>3.4977856510186007</v>
      </c>
      <c r="CA998" s="354">
        <v>55.92</v>
      </c>
      <c r="CB998" s="354">
        <v>0.70653805852270057</v>
      </c>
      <c r="CC998" s="354">
        <v>5.383064717329475</v>
      </c>
      <c r="CD998" s="354">
        <v>1.6</v>
      </c>
      <c r="CE998" s="354">
        <v>0.56999999999999995</v>
      </c>
      <c r="CF998" s="354">
        <v>0.52</v>
      </c>
      <c r="CG998" s="354">
        <v>0.18</v>
      </c>
      <c r="CH998" s="355">
        <v>1546.5</v>
      </c>
      <c r="CI998" s="355">
        <v>5726.4</v>
      </c>
    </row>
    <row r="999" spans="1:87" ht="13.5" thickBot="1">
      <c r="A999" s="353" t="s">
        <v>2226</v>
      </c>
      <c r="B999" s="353" t="s">
        <v>2227</v>
      </c>
      <c r="C999" s="353" t="s">
        <v>108</v>
      </c>
      <c r="D999" s="353" t="s">
        <v>97</v>
      </c>
      <c r="E999" s="353" t="s">
        <v>420</v>
      </c>
      <c r="F999" s="353" t="s">
        <v>105</v>
      </c>
      <c r="G999" s="353">
        <v>9</v>
      </c>
      <c r="H999" s="353">
        <v>202209</v>
      </c>
      <c r="I999" s="353">
        <v>20221108</v>
      </c>
      <c r="J999" s="353">
        <v>20230207</v>
      </c>
      <c r="K999" s="354">
        <v>10625.7</v>
      </c>
      <c r="L999" s="354">
        <v>87.93</v>
      </c>
      <c r="M999" s="354">
        <v>121</v>
      </c>
      <c r="N999" s="354">
        <v>0.69</v>
      </c>
      <c r="O999" s="354">
        <v>1.29</v>
      </c>
      <c r="P999" s="354">
        <v>1.32</v>
      </c>
      <c r="Q999" s="354">
        <v>1.46</v>
      </c>
      <c r="R999" s="354">
        <v>0</v>
      </c>
      <c r="S999" s="354">
        <v>0.79</v>
      </c>
      <c r="T999" s="354">
        <v>6.45</v>
      </c>
      <c r="U999" s="354">
        <v>4.82</v>
      </c>
      <c r="V999" s="354">
        <v>5.3</v>
      </c>
      <c r="W999" s="354">
        <v>5.85</v>
      </c>
      <c r="X999" s="354">
        <v>6.6</v>
      </c>
      <c r="Y999" s="374">
        <f t="shared" si="34"/>
        <v>0.10377358490566024</v>
      </c>
      <c r="Z999" s="374">
        <f t="shared" si="35"/>
        <v>0.12820512820512819</v>
      </c>
      <c r="AA999" s="354">
        <v>6.21</v>
      </c>
      <c r="AB999" s="354">
        <v>11.5</v>
      </c>
      <c r="AC999" s="354">
        <v>16.59</v>
      </c>
      <c r="AD999" s="354">
        <v>15.03</v>
      </c>
      <c r="AE999" s="354">
        <v>13.32</v>
      </c>
      <c r="AF999" s="354">
        <v>1.31</v>
      </c>
      <c r="AG999" s="354">
        <v>37.083187181450647</v>
      </c>
      <c r="AH999" s="354">
        <v>4.4838574216337719</v>
      </c>
      <c r="AI999" s="354">
        <v>6.5015438579156681</v>
      </c>
      <c r="AJ999" s="354">
        <v>4.4662203888051772</v>
      </c>
      <c r="AK999" s="354">
        <v>13.453727593255371</v>
      </c>
      <c r="AL999" s="354">
        <v>12.9</v>
      </c>
      <c r="AM999" s="354">
        <v>2.98</v>
      </c>
      <c r="AN999" s="354">
        <v>2.3199999999999998</v>
      </c>
      <c r="AO999" s="354">
        <v>2.4150275083952897</v>
      </c>
      <c r="AP999" s="354">
        <v>12.664112128748609</v>
      </c>
      <c r="AQ999" s="354">
        <v>13.77471552901067</v>
      </c>
      <c r="AR999" s="354">
        <v>20.052059537109756</v>
      </c>
      <c r="AS999" s="354">
        <v>6.7351727885779216</v>
      </c>
      <c r="AT999" s="354">
        <v>27.16</v>
      </c>
      <c r="AU999" s="354">
        <v>2.98</v>
      </c>
      <c r="AV999" s="354">
        <v>6.72</v>
      </c>
      <c r="AW999" s="354">
        <v>4576.7</v>
      </c>
      <c r="AX999" s="354">
        <v>4912.0600000000004</v>
      </c>
      <c r="AY999" s="374">
        <v>2.8687906253695397E-2</v>
      </c>
      <c r="AZ999" s="374">
        <v>0.38272135625903903</v>
      </c>
      <c r="BA999" s="374">
        <v>6.6161363109029222E-3</v>
      </c>
      <c r="BB999" s="374">
        <v>0.43699731903485262</v>
      </c>
      <c r="BC999" s="374">
        <v>6.6161363109029222E-3</v>
      </c>
      <c r="BD999" s="354">
        <v>16.62</v>
      </c>
      <c r="BE999" s="374">
        <v>0.12647903843597336</v>
      </c>
      <c r="BF999" s="374">
        <v>8.521541632885489E-2</v>
      </c>
      <c r="BG999" s="354">
        <v>13.56</v>
      </c>
      <c r="BH999" s="354">
        <v>14.29</v>
      </c>
      <c r="BI999" s="354">
        <v>9.15</v>
      </c>
      <c r="BJ999" s="354">
        <v>9.61</v>
      </c>
      <c r="BK999" s="374">
        <v>-0.31305233242908487</v>
      </c>
      <c r="BL999" s="374">
        <v>-5.4885343569621173E-2</v>
      </c>
      <c r="BM999" s="354">
        <v>1.8</v>
      </c>
      <c r="BN999" s="354">
        <v>1.8</v>
      </c>
      <c r="BO999" s="374">
        <v>0.43266317761128253</v>
      </c>
      <c r="BP999" s="374">
        <v>5.1261660245041411E-2</v>
      </c>
      <c r="BQ999" s="374">
        <v>5.1060025023495798E-2</v>
      </c>
      <c r="BR999" s="354">
        <v>674.8</v>
      </c>
      <c r="BS999" s="354">
        <v>899.9</v>
      </c>
      <c r="BT999" s="354">
        <v>823.52</v>
      </c>
      <c r="BU999" s="354">
        <v>783.49</v>
      </c>
      <c r="BV999" s="354">
        <v>549.5</v>
      </c>
      <c r="BW999" s="354">
        <v>-20.170000000000002</v>
      </c>
      <c r="BX999" s="354">
        <v>12.01</v>
      </c>
      <c r="BY999" s="354">
        <v>13</v>
      </c>
      <c r="BZ999" s="354">
        <v>40.567673866899739</v>
      </c>
      <c r="CA999" s="354">
        <v>18.04</v>
      </c>
      <c r="CB999" s="354">
        <v>0.44287025852713602</v>
      </c>
      <c r="CC999" s="354">
        <v>0.29510788820425404</v>
      </c>
      <c r="CD999" s="354">
        <v>0.22</v>
      </c>
      <c r="CE999" s="354">
        <v>1.6</v>
      </c>
      <c r="CF999" s="354"/>
      <c r="CG999" s="354"/>
      <c r="CH999" s="353" t="s">
        <v>100</v>
      </c>
      <c r="CI999" s="355">
        <v>3560.28</v>
      </c>
    </row>
    <row r="1000" spans="1:87" ht="13.5" thickBot="1">
      <c r="A1000" s="353" t="s">
        <v>2228</v>
      </c>
      <c r="B1000" s="353" t="s">
        <v>2228</v>
      </c>
      <c r="C1000" s="353" t="s">
        <v>96</v>
      </c>
      <c r="D1000" s="353" t="s">
        <v>163</v>
      </c>
      <c r="E1000" s="353" t="s">
        <v>897</v>
      </c>
      <c r="F1000" s="353" t="s">
        <v>105</v>
      </c>
      <c r="G1000" s="353">
        <v>12</v>
      </c>
      <c r="H1000" s="353">
        <v>202112</v>
      </c>
      <c r="I1000" s="353">
        <v>20221110</v>
      </c>
      <c r="J1000" s="353">
        <v>20230323</v>
      </c>
      <c r="K1000" s="354">
        <v>19827.79</v>
      </c>
      <c r="L1000" s="354">
        <v>11.88</v>
      </c>
      <c r="M1000" s="354">
        <v>1669.01</v>
      </c>
      <c r="N1000" s="354">
        <v>1.79</v>
      </c>
      <c r="O1000" s="354"/>
      <c r="P1000" s="354"/>
      <c r="Q1000" s="354"/>
      <c r="R1000" s="354"/>
      <c r="S1000" s="354"/>
      <c r="T1000" s="354"/>
      <c r="U1000" s="354">
        <v>-1</v>
      </c>
      <c r="V1000" s="354">
        <v>-0.97</v>
      </c>
      <c r="W1000" s="354">
        <v>-0.86</v>
      </c>
      <c r="X1000" s="354">
        <v>-0.48</v>
      </c>
      <c r="Y1000" s="374">
        <f t="shared" si="34"/>
        <v>-0.11340206185567014</v>
      </c>
      <c r="Z1000" s="374">
        <f t="shared" si="35"/>
        <v>-0.44186046511627908</v>
      </c>
      <c r="AA1000" s="354"/>
      <c r="AB1000" s="354"/>
      <c r="AC1000" s="354"/>
      <c r="AD1000" s="354"/>
      <c r="AE1000" s="354"/>
      <c r="AF1000" s="354"/>
      <c r="AG1000" s="354">
        <v>26.283987087724785</v>
      </c>
      <c r="AH1000" s="354">
        <v>-6.6004234145071354</v>
      </c>
      <c r="AI1000" s="354">
        <v>2.3037521964250347</v>
      </c>
      <c r="AJ1000" s="354">
        <v>1.1701108330844019</v>
      </c>
      <c r="AK1000" s="354">
        <v>32.980977779600529</v>
      </c>
      <c r="AL1000" s="354"/>
      <c r="AM1000" s="354">
        <v>4.8</v>
      </c>
      <c r="AN1000" s="354">
        <v>3.06</v>
      </c>
      <c r="AO1000" s="354">
        <v>0.64829072365199014</v>
      </c>
      <c r="AP1000" s="354">
        <v>-2.8906522763469833</v>
      </c>
      <c r="AQ1000" s="354">
        <v>7.3964834568591353</v>
      </c>
      <c r="AR1000" s="354">
        <v>14.562436760494094</v>
      </c>
      <c r="AS1000" s="354">
        <v>27.322979780750973</v>
      </c>
      <c r="AT1000" s="354">
        <v>2.4700000000000002</v>
      </c>
      <c r="AU1000" s="354">
        <v>94.89</v>
      </c>
      <c r="AV1000" s="354">
        <v>127.59</v>
      </c>
      <c r="AW1000" s="354">
        <v>5670.59</v>
      </c>
      <c r="AX1000" s="354">
        <v>6855.69</v>
      </c>
      <c r="AY1000" s="374">
        <v>1.2226947915211608</v>
      </c>
      <c r="AZ1000" s="374">
        <v>0.24785058651247752</v>
      </c>
      <c r="BA1000" s="374">
        <v>2.4164622057471875E-2</v>
      </c>
      <c r="BB1000" s="374">
        <v>0.28899999999999998</v>
      </c>
      <c r="BC1000" s="374">
        <v>2.4164622057471875E-2</v>
      </c>
      <c r="BD1000" s="354">
        <v>-32.659999999999997</v>
      </c>
      <c r="BE1000" s="374">
        <v>-0.19860184612223039</v>
      </c>
      <c r="BF1000" s="374">
        <v>-0.11198364392454029</v>
      </c>
      <c r="BG1000" s="354">
        <v>-22.53</v>
      </c>
      <c r="BH1000" s="354">
        <v>-81.52</v>
      </c>
      <c r="BI1000" s="354">
        <v>-11.89</v>
      </c>
      <c r="BJ1000" s="354">
        <v>-28.98</v>
      </c>
      <c r="BK1000" s="374">
        <v>-0.54945796337792119</v>
      </c>
      <c r="BL1000" s="374">
        <v>-4.8159169525930731E-2</v>
      </c>
      <c r="BM1000" s="354">
        <v>0</v>
      </c>
      <c r="BN1000" s="354">
        <v>0</v>
      </c>
      <c r="BO1000" s="374">
        <v>0</v>
      </c>
      <c r="BP1000" s="374">
        <v>-8.687053717435031E-2</v>
      </c>
      <c r="BQ1000" s="374">
        <v>0.10087162354175884</v>
      </c>
      <c r="BR1000" s="354">
        <v>-523.69000000000005</v>
      </c>
      <c r="BS1000" s="354">
        <v>-154.63</v>
      </c>
      <c r="BT1000" s="354">
        <v>-1289.96</v>
      </c>
      <c r="BU1000" s="354">
        <v>1528.29</v>
      </c>
      <c r="BV1000" s="354">
        <v>-625.45000000000005</v>
      </c>
      <c r="BW1000" s="354">
        <v>22.99</v>
      </c>
      <c r="BX1000" s="354">
        <v>-24.94</v>
      </c>
      <c r="BY1000" s="354">
        <v>-24.94</v>
      </c>
      <c r="BZ1000" s="354">
        <v>-35.628895753283608</v>
      </c>
      <c r="CA1000" s="354">
        <v>35.29</v>
      </c>
      <c r="CB1000" s="354">
        <v>0.66076354486449673</v>
      </c>
      <c r="CC1000" s="354">
        <v>-0.92279866028052837</v>
      </c>
      <c r="CD1000" s="354">
        <v>0.43</v>
      </c>
      <c r="CE1000" s="354">
        <v>1.59</v>
      </c>
      <c r="CF1000" s="354">
        <v>2.11</v>
      </c>
      <c r="CG1000" s="354">
        <v>1.96</v>
      </c>
      <c r="CH1000" s="353" t="s">
        <v>100</v>
      </c>
      <c r="CI1000" s="355">
        <v>5458.61</v>
      </c>
    </row>
    <row r="1001" spans="1:87" ht="13.5" thickBot="1">
      <c r="A1001" s="353" t="s">
        <v>2229</v>
      </c>
      <c r="B1001" s="353" t="s">
        <v>2230</v>
      </c>
      <c r="C1001" s="353" t="s">
        <v>96</v>
      </c>
      <c r="D1001" s="353" t="s">
        <v>208</v>
      </c>
      <c r="E1001" s="353" t="s">
        <v>606</v>
      </c>
      <c r="F1001" s="353" t="s">
        <v>105</v>
      </c>
      <c r="G1001" s="353">
        <v>9</v>
      </c>
      <c r="H1001" s="353">
        <v>202209</v>
      </c>
      <c r="I1001" s="353">
        <v>20221117</v>
      </c>
      <c r="J1001" s="353">
        <v>20230202</v>
      </c>
      <c r="K1001" s="354">
        <v>4735.7</v>
      </c>
      <c r="L1001" s="354">
        <v>49.11</v>
      </c>
      <c r="M1001" s="354">
        <v>96</v>
      </c>
      <c r="N1001" s="354">
        <v>0.65</v>
      </c>
      <c r="O1001" s="354">
        <v>0.46</v>
      </c>
      <c r="P1001" s="354">
        <v>0.88</v>
      </c>
      <c r="Q1001" s="354">
        <v>1.18</v>
      </c>
      <c r="R1001" s="354">
        <v>8.6999999999999993</v>
      </c>
      <c r="S1001" s="354">
        <v>-150</v>
      </c>
      <c r="T1001" s="354">
        <v>-29.32</v>
      </c>
      <c r="U1001" s="354">
        <v>2.5099999999999998</v>
      </c>
      <c r="V1001" s="354">
        <v>2.46</v>
      </c>
      <c r="W1001" s="354">
        <v>2.4700000000000002</v>
      </c>
      <c r="X1001" s="354">
        <v>2.68</v>
      </c>
      <c r="Y1001" s="374">
        <f t="shared" si="34"/>
        <v>4.0650406504065817E-3</v>
      </c>
      <c r="Z1001" s="374">
        <f t="shared" si="35"/>
        <v>8.5020242914979782E-2</v>
      </c>
      <c r="AA1001" s="354">
        <v>-1.41</v>
      </c>
      <c r="AB1001" s="354">
        <v>6</v>
      </c>
      <c r="AC1001" s="354">
        <v>19.57</v>
      </c>
      <c r="AD1001" s="354">
        <v>19.91</v>
      </c>
      <c r="AE1001" s="354">
        <v>18.29</v>
      </c>
      <c r="AF1001" s="354">
        <v>3.32</v>
      </c>
      <c r="AG1001" s="354">
        <v>30.19669558892295</v>
      </c>
      <c r="AH1001" s="354">
        <v>2.8567776796383852</v>
      </c>
      <c r="AI1001" s="354">
        <v>3.3613550163661867</v>
      </c>
      <c r="AJ1001" s="354">
        <v>-2.8570478516132383</v>
      </c>
      <c r="AK1001" s="354">
        <v>14.449529955484111</v>
      </c>
      <c r="AL1001" s="354">
        <v>12.79</v>
      </c>
      <c r="AM1001" s="354">
        <v>2.6</v>
      </c>
      <c r="AN1001" s="354">
        <v>1.63</v>
      </c>
      <c r="AO1001" s="354">
        <v>2.6842561319266243</v>
      </c>
      <c r="AP1001" s="354">
        <v>13.77684044041286</v>
      </c>
      <c r="AQ1001" s="354">
        <v>24.113985254111537</v>
      </c>
      <c r="AR1001" s="354">
        <v>-28.370426226050014</v>
      </c>
      <c r="AS1001" s="354">
        <v>1.1503091390866109E-2</v>
      </c>
      <c r="AT1001" s="354">
        <v>18.88</v>
      </c>
      <c r="AU1001" s="354">
        <v>-3.87</v>
      </c>
      <c r="AV1001" s="354">
        <v>34.75</v>
      </c>
      <c r="AW1001" s="354">
        <v>2905.98</v>
      </c>
      <c r="AX1001" s="354">
        <v>2731.02</v>
      </c>
      <c r="AY1001" s="374">
        <v>0.10387895998706025</v>
      </c>
      <c r="AZ1001" s="374">
        <v>-0.39206575941501348</v>
      </c>
      <c r="BA1001" s="374">
        <v>0.33259082275409807</v>
      </c>
      <c r="BB1001" s="374">
        <v>-0.28488372093023256</v>
      </c>
      <c r="BC1001" s="374">
        <v>0.33259082275409807</v>
      </c>
      <c r="BD1001" s="354">
        <v>13.56</v>
      </c>
      <c r="BE1001" s="374">
        <v>7.8816030906316004E-2</v>
      </c>
      <c r="BF1001" s="374">
        <v>4.396678174838492E-2</v>
      </c>
      <c r="BG1001" s="354">
        <v>5.76</v>
      </c>
      <c r="BH1001" s="354">
        <v>6.54</v>
      </c>
      <c r="BI1001" s="354">
        <v>3.96</v>
      </c>
      <c r="BJ1001" s="354">
        <v>4.2699999999999996</v>
      </c>
      <c r="BK1001" s="374">
        <v>-1.8499690861877087</v>
      </c>
      <c r="BL1001" s="374">
        <v>-0.20592991208814657</v>
      </c>
      <c r="BM1001" s="354">
        <v>3.18</v>
      </c>
      <c r="BN1001" s="354">
        <v>3.15</v>
      </c>
      <c r="BO1001" s="374">
        <v>0.52716737838368699</v>
      </c>
      <c r="BP1001" s="374">
        <v>5.8817740984936903E-2</v>
      </c>
      <c r="BQ1001" s="374">
        <v>-5.8823303512728811E-2</v>
      </c>
      <c r="BR1001" s="354">
        <v>428.77</v>
      </c>
      <c r="BS1001" s="354">
        <v>558.02</v>
      </c>
      <c r="BT1001" s="354">
        <v>369.57</v>
      </c>
      <c r="BU1001" s="354">
        <v>2485.4</v>
      </c>
      <c r="BV1001" s="354">
        <v>274.92</v>
      </c>
      <c r="BW1001" s="354">
        <v>133.19999999999999</v>
      </c>
      <c r="BX1001" s="354">
        <v>9.4600000000000009</v>
      </c>
      <c r="BY1001" s="354">
        <v>8.27</v>
      </c>
      <c r="BZ1001" s="354">
        <v>4.73581498310614</v>
      </c>
      <c r="CA1001" s="354">
        <v>57.76</v>
      </c>
      <c r="CB1001" s="354">
        <v>0.70977651061676783</v>
      </c>
      <c r="CC1001" s="354">
        <v>5.5215119852489245</v>
      </c>
      <c r="CD1001" s="354">
        <v>1.37</v>
      </c>
      <c r="CE1001" s="354">
        <v>0.68</v>
      </c>
      <c r="CF1001" s="354">
        <v>0.42</v>
      </c>
      <c r="CG1001" s="354">
        <v>0.23</v>
      </c>
      <c r="CH1001" s="353" t="s">
        <v>100</v>
      </c>
      <c r="CI1001" s="355">
        <v>1817.21</v>
      </c>
    </row>
    <row r="1002" spans="1:87" ht="13.5" thickBot="1">
      <c r="A1002" s="353" t="s">
        <v>2231</v>
      </c>
      <c r="B1002" s="353" t="s">
        <v>2232</v>
      </c>
      <c r="C1002" s="353" t="s">
        <v>96</v>
      </c>
      <c r="D1002" s="353" t="s">
        <v>412</v>
      </c>
      <c r="E1002" s="353" t="s">
        <v>1075</v>
      </c>
      <c r="F1002" s="353" t="s">
        <v>99</v>
      </c>
      <c r="G1002" s="353">
        <v>5</v>
      </c>
      <c r="H1002" s="353">
        <v>202205</v>
      </c>
      <c r="I1002" s="353">
        <v>20220929</v>
      </c>
      <c r="J1002" s="353">
        <v>20221220</v>
      </c>
      <c r="K1002" s="354">
        <v>170204</v>
      </c>
      <c r="L1002" s="354">
        <v>108.51</v>
      </c>
      <c r="M1002" s="354">
        <v>1569</v>
      </c>
      <c r="N1002" s="354">
        <v>1.1399999999999999</v>
      </c>
      <c r="O1002" s="354">
        <v>0.66</v>
      </c>
      <c r="P1002" s="354">
        <v>0.67</v>
      </c>
      <c r="Q1002" s="354">
        <v>0.71</v>
      </c>
      <c r="R1002" s="354">
        <v>2.2000000000000002</v>
      </c>
      <c r="S1002" s="354">
        <v>11.11</v>
      </c>
      <c r="T1002" s="354">
        <v>16.059999999999999</v>
      </c>
      <c r="U1002" s="354">
        <v>3.53</v>
      </c>
      <c r="V1002" s="354">
        <v>3.68</v>
      </c>
      <c r="W1002" s="354">
        <v>2.98</v>
      </c>
      <c r="X1002" s="354">
        <v>3.78</v>
      </c>
      <c r="Y1002" s="374">
        <f t="shared" si="34"/>
        <v>-0.19021739130434789</v>
      </c>
      <c r="Z1002" s="374">
        <f t="shared" si="35"/>
        <v>0.26845637583892601</v>
      </c>
      <c r="AA1002" s="354">
        <v>9.99</v>
      </c>
      <c r="AB1002" s="354">
        <v>10.44</v>
      </c>
      <c r="AC1002" s="354">
        <v>30.74</v>
      </c>
      <c r="AD1002" s="354">
        <v>36.36</v>
      </c>
      <c r="AE1002" s="354">
        <v>28.71</v>
      </c>
      <c r="AF1002" s="354">
        <v>3.48</v>
      </c>
      <c r="AG1002" s="354">
        <v>30.086784506413121</v>
      </c>
      <c r="AH1002" s="354">
        <v>3.5990045306617322</v>
      </c>
      <c r="AI1002" s="354">
        <v>2.8294301576159784</v>
      </c>
      <c r="AJ1002" s="354">
        <v>2.2946844489821965</v>
      </c>
      <c r="AK1002" s="354">
        <v>37.44570252593595</v>
      </c>
      <c r="AL1002" s="354">
        <v>24.76</v>
      </c>
      <c r="AM1002" s="354">
        <v>10.76</v>
      </c>
      <c r="AN1002" s="354">
        <v>3.61</v>
      </c>
      <c r="AO1002" s="354">
        <v>3.6352678741860909</v>
      </c>
      <c r="AP1002" s="354">
        <v>24.144139315396536</v>
      </c>
      <c r="AQ1002" s="354">
        <v>38.655670951736582</v>
      </c>
      <c r="AR1002" s="354">
        <v>47.66386123470523</v>
      </c>
      <c r="AS1002" s="354">
        <v>7.5783293982515474</v>
      </c>
      <c r="AT1002" s="354">
        <v>10.09</v>
      </c>
      <c r="AU1002" s="354">
        <v>6.16</v>
      </c>
      <c r="AV1002" s="354">
        <v>4.88</v>
      </c>
      <c r="AW1002" s="354">
        <v>46710</v>
      </c>
      <c r="AX1002" s="354">
        <v>49063.13</v>
      </c>
      <c r="AY1002" s="374">
        <v>0.1907600994572628</v>
      </c>
      <c r="AZ1002" s="374">
        <v>1.2556124458448208</v>
      </c>
      <c r="BA1002" s="374">
        <v>1.2269662921348314</v>
      </c>
      <c r="BB1002" s="374">
        <v>1.2331288343558284</v>
      </c>
      <c r="BC1002" s="374">
        <v>1.2269662921348314</v>
      </c>
      <c r="BD1002" s="354">
        <v>37.08</v>
      </c>
      <c r="BE1002" s="374">
        <v>0.20703371009977128</v>
      </c>
      <c r="BF1002" s="374">
        <v>0.13821835559367723</v>
      </c>
      <c r="BG1002" s="354">
        <v>23.14</v>
      </c>
      <c r="BH1002" s="354">
        <v>27.62</v>
      </c>
      <c r="BI1002" s="354">
        <v>14.2</v>
      </c>
      <c r="BJ1002" s="354">
        <v>15.63</v>
      </c>
      <c r="BK1002" s="374">
        <v>-0.18899413622011729</v>
      </c>
      <c r="BL1002" s="374">
        <v>-1.7773441642452651E-2</v>
      </c>
      <c r="BM1002" s="354">
        <v>1.25</v>
      </c>
      <c r="BN1002" s="354">
        <v>0.99</v>
      </c>
      <c r="BO1002" s="374">
        <v>0.34870753546099287</v>
      </c>
      <c r="BP1002" s="374">
        <v>3.3968895994919597E-2</v>
      </c>
      <c r="BQ1002" s="374">
        <v>2.165818262371115E-2</v>
      </c>
      <c r="BR1002" s="354">
        <v>6856</v>
      </c>
      <c r="BS1002" s="354">
        <v>7696</v>
      </c>
      <c r="BT1002" s="354">
        <v>6886</v>
      </c>
      <c r="BU1002" s="354">
        <v>8920</v>
      </c>
      <c r="BV1002" s="354">
        <v>6046</v>
      </c>
      <c r="BW1002" s="354">
        <v>5.57</v>
      </c>
      <c r="BX1002" s="354">
        <v>11.96</v>
      </c>
      <c r="BY1002" s="354">
        <v>11.96</v>
      </c>
      <c r="BZ1002" s="354">
        <v>-58.924528301886795</v>
      </c>
      <c r="CA1002" s="354">
        <v>36.06</v>
      </c>
      <c r="CB1002" s="354">
        <v>0.61492406542056077</v>
      </c>
      <c r="CC1002" s="354">
        <v>0.75574024510494431</v>
      </c>
      <c r="CD1002" s="354">
        <v>0.56000000000000005</v>
      </c>
      <c r="CE1002" s="354">
        <v>2.64</v>
      </c>
      <c r="CF1002" s="354">
        <v>1.84</v>
      </c>
      <c r="CG1002" s="354">
        <v>1.41</v>
      </c>
      <c r="CH1002" s="353" t="s">
        <v>100</v>
      </c>
      <c r="CI1002" s="355">
        <v>15281</v>
      </c>
    </row>
    <row r="1003" spans="1:87" ht="13.5" thickBot="1">
      <c r="A1003" s="353" t="s">
        <v>2233</v>
      </c>
      <c r="B1003" s="353" t="s">
        <v>2234</v>
      </c>
      <c r="C1003" s="353" t="s">
        <v>96</v>
      </c>
      <c r="D1003" s="353" t="s">
        <v>123</v>
      </c>
      <c r="E1003" s="353" t="s">
        <v>248</v>
      </c>
      <c r="F1003" s="353" t="s">
        <v>105</v>
      </c>
      <c r="G1003" s="353">
        <v>12</v>
      </c>
      <c r="H1003" s="353">
        <v>202112</v>
      </c>
      <c r="I1003" s="353">
        <v>20221026</v>
      </c>
      <c r="J1003" s="353">
        <v>20230208</v>
      </c>
      <c r="K1003" s="354">
        <v>10227.540000000001</v>
      </c>
      <c r="L1003" s="354">
        <v>21.86</v>
      </c>
      <c r="M1003" s="354">
        <v>468</v>
      </c>
      <c r="N1003" s="354">
        <v>1.31</v>
      </c>
      <c r="O1003" s="354">
        <v>1.03</v>
      </c>
      <c r="P1003" s="354">
        <v>0.87</v>
      </c>
      <c r="Q1003" s="354">
        <v>0.66</v>
      </c>
      <c r="R1003" s="354">
        <v>2.91</v>
      </c>
      <c r="S1003" s="354">
        <v>20</v>
      </c>
      <c r="T1003" s="354">
        <v>13.09</v>
      </c>
      <c r="U1003" s="354">
        <v>4.5</v>
      </c>
      <c r="V1003" s="354">
        <v>4.5599999999999996</v>
      </c>
      <c r="W1003" s="354">
        <v>4.22</v>
      </c>
      <c r="X1003" s="354">
        <v>3.19</v>
      </c>
      <c r="Y1003" s="374">
        <f t="shared" si="34"/>
        <v>-7.456140350877194E-2</v>
      </c>
      <c r="Z1003" s="374">
        <f t="shared" si="35"/>
        <v>-0.24407582938388628</v>
      </c>
      <c r="AA1003" s="354">
        <v>-0.99</v>
      </c>
      <c r="AB1003" s="354"/>
      <c r="AC1003" s="354">
        <v>4.8600000000000003</v>
      </c>
      <c r="AD1003" s="354">
        <v>5.18</v>
      </c>
      <c r="AE1003" s="354">
        <v>6.85</v>
      </c>
      <c r="AF1003" s="354"/>
      <c r="AG1003" s="354">
        <v>7.5250859772871133</v>
      </c>
      <c r="AH1003" s="354">
        <v>7.0468895005438945</v>
      </c>
      <c r="AI1003" s="354">
        <v>14.03341733020304</v>
      </c>
      <c r="AJ1003" s="354">
        <v>11.845166598351222</v>
      </c>
      <c r="AK1003" s="354">
        <v>1.5242189052529604</v>
      </c>
      <c r="AL1003" s="354">
        <v>3.1</v>
      </c>
      <c r="AM1003" s="354">
        <v>1</v>
      </c>
      <c r="AN1003" s="354">
        <v>4.26</v>
      </c>
      <c r="AO1003" s="354">
        <v>5.4837392228520194</v>
      </c>
      <c r="AP1003" s="354">
        <v>4.6575077385299108</v>
      </c>
      <c r="AQ1003" s="354">
        <v>2.9405246176332462</v>
      </c>
      <c r="AR1003" s="354">
        <v>3.483750843548878</v>
      </c>
      <c r="AS1003" s="354">
        <v>0.68985431395395913</v>
      </c>
      <c r="AT1003" s="354">
        <v>21.84</v>
      </c>
      <c r="AU1003" s="354">
        <v>-5.68</v>
      </c>
      <c r="AV1003" s="354">
        <v>-11.06</v>
      </c>
      <c r="AW1003" s="354">
        <v>1983.04</v>
      </c>
      <c r="AX1003" s="354">
        <v>1727.5</v>
      </c>
      <c r="AY1003" s="374">
        <v>5.5533511193200278</v>
      </c>
      <c r="AZ1003" s="374">
        <v>3.6817720215044831</v>
      </c>
      <c r="BA1003" s="374">
        <v>0</v>
      </c>
      <c r="BB1003" s="374">
        <v>3.681772021504484</v>
      </c>
      <c r="BC1003" s="374">
        <v>0</v>
      </c>
      <c r="BD1003" s="354">
        <v>18.29</v>
      </c>
      <c r="BE1003" s="374">
        <v>0</v>
      </c>
      <c r="BF1003" s="374">
        <v>3.6190123690719549E-2</v>
      </c>
      <c r="BG1003" s="354">
        <v>12.42</v>
      </c>
      <c r="BH1003" s="354">
        <v>9.35</v>
      </c>
      <c r="BI1003" s="354">
        <v>2.38</v>
      </c>
      <c r="BJ1003" s="354">
        <v>1.71</v>
      </c>
      <c r="BK1003" s="374">
        <v>-0.15593142285751135</v>
      </c>
      <c r="BL1003" s="374">
        <v>-0.2907941169651207</v>
      </c>
      <c r="BM1003" s="354">
        <v>16.100000000000001</v>
      </c>
      <c r="BN1003" s="354">
        <v>11.93</v>
      </c>
      <c r="BO1003" s="374">
        <v>0.21853613567817964</v>
      </c>
      <c r="BP1003" s="374">
        <v>0.3294478494877931</v>
      </c>
      <c r="BQ1003" s="374">
        <v>0.55377122946943536</v>
      </c>
      <c r="BR1003" s="354">
        <v>2400.96</v>
      </c>
      <c r="BS1003" s="354">
        <v>3203.08</v>
      </c>
      <c r="BT1003" s="354">
        <v>2570.52</v>
      </c>
      <c r="BU1003" s="354">
        <v>5155.63</v>
      </c>
      <c r="BV1003" s="354">
        <v>2389.9</v>
      </c>
      <c r="BW1003" s="354">
        <v>368.18</v>
      </c>
      <c r="BX1003" s="354">
        <v>126.07</v>
      </c>
      <c r="BY1003" s="354">
        <v>77.19</v>
      </c>
      <c r="BZ1003" s="354">
        <v>0</v>
      </c>
      <c r="CA1003" s="354">
        <v>41.74</v>
      </c>
      <c r="CB1003" s="354">
        <v>0.8717718072072137</v>
      </c>
      <c r="CC1003" s="354">
        <v>2.2432918180581733</v>
      </c>
      <c r="CD1003" s="354">
        <v>0.83</v>
      </c>
      <c r="CE1003" s="354">
        <v>1.1299999999999999</v>
      </c>
      <c r="CF1003" s="354">
        <v>0.1</v>
      </c>
      <c r="CG1003" s="354">
        <v>0.02</v>
      </c>
      <c r="CH1003" s="355">
        <v>1536.57</v>
      </c>
      <c r="CI1003" s="355">
        <v>11658.76</v>
      </c>
    </row>
    <row r="1004" spans="1:87" ht="13.5" thickBot="1">
      <c r="A1004" s="353" t="s">
        <v>2235</v>
      </c>
      <c r="B1004" s="353" t="s">
        <v>2236</v>
      </c>
      <c r="C1004" s="353" t="s">
        <v>96</v>
      </c>
      <c r="D1004" s="353" t="s">
        <v>123</v>
      </c>
      <c r="E1004" s="353" t="s">
        <v>743</v>
      </c>
      <c r="F1004" s="353" t="s">
        <v>105</v>
      </c>
      <c r="G1004" s="353">
        <v>3</v>
      </c>
      <c r="H1004" s="353">
        <v>202203</v>
      </c>
      <c r="I1004" s="353">
        <v>20221102</v>
      </c>
      <c r="J1004" s="353">
        <v>20230207</v>
      </c>
      <c r="K1004" s="354">
        <v>10683.03</v>
      </c>
      <c r="L1004" s="354">
        <v>3.54</v>
      </c>
      <c r="M1004" s="354">
        <v>3018</v>
      </c>
      <c r="N1004" s="354">
        <v>0.72</v>
      </c>
      <c r="O1004" s="354">
        <v>0.15</v>
      </c>
      <c r="P1004" s="354"/>
      <c r="Q1004" s="354"/>
      <c r="R1004" s="354">
        <v>-73.33</v>
      </c>
      <c r="S1004" s="354">
        <v>-100</v>
      </c>
      <c r="T1004" s="354">
        <v>-50.86</v>
      </c>
      <c r="U1004" s="354">
        <v>0.3</v>
      </c>
      <c r="V1004" s="354">
        <v>0.52</v>
      </c>
      <c r="W1004" s="354">
        <v>0.19</v>
      </c>
      <c r="X1004" s="354">
        <v>0.4</v>
      </c>
      <c r="Y1004" s="374">
        <f t="shared" si="34"/>
        <v>-0.63461538461538458</v>
      </c>
      <c r="Z1004" s="374">
        <f t="shared" si="35"/>
        <v>1.1052631578947367</v>
      </c>
      <c r="AA1004" s="354">
        <v>-8.2100000000000009</v>
      </c>
      <c r="AB1004" s="354">
        <v>14.81</v>
      </c>
      <c r="AC1004" s="354">
        <v>11.8</v>
      </c>
      <c r="AD1004" s="354">
        <v>18.63</v>
      </c>
      <c r="AE1004" s="354">
        <v>8.85</v>
      </c>
      <c r="AF1004" s="354">
        <v>1.26</v>
      </c>
      <c r="AG1004" s="354">
        <v>397.9901727731442</v>
      </c>
      <c r="AH1004" s="354">
        <v>36.371307434351309</v>
      </c>
      <c r="AI1004" s="354">
        <v>-598.4364598458194</v>
      </c>
      <c r="AJ1004" s="354">
        <v>-636.69454355752464</v>
      </c>
      <c r="AK1004" s="354">
        <v>-0.64766942859707788</v>
      </c>
      <c r="AL1004" s="354">
        <v>5.92</v>
      </c>
      <c r="AM1004" s="354">
        <v>0.46</v>
      </c>
      <c r="AN1004" s="354">
        <v>0.79</v>
      </c>
      <c r="AO1004" s="354">
        <v>6.3973549924489186</v>
      </c>
      <c r="AP1004" s="354">
        <v>11.838127196967935</v>
      </c>
      <c r="AQ1004" s="354">
        <v>-4.2545609928109194</v>
      </c>
      <c r="AR1004" s="354">
        <v>-3.9989103793942689</v>
      </c>
      <c r="AS1004" s="354">
        <v>1332.8076285534039</v>
      </c>
      <c r="AT1004" s="354">
        <v>7.7</v>
      </c>
      <c r="AU1004" s="354">
        <v>-4.45</v>
      </c>
      <c r="AV1004" s="354">
        <v>-20.37</v>
      </c>
      <c r="AW1004" s="354">
        <v>12149.53</v>
      </c>
      <c r="AX1004" s="354">
        <v>10472</v>
      </c>
      <c r="AY1004" s="374">
        <v>9.1914570967736475E-2</v>
      </c>
      <c r="AZ1004" s="374">
        <v>-0.29438981004433218</v>
      </c>
      <c r="BA1004" s="374">
        <v>0</v>
      </c>
      <c r="BB1004" s="374">
        <v>-0.26047815820543102</v>
      </c>
      <c r="BC1004" s="374">
        <v>0</v>
      </c>
      <c r="BD1004" s="354">
        <v>3.77</v>
      </c>
      <c r="BE1004" s="374">
        <v>0</v>
      </c>
      <c r="BF1004" s="374">
        <v>2.1299977218030433E-3</v>
      </c>
      <c r="BG1004" s="354">
        <v>0.49</v>
      </c>
      <c r="BH1004" s="354">
        <v>0.62</v>
      </c>
      <c r="BI1004" s="354">
        <v>0.24</v>
      </c>
      <c r="BJ1004" s="354">
        <v>0.28000000000000003</v>
      </c>
      <c r="BK1004" s="374">
        <v>6.3930068234081164E-2</v>
      </c>
      <c r="BL1004" s="374">
        <v>-9.6128212023748758E-2</v>
      </c>
      <c r="BM1004" s="354">
        <v>1.72</v>
      </c>
      <c r="BN1004" s="354">
        <v>3.33</v>
      </c>
      <c r="BO1004" s="374">
        <v>0</v>
      </c>
      <c r="BP1004" s="374">
        <v>9.3839885637495679E-2</v>
      </c>
      <c r="BQ1004" s="374">
        <v>-179.35057565000693</v>
      </c>
      <c r="BR1004" s="354">
        <v>4064.92</v>
      </c>
      <c r="BS1004" s="354">
        <v>4594.68</v>
      </c>
      <c r="BT1004" s="354">
        <v>1803.57</v>
      </c>
      <c r="BU1004" s="354">
        <v>168302.8</v>
      </c>
      <c r="BV1004" s="354">
        <v>1272.6600000000001</v>
      </c>
      <c r="BW1004" s="354">
        <v>-11.58</v>
      </c>
      <c r="BX1004" s="354">
        <v>6.9</v>
      </c>
      <c r="BY1004" s="354">
        <v>6.9</v>
      </c>
      <c r="BZ1004" s="354">
        <v>0</v>
      </c>
      <c r="CA1004" s="354">
        <v>87.36</v>
      </c>
      <c r="CB1004" s="354">
        <v>0.93737285080060961</v>
      </c>
      <c r="CC1004" s="354">
        <v>11.821621321813137</v>
      </c>
      <c r="CD1004" s="354">
        <v>6.91</v>
      </c>
      <c r="CE1004" s="354">
        <v>1.2</v>
      </c>
      <c r="CF1004" s="354">
        <v>1.2</v>
      </c>
      <c r="CG1004" s="354">
        <v>1.1399999999999999</v>
      </c>
      <c r="CH1004" s="353" t="s">
        <v>100</v>
      </c>
      <c r="CI1004" s="355">
        <v>26457.95</v>
      </c>
    </row>
    <row r="1005" spans="1:87" ht="13.5" thickBot="1">
      <c r="A1005" s="353" t="s">
        <v>2237</v>
      </c>
      <c r="B1005" s="353" t="s">
        <v>2238</v>
      </c>
      <c r="C1005" s="353" t="s">
        <v>96</v>
      </c>
      <c r="D1005" s="353" t="s">
        <v>123</v>
      </c>
      <c r="E1005" s="353" t="s">
        <v>306</v>
      </c>
      <c r="F1005" s="353" t="s">
        <v>105</v>
      </c>
      <c r="G1005" s="353">
        <v>12</v>
      </c>
      <c r="H1005" s="353">
        <v>202112</v>
      </c>
      <c r="I1005" s="353">
        <v>20221107</v>
      </c>
      <c r="J1005" s="353">
        <v>20230227</v>
      </c>
      <c r="K1005" s="354">
        <v>3485.81</v>
      </c>
      <c r="L1005" s="354">
        <v>93.93</v>
      </c>
      <c r="M1005" s="354">
        <v>37</v>
      </c>
      <c r="N1005" s="354">
        <v>0.78</v>
      </c>
      <c r="O1005" s="354"/>
      <c r="P1005" s="354"/>
      <c r="Q1005" s="354"/>
      <c r="R1005" s="354"/>
      <c r="S1005" s="354"/>
      <c r="T1005" s="354"/>
      <c r="U1005" s="354">
        <v>7.66</v>
      </c>
      <c r="V1005" s="354"/>
      <c r="W1005" s="354"/>
      <c r="X1005" s="354"/>
      <c r="Y1005" s="374" t="e">
        <f t="shared" si="34"/>
        <v>#DIV/0!</v>
      </c>
      <c r="Z1005" s="374" t="e">
        <f t="shared" si="35"/>
        <v>#DIV/0!</v>
      </c>
      <c r="AA1005" s="354">
        <v>17.93</v>
      </c>
      <c r="AB1005" s="354"/>
      <c r="AC1005" s="354">
        <v>12.26</v>
      </c>
      <c r="AD1005" s="354"/>
      <c r="AE1005" s="354"/>
      <c r="AF1005" s="354"/>
      <c r="AG1005" s="354">
        <v>39.752124189480327</v>
      </c>
      <c r="AH1005" s="354">
        <v>13.623603091591114</v>
      </c>
      <c r="AI1005" s="354">
        <v>21.723790534276795</v>
      </c>
      <c r="AJ1005" s="354">
        <v>20.097782016946645</v>
      </c>
      <c r="AK1005" s="354">
        <v>4.2377503067313924</v>
      </c>
      <c r="AL1005" s="354">
        <v>7.83</v>
      </c>
      <c r="AM1005" s="354">
        <v>1.1000000000000001</v>
      </c>
      <c r="AN1005" s="354">
        <v>1.82</v>
      </c>
      <c r="AO1005" s="354">
        <v>12.055337638702142</v>
      </c>
      <c r="AP1005" s="354">
        <v>16.509282086341212</v>
      </c>
      <c r="AQ1005" s="354">
        <v>22.059929099558403</v>
      </c>
      <c r="AR1005" s="354">
        <v>23.844684878944182</v>
      </c>
      <c r="AS1005" s="354">
        <v>38.556714594427632</v>
      </c>
      <c r="AT1005" s="354">
        <v>85.22</v>
      </c>
      <c r="AU1005" s="354">
        <v>3.45</v>
      </c>
      <c r="AV1005" s="354">
        <v>-13.24</v>
      </c>
      <c r="AW1005" s="354">
        <v>1500.91</v>
      </c>
      <c r="AX1005" s="354"/>
      <c r="AY1005" s="374">
        <v>0.16781863110058939</v>
      </c>
      <c r="AZ1005" s="374">
        <v>0.1158854055833142</v>
      </c>
      <c r="BA1005" s="374">
        <v>0</v>
      </c>
      <c r="BB1005" s="374">
        <v>0.13082039911308202</v>
      </c>
      <c r="BC1005" s="374">
        <v>0</v>
      </c>
      <c r="BD1005" s="354">
        <v>9.4600000000000009</v>
      </c>
      <c r="BE1005" s="374">
        <v>0</v>
      </c>
      <c r="BF1005" s="374">
        <v>2.6124900702374401E-2</v>
      </c>
      <c r="BG1005" s="354">
        <v>1.49</v>
      </c>
      <c r="BH1005" s="354">
        <v>1.2</v>
      </c>
      <c r="BI1005" s="354">
        <v>1.4</v>
      </c>
      <c r="BJ1005" s="354">
        <v>1.1599999999999999</v>
      </c>
      <c r="BK1005" s="374">
        <v>-7.4849208049790283E-2</v>
      </c>
      <c r="BL1005" s="374">
        <v>-4.0903688808671061E-2</v>
      </c>
      <c r="BM1005" s="354">
        <v>1.1100000000000001</v>
      </c>
      <c r="BN1005" s="354">
        <v>1.23</v>
      </c>
      <c r="BO1005" s="374">
        <v>7.1933980563841038E-2</v>
      </c>
      <c r="BP1005" s="374">
        <v>0.14798612960668167</v>
      </c>
      <c r="BQ1005" s="374">
        <v>0.21831177511347649</v>
      </c>
      <c r="BR1005" s="354">
        <v>678.34</v>
      </c>
      <c r="BS1005" s="354">
        <v>810.66</v>
      </c>
      <c r="BT1005" s="354">
        <v>455.07</v>
      </c>
      <c r="BU1005" s="354">
        <v>17631.09</v>
      </c>
      <c r="BV1005" s="354">
        <v>393.29</v>
      </c>
      <c r="BW1005" s="354">
        <v>11.59</v>
      </c>
      <c r="BX1005" s="354">
        <v>26.62</v>
      </c>
      <c r="BY1005" s="354">
        <v>15.2</v>
      </c>
      <c r="BZ1005" s="354">
        <v>0</v>
      </c>
      <c r="CA1005" s="354">
        <v>82.61</v>
      </c>
      <c r="CB1005" s="354">
        <v>0.83814993948178995</v>
      </c>
      <c r="CC1005" s="354">
        <v>13.337820613842281</v>
      </c>
      <c r="CD1005" s="354">
        <v>4.75</v>
      </c>
      <c r="CE1005" s="354">
        <v>58.22</v>
      </c>
      <c r="CF1005" s="354">
        <v>57.43</v>
      </c>
      <c r="CG1005" s="354">
        <v>7.51</v>
      </c>
      <c r="CH1005" s="353" t="s">
        <v>100</v>
      </c>
      <c r="CI1005" s="355">
        <v>2952.84</v>
      </c>
    </row>
    <row r="1006" spans="1:87" ht="13.5" thickBot="1">
      <c r="A1006" s="353" t="s">
        <v>2239</v>
      </c>
      <c r="B1006" s="353" t="s">
        <v>2240</v>
      </c>
      <c r="C1006" s="353" t="s">
        <v>96</v>
      </c>
      <c r="D1006" s="353" t="s">
        <v>123</v>
      </c>
      <c r="E1006" s="353" t="s">
        <v>188</v>
      </c>
      <c r="F1006" s="353" t="s">
        <v>105</v>
      </c>
      <c r="G1006" s="353">
        <v>12</v>
      </c>
      <c r="H1006" s="353">
        <v>202112</v>
      </c>
      <c r="I1006" s="353">
        <v>20221102</v>
      </c>
      <c r="J1006" s="353">
        <v>20230208</v>
      </c>
      <c r="K1006" s="354">
        <v>8259.24</v>
      </c>
      <c r="L1006" s="354">
        <v>46.21</v>
      </c>
      <c r="M1006" s="354">
        <v>179</v>
      </c>
      <c r="N1006" s="354">
        <v>0.89</v>
      </c>
      <c r="O1006" s="354">
        <v>0.79</v>
      </c>
      <c r="P1006" s="354">
        <v>0.8</v>
      </c>
      <c r="Q1006" s="354">
        <v>0.8</v>
      </c>
      <c r="R1006" s="354">
        <v>2.5299999999999998</v>
      </c>
      <c r="S1006" s="354">
        <v>0</v>
      </c>
      <c r="T1006" s="354">
        <v>1.95</v>
      </c>
      <c r="U1006" s="354">
        <v>3.16</v>
      </c>
      <c r="V1006" s="354">
        <v>3.04</v>
      </c>
      <c r="W1006" s="354">
        <v>3.2</v>
      </c>
      <c r="X1006" s="354">
        <v>3.25</v>
      </c>
      <c r="Y1006" s="374">
        <f t="shared" si="34"/>
        <v>5.2631578947368363E-2</v>
      </c>
      <c r="Z1006" s="374">
        <f t="shared" si="35"/>
        <v>1.5625E-2</v>
      </c>
      <c r="AA1006" s="354">
        <v>4</v>
      </c>
      <c r="AB1006" s="354">
        <v>3.86</v>
      </c>
      <c r="AC1006" s="354">
        <v>14.62</v>
      </c>
      <c r="AD1006" s="354">
        <v>14.45</v>
      </c>
      <c r="AE1006" s="354">
        <v>14.24</v>
      </c>
      <c r="AF1006" s="354">
        <v>3.75</v>
      </c>
      <c r="AG1006" s="354">
        <v>3.4548178887119247</v>
      </c>
      <c r="AH1006" s="354">
        <v>1.7472675333392809</v>
      </c>
      <c r="AI1006" s="354">
        <v>3.2817604326529111</v>
      </c>
      <c r="AJ1006" s="354">
        <v>3.2817604326529111</v>
      </c>
      <c r="AK1006" s="354">
        <v>13.824897012157519</v>
      </c>
      <c r="AL1006" s="354">
        <v>16.05</v>
      </c>
      <c r="AM1006" s="354">
        <v>2.06</v>
      </c>
      <c r="AN1006" s="354">
        <v>10.84</v>
      </c>
      <c r="AO1006" s="354">
        <v>19.338971236370181</v>
      </c>
      <c r="AP1006" s="354">
        <v>17.482014887069244</v>
      </c>
      <c r="AQ1006" s="354">
        <v>20.358775464510995</v>
      </c>
      <c r="AR1006" s="354">
        <v>20.358775464510995</v>
      </c>
      <c r="AS1006" s="354">
        <v>1.8524507856058931E-2</v>
      </c>
      <c r="AT1006" s="354">
        <v>22.42</v>
      </c>
      <c r="AU1006" s="354">
        <v>5.01</v>
      </c>
      <c r="AV1006" s="354">
        <v>9.9499999999999993</v>
      </c>
      <c r="AW1006" s="354">
        <v>726.41</v>
      </c>
      <c r="AX1006" s="354">
        <v>769.86</v>
      </c>
      <c r="AY1006" s="374">
        <v>-0.9445617476512872</v>
      </c>
      <c r="AZ1006" s="374">
        <v>-1</v>
      </c>
      <c r="BA1006" s="374">
        <v>0.19922347518885736</v>
      </c>
      <c r="BB1006" s="374">
        <v>-1.0089319672131147</v>
      </c>
      <c r="BC1006" s="374">
        <v>0.19922347518885736</v>
      </c>
      <c r="BD1006" s="354">
        <v>8.18</v>
      </c>
      <c r="BE1006" s="374">
        <v>5.9696471106082699E-2</v>
      </c>
      <c r="BF1006" s="374">
        <v>3.9118476615328461E-2</v>
      </c>
      <c r="BG1006" s="354">
        <v>4.18</v>
      </c>
      <c r="BH1006" s="354">
        <v>3.86</v>
      </c>
      <c r="BI1006" s="354">
        <v>4.1100000000000003</v>
      </c>
      <c r="BJ1006" s="354">
        <v>3.79</v>
      </c>
      <c r="BK1006" s="374">
        <v>0</v>
      </c>
      <c r="BL1006" s="374">
        <v>0</v>
      </c>
      <c r="BM1006" s="354">
        <v>4.76</v>
      </c>
      <c r="BN1006" s="354">
        <v>4.67</v>
      </c>
      <c r="BO1006" s="374">
        <v>1.2362159536450197</v>
      </c>
      <c r="BP1006" s="374">
        <v>3.8511517155373175E-2</v>
      </c>
      <c r="BQ1006" s="374">
        <v>7.2333269399447009E-2</v>
      </c>
      <c r="BR1006" s="354">
        <v>427.98</v>
      </c>
      <c r="BS1006" s="354">
        <v>643.51</v>
      </c>
      <c r="BT1006" s="354">
        <v>505.64</v>
      </c>
      <c r="BU1006" s="354">
        <v>3746.47</v>
      </c>
      <c r="BV1006" s="354">
        <v>290.11</v>
      </c>
      <c r="BW1006" s="354">
        <v>26.8</v>
      </c>
      <c r="BX1006" s="354">
        <v>42.21</v>
      </c>
      <c r="BY1006" s="354">
        <v>42.21</v>
      </c>
      <c r="BZ1006" s="354">
        <v>3.1848195588915176</v>
      </c>
      <c r="CA1006" s="354">
        <v>48.65</v>
      </c>
      <c r="CB1006" s="354">
        <v>0.49610046571570104</v>
      </c>
      <c r="CC1006" s="354">
        <v>5.6106203722055739</v>
      </c>
      <c r="CD1006" s="354">
        <v>0.95</v>
      </c>
      <c r="CE1006" s="354">
        <v>0.6</v>
      </c>
      <c r="CF1006" s="354">
        <v>8.6300000000000008</v>
      </c>
      <c r="CG1006" s="354">
        <v>7.16</v>
      </c>
      <c r="CH1006" s="353" t="s">
        <v>100</v>
      </c>
      <c r="CI1006" s="355">
        <v>3901.66</v>
      </c>
    </row>
    <row r="1007" spans="1:87" ht="13.5" thickBot="1">
      <c r="A1007" s="353" t="s">
        <v>2241</v>
      </c>
      <c r="B1007" s="353" t="s">
        <v>2242</v>
      </c>
      <c r="C1007" s="353" t="s">
        <v>96</v>
      </c>
      <c r="D1007" s="353" t="s">
        <v>273</v>
      </c>
      <c r="E1007" s="353" t="s">
        <v>513</v>
      </c>
      <c r="F1007" s="353" t="s">
        <v>99</v>
      </c>
      <c r="G1007" s="353">
        <v>12</v>
      </c>
      <c r="H1007" s="353">
        <v>202112</v>
      </c>
      <c r="I1007" s="353">
        <v>20221027</v>
      </c>
      <c r="J1007" s="353">
        <v>20230126</v>
      </c>
      <c r="K1007" s="354">
        <v>81341.03</v>
      </c>
      <c r="L1007" s="354">
        <v>528.49</v>
      </c>
      <c r="M1007" s="354">
        <v>154</v>
      </c>
      <c r="N1007" s="354">
        <v>0.62</v>
      </c>
      <c r="O1007" s="354">
        <v>6.09</v>
      </c>
      <c r="P1007" s="354">
        <v>6.6</v>
      </c>
      <c r="Q1007" s="354">
        <v>5.66</v>
      </c>
      <c r="R1007" s="354">
        <v>-3.28</v>
      </c>
      <c r="S1007" s="354">
        <v>0.5</v>
      </c>
      <c r="T1007" s="354">
        <v>0.14000000000000001</v>
      </c>
      <c r="U1007" s="354">
        <v>24.05</v>
      </c>
      <c r="V1007" s="354">
        <v>25.58</v>
      </c>
      <c r="W1007" s="354">
        <v>24.64</v>
      </c>
      <c r="X1007" s="354">
        <v>22.26</v>
      </c>
      <c r="Y1007" s="374">
        <f t="shared" si="34"/>
        <v>-3.6747458952306356E-2</v>
      </c>
      <c r="Z1007" s="374">
        <f t="shared" si="35"/>
        <v>-9.6590909090909061E-2</v>
      </c>
      <c r="AA1007" s="354">
        <v>13.26</v>
      </c>
      <c r="AB1007" s="354">
        <v>3.34</v>
      </c>
      <c r="AC1007" s="354">
        <v>21.98</v>
      </c>
      <c r="AD1007" s="354">
        <v>21.45</v>
      </c>
      <c r="AE1007" s="354">
        <v>23.74</v>
      </c>
      <c r="AF1007" s="354">
        <v>6.42</v>
      </c>
      <c r="AG1007" s="354">
        <v>227.73609314359641</v>
      </c>
      <c r="AH1007" s="354">
        <v>35.743855109961189</v>
      </c>
      <c r="AI1007" s="354">
        <v>13.531694695989652</v>
      </c>
      <c r="AJ1007" s="354">
        <v>3.5963777490297542</v>
      </c>
      <c r="AK1007" s="354">
        <v>39.157696940726574</v>
      </c>
      <c r="AL1007" s="354">
        <v>15.39</v>
      </c>
      <c r="AM1007" s="354">
        <v>5.83</v>
      </c>
      <c r="AN1007" s="354">
        <v>2.31</v>
      </c>
      <c r="AO1007" s="354">
        <v>2.693135139740968</v>
      </c>
      <c r="AP1007" s="354">
        <v>11.104333294296756</v>
      </c>
      <c r="AQ1007" s="354">
        <v>45.325000956022947</v>
      </c>
      <c r="AR1007" s="354">
        <v>170.53939208633091</v>
      </c>
      <c r="AS1007" s="354">
        <v>10.776196636481242</v>
      </c>
      <c r="AT1007" s="354">
        <v>90.59</v>
      </c>
      <c r="AU1007" s="354">
        <v>7.2</v>
      </c>
      <c r="AV1007" s="354">
        <v>-3.08</v>
      </c>
      <c r="AW1007" s="354">
        <v>35667</v>
      </c>
      <c r="AX1007" s="354">
        <v>36227.9</v>
      </c>
      <c r="AY1007" s="374">
        <v>-3.0761705481127204E-2</v>
      </c>
      <c r="AZ1007" s="374">
        <v>1.1966133584195673</v>
      </c>
      <c r="BA1007" s="374">
        <v>0.39015990159901598</v>
      </c>
      <c r="BB1007" s="374">
        <v>1.297486638171929</v>
      </c>
      <c r="BC1007" s="374">
        <v>0.39015990159901598</v>
      </c>
      <c r="BD1007" s="354">
        <v>27.99</v>
      </c>
      <c r="BE1007" s="374">
        <v>0.10767206541148459</v>
      </c>
      <c r="BF1007" s="374">
        <v>0.13063829787234044</v>
      </c>
      <c r="BG1007" s="354">
        <v>14.47</v>
      </c>
      <c r="BH1007" s="354">
        <v>15.68</v>
      </c>
      <c r="BI1007" s="354">
        <v>8.9</v>
      </c>
      <c r="BJ1007" s="354">
        <v>9.0399999999999991</v>
      </c>
      <c r="BK1007" s="374">
        <v>-0.73422562141491399</v>
      </c>
      <c r="BL1007" s="374">
        <v>-4.3626448534424003E-2</v>
      </c>
      <c r="BM1007" s="354">
        <v>1.31</v>
      </c>
      <c r="BN1007" s="354">
        <v>1.61</v>
      </c>
      <c r="BO1007" s="374">
        <v>0.18912341657618531</v>
      </c>
      <c r="BP1007" s="374">
        <v>6.7457782305020461E-2</v>
      </c>
      <c r="BQ1007" s="374">
        <v>6.7872831997088986E-3</v>
      </c>
      <c r="BR1007" s="354">
        <v>9494</v>
      </c>
      <c r="BS1007" s="354">
        <v>10733</v>
      </c>
      <c r="BT1007" s="354">
        <v>5362.28</v>
      </c>
      <c r="BU1007" s="354">
        <v>12777</v>
      </c>
      <c r="BV1007" s="354">
        <v>7005</v>
      </c>
      <c r="BW1007" s="354">
        <v>119.66</v>
      </c>
      <c r="BX1007" s="354">
        <v>15.69</v>
      </c>
      <c r="BY1007" s="354">
        <v>10.69</v>
      </c>
      <c r="BZ1007" s="354">
        <v>6.6223506743737959</v>
      </c>
      <c r="CA1007" s="354">
        <v>45.84</v>
      </c>
      <c r="CB1007" s="354">
        <v>0.67371820373013835</v>
      </c>
      <c r="CC1007" s="354">
        <v>1.5109497599250501</v>
      </c>
      <c r="CD1007" s="354">
        <v>0.85</v>
      </c>
      <c r="CE1007" s="354">
        <v>1.1399999999999999</v>
      </c>
      <c r="CF1007" s="354">
        <v>1.22</v>
      </c>
      <c r="CG1007" s="354">
        <v>0.49</v>
      </c>
      <c r="CH1007" s="353" t="s">
        <v>100</v>
      </c>
      <c r="CI1007" s="355">
        <v>12926</v>
      </c>
    </row>
    <row r="1008" spans="1:87" ht="13.5" thickBot="1">
      <c r="A1008" s="353" t="s">
        <v>2243</v>
      </c>
      <c r="B1008" s="353" t="s">
        <v>2244</v>
      </c>
      <c r="C1008" s="353" t="s">
        <v>96</v>
      </c>
      <c r="D1008" s="353" t="s">
        <v>97</v>
      </c>
      <c r="E1008" s="353" t="s">
        <v>1257</v>
      </c>
      <c r="F1008" s="353" t="s">
        <v>105</v>
      </c>
      <c r="G1008" s="353">
        <v>12</v>
      </c>
      <c r="H1008" s="353">
        <v>202112</v>
      </c>
      <c r="I1008" s="353">
        <v>20221020</v>
      </c>
      <c r="J1008" s="353">
        <v>20230202</v>
      </c>
      <c r="K1008" s="354">
        <v>26991.62</v>
      </c>
      <c r="L1008" s="354">
        <v>4.79</v>
      </c>
      <c r="M1008" s="354">
        <v>5635</v>
      </c>
      <c r="N1008" s="354">
        <v>0.9</v>
      </c>
      <c r="O1008" s="354">
        <v>0.1</v>
      </c>
      <c r="P1008" s="354">
        <v>0.14000000000000001</v>
      </c>
      <c r="Q1008" s="354">
        <v>0.08</v>
      </c>
      <c r="R1008" s="354">
        <v>0</v>
      </c>
      <c r="S1008" s="354">
        <v>10</v>
      </c>
      <c r="T1008" s="354">
        <v>12.32</v>
      </c>
      <c r="U1008" s="354">
        <v>0.44</v>
      </c>
      <c r="V1008" s="354">
        <v>0.4</v>
      </c>
      <c r="W1008" s="354">
        <v>0.42</v>
      </c>
      <c r="X1008" s="354">
        <v>0.46</v>
      </c>
      <c r="Y1008" s="374">
        <f t="shared" si="34"/>
        <v>4.9999999999999822E-2</v>
      </c>
      <c r="Z1008" s="374">
        <f t="shared" si="35"/>
        <v>9.5238095238095344E-2</v>
      </c>
      <c r="AA1008" s="354">
        <v>9.3699999999999992</v>
      </c>
      <c r="AB1008" s="354">
        <v>1.77</v>
      </c>
      <c r="AC1008" s="354">
        <v>10.89</v>
      </c>
      <c r="AD1008" s="354">
        <v>11.46</v>
      </c>
      <c r="AE1008" s="354">
        <v>10.5</v>
      </c>
      <c r="AF1008" s="354">
        <v>6.47</v>
      </c>
      <c r="AG1008" s="354">
        <v>4.2581233118697241</v>
      </c>
      <c r="AH1008" s="354">
        <v>0.31602422971323296</v>
      </c>
      <c r="AI1008" s="354">
        <v>0.24843213994951105</v>
      </c>
      <c r="AJ1008" s="354">
        <v>0.14766820666058517</v>
      </c>
      <c r="AK1008" s="354">
        <v>15.84134806712132</v>
      </c>
      <c r="AL1008" s="354">
        <v>7.15</v>
      </c>
      <c r="AM1008" s="354">
        <v>1.33</v>
      </c>
      <c r="AN1008" s="354">
        <v>1.04</v>
      </c>
      <c r="AO1008" s="354">
        <v>1.1081493529066846</v>
      </c>
      <c r="AP1008" s="354">
        <v>8.6379934541299388</v>
      </c>
      <c r="AQ1008" s="354">
        <v>18.993663998564251</v>
      </c>
      <c r="AR1008" s="354">
        <v>31.9543163647343</v>
      </c>
      <c r="AS1008" s="354">
        <v>1.7019295847366718</v>
      </c>
      <c r="AT1008" s="354">
        <v>3.59</v>
      </c>
      <c r="AU1008" s="354">
        <v>-0.45</v>
      </c>
      <c r="AV1008" s="354">
        <v>5.17</v>
      </c>
      <c r="AW1008" s="354">
        <v>26268.959999999999</v>
      </c>
      <c r="AX1008" s="354">
        <v>24867.08</v>
      </c>
      <c r="AY1008" s="374">
        <v>1.6016840563792788E-2</v>
      </c>
      <c r="AZ1008" s="374">
        <v>1.6450715421303657</v>
      </c>
      <c r="BA1008" s="374">
        <v>1.4384180790960452</v>
      </c>
      <c r="BB1008" s="374">
        <v>1.6744186046511629</v>
      </c>
      <c r="BC1008" s="374">
        <v>1.4384180790960452</v>
      </c>
      <c r="BD1008" s="354">
        <v>12.13</v>
      </c>
      <c r="BE1008" s="374">
        <v>7.4620211926888655E-2</v>
      </c>
      <c r="BF1008" s="374">
        <v>4.2770938933140233E-2</v>
      </c>
      <c r="BG1008" s="354">
        <v>9.73</v>
      </c>
      <c r="BH1008" s="354">
        <v>8.24</v>
      </c>
      <c r="BI1008" s="354">
        <v>5.44</v>
      </c>
      <c r="BJ1008" s="354">
        <v>4.16</v>
      </c>
      <c r="BK1008" s="374">
        <v>-0.40559942569992824</v>
      </c>
      <c r="BL1008" s="374">
        <v>-2.3663930306584018E-2</v>
      </c>
      <c r="BM1008" s="354">
        <v>1.1299999999999999</v>
      </c>
      <c r="BN1008" s="354">
        <v>1.32</v>
      </c>
      <c r="BO1008" s="374">
        <v>0.1317936920146727</v>
      </c>
      <c r="BP1008" s="374">
        <v>8.0300909595536263E-2</v>
      </c>
      <c r="BQ1008" s="374">
        <v>3.1893781136195502E-2</v>
      </c>
      <c r="BR1008" s="354">
        <v>2614.65</v>
      </c>
      <c r="BS1008" s="354">
        <v>3910.15</v>
      </c>
      <c r="BT1008" s="354">
        <v>3775.44</v>
      </c>
      <c r="BU1008" s="354">
        <v>5367.73</v>
      </c>
      <c r="BV1008" s="354">
        <v>1920.17</v>
      </c>
      <c r="BW1008" s="354">
        <v>166.63</v>
      </c>
      <c r="BX1008" s="354">
        <v>7.45</v>
      </c>
      <c r="BY1008" s="354">
        <v>9.56</v>
      </c>
      <c r="BZ1008" s="354">
        <v>-25.302325581395348</v>
      </c>
      <c r="CA1008" s="354">
        <v>18.87</v>
      </c>
      <c r="CB1008" s="354">
        <v>0.53814389697648379</v>
      </c>
      <c r="CC1008" s="354">
        <v>0.16225922298400261</v>
      </c>
      <c r="CD1008" s="354">
        <v>0.23</v>
      </c>
      <c r="CE1008" s="354">
        <v>1.6</v>
      </c>
      <c r="CF1008" s="354">
        <v>1.42</v>
      </c>
      <c r="CG1008" s="354">
        <v>0.91</v>
      </c>
      <c r="CH1008" s="353" t="s">
        <v>100</v>
      </c>
      <c r="CI1008" s="355">
        <v>20659.29</v>
      </c>
    </row>
    <row r="1009" spans="1:87" ht="13.5" thickBot="1">
      <c r="A1009" s="353" t="s">
        <v>2245</v>
      </c>
      <c r="B1009" s="353" t="s">
        <v>2245</v>
      </c>
      <c r="C1009" s="353" t="s">
        <v>96</v>
      </c>
      <c r="D1009" s="353" t="s">
        <v>176</v>
      </c>
      <c r="E1009" s="353" t="s">
        <v>378</v>
      </c>
      <c r="F1009" s="353" t="s">
        <v>105</v>
      </c>
      <c r="G1009" s="353">
        <v>12</v>
      </c>
      <c r="H1009" s="353">
        <v>202112</v>
      </c>
      <c r="I1009" s="353">
        <v>20221027</v>
      </c>
      <c r="J1009" s="353">
        <v>20230206</v>
      </c>
      <c r="K1009" s="354">
        <v>7973.94</v>
      </c>
      <c r="L1009" s="354">
        <v>20.3</v>
      </c>
      <c r="M1009" s="354">
        <v>393</v>
      </c>
      <c r="N1009" s="354">
        <v>1.86</v>
      </c>
      <c r="O1009" s="354">
        <v>0.15</v>
      </c>
      <c r="P1009" s="354">
        <v>0.23</v>
      </c>
      <c r="Q1009" s="354">
        <v>0.22</v>
      </c>
      <c r="R1009" s="354">
        <v>-46.67</v>
      </c>
      <c r="S1009" s="354">
        <v>260</v>
      </c>
      <c r="T1009" s="354">
        <v>-0.84</v>
      </c>
      <c r="U1009" s="354">
        <v>7.0000000000000007E-2</v>
      </c>
      <c r="V1009" s="354">
        <v>-0.53</v>
      </c>
      <c r="W1009" s="354">
        <v>0.43</v>
      </c>
      <c r="X1009" s="354">
        <v>1.1399999999999999</v>
      </c>
      <c r="Y1009" s="374">
        <f t="shared" si="34"/>
        <v>-1.8113207547169812</v>
      </c>
      <c r="Z1009" s="374">
        <f t="shared" si="35"/>
        <v>1.6511627906976742</v>
      </c>
      <c r="AA1009" s="354"/>
      <c r="AB1009" s="354"/>
      <c r="AC1009" s="354">
        <v>290</v>
      </c>
      <c r="AD1009" s="354">
        <v>46.94</v>
      </c>
      <c r="AE1009" s="354">
        <v>17.739999999999998</v>
      </c>
      <c r="AF1009" s="354"/>
      <c r="AG1009" s="354">
        <v>17.086956521739129</v>
      </c>
      <c r="AH1009" s="354">
        <v>2.0460358056265983E-2</v>
      </c>
      <c r="AI1009" s="354">
        <v>-0.75959079283887465</v>
      </c>
      <c r="AJ1009" s="354">
        <v>-1.3017902813299234</v>
      </c>
      <c r="AK1009" s="354">
        <v>-26.132491582491586</v>
      </c>
      <c r="AL1009" s="354">
        <v>67.349999999999994</v>
      </c>
      <c r="AM1009" s="354">
        <v>1.62</v>
      </c>
      <c r="AN1009" s="354">
        <v>1.19</v>
      </c>
      <c r="AO1009" s="354">
        <v>1.3657162101481817</v>
      </c>
      <c r="AP1009" s="354">
        <v>21.724642857142857</v>
      </c>
      <c r="AQ1009" s="354">
        <v>-30.72171717171717</v>
      </c>
      <c r="AR1009" s="354">
        <v>-17.926031434184676</v>
      </c>
      <c r="AS1009" s="354">
        <v>2.5524296675191818</v>
      </c>
      <c r="AT1009" s="354">
        <v>12.55</v>
      </c>
      <c r="AU1009" s="354">
        <v>-8.27</v>
      </c>
      <c r="AV1009" s="354">
        <v>-9.2899999999999991</v>
      </c>
      <c r="AW1009" s="354">
        <v>5524</v>
      </c>
      <c r="AX1009" s="354">
        <v>7105.86</v>
      </c>
      <c r="AY1009" s="374">
        <v>-9.2939244663382603E-2</v>
      </c>
      <c r="AZ1009" s="374">
        <v>0.90361919748229735</v>
      </c>
      <c r="BA1009" s="374">
        <v>0.94474226804123718</v>
      </c>
      <c r="BB1009" s="374">
        <v>0.90436934510566203</v>
      </c>
      <c r="BC1009" s="374">
        <v>0.94474226804123718</v>
      </c>
      <c r="BD1009" s="354">
        <v>0.54</v>
      </c>
      <c r="BE1009" s="374">
        <v>1.1578387010912962E-2</v>
      </c>
      <c r="BF1009" s="374">
        <v>8.6393088552915766E-4</v>
      </c>
      <c r="BG1009" s="354">
        <v>0.4</v>
      </c>
      <c r="BH1009" s="354">
        <v>-1.53</v>
      </c>
      <c r="BI1009" s="354">
        <v>0.28000000000000003</v>
      </c>
      <c r="BJ1009" s="354">
        <v>-1.1299999999999999</v>
      </c>
      <c r="BK1009" s="374">
        <v>0.71380471380471378</v>
      </c>
      <c r="BL1009" s="374">
        <v>-3.1731776680137706E-2</v>
      </c>
      <c r="BM1009" s="354">
        <v>0.99</v>
      </c>
      <c r="BN1009" s="354">
        <v>0.59</v>
      </c>
      <c r="BO1009" s="374">
        <v>9.7750000000000004</v>
      </c>
      <c r="BP1009" s="374">
        <v>1.0307485166884628E-3</v>
      </c>
      <c r="BQ1009" s="374">
        <v>-6.5581374374303433E-2</v>
      </c>
      <c r="BR1009" s="354">
        <v>-153</v>
      </c>
      <c r="BS1009" s="354">
        <v>153</v>
      </c>
      <c r="BT1009" s="354">
        <v>117.76</v>
      </c>
      <c r="BU1009" s="354">
        <v>1708</v>
      </c>
      <c r="BV1009" s="354">
        <v>-250</v>
      </c>
      <c r="BW1009" s="354">
        <v>90.17</v>
      </c>
      <c r="BX1009" s="354">
        <v>0.16</v>
      </c>
      <c r="BY1009" s="354">
        <v>0.4</v>
      </c>
      <c r="BZ1009" s="354">
        <v>1.5263157894736843</v>
      </c>
      <c r="CA1009" s="354">
        <v>25.86</v>
      </c>
      <c r="CB1009" s="354">
        <v>0.49492879827886488</v>
      </c>
      <c r="CC1009" s="354">
        <v>3.2452380952380953</v>
      </c>
      <c r="CD1009" s="354">
        <v>0.35</v>
      </c>
      <c r="CE1009" s="354">
        <v>2.2999999999999998</v>
      </c>
      <c r="CF1009" s="354">
        <v>1.87</v>
      </c>
      <c r="CG1009" s="354">
        <v>1.18</v>
      </c>
      <c r="CH1009" s="353" t="s">
        <v>100</v>
      </c>
      <c r="CI1009" s="355">
        <v>5064</v>
      </c>
    </row>
    <row r="1010" spans="1:87" ht="13.5" thickBot="1">
      <c r="A1010" s="353" t="s">
        <v>2246</v>
      </c>
      <c r="B1010" s="353" t="s">
        <v>2247</v>
      </c>
      <c r="C1010" s="353" t="s">
        <v>108</v>
      </c>
      <c r="D1010" s="353" t="s">
        <v>412</v>
      </c>
      <c r="E1010" s="353" t="s">
        <v>453</v>
      </c>
      <c r="F1010" s="353" t="s">
        <v>105</v>
      </c>
      <c r="G1010" s="353">
        <v>12</v>
      </c>
      <c r="H1010" s="353">
        <v>202112</v>
      </c>
      <c r="I1010" s="353">
        <v>20221025</v>
      </c>
      <c r="J1010" s="353">
        <v>20230208</v>
      </c>
      <c r="K1010" s="354">
        <v>6056.72</v>
      </c>
      <c r="L1010" s="354">
        <v>17.09</v>
      </c>
      <c r="M1010" s="354">
        <v>354</v>
      </c>
      <c r="N1010" s="354">
        <v>1.1499999999999999</v>
      </c>
      <c r="O1010" s="354">
        <v>0.73</v>
      </c>
      <c r="P1010" s="354">
        <v>0.28999999999999998</v>
      </c>
      <c r="Q1010" s="354">
        <v>0.11</v>
      </c>
      <c r="R1010" s="354">
        <v>12.33</v>
      </c>
      <c r="S1010" s="354">
        <v>260</v>
      </c>
      <c r="T1010" s="354">
        <v>148.24</v>
      </c>
      <c r="U1010" s="354">
        <v>1.61</v>
      </c>
      <c r="V1010" s="354">
        <v>1.1200000000000001</v>
      </c>
      <c r="W1010" s="354">
        <v>1.37</v>
      </c>
      <c r="X1010" s="354">
        <v>1.68</v>
      </c>
      <c r="Y1010" s="374">
        <f t="shared" si="34"/>
        <v>0.22321428571428559</v>
      </c>
      <c r="Z1010" s="374">
        <f t="shared" si="35"/>
        <v>0.22627737226277356</v>
      </c>
      <c r="AA1010" s="354"/>
      <c r="AB1010" s="354">
        <v>12.31</v>
      </c>
      <c r="AC1010" s="354">
        <v>10.61</v>
      </c>
      <c r="AD1010" s="354">
        <v>12.47</v>
      </c>
      <c r="AE1010" s="354">
        <v>10.16</v>
      </c>
      <c r="AF1010" s="354">
        <v>1.01</v>
      </c>
      <c r="AG1010" s="354">
        <v>16.439156558533146</v>
      </c>
      <c r="AH1010" s="354">
        <v>1.7024992947813822</v>
      </c>
      <c r="AI1010" s="354">
        <v>1.3147757404795486</v>
      </c>
      <c r="AJ1010" s="354">
        <v>1.502033850493653</v>
      </c>
      <c r="AK1010" s="354">
        <v>12.716997648512727</v>
      </c>
      <c r="AL1010" s="354">
        <v>9.24</v>
      </c>
      <c r="AM1010" s="354">
        <v>3.08</v>
      </c>
      <c r="AN1010" s="354">
        <v>1.04</v>
      </c>
      <c r="AO1010" s="354">
        <v>1.4469312922241282</v>
      </c>
      <c r="AP1010" s="354">
        <v>8.760546728088384</v>
      </c>
      <c r="AQ1010" s="354">
        <v>18.091549235337531</v>
      </c>
      <c r="AR1010" s="354">
        <v>15.836081213812584</v>
      </c>
      <c r="AS1010" s="354">
        <v>0.98440056417489419</v>
      </c>
      <c r="AT1010" s="354">
        <v>5.55</v>
      </c>
      <c r="AU1010" s="354">
        <v>4.5599999999999996</v>
      </c>
      <c r="AV1010" s="354">
        <v>19.07</v>
      </c>
      <c r="AW1010" s="354">
        <v>5457.7</v>
      </c>
      <c r="AX1010" s="354">
        <v>5700.38</v>
      </c>
      <c r="AY1010" s="374">
        <v>0.1906860456491101</v>
      </c>
      <c r="AZ1010" s="374">
        <v>6.1311242379252615</v>
      </c>
      <c r="BA1010" s="374">
        <v>0.91543904328078041</v>
      </c>
      <c r="BB1010" s="374">
        <v>3.7681335880083841E-3</v>
      </c>
      <c r="BC1010" s="374">
        <v>0.91543904328078041</v>
      </c>
      <c r="BD1010" s="354">
        <v>33.42</v>
      </c>
      <c r="BE1010" s="374">
        <v>0.17457143873365569</v>
      </c>
      <c r="BF1010" s="374">
        <v>9.9891888170129478E-2</v>
      </c>
      <c r="BG1010" s="354">
        <v>14</v>
      </c>
      <c r="BH1010" s="354">
        <v>0.38</v>
      </c>
      <c r="BI1010" s="354">
        <v>9.1300000000000008</v>
      </c>
      <c r="BJ1010" s="354">
        <v>0.15</v>
      </c>
      <c r="BK1010" s="374">
        <v>-0.10036516709290948</v>
      </c>
      <c r="BL1010" s="374">
        <v>-8.0270351105353917E-3</v>
      </c>
      <c r="BM1010" s="354">
        <v>0</v>
      </c>
      <c r="BN1010" s="354">
        <v>0.52</v>
      </c>
      <c r="BO1010" s="374">
        <v>0</v>
      </c>
      <c r="BP1010" s="374">
        <v>0.10182412050127884</v>
      </c>
      <c r="BQ1010" s="374">
        <v>8.9834560436223274E-2</v>
      </c>
      <c r="BR1010" s="354">
        <v>724.7</v>
      </c>
      <c r="BS1010" s="354">
        <v>909.01</v>
      </c>
      <c r="BT1010" s="354">
        <v>647.83000000000004</v>
      </c>
      <c r="BU1010" s="354">
        <v>2570.9899999999998</v>
      </c>
      <c r="BV1010" s="354">
        <v>902.99</v>
      </c>
      <c r="BW1010" s="354">
        <v>630.70000000000005</v>
      </c>
      <c r="BX1010" s="354">
        <v>10.36</v>
      </c>
      <c r="BY1010" s="354">
        <v>9.8699999999999992</v>
      </c>
      <c r="BZ1010" s="354">
        <v>6.4250784312250317</v>
      </c>
      <c r="CA1010" s="354">
        <v>54.16</v>
      </c>
      <c r="CB1010" s="354">
        <v>0.6958239379732305</v>
      </c>
      <c r="CC1010" s="354">
        <v>2.6025416456282739</v>
      </c>
      <c r="CD1010" s="354">
        <v>1.18</v>
      </c>
      <c r="CE1010" s="354">
        <v>1.96</v>
      </c>
      <c r="CF1010" s="354">
        <v>1.31</v>
      </c>
      <c r="CG1010" s="354">
        <v>0.64</v>
      </c>
      <c r="CH1010" s="353" t="s">
        <v>100</v>
      </c>
      <c r="CI1010" s="355">
        <v>1568.85</v>
      </c>
    </row>
    <row r="1011" spans="1:87" ht="13.5" thickBot="1">
      <c r="A1011" s="353" t="s">
        <v>2248</v>
      </c>
      <c r="B1011" s="353" t="s">
        <v>2249</v>
      </c>
      <c r="C1011" s="353" t="s">
        <v>96</v>
      </c>
      <c r="D1011" s="353" t="s">
        <v>97</v>
      </c>
      <c r="E1011" s="353" t="s">
        <v>420</v>
      </c>
      <c r="F1011" s="353" t="s">
        <v>99</v>
      </c>
      <c r="G1011" s="353">
        <v>12</v>
      </c>
      <c r="H1011" s="353">
        <v>202112</v>
      </c>
      <c r="I1011" s="353">
        <v>20221026</v>
      </c>
      <c r="J1011" s="353">
        <v>20230125</v>
      </c>
      <c r="K1011" s="354">
        <v>80929.279999999999</v>
      </c>
      <c r="L1011" s="354">
        <v>400.64</v>
      </c>
      <c r="M1011" s="354">
        <v>202</v>
      </c>
      <c r="N1011" s="354">
        <v>0.97</v>
      </c>
      <c r="O1011" s="354">
        <v>1.85</v>
      </c>
      <c r="P1011" s="354">
        <v>2</v>
      </c>
      <c r="Q1011" s="354">
        <v>2.0499999999999998</v>
      </c>
      <c r="R1011" s="354">
        <v>5.95</v>
      </c>
      <c r="S1011" s="354">
        <v>5.88</v>
      </c>
      <c r="T1011" s="354">
        <v>4.07</v>
      </c>
      <c r="U1011" s="354">
        <v>1.46</v>
      </c>
      <c r="V1011" s="354">
        <v>5.92</v>
      </c>
      <c r="W1011" s="354">
        <v>7.32</v>
      </c>
      <c r="X1011" s="354">
        <v>9</v>
      </c>
      <c r="Y1011" s="374">
        <f t="shared" si="34"/>
        <v>0.23648648648648662</v>
      </c>
      <c r="Z1011" s="374">
        <f t="shared" si="35"/>
        <v>0.22950819672131151</v>
      </c>
      <c r="AA1011" s="354">
        <v>103.86</v>
      </c>
      <c r="AB1011" s="354">
        <v>28.18</v>
      </c>
      <c r="AC1011" s="354">
        <v>59.18</v>
      </c>
      <c r="AD1011" s="354">
        <v>54.73</v>
      </c>
      <c r="AE1011" s="354">
        <v>44.54</v>
      </c>
      <c r="AF1011" s="354">
        <v>1.94</v>
      </c>
      <c r="AG1011" s="354">
        <v>34.25247524752475</v>
      </c>
      <c r="AH1011" s="354">
        <v>0.99504950495049505</v>
      </c>
      <c r="AI1011" s="354">
        <v>11.905940594059404</v>
      </c>
      <c r="AJ1011" s="354">
        <v>9.3663366336633658</v>
      </c>
      <c r="AK1011" s="354">
        <v>33.123800415800417</v>
      </c>
      <c r="AL1011" s="354">
        <v>73.790000000000006</v>
      </c>
      <c r="AM1011" s="354">
        <v>17.89</v>
      </c>
      <c r="AN1011" s="354">
        <v>11.7</v>
      </c>
      <c r="AO1011" s="354">
        <v>11.640372886255239</v>
      </c>
      <c r="AP1011" s="354">
        <v>112.48567039106145</v>
      </c>
      <c r="AQ1011" s="354">
        <v>33.488457380457383</v>
      </c>
      <c r="AR1011" s="354">
        <v>42.568572938689215</v>
      </c>
      <c r="AS1011" s="354">
        <v>19.584158415841586</v>
      </c>
      <c r="AT1011" s="354">
        <v>22.39</v>
      </c>
      <c r="AU1011" s="354">
        <v>31</v>
      </c>
      <c r="AV1011" s="354">
        <v>30.46</v>
      </c>
      <c r="AW1011" s="354">
        <v>5896</v>
      </c>
      <c r="AX1011" s="354">
        <v>7238.88</v>
      </c>
      <c r="AY1011" s="374">
        <v>0.30457370797197203</v>
      </c>
      <c r="AZ1011" s="374">
        <v>0.94087913386158994</v>
      </c>
      <c r="BA1011" s="374">
        <v>0.29234699265323361</v>
      </c>
      <c r="BB1011" s="374">
        <v>0.90163934426229497</v>
      </c>
      <c r="BC1011" s="374">
        <v>0.29234699265323361</v>
      </c>
      <c r="BD1011" s="354">
        <v>7.22</v>
      </c>
      <c r="BE1011" s="374">
        <v>3.5211267605633804E-2</v>
      </c>
      <c r="BF1011" s="374">
        <v>1.84878587196468E-2</v>
      </c>
      <c r="BG1011" s="354">
        <v>5.3</v>
      </c>
      <c r="BH1011" s="354">
        <v>3.35</v>
      </c>
      <c r="BI1011" s="354">
        <v>2.69</v>
      </c>
      <c r="BJ1011" s="354">
        <v>1.67</v>
      </c>
      <c r="BK1011" s="374">
        <v>-0.21330561330561332</v>
      </c>
      <c r="BL1011" s="374">
        <v>-7.414366237895649E-2</v>
      </c>
      <c r="BM1011" s="354">
        <v>0</v>
      </c>
      <c r="BN1011" s="354">
        <v>0</v>
      </c>
      <c r="BO1011" s="374">
        <v>0</v>
      </c>
      <c r="BP1011" s="374">
        <v>2.5231369144470802E-3</v>
      </c>
      <c r="BQ1011" s="374">
        <v>2.375012458773073E-2</v>
      </c>
      <c r="BR1011" s="354">
        <v>277</v>
      </c>
      <c r="BS1011" s="354">
        <v>1050</v>
      </c>
      <c r="BT1011" s="354">
        <v>1080.51</v>
      </c>
      <c r="BU1011" s="354">
        <v>1484</v>
      </c>
      <c r="BV1011" s="354">
        <v>230</v>
      </c>
      <c r="BW1011" s="354">
        <v>93.28</v>
      </c>
      <c r="BX1011" s="354">
        <v>2.9</v>
      </c>
      <c r="BY1011" s="354">
        <v>4.28</v>
      </c>
      <c r="BZ1011" s="354">
        <v>8.7037037037037042</v>
      </c>
      <c r="CA1011" s="354">
        <v>24.72</v>
      </c>
      <c r="CB1011" s="354">
        <v>0.59274266162434719</v>
      </c>
      <c r="CC1011" s="354">
        <v>1.2248603351955307</v>
      </c>
      <c r="CD1011" s="354">
        <v>0.33</v>
      </c>
      <c r="CE1011" s="354">
        <v>1.24</v>
      </c>
      <c r="CF1011" s="354">
        <v>1.05</v>
      </c>
      <c r="CG1011" s="354">
        <v>0.77</v>
      </c>
      <c r="CH1011" s="353" t="s">
        <v>100</v>
      </c>
      <c r="CI1011" s="355">
        <v>3695</v>
      </c>
    </row>
    <row r="1012" spans="1:87" ht="13.5" thickBot="1">
      <c r="A1012" s="353" t="s">
        <v>2250</v>
      </c>
      <c r="B1012" s="353" t="s">
        <v>2251</v>
      </c>
      <c r="C1012" s="353" t="s">
        <v>96</v>
      </c>
      <c r="D1012" s="353" t="s">
        <v>208</v>
      </c>
      <c r="E1012" s="353" t="s">
        <v>209</v>
      </c>
      <c r="F1012" s="353" t="s">
        <v>99</v>
      </c>
      <c r="G1012" s="353">
        <v>12</v>
      </c>
      <c r="H1012" s="353">
        <v>202112</v>
      </c>
      <c r="I1012" s="353">
        <v>20221107</v>
      </c>
      <c r="J1012" s="353">
        <v>20230223</v>
      </c>
      <c r="K1012" s="354">
        <v>7337.74</v>
      </c>
      <c r="L1012" s="354">
        <v>31.85</v>
      </c>
      <c r="M1012" s="354">
        <v>230</v>
      </c>
      <c r="N1012" s="354">
        <v>0.85</v>
      </c>
      <c r="O1012" s="354">
        <v>0.64</v>
      </c>
      <c r="P1012" s="354">
        <v>1.46</v>
      </c>
      <c r="Q1012" s="354">
        <v>-0.11</v>
      </c>
      <c r="R1012" s="354">
        <v>-54.69</v>
      </c>
      <c r="S1012" s="354">
        <v>6.45</v>
      </c>
      <c r="T1012" s="354">
        <v>-18.8</v>
      </c>
      <c r="U1012" s="354">
        <v>-0.1</v>
      </c>
      <c r="V1012" s="354">
        <v>4.32</v>
      </c>
      <c r="W1012" s="354">
        <v>11.23</v>
      </c>
      <c r="X1012" s="354">
        <v>4.63</v>
      </c>
      <c r="Y1012" s="374">
        <f t="shared" si="34"/>
        <v>1.5995370370370368</v>
      </c>
      <c r="Z1012" s="374">
        <f t="shared" si="35"/>
        <v>-0.58771148708815679</v>
      </c>
      <c r="AA1012" s="354">
        <v>35.92</v>
      </c>
      <c r="AB1012" s="354">
        <v>12.08</v>
      </c>
      <c r="AC1012" s="354"/>
      <c r="AD1012" s="354">
        <v>2.84</v>
      </c>
      <c r="AE1012" s="354">
        <v>6.88</v>
      </c>
      <c r="AF1012" s="354">
        <v>0.23</v>
      </c>
      <c r="AG1012" s="354">
        <v>130.78297872340426</v>
      </c>
      <c r="AH1012" s="354">
        <v>8.0382978723404257</v>
      </c>
      <c r="AI1012" s="354">
        <v>1.6851063829787234</v>
      </c>
      <c r="AJ1012" s="354">
        <v>0.40851063829787232</v>
      </c>
      <c r="AK1012" s="354">
        <v>18.426136363636363</v>
      </c>
      <c r="AL1012" s="354">
        <v>2.68</v>
      </c>
      <c r="AM1012" s="354">
        <v>1.46</v>
      </c>
      <c r="AN1012" s="354">
        <v>0.24</v>
      </c>
      <c r="AO1012" s="354">
        <v>0.49712858723238101</v>
      </c>
      <c r="AP1012" s="354">
        <v>4.0678248136315229</v>
      </c>
      <c r="AQ1012" s="354">
        <v>38.582702020202021</v>
      </c>
      <c r="AR1012" s="354">
        <v>159.15364583333334</v>
      </c>
      <c r="AS1012" s="354">
        <v>1.4170212765957446</v>
      </c>
      <c r="AT1012" s="354">
        <v>21.82</v>
      </c>
      <c r="AU1012" s="354">
        <v>26.38</v>
      </c>
      <c r="AV1012" s="354">
        <v>196.81</v>
      </c>
      <c r="AW1012" s="354">
        <v>26989</v>
      </c>
      <c r="AX1012" s="354">
        <v>32409.65</v>
      </c>
      <c r="AY1012" s="374">
        <v>1.968107335312878</v>
      </c>
      <c r="AZ1012" s="374">
        <v>3.2882352941176469</v>
      </c>
      <c r="BA1012" s="374">
        <v>2.0235294117647058</v>
      </c>
      <c r="BB1012" s="374">
        <v>3.2932692307692304</v>
      </c>
      <c r="BC1012" s="374">
        <v>2.0235294117647058</v>
      </c>
      <c r="BD1012" s="354">
        <v>-0.66</v>
      </c>
      <c r="BE1012" s="374">
        <v>0.15975834871622754</v>
      </c>
      <c r="BF1012" s="374">
        <v>6.2933102345415784E-2</v>
      </c>
      <c r="BG1012" s="354">
        <v>-0.25</v>
      </c>
      <c r="BH1012" s="354">
        <v>10</v>
      </c>
      <c r="BI1012" s="354">
        <v>-0.11</v>
      </c>
      <c r="BJ1012" s="354">
        <v>5.48</v>
      </c>
      <c r="BK1012" s="374">
        <v>-0.75757575757575757</v>
      </c>
      <c r="BL1012" s="374">
        <v>-9.7611765471464843E-3</v>
      </c>
      <c r="BM1012" s="354">
        <v>4.4000000000000004</v>
      </c>
      <c r="BN1012" s="354">
        <v>2.09</v>
      </c>
      <c r="BO1012" s="374">
        <v>0.17416622551614611</v>
      </c>
      <c r="BP1012" s="374">
        <v>0.25888237914139856</v>
      </c>
      <c r="BQ1012" s="374">
        <v>1.3156542296227772E-2</v>
      </c>
      <c r="BR1012" s="354">
        <v>3344</v>
      </c>
      <c r="BS1012" s="354">
        <v>4376</v>
      </c>
      <c r="BT1012" s="354">
        <v>2910.3</v>
      </c>
      <c r="BU1012" s="354">
        <v>7966</v>
      </c>
      <c r="BV1012" s="354">
        <v>2187</v>
      </c>
      <c r="BW1012" s="354">
        <v>328.82</v>
      </c>
      <c r="BX1012" s="354">
        <v>6.15</v>
      </c>
      <c r="BY1012" s="354">
        <v>-0.1</v>
      </c>
      <c r="BZ1012" s="354">
        <v>6.7358490566037732</v>
      </c>
      <c r="CA1012" s="354">
        <v>60.85</v>
      </c>
      <c r="CB1012" s="354">
        <v>0.84089569829110189</v>
      </c>
      <c r="CC1012" s="354">
        <v>2.1251331203407879</v>
      </c>
      <c r="CD1012" s="354">
        <v>1.55</v>
      </c>
      <c r="CE1012" s="354">
        <v>1.32</v>
      </c>
      <c r="CF1012" s="354">
        <v>1.31</v>
      </c>
      <c r="CG1012" s="354">
        <v>0.81</v>
      </c>
      <c r="CH1012" s="353" t="s">
        <v>100</v>
      </c>
      <c r="CI1012" s="355">
        <v>3600</v>
      </c>
    </row>
    <row r="1013" spans="1:87" ht="13.5" thickBot="1">
      <c r="A1013" s="353" t="s">
        <v>2252</v>
      </c>
      <c r="B1013" s="353" t="s">
        <v>2253</v>
      </c>
      <c r="C1013" s="353" t="s">
        <v>96</v>
      </c>
      <c r="D1013" s="353" t="s">
        <v>123</v>
      </c>
      <c r="E1013" s="353" t="s">
        <v>344</v>
      </c>
      <c r="F1013" s="353" t="s">
        <v>105</v>
      </c>
      <c r="G1013" s="353">
        <v>12</v>
      </c>
      <c r="H1013" s="353">
        <v>202112</v>
      </c>
      <c r="I1013" s="353">
        <v>20221102</v>
      </c>
      <c r="J1013" s="353">
        <v>20230228</v>
      </c>
      <c r="K1013" s="354">
        <v>3450.16</v>
      </c>
      <c r="L1013" s="354">
        <v>37.97</v>
      </c>
      <c r="M1013" s="354">
        <v>91</v>
      </c>
      <c r="N1013" s="354">
        <v>0.66</v>
      </c>
      <c r="O1013" s="354">
        <v>0.73</v>
      </c>
      <c r="P1013" s="354">
        <v>0.71</v>
      </c>
      <c r="Q1013" s="354">
        <v>0.71</v>
      </c>
      <c r="R1013" s="354">
        <v>-1.37</v>
      </c>
      <c r="S1013" s="354">
        <v>0</v>
      </c>
      <c r="T1013" s="354">
        <v>1.26</v>
      </c>
      <c r="U1013" s="354">
        <v>2.75</v>
      </c>
      <c r="V1013" s="354">
        <v>2.2200000000000002</v>
      </c>
      <c r="W1013" s="354">
        <v>2.82</v>
      </c>
      <c r="X1013" s="354">
        <v>2.95</v>
      </c>
      <c r="Y1013" s="374">
        <f t="shared" si="34"/>
        <v>0.27027027027027017</v>
      </c>
      <c r="Z1013" s="374">
        <f t="shared" si="35"/>
        <v>4.6099290780142077E-2</v>
      </c>
      <c r="AA1013" s="354">
        <v>17.04</v>
      </c>
      <c r="AB1013" s="354">
        <v>7.2</v>
      </c>
      <c r="AC1013" s="354">
        <v>13.81</v>
      </c>
      <c r="AD1013" s="354">
        <v>13.47</v>
      </c>
      <c r="AE1013" s="354">
        <v>12.86</v>
      </c>
      <c r="AF1013" s="354">
        <v>1.87</v>
      </c>
      <c r="AG1013" s="354">
        <v>8.3790163002481659</v>
      </c>
      <c r="AH1013" s="354">
        <v>0.96103683134545359</v>
      </c>
      <c r="AI1013" s="354">
        <v>4.8391402739666125</v>
      </c>
      <c r="AJ1013" s="354">
        <v>4.3785571383279951</v>
      </c>
      <c r="AK1013" s="354">
        <v>7.5550610088084929</v>
      </c>
      <c r="AL1013" s="354">
        <v>12.7</v>
      </c>
      <c r="AM1013" s="354">
        <v>1.58</v>
      </c>
      <c r="AN1013" s="354">
        <v>4.5</v>
      </c>
      <c r="AO1013" s="354">
        <v>4.3501824155149089</v>
      </c>
      <c r="AP1013" s="354">
        <v>8.0632767831447385</v>
      </c>
      <c r="AQ1013" s="354">
        <v>7.5323812299357717</v>
      </c>
      <c r="AR1013" s="354">
        <v>8.3247170739380447</v>
      </c>
      <c r="AS1013" s="354">
        <v>0.36515398322965748</v>
      </c>
      <c r="AT1013" s="354">
        <v>24.1</v>
      </c>
      <c r="AU1013" s="354">
        <v>21.96</v>
      </c>
      <c r="AV1013" s="354">
        <v>35.5</v>
      </c>
      <c r="AW1013" s="354">
        <v>585.66999999999996</v>
      </c>
      <c r="AX1013" s="354">
        <v>795.87</v>
      </c>
      <c r="AY1013" s="374">
        <v>0.35502357584759686</v>
      </c>
      <c r="AZ1013" s="374">
        <v>1.1652986072538007</v>
      </c>
      <c r="BA1013" s="374">
        <v>0.4834754000299088</v>
      </c>
      <c r="BB1013" s="374">
        <v>1.9842151567724529</v>
      </c>
      <c r="BC1013" s="374">
        <v>0.4834754000299088</v>
      </c>
      <c r="BD1013" s="354">
        <v>4.33</v>
      </c>
      <c r="BE1013" s="374">
        <v>1.0426885580132928E-2</v>
      </c>
      <c r="BF1013" s="374">
        <v>1.4497163300920985E-2</v>
      </c>
      <c r="BG1013" s="354">
        <v>1.74</v>
      </c>
      <c r="BH1013" s="354">
        <v>1.06</v>
      </c>
      <c r="BI1013" s="354">
        <v>1.7</v>
      </c>
      <c r="BJ1013" s="354">
        <v>1.02</v>
      </c>
      <c r="BK1013" s="374">
        <v>-9.5178711416249284E-2</v>
      </c>
      <c r="BL1013" s="374">
        <v>-5.4968640605816264E-2</v>
      </c>
      <c r="BM1013" s="354">
        <v>5.79</v>
      </c>
      <c r="BN1013" s="354">
        <v>3.88</v>
      </c>
      <c r="BO1013" s="374">
        <v>2.2371671197970588</v>
      </c>
      <c r="BP1013" s="374">
        <v>2.6286565408792498E-2</v>
      </c>
      <c r="BQ1013" s="374">
        <v>0.11976359787549221</v>
      </c>
      <c r="BR1013" s="354">
        <v>220.69</v>
      </c>
      <c r="BS1013" s="354">
        <v>381.73</v>
      </c>
      <c r="BT1013" s="354">
        <v>266.3</v>
      </c>
      <c r="BU1013" s="354">
        <v>2940.93</v>
      </c>
      <c r="BV1013" s="354">
        <v>105.25</v>
      </c>
      <c r="BW1013" s="354">
        <v>116.53</v>
      </c>
      <c r="BX1013" s="354">
        <v>12.78</v>
      </c>
      <c r="BY1013" s="354">
        <v>12.78</v>
      </c>
      <c r="BZ1013" s="354">
        <v>0.65523795599093504</v>
      </c>
      <c r="CA1013" s="354">
        <v>58.87</v>
      </c>
      <c r="CB1013" s="354">
        <v>0.59809559713826688</v>
      </c>
      <c r="CC1013" s="354">
        <v>-2.427828980621383E-2</v>
      </c>
      <c r="CD1013" s="354">
        <v>1.58</v>
      </c>
      <c r="CE1013" s="354">
        <v>0.4</v>
      </c>
      <c r="CF1013" s="354">
        <v>0.47</v>
      </c>
      <c r="CG1013" s="354">
        <v>0.47</v>
      </c>
      <c r="CH1013" s="353">
        <v>218.42</v>
      </c>
      <c r="CI1013" s="355">
        <v>2264.04</v>
      </c>
    </row>
    <row r="1014" spans="1:87" ht="13.5" thickBot="1">
      <c r="A1014" s="353" t="s">
        <v>2254</v>
      </c>
      <c r="B1014" s="353" t="s">
        <v>2255</v>
      </c>
      <c r="C1014" s="353" t="s">
        <v>96</v>
      </c>
      <c r="D1014" s="353" t="s">
        <v>109</v>
      </c>
      <c r="E1014" s="353" t="s">
        <v>938</v>
      </c>
      <c r="F1014" s="353" t="s">
        <v>99</v>
      </c>
      <c r="G1014" s="353">
        <v>12</v>
      </c>
      <c r="H1014" s="353">
        <v>202112</v>
      </c>
      <c r="I1014" s="353">
        <v>20221026</v>
      </c>
      <c r="J1014" s="353">
        <v>20230125</v>
      </c>
      <c r="K1014" s="354">
        <v>58408.72</v>
      </c>
      <c r="L1014" s="354">
        <v>252.29</v>
      </c>
      <c r="M1014" s="354">
        <v>232</v>
      </c>
      <c r="N1014" s="354">
        <v>1.33</v>
      </c>
      <c r="O1014" s="354">
        <v>3.64</v>
      </c>
      <c r="P1014" s="354">
        <v>3.41</v>
      </c>
      <c r="Q1014" s="354">
        <v>3.38</v>
      </c>
      <c r="R1014" s="354">
        <v>12.64</v>
      </c>
      <c r="S1014" s="354">
        <v>0.28999999999999998</v>
      </c>
      <c r="T1014" s="354">
        <v>4.0599999999999996</v>
      </c>
      <c r="U1014" s="354">
        <v>13.6</v>
      </c>
      <c r="V1014" s="354">
        <v>12</v>
      </c>
      <c r="W1014" s="354">
        <v>13.79</v>
      </c>
      <c r="X1014" s="354">
        <v>14.04</v>
      </c>
      <c r="Y1014" s="374">
        <f t="shared" si="34"/>
        <v>0.14916666666666667</v>
      </c>
      <c r="Z1014" s="374">
        <f t="shared" si="35"/>
        <v>1.8129079042784602E-2</v>
      </c>
      <c r="AA1014" s="354">
        <v>11.41</v>
      </c>
      <c r="AB1014" s="354">
        <v>8.9600000000000009</v>
      </c>
      <c r="AC1014" s="354">
        <v>18.55</v>
      </c>
      <c r="AD1014" s="354">
        <v>18.29</v>
      </c>
      <c r="AE1014" s="354">
        <v>17.97</v>
      </c>
      <c r="AF1014" s="354">
        <v>2.04</v>
      </c>
      <c r="AG1014" s="354">
        <v>53.00171526586621</v>
      </c>
      <c r="AH1014" s="354">
        <v>13.893653516295023</v>
      </c>
      <c r="AI1014" s="354">
        <v>18.722126929674101</v>
      </c>
      <c r="AJ1014" s="354">
        <v>11.316466552315608</v>
      </c>
      <c r="AK1014" s="354">
        <v>13.385231333027942</v>
      </c>
      <c r="AL1014" s="354">
        <v>14.67</v>
      </c>
      <c r="AM1014" s="354">
        <v>4.4800000000000004</v>
      </c>
      <c r="AN1014" s="354">
        <v>4.7300000000000004</v>
      </c>
      <c r="AO1014" s="354">
        <v>5.8490226537216827</v>
      </c>
      <c r="AP1014" s="354">
        <v>12.115622590916708</v>
      </c>
      <c r="AQ1014" s="354">
        <v>16.558387540082457</v>
      </c>
      <c r="AR1014" s="354">
        <v>27.39443728685108</v>
      </c>
      <c r="AS1014" s="354">
        <v>5.2058319039451115</v>
      </c>
      <c r="AT1014" s="354">
        <v>56.26</v>
      </c>
      <c r="AU1014" s="354">
        <v>0.42</v>
      </c>
      <c r="AV1014" s="354">
        <v>13.82</v>
      </c>
      <c r="AW1014" s="354">
        <v>11142</v>
      </c>
      <c r="AX1014" s="354">
        <v>12676.13</v>
      </c>
      <c r="AY1014" s="374">
        <v>0.13821636530799877</v>
      </c>
      <c r="AZ1014" s="374">
        <v>0.4927968206656731</v>
      </c>
      <c r="BA1014" s="374">
        <v>0.48134576948700863</v>
      </c>
      <c r="BB1014" s="374">
        <v>0.56696524844704166</v>
      </c>
      <c r="BC1014" s="374">
        <v>0.48134576948700863</v>
      </c>
      <c r="BD1014" s="354">
        <v>24.32</v>
      </c>
      <c r="BE1014" s="374">
        <v>0.13030020817355101</v>
      </c>
      <c r="BF1014" s="374">
        <v>8.2430163333842163E-2</v>
      </c>
      <c r="BG1014" s="354">
        <v>11.87</v>
      </c>
      <c r="BH1014" s="354">
        <v>10.02</v>
      </c>
      <c r="BI1014" s="354">
        <v>8.2799999999999994</v>
      </c>
      <c r="BJ1014" s="354">
        <v>7.06</v>
      </c>
      <c r="BK1014" s="374">
        <v>-0.3955565735226752</v>
      </c>
      <c r="BL1014" s="374">
        <v>-0.13972491909385112</v>
      </c>
      <c r="BM1014" s="354">
        <v>1.97</v>
      </c>
      <c r="BN1014" s="354">
        <v>1.85</v>
      </c>
      <c r="BO1014" s="374">
        <v>0.35699753086419755</v>
      </c>
      <c r="BP1014" s="374">
        <v>5.5441554334776634E-2</v>
      </c>
      <c r="BQ1014" s="374">
        <v>4.5157488237492452E-2</v>
      </c>
      <c r="BR1014" s="354">
        <v>4524</v>
      </c>
      <c r="BS1014" s="354">
        <v>5705</v>
      </c>
      <c r="BT1014" s="354">
        <v>4186</v>
      </c>
      <c r="BU1014" s="354">
        <v>13287</v>
      </c>
      <c r="BV1014" s="354">
        <v>3005</v>
      </c>
      <c r="BW1014" s="354">
        <v>49.28</v>
      </c>
      <c r="BX1014" s="354">
        <v>26.21</v>
      </c>
      <c r="BY1014" s="354">
        <v>26.21</v>
      </c>
      <c r="BZ1014" s="354">
        <v>6.9955882352941172</v>
      </c>
      <c r="CA1014" s="354">
        <v>52.62</v>
      </c>
      <c r="CB1014" s="354">
        <v>0.66865109652470356</v>
      </c>
      <c r="CC1014" s="354">
        <v>2.3217697335344396</v>
      </c>
      <c r="CD1014" s="354">
        <v>1.1100000000000001</v>
      </c>
      <c r="CE1014" s="354">
        <v>0.97</v>
      </c>
      <c r="CF1014" s="354">
        <v>0.77</v>
      </c>
      <c r="CG1014" s="354">
        <v>0.39</v>
      </c>
      <c r="CH1014" s="353" t="s">
        <v>100</v>
      </c>
      <c r="CI1014" s="355">
        <v>13641</v>
      </c>
    </row>
    <row r="1015" spans="1:87" ht="13.5" thickBot="1">
      <c r="A1015" s="353" t="s">
        <v>2256</v>
      </c>
      <c r="B1015" s="353" t="s">
        <v>2257</v>
      </c>
      <c r="C1015" s="353" t="s">
        <v>96</v>
      </c>
      <c r="D1015" s="353" t="s">
        <v>97</v>
      </c>
      <c r="E1015" s="353" t="s">
        <v>153</v>
      </c>
      <c r="F1015" s="353" t="s">
        <v>105</v>
      </c>
      <c r="G1015" s="353">
        <v>12</v>
      </c>
      <c r="H1015" s="353">
        <v>202112</v>
      </c>
      <c r="I1015" s="353">
        <v>20221115</v>
      </c>
      <c r="J1015" s="353">
        <v>20230320</v>
      </c>
      <c r="K1015" s="354">
        <v>13001.24</v>
      </c>
      <c r="L1015" s="354">
        <v>7.67</v>
      </c>
      <c r="M1015" s="354">
        <v>1695.08</v>
      </c>
      <c r="N1015" s="354">
        <v>0.9</v>
      </c>
      <c r="O1015" s="354">
        <v>0.11</v>
      </c>
      <c r="P1015" s="354">
        <v>0.13</v>
      </c>
      <c r="Q1015" s="354">
        <v>0.12</v>
      </c>
      <c r="R1015" s="354">
        <v>9.09</v>
      </c>
      <c r="S1015" s="354">
        <v>12.5</v>
      </c>
      <c r="T1015" s="354">
        <v>8.52</v>
      </c>
      <c r="U1015" s="354">
        <v>0.3</v>
      </c>
      <c r="V1015" s="354">
        <v>0.39</v>
      </c>
      <c r="W1015" s="354">
        <v>0.43</v>
      </c>
      <c r="X1015" s="354">
        <v>0.51</v>
      </c>
      <c r="Y1015" s="374">
        <f t="shared" si="34"/>
        <v>0.10256410256410242</v>
      </c>
      <c r="Z1015" s="374">
        <f t="shared" si="35"/>
        <v>0.18604651162790709</v>
      </c>
      <c r="AA1015" s="354">
        <v>-1.9</v>
      </c>
      <c r="AB1015" s="354">
        <v>25.57</v>
      </c>
      <c r="AC1015" s="354">
        <v>20.18</v>
      </c>
      <c r="AD1015" s="354">
        <v>17.84</v>
      </c>
      <c r="AE1015" s="354">
        <v>15.04</v>
      </c>
      <c r="AF1015" s="354">
        <v>0.7</v>
      </c>
      <c r="AG1015" s="354">
        <v>17.95970409132865</v>
      </c>
      <c r="AH1015" s="354">
        <v>1.9281446627975289</v>
      </c>
      <c r="AI1015" s="354">
        <v>3.657933489938225</v>
      </c>
      <c r="AJ1015" s="354">
        <v>3.657933489938225</v>
      </c>
      <c r="AK1015" s="354">
        <v>14.128058955186953</v>
      </c>
      <c r="AL1015" s="354">
        <v>18.73</v>
      </c>
      <c r="AM1015" s="354">
        <v>1.91</v>
      </c>
      <c r="AN1015" s="354">
        <v>3.02</v>
      </c>
      <c r="AO1015" s="354">
        <v>0.35190753763963389</v>
      </c>
      <c r="AP1015" s="354">
        <v>2.779494566884519</v>
      </c>
      <c r="AQ1015" s="354">
        <v>1.7277939199552417</v>
      </c>
      <c r="AR1015" s="354">
        <v>1.7277939199552417</v>
      </c>
      <c r="AS1015" s="354">
        <v>11.909536253262464</v>
      </c>
      <c r="AT1015" s="354">
        <v>4.01</v>
      </c>
      <c r="AU1015" s="354">
        <v>10.55</v>
      </c>
      <c r="AV1015" s="354">
        <v>9.74</v>
      </c>
      <c r="AW1015" s="354">
        <v>4903</v>
      </c>
      <c r="AX1015" s="354">
        <v>3986.48</v>
      </c>
      <c r="AY1015" s="374">
        <v>7.1725036874421152E-2</v>
      </c>
      <c r="AZ1015" s="374">
        <v>-0.27099879663056559</v>
      </c>
      <c r="BA1015" s="374">
        <v>-0.1932059447983015</v>
      </c>
      <c r="BB1015" s="374">
        <v>-0.27432216905901113</v>
      </c>
      <c r="BC1015" s="374">
        <v>-0.1932059447983015</v>
      </c>
      <c r="BD1015" s="354">
        <v>6.74</v>
      </c>
      <c r="BE1015" s="374">
        <v>6.842191991504476E-2</v>
      </c>
      <c r="BF1015" s="374">
        <v>4.9575002023799886E-2</v>
      </c>
      <c r="BG1015" s="354">
        <v>6.09</v>
      </c>
      <c r="BH1015" s="354">
        <v>7.82</v>
      </c>
      <c r="BI1015" s="354">
        <v>4.99</v>
      </c>
      <c r="BJ1015" s="354">
        <v>6.57</v>
      </c>
      <c r="BK1015" s="374">
        <v>0</v>
      </c>
      <c r="BL1015" s="374">
        <v>0</v>
      </c>
      <c r="BM1015" s="354">
        <v>0</v>
      </c>
      <c r="BN1015" s="354">
        <v>0</v>
      </c>
      <c r="BO1015" s="374">
        <v>0</v>
      </c>
      <c r="BP1015" s="374">
        <v>3.730966171881557E-2</v>
      </c>
      <c r="BQ1015" s="374">
        <v>0.46361641190598551</v>
      </c>
      <c r="BR1015" s="354">
        <v>581.72</v>
      </c>
      <c r="BS1015" s="354">
        <v>736.87</v>
      </c>
      <c r="BT1015" s="354">
        <v>687.16</v>
      </c>
      <c r="BU1015" s="354">
        <v>784.61</v>
      </c>
      <c r="BV1015" s="354">
        <v>469.49</v>
      </c>
      <c r="BW1015" s="354">
        <v>-22.02</v>
      </c>
      <c r="BX1015" s="354">
        <v>10.61</v>
      </c>
      <c r="BY1015" s="354">
        <v>11.61</v>
      </c>
      <c r="BZ1015" s="354">
        <v>34.601851851851855</v>
      </c>
      <c r="CA1015" s="354">
        <v>10.46</v>
      </c>
      <c r="CB1015" s="354">
        <v>0.27654857314058873</v>
      </c>
      <c r="CC1015" s="354">
        <v>-0.6903904735530324</v>
      </c>
      <c r="CD1015" s="354">
        <v>0.12</v>
      </c>
      <c r="CE1015" s="354">
        <v>2.15</v>
      </c>
      <c r="CF1015" s="354">
        <v>2.56</v>
      </c>
      <c r="CG1015" s="354">
        <v>2.2200000000000002</v>
      </c>
      <c r="CH1015" s="353" t="s">
        <v>100</v>
      </c>
      <c r="CI1015" s="355">
        <v>7913.52</v>
      </c>
    </row>
    <row r="1016" spans="1:87" ht="13.5" thickBot="1">
      <c r="A1016" s="353" t="s">
        <v>2258</v>
      </c>
      <c r="B1016" s="353" t="s">
        <v>2259</v>
      </c>
      <c r="C1016" s="353" t="s">
        <v>96</v>
      </c>
      <c r="D1016" s="353" t="s">
        <v>176</v>
      </c>
      <c r="E1016" s="353" t="s">
        <v>2024</v>
      </c>
      <c r="F1016" s="353" t="s">
        <v>105</v>
      </c>
      <c r="G1016" s="353">
        <v>12</v>
      </c>
      <c r="H1016" s="353">
        <v>202112</v>
      </c>
      <c r="I1016" s="353">
        <v>20221031</v>
      </c>
      <c r="J1016" s="353">
        <v>20230209</v>
      </c>
      <c r="K1016" s="354">
        <v>4316.93</v>
      </c>
      <c r="L1016" s="354">
        <v>113.8</v>
      </c>
      <c r="M1016" s="354">
        <v>38</v>
      </c>
      <c r="N1016" s="354">
        <v>1.27</v>
      </c>
      <c r="O1016" s="354">
        <v>0.95</v>
      </c>
      <c r="P1016" s="354">
        <v>0.91</v>
      </c>
      <c r="Q1016" s="354">
        <v>2.39</v>
      </c>
      <c r="R1016" s="354">
        <v>29.47</v>
      </c>
      <c r="S1016" s="354">
        <v>17.170000000000002</v>
      </c>
      <c r="T1016" s="354">
        <v>0.64</v>
      </c>
      <c r="U1016" s="354">
        <v>3.9</v>
      </c>
      <c r="V1016" s="354">
        <v>4.3600000000000003</v>
      </c>
      <c r="W1016" s="354">
        <v>5.3</v>
      </c>
      <c r="X1016" s="354">
        <v>5.25</v>
      </c>
      <c r="Y1016" s="374">
        <f t="shared" si="34"/>
        <v>0.21559633027522929</v>
      </c>
      <c r="Z1016" s="374">
        <f t="shared" si="35"/>
        <v>-9.4339622641509413E-3</v>
      </c>
      <c r="AA1016" s="354">
        <v>4.8</v>
      </c>
      <c r="AB1016" s="354">
        <v>15</v>
      </c>
      <c r="AC1016" s="354">
        <v>24.11</v>
      </c>
      <c r="AD1016" s="354">
        <v>21.47</v>
      </c>
      <c r="AE1016" s="354">
        <v>21.68</v>
      </c>
      <c r="AF1016" s="354">
        <v>1.43</v>
      </c>
      <c r="AG1016" s="354">
        <v>150.99402898703212</v>
      </c>
      <c r="AH1016" s="354">
        <v>3.968224741562985</v>
      </c>
      <c r="AI1016" s="354">
        <v>8.6104111318620618</v>
      </c>
      <c r="AJ1016" s="354">
        <v>8.7986164084488525</v>
      </c>
      <c r="AK1016" s="354">
        <v>13.09461282084181</v>
      </c>
      <c r="AL1016" s="354">
        <v>26.8</v>
      </c>
      <c r="AM1016" s="354">
        <v>71.349999999999994</v>
      </c>
      <c r="AN1016" s="354">
        <v>0.75</v>
      </c>
      <c r="AO1016" s="354">
        <v>0.72284302846172876</v>
      </c>
      <c r="AP1016" s="354">
        <v>16.23826850076312</v>
      </c>
      <c r="AQ1016" s="354">
        <v>12.675931441733722</v>
      </c>
      <c r="AR1016" s="354">
        <v>12.404789131143181</v>
      </c>
      <c r="AS1016" s="354">
        <v>15.693926401346769</v>
      </c>
      <c r="AT1016" s="354">
        <v>1.59</v>
      </c>
      <c r="AU1016" s="354">
        <v>10.23</v>
      </c>
      <c r="AV1016" s="354">
        <v>16</v>
      </c>
      <c r="AW1016" s="354">
        <v>4973.07</v>
      </c>
      <c r="AX1016" s="354">
        <v>5955.88</v>
      </c>
      <c r="AY1016" s="374">
        <v>0.16003390712954782</v>
      </c>
      <c r="AZ1016" s="374">
        <v>-0.10241107662926711</v>
      </c>
      <c r="BA1016" s="374">
        <v>-0.10971344041008994</v>
      </c>
      <c r="BB1016" s="374">
        <v>-9.7801305134243621E-2</v>
      </c>
      <c r="BC1016" s="374">
        <v>-0.10971344041008994</v>
      </c>
      <c r="BD1016" s="354">
        <v>472.09</v>
      </c>
      <c r="BE1016" s="374">
        <v>0.32419902522953148</v>
      </c>
      <c r="BF1016" s="374">
        <v>8.4681163016010044E-2</v>
      </c>
      <c r="BG1016" s="354">
        <v>37.590000000000003</v>
      </c>
      <c r="BH1016" s="354">
        <v>45.75</v>
      </c>
      <c r="BI1016" s="354">
        <v>8.19</v>
      </c>
      <c r="BJ1016" s="354">
        <v>9.99</v>
      </c>
      <c r="BK1016" s="374">
        <v>-5.0247142132693025E-2</v>
      </c>
      <c r="BL1016" s="374">
        <v>-2.8653355027750968E-3</v>
      </c>
      <c r="BM1016" s="354">
        <v>1.83</v>
      </c>
      <c r="BN1016" s="354">
        <v>1.57</v>
      </c>
      <c r="BO1016" s="374">
        <v>0.50652373061116274</v>
      </c>
      <c r="BP1016" s="374">
        <v>3.5194897929605187E-2</v>
      </c>
      <c r="BQ1016" s="374">
        <v>7.8036509165843482E-2</v>
      </c>
      <c r="BR1016" s="354">
        <v>175.78</v>
      </c>
      <c r="BS1016" s="354">
        <v>215.21</v>
      </c>
      <c r="BT1016" s="354">
        <v>163.51</v>
      </c>
      <c r="BU1016" s="354">
        <v>369.4</v>
      </c>
      <c r="BV1016" s="354">
        <v>124.08</v>
      </c>
      <c r="BW1016" s="354">
        <v>-10.24</v>
      </c>
      <c r="BX1016" s="354">
        <v>2.63</v>
      </c>
      <c r="BY1016" s="354">
        <v>2.63</v>
      </c>
      <c r="BZ1016" s="354">
        <v>31.585509812601448</v>
      </c>
      <c r="CA1016" s="354">
        <v>85.93</v>
      </c>
      <c r="CB1016" s="354">
        <v>0.96603828446269602</v>
      </c>
      <c r="CC1016" s="354">
        <v>-0.53634406918952759</v>
      </c>
      <c r="CD1016" s="354">
        <v>6.11</v>
      </c>
      <c r="CE1016" s="354">
        <v>1.1499999999999999</v>
      </c>
      <c r="CF1016" s="354">
        <v>1.1000000000000001</v>
      </c>
      <c r="CG1016" s="354">
        <v>0.64</v>
      </c>
      <c r="CH1016" s="353" t="s">
        <v>100</v>
      </c>
      <c r="CI1016" s="353">
        <v>-1.77</v>
      </c>
    </row>
    <row r="1017" spans="1:87" ht="13.5" thickBot="1">
      <c r="A1017" s="353" t="s">
        <v>2260</v>
      </c>
      <c r="B1017" s="353" t="s">
        <v>2261</v>
      </c>
      <c r="C1017" s="353" t="s">
        <v>108</v>
      </c>
      <c r="D1017" s="353" t="s">
        <v>97</v>
      </c>
      <c r="E1017" s="353" t="s">
        <v>2262</v>
      </c>
      <c r="F1017" s="353" t="s">
        <v>99</v>
      </c>
      <c r="G1017" s="353">
        <v>4</v>
      </c>
      <c r="H1017" s="353">
        <v>202204</v>
      </c>
      <c r="I1017" s="353">
        <v>20221129</v>
      </c>
      <c r="J1017" s="353">
        <v>20230222</v>
      </c>
      <c r="K1017" s="354">
        <v>13231.89</v>
      </c>
      <c r="L1017" s="354">
        <v>61.38</v>
      </c>
      <c r="M1017" s="354">
        <v>216</v>
      </c>
      <c r="N1017" s="354">
        <v>1.17</v>
      </c>
      <c r="O1017" s="354">
        <v>1.34</v>
      </c>
      <c r="P1017" s="354">
        <v>1.33</v>
      </c>
      <c r="Q1017" s="354">
        <v>1.42</v>
      </c>
      <c r="R1017" s="354">
        <v>10.45</v>
      </c>
      <c r="S1017" s="354">
        <v>9.09</v>
      </c>
      <c r="T1017" s="354">
        <v>10.96</v>
      </c>
      <c r="U1017" s="354">
        <v>4.58</v>
      </c>
      <c r="V1017" s="354">
        <v>5.13</v>
      </c>
      <c r="W1017" s="354">
        <v>5.42</v>
      </c>
      <c r="X1017" s="354">
        <v>5.76</v>
      </c>
      <c r="Y1017" s="374">
        <f t="shared" si="34"/>
        <v>5.6530214424951319E-2</v>
      </c>
      <c r="Z1017" s="374">
        <f t="shared" si="35"/>
        <v>6.2730627306273101E-2</v>
      </c>
      <c r="AA1017" s="354">
        <v>6.45</v>
      </c>
      <c r="AB1017" s="354">
        <v>8.7899999999999991</v>
      </c>
      <c r="AC1017" s="354">
        <v>11.08</v>
      </c>
      <c r="AD1017" s="354">
        <v>11.32</v>
      </c>
      <c r="AE1017" s="354">
        <v>10.66</v>
      </c>
      <c r="AF1017" s="354">
        <v>1.29</v>
      </c>
      <c r="AG1017" s="354">
        <v>30.179723502304142</v>
      </c>
      <c r="AH1017" s="354">
        <v>6.7972350230414751</v>
      </c>
      <c r="AI1017" s="354">
        <v>5.3732718894009217</v>
      </c>
      <c r="AJ1017" s="354">
        <v>4.1244239631336406</v>
      </c>
      <c r="AK1017" s="354">
        <v>11.2668782161235</v>
      </c>
      <c r="AL1017" s="354">
        <v>11.32</v>
      </c>
      <c r="AM1017" s="354">
        <v>11.01</v>
      </c>
      <c r="AN1017" s="354">
        <v>2.02</v>
      </c>
      <c r="AO1017" s="354">
        <v>2.0122721026110857</v>
      </c>
      <c r="AP1017" s="354">
        <v>8.8982916948008111</v>
      </c>
      <c r="AQ1017" s="354">
        <v>11.302204116638078</v>
      </c>
      <c r="AR1017" s="354">
        <v>14.724435754189944</v>
      </c>
      <c r="AS1017" s="354">
        <v>13.976958525345625</v>
      </c>
      <c r="AT1017" s="354">
        <v>5.58</v>
      </c>
      <c r="AU1017" s="354">
        <v>1.1000000000000001</v>
      </c>
      <c r="AV1017" s="354">
        <v>9.99</v>
      </c>
      <c r="AW1017" s="354">
        <v>6318</v>
      </c>
      <c r="AX1017" s="354">
        <v>6521.65</v>
      </c>
      <c r="AY1017" s="374">
        <v>6.1345158906134518E-2</v>
      </c>
      <c r="AZ1017" s="374">
        <v>-0.10866910866910869</v>
      </c>
      <c r="BA1017" s="374">
        <v>9.1005291005291006E-2</v>
      </c>
      <c r="BB1017" s="374">
        <v>-7.5842696629213488E-2</v>
      </c>
      <c r="BC1017" s="374">
        <v>9.1005291005291006E-2</v>
      </c>
      <c r="BD1017" s="354">
        <v>115.3</v>
      </c>
      <c r="BE1017" s="374">
        <v>0.1802662490211433</v>
      </c>
      <c r="BF1017" s="374">
        <v>0.15420805018295872</v>
      </c>
      <c r="BG1017" s="354">
        <v>31.44</v>
      </c>
      <c r="BH1017" s="354">
        <v>32.69</v>
      </c>
      <c r="BI1017" s="354">
        <v>10.62</v>
      </c>
      <c r="BJ1017" s="354">
        <v>10.14</v>
      </c>
      <c r="BK1017" s="374">
        <v>-0.23241852487135503</v>
      </c>
      <c r="BL1017" s="374">
        <v>-4.1380363414261719E-2</v>
      </c>
      <c r="BM1017" s="354">
        <v>3.26</v>
      </c>
      <c r="BN1017" s="354">
        <v>2.73</v>
      </c>
      <c r="BO1017" s="374">
        <v>0.29423728813559319</v>
      </c>
      <c r="BP1017" s="374">
        <v>0.11240673099125972</v>
      </c>
      <c r="BQ1017" s="374">
        <v>6.8206118126899959E-2</v>
      </c>
      <c r="BR1017" s="354">
        <v>1095</v>
      </c>
      <c r="BS1017" s="354">
        <v>1289</v>
      </c>
      <c r="BT1017" s="354">
        <v>1206.42</v>
      </c>
      <c r="BU1017" s="354">
        <v>2386</v>
      </c>
      <c r="BV1017" s="354">
        <v>937</v>
      </c>
      <c r="BW1017" s="354">
        <v>28.36</v>
      </c>
      <c r="BX1017" s="354">
        <v>22.52</v>
      </c>
      <c r="BY1017" s="354">
        <v>15.75</v>
      </c>
      <c r="BZ1017" s="354">
        <v>15.986111111111111</v>
      </c>
      <c r="CA1017" s="354">
        <v>66.510000000000005</v>
      </c>
      <c r="CB1017" s="354">
        <v>0.87709611451942737</v>
      </c>
      <c r="CC1017" s="354">
        <v>1.7555705604321403E-2</v>
      </c>
      <c r="CD1017" s="354">
        <v>1.99</v>
      </c>
      <c r="CE1017" s="354">
        <v>1.36</v>
      </c>
      <c r="CF1017" s="354">
        <v>1.45</v>
      </c>
      <c r="CG1017" s="354">
        <v>1.1399999999999999</v>
      </c>
      <c r="CH1017" s="353" t="s">
        <v>100</v>
      </c>
      <c r="CI1017" s="353">
        <v>838</v>
      </c>
    </row>
    <row r="1018" spans="1:87" ht="13.5" thickBot="1">
      <c r="A1018" s="353" t="s">
        <v>2263</v>
      </c>
      <c r="B1018" s="353" t="s">
        <v>2264</v>
      </c>
      <c r="C1018" s="353" t="s">
        <v>108</v>
      </c>
      <c r="D1018" s="353" t="s">
        <v>97</v>
      </c>
      <c r="E1018" s="353" t="s">
        <v>782</v>
      </c>
      <c r="F1018" s="353" t="s">
        <v>105</v>
      </c>
      <c r="G1018" s="353">
        <v>12</v>
      </c>
      <c r="H1018" s="353">
        <v>202112</v>
      </c>
      <c r="I1018" s="353">
        <v>20221117</v>
      </c>
      <c r="J1018" s="353">
        <v>20230223</v>
      </c>
      <c r="K1018" s="354">
        <v>46684.89</v>
      </c>
      <c r="L1018" s="354">
        <v>71.3</v>
      </c>
      <c r="M1018" s="354">
        <v>655</v>
      </c>
      <c r="N1018" s="354">
        <v>0.42</v>
      </c>
      <c r="O1018" s="354">
        <v>1.1200000000000001</v>
      </c>
      <c r="P1018" s="354">
        <v>1.27</v>
      </c>
      <c r="Q1018" s="354">
        <v>1.33</v>
      </c>
      <c r="R1018" s="354">
        <v>41.96</v>
      </c>
      <c r="S1018" s="354">
        <v>14.02</v>
      </c>
      <c r="T1018" s="354">
        <v>34.03</v>
      </c>
      <c r="U1018" s="354">
        <v>4.87</v>
      </c>
      <c r="V1018" s="354">
        <v>3.33</v>
      </c>
      <c r="W1018" s="354">
        <v>5.62</v>
      </c>
      <c r="X1018" s="354">
        <v>4.97</v>
      </c>
      <c r="Y1018" s="374">
        <f t="shared" si="34"/>
        <v>0.68768768768768762</v>
      </c>
      <c r="Z1018" s="374">
        <f t="shared" si="35"/>
        <v>-0.11565836298932386</v>
      </c>
      <c r="AA1018" s="354">
        <v>21.37</v>
      </c>
      <c r="AB1018" s="354">
        <v>13.19</v>
      </c>
      <c r="AC1018" s="354">
        <v>13.28</v>
      </c>
      <c r="AD1018" s="354">
        <v>12.69</v>
      </c>
      <c r="AE1018" s="354">
        <v>14.35</v>
      </c>
      <c r="AF1018" s="354">
        <v>0.96</v>
      </c>
      <c r="AG1018" s="354">
        <v>146.36157982757527</v>
      </c>
      <c r="AH1018" s="354">
        <v>33.832502959709643</v>
      </c>
      <c r="AI1018" s="354">
        <v>41.478255060007861</v>
      </c>
      <c r="AJ1018" s="354">
        <v>37.076858058669522</v>
      </c>
      <c r="AK1018" s="354">
        <v>11.259273065473828</v>
      </c>
      <c r="AL1018" s="354">
        <v>14.78</v>
      </c>
      <c r="AM1018" s="354">
        <v>3.03</v>
      </c>
      <c r="AN1018" s="354">
        <v>3.23</v>
      </c>
      <c r="AO1018" s="354">
        <v>0.60227636059563061</v>
      </c>
      <c r="AP1018" s="354">
        <v>1.8022794017116188</v>
      </c>
      <c r="AQ1018" s="354">
        <v>2.125212825420197</v>
      </c>
      <c r="AR1018" s="354">
        <v>2.3774970222690466</v>
      </c>
      <c r="AS1018" s="354">
        <v>178.11170678172681</v>
      </c>
      <c r="AT1018" s="354">
        <v>23.51</v>
      </c>
      <c r="AU1018" s="354">
        <v>11.66</v>
      </c>
      <c r="AV1018" s="354">
        <v>21.77</v>
      </c>
      <c r="AW1018" s="354">
        <v>13747.3</v>
      </c>
      <c r="AX1018" s="354">
        <v>13578.81</v>
      </c>
      <c r="AY1018" s="374">
        <v>0.18921454429345039</v>
      </c>
      <c r="AZ1018" s="374">
        <v>0.39742897849031822</v>
      </c>
      <c r="BA1018" s="374">
        <v>0.12922084644085785</v>
      </c>
      <c r="BB1018" s="374">
        <v>0.38904109589041103</v>
      </c>
      <c r="BC1018" s="374">
        <v>0.12922084644085785</v>
      </c>
      <c r="BD1018" s="354">
        <v>20.59</v>
      </c>
      <c r="BE1018" s="374">
        <v>0.1711918337248893</v>
      </c>
      <c r="BF1018" s="374">
        <v>0.13097587110603204</v>
      </c>
      <c r="BG1018" s="354">
        <v>20.02</v>
      </c>
      <c r="BH1018" s="354">
        <v>19.21</v>
      </c>
      <c r="BI1018" s="354">
        <v>13.08</v>
      </c>
      <c r="BJ1018" s="354">
        <v>12.31</v>
      </c>
      <c r="BK1018" s="374">
        <v>-0.10611335975852185</v>
      </c>
      <c r="BL1018" s="374">
        <v>-3.0072079069681495E-2</v>
      </c>
      <c r="BM1018" s="354">
        <v>2.4300000000000002</v>
      </c>
      <c r="BN1018" s="354">
        <v>1.27</v>
      </c>
      <c r="BO1018" s="374">
        <v>0.2933052281652756</v>
      </c>
      <c r="BP1018" s="374">
        <v>7.2444146247357455E-2</v>
      </c>
      <c r="BQ1018" s="374">
        <v>0.52001203448344346</v>
      </c>
      <c r="BR1018" s="354">
        <v>3311.75</v>
      </c>
      <c r="BS1018" s="354">
        <v>3825.78</v>
      </c>
      <c r="BT1018" s="354">
        <v>3159.24</v>
      </c>
      <c r="BU1018" s="354">
        <v>200.1</v>
      </c>
      <c r="BV1018" s="354">
        <v>2729.47</v>
      </c>
      <c r="BW1018" s="354">
        <v>38.6</v>
      </c>
      <c r="BX1018" s="354">
        <v>22.99</v>
      </c>
      <c r="BY1018" s="354">
        <v>22.35</v>
      </c>
      <c r="BZ1018" s="354">
        <v>10.338931780734381</v>
      </c>
      <c r="CA1018" s="354">
        <v>3.26</v>
      </c>
      <c r="CB1018" s="354">
        <v>0.36594725430580327</v>
      </c>
      <c r="CC1018" s="354">
        <v>0.34451029280936357</v>
      </c>
      <c r="CD1018" s="354">
        <v>0.03</v>
      </c>
      <c r="CE1018" s="354">
        <v>2.31</v>
      </c>
      <c r="CF1018" s="354">
        <v>2.2200000000000002</v>
      </c>
      <c r="CG1018" s="354">
        <v>2.11</v>
      </c>
      <c r="CH1018" s="353" t="s">
        <v>100</v>
      </c>
      <c r="CI1018" s="355">
        <v>15578.99</v>
      </c>
    </row>
    <row r="1019" spans="1:87" ht="13.5" thickBot="1">
      <c r="A1019" s="353" t="s">
        <v>2265</v>
      </c>
      <c r="B1019" s="353" t="s">
        <v>2266</v>
      </c>
      <c r="C1019" s="353" t="s">
        <v>108</v>
      </c>
      <c r="D1019" s="353" t="s">
        <v>97</v>
      </c>
      <c r="E1019" s="353" t="s">
        <v>420</v>
      </c>
      <c r="F1019" s="353" t="s">
        <v>105</v>
      </c>
      <c r="G1019" s="353">
        <v>7</v>
      </c>
      <c r="H1019" s="353">
        <v>202207</v>
      </c>
      <c r="I1019" s="353">
        <v>20221130</v>
      </c>
      <c r="J1019" s="353">
        <v>20230301</v>
      </c>
      <c r="K1019" s="354">
        <v>7303.71</v>
      </c>
      <c r="L1019" s="354">
        <v>31.74</v>
      </c>
      <c r="M1019" s="354">
        <v>230</v>
      </c>
      <c r="N1019" s="354">
        <v>1.21</v>
      </c>
      <c r="O1019" s="354">
        <v>-0.12</v>
      </c>
      <c r="P1019" s="354">
        <v>0.11</v>
      </c>
      <c r="Q1019" s="354">
        <v>0</v>
      </c>
      <c r="R1019" s="354">
        <v>125</v>
      </c>
      <c r="S1019" s="354">
        <v>56.41</v>
      </c>
      <c r="T1019" s="354">
        <v>86.1</v>
      </c>
      <c r="U1019" s="354">
        <v>-1.7</v>
      </c>
      <c r="V1019" s="354">
        <v>-0.69</v>
      </c>
      <c r="W1019" s="354">
        <v>0.17</v>
      </c>
      <c r="X1019" s="354">
        <v>0.46</v>
      </c>
      <c r="Y1019" s="374">
        <f t="shared" si="34"/>
        <v>-1.2463768115942029</v>
      </c>
      <c r="Z1019" s="374">
        <f t="shared" si="35"/>
        <v>1.7058823529411762</v>
      </c>
      <c r="AA1019" s="354"/>
      <c r="AB1019" s="354"/>
      <c r="AC1019" s="354"/>
      <c r="AD1019" s="354">
        <v>186.71</v>
      </c>
      <c r="AE1019" s="354">
        <v>68.34</v>
      </c>
      <c r="AF1019" s="354"/>
      <c r="AG1019" s="354">
        <v>5.3504226757210862</v>
      </c>
      <c r="AH1019" s="354">
        <v>-1.5828068118174179</v>
      </c>
      <c r="AI1019" s="354">
        <v>0.55182809437132452</v>
      </c>
      <c r="AJ1019" s="354">
        <v>0.28966413469616353</v>
      </c>
      <c r="AK1019" s="354">
        <v>56.484982040486223</v>
      </c>
      <c r="AL1019" s="354"/>
      <c r="AM1019" s="354"/>
      <c r="AN1019" s="354">
        <v>4.46</v>
      </c>
      <c r="AO1019" s="354">
        <v>6.6102659536623527</v>
      </c>
      <c r="AP1019" s="354">
        <v>-24.851056474646516</v>
      </c>
      <c r="AQ1019" s="354">
        <v>64.091910527526025</v>
      </c>
      <c r="AR1019" s="354">
        <v>122.09905409283849</v>
      </c>
      <c r="AS1019" s="354">
        <v>6.0734825679081492</v>
      </c>
      <c r="AT1019" s="354">
        <v>-3.44</v>
      </c>
      <c r="AU1019" s="354">
        <v>8.7799999999999994</v>
      </c>
      <c r="AV1019" s="354">
        <v>13.37</v>
      </c>
      <c r="AW1019" s="354">
        <v>1580.8</v>
      </c>
      <c r="AX1019" s="354">
        <v>1776.76</v>
      </c>
      <c r="AY1019" s="374">
        <v>6.6286757789737874E-2</v>
      </c>
      <c r="AZ1019" s="374">
        <v>-0.18487815663725837</v>
      </c>
      <c r="BA1019" s="374">
        <v>0.20284080147565328</v>
      </c>
      <c r="BB1019" s="374">
        <v>-0.11830357142857129</v>
      </c>
      <c r="BC1019" s="374">
        <v>0.20284080147565328</v>
      </c>
      <c r="BD1019" s="354"/>
      <c r="BE1019" s="374">
        <v>-0.33104942614351746</v>
      </c>
      <c r="BF1019" s="374">
        <v>-0.1542768702191106</v>
      </c>
      <c r="BG1019" s="354">
        <v>-96.52</v>
      </c>
      <c r="BH1019" s="354">
        <v>-136.93</v>
      </c>
      <c r="BI1019" s="354">
        <v>-16.190000000000001</v>
      </c>
      <c r="BJ1019" s="354">
        <v>-29.97</v>
      </c>
      <c r="BK1019" s="374">
        <v>-0.47508266133828114</v>
      </c>
      <c r="BL1019" s="374">
        <v>-4.8998738149192797E-2</v>
      </c>
      <c r="BM1019" s="354">
        <v>0</v>
      </c>
      <c r="BN1019" s="354">
        <v>0</v>
      </c>
      <c r="BO1019" s="374">
        <v>0</v>
      </c>
      <c r="BP1019" s="374">
        <v>-5.0779814302772473E-2</v>
      </c>
      <c r="BQ1019" s="374">
        <v>9.2930424990748644E-3</v>
      </c>
      <c r="BR1019" s="354">
        <v>-778.27</v>
      </c>
      <c r="BS1019" s="354">
        <v>-650.09</v>
      </c>
      <c r="BT1019" s="354">
        <v>-316.5</v>
      </c>
      <c r="BU1019" s="354">
        <v>1156.2</v>
      </c>
      <c r="BV1019" s="354">
        <v>-797.54</v>
      </c>
      <c r="BW1019" s="354">
        <v>22.89</v>
      </c>
      <c r="BX1019" s="354">
        <v>-29.15</v>
      </c>
      <c r="BY1019" s="354">
        <v>-23.25</v>
      </c>
      <c r="BZ1019" s="354">
        <v>-12.812190049592065</v>
      </c>
      <c r="CA1019" s="354"/>
      <c r="CB1019" s="354">
        <v>1.3355568073938395</v>
      </c>
      <c r="CC1019" s="354">
        <v>-2.9495174644362527</v>
      </c>
      <c r="CD1019" s="354">
        <v>-1.49</v>
      </c>
      <c r="CE1019" s="354">
        <v>1.46</v>
      </c>
      <c r="CF1019" s="354">
        <v>1.44</v>
      </c>
      <c r="CG1019" s="354">
        <v>1.33</v>
      </c>
      <c r="CH1019" s="353" t="s">
        <v>100</v>
      </c>
      <c r="CI1019" s="353">
        <v>-790.17</v>
      </c>
    </row>
    <row r="1020" spans="1:87" ht="13.5" thickBot="1">
      <c r="A1020" s="353" t="s">
        <v>2267</v>
      </c>
      <c r="B1020" s="353" t="s">
        <v>2268</v>
      </c>
      <c r="C1020" s="353" t="s">
        <v>96</v>
      </c>
      <c r="D1020" s="353" t="s">
        <v>197</v>
      </c>
      <c r="E1020" s="353" t="s">
        <v>198</v>
      </c>
      <c r="F1020" s="353" t="s">
        <v>105</v>
      </c>
      <c r="G1020" s="353">
        <v>12</v>
      </c>
      <c r="H1020" s="353">
        <v>202112</v>
      </c>
      <c r="I1020" s="353">
        <v>20221102</v>
      </c>
      <c r="J1020" s="353">
        <v>20230215</v>
      </c>
      <c r="K1020" s="354">
        <v>38929.760000000002</v>
      </c>
      <c r="L1020" s="354">
        <v>74.8</v>
      </c>
      <c r="M1020" s="354">
        <v>520</v>
      </c>
      <c r="N1020" s="354">
        <v>0.84</v>
      </c>
      <c r="O1020" s="354">
        <v>3.92</v>
      </c>
      <c r="P1020" s="354">
        <v>2.78</v>
      </c>
      <c r="Q1020" s="354">
        <v>2.5499999999999998</v>
      </c>
      <c r="R1020" s="354">
        <v>-35.97</v>
      </c>
      <c r="S1020" s="354">
        <v>-0.85</v>
      </c>
      <c r="T1020" s="354">
        <v>-6.3</v>
      </c>
      <c r="U1020" s="354">
        <v>13.53</v>
      </c>
      <c r="V1020" s="354">
        <v>6.07</v>
      </c>
      <c r="W1020" s="354">
        <v>13.88</v>
      </c>
      <c r="X1020" s="354">
        <v>13.05</v>
      </c>
      <c r="Y1020" s="374">
        <f t="shared" si="34"/>
        <v>1.28665568369028</v>
      </c>
      <c r="Z1020" s="374">
        <f t="shared" si="35"/>
        <v>-5.9798270893371752E-2</v>
      </c>
      <c r="AA1020" s="354">
        <v>52.83</v>
      </c>
      <c r="AB1020" s="354">
        <v>8</v>
      </c>
      <c r="AC1020" s="354">
        <v>5.53</v>
      </c>
      <c r="AD1020" s="354">
        <v>5.39</v>
      </c>
      <c r="AE1020" s="354">
        <v>5.73</v>
      </c>
      <c r="AF1020" s="354">
        <v>0.67</v>
      </c>
      <c r="AG1020" s="354">
        <v>54.476206858512562</v>
      </c>
      <c r="AH1020" s="354">
        <v>9.1111530759723962</v>
      </c>
      <c r="AI1020" s="354">
        <v>5.399755814366566</v>
      </c>
      <c r="AJ1020" s="354">
        <v>1.420988372201728</v>
      </c>
      <c r="AK1020" s="354">
        <v>13.64876533933518</v>
      </c>
      <c r="AL1020" s="354">
        <v>7.58</v>
      </c>
      <c r="AM1020" s="354">
        <v>1.53</v>
      </c>
      <c r="AN1020" s="354">
        <v>1.03</v>
      </c>
      <c r="AO1020" s="354">
        <v>1.7940566412685337</v>
      </c>
      <c r="AP1020" s="354">
        <v>5.8672841284094739</v>
      </c>
      <c r="AQ1020" s="354">
        <v>18.099596364265928</v>
      </c>
      <c r="AR1020" s="354">
        <v>68.778466184210529</v>
      </c>
      <c r="AS1020" s="354">
        <v>1.5387808293710818</v>
      </c>
      <c r="AT1020" s="354">
        <v>48.83</v>
      </c>
      <c r="AU1020" s="354">
        <v>30.98</v>
      </c>
      <c r="AV1020" s="354">
        <v>32.54</v>
      </c>
      <c r="AW1020" s="354">
        <v>27712</v>
      </c>
      <c r="AX1020" s="354">
        <v>37848.74</v>
      </c>
      <c r="AY1020" s="374">
        <v>0.32542567438301129</v>
      </c>
      <c r="AZ1020" s="374">
        <v>5.8692810457516336</v>
      </c>
      <c r="BA1020" s="374">
        <v>4.3004434589800447</v>
      </c>
      <c r="BB1020" s="374">
        <v>5.8271604938271606</v>
      </c>
      <c r="BC1020" s="374">
        <v>4.3004434589800447</v>
      </c>
      <c r="BD1020" s="354">
        <v>29.68</v>
      </c>
      <c r="BE1020" s="374">
        <v>0.17294036802321142</v>
      </c>
      <c r="BF1020" s="374">
        <v>9.4425174879376822E-2</v>
      </c>
      <c r="BG1020" s="354">
        <v>23.03</v>
      </c>
      <c r="BH1020" s="354">
        <v>6.78</v>
      </c>
      <c r="BI1020" s="354">
        <v>14.11</v>
      </c>
      <c r="BJ1020" s="354">
        <v>4.46</v>
      </c>
      <c r="BK1020" s="374">
        <v>-0.73684210526315785</v>
      </c>
      <c r="BL1020" s="374">
        <v>-7.3036792970895117E-2</v>
      </c>
      <c r="BM1020" s="354">
        <v>2.57</v>
      </c>
      <c r="BN1020" s="354">
        <v>3.26</v>
      </c>
      <c r="BO1020" s="374">
        <v>0.20853562487174224</v>
      </c>
      <c r="BP1020" s="374">
        <v>0.12362487212988324</v>
      </c>
      <c r="BQ1020" s="374">
        <v>1.9280710613320599E-2</v>
      </c>
      <c r="BR1020" s="354">
        <v>4781</v>
      </c>
      <c r="BS1020" s="354">
        <v>6732</v>
      </c>
      <c r="BT1020" s="354">
        <v>5508</v>
      </c>
      <c r="BU1020" s="354">
        <v>7521</v>
      </c>
      <c r="BV1020" s="354">
        <v>3153</v>
      </c>
      <c r="BW1020" s="354">
        <v>586.92999999999995</v>
      </c>
      <c r="BX1020" s="354">
        <v>20.6</v>
      </c>
      <c r="BY1020" s="354">
        <v>19.899999999999999</v>
      </c>
      <c r="BZ1020" s="354">
        <v>13.924180327868852</v>
      </c>
      <c r="CA1020" s="354">
        <v>21.24</v>
      </c>
      <c r="CB1020" s="354">
        <v>0.51634958382877527</v>
      </c>
      <c r="CC1020" s="354">
        <v>1.4428106409249073</v>
      </c>
      <c r="CD1020" s="354">
        <v>0.27</v>
      </c>
      <c r="CE1020" s="354">
        <v>1.1499999999999999</v>
      </c>
      <c r="CF1020" s="354">
        <v>0.6</v>
      </c>
      <c r="CG1020" s="354">
        <v>0.17</v>
      </c>
      <c r="CH1020" s="353" t="s">
        <v>100</v>
      </c>
      <c r="CI1020" s="355">
        <v>23699</v>
      </c>
    </row>
    <row r="1021" spans="1:87" ht="13.5" thickBot="1">
      <c r="A1021" s="353" t="s">
        <v>2269</v>
      </c>
      <c r="B1021" s="353" t="s">
        <v>2270</v>
      </c>
      <c r="C1021" s="353" t="s">
        <v>108</v>
      </c>
      <c r="D1021" s="353" t="s">
        <v>129</v>
      </c>
      <c r="E1021" s="353" t="s">
        <v>245</v>
      </c>
      <c r="F1021" s="353" t="s">
        <v>105</v>
      </c>
      <c r="G1021" s="353">
        <v>12</v>
      </c>
      <c r="H1021" s="353">
        <v>202112</v>
      </c>
      <c r="I1021" s="353">
        <v>20221108</v>
      </c>
      <c r="J1021" s="353">
        <v>20230223</v>
      </c>
      <c r="K1021" s="354">
        <v>3722.57</v>
      </c>
      <c r="L1021" s="354">
        <v>38.14</v>
      </c>
      <c r="M1021" s="354">
        <v>98</v>
      </c>
      <c r="N1021" s="354">
        <v>1.29</v>
      </c>
      <c r="O1021" s="354">
        <v>-1.42</v>
      </c>
      <c r="P1021" s="354">
        <v>-1.45</v>
      </c>
      <c r="Q1021" s="354">
        <v>-1.27</v>
      </c>
      <c r="R1021" s="354">
        <v>11.97</v>
      </c>
      <c r="S1021" s="354">
        <v>-2.04</v>
      </c>
      <c r="T1021" s="354">
        <v>-1.52</v>
      </c>
      <c r="U1021" s="354">
        <v>-5.68</v>
      </c>
      <c r="V1021" s="354">
        <v>-4.96</v>
      </c>
      <c r="W1021" s="354">
        <v>-5.67</v>
      </c>
      <c r="X1021" s="354">
        <v>-4.79</v>
      </c>
      <c r="Y1021" s="374">
        <f t="shared" ref="Y1021:Y1084" si="36">(W1021/V1021)-1</f>
        <v>0.14314516129032251</v>
      </c>
      <c r="Z1021" s="374">
        <f t="shared" ref="Z1021:Z1084" si="37">(X1021/W1021)-1</f>
        <v>-0.15520282186948853</v>
      </c>
      <c r="AA1021" s="354"/>
      <c r="AB1021" s="354"/>
      <c r="AC1021" s="354"/>
      <c r="AD1021" s="354"/>
      <c r="AE1021" s="354"/>
      <c r="AF1021" s="354"/>
      <c r="AG1021" s="354">
        <v>7.9956930305403286</v>
      </c>
      <c r="AH1021" s="354">
        <v>-5.6236862712772533</v>
      </c>
      <c r="AI1021" s="354">
        <v>-4.4236285702509992</v>
      </c>
      <c r="AJ1021" s="354">
        <v>-4.9412170795037715</v>
      </c>
      <c r="AK1021" s="354">
        <v>-9.7928655880667659</v>
      </c>
      <c r="AL1021" s="354"/>
      <c r="AM1021" s="354">
        <v>10.23</v>
      </c>
      <c r="AN1021" s="354">
        <v>4.8</v>
      </c>
      <c r="AO1021" s="354">
        <v>5.8806100531186933</v>
      </c>
      <c r="AP1021" s="354">
        <v>-8.7613355860612465</v>
      </c>
      <c r="AQ1021" s="354">
        <v>-10.629181919398494</v>
      </c>
      <c r="AR1021" s="354">
        <v>-9.5157836744481887</v>
      </c>
      <c r="AS1021" s="354">
        <v>5.369842970778552</v>
      </c>
      <c r="AT1021" s="354">
        <v>3.73</v>
      </c>
      <c r="AU1021" s="354">
        <v>32.049999999999997</v>
      </c>
      <c r="AV1021" s="354">
        <v>59.97</v>
      </c>
      <c r="AW1021" s="354">
        <v>625.49</v>
      </c>
      <c r="AX1021" s="354">
        <v>818.41</v>
      </c>
      <c r="AY1021" s="374">
        <v>0.59968798352962238</v>
      </c>
      <c r="AZ1021" s="374">
        <v>-1.0532333955767967</v>
      </c>
      <c r="BA1021" s="374">
        <v>-1.1646961997808367</v>
      </c>
      <c r="BB1021" s="374">
        <v>-0.83450704225352124</v>
      </c>
      <c r="BC1021" s="374">
        <v>-1.1646961997808367</v>
      </c>
      <c r="BD1021" s="354">
        <v>-109.07</v>
      </c>
      <c r="BE1021" s="374">
        <v>-0.72649026530301375</v>
      </c>
      <c r="BF1021" s="374">
        <v>-0.54086166847683903</v>
      </c>
      <c r="BG1021" s="354">
        <v>-69.86</v>
      </c>
      <c r="BH1021" s="354">
        <v>-86.44</v>
      </c>
      <c r="BI1021" s="354">
        <v>-48.98</v>
      </c>
      <c r="BJ1021" s="354">
        <v>-43.93</v>
      </c>
      <c r="BK1021" s="374">
        <v>0.117005417844881</v>
      </c>
      <c r="BL1021" s="374">
        <v>-6.4733414261376965E-2</v>
      </c>
      <c r="BM1021" s="354">
        <v>0</v>
      </c>
      <c r="BN1021" s="354">
        <v>0</v>
      </c>
      <c r="BO1021" s="374">
        <v>0</v>
      </c>
      <c r="BP1021" s="374">
        <v>-0.1298173192815617</v>
      </c>
      <c r="BQ1021" s="374">
        <v>-0.1140631828140298</v>
      </c>
      <c r="BR1021" s="354">
        <v>-462.79</v>
      </c>
      <c r="BS1021" s="354">
        <v>-442.5</v>
      </c>
      <c r="BT1021" s="354">
        <v>-451.42</v>
      </c>
      <c r="BU1021" s="354">
        <v>280.39</v>
      </c>
      <c r="BV1021" s="354">
        <v>-471.72</v>
      </c>
      <c r="BW1021" s="354">
        <v>-105.32</v>
      </c>
      <c r="BX1021" s="354">
        <v>-70.34</v>
      </c>
      <c r="BY1021" s="354">
        <v>-70.34</v>
      </c>
      <c r="BZ1021" s="354">
        <v>-62.333217672912326</v>
      </c>
      <c r="CA1021" s="354">
        <v>43.76</v>
      </c>
      <c r="CB1021" s="354">
        <v>0.64164433680305055</v>
      </c>
      <c r="CC1021" s="354">
        <v>-0.68935202073533652</v>
      </c>
      <c r="CD1021" s="354">
        <v>0.78</v>
      </c>
      <c r="CE1021" s="354">
        <v>3.1</v>
      </c>
      <c r="CF1021" s="354">
        <v>4.87</v>
      </c>
      <c r="CG1021" s="354">
        <v>4.3099999999999996</v>
      </c>
      <c r="CH1021" s="353" t="s">
        <v>100</v>
      </c>
      <c r="CI1021" s="353">
        <v>653.29999999999995</v>
      </c>
    </row>
    <row r="1022" spans="1:87" ht="13.5" thickBot="1">
      <c r="A1022" s="353" t="s">
        <v>2271</v>
      </c>
      <c r="B1022" s="353" t="s">
        <v>2272</v>
      </c>
      <c r="C1022" s="353" t="s">
        <v>108</v>
      </c>
      <c r="D1022" s="353" t="s">
        <v>123</v>
      </c>
      <c r="E1022" s="353" t="s">
        <v>518</v>
      </c>
      <c r="F1022" s="353" t="s">
        <v>99</v>
      </c>
      <c r="G1022" s="353">
        <v>12</v>
      </c>
      <c r="H1022" s="353">
        <v>202112</v>
      </c>
      <c r="I1022" s="353">
        <v>20221019</v>
      </c>
      <c r="J1022" s="353">
        <v>20230119</v>
      </c>
      <c r="K1022" s="354">
        <v>18063.39</v>
      </c>
      <c r="L1022" s="354">
        <v>86.67</v>
      </c>
      <c r="M1022" s="354">
        <v>208</v>
      </c>
      <c r="N1022" s="354">
        <v>1.07</v>
      </c>
      <c r="O1022" s="354">
        <v>1.82</v>
      </c>
      <c r="P1022" s="354">
        <v>1.77</v>
      </c>
      <c r="Q1022" s="354">
        <v>1.61</v>
      </c>
      <c r="R1022" s="354">
        <v>-1.1000000000000001</v>
      </c>
      <c r="S1022" s="354">
        <v>-2.11</v>
      </c>
      <c r="T1022" s="354">
        <v>2.09</v>
      </c>
      <c r="U1022" s="354">
        <v>7.34</v>
      </c>
      <c r="V1022" s="354">
        <v>7.03</v>
      </c>
      <c r="W1022" s="354">
        <v>7.2</v>
      </c>
      <c r="X1022" s="354">
        <v>7.26</v>
      </c>
      <c r="Y1022" s="374">
        <f t="shared" si="36"/>
        <v>2.4182076813655806E-2</v>
      </c>
      <c r="Z1022" s="374">
        <f t="shared" si="37"/>
        <v>8.3333333333333037E-3</v>
      </c>
      <c r="AA1022" s="354">
        <v>4.8600000000000003</v>
      </c>
      <c r="AB1022" s="354"/>
      <c r="AC1022" s="354">
        <v>11.81</v>
      </c>
      <c r="AD1022" s="354">
        <v>12.03</v>
      </c>
      <c r="AE1022" s="354">
        <v>11.94</v>
      </c>
      <c r="AF1022" s="354"/>
      <c r="AG1022" s="354">
        <v>33.21332177433591</v>
      </c>
      <c r="AH1022" s="354">
        <v>7.6274500172724462</v>
      </c>
      <c r="AI1022" s="354">
        <v>0.79461617687977271</v>
      </c>
      <c r="AJ1022" s="354">
        <v>-0.74558359972203725</v>
      </c>
      <c r="AK1022" s="354">
        <v>109.42389864428311</v>
      </c>
      <c r="AL1022" s="354">
        <v>8.33</v>
      </c>
      <c r="AM1022" s="354">
        <v>1.78</v>
      </c>
      <c r="AN1022" s="354">
        <v>2.4900000000000002</v>
      </c>
      <c r="AO1022" s="354">
        <v>1.8990578425722229</v>
      </c>
      <c r="AP1022" s="354">
        <v>5.3789900569425662</v>
      </c>
      <c r="AQ1022" s="354">
        <v>79.376711711433771</v>
      </c>
      <c r="AR1022" s="354">
        <v>-84.596843622823997</v>
      </c>
      <c r="AS1022" s="354">
        <v>29.01142219653428</v>
      </c>
      <c r="AT1022" s="354">
        <v>48.68</v>
      </c>
      <c r="AU1022" s="354">
        <v>1.58</v>
      </c>
      <c r="AV1022" s="354">
        <v>2.97</v>
      </c>
      <c r="AW1022" s="354">
        <v>6488.3</v>
      </c>
      <c r="AX1022" s="354">
        <v>6996.14</v>
      </c>
      <c r="AY1022" s="374">
        <v>0.21110216010641289</v>
      </c>
      <c r="AZ1022" s="374">
        <v>0.27784668816670799</v>
      </c>
      <c r="BA1022" s="374">
        <v>0</v>
      </c>
      <c r="BB1022" s="374">
        <v>0.35363789858858929</v>
      </c>
      <c r="BC1022" s="374">
        <v>0</v>
      </c>
      <c r="BD1022" s="354">
        <v>15.12</v>
      </c>
      <c r="BE1022" s="374">
        <v>0</v>
      </c>
      <c r="BF1022" s="374">
        <v>9.9268266437103209E-3</v>
      </c>
      <c r="BG1022" s="354">
        <v>10.43</v>
      </c>
      <c r="BH1022" s="354">
        <v>9.77</v>
      </c>
      <c r="BI1022" s="354">
        <v>0.94</v>
      </c>
      <c r="BJ1022" s="354">
        <v>1</v>
      </c>
      <c r="BK1022" s="374">
        <v>-1.9382940108892921</v>
      </c>
      <c r="BL1022" s="374">
        <v>-4.6372952006020957E-2</v>
      </c>
      <c r="BM1022" s="354">
        <v>3.46</v>
      </c>
      <c r="BN1022" s="354">
        <v>2.58</v>
      </c>
      <c r="BO1022" s="374">
        <v>0.38020570353563998</v>
      </c>
      <c r="BP1022" s="374">
        <v>8.7722254367710709E-2</v>
      </c>
      <c r="BQ1022" s="374">
        <v>-8.5748545108917437E-3</v>
      </c>
      <c r="BR1022" s="354">
        <v>2095.1999999999998</v>
      </c>
      <c r="BS1022" s="354">
        <v>2710.5</v>
      </c>
      <c r="BT1022" s="354">
        <v>2160.6</v>
      </c>
      <c r="BU1022" s="354">
        <v>3651.2</v>
      </c>
      <c r="BV1022" s="354">
        <v>1545.3</v>
      </c>
      <c r="BW1022" s="354">
        <v>27.78</v>
      </c>
      <c r="BX1022" s="354">
        <v>21.84</v>
      </c>
      <c r="BY1022" s="354">
        <v>21.84</v>
      </c>
      <c r="BZ1022" s="354">
        <v>478.33333333333331</v>
      </c>
      <c r="CA1022" s="354">
        <v>25.5</v>
      </c>
      <c r="CB1022" s="354">
        <v>0.93099081829534103</v>
      </c>
      <c r="CC1022" s="354">
        <v>-2.0361579141556998</v>
      </c>
      <c r="CD1022" s="354">
        <v>0.37</v>
      </c>
      <c r="CE1022" s="354">
        <v>0.67</v>
      </c>
      <c r="CF1022" s="354">
        <v>0.69</v>
      </c>
      <c r="CG1022" s="354">
        <v>0.43</v>
      </c>
      <c r="CH1022" s="353">
        <v>884.9</v>
      </c>
      <c r="CI1022" s="355">
        <v>11131.9</v>
      </c>
    </row>
    <row r="1023" spans="1:87" ht="13.5" thickBot="1">
      <c r="A1023" s="353" t="s">
        <v>2273</v>
      </c>
      <c r="B1023" s="353" t="s">
        <v>2274</v>
      </c>
      <c r="C1023" s="353" t="s">
        <v>96</v>
      </c>
      <c r="D1023" s="353" t="s">
        <v>176</v>
      </c>
      <c r="E1023" s="353" t="s">
        <v>378</v>
      </c>
      <c r="F1023" s="353" t="s">
        <v>105</v>
      </c>
      <c r="G1023" s="353">
        <v>12</v>
      </c>
      <c r="H1023" s="353">
        <v>202112</v>
      </c>
      <c r="I1023" s="353">
        <v>20221114</v>
      </c>
      <c r="J1023" s="353">
        <v>20230228</v>
      </c>
      <c r="K1023" s="354">
        <v>17241.36</v>
      </c>
      <c r="L1023" s="354">
        <v>3.74</v>
      </c>
      <c r="M1023" s="354">
        <v>4610</v>
      </c>
      <c r="N1023" s="354"/>
      <c r="O1023" s="354">
        <v>0.01</v>
      </c>
      <c r="P1023" s="354">
        <v>-0.01</v>
      </c>
      <c r="Q1023" s="354">
        <v>0.02</v>
      </c>
      <c r="R1023" s="354">
        <v>0</v>
      </c>
      <c r="S1023" s="354">
        <v>0</v>
      </c>
      <c r="T1023" s="354"/>
      <c r="U1023" s="354"/>
      <c r="V1023" s="354">
        <v>-0.01</v>
      </c>
      <c r="W1023" s="354">
        <v>-0.01</v>
      </c>
      <c r="X1023" s="354">
        <v>0.1</v>
      </c>
      <c r="Y1023" s="374">
        <f t="shared" si="36"/>
        <v>0</v>
      </c>
      <c r="Z1023" s="374">
        <f t="shared" si="37"/>
        <v>-11</v>
      </c>
      <c r="AA1023" s="354"/>
      <c r="AB1023" s="354"/>
      <c r="AC1023" s="354"/>
      <c r="AD1023" s="354">
        <v>374</v>
      </c>
      <c r="AE1023" s="354">
        <v>36.19</v>
      </c>
      <c r="AF1023" s="354"/>
      <c r="AG1023" s="354">
        <v>0.33108958791246917</v>
      </c>
      <c r="AH1023" s="354">
        <v>-4.2596291286947557E-2</v>
      </c>
      <c r="AI1023" s="354">
        <v>-0.610166241979062</v>
      </c>
      <c r="AJ1023" s="354">
        <v>-0.6228564840563342</v>
      </c>
      <c r="AK1023" s="354">
        <v>-6.3917007065983</v>
      </c>
      <c r="AL1023" s="354">
        <v>720.21</v>
      </c>
      <c r="AM1023" s="354">
        <v>3.63</v>
      </c>
      <c r="AN1023" s="354"/>
      <c r="AO1023" s="354">
        <v>8.5120624025886507</v>
      </c>
      <c r="AP1023" s="354">
        <v>19.928564203521251</v>
      </c>
      <c r="AQ1023" s="354">
        <v>-4.6188317859364751</v>
      </c>
      <c r="AR1023" s="354">
        <v>-4.5247264904500888</v>
      </c>
      <c r="AS1023" s="354">
        <v>1.1856809644233841</v>
      </c>
      <c r="AT1023" s="354">
        <v>1.03</v>
      </c>
      <c r="AU1023" s="354"/>
      <c r="AV1023" s="354">
        <v>130.36000000000001</v>
      </c>
      <c r="AW1023" s="354">
        <v>1698.02</v>
      </c>
      <c r="AX1023" s="354">
        <v>4665.67</v>
      </c>
      <c r="AY1023" s="374">
        <v>2.1818558167577526</v>
      </c>
      <c r="AZ1023" s="374">
        <v>3.7891201287531123E-2</v>
      </c>
      <c r="BA1023" s="374">
        <v>0</v>
      </c>
      <c r="BB1023" s="374">
        <v>-1.783783783783784</v>
      </c>
      <c r="BC1023" s="374">
        <v>0</v>
      </c>
      <c r="BD1023" s="354"/>
      <c r="BE1023" s="374">
        <v>0</v>
      </c>
      <c r="BF1023" s="374">
        <v>-7.7214291466941119E-3</v>
      </c>
      <c r="BG1023" s="354"/>
      <c r="BH1023" s="354"/>
      <c r="BI1023" s="354"/>
      <c r="BJ1023" s="354"/>
      <c r="BK1023" s="374">
        <v>2.0798007500565097E-2</v>
      </c>
      <c r="BL1023" s="374">
        <v>-3.8328725941774694E-2</v>
      </c>
      <c r="BM1023" s="354">
        <v>0</v>
      </c>
      <c r="BN1023" s="354"/>
      <c r="BO1023" s="374">
        <v>0</v>
      </c>
      <c r="BP1023" s="374">
        <v>-1.0922125971012194E-2</v>
      </c>
      <c r="BQ1023" s="374">
        <v>-0.15970679078367542</v>
      </c>
      <c r="BR1023" s="354">
        <v>-120.24</v>
      </c>
      <c r="BS1023" s="354">
        <v>-102.9</v>
      </c>
      <c r="BT1023" s="354">
        <v>23.94</v>
      </c>
      <c r="BU1023" s="354">
        <v>157.25</v>
      </c>
      <c r="BV1023" s="354">
        <v>-164.99</v>
      </c>
      <c r="BW1023" s="354">
        <v>3.79</v>
      </c>
      <c r="BX1023" s="354"/>
      <c r="BY1023" s="354"/>
      <c r="BZ1023" s="354">
        <v>0</v>
      </c>
      <c r="CA1023" s="354">
        <v>8.9600000000000009</v>
      </c>
      <c r="CB1023" s="354">
        <v>0.81725365505609493</v>
      </c>
      <c r="CC1023" s="354">
        <v>-7.6492788105885161</v>
      </c>
      <c r="CD1023" s="354">
        <v>0.1</v>
      </c>
      <c r="CE1023" s="354">
        <v>0.37</v>
      </c>
      <c r="CF1023" s="354">
        <v>0.4</v>
      </c>
      <c r="CG1023" s="354">
        <v>0.28000000000000003</v>
      </c>
      <c r="CH1023" s="353" t="s">
        <v>100</v>
      </c>
      <c r="CI1023" s="355">
        <v>4442.54</v>
      </c>
    </row>
    <row r="1024" spans="1:87" ht="13.5" thickBot="1">
      <c r="A1024" s="353" t="s">
        <v>2275</v>
      </c>
      <c r="B1024" s="353" t="s">
        <v>2276</v>
      </c>
      <c r="C1024" s="353" t="s">
        <v>96</v>
      </c>
      <c r="D1024" s="353" t="s">
        <v>197</v>
      </c>
      <c r="E1024" s="353" t="s">
        <v>878</v>
      </c>
      <c r="F1024" s="353" t="s">
        <v>99</v>
      </c>
      <c r="G1024" s="353">
        <v>12</v>
      </c>
      <c r="H1024" s="353">
        <v>202112</v>
      </c>
      <c r="I1024" s="353">
        <v>20221020</v>
      </c>
      <c r="J1024" s="353">
        <v>20230126</v>
      </c>
      <c r="K1024" s="354">
        <v>34402.51</v>
      </c>
      <c r="L1024" s="354">
        <v>134.1</v>
      </c>
      <c r="M1024" s="354">
        <v>257</v>
      </c>
      <c r="N1024" s="354">
        <v>1.5</v>
      </c>
      <c r="O1024" s="354">
        <v>6.45</v>
      </c>
      <c r="P1024" s="354">
        <v>4.22</v>
      </c>
      <c r="Q1024" s="354">
        <v>3.69</v>
      </c>
      <c r="R1024" s="354">
        <v>0.78</v>
      </c>
      <c r="S1024" s="354">
        <v>8.5299999999999994</v>
      </c>
      <c r="T1024" s="354">
        <v>3.89</v>
      </c>
      <c r="U1024" s="354">
        <v>31.81</v>
      </c>
      <c r="V1024" s="354">
        <v>23.22</v>
      </c>
      <c r="W1024" s="354">
        <v>28.12</v>
      </c>
      <c r="X1024" s="354">
        <v>11.45</v>
      </c>
      <c r="Y1024" s="374">
        <f t="shared" si="36"/>
        <v>0.21102497846683899</v>
      </c>
      <c r="Z1024" s="374">
        <f t="shared" si="37"/>
        <v>-0.59281650071123759</v>
      </c>
      <c r="AA1024" s="354">
        <v>46.61</v>
      </c>
      <c r="AB1024" s="354"/>
      <c r="AC1024" s="354">
        <v>4.22</v>
      </c>
      <c r="AD1024" s="354">
        <v>4.7699999999999996</v>
      </c>
      <c r="AE1024" s="354">
        <v>11.71</v>
      </c>
      <c r="AF1024" s="354"/>
      <c r="AG1024" s="354">
        <v>166.54801197983809</v>
      </c>
      <c r="AH1024" s="354">
        <v>33.199365500845225</v>
      </c>
      <c r="AI1024" s="354">
        <v>39.169647474739683</v>
      </c>
      <c r="AJ1024" s="354">
        <v>32.048799314555659</v>
      </c>
      <c r="AK1024" s="354">
        <v>3.4108042480126484</v>
      </c>
      <c r="AL1024" s="354">
        <v>4.9800000000000004</v>
      </c>
      <c r="AM1024" s="354">
        <v>1.83</v>
      </c>
      <c r="AN1024" s="354">
        <v>0.8</v>
      </c>
      <c r="AO1024" s="354">
        <v>0.88700448402996945</v>
      </c>
      <c r="AP1024" s="354">
        <v>3.0755078864211369</v>
      </c>
      <c r="AQ1024" s="354">
        <v>3.771512968751201</v>
      </c>
      <c r="AR1024" s="354">
        <v>4.6094966610901755</v>
      </c>
      <c r="AS1024" s="354">
        <v>13.22757060925813</v>
      </c>
      <c r="AT1024" s="354">
        <v>73.38</v>
      </c>
      <c r="AU1024" s="354">
        <v>13.16</v>
      </c>
      <c r="AV1024" s="354">
        <v>81.150000000000006</v>
      </c>
      <c r="AW1024" s="354">
        <v>36483.94</v>
      </c>
      <c r="AX1024" s="354">
        <v>40668.86</v>
      </c>
      <c r="AY1024" s="374">
        <v>0.81154709777097511</v>
      </c>
      <c r="AZ1024" s="374">
        <v>8.4632638917765117</v>
      </c>
      <c r="BA1024" s="374">
        <v>4.7776384160544705</v>
      </c>
      <c r="BB1024" s="374">
        <v>8.5022734327749365</v>
      </c>
      <c r="BC1024" s="374">
        <v>4.7776384160544705</v>
      </c>
      <c r="BD1024" s="354">
        <v>51.03</v>
      </c>
      <c r="BE1024" s="374">
        <v>0.43193525363771912</v>
      </c>
      <c r="BF1024" s="374">
        <v>0.29993351060815948</v>
      </c>
      <c r="BG1024" s="354">
        <v>37.51</v>
      </c>
      <c r="BH1024" s="354">
        <v>17.760000000000002</v>
      </c>
      <c r="BI1024" s="354">
        <v>29.11</v>
      </c>
      <c r="BJ1024" s="354">
        <v>13.99</v>
      </c>
      <c r="BK1024" s="374">
        <v>-0.18179505354946637</v>
      </c>
      <c r="BL1024" s="374">
        <v>-4.2755527823688792E-2</v>
      </c>
      <c r="BM1024" s="354">
        <v>1.49</v>
      </c>
      <c r="BN1024" s="354">
        <v>2.5499999999999998</v>
      </c>
      <c r="BO1024" s="374">
        <v>6.02421151678059E-2</v>
      </c>
      <c r="BP1024" s="374">
        <v>0.24930063453364293</v>
      </c>
      <c r="BQ1024" s="374">
        <v>0.24066080434448944</v>
      </c>
      <c r="BR1024" s="354">
        <v>9359.7099999999991</v>
      </c>
      <c r="BS1024" s="354">
        <v>10224.280000000001</v>
      </c>
      <c r="BT1024" s="354">
        <v>7692.02</v>
      </c>
      <c r="BU1024" s="354">
        <v>4961.41</v>
      </c>
      <c r="BV1024" s="354">
        <v>6827.46</v>
      </c>
      <c r="BW1024" s="354">
        <v>846.33</v>
      </c>
      <c r="BX1024" s="354">
        <v>19.93</v>
      </c>
      <c r="BY1024" s="354">
        <v>19.93</v>
      </c>
      <c r="BZ1024" s="354">
        <v>58.587912250869977</v>
      </c>
      <c r="CA1024" s="354">
        <v>26.01</v>
      </c>
      <c r="CB1024" s="354">
        <v>0.41306230369600266</v>
      </c>
      <c r="CC1024" s="354">
        <v>0.29414256944730133</v>
      </c>
      <c r="CD1024" s="354">
        <v>0.35</v>
      </c>
      <c r="CE1024" s="354">
        <v>3.1</v>
      </c>
      <c r="CF1024" s="354">
        <v>1.32</v>
      </c>
      <c r="CG1024" s="354">
        <v>0.56999999999999995</v>
      </c>
      <c r="CH1024" s="353" t="s">
        <v>100</v>
      </c>
      <c r="CI1024" s="355">
        <v>14603.79</v>
      </c>
    </row>
    <row r="1025" spans="1:87" ht="13.5" thickBot="1">
      <c r="A1025" s="353" t="s">
        <v>2277</v>
      </c>
      <c r="B1025" s="353" t="s">
        <v>2278</v>
      </c>
      <c r="C1025" s="353" t="s">
        <v>96</v>
      </c>
      <c r="D1025" s="353" t="s">
        <v>123</v>
      </c>
      <c r="E1025" s="353" t="s">
        <v>231</v>
      </c>
      <c r="F1025" s="353" t="s">
        <v>105</v>
      </c>
      <c r="G1025" s="353">
        <v>12</v>
      </c>
      <c r="H1025" s="353">
        <v>202112</v>
      </c>
      <c r="I1025" s="353">
        <v>20221101</v>
      </c>
      <c r="J1025" s="353">
        <v>20230201</v>
      </c>
      <c r="K1025" s="354">
        <v>4750.7700000000004</v>
      </c>
      <c r="L1025" s="354">
        <v>133.59</v>
      </c>
      <c r="M1025" s="354">
        <v>35.56</v>
      </c>
      <c r="N1025" s="354">
        <v>0.7</v>
      </c>
      <c r="O1025" s="354">
        <v>0.97</v>
      </c>
      <c r="P1025" s="354">
        <v>2.08</v>
      </c>
      <c r="Q1025" s="354">
        <v>2.74</v>
      </c>
      <c r="R1025" s="354">
        <v>2.06</v>
      </c>
      <c r="S1025" s="354">
        <v>10.48</v>
      </c>
      <c r="T1025" s="354">
        <v>14.1</v>
      </c>
      <c r="U1025" s="354">
        <v>9.9499999999999993</v>
      </c>
      <c r="V1025" s="354">
        <v>7.86</v>
      </c>
      <c r="W1025" s="354">
        <v>8.66</v>
      </c>
      <c r="X1025" s="354">
        <v>9.5299999999999994</v>
      </c>
      <c r="Y1025" s="374">
        <f t="shared" si="36"/>
        <v>0.10178117048346058</v>
      </c>
      <c r="Z1025" s="374">
        <f t="shared" si="37"/>
        <v>0.10046189376443415</v>
      </c>
      <c r="AA1025" s="354">
        <v>11.89</v>
      </c>
      <c r="AB1025" s="354">
        <v>16.77</v>
      </c>
      <c r="AC1025" s="354">
        <v>13.43</v>
      </c>
      <c r="AD1025" s="354">
        <v>15.43</v>
      </c>
      <c r="AE1025" s="354">
        <v>14.01</v>
      </c>
      <c r="AF1025" s="354">
        <v>0.92</v>
      </c>
      <c r="AG1025" s="354">
        <v>149.73876404494382</v>
      </c>
      <c r="AH1025" s="354">
        <v>8.1769662921348321</v>
      </c>
      <c r="AI1025" s="354">
        <v>21.126404494382022</v>
      </c>
      <c r="AJ1025" s="354">
        <v>20.671348314606742</v>
      </c>
      <c r="AK1025" s="354">
        <v>6.3375668129238125</v>
      </c>
      <c r="AL1025" s="354">
        <v>14.04</v>
      </c>
      <c r="AM1025" s="354">
        <v>2.0699999999999998</v>
      </c>
      <c r="AN1025" s="354">
        <v>0.88</v>
      </c>
      <c r="AO1025" s="354">
        <v>1.0099769261072653</v>
      </c>
      <c r="AP1025" s="354">
        <v>13.08355771567436</v>
      </c>
      <c r="AQ1025" s="354">
        <v>7.1584682887913829</v>
      </c>
      <c r="AR1025" s="354">
        <v>7.3160538116591924</v>
      </c>
      <c r="AS1025" s="354">
        <v>4.6292134831460672</v>
      </c>
      <c r="AT1025" s="354">
        <v>64.430000000000007</v>
      </c>
      <c r="AU1025" s="354">
        <v>0.63</v>
      </c>
      <c r="AV1025" s="354">
        <v>8.3000000000000007</v>
      </c>
      <c r="AW1025" s="354">
        <v>5227.8</v>
      </c>
      <c r="AX1025" s="354">
        <v>5566.5</v>
      </c>
      <c r="AY1025" s="374">
        <v>6.8837652517970707E-2</v>
      </c>
      <c r="AZ1025" s="374">
        <v>0.16727069974909395</v>
      </c>
      <c r="BA1025" s="374">
        <v>0</v>
      </c>
      <c r="BB1025" s="374">
        <v>0.23960856322853241</v>
      </c>
      <c r="BC1025" s="374">
        <v>0</v>
      </c>
      <c r="BD1025" s="354">
        <v>13.26</v>
      </c>
      <c r="BE1025" s="374">
        <v>0</v>
      </c>
      <c r="BF1025" s="374">
        <v>2.11772237539921E-2</v>
      </c>
      <c r="BG1025" s="354">
        <v>10.29</v>
      </c>
      <c r="BH1025" s="354">
        <v>8.6300000000000008</v>
      </c>
      <c r="BI1025" s="354">
        <v>2.59</v>
      </c>
      <c r="BJ1025" s="354">
        <v>2.37</v>
      </c>
      <c r="BK1025" s="374">
        <v>-2.1539688871160749E-2</v>
      </c>
      <c r="BL1025" s="374">
        <v>-3.0390005065000845E-3</v>
      </c>
      <c r="BM1025" s="354">
        <v>2.4300000000000002</v>
      </c>
      <c r="BN1025" s="354">
        <v>2.11</v>
      </c>
      <c r="BO1025" s="374">
        <v>0.37422191686705603</v>
      </c>
      <c r="BP1025" s="374">
        <v>6.1072270461833091E-2</v>
      </c>
      <c r="BQ1025" s="374">
        <v>0.15439053188891438</v>
      </c>
      <c r="BR1025" s="354">
        <v>555.29999999999995</v>
      </c>
      <c r="BS1025" s="354">
        <v>575.6</v>
      </c>
      <c r="BT1025" s="354">
        <v>338.6</v>
      </c>
      <c r="BU1025" s="354">
        <v>781.6</v>
      </c>
      <c r="BV1025" s="354">
        <v>418.7</v>
      </c>
      <c r="BW1025" s="354">
        <v>16.73</v>
      </c>
      <c r="BX1025" s="354">
        <v>5.42</v>
      </c>
      <c r="BY1025" s="354">
        <v>6.69</v>
      </c>
      <c r="BZ1025" s="354">
        <v>0</v>
      </c>
      <c r="CA1025" s="354">
        <v>25.41</v>
      </c>
      <c r="CB1025" s="354">
        <v>0.83297565092136561</v>
      </c>
      <c r="CC1025" s="354">
        <v>1.5003645200486029</v>
      </c>
      <c r="CD1025" s="354">
        <v>0.34</v>
      </c>
      <c r="CE1025" s="354">
        <v>0.39</v>
      </c>
      <c r="CF1025" s="354">
        <v>0.4</v>
      </c>
      <c r="CG1025" s="354">
        <v>0.02</v>
      </c>
      <c r="CH1025" s="353" t="s">
        <v>100</v>
      </c>
      <c r="CI1025" s="355">
        <v>3144.9</v>
      </c>
    </row>
    <row r="1026" spans="1:87" ht="13.5" thickBot="1">
      <c r="A1026" s="353" t="s">
        <v>2279</v>
      </c>
      <c r="B1026" s="353" t="s">
        <v>2280</v>
      </c>
      <c r="C1026" s="353" t="s">
        <v>108</v>
      </c>
      <c r="D1026" s="353" t="s">
        <v>97</v>
      </c>
      <c r="E1026" s="353" t="s">
        <v>1752</v>
      </c>
      <c r="F1026" s="353" t="s">
        <v>99</v>
      </c>
      <c r="G1026" s="353">
        <v>1</v>
      </c>
      <c r="H1026" s="353">
        <v>202201</v>
      </c>
      <c r="I1026" s="353">
        <v>20221116</v>
      </c>
      <c r="J1026" s="353">
        <v>20230215</v>
      </c>
      <c r="K1026" s="354">
        <v>422104.81</v>
      </c>
      <c r="L1026" s="354">
        <v>169.52</v>
      </c>
      <c r="M1026" s="354">
        <v>2490</v>
      </c>
      <c r="N1026" s="354">
        <v>1.75</v>
      </c>
      <c r="O1026" s="354">
        <v>0.7</v>
      </c>
      <c r="P1026" s="354">
        <v>0.81</v>
      </c>
      <c r="Q1026" s="354">
        <v>0.92</v>
      </c>
      <c r="R1026" s="354">
        <v>-17.14</v>
      </c>
      <c r="S1026" s="354">
        <v>-8.93</v>
      </c>
      <c r="T1026" s="354">
        <v>-3.31</v>
      </c>
      <c r="U1026" s="354">
        <v>2.98</v>
      </c>
      <c r="V1026" s="354">
        <v>4.3499999999999996</v>
      </c>
      <c r="W1026" s="354">
        <v>3.27</v>
      </c>
      <c r="X1026" s="354">
        <v>4.37</v>
      </c>
      <c r="Y1026" s="374">
        <f t="shared" si="36"/>
        <v>-0.24827586206896546</v>
      </c>
      <c r="Z1026" s="374">
        <f t="shared" si="37"/>
        <v>0.33639143730886856</v>
      </c>
      <c r="AA1026" s="354">
        <v>30.18</v>
      </c>
      <c r="AB1026" s="354">
        <v>12.03</v>
      </c>
      <c r="AC1026" s="354">
        <v>44.97</v>
      </c>
      <c r="AD1026" s="354">
        <v>51.92</v>
      </c>
      <c r="AE1026" s="354">
        <v>38.799999999999997</v>
      </c>
      <c r="AF1026" s="354">
        <v>4.3099999999999996</v>
      </c>
      <c r="AG1026" s="354">
        <v>11.504631494160289</v>
      </c>
      <c r="AH1026" s="354">
        <v>2.3991139750302053</v>
      </c>
      <c r="AI1026" s="354">
        <v>2.5879983890455094</v>
      </c>
      <c r="AJ1026" s="354">
        <v>1.9448248086991544</v>
      </c>
      <c r="AK1026" s="354">
        <v>64.03017896047308</v>
      </c>
      <c r="AL1026" s="354">
        <v>38.57</v>
      </c>
      <c r="AM1026" s="354">
        <v>19.77</v>
      </c>
      <c r="AN1026" s="354">
        <v>14.78</v>
      </c>
      <c r="AO1026" s="354">
        <v>14.717003780718336</v>
      </c>
      <c r="AP1026" s="354">
        <v>56.475810048361097</v>
      </c>
      <c r="AQ1026" s="354">
        <v>65.422647058823529</v>
      </c>
      <c r="AR1026" s="354">
        <v>87.058589770138738</v>
      </c>
      <c r="AS1026" s="354">
        <v>5.2931937172774868</v>
      </c>
      <c r="AT1026" s="354">
        <v>8.57</v>
      </c>
      <c r="AU1026" s="354">
        <v>28.58</v>
      </c>
      <c r="AV1026" s="354">
        <v>61.4</v>
      </c>
      <c r="AW1026" s="354">
        <v>26914</v>
      </c>
      <c r="AX1026" s="354">
        <v>26940.99</v>
      </c>
      <c r="AY1026" s="374">
        <v>0.52729437625938813</v>
      </c>
      <c r="AZ1026" s="374">
        <v>0.54935622317596566</v>
      </c>
      <c r="BA1026" s="374">
        <v>0.59241040056219252</v>
      </c>
      <c r="BB1026" s="374">
        <v>0.52941176470588236</v>
      </c>
      <c r="BC1026" s="374">
        <v>0.59241040056219252</v>
      </c>
      <c r="BD1026" s="354">
        <v>30.75</v>
      </c>
      <c r="BE1026" s="374">
        <v>0.17655279041417654</v>
      </c>
      <c r="BF1026" s="374">
        <v>0.15417464672084477</v>
      </c>
      <c r="BG1026" s="354">
        <v>21.64</v>
      </c>
      <c r="BH1026" s="354">
        <v>28.24</v>
      </c>
      <c r="BI1026" s="354">
        <v>17.399999999999999</v>
      </c>
      <c r="BJ1026" s="354">
        <v>23.59</v>
      </c>
      <c r="BK1026" s="374">
        <v>-0.24852163087457205</v>
      </c>
      <c r="BL1026" s="374">
        <v>-5.5905622068192953E-2</v>
      </c>
      <c r="BM1026" s="354">
        <v>0.09</v>
      </c>
      <c r="BN1026" s="354">
        <v>0.21</v>
      </c>
      <c r="BO1026" s="374">
        <v>6.6691287560852783E-2</v>
      </c>
      <c r="BP1026" s="374">
        <v>1.4477786343794612E-2</v>
      </c>
      <c r="BQ1026" s="374">
        <v>1.1736315302028569E-2</v>
      </c>
      <c r="BR1026" s="354">
        <v>10177</v>
      </c>
      <c r="BS1026" s="354">
        <v>11351</v>
      </c>
      <c r="BT1026" s="354">
        <v>10987.89</v>
      </c>
      <c r="BU1026" s="354">
        <v>10946</v>
      </c>
      <c r="BV1026" s="354">
        <v>9752</v>
      </c>
      <c r="BW1026" s="354">
        <v>125.12</v>
      </c>
      <c r="BX1026" s="354">
        <v>20.85</v>
      </c>
      <c r="BY1026" s="354">
        <v>26.41</v>
      </c>
      <c r="BZ1026" s="354">
        <v>22.926640926640928</v>
      </c>
      <c r="CA1026" s="354">
        <v>31.24</v>
      </c>
      <c r="CB1026" s="354">
        <v>0.47270796285319105</v>
      </c>
      <c r="CC1026" s="354">
        <v>1.2020419129500268</v>
      </c>
      <c r="CD1026" s="354">
        <v>0.45</v>
      </c>
      <c r="CE1026" s="354">
        <v>3.39</v>
      </c>
      <c r="CF1026" s="354">
        <v>6.05</v>
      </c>
      <c r="CG1026" s="354">
        <v>4.9800000000000004</v>
      </c>
      <c r="CH1026" s="353" t="s">
        <v>100</v>
      </c>
      <c r="CI1026" s="355">
        <v>26612</v>
      </c>
    </row>
    <row r="1027" spans="1:87" ht="13.5" thickBot="1">
      <c r="A1027" s="353" t="s">
        <v>2281</v>
      </c>
      <c r="B1027" s="353" t="s">
        <v>2282</v>
      </c>
      <c r="C1027" s="353" t="s">
        <v>96</v>
      </c>
      <c r="D1027" s="353" t="s">
        <v>109</v>
      </c>
      <c r="E1027" s="353" t="s">
        <v>938</v>
      </c>
      <c r="F1027" s="353" t="s">
        <v>105</v>
      </c>
      <c r="G1027" s="353">
        <v>12</v>
      </c>
      <c r="H1027" s="353">
        <v>202112</v>
      </c>
      <c r="I1027" s="353">
        <v>20221025</v>
      </c>
      <c r="J1027" s="353">
        <v>20230124</v>
      </c>
      <c r="K1027" s="354">
        <v>83099.5</v>
      </c>
      <c r="L1027" s="354">
        <v>123.17</v>
      </c>
      <c r="M1027" s="354">
        <v>675</v>
      </c>
      <c r="N1027" s="354">
        <v>0.89</v>
      </c>
      <c r="O1027" s="354">
        <v>1.51</v>
      </c>
      <c r="P1027" s="354">
        <v>1.58</v>
      </c>
      <c r="Q1027" s="354">
        <v>1.22</v>
      </c>
      <c r="R1027" s="354">
        <v>7.95</v>
      </c>
      <c r="S1027" s="354">
        <v>10.220000000000001</v>
      </c>
      <c r="T1027" s="354">
        <v>6.72</v>
      </c>
      <c r="U1027" s="354">
        <v>5.54</v>
      </c>
      <c r="V1027" s="354">
        <v>4.57</v>
      </c>
      <c r="W1027" s="354">
        <v>5.58</v>
      </c>
      <c r="X1027" s="354">
        <v>6</v>
      </c>
      <c r="Y1027" s="374">
        <f t="shared" si="36"/>
        <v>0.22100656455142231</v>
      </c>
      <c r="Z1027" s="374">
        <f t="shared" si="37"/>
        <v>7.5268817204301008E-2</v>
      </c>
      <c r="AA1027" s="354">
        <v>4.8499999999999996</v>
      </c>
      <c r="AB1027" s="354">
        <v>11</v>
      </c>
      <c r="AC1027" s="354">
        <v>22.23</v>
      </c>
      <c r="AD1027" s="354">
        <v>22.08</v>
      </c>
      <c r="AE1027" s="354">
        <v>20.53</v>
      </c>
      <c r="AF1027" s="354">
        <v>2.0099999999999998</v>
      </c>
      <c r="AG1027" s="354">
        <v>22.31304347826087</v>
      </c>
      <c r="AH1027" s="354">
        <v>7.4304347826086961</v>
      </c>
      <c r="AI1027" s="354">
        <v>9.8942028985507235</v>
      </c>
      <c r="AJ1027" s="354">
        <v>5.7840579710144926</v>
      </c>
      <c r="AK1027" s="354">
        <v>15.485431375421118</v>
      </c>
      <c r="AL1027" s="354">
        <v>18.63</v>
      </c>
      <c r="AM1027" s="354">
        <v>4.97</v>
      </c>
      <c r="AN1027" s="354">
        <v>6.51</v>
      </c>
      <c r="AO1027" s="354">
        <v>6.3732787737074563</v>
      </c>
      <c r="AP1027" s="354">
        <v>11.093612210288301</v>
      </c>
      <c r="AQ1027" s="354">
        <v>14.372784532005271</v>
      </c>
      <c r="AR1027" s="354">
        <v>24.586068654472559</v>
      </c>
      <c r="AS1027" s="354">
        <v>0.67391304347826086</v>
      </c>
      <c r="AT1027" s="354">
        <v>24.8</v>
      </c>
      <c r="AU1027" s="354">
        <v>2.76</v>
      </c>
      <c r="AV1027" s="354">
        <v>11.96</v>
      </c>
      <c r="AW1027" s="354">
        <v>11550.23</v>
      </c>
      <c r="AX1027" s="354">
        <v>12516.76</v>
      </c>
      <c r="AY1027" s="374">
        <v>4.7615601707793616E-2</v>
      </c>
      <c r="AZ1027" s="374">
        <v>0.37338573834924199</v>
      </c>
      <c r="BA1027" s="374">
        <v>0.17563324262089178</v>
      </c>
      <c r="BB1027" s="374">
        <v>0.37276410205036331</v>
      </c>
      <c r="BC1027" s="374">
        <v>0.17563324262089178</v>
      </c>
      <c r="BD1027" s="354">
        <v>22.23</v>
      </c>
      <c r="BE1027" s="374">
        <v>0.13256529452716206</v>
      </c>
      <c r="BF1027" s="374">
        <v>0.10402759460282034</v>
      </c>
      <c r="BG1027" s="354">
        <v>14.16</v>
      </c>
      <c r="BH1027" s="354">
        <v>13.63</v>
      </c>
      <c r="BI1027" s="354">
        <v>9.9600000000000009</v>
      </c>
      <c r="BJ1027" s="354">
        <v>9.39</v>
      </c>
      <c r="BK1027" s="374">
        <v>-0.41540940383770331</v>
      </c>
      <c r="BL1027" s="374">
        <v>-0.18420368926994024</v>
      </c>
      <c r="BM1027" s="354">
        <v>1.75</v>
      </c>
      <c r="BN1027" s="354">
        <v>1.75</v>
      </c>
      <c r="BO1027" s="374">
        <v>0.38323464014043296</v>
      </c>
      <c r="BP1027" s="374">
        <v>4.8496467618321173E-2</v>
      </c>
      <c r="BQ1027" s="374">
        <v>4.7566266209000771E-2</v>
      </c>
      <c r="BR1027" s="354">
        <v>5539.82</v>
      </c>
      <c r="BS1027" s="354">
        <v>6814.86</v>
      </c>
      <c r="BT1027" s="354">
        <v>4640.3</v>
      </c>
      <c r="BU1027" s="354">
        <v>9556.4500000000007</v>
      </c>
      <c r="BV1027" s="354">
        <v>3903.33</v>
      </c>
      <c r="BW1027" s="354">
        <v>46.79</v>
      </c>
      <c r="BX1027" s="354">
        <v>29.99</v>
      </c>
      <c r="BY1027" s="354">
        <v>30.15</v>
      </c>
      <c r="BZ1027" s="354">
        <v>10.248263888888889</v>
      </c>
      <c r="CA1027" s="354">
        <v>39.89</v>
      </c>
      <c r="CB1027" s="354">
        <v>0.55881099726082983</v>
      </c>
      <c r="CC1027" s="354">
        <v>1.6075749010740532</v>
      </c>
      <c r="CD1027" s="354">
        <v>0.66</v>
      </c>
      <c r="CE1027" s="354">
        <v>1.01</v>
      </c>
      <c r="CF1027" s="354">
        <v>0.91</v>
      </c>
      <c r="CG1027" s="354">
        <v>0.56999999999999995</v>
      </c>
      <c r="CH1027" s="353" t="s">
        <v>100</v>
      </c>
      <c r="CI1027" s="355">
        <v>18147.439999999999</v>
      </c>
    </row>
    <row r="1028" spans="1:87" ht="13.5" thickBot="1">
      <c r="A1028" s="353" t="s">
        <v>2283</v>
      </c>
      <c r="B1028" s="353" t="s">
        <v>2284</v>
      </c>
      <c r="C1028" s="353" t="s">
        <v>96</v>
      </c>
      <c r="D1028" s="353" t="s">
        <v>129</v>
      </c>
      <c r="E1028" s="353" t="s">
        <v>130</v>
      </c>
      <c r="F1028" s="353" t="s">
        <v>105</v>
      </c>
      <c r="G1028" s="353">
        <v>12</v>
      </c>
      <c r="H1028" s="353">
        <v>202112</v>
      </c>
      <c r="I1028" s="353">
        <v>20221102</v>
      </c>
      <c r="J1028" s="353">
        <v>20230201</v>
      </c>
      <c r="K1028" s="354">
        <v>302513.63</v>
      </c>
      <c r="L1028" s="354">
        <v>133.68</v>
      </c>
      <c r="M1028" s="354">
        <v>2263</v>
      </c>
      <c r="N1028" s="354">
        <v>0.54</v>
      </c>
      <c r="O1028" s="354">
        <v>0.84</v>
      </c>
      <c r="P1028" s="354">
        <v>0.87</v>
      </c>
      <c r="Q1028" s="354"/>
      <c r="R1028" s="354">
        <v>2.38</v>
      </c>
      <c r="S1028" s="354">
        <v>-3.45</v>
      </c>
      <c r="T1028" s="354">
        <v>3.09</v>
      </c>
      <c r="U1028" s="354">
        <v>3.37</v>
      </c>
      <c r="V1028" s="354">
        <v>3.14</v>
      </c>
      <c r="W1028" s="354">
        <v>3.25</v>
      </c>
      <c r="X1028" s="354">
        <v>4.03</v>
      </c>
      <c r="Y1028" s="374">
        <f t="shared" si="36"/>
        <v>3.5031847133757843E-2</v>
      </c>
      <c r="Z1028" s="374">
        <f t="shared" si="37"/>
        <v>0.24</v>
      </c>
      <c r="AA1028" s="354">
        <v>8.32</v>
      </c>
      <c r="AB1028" s="354">
        <v>19.07</v>
      </c>
      <c r="AC1028" s="354">
        <v>39.67</v>
      </c>
      <c r="AD1028" s="354">
        <v>41.1</v>
      </c>
      <c r="AE1028" s="354">
        <v>33.19</v>
      </c>
      <c r="AF1028" s="354">
        <v>2.16</v>
      </c>
      <c r="AG1028" s="354">
        <v>73.927750265298897</v>
      </c>
      <c r="AH1028" s="354">
        <v>23.357357622921825</v>
      </c>
      <c r="AI1028" s="354">
        <v>30.40723381676689</v>
      </c>
      <c r="AJ1028" s="354">
        <v>25.590290060134414</v>
      </c>
      <c r="AK1028" s="354">
        <v>27.680834273582576</v>
      </c>
      <c r="AL1028" s="354">
        <v>36.79</v>
      </c>
      <c r="AM1028" s="354">
        <v>29.16</v>
      </c>
      <c r="AN1028" s="354">
        <v>12.44</v>
      </c>
      <c r="AO1028" s="354">
        <v>1.7865599330123509</v>
      </c>
      <c r="AP1028" s="354">
        <v>3.7200344724519279</v>
      </c>
      <c r="AQ1028" s="354">
        <v>4.343583416946589</v>
      </c>
      <c r="AR1028" s="354">
        <v>5.1611902894168464</v>
      </c>
      <c r="AS1028" s="354">
        <v>16.569243013795543</v>
      </c>
      <c r="AT1028" s="354">
        <v>4.58</v>
      </c>
      <c r="AU1028" s="354">
        <v>7.69</v>
      </c>
      <c r="AV1028" s="354">
        <v>15.16</v>
      </c>
      <c r="AW1028" s="354">
        <v>22397.200000000001</v>
      </c>
      <c r="AX1028" s="354">
        <v>23446.46</v>
      </c>
      <c r="AY1028" s="374">
        <v>0.1091330171884108</v>
      </c>
      <c r="AZ1028" s="374">
        <v>0.13334757226256586</v>
      </c>
      <c r="BA1028" s="374">
        <v>8.3471898902560696E-2</v>
      </c>
      <c r="BB1028" s="374">
        <v>0.13364633211159005</v>
      </c>
      <c r="BC1028" s="374">
        <v>8.3471898902560696E-2</v>
      </c>
      <c r="BD1028" s="354">
        <v>72.569999999999993</v>
      </c>
      <c r="BE1028" s="374">
        <v>0.63383046571740731</v>
      </c>
      <c r="BF1028" s="374">
        <v>0.21753364410548684</v>
      </c>
      <c r="BG1028" s="354">
        <v>56.11</v>
      </c>
      <c r="BH1028" s="354">
        <v>70.8</v>
      </c>
      <c r="BI1028" s="354">
        <v>24.6</v>
      </c>
      <c r="BJ1028" s="354">
        <v>32.81</v>
      </c>
      <c r="BK1028" s="374">
        <v>-0.15841440183803748</v>
      </c>
      <c r="BL1028" s="374">
        <v>-6.5157450880708151E-2</v>
      </c>
      <c r="BM1028" s="354">
        <v>0.61</v>
      </c>
      <c r="BN1028" s="354">
        <v>1.41</v>
      </c>
      <c r="BO1028" s="374">
        <v>0.35840834974349273</v>
      </c>
      <c r="BP1028" s="374">
        <v>2.775029609555953E-2</v>
      </c>
      <c r="BQ1028" s="374">
        <v>0.19214814581869963</v>
      </c>
      <c r="BR1028" s="354">
        <v>9789.58</v>
      </c>
      <c r="BS1028" s="354">
        <v>10748.16</v>
      </c>
      <c r="BT1028" s="354">
        <v>8555.33</v>
      </c>
      <c r="BU1028" s="354">
        <v>2062.09</v>
      </c>
      <c r="BV1028" s="354">
        <v>7598.14</v>
      </c>
      <c r="BW1028" s="354">
        <v>17.7</v>
      </c>
      <c r="BX1028" s="354">
        <v>31.57</v>
      </c>
      <c r="BY1028" s="354">
        <v>31.57</v>
      </c>
      <c r="BZ1028" s="354">
        <v>10.153101878201481</v>
      </c>
      <c r="CA1028" s="354">
        <v>23.94</v>
      </c>
      <c r="CB1028" s="354">
        <v>0.68423133308076234</v>
      </c>
      <c r="CC1028" s="354">
        <v>-3.1084985553452227E-2</v>
      </c>
      <c r="CD1028" s="354">
        <v>0.31</v>
      </c>
      <c r="CE1028" s="354">
        <v>0.92</v>
      </c>
      <c r="CF1028" s="354">
        <v>0.66</v>
      </c>
      <c r="CG1028" s="354">
        <v>0.19</v>
      </c>
      <c r="CH1028" s="353" t="s">
        <v>100</v>
      </c>
      <c r="CI1028" s="355">
        <v>11255.69</v>
      </c>
    </row>
    <row r="1029" spans="1:87" ht="13.5" thickBot="1">
      <c r="A1029" s="353" t="s">
        <v>2285</v>
      </c>
      <c r="B1029" s="353" t="s">
        <v>2285</v>
      </c>
      <c r="C1029" s="353" t="s">
        <v>96</v>
      </c>
      <c r="D1029" s="353" t="s">
        <v>112</v>
      </c>
      <c r="E1029" s="353" t="s">
        <v>1090</v>
      </c>
      <c r="F1029" s="353" t="s">
        <v>99</v>
      </c>
      <c r="G1029" s="353">
        <v>12</v>
      </c>
      <c r="H1029" s="353">
        <v>202112</v>
      </c>
      <c r="I1029" s="353">
        <v>20221025</v>
      </c>
      <c r="J1029" s="353">
        <v>20230207</v>
      </c>
      <c r="K1029" s="354">
        <v>15475.51</v>
      </c>
      <c r="L1029" s="354">
        <v>4842.32</v>
      </c>
      <c r="M1029" s="354">
        <v>3</v>
      </c>
      <c r="N1029" s="354">
        <v>0.95</v>
      </c>
      <c r="O1029" s="354">
        <v>126.5</v>
      </c>
      <c r="P1029" s="354">
        <v>104.1</v>
      </c>
      <c r="Q1029" s="354">
        <v>63</v>
      </c>
      <c r="R1029" s="354">
        <v>-6.32</v>
      </c>
      <c r="S1029" s="354">
        <v>-10.1</v>
      </c>
      <c r="T1029" s="354">
        <v>-2.91</v>
      </c>
      <c r="U1029" s="354">
        <v>447.81</v>
      </c>
      <c r="V1029" s="354">
        <v>331.52</v>
      </c>
      <c r="W1029" s="354">
        <v>463.06</v>
      </c>
      <c r="X1029" s="354">
        <v>321.83</v>
      </c>
      <c r="Y1029" s="374">
        <f t="shared" si="36"/>
        <v>0.39677847490347506</v>
      </c>
      <c r="Z1029" s="374">
        <f t="shared" si="37"/>
        <v>-0.30499287349371573</v>
      </c>
      <c r="AA1029" s="354">
        <v>22.52</v>
      </c>
      <c r="AB1029" s="354">
        <v>1.29</v>
      </c>
      <c r="AC1029" s="354">
        <v>10.81</v>
      </c>
      <c r="AD1029" s="354">
        <v>10.46</v>
      </c>
      <c r="AE1029" s="354">
        <v>15.05</v>
      </c>
      <c r="AF1029" s="354">
        <v>8.11</v>
      </c>
      <c r="AG1029" s="354">
        <v>3078.6968769136561</v>
      </c>
      <c r="AH1029" s="354">
        <v>491.54562155541947</v>
      </c>
      <c r="AI1029" s="354">
        <v>402.02296387017759</v>
      </c>
      <c r="AJ1029" s="354">
        <v>396.54194733619107</v>
      </c>
      <c r="AK1029" s="354">
        <v>11.979116699301681</v>
      </c>
      <c r="AL1029" s="354">
        <v>13.43</v>
      </c>
      <c r="AM1029" s="354">
        <v>5.15</v>
      </c>
      <c r="AN1029" s="354">
        <v>1.57</v>
      </c>
      <c r="AO1029" s="354">
        <v>1.4885243516077138</v>
      </c>
      <c r="AP1029" s="354">
        <v>6.9002000747779366</v>
      </c>
      <c r="AQ1029" s="354">
        <v>11.399138070094066</v>
      </c>
      <c r="AR1029" s="354">
        <v>11.556697351413709</v>
      </c>
      <c r="AS1029" s="354">
        <v>541.00949173300671</v>
      </c>
      <c r="AT1029" s="354">
        <v>939.74</v>
      </c>
      <c r="AU1029" s="354">
        <v>8.64</v>
      </c>
      <c r="AV1029" s="354">
        <v>18.73</v>
      </c>
      <c r="AW1029" s="354">
        <v>8701.69</v>
      </c>
      <c r="AX1029" s="354">
        <v>10170.5</v>
      </c>
      <c r="AY1029" s="374">
        <v>0.18737404505494609</v>
      </c>
      <c r="AZ1029" s="374">
        <v>0.37222939745774741</v>
      </c>
      <c r="BA1029" s="374">
        <v>0.50429908186671413</v>
      </c>
      <c r="BB1029" s="374">
        <v>0.41481299414198514</v>
      </c>
      <c r="BC1029" s="374">
        <v>0.50429908186671413</v>
      </c>
      <c r="BD1029" s="354">
        <v>54.4</v>
      </c>
      <c r="BE1029" s="374">
        <v>0.45206630813940474</v>
      </c>
      <c r="BF1029" s="374">
        <v>0.29787139296273107</v>
      </c>
      <c r="BG1029" s="354">
        <v>38.53</v>
      </c>
      <c r="BH1029" s="354">
        <v>30.02</v>
      </c>
      <c r="BI1029" s="354">
        <v>28.88</v>
      </c>
      <c r="BJ1029" s="354">
        <v>22.91</v>
      </c>
      <c r="BK1029" s="374">
        <v>-1.3633590681542443E-2</v>
      </c>
      <c r="BL1029" s="374">
        <v>-1.7803040549679444E-3</v>
      </c>
      <c r="BM1029" s="354">
        <v>0</v>
      </c>
      <c r="BN1029" s="354">
        <v>0</v>
      </c>
      <c r="BO1029" s="374">
        <v>0</v>
      </c>
      <c r="BP1029" s="374">
        <v>0.10206766396908136</v>
      </c>
      <c r="BQ1029" s="374">
        <v>8.2340495887810963E-2</v>
      </c>
      <c r="BR1029" s="354">
        <v>1643.52</v>
      </c>
      <c r="BS1029" s="354">
        <v>1662.98</v>
      </c>
      <c r="BT1029" s="354">
        <v>1256.18</v>
      </c>
      <c r="BU1029" s="354">
        <v>1516.26</v>
      </c>
      <c r="BV1029" s="354">
        <v>1236.72</v>
      </c>
      <c r="BW1029" s="354">
        <v>37.22</v>
      </c>
      <c r="BX1029" s="354">
        <v>16.32</v>
      </c>
      <c r="BY1029" s="354">
        <v>16.32</v>
      </c>
      <c r="BZ1029" s="354">
        <v>44.054765229533949</v>
      </c>
      <c r="CA1029" s="354">
        <v>22.88</v>
      </c>
      <c r="CB1029" s="354">
        <v>0.42762416936232334</v>
      </c>
      <c r="CC1029" s="354">
        <v>-0.35107641963976582</v>
      </c>
      <c r="CD1029" s="354">
        <v>0.3</v>
      </c>
      <c r="CE1029" s="354">
        <v>4.7</v>
      </c>
      <c r="CF1029" s="354">
        <v>3.59</v>
      </c>
      <c r="CG1029" s="354">
        <v>3.57</v>
      </c>
      <c r="CH1029" s="353" t="s">
        <v>100</v>
      </c>
      <c r="CI1029" s="355">
        <v>3002.38</v>
      </c>
    </row>
    <row r="1030" spans="1:87" ht="13.5" thickBot="1">
      <c r="A1030" s="353" t="s">
        <v>2286</v>
      </c>
      <c r="B1030" s="353" t="s">
        <v>2287</v>
      </c>
      <c r="C1030" s="353" t="s">
        <v>96</v>
      </c>
      <c r="D1030" s="353" t="s">
        <v>129</v>
      </c>
      <c r="E1030" s="353" t="s">
        <v>130</v>
      </c>
      <c r="F1030" s="353" t="s">
        <v>105</v>
      </c>
      <c r="G1030" s="353">
        <v>12</v>
      </c>
      <c r="H1030" s="353">
        <v>202112</v>
      </c>
      <c r="I1030" s="353">
        <v>20221025</v>
      </c>
      <c r="J1030" s="353">
        <v>20230201</v>
      </c>
      <c r="K1030" s="354">
        <v>201103.22</v>
      </c>
      <c r="L1030" s="354">
        <v>90.89</v>
      </c>
      <c r="M1030" s="354">
        <v>2213</v>
      </c>
      <c r="N1030" s="354">
        <v>0.56000000000000005</v>
      </c>
      <c r="O1030" s="354">
        <v>1.57</v>
      </c>
      <c r="P1030" s="354">
        <v>1.41</v>
      </c>
      <c r="Q1030" s="354">
        <v>1.69</v>
      </c>
      <c r="R1030" s="354">
        <v>0.64</v>
      </c>
      <c r="S1030" s="354">
        <v>3.31</v>
      </c>
      <c r="T1030" s="354">
        <v>0.64</v>
      </c>
      <c r="U1030" s="354">
        <v>6</v>
      </c>
      <c r="V1030" s="354">
        <v>6.31</v>
      </c>
      <c r="W1030" s="354">
        <v>6.03</v>
      </c>
      <c r="X1030" s="354">
        <v>6.45</v>
      </c>
      <c r="Y1030" s="374">
        <f t="shared" si="36"/>
        <v>-4.4374009508716172E-2</v>
      </c>
      <c r="Z1030" s="374">
        <f t="shared" si="37"/>
        <v>6.9651741293532243E-2</v>
      </c>
      <c r="AA1030" s="354">
        <v>5.92</v>
      </c>
      <c r="AB1030" s="354">
        <v>5.86</v>
      </c>
      <c r="AC1030" s="354">
        <v>15.15</v>
      </c>
      <c r="AD1030" s="354">
        <v>15.08</v>
      </c>
      <c r="AE1030" s="354">
        <v>14.1</v>
      </c>
      <c r="AF1030" s="354">
        <v>2.57</v>
      </c>
      <c r="AG1030" s="354">
        <v>24.117674203968619</v>
      </c>
      <c r="AH1030" s="354">
        <v>10.058606368251038</v>
      </c>
      <c r="AI1030" s="354">
        <v>6.4646977388094138</v>
      </c>
      <c r="AJ1030" s="354">
        <v>5.0798338717120446</v>
      </c>
      <c r="AK1030" s="354">
        <v>13.996013991005784</v>
      </c>
      <c r="AL1030" s="354">
        <v>10.08</v>
      </c>
      <c r="AM1030" s="354">
        <v>3.3</v>
      </c>
      <c r="AN1030" s="354">
        <v>3.94</v>
      </c>
      <c r="AO1030" s="354">
        <v>4.1306882498134438</v>
      </c>
      <c r="AP1030" s="354">
        <v>6.9284046342950676</v>
      </c>
      <c r="AQ1030" s="354">
        <v>15.410247697908488</v>
      </c>
      <c r="AR1030" s="354">
        <v>19.611388081395347</v>
      </c>
      <c r="AS1030" s="354">
        <v>8.8154130133825568</v>
      </c>
      <c r="AT1030" s="354">
        <v>27.52</v>
      </c>
      <c r="AU1030" s="354">
        <v>0.39</v>
      </c>
      <c r="AV1030" s="354">
        <v>6.1</v>
      </c>
      <c r="AW1030" s="354">
        <v>51626</v>
      </c>
      <c r="AX1030" s="354">
        <v>50791.96</v>
      </c>
      <c r="AY1030" s="374">
        <v>5.9701791654976154E-2</v>
      </c>
      <c r="AZ1030" s="374">
        <v>1.9758424182358771</v>
      </c>
      <c r="BA1030" s="374">
        <v>0.15139873916469662</v>
      </c>
      <c r="BB1030" s="374">
        <v>2.0169014084507046</v>
      </c>
      <c r="BC1030" s="374">
        <v>0.15139873916469662</v>
      </c>
      <c r="BD1030" s="354">
        <v>20.89</v>
      </c>
      <c r="BE1030" s="374">
        <v>0.1086330616583983</v>
      </c>
      <c r="BF1030" s="374">
        <v>0.25176723341341711</v>
      </c>
      <c r="BG1030" s="354">
        <v>15.52</v>
      </c>
      <c r="BH1030" s="354">
        <v>15.16</v>
      </c>
      <c r="BI1030" s="354">
        <v>10.62</v>
      </c>
      <c r="BJ1030" s="354">
        <v>9.91</v>
      </c>
      <c r="BK1030" s="374">
        <v>-0.2142194303661932</v>
      </c>
      <c r="BL1030" s="374">
        <v>-5.7421120104088938E-2</v>
      </c>
      <c r="BM1030" s="354">
        <v>2.38</v>
      </c>
      <c r="BN1030" s="354">
        <v>2.34</v>
      </c>
      <c r="BO1030" s="374">
        <v>0.21484089553608296</v>
      </c>
      <c r="BP1030" s="374">
        <v>0.1111693895695296</v>
      </c>
      <c r="BQ1030" s="374">
        <v>5.6143168343413395E-2</v>
      </c>
      <c r="BR1030" s="354">
        <v>26948</v>
      </c>
      <c r="BS1030" s="354">
        <v>33023</v>
      </c>
      <c r="BT1030" s="354">
        <v>20169</v>
      </c>
      <c r="BU1030" s="354">
        <v>22902</v>
      </c>
      <c r="BV1030" s="354">
        <v>24021</v>
      </c>
      <c r="BW1030" s="354">
        <v>197.58</v>
      </c>
      <c r="BX1030" s="354">
        <v>42.66</v>
      </c>
      <c r="BY1030" s="354">
        <v>25.91</v>
      </c>
      <c r="BZ1030" s="354">
        <v>11.905339805825244</v>
      </c>
      <c r="CA1030" s="354">
        <v>24.47</v>
      </c>
      <c r="CB1030" s="354">
        <v>0.48593665586169638</v>
      </c>
      <c r="CC1030" s="354">
        <v>0.6358355531307166</v>
      </c>
      <c r="CD1030" s="354">
        <v>0.32</v>
      </c>
      <c r="CE1030" s="354">
        <v>1.31</v>
      </c>
      <c r="CF1030" s="354">
        <v>1.29</v>
      </c>
      <c r="CG1030" s="354">
        <v>1.02</v>
      </c>
      <c r="CH1030" s="353" t="s">
        <v>100</v>
      </c>
      <c r="CI1030" s="355">
        <v>67822</v>
      </c>
    </row>
    <row r="1031" spans="1:87" ht="13.5" thickBot="1">
      <c r="A1031" s="353" t="s">
        <v>2288</v>
      </c>
      <c r="B1031" s="353" t="s">
        <v>2289</v>
      </c>
      <c r="C1031" s="353" t="s">
        <v>108</v>
      </c>
      <c r="D1031" s="353" t="s">
        <v>129</v>
      </c>
      <c r="E1031" s="353" t="s">
        <v>409</v>
      </c>
      <c r="F1031" s="353" t="s">
        <v>105</v>
      </c>
      <c r="G1031" s="353">
        <v>12</v>
      </c>
      <c r="H1031" s="353">
        <v>202112</v>
      </c>
      <c r="I1031" s="353">
        <v>20221109</v>
      </c>
      <c r="J1031" s="353">
        <v>20230307</v>
      </c>
      <c r="K1031" s="354">
        <v>9631.33</v>
      </c>
      <c r="L1031" s="354">
        <v>152.96</v>
      </c>
      <c r="M1031" s="354">
        <v>63</v>
      </c>
      <c r="N1031" s="354">
        <v>0.76</v>
      </c>
      <c r="O1031" s="354">
        <v>4.72</v>
      </c>
      <c r="P1031" s="354">
        <v>3.92</v>
      </c>
      <c r="Q1031" s="354">
        <v>4.26</v>
      </c>
      <c r="R1031" s="354">
        <v>9.5299999999999994</v>
      </c>
      <c r="S1031" s="354">
        <v>2.38</v>
      </c>
      <c r="T1031" s="354">
        <v>6.21</v>
      </c>
      <c r="U1031" s="354">
        <v>14.94</v>
      </c>
      <c r="V1031" s="354">
        <v>15.71</v>
      </c>
      <c r="W1031" s="354">
        <v>17.239999999999998</v>
      </c>
      <c r="X1031" s="354">
        <v>18.600000000000001</v>
      </c>
      <c r="Y1031" s="374">
        <f t="shared" si="36"/>
        <v>9.7390197326543415E-2</v>
      </c>
      <c r="Z1031" s="374">
        <f t="shared" si="37"/>
        <v>7.8886310904872525E-2</v>
      </c>
      <c r="AA1031" s="354">
        <v>6.94</v>
      </c>
      <c r="AB1031" s="354">
        <v>11.29</v>
      </c>
      <c r="AC1031" s="354">
        <v>8.7899999999999991</v>
      </c>
      <c r="AD1031" s="354">
        <v>8.8699999999999992</v>
      </c>
      <c r="AE1031" s="354">
        <v>8.2200000000000006</v>
      </c>
      <c r="AF1031" s="354">
        <v>0.79</v>
      </c>
      <c r="AG1031" s="354">
        <v>57.083411642908338</v>
      </c>
      <c r="AH1031" s="354">
        <v>-0.29763478537867327</v>
      </c>
      <c r="AI1031" s="354">
        <v>17.643720633909375</v>
      </c>
      <c r="AJ1031" s="354">
        <v>15.672182846221231</v>
      </c>
      <c r="AK1031" s="354">
        <v>8.9391576341828234</v>
      </c>
      <c r="AL1031" s="354">
        <v>6.66</v>
      </c>
      <c r="AM1031" s="354">
        <v>3.48</v>
      </c>
      <c r="AN1031" s="354">
        <v>2.69</v>
      </c>
      <c r="AO1031" s="354">
        <v>4.1511835717924921</v>
      </c>
      <c r="AP1031" s="354">
        <v>17.253225840119306</v>
      </c>
      <c r="AQ1031" s="354">
        <v>13.430484734523059</v>
      </c>
      <c r="AR1031" s="354">
        <v>15.120020163052423</v>
      </c>
      <c r="AS1031" s="354">
        <v>14.324408696344667</v>
      </c>
      <c r="AT1031" s="354">
        <v>43.96</v>
      </c>
      <c r="AU1031" s="354">
        <v>17.190000000000001</v>
      </c>
      <c r="AV1031" s="354">
        <v>30.91</v>
      </c>
      <c r="AW1031" s="354">
        <v>3094.24</v>
      </c>
      <c r="AX1031" s="354">
        <v>3656.37</v>
      </c>
      <c r="AY1031" s="374">
        <v>0.30913911050543524</v>
      </c>
      <c r="AZ1031" s="374">
        <v>-2.3815837999128302</v>
      </c>
      <c r="BA1031" s="374">
        <v>-0.54961607943439494</v>
      </c>
      <c r="BB1031" s="374">
        <v>-2.2897196261682242</v>
      </c>
      <c r="BC1031" s="374">
        <v>-0.54961607943439494</v>
      </c>
      <c r="BD1031" s="354">
        <v>30.71</v>
      </c>
      <c r="BE1031" s="374">
        <v>2.5830068243792935E-2</v>
      </c>
      <c r="BF1031" s="374">
        <v>-3.8815829513615041E-3</v>
      </c>
      <c r="BG1031" s="354">
        <v>11.16</v>
      </c>
      <c r="BH1031" s="354">
        <v>13.9</v>
      </c>
      <c r="BI1031" s="354">
        <v>9.1</v>
      </c>
      <c r="BJ1031" s="354">
        <v>11.49</v>
      </c>
      <c r="BK1031" s="374">
        <v>-0.11616675438113457</v>
      </c>
      <c r="BL1031" s="374">
        <v>-3.5905593275859085E-2</v>
      </c>
      <c r="BM1031" s="354">
        <v>0</v>
      </c>
      <c r="BN1031" s="354">
        <v>0</v>
      </c>
      <c r="BO1031" s="374">
        <v>0</v>
      </c>
      <c r="BP1031" s="374">
        <v>-1.8871087077014536E-3</v>
      </c>
      <c r="BQ1031" s="374">
        <v>9.9367124310304519E-2</v>
      </c>
      <c r="BR1031" s="354">
        <v>165.93</v>
      </c>
      <c r="BS1031" s="354">
        <v>718.41</v>
      </c>
      <c r="BT1031" s="354">
        <v>1411.07</v>
      </c>
      <c r="BU1031" s="354">
        <v>6018.94</v>
      </c>
      <c r="BV1031" s="354">
        <v>-329.67</v>
      </c>
      <c r="BW1031" s="354">
        <v>-238.16</v>
      </c>
      <c r="BX1031" s="354">
        <v>-0.52</v>
      </c>
      <c r="BY1031" s="354">
        <v>28.96</v>
      </c>
      <c r="BZ1031" s="354">
        <v>0.81673521298911522</v>
      </c>
      <c r="CA1031" s="354">
        <v>67.48</v>
      </c>
      <c r="CB1031" s="354">
        <v>0.73564929910607635</v>
      </c>
      <c r="CC1031" s="354">
        <v>5.7697009687841376</v>
      </c>
      <c r="CD1031" s="354">
        <v>2.0699999999999998</v>
      </c>
      <c r="CE1031" s="354">
        <v>3.16</v>
      </c>
      <c r="CF1031" s="354">
        <v>1.9</v>
      </c>
      <c r="CG1031" s="354">
        <v>1.21</v>
      </c>
      <c r="CH1031" s="353" t="s">
        <v>100</v>
      </c>
      <c r="CI1031" s="355">
        <v>3965.19</v>
      </c>
    </row>
    <row r="1032" spans="1:87" ht="13.5" thickBot="1">
      <c r="A1032" s="353" t="s">
        <v>2290</v>
      </c>
      <c r="B1032" s="353" t="s">
        <v>2291</v>
      </c>
      <c r="C1032" s="353" t="s">
        <v>96</v>
      </c>
      <c r="D1032" s="353" t="s">
        <v>97</v>
      </c>
      <c r="E1032" s="353" t="s">
        <v>707</v>
      </c>
      <c r="F1032" s="353" t="s">
        <v>105</v>
      </c>
      <c r="G1032" s="353">
        <v>12</v>
      </c>
      <c r="H1032" s="353">
        <v>202112</v>
      </c>
      <c r="I1032" s="353">
        <v>20221028</v>
      </c>
      <c r="J1032" s="353">
        <v>20230214</v>
      </c>
      <c r="K1032" s="354">
        <v>6260.35</v>
      </c>
      <c r="L1032" s="354">
        <v>37.58</v>
      </c>
      <c r="M1032" s="354">
        <v>167</v>
      </c>
      <c r="N1032" s="354">
        <v>1.4</v>
      </c>
      <c r="O1032" s="354">
        <v>0.59</v>
      </c>
      <c r="P1032" s="354">
        <v>0.56999999999999995</v>
      </c>
      <c r="Q1032" s="354"/>
      <c r="R1032" s="354">
        <v>11.86</v>
      </c>
      <c r="S1032" s="354">
        <v>5.56</v>
      </c>
      <c r="T1032" s="354">
        <v>8.27</v>
      </c>
      <c r="U1032" s="354">
        <v>2.23</v>
      </c>
      <c r="V1032" s="354">
        <v>1.95</v>
      </c>
      <c r="W1032" s="354">
        <v>2.31</v>
      </c>
      <c r="X1032" s="354">
        <v>2.4700000000000002</v>
      </c>
      <c r="Y1032" s="374">
        <f t="shared" si="36"/>
        <v>0.18461538461538463</v>
      </c>
      <c r="Z1032" s="374">
        <f t="shared" si="37"/>
        <v>6.9264069264069361E-2</v>
      </c>
      <c r="AA1032" s="354">
        <v>6.57</v>
      </c>
      <c r="AB1032" s="354"/>
      <c r="AC1032" s="354">
        <v>16.850000000000001</v>
      </c>
      <c r="AD1032" s="354">
        <v>16.27</v>
      </c>
      <c r="AE1032" s="354">
        <v>15.18</v>
      </c>
      <c r="AF1032" s="354"/>
      <c r="AG1032" s="354">
        <v>17.035435435435435</v>
      </c>
      <c r="AH1032" s="354">
        <v>1.8504504504504504</v>
      </c>
      <c r="AI1032" s="354">
        <v>1.8918918918918921</v>
      </c>
      <c r="AJ1032" s="354">
        <v>1.621021021021021</v>
      </c>
      <c r="AK1032" s="354">
        <v>19.583571428571428</v>
      </c>
      <c r="AL1032" s="354">
        <v>14.14</v>
      </c>
      <c r="AM1032" s="354">
        <v>2.36</v>
      </c>
      <c r="AN1032" s="354">
        <v>2.21</v>
      </c>
      <c r="AO1032" s="354">
        <v>2.5175310252432661</v>
      </c>
      <c r="AP1032" s="354">
        <v>13.838614341085272</v>
      </c>
      <c r="AQ1032" s="354">
        <v>22.668968253968252</v>
      </c>
      <c r="AR1032" s="354">
        <v>26.456928492034088</v>
      </c>
      <c r="AS1032" s="354">
        <v>1.1651651651651651</v>
      </c>
      <c r="AT1032" s="354">
        <v>15.91</v>
      </c>
      <c r="AU1032" s="354">
        <v>4.07</v>
      </c>
      <c r="AV1032" s="354">
        <v>23.19</v>
      </c>
      <c r="AW1032" s="354">
        <v>2462</v>
      </c>
      <c r="AX1032" s="354">
        <v>2873.15</v>
      </c>
      <c r="AY1032" s="374">
        <v>0.23186230361252877</v>
      </c>
      <c r="AZ1032" s="374">
        <v>6.781779661016949</v>
      </c>
      <c r="BA1032" s="374">
        <v>8.2552083333333339</v>
      </c>
      <c r="BB1032" s="374">
        <v>6.775437404450499</v>
      </c>
      <c r="BC1032" s="374">
        <v>8.2552083333333339</v>
      </c>
      <c r="BD1032" s="354">
        <v>14.69</v>
      </c>
      <c r="BE1032" s="374">
        <v>9.55588645441868E-2</v>
      </c>
      <c r="BF1032" s="374">
        <v>8.1172937085045846E-2</v>
      </c>
      <c r="BG1032" s="354">
        <v>10.46</v>
      </c>
      <c r="BH1032" s="354">
        <v>10.75</v>
      </c>
      <c r="BI1032" s="354">
        <v>7.93</v>
      </c>
      <c r="BJ1032" s="354">
        <v>8.49</v>
      </c>
      <c r="BK1032" s="374">
        <v>-0.14317460317460318</v>
      </c>
      <c r="BL1032" s="374">
        <v>-1.5900437173882388E-2</v>
      </c>
      <c r="BM1032" s="354">
        <v>1.86</v>
      </c>
      <c r="BN1032" s="354">
        <v>2.58</v>
      </c>
      <c r="BO1032" s="374">
        <v>0.37828627069133403</v>
      </c>
      <c r="BP1032" s="374">
        <v>4.9944681523628895E-2</v>
      </c>
      <c r="BQ1032" s="374">
        <v>4.3752254278570067E-2</v>
      </c>
      <c r="BR1032" s="354">
        <v>353</v>
      </c>
      <c r="BS1032" s="354">
        <v>461.4</v>
      </c>
      <c r="BT1032" s="354">
        <v>441.4</v>
      </c>
      <c r="BU1032" s="354">
        <v>994.2</v>
      </c>
      <c r="BV1032" s="354">
        <v>272.89999999999998</v>
      </c>
      <c r="BW1032" s="354">
        <v>678.18</v>
      </c>
      <c r="BX1032" s="354">
        <v>10.86</v>
      </c>
      <c r="BY1032" s="354">
        <v>13.29</v>
      </c>
      <c r="BZ1032" s="354">
        <v>13.169381107491857</v>
      </c>
      <c r="CA1032" s="354">
        <v>28.79</v>
      </c>
      <c r="CB1032" s="354">
        <v>0.45638753871080212</v>
      </c>
      <c r="CC1032" s="354">
        <v>1.8835271317829456</v>
      </c>
      <c r="CD1032" s="354">
        <v>0.4</v>
      </c>
      <c r="CE1032" s="354">
        <v>1.88</v>
      </c>
      <c r="CF1032" s="354">
        <v>0.93</v>
      </c>
      <c r="CG1032" s="354">
        <v>0.24</v>
      </c>
      <c r="CH1032" s="353" t="s">
        <v>100</v>
      </c>
      <c r="CI1032" s="355">
        <v>2496.1</v>
      </c>
    </row>
    <row r="1033" spans="1:87" ht="13.5" thickBot="1">
      <c r="A1033" s="353" t="s">
        <v>2292</v>
      </c>
      <c r="B1033" s="353" t="s">
        <v>2293</v>
      </c>
      <c r="C1033" s="353" t="s">
        <v>108</v>
      </c>
      <c r="D1033" s="353" t="s">
        <v>208</v>
      </c>
      <c r="E1033" s="353" t="s">
        <v>209</v>
      </c>
      <c r="F1033" s="353" t="s">
        <v>105</v>
      </c>
      <c r="G1033" s="353">
        <v>12</v>
      </c>
      <c r="H1033" s="353">
        <v>202112</v>
      </c>
      <c r="I1033" s="353">
        <v>20221024</v>
      </c>
      <c r="J1033" s="353">
        <v>20230209</v>
      </c>
      <c r="K1033" s="354">
        <v>3285.3</v>
      </c>
      <c r="L1033" s="354">
        <v>56.86</v>
      </c>
      <c r="M1033" s="354">
        <v>58</v>
      </c>
      <c r="N1033" s="354">
        <v>0.45</v>
      </c>
      <c r="O1033" s="354">
        <v>0.57999999999999996</v>
      </c>
      <c r="P1033" s="354">
        <v>1.1599999999999999</v>
      </c>
      <c r="Q1033" s="354">
        <v>1.19</v>
      </c>
      <c r="R1033" s="354">
        <v>-27.59</v>
      </c>
      <c r="S1033" s="354">
        <v>1.89</v>
      </c>
      <c r="T1033" s="354">
        <v>-9.83</v>
      </c>
      <c r="U1033" s="354">
        <v>3.09</v>
      </c>
      <c r="V1033" s="354">
        <v>3.55</v>
      </c>
      <c r="W1033" s="354">
        <v>3.28</v>
      </c>
      <c r="X1033" s="354">
        <v>3.5</v>
      </c>
      <c r="Y1033" s="374">
        <f t="shared" si="36"/>
        <v>-7.6056338028169024E-2</v>
      </c>
      <c r="Z1033" s="374">
        <f t="shared" si="37"/>
        <v>6.7073170731707377E-2</v>
      </c>
      <c r="AA1033" s="354">
        <v>-1.03</v>
      </c>
      <c r="AB1033" s="354">
        <v>1.74</v>
      </c>
      <c r="AC1033" s="354">
        <v>18.399999999999999</v>
      </c>
      <c r="AD1033" s="354">
        <v>17.36</v>
      </c>
      <c r="AE1033" s="354">
        <v>16.23</v>
      </c>
      <c r="AF1033" s="354">
        <v>9.98</v>
      </c>
      <c r="AG1033" s="354">
        <v>24.860062865159559</v>
      </c>
      <c r="AH1033" s="354">
        <v>2.9763278933068138</v>
      </c>
      <c r="AI1033" s="354">
        <v>5.463195468025785</v>
      </c>
      <c r="AJ1033" s="354">
        <v>-3.5848946031858784</v>
      </c>
      <c r="AK1033" s="354">
        <v>10.380371768117074</v>
      </c>
      <c r="AL1033" s="354">
        <v>7.98</v>
      </c>
      <c r="AM1033" s="354">
        <v>1.29</v>
      </c>
      <c r="AN1033" s="354">
        <v>2.35</v>
      </c>
      <c r="AO1033" s="354">
        <v>4.1077643751852815</v>
      </c>
      <c r="AP1033" s="354">
        <v>12.549323392117881</v>
      </c>
      <c r="AQ1033" s="354">
        <v>18.692225310267261</v>
      </c>
      <c r="AR1033" s="354">
        <v>-28.485992450549613</v>
      </c>
      <c r="AS1033" s="354">
        <v>0.16105201470405428</v>
      </c>
      <c r="AT1033" s="354">
        <v>43.92</v>
      </c>
      <c r="AU1033" s="354">
        <v>2.11</v>
      </c>
      <c r="AV1033" s="354">
        <v>14.49</v>
      </c>
      <c r="AW1033" s="354">
        <v>1372.3</v>
      </c>
      <c r="AX1033" s="354">
        <v>1429.14</v>
      </c>
      <c r="AY1033" s="374">
        <v>0.14486555932825548</v>
      </c>
      <c r="AZ1033" s="374">
        <v>0.20374963759945883</v>
      </c>
      <c r="BA1033" s="374">
        <v>0.16713095459856733</v>
      </c>
      <c r="BB1033" s="374">
        <v>0.20521172638436497</v>
      </c>
      <c r="BC1033" s="374">
        <v>0.16713095459856733</v>
      </c>
      <c r="BD1033" s="354">
        <v>6.98</v>
      </c>
      <c r="BE1033" s="374">
        <v>4.0001403990164677E-2</v>
      </c>
      <c r="BF1033" s="374">
        <v>2.3558473720143039E-2</v>
      </c>
      <c r="BG1033" s="354">
        <v>3.44</v>
      </c>
      <c r="BH1033" s="354">
        <v>4.3</v>
      </c>
      <c r="BI1033" s="354">
        <v>2.4500000000000002</v>
      </c>
      <c r="BJ1033" s="354">
        <v>3.04</v>
      </c>
      <c r="BK1033" s="374">
        <v>-1.6561900675469221</v>
      </c>
      <c r="BL1033" s="374">
        <v>-0.36396086849370846</v>
      </c>
      <c r="BM1033" s="354">
        <v>4.43</v>
      </c>
      <c r="BN1033" s="354">
        <v>3.9</v>
      </c>
      <c r="BO1033" s="374">
        <v>0.84668090692124109</v>
      </c>
      <c r="BP1033" s="374">
        <v>5.2483299123731508E-2</v>
      </c>
      <c r="BQ1033" s="374">
        <v>-6.3214505434418589E-2</v>
      </c>
      <c r="BR1033" s="354">
        <v>283.93</v>
      </c>
      <c r="BS1033" s="354">
        <v>476.65</v>
      </c>
      <c r="BT1033" s="354">
        <v>375.12</v>
      </c>
      <c r="BU1033" s="354">
        <v>2553.38</v>
      </c>
      <c r="BV1033" s="354">
        <v>186.84</v>
      </c>
      <c r="BW1033" s="354">
        <v>20.37</v>
      </c>
      <c r="BX1033" s="354">
        <v>11.97</v>
      </c>
      <c r="BY1033" s="354">
        <v>12.11</v>
      </c>
      <c r="BZ1033" s="354">
        <v>2.6929494553783333</v>
      </c>
      <c r="CA1033" s="354">
        <v>48.8</v>
      </c>
      <c r="CB1033" s="354">
        <v>0.64334368397460129</v>
      </c>
      <c r="CC1033" s="354">
        <v>5.5802953557952719</v>
      </c>
      <c r="CD1033" s="354">
        <v>0.95</v>
      </c>
      <c r="CE1033" s="354">
        <v>0.76</v>
      </c>
      <c r="CF1033" s="354">
        <v>0.94</v>
      </c>
      <c r="CG1033" s="354">
        <v>0.42</v>
      </c>
      <c r="CH1033" s="353" t="s">
        <v>100</v>
      </c>
      <c r="CI1033" s="355">
        <v>2339.71</v>
      </c>
    </row>
    <row r="1034" spans="1:87" ht="13.5" thickBot="1">
      <c r="A1034" s="353" t="s">
        <v>2294</v>
      </c>
      <c r="B1034" s="353" t="s">
        <v>2295</v>
      </c>
      <c r="C1034" s="353" t="s">
        <v>96</v>
      </c>
      <c r="D1034" s="353" t="s">
        <v>123</v>
      </c>
      <c r="E1034" s="353" t="s">
        <v>533</v>
      </c>
      <c r="F1034" s="353" t="s">
        <v>105</v>
      </c>
      <c r="G1034" s="353">
        <v>12</v>
      </c>
      <c r="H1034" s="353">
        <v>202112</v>
      </c>
      <c r="I1034" s="353">
        <v>20221028</v>
      </c>
      <c r="J1034" s="353">
        <v>20230217</v>
      </c>
      <c r="K1034" s="354">
        <v>30876.43</v>
      </c>
      <c r="L1034" s="354">
        <v>6.31</v>
      </c>
      <c r="M1034" s="354">
        <v>4893</v>
      </c>
      <c r="N1034" s="354">
        <v>1.29</v>
      </c>
      <c r="O1034" s="354">
        <v>0.28999999999999998</v>
      </c>
      <c r="P1034" s="354">
        <v>0.23</v>
      </c>
      <c r="Q1034" s="354"/>
      <c r="R1034" s="354">
        <v>-51.72</v>
      </c>
      <c r="S1034" s="354">
        <v>37.5</v>
      </c>
      <c r="T1034" s="354"/>
      <c r="U1034" s="354">
        <v>0.67</v>
      </c>
      <c r="V1034" s="354">
        <v>0.82</v>
      </c>
      <c r="W1034" s="354">
        <v>0.89</v>
      </c>
      <c r="X1034" s="354">
        <v>1.1499999999999999</v>
      </c>
      <c r="Y1034" s="374">
        <f t="shared" si="36"/>
        <v>8.5365853658536661E-2</v>
      </c>
      <c r="Z1034" s="374">
        <f t="shared" si="37"/>
        <v>0.29213483146067398</v>
      </c>
      <c r="AA1034" s="354">
        <v>0.76</v>
      </c>
      <c r="AB1034" s="354">
        <v>31.79</v>
      </c>
      <c r="AC1034" s="354">
        <v>9.4499999999999993</v>
      </c>
      <c r="AD1034" s="354">
        <v>7.13</v>
      </c>
      <c r="AE1034" s="354">
        <v>5.49</v>
      </c>
      <c r="AF1034" s="354">
        <v>0.22</v>
      </c>
      <c r="AG1034" s="354">
        <v>0</v>
      </c>
      <c r="AH1034" s="354">
        <v>0</v>
      </c>
      <c r="AI1034" s="354">
        <v>0</v>
      </c>
      <c r="AJ1034" s="354">
        <v>0</v>
      </c>
      <c r="AK1034" s="354">
        <v>0</v>
      </c>
      <c r="AL1034" s="354">
        <v>6.43</v>
      </c>
      <c r="AM1034" s="354">
        <v>0.74</v>
      </c>
      <c r="AN1034" s="354">
        <v>1.71</v>
      </c>
      <c r="AO1034" s="354">
        <v>0</v>
      </c>
      <c r="AP1034" s="354">
        <v>0</v>
      </c>
      <c r="AQ1034" s="354">
        <v>0</v>
      </c>
      <c r="AR1034" s="354">
        <v>0</v>
      </c>
      <c r="AS1034" s="354">
        <v>0</v>
      </c>
      <c r="AT1034" s="354">
        <v>8.51</v>
      </c>
      <c r="AU1034" s="354">
        <v>-4.5</v>
      </c>
      <c r="AV1034" s="354">
        <v>-1.95</v>
      </c>
      <c r="AW1034" s="354">
        <v>16516.12</v>
      </c>
      <c r="AX1034" s="354">
        <v>14825.91</v>
      </c>
      <c r="AY1034" s="374" t="s">
        <v>160</v>
      </c>
      <c r="AZ1034" s="374" t="s">
        <v>160</v>
      </c>
      <c r="BA1034" s="374" t="s">
        <v>160</v>
      </c>
      <c r="BB1034" s="374" t="s">
        <v>160</v>
      </c>
      <c r="BC1034" s="374" t="s">
        <v>160</v>
      </c>
      <c r="BD1034" s="354">
        <v>6.75</v>
      </c>
      <c r="BE1034" s="374">
        <v>0</v>
      </c>
      <c r="BF1034" s="374">
        <v>0</v>
      </c>
      <c r="BG1034" s="354">
        <v>5.61</v>
      </c>
      <c r="BH1034" s="354">
        <v>4.17</v>
      </c>
      <c r="BI1034" s="354">
        <v>0.33</v>
      </c>
      <c r="BJ1034" s="354">
        <v>0.34</v>
      </c>
      <c r="BK1034" s="374">
        <v>0</v>
      </c>
      <c r="BL1034" s="374">
        <v>0</v>
      </c>
      <c r="BM1034" s="354">
        <v>2.71</v>
      </c>
      <c r="BN1034" s="354">
        <v>1.69</v>
      </c>
      <c r="BO1034" s="374">
        <v>0</v>
      </c>
      <c r="BP1034" s="374">
        <v>0</v>
      </c>
      <c r="BQ1034" s="374">
        <v>0</v>
      </c>
      <c r="BR1034" s="354">
        <v>6835.62</v>
      </c>
      <c r="BS1034" s="354">
        <v>8383.99</v>
      </c>
      <c r="BT1034" s="354">
        <v>5225.33</v>
      </c>
      <c r="BU1034" s="354">
        <v>11590.72</v>
      </c>
      <c r="BV1034" s="354">
        <v>4493.83</v>
      </c>
      <c r="BW1034" s="354">
        <v>1040.82</v>
      </c>
      <c r="BX1034" s="354">
        <v>18.05</v>
      </c>
      <c r="BY1034" s="354">
        <v>18.71</v>
      </c>
      <c r="BZ1034" s="354">
        <v>0</v>
      </c>
      <c r="CA1034" s="354">
        <v>15.87</v>
      </c>
      <c r="CB1034" s="354">
        <v>0</v>
      </c>
      <c r="CC1034" s="354">
        <v>0</v>
      </c>
      <c r="CD1034" s="354">
        <v>0.19</v>
      </c>
      <c r="CE1034" s="354">
        <v>1.06</v>
      </c>
      <c r="CF1034" s="354">
        <v>1.07</v>
      </c>
      <c r="CG1034" s="354">
        <v>0.43</v>
      </c>
      <c r="CH1034" s="353" t="s">
        <v>100</v>
      </c>
      <c r="CI1034" s="355">
        <v>57483.3</v>
      </c>
    </row>
    <row r="1035" spans="1:87" ht="13.5" thickBot="1">
      <c r="A1035" s="353" t="s">
        <v>2296</v>
      </c>
      <c r="B1035" s="353" t="s">
        <v>2297</v>
      </c>
      <c r="C1035" s="353" t="s">
        <v>108</v>
      </c>
      <c r="D1035" s="353" t="s">
        <v>143</v>
      </c>
      <c r="E1035" s="353" t="s">
        <v>170</v>
      </c>
      <c r="F1035" s="353" t="s">
        <v>99</v>
      </c>
      <c r="G1035" s="353">
        <v>12</v>
      </c>
      <c r="H1035" s="353">
        <v>202112</v>
      </c>
      <c r="I1035" s="353">
        <v>20221028</v>
      </c>
      <c r="J1035" s="353">
        <v>20230210</v>
      </c>
      <c r="K1035" s="354">
        <v>5459.52</v>
      </c>
      <c r="L1035" s="354">
        <v>13.2</v>
      </c>
      <c r="M1035" s="354">
        <v>414</v>
      </c>
      <c r="N1035" s="354">
        <v>0.85</v>
      </c>
      <c r="O1035" s="354">
        <v>0.47</v>
      </c>
      <c r="P1035" s="354">
        <v>0.12</v>
      </c>
      <c r="Q1035" s="354">
        <v>0.25</v>
      </c>
      <c r="R1035" s="354">
        <v>12.77</v>
      </c>
      <c r="S1035" s="354">
        <v>21.28</v>
      </c>
      <c r="T1035" s="354">
        <v>23.66</v>
      </c>
      <c r="U1035" s="354">
        <v>1.88</v>
      </c>
      <c r="V1035" s="354">
        <v>1.72</v>
      </c>
      <c r="W1035" s="354">
        <v>1.58</v>
      </c>
      <c r="X1035" s="354">
        <v>1.51</v>
      </c>
      <c r="Y1035" s="374">
        <f t="shared" si="36"/>
        <v>-8.1395348837209225E-2</v>
      </c>
      <c r="Z1035" s="374">
        <f t="shared" si="37"/>
        <v>-4.4303797468354444E-2</v>
      </c>
      <c r="AA1035" s="354">
        <v>-6.15</v>
      </c>
      <c r="AB1035" s="354"/>
      <c r="AC1035" s="354">
        <v>7.02</v>
      </c>
      <c r="AD1035" s="354">
        <v>8.35</v>
      </c>
      <c r="AE1035" s="354">
        <v>8.74</v>
      </c>
      <c r="AF1035" s="354"/>
      <c r="AG1035" s="354">
        <v>24.127176015473889</v>
      </c>
      <c r="AH1035" s="354">
        <v>1.36605415860735</v>
      </c>
      <c r="AI1035" s="354">
        <v>-0.41827852998065762</v>
      </c>
      <c r="AJ1035" s="354">
        <v>-1.2137330754352031</v>
      </c>
      <c r="AK1035" s="354">
        <v>-31.24712138728324</v>
      </c>
      <c r="AL1035" s="354">
        <v>4.83</v>
      </c>
      <c r="AM1035" s="354">
        <v>1.45</v>
      </c>
      <c r="AN1035" s="354">
        <v>0.55000000000000004</v>
      </c>
      <c r="AO1035" s="354">
        <v>1.12744282994288</v>
      </c>
      <c r="AP1035" s="354">
        <v>9.8003066202090601</v>
      </c>
      <c r="AQ1035" s="354">
        <v>-65.0332485549133</v>
      </c>
      <c r="AR1035" s="354">
        <v>-22.41185657370518</v>
      </c>
      <c r="AS1035" s="354">
        <v>1.5377176015473888</v>
      </c>
      <c r="AT1035" s="354">
        <v>9.1300000000000008</v>
      </c>
      <c r="AU1035" s="354">
        <v>-3.58</v>
      </c>
      <c r="AV1035" s="354">
        <v>12.83</v>
      </c>
      <c r="AW1035" s="354">
        <v>10589</v>
      </c>
      <c r="AX1035" s="354">
        <v>9404.67</v>
      </c>
      <c r="AY1035" s="374">
        <v>0.12828982418753329</v>
      </c>
      <c r="AZ1035" s="374">
        <v>1.7428571428571429</v>
      </c>
      <c r="BA1035" s="374">
        <v>2.4921135646687698</v>
      </c>
      <c r="BB1035" s="374">
        <v>1.7388004567130111</v>
      </c>
      <c r="BC1035" s="374">
        <v>2.4921135646687698</v>
      </c>
      <c r="BD1035" s="354">
        <v>20.03</v>
      </c>
      <c r="BE1035" s="374">
        <v>6.9725638599810791E-2</v>
      </c>
      <c r="BF1035" s="374">
        <v>4.7844864086713526E-2</v>
      </c>
      <c r="BG1035" s="354">
        <v>9.2799999999999994</v>
      </c>
      <c r="BH1035" s="354">
        <v>7.38</v>
      </c>
      <c r="BI1035" s="354">
        <v>5.5</v>
      </c>
      <c r="BJ1035" s="354">
        <v>4.79</v>
      </c>
      <c r="BK1035" s="374">
        <v>1.9017341040462428</v>
      </c>
      <c r="BL1035" s="374">
        <v>-3.2969235394328091E-2</v>
      </c>
      <c r="BM1035" s="354">
        <v>6.97</v>
      </c>
      <c r="BN1035" s="354">
        <v>4.63</v>
      </c>
      <c r="BO1035" s="374">
        <v>0.67347256637168151</v>
      </c>
      <c r="BP1035" s="374">
        <v>0.10451829828671384</v>
      </c>
      <c r="BQ1035" s="374">
        <v>-9.2864045557398855E-2</v>
      </c>
      <c r="BR1035" s="354">
        <v>949</v>
      </c>
      <c r="BS1035" s="354">
        <v>1334</v>
      </c>
      <c r="BT1035" s="354">
        <v>1163</v>
      </c>
      <c r="BU1035" s="354">
        <v>4883</v>
      </c>
      <c r="BV1035" s="354">
        <v>572</v>
      </c>
      <c r="BW1035" s="354">
        <v>174.29</v>
      </c>
      <c r="BX1035" s="354">
        <v>5.66</v>
      </c>
      <c r="BY1035" s="354">
        <v>7.93</v>
      </c>
      <c r="BZ1035" s="354">
        <v>3.2043478260869565</v>
      </c>
      <c r="CA1035" s="354">
        <v>55.77</v>
      </c>
      <c r="CB1035" s="354">
        <v>0.74274424308488896</v>
      </c>
      <c r="CC1035" s="354">
        <v>5.0914634146341466</v>
      </c>
      <c r="CD1035" s="354">
        <v>1.26</v>
      </c>
      <c r="CE1035" s="354">
        <v>1.25</v>
      </c>
      <c r="CF1035" s="354">
        <v>0.68</v>
      </c>
      <c r="CG1035" s="354">
        <v>0.23</v>
      </c>
      <c r="CH1035" s="353" t="s">
        <v>100</v>
      </c>
      <c r="CI1035" s="355">
        <v>4091</v>
      </c>
    </row>
    <row r="1036" spans="1:87" ht="13.5" thickBot="1">
      <c r="A1036" s="353" t="s">
        <v>2298</v>
      </c>
      <c r="B1036" s="353" t="s">
        <v>2299</v>
      </c>
      <c r="C1036" s="353" t="s">
        <v>108</v>
      </c>
      <c r="D1036" s="353" t="s">
        <v>412</v>
      </c>
      <c r="E1036" s="353" t="s">
        <v>1595</v>
      </c>
      <c r="F1036" s="353" t="s">
        <v>99</v>
      </c>
      <c r="G1036" s="353">
        <v>6</v>
      </c>
      <c r="H1036" s="353">
        <v>202206</v>
      </c>
      <c r="I1036" s="353">
        <v>20221108</v>
      </c>
      <c r="J1036" s="353">
        <v>20230202</v>
      </c>
      <c r="K1036" s="354">
        <v>10384.33</v>
      </c>
      <c r="L1036" s="354">
        <v>18.04</v>
      </c>
      <c r="M1036" s="354">
        <v>576</v>
      </c>
      <c r="N1036" s="354">
        <v>1.32</v>
      </c>
      <c r="O1036" s="354"/>
      <c r="P1036" s="354"/>
      <c r="Q1036" s="354"/>
      <c r="R1036" s="354"/>
      <c r="S1036" s="354"/>
      <c r="T1036" s="354"/>
      <c r="U1036" s="354">
        <v>1.0900000000000001</v>
      </c>
      <c r="V1036" s="354"/>
      <c r="W1036" s="354"/>
      <c r="X1036" s="354"/>
      <c r="Y1036" s="374" t="e">
        <f t="shared" si="36"/>
        <v>#DIV/0!</v>
      </c>
      <c r="Z1036" s="374" t="e">
        <f t="shared" si="37"/>
        <v>#DIV/0!</v>
      </c>
      <c r="AA1036" s="354">
        <v>19.25</v>
      </c>
      <c r="AB1036" s="354"/>
      <c r="AC1036" s="354">
        <v>16.55</v>
      </c>
      <c r="AD1036" s="354"/>
      <c r="AE1036" s="354"/>
      <c r="AF1036" s="354"/>
      <c r="AG1036" s="354">
        <v>17.823843110270083</v>
      </c>
      <c r="AH1036" s="354">
        <v>0.80337175296748664</v>
      </c>
      <c r="AI1036" s="354">
        <v>2.1589540684672288</v>
      </c>
      <c r="AJ1036" s="354">
        <v>1.2988130053328746</v>
      </c>
      <c r="AK1036" s="354">
        <v>8.3697936254980068</v>
      </c>
      <c r="AL1036" s="354">
        <v>7.53</v>
      </c>
      <c r="AM1036" s="354">
        <v>1.2</v>
      </c>
      <c r="AN1036" s="354">
        <v>1</v>
      </c>
      <c r="AO1036" s="354">
        <v>1.2609874529485572</v>
      </c>
      <c r="AP1036" s="354">
        <v>10.135834755624517</v>
      </c>
      <c r="AQ1036" s="354">
        <v>10.410431075697211</v>
      </c>
      <c r="AR1036" s="354">
        <v>17.304756291390728</v>
      </c>
      <c r="AS1036" s="354">
        <v>2.5081713400997763</v>
      </c>
      <c r="AT1036" s="354">
        <v>15.08</v>
      </c>
      <c r="AU1036" s="354">
        <v>2.2400000000000002</v>
      </c>
      <c r="AV1036" s="354">
        <v>10.97</v>
      </c>
      <c r="AW1036" s="354">
        <v>10385</v>
      </c>
      <c r="AX1036" s="354"/>
      <c r="AY1036" s="374">
        <v>3.8854351687388988E-2</v>
      </c>
      <c r="AZ1036" s="374">
        <v>1.260047281323877</v>
      </c>
      <c r="BA1036" s="374">
        <v>0.60704607046070458</v>
      </c>
      <c r="BB1036" s="374">
        <v>1.2592592592592593</v>
      </c>
      <c r="BC1036" s="374">
        <v>0.60704607046070458</v>
      </c>
      <c r="BD1036" s="354">
        <v>7.02</v>
      </c>
      <c r="BE1036" s="374">
        <v>6.7818154628383434E-2</v>
      </c>
      <c r="BF1036" s="374">
        <v>3.3781828703703706E-2</v>
      </c>
      <c r="BG1036" s="354">
        <v>5.49</v>
      </c>
      <c r="BH1036" s="354">
        <v>3.05</v>
      </c>
      <c r="BI1036" s="354">
        <v>3.81</v>
      </c>
      <c r="BJ1036" s="354">
        <v>2.13</v>
      </c>
      <c r="BK1036" s="374">
        <v>-0.39840637450199201</v>
      </c>
      <c r="BL1036" s="374">
        <v>-4.8257890165041985E-2</v>
      </c>
      <c r="BM1036" s="354">
        <v>1.1100000000000001</v>
      </c>
      <c r="BN1036" s="354">
        <v>1.28</v>
      </c>
      <c r="BO1036" s="374">
        <v>0.24895074946466811</v>
      </c>
      <c r="BP1036" s="374">
        <v>4.4458868454205117E-2</v>
      </c>
      <c r="BQ1036" s="374">
        <v>7.1876757351016854E-2</v>
      </c>
      <c r="BR1036" s="354">
        <v>812</v>
      </c>
      <c r="BS1036" s="354">
        <v>1500</v>
      </c>
      <c r="BT1036" s="354">
        <v>1400</v>
      </c>
      <c r="BU1036" s="354">
        <v>2776</v>
      </c>
      <c r="BV1036" s="354">
        <v>623</v>
      </c>
      <c r="BW1036" s="354">
        <v>88.79</v>
      </c>
      <c r="BX1036" s="354">
        <v>4.51</v>
      </c>
      <c r="BY1036" s="354">
        <v>6.21</v>
      </c>
      <c r="BZ1036" s="354">
        <v>8.7211538461538467</v>
      </c>
      <c r="CA1036" s="354">
        <v>25.43</v>
      </c>
      <c r="CB1036" s="354">
        <v>0.46738268139378775</v>
      </c>
      <c r="CC1036" s="354">
        <v>1.9868114817688129</v>
      </c>
      <c r="CD1036" s="354">
        <v>0.34</v>
      </c>
      <c r="CE1036" s="354">
        <v>1.25</v>
      </c>
      <c r="CF1036" s="354">
        <v>1.07</v>
      </c>
      <c r="CG1036" s="354">
        <v>0.65</v>
      </c>
      <c r="CH1036" s="353" t="s">
        <v>100</v>
      </c>
      <c r="CI1036" s="355">
        <v>9143</v>
      </c>
    </row>
    <row r="1037" spans="1:87" ht="13.5" thickBot="1">
      <c r="A1037" s="353" t="s">
        <v>2298</v>
      </c>
      <c r="B1037" s="353" t="s">
        <v>2300</v>
      </c>
      <c r="C1037" s="353" t="s">
        <v>108</v>
      </c>
      <c r="D1037" s="353" t="s">
        <v>412</v>
      </c>
      <c r="E1037" s="353" t="s">
        <v>1595</v>
      </c>
      <c r="F1037" s="353" t="s">
        <v>99</v>
      </c>
      <c r="G1037" s="353">
        <v>6</v>
      </c>
      <c r="H1037" s="353">
        <v>202206</v>
      </c>
      <c r="I1037" s="353">
        <v>20221108</v>
      </c>
      <c r="J1037" s="353">
        <v>20230202</v>
      </c>
      <c r="K1037" s="354">
        <v>10234.66</v>
      </c>
      <c r="L1037" s="354">
        <v>17.78</v>
      </c>
      <c r="M1037" s="354">
        <v>576</v>
      </c>
      <c r="N1037" s="354">
        <v>1.28</v>
      </c>
      <c r="O1037" s="354">
        <v>0.2</v>
      </c>
      <c r="P1037" s="354">
        <v>0.31</v>
      </c>
      <c r="Q1037" s="354">
        <v>0.14000000000000001</v>
      </c>
      <c r="R1037" s="354">
        <v>-40</v>
      </c>
      <c r="S1037" s="354">
        <v>236.36</v>
      </c>
      <c r="T1037" s="354">
        <v>88.89</v>
      </c>
      <c r="U1037" s="354">
        <v>1.0900000000000001</v>
      </c>
      <c r="V1037" s="354">
        <v>0.98</v>
      </c>
      <c r="W1037" s="354">
        <v>0.84</v>
      </c>
      <c r="X1037" s="354">
        <v>1.02</v>
      </c>
      <c r="Y1037" s="374">
        <f t="shared" si="36"/>
        <v>-0.1428571428571429</v>
      </c>
      <c r="Z1037" s="374">
        <f t="shared" si="37"/>
        <v>0.21428571428571441</v>
      </c>
      <c r="AA1037" s="354">
        <v>19.25</v>
      </c>
      <c r="AB1037" s="354"/>
      <c r="AC1037" s="354">
        <v>16.309999999999999</v>
      </c>
      <c r="AD1037" s="354">
        <v>21.17</v>
      </c>
      <c r="AE1037" s="354">
        <v>17.43</v>
      </c>
      <c r="AF1037" s="354"/>
      <c r="AG1037" s="354">
        <v>17.833046471600689</v>
      </c>
      <c r="AH1037" s="354">
        <v>0.80378657487091221</v>
      </c>
      <c r="AI1037" s="354">
        <v>2.1600688468158347</v>
      </c>
      <c r="AJ1037" s="354">
        <v>1.2994836488812394</v>
      </c>
      <c r="AK1037" s="354">
        <v>8.2543665338645411</v>
      </c>
      <c r="AL1037" s="354">
        <v>7.42</v>
      </c>
      <c r="AM1037" s="354">
        <v>1.18</v>
      </c>
      <c r="AN1037" s="354">
        <v>0.99</v>
      </c>
      <c r="AO1037" s="354">
        <v>1.2343625132709195</v>
      </c>
      <c r="AP1037" s="354">
        <v>8.0791092861655081</v>
      </c>
      <c r="AQ1037" s="354">
        <v>10.190621513944222</v>
      </c>
      <c r="AR1037" s="354">
        <v>16.939377483443707</v>
      </c>
      <c r="AS1037" s="354">
        <v>2.5094664371772804</v>
      </c>
      <c r="AT1037" s="354">
        <v>15.08</v>
      </c>
      <c r="AU1037" s="354">
        <v>2.2400000000000002</v>
      </c>
      <c r="AV1037" s="354">
        <v>10.97</v>
      </c>
      <c r="AW1037" s="354">
        <v>10385</v>
      </c>
      <c r="AX1037" s="354">
        <v>10601.97</v>
      </c>
      <c r="AY1037" s="374">
        <v>3.8854351687388988E-2</v>
      </c>
      <c r="AZ1037" s="374">
        <v>1.260047281323877</v>
      </c>
      <c r="BA1037" s="374">
        <v>0.60704607046070458</v>
      </c>
      <c r="BB1037" s="374">
        <v>1.2592592592592593</v>
      </c>
      <c r="BC1037" s="374">
        <v>0.60704607046070458</v>
      </c>
      <c r="BD1037" s="354">
        <v>7.02</v>
      </c>
      <c r="BE1037" s="374">
        <v>3.1254673246597878E-2</v>
      </c>
      <c r="BF1037" s="374">
        <v>3.3781828703703706E-2</v>
      </c>
      <c r="BG1037" s="354">
        <v>5.49</v>
      </c>
      <c r="BH1037" s="354">
        <v>3.05</v>
      </c>
      <c r="BI1037" s="354">
        <v>3.81</v>
      </c>
      <c r="BJ1037" s="354">
        <v>2.13</v>
      </c>
      <c r="BK1037" s="374">
        <v>-0.39840637450199201</v>
      </c>
      <c r="BL1037" s="374">
        <v>-4.8257890165041985E-2</v>
      </c>
      <c r="BM1037" s="354">
        <v>1.1200000000000001</v>
      </c>
      <c r="BN1037" s="354">
        <v>1.3</v>
      </c>
      <c r="BO1037" s="374">
        <v>0.24882226980728053</v>
      </c>
      <c r="BP1037" s="374">
        <v>4.5080570660174554E-2</v>
      </c>
      <c r="BQ1037" s="374">
        <v>7.2881864771802557E-2</v>
      </c>
      <c r="BR1037" s="354">
        <v>812</v>
      </c>
      <c r="BS1037" s="354">
        <v>1500</v>
      </c>
      <c r="BT1037" s="354">
        <v>1400</v>
      </c>
      <c r="BU1037" s="354">
        <v>2776</v>
      </c>
      <c r="BV1037" s="354">
        <v>623</v>
      </c>
      <c r="BW1037" s="354">
        <v>88.79</v>
      </c>
      <c r="BX1037" s="354">
        <v>4.51</v>
      </c>
      <c r="BY1037" s="354">
        <v>6.21</v>
      </c>
      <c r="BZ1037" s="354">
        <v>4.0192307692307692</v>
      </c>
      <c r="CA1037" s="354">
        <v>25.43</v>
      </c>
      <c r="CB1037" s="354">
        <v>0.46738268139378775</v>
      </c>
      <c r="CC1037" s="354">
        <v>1.5350600126342389</v>
      </c>
      <c r="CD1037" s="354">
        <v>0.34</v>
      </c>
      <c r="CE1037" s="354">
        <v>1.25</v>
      </c>
      <c r="CF1037" s="354">
        <v>1.07</v>
      </c>
      <c r="CG1037" s="354">
        <v>0.65</v>
      </c>
      <c r="CH1037" s="353" t="s">
        <v>100</v>
      </c>
      <c r="CI1037" s="355">
        <v>9143</v>
      </c>
    </row>
    <row r="1038" spans="1:87" ht="13.5" thickBot="1">
      <c r="A1038" s="353" t="s">
        <v>2301</v>
      </c>
      <c r="B1038" s="353" t="s">
        <v>2302</v>
      </c>
      <c r="C1038" s="353" t="s">
        <v>108</v>
      </c>
      <c r="D1038" s="353" t="s">
        <v>97</v>
      </c>
      <c r="E1038" s="353" t="s">
        <v>191</v>
      </c>
      <c r="F1038" s="353" t="s">
        <v>99</v>
      </c>
      <c r="G1038" s="353">
        <v>12</v>
      </c>
      <c r="H1038" s="353">
        <v>202112</v>
      </c>
      <c r="I1038" s="353">
        <v>20221031</v>
      </c>
      <c r="J1038" s="353">
        <v>20230130</v>
      </c>
      <c r="K1038" s="354">
        <v>42798.71</v>
      </c>
      <c r="L1038" s="354">
        <v>165.16</v>
      </c>
      <c r="M1038" s="354">
        <v>259</v>
      </c>
      <c r="N1038" s="354">
        <v>1.46</v>
      </c>
      <c r="O1038" s="354">
        <v>3.66</v>
      </c>
      <c r="P1038" s="354">
        <v>3.59</v>
      </c>
      <c r="Q1038" s="354">
        <v>3.1</v>
      </c>
      <c r="R1038" s="354">
        <v>6.63</v>
      </c>
      <c r="S1038" s="354">
        <v>39.82</v>
      </c>
      <c r="T1038" s="354">
        <v>14.32</v>
      </c>
      <c r="U1038" s="354">
        <v>13.84</v>
      </c>
      <c r="V1038" s="354">
        <v>10.59</v>
      </c>
      <c r="W1038" s="354">
        <v>14.27</v>
      </c>
      <c r="X1038" s="354">
        <v>12.74</v>
      </c>
      <c r="Y1038" s="374">
        <f t="shared" si="36"/>
        <v>0.3474976392823419</v>
      </c>
      <c r="Z1038" s="374">
        <f t="shared" si="37"/>
        <v>-0.10721793973370708</v>
      </c>
      <c r="AA1038" s="354">
        <v>12.11</v>
      </c>
      <c r="AB1038" s="354">
        <v>22</v>
      </c>
      <c r="AC1038" s="354">
        <v>10.16</v>
      </c>
      <c r="AD1038" s="354">
        <v>11.57</v>
      </c>
      <c r="AE1038" s="354">
        <v>12.97</v>
      </c>
      <c r="AF1038" s="354">
        <v>0.53</v>
      </c>
      <c r="AG1038" s="354">
        <v>49.324891296056144</v>
      </c>
      <c r="AH1038" s="354">
        <v>10.172400640781143</v>
      </c>
      <c r="AI1038" s="354">
        <v>13.746281180868106</v>
      </c>
      <c r="AJ1038" s="354">
        <v>8.8832100083911811</v>
      </c>
      <c r="AK1038" s="354">
        <v>11.910130299667037</v>
      </c>
      <c r="AL1038" s="354">
        <v>11.71</v>
      </c>
      <c r="AM1038" s="354">
        <v>5.8</v>
      </c>
      <c r="AN1038" s="354">
        <v>3.31</v>
      </c>
      <c r="AO1038" s="354">
        <v>3.8916725641818743</v>
      </c>
      <c r="AP1038" s="354">
        <v>10.476084429641965</v>
      </c>
      <c r="AQ1038" s="354">
        <v>13.964236847946726</v>
      </c>
      <c r="AR1038" s="354">
        <v>21.608892056676684</v>
      </c>
      <c r="AS1038" s="354">
        <v>14.337478068502556</v>
      </c>
      <c r="AT1038" s="354">
        <v>28.5</v>
      </c>
      <c r="AU1038" s="354">
        <v>5.52</v>
      </c>
      <c r="AV1038" s="354">
        <v>28.46</v>
      </c>
      <c r="AW1038" s="354">
        <v>11063</v>
      </c>
      <c r="AX1038" s="354">
        <v>13178.67</v>
      </c>
      <c r="AY1038" s="374">
        <v>0.28460287970274034</v>
      </c>
      <c r="AZ1038" s="374">
        <v>34.980769230769234</v>
      </c>
      <c r="BA1038" s="374">
        <v>5.1794258373205739</v>
      </c>
      <c r="BB1038" s="374">
        <v>35.368421052631575</v>
      </c>
      <c r="BC1038" s="374">
        <v>5.1794258373205739</v>
      </c>
      <c r="BD1038" s="354">
        <v>52.3</v>
      </c>
      <c r="BE1038" s="374">
        <v>0.18376350083667156</v>
      </c>
      <c r="BF1038" s="374">
        <v>0.12391395251591319</v>
      </c>
      <c r="BG1038" s="354">
        <v>20.55</v>
      </c>
      <c r="BH1038" s="354">
        <v>13.39</v>
      </c>
      <c r="BI1038" s="354">
        <v>16.79</v>
      </c>
      <c r="BJ1038" s="354">
        <v>10.86</v>
      </c>
      <c r="BK1038" s="374">
        <v>-0.35377358490566035</v>
      </c>
      <c r="BL1038" s="374">
        <v>-9.8592638416331577E-2</v>
      </c>
      <c r="BM1038" s="354">
        <v>2.0499999999999998</v>
      </c>
      <c r="BN1038" s="354">
        <v>1.04</v>
      </c>
      <c r="BO1038" s="374">
        <v>0.33227161604799399</v>
      </c>
      <c r="BP1038" s="374">
        <v>6.2132913759963007E-2</v>
      </c>
      <c r="BQ1038" s="374">
        <v>5.4258551236203163E-2</v>
      </c>
      <c r="BR1038" s="354">
        <v>2180</v>
      </c>
      <c r="BS1038" s="354">
        <v>3442</v>
      </c>
      <c r="BT1038" s="354">
        <v>3749.38</v>
      </c>
      <c r="BU1038" s="354">
        <v>10572</v>
      </c>
      <c r="BV1038" s="354">
        <v>1871</v>
      </c>
      <c r="BW1038" s="354">
        <v>3498.08</v>
      </c>
      <c r="BX1038" s="354">
        <v>20.62</v>
      </c>
      <c r="BY1038" s="354">
        <v>28.45</v>
      </c>
      <c r="BZ1038" s="354">
        <v>8.7325301204819272</v>
      </c>
      <c r="CA1038" s="354">
        <v>60.18</v>
      </c>
      <c r="CB1038" s="354">
        <v>0.67807323452484747</v>
      </c>
      <c r="CC1038" s="354">
        <v>1.5410074937552041</v>
      </c>
      <c r="CD1038" s="354">
        <v>1.51</v>
      </c>
      <c r="CE1038" s="354">
        <v>2.08</v>
      </c>
      <c r="CF1038" s="354">
        <v>1.65</v>
      </c>
      <c r="CG1038" s="354">
        <v>1.27</v>
      </c>
      <c r="CH1038" s="353" t="s">
        <v>100</v>
      </c>
      <c r="CI1038" s="355">
        <v>6770</v>
      </c>
    </row>
    <row r="1039" spans="1:87" ht="13.5" thickBot="1">
      <c r="A1039" s="353" t="s">
        <v>2303</v>
      </c>
      <c r="B1039" s="353" t="s">
        <v>2304</v>
      </c>
      <c r="C1039" s="353" t="s">
        <v>108</v>
      </c>
      <c r="D1039" s="353" t="s">
        <v>412</v>
      </c>
      <c r="E1039" s="353" t="s">
        <v>1422</v>
      </c>
      <c r="F1039" s="353" t="s">
        <v>105</v>
      </c>
      <c r="G1039" s="353">
        <v>12</v>
      </c>
      <c r="H1039" s="353">
        <v>202112</v>
      </c>
      <c r="I1039" s="353">
        <v>20221108</v>
      </c>
      <c r="J1039" s="353">
        <v>20230228</v>
      </c>
      <c r="K1039" s="354">
        <v>6583.52</v>
      </c>
      <c r="L1039" s="354">
        <v>174.59</v>
      </c>
      <c r="M1039" s="354">
        <v>38</v>
      </c>
      <c r="N1039" s="354">
        <v>1.44</v>
      </c>
      <c r="O1039" s="354">
        <v>5.5</v>
      </c>
      <c r="P1039" s="354">
        <v>7.57</v>
      </c>
      <c r="Q1039" s="354">
        <v>2.67</v>
      </c>
      <c r="R1039" s="354">
        <v>32.729999999999997</v>
      </c>
      <c r="S1039" s="354">
        <v>7.13</v>
      </c>
      <c r="T1039" s="354">
        <v>26.33</v>
      </c>
      <c r="U1039" s="354">
        <v>25.04</v>
      </c>
      <c r="V1039" s="354">
        <v>17.579999999999998</v>
      </c>
      <c r="W1039" s="354">
        <v>26.95</v>
      </c>
      <c r="X1039" s="354">
        <v>18.440000000000001</v>
      </c>
      <c r="Y1039" s="374">
        <f t="shared" si="36"/>
        <v>0.53299203640500581</v>
      </c>
      <c r="Z1039" s="374">
        <f t="shared" si="37"/>
        <v>-0.31576994434137284</v>
      </c>
      <c r="AA1039" s="354">
        <v>45.89</v>
      </c>
      <c r="AB1039" s="354">
        <v>10</v>
      </c>
      <c r="AC1039" s="354">
        <v>6.97</v>
      </c>
      <c r="AD1039" s="354">
        <v>6.48</v>
      </c>
      <c r="AE1039" s="354">
        <v>9.4700000000000006</v>
      </c>
      <c r="AF1039" s="354">
        <v>0.65</v>
      </c>
      <c r="AG1039" s="354">
        <v>128.20538086516882</v>
      </c>
      <c r="AH1039" s="354">
        <v>26.615239765780174</v>
      </c>
      <c r="AI1039" s="354">
        <v>39.161890267495551</v>
      </c>
      <c r="AJ1039" s="354">
        <v>35.401372301183997</v>
      </c>
      <c r="AK1039" s="354">
        <v>4.5396174389354682</v>
      </c>
      <c r="AL1039" s="354">
        <v>4.96</v>
      </c>
      <c r="AM1039" s="354">
        <v>2.39</v>
      </c>
      <c r="AN1039" s="354">
        <v>1.32</v>
      </c>
      <c r="AO1039" s="354">
        <v>2.7703651810070467</v>
      </c>
      <c r="AP1039" s="354">
        <v>6.2846791476923398</v>
      </c>
      <c r="AQ1039" s="354">
        <v>9.0694223578223792</v>
      </c>
      <c r="AR1039" s="354">
        <v>10.032823590703911</v>
      </c>
      <c r="AS1039" s="354">
        <v>8.9405938040085644</v>
      </c>
      <c r="AT1039" s="354">
        <v>72.97</v>
      </c>
      <c r="AU1039" s="354">
        <v>19.579999999999998</v>
      </c>
      <c r="AV1039" s="354">
        <v>3.27</v>
      </c>
      <c r="AW1039" s="354">
        <v>4648.37</v>
      </c>
      <c r="AX1039" s="354">
        <v>5276.19</v>
      </c>
      <c r="AY1039" s="374">
        <v>3.2680117540187001E-2</v>
      </c>
      <c r="AZ1039" s="374">
        <v>2.8501147957768955E-2</v>
      </c>
      <c r="BA1039" s="374">
        <v>-0.14541484779656186</v>
      </c>
      <c r="BB1039" s="374">
        <v>9.6899224806201556E-2</v>
      </c>
      <c r="BC1039" s="374">
        <v>-0.14541484779656186</v>
      </c>
      <c r="BD1039" s="354">
        <v>35.590000000000003</v>
      </c>
      <c r="BE1039" s="374">
        <v>0.11022276577582243</v>
      </c>
      <c r="BF1039" s="374">
        <v>0.13439529522097612</v>
      </c>
      <c r="BG1039" s="354">
        <v>10.23</v>
      </c>
      <c r="BH1039" s="354">
        <v>6.52</v>
      </c>
      <c r="BI1039" s="354">
        <v>7.88</v>
      </c>
      <c r="BJ1039" s="354">
        <v>5.04</v>
      </c>
      <c r="BK1039" s="374">
        <v>-9.6024934971864498E-2</v>
      </c>
      <c r="BL1039" s="374">
        <v>-2.9331982331275309E-2</v>
      </c>
      <c r="BM1039" s="354">
        <v>2.06</v>
      </c>
      <c r="BN1039" s="354">
        <v>2.02</v>
      </c>
      <c r="BO1039" s="374">
        <v>0.13526085174061075</v>
      </c>
      <c r="BP1039" s="374">
        <v>0.14970885232185946</v>
      </c>
      <c r="BQ1039" s="374">
        <v>0.19913023006628416</v>
      </c>
      <c r="BR1039" s="354">
        <v>1375.96</v>
      </c>
      <c r="BS1039" s="354">
        <v>1979.49</v>
      </c>
      <c r="BT1039" s="354">
        <v>1438.09</v>
      </c>
      <c r="BU1039" s="354">
        <v>7367.96</v>
      </c>
      <c r="BV1039" s="354">
        <v>834.57</v>
      </c>
      <c r="BW1039" s="354">
        <v>2.85</v>
      </c>
      <c r="BX1039" s="354">
        <v>20.76</v>
      </c>
      <c r="BY1039" s="354">
        <v>20.76</v>
      </c>
      <c r="BZ1039" s="354">
        <v>4.4276048982175711</v>
      </c>
      <c r="CA1039" s="354">
        <v>70.52</v>
      </c>
      <c r="CB1039" s="354">
        <v>0.77490208653031312</v>
      </c>
      <c r="CC1039" s="354">
        <v>3.1389397685607596</v>
      </c>
      <c r="CD1039" s="354">
        <v>2.39</v>
      </c>
      <c r="CE1039" s="354">
        <v>1.82</v>
      </c>
      <c r="CF1039" s="354">
        <v>1.79</v>
      </c>
      <c r="CG1039" s="354">
        <v>0.5</v>
      </c>
      <c r="CH1039" s="353" t="s">
        <v>100</v>
      </c>
      <c r="CI1039" s="355">
        <v>2857.43</v>
      </c>
    </row>
    <row r="1040" spans="1:87" ht="13.5" thickBot="1">
      <c r="A1040" s="353" t="s">
        <v>2305</v>
      </c>
      <c r="B1040" s="353" t="s">
        <v>2306</v>
      </c>
      <c r="C1040" s="353" t="s">
        <v>96</v>
      </c>
      <c r="D1040" s="353" t="s">
        <v>123</v>
      </c>
      <c r="E1040" s="353" t="s">
        <v>802</v>
      </c>
      <c r="F1040" s="353" t="s">
        <v>105</v>
      </c>
      <c r="G1040" s="353">
        <v>12</v>
      </c>
      <c r="H1040" s="353">
        <v>202112</v>
      </c>
      <c r="I1040" s="353">
        <v>20221026</v>
      </c>
      <c r="J1040" s="353">
        <v>20230125</v>
      </c>
      <c r="K1040" s="354">
        <v>4064.7</v>
      </c>
      <c r="L1040" s="354">
        <v>8.7200000000000006</v>
      </c>
      <c r="M1040" s="354">
        <v>466</v>
      </c>
      <c r="N1040" s="354">
        <v>1.01</v>
      </c>
      <c r="O1040" s="354">
        <v>0.32</v>
      </c>
      <c r="P1040" s="354">
        <v>0.28000000000000003</v>
      </c>
      <c r="Q1040" s="354">
        <v>0.28999999999999998</v>
      </c>
      <c r="R1040" s="354">
        <v>-3.12</v>
      </c>
      <c r="S1040" s="354">
        <v>9.3800000000000008</v>
      </c>
      <c r="T1040" s="354">
        <v>1.57</v>
      </c>
      <c r="U1040" s="354">
        <v>1.29</v>
      </c>
      <c r="V1040" s="354">
        <v>1.24</v>
      </c>
      <c r="W1040" s="354">
        <v>1.26</v>
      </c>
      <c r="X1040" s="354">
        <v>1.18</v>
      </c>
      <c r="Y1040" s="374">
        <f t="shared" si="36"/>
        <v>1.6129032258064502E-2</v>
      </c>
      <c r="Z1040" s="374">
        <f t="shared" si="37"/>
        <v>-6.34920634920636E-2</v>
      </c>
      <c r="AA1040" s="354">
        <v>13.24</v>
      </c>
      <c r="AB1040" s="354">
        <v>10</v>
      </c>
      <c r="AC1040" s="354">
        <v>6.76</v>
      </c>
      <c r="AD1040" s="354">
        <v>6.94</v>
      </c>
      <c r="AE1040" s="354">
        <v>7.4</v>
      </c>
      <c r="AF1040" s="354">
        <v>0.69</v>
      </c>
      <c r="AG1040" s="354">
        <v>3.7690120393902831</v>
      </c>
      <c r="AH1040" s="354">
        <v>1.3015913503669132</v>
      </c>
      <c r="AI1040" s="354">
        <v>1.8230898715404111</v>
      </c>
      <c r="AJ1040" s="354">
        <v>1.8295547292409091</v>
      </c>
      <c r="AK1040" s="354">
        <v>4.783088390827424</v>
      </c>
      <c r="AL1040" s="354">
        <v>6.4</v>
      </c>
      <c r="AM1040" s="354">
        <v>0.65</v>
      </c>
      <c r="AN1040" s="354">
        <v>2.14</v>
      </c>
      <c r="AO1040" s="354">
        <v>1.3416196561692395</v>
      </c>
      <c r="AP1040" s="354">
        <v>1.7789937669749811</v>
      </c>
      <c r="AQ1040" s="354">
        <v>2.7736321260520098</v>
      </c>
      <c r="AR1040" s="354">
        <v>2.7638313058186106</v>
      </c>
      <c r="AS1040" s="354">
        <v>98.776560805907593</v>
      </c>
      <c r="AT1040" s="354">
        <v>13.39</v>
      </c>
      <c r="AU1040" s="354">
        <v>-0.14000000000000001</v>
      </c>
      <c r="AV1040" s="354">
        <v>-1.08</v>
      </c>
      <c r="AW1040" s="354">
        <v>1750</v>
      </c>
      <c r="AX1040" s="354">
        <v>1449.35</v>
      </c>
      <c r="AY1040" s="374">
        <v>0.16256839777406903</v>
      </c>
      <c r="AZ1040" s="374">
        <v>0.16609177298775801</v>
      </c>
      <c r="BA1040" s="374">
        <v>0</v>
      </c>
      <c r="BB1040" s="374">
        <v>0.26309334048565675</v>
      </c>
      <c r="BC1040" s="374">
        <v>0</v>
      </c>
      <c r="BD1040" s="354">
        <v>10.1</v>
      </c>
      <c r="BE1040" s="374">
        <v>0</v>
      </c>
      <c r="BF1040" s="374">
        <v>9.5940021602388976E-3</v>
      </c>
      <c r="BG1040" s="354">
        <v>2.94</v>
      </c>
      <c r="BH1040" s="354">
        <v>2.2400000000000002</v>
      </c>
      <c r="BI1040" s="354">
        <v>1.04</v>
      </c>
      <c r="BJ1040" s="354">
        <v>0.88</v>
      </c>
      <c r="BK1040" s="374">
        <v>0</v>
      </c>
      <c r="BL1040" s="374">
        <v>0</v>
      </c>
      <c r="BM1040" s="354">
        <v>7.8</v>
      </c>
      <c r="BN1040" s="354">
        <v>6.2</v>
      </c>
      <c r="BO1040" s="374">
        <v>0.52243739927152322</v>
      </c>
      <c r="BP1040" s="374">
        <v>0.14926506311547169</v>
      </c>
      <c r="BQ1040" s="374">
        <v>0.20981132216065471</v>
      </c>
      <c r="BR1040" s="354">
        <v>1092</v>
      </c>
      <c r="BS1040" s="354">
        <v>1108</v>
      </c>
      <c r="BT1040" s="354">
        <v>634</v>
      </c>
      <c r="BU1040" s="354">
        <v>16562</v>
      </c>
      <c r="BV1040" s="354">
        <v>596</v>
      </c>
      <c r="BW1040" s="354">
        <v>16.63</v>
      </c>
      <c r="BX1040" s="354">
        <v>33.119999999999997</v>
      </c>
      <c r="BY1040" s="354">
        <v>33.97</v>
      </c>
      <c r="BZ1040" s="354">
        <v>0.59959349593495936</v>
      </c>
      <c r="CA1040" s="354">
        <v>67.16</v>
      </c>
      <c r="CB1040" s="354">
        <v>0.89284579706461653</v>
      </c>
      <c r="CC1040" s="354">
        <v>-1.288855193328279</v>
      </c>
      <c r="CD1040" s="354">
        <v>2.21</v>
      </c>
      <c r="CE1040" s="354">
        <v>1.21</v>
      </c>
      <c r="CF1040" s="354">
        <v>1.36</v>
      </c>
      <c r="CG1040" s="354">
        <v>0.06</v>
      </c>
      <c r="CH1040" s="353">
        <v>503</v>
      </c>
      <c r="CI1040" s="355">
        <v>6541</v>
      </c>
    </row>
    <row r="1041" spans="1:87" ht="13.5" thickBot="1">
      <c r="A1041" s="353" t="s">
        <v>2307</v>
      </c>
      <c r="B1041" s="353" t="s">
        <v>2308</v>
      </c>
      <c r="C1041" s="353" t="s">
        <v>96</v>
      </c>
      <c r="D1041" s="353" t="s">
        <v>112</v>
      </c>
      <c r="E1041" s="353" t="s">
        <v>2309</v>
      </c>
      <c r="F1041" s="353" t="s">
        <v>105</v>
      </c>
      <c r="G1041" s="353">
        <v>5</v>
      </c>
      <c r="H1041" s="353">
        <v>202205</v>
      </c>
      <c r="I1041" s="353">
        <v>20221005</v>
      </c>
      <c r="J1041" s="353">
        <v>20230105</v>
      </c>
      <c r="K1041" s="354">
        <v>12975.73</v>
      </c>
      <c r="L1041" s="354">
        <v>100.51</v>
      </c>
      <c r="M1041" s="354">
        <v>129</v>
      </c>
      <c r="N1041" s="354">
        <v>0.99</v>
      </c>
      <c r="O1041" s="354">
        <v>1.1000000000000001</v>
      </c>
      <c r="P1041" s="354">
        <v>0.42</v>
      </c>
      <c r="Q1041" s="354">
        <v>1.6</v>
      </c>
      <c r="R1041" s="354">
        <v>12.21</v>
      </c>
      <c r="S1041" s="354">
        <v>-1.39</v>
      </c>
      <c r="T1041" s="354">
        <v>7.34</v>
      </c>
      <c r="U1041" s="354">
        <v>4.0599999999999996</v>
      </c>
      <c r="V1041" s="354">
        <v>3.69</v>
      </c>
      <c r="W1041" s="354">
        <v>4.58</v>
      </c>
      <c r="X1041" s="354">
        <v>5.1100000000000003</v>
      </c>
      <c r="Y1041" s="374">
        <f t="shared" si="36"/>
        <v>0.24119241192411933</v>
      </c>
      <c r="Z1041" s="374">
        <f t="shared" si="37"/>
        <v>0.11572052401746724</v>
      </c>
      <c r="AA1041" s="354">
        <v>10.41</v>
      </c>
      <c r="AB1041" s="354">
        <v>12.57</v>
      </c>
      <c r="AC1041" s="354">
        <v>24.76</v>
      </c>
      <c r="AD1041" s="354">
        <v>21.93</v>
      </c>
      <c r="AE1041" s="354">
        <v>19.68</v>
      </c>
      <c r="AF1041" s="354">
        <v>1.74</v>
      </c>
      <c r="AG1041" s="354">
        <v>54.770344076416151</v>
      </c>
      <c r="AH1041" s="354">
        <v>4.1210183596229344</v>
      </c>
      <c r="AI1041" s="354">
        <v>0.98873190875823758</v>
      </c>
      <c r="AJ1041" s="354">
        <v>-0.80047329117594046</v>
      </c>
      <c r="AK1041" s="354">
        <v>100.57326876897106</v>
      </c>
      <c r="AL1041" s="354">
        <v>20.74</v>
      </c>
      <c r="AM1041" s="354">
        <v>6.5</v>
      </c>
      <c r="AN1041" s="354">
        <v>1.86</v>
      </c>
      <c r="AO1041" s="354">
        <v>2.2298443793924911</v>
      </c>
      <c r="AP1041" s="354">
        <v>17.38539485792878</v>
      </c>
      <c r="AQ1041" s="354">
        <v>123.52119195745726</v>
      </c>
      <c r="AR1041" s="354">
        <v>-152.57141648883058</v>
      </c>
      <c r="AS1041" s="354">
        <v>1.5481793178024872</v>
      </c>
      <c r="AT1041" s="354">
        <v>15.47</v>
      </c>
      <c r="AU1041" s="354">
        <v>5.34</v>
      </c>
      <c r="AV1041" s="354">
        <v>9.85</v>
      </c>
      <c r="AW1041" s="354">
        <v>6707.73</v>
      </c>
      <c r="AX1041" s="354">
        <v>7264.57</v>
      </c>
      <c r="AY1041" s="374">
        <v>0.10882416069456403</v>
      </c>
      <c r="AZ1041" s="374">
        <v>0.65133958637909228</v>
      </c>
      <c r="BA1041" s="374">
        <v>0.36187114343570953</v>
      </c>
      <c r="BB1041" s="374">
        <v>0.65531914893617016</v>
      </c>
      <c r="BC1041" s="374">
        <v>0.36187114343570953</v>
      </c>
      <c r="BD1041" s="354">
        <v>27.48</v>
      </c>
      <c r="BE1041" s="374">
        <v>0.13769628702722936</v>
      </c>
      <c r="BF1041" s="374">
        <v>8.459550790247819E-2</v>
      </c>
      <c r="BG1041" s="354">
        <v>12.89</v>
      </c>
      <c r="BH1041" s="354">
        <v>11.43</v>
      </c>
      <c r="BI1041" s="354">
        <v>8.06</v>
      </c>
      <c r="BJ1041" s="354">
        <v>7.6</v>
      </c>
      <c r="BK1041" s="374">
        <v>-1.8095958915508921</v>
      </c>
      <c r="BL1041" s="374">
        <v>-3.2667408432524365E-2</v>
      </c>
      <c r="BM1041" s="354">
        <v>1.67</v>
      </c>
      <c r="BN1041" s="354">
        <v>2.04</v>
      </c>
      <c r="BO1041" s="374">
        <v>0.39310671747364578</v>
      </c>
      <c r="BP1041" s="374">
        <v>4.1442260253649783E-2</v>
      </c>
      <c r="BQ1041" s="374">
        <v>-8.0498118581651297E-3</v>
      </c>
      <c r="BR1041" s="354">
        <v>694.73</v>
      </c>
      <c r="BS1041" s="354">
        <v>847.8</v>
      </c>
      <c r="BT1041" s="354">
        <v>627.71</v>
      </c>
      <c r="BU1041" s="354">
        <v>2083.16</v>
      </c>
      <c r="BV1041" s="354">
        <v>491.48</v>
      </c>
      <c r="BW1041" s="354">
        <v>-2.2200000000000002</v>
      </c>
      <c r="BX1041" s="354">
        <v>7.53</v>
      </c>
      <c r="BY1041" s="354">
        <v>7.53</v>
      </c>
      <c r="BZ1041" s="354">
        <v>7.587415802416337</v>
      </c>
      <c r="CA1041" s="354">
        <v>55.92</v>
      </c>
      <c r="CB1041" s="354">
        <v>0.70636402710103263</v>
      </c>
      <c r="CC1041" s="354">
        <v>3.2298806340750059</v>
      </c>
      <c r="CD1041" s="354">
        <v>1.27</v>
      </c>
      <c r="CE1041" s="354">
        <v>1.99</v>
      </c>
      <c r="CF1041" s="354">
        <v>0.96</v>
      </c>
      <c r="CG1041" s="354">
        <v>0.25</v>
      </c>
      <c r="CH1041" s="353" t="s">
        <v>100</v>
      </c>
      <c r="CI1041" s="355">
        <v>1983.83</v>
      </c>
    </row>
    <row r="1042" spans="1:87" ht="13.5" thickBot="1">
      <c r="A1042" s="353" t="s">
        <v>2310</v>
      </c>
      <c r="B1042" s="353" t="s">
        <v>2311</v>
      </c>
      <c r="C1042" s="353" t="s">
        <v>96</v>
      </c>
      <c r="D1042" s="353" t="s">
        <v>123</v>
      </c>
      <c r="E1042" s="353" t="s">
        <v>188</v>
      </c>
      <c r="F1042" s="353" t="s">
        <v>99</v>
      </c>
      <c r="G1042" s="353">
        <v>12</v>
      </c>
      <c r="H1042" s="353">
        <v>202112</v>
      </c>
      <c r="I1042" s="353">
        <v>20221102</v>
      </c>
      <c r="J1042" s="353">
        <v>20230228</v>
      </c>
      <c r="K1042" s="354">
        <v>40539.230000000003</v>
      </c>
      <c r="L1042" s="354">
        <v>64.64</v>
      </c>
      <c r="M1042" s="354">
        <v>627</v>
      </c>
      <c r="N1042" s="354">
        <v>0.78</v>
      </c>
      <c r="O1042" s="354">
        <v>0.96</v>
      </c>
      <c r="P1042" s="354">
        <v>0.97</v>
      </c>
      <c r="Q1042" s="354">
        <v>0.98</v>
      </c>
      <c r="R1042" s="354">
        <v>2.08</v>
      </c>
      <c r="S1042" s="354">
        <v>2.11</v>
      </c>
      <c r="T1042" s="354">
        <v>1.57</v>
      </c>
      <c r="U1042" s="354">
        <v>3.87</v>
      </c>
      <c r="V1042" s="354">
        <v>3.58</v>
      </c>
      <c r="W1042" s="354">
        <v>3.9</v>
      </c>
      <c r="X1042" s="354">
        <v>4</v>
      </c>
      <c r="Y1042" s="374">
        <f t="shared" si="36"/>
        <v>8.9385474860335101E-2</v>
      </c>
      <c r="Z1042" s="374">
        <f t="shared" si="37"/>
        <v>2.5641025641025772E-2</v>
      </c>
      <c r="AA1042" s="354">
        <v>4.41</v>
      </c>
      <c r="AB1042" s="354">
        <v>3.18</v>
      </c>
      <c r="AC1042" s="354">
        <v>16.7</v>
      </c>
      <c r="AD1042" s="354">
        <v>16.559999999999999</v>
      </c>
      <c r="AE1042" s="354">
        <v>16.170000000000002</v>
      </c>
      <c r="AF1042" s="354">
        <v>5.21</v>
      </c>
      <c r="AG1042" s="354">
        <v>5.0793101769848672</v>
      </c>
      <c r="AH1042" s="354">
        <v>1.0464321489379482</v>
      </c>
      <c r="AI1042" s="354">
        <v>2.4977781429854868</v>
      </c>
      <c r="AJ1042" s="354">
        <v>2.4977781429854868</v>
      </c>
      <c r="AK1042" s="354">
        <v>25.414587031386656</v>
      </c>
      <c r="AL1042" s="354">
        <v>29.45</v>
      </c>
      <c r="AM1042" s="354">
        <v>1.51</v>
      </c>
      <c r="AN1042" s="354">
        <v>12.91</v>
      </c>
      <c r="AO1042" s="354">
        <v>18.237925741358371</v>
      </c>
      <c r="AP1042" s="354">
        <v>21.853609762602513</v>
      </c>
      <c r="AQ1042" s="354">
        <v>37.08739388457132</v>
      </c>
      <c r="AR1042" s="354">
        <v>37.08739388457132</v>
      </c>
      <c r="AS1042" s="354">
        <v>0.30403476997628398</v>
      </c>
      <c r="AT1042" s="354">
        <v>42.83</v>
      </c>
      <c r="AU1042" s="354">
        <v>18.29</v>
      </c>
      <c r="AV1042" s="354">
        <v>25.96</v>
      </c>
      <c r="AW1042" s="354">
        <v>2080.46</v>
      </c>
      <c r="AX1042" s="354">
        <v>3299.84</v>
      </c>
      <c r="AY1042" s="374">
        <v>0.25964610610762129</v>
      </c>
      <c r="AZ1042" s="374">
        <v>-9.1103098466190954E-2</v>
      </c>
      <c r="BA1042" s="374">
        <v>0.19487956986278332</v>
      </c>
      <c r="BB1042" s="374">
        <v>-0.24347826086956517</v>
      </c>
      <c r="BC1042" s="374">
        <v>0.19487956986278332</v>
      </c>
      <c r="BD1042" s="354">
        <v>2.39</v>
      </c>
      <c r="BE1042" s="374">
        <v>2.5871965008854591E-2</v>
      </c>
      <c r="BF1042" s="374">
        <v>1.5826922173040745E-2</v>
      </c>
      <c r="BG1042" s="354">
        <v>1.48</v>
      </c>
      <c r="BH1042" s="354">
        <v>2.29</v>
      </c>
      <c r="BI1042" s="354">
        <v>1.4</v>
      </c>
      <c r="BJ1042" s="354">
        <v>2.1800000000000002</v>
      </c>
      <c r="BK1042" s="374">
        <v>0</v>
      </c>
      <c r="BL1042" s="374">
        <v>0</v>
      </c>
      <c r="BM1042" s="354">
        <v>4.5999999999999996</v>
      </c>
      <c r="BN1042" s="354">
        <v>4.37</v>
      </c>
      <c r="BO1042" s="374">
        <v>2.8358264824067141</v>
      </c>
      <c r="BP1042" s="374">
        <v>1.6484438389066609E-2</v>
      </c>
      <c r="BQ1042" s="374">
        <v>3.9347481773558395E-2</v>
      </c>
      <c r="BR1042" s="354">
        <v>392.4</v>
      </c>
      <c r="BS1042" s="354">
        <v>1330.5</v>
      </c>
      <c r="BT1042" s="354">
        <v>1297.55</v>
      </c>
      <c r="BU1042" s="354">
        <v>15442.64</v>
      </c>
      <c r="BV1042" s="354">
        <v>359.46</v>
      </c>
      <c r="BW1042" s="354">
        <v>-9.11</v>
      </c>
      <c r="BX1042" s="354">
        <v>20.58</v>
      </c>
      <c r="BY1042" s="354">
        <v>19.78</v>
      </c>
      <c r="BZ1042" s="354">
        <v>3.1056452844862306</v>
      </c>
      <c r="CA1042" s="354">
        <v>37.82</v>
      </c>
      <c r="CB1042" s="354">
        <v>0.4146261015558651</v>
      </c>
      <c r="CC1042" s="354">
        <v>6.8781582927521585</v>
      </c>
      <c r="CD1042" s="354">
        <v>0.61</v>
      </c>
      <c r="CE1042" s="354">
        <v>1.76</v>
      </c>
      <c r="CF1042" s="354">
        <v>1.95</v>
      </c>
      <c r="CG1042" s="354">
        <v>0.74</v>
      </c>
      <c r="CH1042" s="353" t="s">
        <v>100</v>
      </c>
      <c r="CI1042" s="355">
        <v>25129.4</v>
      </c>
    </row>
    <row r="1043" spans="1:87" ht="13.5" thickBot="1">
      <c r="A1043" s="353" t="s">
        <v>2312</v>
      </c>
      <c r="B1043" s="353" t="s">
        <v>2313</v>
      </c>
      <c r="C1043" s="353" t="s">
        <v>96</v>
      </c>
      <c r="D1043" s="353" t="s">
        <v>112</v>
      </c>
      <c r="E1043" s="353" t="s">
        <v>627</v>
      </c>
      <c r="F1043" s="353" t="s">
        <v>105</v>
      </c>
      <c r="G1043" s="353">
        <v>12</v>
      </c>
      <c r="H1043" s="353">
        <v>202112</v>
      </c>
      <c r="I1043" s="353">
        <v>20221026</v>
      </c>
      <c r="J1043" s="353">
        <v>20230215</v>
      </c>
      <c r="K1043" s="354">
        <v>8584.9</v>
      </c>
      <c r="L1043" s="354">
        <v>91.86</v>
      </c>
      <c r="M1043" s="354">
        <v>93</v>
      </c>
      <c r="N1043" s="354">
        <v>1.44</v>
      </c>
      <c r="O1043" s="354">
        <v>3.17</v>
      </c>
      <c r="P1043" s="354">
        <v>2.41</v>
      </c>
      <c r="Q1043" s="354">
        <v>2.13</v>
      </c>
      <c r="R1043" s="354">
        <v>12.62</v>
      </c>
      <c r="S1043" s="354">
        <v>15.36</v>
      </c>
      <c r="T1043" s="354">
        <v>15.28</v>
      </c>
      <c r="U1043" s="354">
        <v>12.44</v>
      </c>
      <c r="V1043" s="354">
        <v>8.74</v>
      </c>
      <c r="W1043" s="354">
        <v>12.67</v>
      </c>
      <c r="X1043" s="354">
        <v>10.61</v>
      </c>
      <c r="Y1043" s="374">
        <f t="shared" si="36"/>
        <v>0.44965675057208232</v>
      </c>
      <c r="Z1043" s="374">
        <f t="shared" si="37"/>
        <v>-0.16258879242304658</v>
      </c>
      <c r="AA1043" s="354">
        <v>23.65</v>
      </c>
      <c r="AB1043" s="354">
        <v>10.98</v>
      </c>
      <c r="AC1043" s="354">
        <v>7.38</v>
      </c>
      <c r="AD1043" s="354">
        <v>7.25</v>
      </c>
      <c r="AE1043" s="354">
        <v>8.66</v>
      </c>
      <c r="AF1043" s="354">
        <v>0.66</v>
      </c>
      <c r="AG1043" s="354">
        <v>99.761163032191064</v>
      </c>
      <c r="AH1043" s="354">
        <v>13.956386292834891</v>
      </c>
      <c r="AI1043" s="354">
        <v>14.745586708203531</v>
      </c>
      <c r="AJ1043" s="354">
        <v>9.7715472481827597</v>
      </c>
      <c r="AK1043" s="354">
        <v>6.180154225352112</v>
      </c>
      <c r="AL1043" s="354">
        <v>6.28</v>
      </c>
      <c r="AM1043" s="354">
        <v>1.84</v>
      </c>
      <c r="AN1043" s="354">
        <v>0.89</v>
      </c>
      <c r="AO1043" s="354">
        <v>1.1653813885708335</v>
      </c>
      <c r="AP1043" s="354">
        <v>4.672712437395659</v>
      </c>
      <c r="AQ1043" s="354">
        <v>7.8843795774647889</v>
      </c>
      <c r="AR1043" s="354">
        <v>11.897788522848034</v>
      </c>
      <c r="AS1043" s="354">
        <v>7.7985462097611631</v>
      </c>
      <c r="AT1043" s="354">
        <v>49.87</v>
      </c>
      <c r="AU1043" s="354">
        <v>7.2</v>
      </c>
      <c r="AV1043" s="354">
        <v>20.45</v>
      </c>
      <c r="AW1043" s="354">
        <v>8498</v>
      </c>
      <c r="AX1043" s="354">
        <v>9753.52</v>
      </c>
      <c r="AY1043" s="374">
        <v>0.20453579021970231</v>
      </c>
      <c r="AZ1043" s="374">
        <v>3.597911227154047</v>
      </c>
      <c r="BA1043" s="374">
        <v>11.420289855072465</v>
      </c>
      <c r="BB1043" s="374">
        <v>3.7223796033994332</v>
      </c>
      <c r="BC1043" s="374">
        <v>11.420289855072465</v>
      </c>
      <c r="BD1043" s="354">
        <v>27.52</v>
      </c>
      <c r="BE1043" s="374">
        <v>0.21339152406110024</v>
      </c>
      <c r="BF1043" s="374">
        <v>0.14860681114551083</v>
      </c>
      <c r="BG1043" s="354">
        <v>16.510000000000002</v>
      </c>
      <c r="BH1043" s="354">
        <v>9.16</v>
      </c>
      <c r="BI1043" s="354">
        <v>11.86</v>
      </c>
      <c r="BJ1043" s="354">
        <v>6.87</v>
      </c>
      <c r="BK1043" s="374">
        <v>-0.33732394366197183</v>
      </c>
      <c r="BL1043" s="374">
        <v>-4.9859477464348913E-2</v>
      </c>
      <c r="BM1043" s="354">
        <v>1.52</v>
      </c>
      <c r="BN1043" s="354">
        <v>1.44</v>
      </c>
      <c r="BO1043" s="374">
        <v>0.1003125</v>
      </c>
      <c r="BP1043" s="374">
        <v>0.15314809933978812</v>
      </c>
      <c r="BQ1043" s="374">
        <v>0.10722645943358676</v>
      </c>
      <c r="BR1043" s="354">
        <v>1439</v>
      </c>
      <c r="BS1043" s="354">
        <v>1941</v>
      </c>
      <c r="BT1043" s="354">
        <v>1471</v>
      </c>
      <c r="BU1043" s="354">
        <v>2960</v>
      </c>
      <c r="BV1043" s="354">
        <v>995</v>
      </c>
      <c r="BW1043" s="354">
        <v>359.79</v>
      </c>
      <c r="BX1043" s="354">
        <v>13.99</v>
      </c>
      <c r="BY1043" s="354">
        <v>12.83</v>
      </c>
      <c r="BZ1043" s="354">
        <v>16.738738738738739</v>
      </c>
      <c r="CA1043" s="354">
        <v>39.26</v>
      </c>
      <c r="CB1043" s="354">
        <v>0.5629139072847682</v>
      </c>
      <c r="CC1043" s="354">
        <v>1.010016694490818</v>
      </c>
      <c r="CD1043" s="354">
        <v>0.64</v>
      </c>
      <c r="CE1043" s="354">
        <v>1.77</v>
      </c>
      <c r="CF1043" s="354">
        <v>1.19</v>
      </c>
      <c r="CG1043" s="354">
        <v>0.64</v>
      </c>
      <c r="CH1043" s="353" t="s">
        <v>100</v>
      </c>
      <c r="CI1043" s="355">
        <v>4335</v>
      </c>
    </row>
    <row r="1044" spans="1:87" ht="13.5" thickBot="1">
      <c r="A1044" s="353" t="s">
        <v>2314</v>
      </c>
      <c r="B1044" s="353" t="s">
        <v>2315</v>
      </c>
      <c r="C1044" s="353" t="s">
        <v>108</v>
      </c>
      <c r="D1044" s="353" t="s">
        <v>109</v>
      </c>
      <c r="E1044" s="353" t="s">
        <v>1814</v>
      </c>
      <c r="F1044" s="353" t="s">
        <v>99</v>
      </c>
      <c r="G1044" s="353">
        <v>12</v>
      </c>
      <c r="H1044" s="353">
        <v>202112</v>
      </c>
      <c r="I1044" s="353">
        <v>20221026</v>
      </c>
      <c r="J1044" s="353">
        <v>20230201</v>
      </c>
      <c r="K1044" s="354">
        <v>33049.47</v>
      </c>
      <c r="L1044" s="354">
        <v>299.14</v>
      </c>
      <c r="M1044" s="354">
        <v>110</v>
      </c>
      <c r="N1044" s="354">
        <v>1.06</v>
      </c>
      <c r="O1044" s="354">
        <v>3.06</v>
      </c>
      <c r="P1044" s="354">
        <v>2.69</v>
      </c>
      <c r="Q1044" s="354">
        <v>2.62</v>
      </c>
      <c r="R1044" s="354">
        <v>9.8000000000000007</v>
      </c>
      <c r="S1044" s="354">
        <v>6.45</v>
      </c>
      <c r="T1044" s="354">
        <v>8.39</v>
      </c>
      <c r="U1044" s="354">
        <v>11.67</v>
      </c>
      <c r="V1044" s="354">
        <v>8.7200000000000006</v>
      </c>
      <c r="W1044" s="354">
        <v>11.92</v>
      </c>
      <c r="X1044" s="354">
        <v>11.64</v>
      </c>
      <c r="Y1044" s="374">
        <f t="shared" si="36"/>
        <v>0.36697247706421998</v>
      </c>
      <c r="Z1044" s="374">
        <f t="shared" si="37"/>
        <v>-2.3489932885905951E-2</v>
      </c>
      <c r="AA1044" s="354">
        <v>27.47</v>
      </c>
      <c r="AB1044" s="354">
        <v>14.08</v>
      </c>
      <c r="AC1044" s="354">
        <v>25.63</v>
      </c>
      <c r="AD1044" s="354">
        <v>25.1</v>
      </c>
      <c r="AE1044" s="354">
        <v>25.7</v>
      </c>
      <c r="AF1044" s="354">
        <v>1.78</v>
      </c>
      <c r="AG1044" s="354">
        <v>55.380630829674772</v>
      </c>
      <c r="AH1044" s="354">
        <v>11.939095051809074</v>
      </c>
      <c r="AI1044" s="354">
        <v>14.970297374025783</v>
      </c>
      <c r="AJ1044" s="354">
        <v>8.9635263333287316</v>
      </c>
      <c r="AK1044" s="354">
        <v>19.697671504617642</v>
      </c>
      <c r="AL1044" s="354">
        <v>26.58</v>
      </c>
      <c r="AM1044" s="354">
        <v>9.4</v>
      </c>
      <c r="AN1044" s="354">
        <v>5.35</v>
      </c>
      <c r="AO1044" s="354">
        <v>5.3057070508463164</v>
      </c>
      <c r="AP1044" s="354">
        <v>15.963626362393308</v>
      </c>
      <c r="AQ1044" s="354">
        <v>19.627759965753121</v>
      </c>
      <c r="AR1044" s="354">
        <v>32.781005214518416</v>
      </c>
      <c r="AS1044" s="354">
        <v>3.3661243249260595</v>
      </c>
      <c r="AT1044" s="354">
        <v>31.83</v>
      </c>
      <c r="AU1044" s="354">
        <v>10.58</v>
      </c>
      <c r="AV1044" s="354">
        <v>30.91</v>
      </c>
      <c r="AW1044" s="354">
        <v>5256.33</v>
      </c>
      <c r="AX1044" s="354">
        <v>6278.43</v>
      </c>
      <c r="AY1044" s="374">
        <v>0.30913054101126014</v>
      </c>
      <c r="AZ1044" s="374">
        <v>0.53768794170202261</v>
      </c>
      <c r="BA1044" s="374">
        <v>0.53449070551626343</v>
      </c>
      <c r="BB1044" s="374">
        <v>0.56567425569176877</v>
      </c>
      <c r="BC1044" s="374">
        <v>0.53449070551626343</v>
      </c>
      <c r="BD1044" s="354">
        <v>37.270000000000003</v>
      </c>
      <c r="BE1044" s="374">
        <v>0.42734079470459002</v>
      </c>
      <c r="BF1044" s="374">
        <v>0.27685038407795831</v>
      </c>
      <c r="BG1044" s="354">
        <v>36.35</v>
      </c>
      <c r="BH1044" s="354">
        <v>23.91</v>
      </c>
      <c r="BI1044" s="354">
        <v>27.82</v>
      </c>
      <c r="BJ1044" s="354">
        <v>18.25</v>
      </c>
      <c r="BK1044" s="374">
        <v>-0.40124593991827451</v>
      </c>
      <c r="BL1044" s="374">
        <v>-0.10846339145487714</v>
      </c>
      <c r="BM1044" s="354">
        <v>0.4</v>
      </c>
      <c r="BN1044" s="354">
        <v>0.35</v>
      </c>
      <c r="BO1044" s="374">
        <v>0.1005101303568372</v>
      </c>
      <c r="BP1044" s="374">
        <v>4.0487978336303153E-2</v>
      </c>
      <c r="BQ1044" s="374">
        <v>3.0397199990941173E-2</v>
      </c>
      <c r="BR1044" s="354">
        <v>1390.15</v>
      </c>
      <c r="BS1044" s="354">
        <v>1650.05</v>
      </c>
      <c r="BT1044" s="354">
        <v>1294.27</v>
      </c>
      <c r="BU1044" s="354">
        <v>99.95</v>
      </c>
      <c r="BV1044" s="354">
        <v>1034.3800000000001</v>
      </c>
      <c r="BW1044" s="354">
        <v>53.77</v>
      </c>
      <c r="BX1044" s="354">
        <v>21.56</v>
      </c>
      <c r="BY1044" s="354">
        <v>21.56</v>
      </c>
      <c r="BZ1044" s="354">
        <v>1069.5224955008998</v>
      </c>
      <c r="CA1044" s="354">
        <v>2.2000000000000002</v>
      </c>
      <c r="CB1044" s="354">
        <v>0.26046988886586481</v>
      </c>
      <c r="CC1044" s="354">
        <v>-5.6860369537863414E-2</v>
      </c>
      <c r="CD1044" s="354">
        <v>0.02</v>
      </c>
      <c r="CE1044" s="354">
        <v>1.74</v>
      </c>
      <c r="CF1044" s="354">
        <v>2.98</v>
      </c>
      <c r="CG1044" s="354">
        <v>1.69</v>
      </c>
      <c r="CH1044" s="353" t="s">
        <v>100</v>
      </c>
      <c r="CI1044" s="355">
        <v>3679.81</v>
      </c>
    </row>
    <row r="1045" spans="1:87" ht="13.5" thickBot="1">
      <c r="A1045" s="353" t="s">
        <v>2316</v>
      </c>
      <c r="B1045" s="353" t="s">
        <v>2317</v>
      </c>
      <c r="C1045" s="353" t="s">
        <v>96</v>
      </c>
      <c r="D1045" s="353" t="s">
        <v>208</v>
      </c>
      <c r="E1045" s="353" t="s">
        <v>209</v>
      </c>
      <c r="F1045" s="353" t="s">
        <v>105</v>
      </c>
      <c r="G1045" s="353">
        <v>12</v>
      </c>
      <c r="H1045" s="353">
        <v>202112</v>
      </c>
      <c r="I1045" s="353">
        <v>20221102</v>
      </c>
      <c r="J1045" s="353">
        <v>20230223</v>
      </c>
      <c r="K1045" s="354">
        <v>8004.1</v>
      </c>
      <c r="L1045" s="354">
        <v>39.979999999999997</v>
      </c>
      <c r="M1045" s="354">
        <v>200</v>
      </c>
      <c r="N1045" s="354">
        <v>0.7</v>
      </c>
      <c r="O1045" s="354">
        <v>1.1200000000000001</v>
      </c>
      <c r="P1045" s="354"/>
      <c r="Q1045" s="354"/>
      <c r="R1045" s="354">
        <v>16.96</v>
      </c>
      <c r="S1045" s="354">
        <v>16.13</v>
      </c>
      <c r="T1045" s="354"/>
      <c r="U1045" s="354">
        <v>3.33</v>
      </c>
      <c r="V1045" s="354">
        <v>2.2599999999999998</v>
      </c>
      <c r="W1045" s="354">
        <v>2.15</v>
      </c>
      <c r="X1045" s="354">
        <v>2.0699999999999998</v>
      </c>
      <c r="Y1045" s="374">
        <f t="shared" si="36"/>
        <v>-4.8672566371681381E-2</v>
      </c>
      <c r="Z1045" s="374">
        <f t="shared" si="37"/>
        <v>-3.7209302325581395E-2</v>
      </c>
      <c r="AA1045" s="354">
        <v>10.41</v>
      </c>
      <c r="AB1045" s="354">
        <v>5</v>
      </c>
      <c r="AC1045" s="354">
        <v>12.01</v>
      </c>
      <c r="AD1045" s="354">
        <v>18.59</v>
      </c>
      <c r="AE1045" s="354">
        <v>19.36</v>
      </c>
      <c r="AF1045" s="354">
        <v>3.72</v>
      </c>
      <c r="AG1045" s="354">
        <v>16.209290709290709</v>
      </c>
      <c r="AH1045" s="354">
        <v>4.6683316683316685</v>
      </c>
      <c r="AI1045" s="354">
        <v>4.7382617382617385</v>
      </c>
      <c r="AJ1045" s="354">
        <v>9.9400599400599393E-2</v>
      </c>
      <c r="AK1045" s="354">
        <v>8.3363904701665614</v>
      </c>
      <c r="AL1045" s="354">
        <v>9.01</v>
      </c>
      <c r="AM1045" s="354">
        <v>1.8</v>
      </c>
      <c r="AN1045" s="354">
        <v>2.4700000000000002</v>
      </c>
      <c r="AO1045" s="354">
        <v>3.6978213306215526</v>
      </c>
      <c r="AP1045" s="354">
        <v>6.855853282294464</v>
      </c>
      <c r="AQ1045" s="354">
        <v>12.650010541851149</v>
      </c>
      <c r="AR1045" s="354">
        <v>603.00502512562809</v>
      </c>
      <c r="AS1045" s="354">
        <v>2.2787212787212789</v>
      </c>
      <c r="AT1045" s="354">
        <v>22.18</v>
      </c>
      <c r="AU1045" s="354">
        <v>9.33</v>
      </c>
      <c r="AV1045" s="354">
        <v>72.16</v>
      </c>
      <c r="AW1045" s="354">
        <v>3653.7</v>
      </c>
      <c r="AX1045" s="354"/>
      <c r="AY1045" s="374">
        <v>0.72157564905998206</v>
      </c>
      <c r="AZ1045" s="374">
        <v>5.2446747265400111</v>
      </c>
      <c r="BA1045" s="374">
        <v>4.2129452317119877E-2</v>
      </c>
      <c r="BB1045" s="374">
        <v>5.2298850574712645</v>
      </c>
      <c r="BC1045" s="374">
        <v>4.2129452317119877E-2</v>
      </c>
      <c r="BD1045" s="354">
        <v>15.74</v>
      </c>
      <c r="BE1045" s="374">
        <v>5.9554436987322892E-2</v>
      </c>
      <c r="BF1045" s="374">
        <v>7.4151063154554109E-2</v>
      </c>
      <c r="BG1045" s="354">
        <v>8.09</v>
      </c>
      <c r="BH1045" s="354">
        <v>6.54</v>
      </c>
      <c r="BI1045" s="354">
        <v>5.24</v>
      </c>
      <c r="BJ1045" s="354">
        <v>4.24</v>
      </c>
      <c r="BK1045" s="374">
        <v>-0.9790217162133672</v>
      </c>
      <c r="BL1045" s="374">
        <v>-0.28618532556777909</v>
      </c>
      <c r="BM1045" s="354">
        <v>4.1399999999999997</v>
      </c>
      <c r="BN1045" s="354">
        <v>4.21</v>
      </c>
      <c r="BO1045" s="374">
        <v>0.35216006847849346</v>
      </c>
      <c r="BP1045" s="374">
        <v>0.11818561185649794</v>
      </c>
      <c r="BQ1045" s="374">
        <v>2.5164708709012507E-3</v>
      </c>
      <c r="BR1045" s="354">
        <v>1040.3</v>
      </c>
      <c r="BS1045" s="354">
        <v>1456.3</v>
      </c>
      <c r="BT1045" s="354">
        <v>888.3</v>
      </c>
      <c r="BU1045" s="354">
        <v>4496.3999999999996</v>
      </c>
      <c r="BV1045" s="354">
        <v>737.3</v>
      </c>
      <c r="BW1045" s="354">
        <v>524.47</v>
      </c>
      <c r="BX1045" s="354">
        <v>28.8</v>
      </c>
      <c r="BY1045" s="354">
        <v>20.63</v>
      </c>
      <c r="BZ1045" s="354">
        <v>3.8909866017052375</v>
      </c>
      <c r="CA1045" s="354">
        <v>44.41</v>
      </c>
      <c r="CB1045" s="354">
        <v>0.64767534116153602</v>
      </c>
      <c r="CC1045" s="354">
        <v>2.3378278009484088</v>
      </c>
      <c r="CD1045" s="354">
        <v>0.8</v>
      </c>
      <c r="CE1045" s="354">
        <v>0.91</v>
      </c>
      <c r="CF1045" s="354">
        <v>0.42</v>
      </c>
      <c r="CG1045" s="354">
        <v>0.27</v>
      </c>
      <c r="CH1045" s="353" t="s">
        <v>100</v>
      </c>
      <c r="CI1045" s="355">
        <v>4056.3</v>
      </c>
    </row>
    <row r="1046" spans="1:87" ht="13.5" thickBot="1">
      <c r="A1046" s="353" t="s">
        <v>2318</v>
      </c>
      <c r="B1046" s="353" t="s">
        <v>2319</v>
      </c>
      <c r="C1046" s="353" t="s">
        <v>96</v>
      </c>
      <c r="D1046" s="353" t="s">
        <v>129</v>
      </c>
      <c r="E1046" s="353" t="s">
        <v>245</v>
      </c>
      <c r="F1046" s="353" t="s">
        <v>99</v>
      </c>
      <c r="G1046" s="353">
        <v>12</v>
      </c>
      <c r="H1046" s="353">
        <v>202112</v>
      </c>
      <c r="I1046" s="353">
        <v>20221103</v>
      </c>
      <c r="J1046" s="353">
        <v>20230216</v>
      </c>
      <c r="K1046" s="354">
        <v>7193.43</v>
      </c>
      <c r="L1046" s="354">
        <v>28.28</v>
      </c>
      <c r="M1046" s="354">
        <v>254</v>
      </c>
      <c r="N1046" s="354">
        <v>0.82</v>
      </c>
      <c r="O1046" s="354">
        <v>1.1200000000000001</v>
      </c>
      <c r="P1046" s="354">
        <v>0.85</v>
      </c>
      <c r="Q1046" s="354">
        <v>1.25</v>
      </c>
      <c r="R1046" s="354">
        <v>17.86</v>
      </c>
      <c r="S1046" s="354">
        <v>7.76</v>
      </c>
      <c r="T1046" s="354">
        <v>15.29</v>
      </c>
      <c r="U1046" s="354">
        <v>5.59</v>
      </c>
      <c r="V1046" s="354">
        <v>6.23</v>
      </c>
      <c r="W1046" s="354">
        <v>4.9800000000000004</v>
      </c>
      <c r="X1046" s="354">
        <v>4.74</v>
      </c>
      <c r="Y1046" s="374">
        <f t="shared" si="36"/>
        <v>-0.2006420545746388</v>
      </c>
      <c r="Z1046" s="374">
        <f t="shared" si="37"/>
        <v>-4.8192771084337394E-2</v>
      </c>
      <c r="AA1046" s="354"/>
      <c r="AB1046" s="354"/>
      <c r="AC1046" s="354">
        <v>5.0599999999999996</v>
      </c>
      <c r="AD1046" s="354">
        <v>5.68</v>
      </c>
      <c r="AE1046" s="354">
        <v>5.96</v>
      </c>
      <c r="AF1046" s="354"/>
      <c r="AG1046" s="354">
        <v>24.737760863069497</v>
      </c>
      <c r="AH1046" s="354">
        <v>3.9748690770125967</v>
      </c>
      <c r="AI1046" s="354">
        <v>2.5083743532483056</v>
      </c>
      <c r="AJ1046" s="354">
        <v>0.54256373158035442</v>
      </c>
      <c r="AK1046" s="354">
        <v>10.939355987460814</v>
      </c>
      <c r="AL1046" s="354">
        <v>3.86</v>
      </c>
      <c r="AM1046" s="354"/>
      <c r="AN1046" s="354">
        <v>1.1399999999999999</v>
      </c>
      <c r="AO1046" s="354">
        <v>2.412477609663064</v>
      </c>
      <c r="AP1046" s="354">
        <v>8.1172776042780743</v>
      </c>
      <c r="AQ1046" s="354">
        <v>23.792020564263321</v>
      </c>
      <c r="AR1046" s="354">
        <v>109.99499362318841</v>
      </c>
      <c r="AS1046" s="354">
        <v>1.9618790004246152</v>
      </c>
      <c r="AT1046" s="354">
        <v>-4.1900000000000004</v>
      </c>
      <c r="AU1046" s="354"/>
      <c r="AV1046" s="354">
        <v>-3.49</v>
      </c>
      <c r="AW1046" s="354">
        <v>6304</v>
      </c>
      <c r="AX1046" s="354">
        <v>6189.66</v>
      </c>
      <c r="AY1046" s="374">
        <v>-0.22134387351778656</v>
      </c>
      <c r="AZ1046" s="374">
        <v>-0.37453703703703706</v>
      </c>
      <c r="BA1046" s="374">
        <v>-0.34832673623605614</v>
      </c>
      <c r="BB1046" s="374">
        <v>-0.37536622524317353</v>
      </c>
      <c r="BC1046" s="374">
        <v>-0.34832673623605614</v>
      </c>
      <c r="BD1046" s="354">
        <v>-114.9</v>
      </c>
      <c r="BE1046" s="374">
        <v>0.21691947219139229</v>
      </c>
      <c r="BF1046" s="374">
        <v>0.10351182553496469</v>
      </c>
      <c r="BG1046" s="354">
        <v>18.489999999999998</v>
      </c>
      <c r="BH1046" s="354"/>
      <c r="BI1046" s="354">
        <v>13.47</v>
      </c>
      <c r="BJ1046" s="354"/>
      <c r="BK1046" s="374">
        <v>-0.78369905956112851</v>
      </c>
      <c r="BL1046" s="374">
        <v>-7.9465988556897654E-2</v>
      </c>
      <c r="BM1046" s="354">
        <v>3.96</v>
      </c>
      <c r="BN1046" s="354"/>
      <c r="BO1046" s="374">
        <v>0.28177028684470823</v>
      </c>
      <c r="BP1046" s="374">
        <v>0.1448567447890888</v>
      </c>
      <c r="BQ1046" s="374">
        <v>1.9772730742724287E-2</v>
      </c>
      <c r="BR1046" s="354">
        <v>1529</v>
      </c>
      <c r="BS1046" s="354">
        <v>1724</v>
      </c>
      <c r="BT1046" s="354">
        <v>1857</v>
      </c>
      <c r="BU1046" s="354">
        <v>9125</v>
      </c>
      <c r="BV1046" s="354">
        <v>1351</v>
      </c>
      <c r="BW1046" s="354">
        <v>-37.450000000000003</v>
      </c>
      <c r="BX1046" s="354">
        <v>16.07</v>
      </c>
      <c r="BY1046" s="354">
        <v>22.64</v>
      </c>
      <c r="BZ1046" s="354">
        <v>4.3865336658354117</v>
      </c>
      <c r="CA1046" s="354"/>
      <c r="CB1046" s="354">
        <v>1.1021366292996071</v>
      </c>
      <c r="CC1046" s="354">
        <v>4.3850267379679142</v>
      </c>
      <c r="CD1046" s="354">
        <v>-8.15</v>
      </c>
      <c r="CE1046" s="354">
        <v>1.54</v>
      </c>
      <c r="CF1046" s="354">
        <v>1.1000000000000001</v>
      </c>
      <c r="CG1046" s="354">
        <v>0.56000000000000005</v>
      </c>
      <c r="CH1046" s="353" t="s">
        <v>100</v>
      </c>
      <c r="CI1046" s="355">
        <v>-1508</v>
      </c>
    </row>
    <row r="1047" spans="1:87" ht="13.5" thickBot="1">
      <c r="A1047" s="353" t="s">
        <v>2320</v>
      </c>
      <c r="B1047" s="353" t="s">
        <v>2321</v>
      </c>
      <c r="C1047" s="353" t="s">
        <v>96</v>
      </c>
      <c r="D1047" s="353" t="s">
        <v>208</v>
      </c>
      <c r="E1047" s="353" t="s">
        <v>606</v>
      </c>
      <c r="F1047" s="353" t="s">
        <v>105</v>
      </c>
      <c r="G1047" s="353">
        <v>12</v>
      </c>
      <c r="H1047" s="353">
        <v>202112</v>
      </c>
      <c r="I1047" s="353">
        <v>20221031</v>
      </c>
      <c r="J1047" s="353">
        <v>20230222</v>
      </c>
      <c r="K1047" s="354">
        <v>4127.71</v>
      </c>
      <c r="L1047" s="354">
        <v>76.239999999999995</v>
      </c>
      <c r="M1047" s="354">
        <v>54</v>
      </c>
      <c r="N1047" s="354">
        <v>0.62</v>
      </c>
      <c r="O1047" s="354">
        <v>0.41</v>
      </c>
      <c r="P1047" s="354">
        <v>1.22</v>
      </c>
      <c r="Q1047" s="354">
        <v>1.91</v>
      </c>
      <c r="R1047" s="354">
        <v>7.32</v>
      </c>
      <c r="S1047" s="354">
        <v>-4.84</v>
      </c>
      <c r="T1047" s="354">
        <v>-0.92</v>
      </c>
      <c r="U1047" s="354">
        <v>3.98</v>
      </c>
      <c r="V1047" s="354">
        <v>3.85</v>
      </c>
      <c r="W1047" s="354">
        <v>4.07</v>
      </c>
      <c r="X1047" s="354">
        <v>4.21</v>
      </c>
      <c r="Y1047" s="374">
        <f t="shared" si="36"/>
        <v>5.7142857142857162E-2</v>
      </c>
      <c r="Z1047" s="374">
        <f t="shared" si="37"/>
        <v>3.4398034398034349E-2</v>
      </c>
      <c r="AA1047" s="354">
        <v>5.0999999999999996</v>
      </c>
      <c r="AB1047" s="354">
        <v>5</v>
      </c>
      <c r="AC1047" s="354">
        <v>19.16</v>
      </c>
      <c r="AD1047" s="354">
        <v>18.739999999999998</v>
      </c>
      <c r="AE1047" s="354">
        <v>18.11</v>
      </c>
      <c r="AF1047" s="354">
        <v>3.75</v>
      </c>
      <c r="AG1047" s="354">
        <v>43.335150064444854</v>
      </c>
      <c r="AH1047" s="354">
        <v>3.9628429386853248</v>
      </c>
      <c r="AI1047" s="354">
        <v>29.105984164978825</v>
      </c>
      <c r="AJ1047" s="354">
        <v>18.793629165899468</v>
      </c>
      <c r="AK1047" s="354">
        <v>2.5534267997515094</v>
      </c>
      <c r="AL1047" s="354">
        <v>9.8800000000000008</v>
      </c>
      <c r="AM1047" s="354">
        <v>1.69</v>
      </c>
      <c r="AN1047" s="354">
        <v>1.75</v>
      </c>
      <c r="AO1047" s="354">
        <v>3.0288171990013306</v>
      </c>
      <c r="AP1047" s="354">
        <v>13.080698477127552</v>
      </c>
      <c r="AQ1047" s="354">
        <v>4.5095279064441725</v>
      </c>
      <c r="AR1047" s="354">
        <v>6.9839756163036091</v>
      </c>
      <c r="AS1047" s="354">
        <v>0.19086724360154669</v>
      </c>
      <c r="AT1047" s="354">
        <v>45.18</v>
      </c>
      <c r="AU1047" s="354">
        <v>5.82</v>
      </c>
      <c r="AV1047" s="354">
        <v>18.190000000000001</v>
      </c>
      <c r="AW1047" s="354">
        <v>1808.6</v>
      </c>
      <c r="AX1047" s="354">
        <v>2404.61</v>
      </c>
      <c r="AY1047" s="374">
        <v>0.18188251992461452</v>
      </c>
      <c r="AZ1047" s="374">
        <v>5.1025395597010366E-2</v>
      </c>
      <c r="BA1047" s="374">
        <v>2.2212997008394943E-2</v>
      </c>
      <c r="BB1047" s="374">
        <v>4.0540540540540515E-2</v>
      </c>
      <c r="BC1047" s="374">
        <v>2.2212997008394943E-2</v>
      </c>
      <c r="BD1047" s="354">
        <v>8.8800000000000008</v>
      </c>
      <c r="BE1047" s="374">
        <v>5.362559304599037E-2</v>
      </c>
      <c r="BF1047" s="374">
        <v>2.9395852685559765E-2</v>
      </c>
      <c r="BG1047" s="354">
        <v>4.22</v>
      </c>
      <c r="BH1047" s="354">
        <v>4.93</v>
      </c>
      <c r="BI1047" s="354">
        <v>2.64</v>
      </c>
      <c r="BJ1047" s="354">
        <v>3.11</v>
      </c>
      <c r="BK1047" s="374">
        <v>-0.35430360095802865</v>
      </c>
      <c r="BL1047" s="374">
        <v>-0.23796744637421544</v>
      </c>
      <c r="BM1047" s="354">
        <v>3.25</v>
      </c>
      <c r="BN1047" s="354">
        <v>2.69</v>
      </c>
      <c r="BO1047" s="374">
        <v>0.62581334621925266</v>
      </c>
      <c r="BP1047" s="374">
        <v>5.3321352781018905E-2</v>
      </c>
      <c r="BQ1047" s="374">
        <v>0.25287445056377111</v>
      </c>
      <c r="BR1047" s="354">
        <v>307.05</v>
      </c>
      <c r="BS1047" s="354">
        <v>514.28</v>
      </c>
      <c r="BT1047" s="354">
        <v>413.67</v>
      </c>
      <c r="BU1047" s="354">
        <v>3683.38</v>
      </c>
      <c r="BV1047" s="354">
        <v>206.43</v>
      </c>
      <c r="BW1047" s="354">
        <v>5.0999999999999996</v>
      </c>
      <c r="BX1047" s="354">
        <v>9.14</v>
      </c>
      <c r="BY1047" s="354">
        <v>9.14</v>
      </c>
      <c r="BZ1047" s="354">
        <v>5.0559153156705436</v>
      </c>
      <c r="CA1047" s="354">
        <v>49.82</v>
      </c>
      <c r="CB1047" s="354">
        <v>0.66587844117927053</v>
      </c>
      <c r="CC1047" s="354">
        <v>5.6740238220630248</v>
      </c>
      <c r="CD1047" s="354">
        <v>0.99</v>
      </c>
      <c r="CE1047" s="354">
        <v>0.87</v>
      </c>
      <c r="CF1047" s="354">
        <v>2.09</v>
      </c>
      <c r="CG1047" s="354">
        <v>1.74</v>
      </c>
      <c r="CH1047" s="353" t="s">
        <v>100</v>
      </c>
      <c r="CI1047" s="355">
        <v>2349.5300000000002</v>
      </c>
    </row>
    <row r="1048" spans="1:87" ht="13.5" thickBot="1">
      <c r="A1048" s="353" t="s">
        <v>2322</v>
      </c>
      <c r="B1048" s="353" t="s">
        <v>2323</v>
      </c>
      <c r="C1048" s="353" t="s">
        <v>96</v>
      </c>
      <c r="D1048" s="353" t="s">
        <v>123</v>
      </c>
      <c r="E1048" s="353" t="s">
        <v>344</v>
      </c>
      <c r="F1048" s="353" t="s">
        <v>105</v>
      </c>
      <c r="G1048" s="353">
        <v>12</v>
      </c>
      <c r="H1048" s="353">
        <v>202112</v>
      </c>
      <c r="I1048" s="353">
        <v>20221102</v>
      </c>
      <c r="J1048" s="353">
        <v>20230201</v>
      </c>
      <c r="K1048" s="354">
        <v>6854.53</v>
      </c>
      <c r="L1048" s="354">
        <v>29.27</v>
      </c>
      <c r="M1048" s="354">
        <v>234</v>
      </c>
      <c r="N1048" s="354">
        <v>0.98</v>
      </c>
      <c r="O1048" s="354">
        <v>0.77</v>
      </c>
      <c r="P1048" s="354">
        <v>0.75</v>
      </c>
      <c r="Q1048" s="354">
        <v>0.77</v>
      </c>
      <c r="R1048" s="354">
        <v>-1.3</v>
      </c>
      <c r="S1048" s="354">
        <v>0</v>
      </c>
      <c r="T1048" s="354">
        <v>0.35</v>
      </c>
      <c r="U1048" s="354">
        <v>3.03</v>
      </c>
      <c r="V1048" s="354">
        <v>3.36</v>
      </c>
      <c r="W1048" s="354">
        <v>3.03</v>
      </c>
      <c r="X1048" s="354">
        <v>3.16</v>
      </c>
      <c r="Y1048" s="374">
        <f t="shared" si="36"/>
        <v>-9.8214285714285698E-2</v>
      </c>
      <c r="Z1048" s="374">
        <f t="shared" si="37"/>
        <v>4.290429042904309E-2</v>
      </c>
      <c r="AA1048" s="354">
        <v>0.63</v>
      </c>
      <c r="AB1048" s="354"/>
      <c r="AC1048" s="354">
        <v>9.66</v>
      </c>
      <c r="AD1048" s="354">
        <v>9.65</v>
      </c>
      <c r="AE1048" s="354">
        <v>9.26</v>
      </c>
      <c r="AF1048" s="354"/>
      <c r="AG1048" s="354">
        <v>4.1882166039150208</v>
      </c>
      <c r="AH1048" s="354">
        <v>1.7660144470756598</v>
      </c>
      <c r="AI1048" s="354">
        <v>2.6771981532275926</v>
      </c>
      <c r="AJ1048" s="354">
        <v>2.6298405369950766</v>
      </c>
      <c r="AK1048" s="354">
        <v>10.697751291017449</v>
      </c>
      <c r="AL1048" s="354">
        <v>8.83</v>
      </c>
      <c r="AM1048" s="354">
        <v>1.76</v>
      </c>
      <c r="AN1048" s="354">
        <v>6.97</v>
      </c>
      <c r="AO1048" s="354">
        <v>12.075489752812601</v>
      </c>
      <c r="AP1048" s="354">
        <v>12.042241247472258</v>
      </c>
      <c r="AQ1048" s="354">
        <v>18.890931409826052</v>
      </c>
      <c r="AR1048" s="354">
        <v>19.231115336340299</v>
      </c>
      <c r="AS1048" s="354">
        <v>0.57436921818832309</v>
      </c>
      <c r="AT1048" s="354">
        <v>16.64</v>
      </c>
      <c r="AU1048" s="354">
        <v>3.4</v>
      </c>
      <c r="AV1048" s="354">
        <v>19.100000000000001</v>
      </c>
      <c r="AW1048" s="354">
        <v>1062.81</v>
      </c>
      <c r="AX1048" s="354">
        <v>977.25</v>
      </c>
      <c r="AY1048" s="374">
        <v>0.1909812064577798</v>
      </c>
      <c r="AZ1048" s="374">
        <v>1.6156207045886759</v>
      </c>
      <c r="BA1048" s="374">
        <v>0.25189107914782588</v>
      </c>
      <c r="BB1048" s="374">
        <v>1.5142857142857145</v>
      </c>
      <c r="BC1048" s="374">
        <v>0.25189107914782588</v>
      </c>
      <c r="BD1048" s="354">
        <v>10.32</v>
      </c>
      <c r="BE1048" s="374">
        <v>5.5582659109686447E-2</v>
      </c>
      <c r="BF1048" s="374">
        <v>4.3758116150724405E-2</v>
      </c>
      <c r="BG1048" s="354">
        <v>4.42</v>
      </c>
      <c r="BH1048" s="354">
        <v>3.17</v>
      </c>
      <c r="BI1048" s="354">
        <v>4.29</v>
      </c>
      <c r="BJ1048" s="354">
        <v>3.07</v>
      </c>
      <c r="BK1048" s="374">
        <v>-1.7689245816721658E-2</v>
      </c>
      <c r="BL1048" s="374">
        <v>-1.1307346470153344E-2</v>
      </c>
      <c r="BM1048" s="354">
        <v>9.16</v>
      </c>
      <c r="BN1048" s="354">
        <v>8.1999999999999993</v>
      </c>
      <c r="BO1048" s="374">
        <v>1.5175413793685593</v>
      </c>
      <c r="BP1048" s="374">
        <v>6.1662515610183648E-2</v>
      </c>
      <c r="BQ1048" s="374">
        <v>9.1824041096196796E-2</v>
      </c>
      <c r="BR1048" s="354">
        <v>650.67999999999995</v>
      </c>
      <c r="BS1048" s="354">
        <v>1026.23</v>
      </c>
      <c r="BT1048" s="354">
        <v>792.29</v>
      </c>
      <c r="BU1048" s="354">
        <v>5253.54</v>
      </c>
      <c r="BV1048" s="354">
        <v>416.74</v>
      </c>
      <c r="BW1048" s="354">
        <v>161.56</v>
      </c>
      <c r="BX1048" s="354">
        <v>42.17</v>
      </c>
      <c r="BY1048" s="354">
        <v>42.17</v>
      </c>
      <c r="BZ1048" s="354">
        <v>2.1858957850459269</v>
      </c>
      <c r="CA1048" s="354">
        <v>57.57</v>
      </c>
      <c r="CB1048" s="354">
        <v>0.58890911019285641</v>
      </c>
      <c r="CC1048" s="354">
        <v>5.2228367905336199</v>
      </c>
      <c r="CD1048" s="354">
        <v>1.36</v>
      </c>
      <c r="CE1048" s="354">
        <v>2.77</v>
      </c>
      <c r="CF1048" s="354">
        <v>3.24</v>
      </c>
      <c r="CG1048" s="354">
        <v>0.09</v>
      </c>
      <c r="CH1048" s="353" t="s">
        <v>100</v>
      </c>
      <c r="CI1048" s="355">
        <v>4108.2299999999996</v>
      </c>
    </row>
    <row r="1049" spans="1:87" ht="13.5" thickBot="1">
      <c r="A1049" s="353" t="s">
        <v>2324</v>
      </c>
      <c r="B1049" s="353" t="s">
        <v>2325</v>
      </c>
      <c r="C1049" s="353" t="s">
        <v>96</v>
      </c>
      <c r="D1049" s="353" t="s">
        <v>116</v>
      </c>
      <c r="E1049" s="353" t="s">
        <v>1238</v>
      </c>
      <c r="F1049" s="353" t="s">
        <v>99</v>
      </c>
      <c r="G1049" s="353">
        <v>12</v>
      </c>
      <c r="H1049" s="353">
        <v>202112</v>
      </c>
      <c r="I1049" s="353">
        <v>20221101</v>
      </c>
      <c r="J1049" s="353">
        <v>20230227</v>
      </c>
      <c r="K1049" s="354">
        <v>28908.98</v>
      </c>
      <c r="L1049" s="354">
        <v>64.680000000000007</v>
      </c>
      <c r="M1049" s="354">
        <v>446.95</v>
      </c>
      <c r="N1049" s="354">
        <v>1.73</v>
      </c>
      <c r="O1049" s="354">
        <v>0.93</v>
      </c>
      <c r="P1049" s="354">
        <v>1.01</v>
      </c>
      <c r="Q1049" s="354">
        <v>1.02</v>
      </c>
      <c r="R1049" s="354">
        <v>3.23</v>
      </c>
      <c r="S1049" s="354">
        <v>9.52</v>
      </c>
      <c r="T1049" s="354">
        <v>1.77</v>
      </c>
      <c r="U1049" s="354">
        <v>3.6</v>
      </c>
      <c r="V1049" s="354">
        <v>3.39</v>
      </c>
      <c r="W1049" s="354">
        <v>3.75</v>
      </c>
      <c r="X1049" s="354">
        <v>4.2699999999999996</v>
      </c>
      <c r="Y1049" s="374">
        <f t="shared" si="36"/>
        <v>0.10619469026548667</v>
      </c>
      <c r="Z1049" s="374">
        <f t="shared" si="37"/>
        <v>0.13866666666666649</v>
      </c>
      <c r="AA1049" s="354">
        <v>10.52</v>
      </c>
      <c r="AB1049" s="354">
        <v>8.4700000000000006</v>
      </c>
      <c r="AC1049" s="354">
        <v>17.97</v>
      </c>
      <c r="AD1049" s="354">
        <v>17.260000000000002</v>
      </c>
      <c r="AE1049" s="354">
        <v>15.16</v>
      </c>
      <c r="AF1049" s="354">
        <v>2.04</v>
      </c>
      <c r="AG1049" s="354">
        <v>47.612019380044096</v>
      </c>
      <c r="AH1049" s="354">
        <v>3.5613020101546429</v>
      </c>
      <c r="AI1049" s="354">
        <v>5.688078681728121</v>
      </c>
      <c r="AJ1049" s="354">
        <v>3.5516253906276178</v>
      </c>
      <c r="AK1049" s="354">
        <v>11.337747525743964</v>
      </c>
      <c r="AL1049" s="354">
        <v>13.6</v>
      </c>
      <c r="AM1049" s="354">
        <v>4.58</v>
      </c>
      <c r="AN1049" s="354">
        <v>1.27</v>
      </c>
      <c r="AO1049" s="354">
        <v>2.0036543954469956</v>
      </c>
      <c r="AP1049" s="354">
        <v>12.483136034088464</v>
      </c>
      <c r="AQ1049" s="354">
        <v>16.77157389073767</v>
      </c>
      <c r="AR1049" s="354">
        <v>26.860386841100617</v>
      </c>
      <c r="AS1049" s="354">
        <v>4.962283074627466E-2</v>
      </c>
      <c r="AT1049" s="354">
        <v>14.12</v>
      </c>
      <c r="AU1049" s="354">
        <v>8.39</v>
      </c>
      <c r="AV1049" s="354">
        <v>93.63</v>
      </c>
      <c r="AW1049" s="354">
        <v>16540.310000000001</v>
      </c>
      <c r="AX1049" s="354">
        <v>23986.83</v>
      </c>
      <c r="AY1049" s="374">
        <v>0.93629599817003561</v>
      </c>
      <c r="AZ1049" s="374">
        <v>1.4472649716306385</v>
      </c>
      <c r="BA1049" s="374">
        <v>0.90711106638449723</v>
      </c>
      <c r="BB1049" s="374">
        <v>1.3661971830985915</v>
      </c>
      <c r="BC1049" s="374">
        <v>0.90711106638449723</v>
      </c>
      <c r="BD1049" s="354">
        <v>26.46</v>
      </c>
      <c r="BE1049" s="374">
        <v>0.13209867390651658</v>
      </c>
      <c r="BF1049" s="374">
        <v>6.5235776738256576E-2</v>
      </c>
      <c r="BG1049" s="354">
        <v>8.65</v>
      </c>
      <c r="BH1049" s="354">
        <v>6.88</v>
      </c>
      <c r="BI1049" s="354">
        <v>6.7</v>
      </c>
      <c r="BJ1049" s="354">
        <v>5.78</v>
      </c>
      <c r="BK1049" s="374">
        <v>-0.37560192301197526</v>
      </c>
      <c r="BL1049" s="374">
        <v>-4.4872141928010041E-2</v>
      </c>
      <c r="BM1049" s="354">
        <v>5.78</v>
      </c>
      <c r="BN1049" s="354">
        <v>6.94</v>
      </c>
      <c r="BO1049" s="374">
        <v>1.0501777129083183</v>
      </c>
      <c r="BP1049" s="374">
        <v>5.522254628864387E-2</v>
      </c>
      <c r="BQ1049" s="374">
        <v>5.5072497916384217E-2</v>
      </c>
      <c r="BR1049" s="354">
        <v>2717.13</v>
      </c>
      <c r="BS1049" s="354">
        <v>3338.83</v>
      </c>
      <c r="BT1049" s="354">
        <v>2121.41</v>
      </c>
      <c r="BU1049" s="354">
        <v>12747.64</v>
      </c>
      <c r="BV1049" s="354">
        <v>1499.71</v>
      </c>
      <c r="BW1049" s="354">
        <v>144.72999999999999</v>
      </c>
      <c r="BX1049" s="354">
        <v>7.1</v>
      </c>
      <c r="BY1049" s="354">
        <v>7.1</v>
      </c>
      <c r="BZ1049" s="354">
        <v>3.823127379935761</v>
      </c>
      <c r="CA1049" s="354">
        <v>65.44</v>
      </c>
      <c r="CB1049" s="354">
        <v>0.74171585429221354</v>
      </c>
      <c r="CC1049" s="354">
        <v>4.0444143251989937</v>
      </c>
      <c r="CD1049" s="354">
        <v>1.89</v>
      </c>
      <c r="CE1049" s="354">
        <v>0.67</v>
      </c>
      <c r="CF1049" s="354">
        <v>0.56000000000000005</v>
      </c>
      <c r="CG1049" s="354">
        <v>0.11</v>
      </c>
      <c r="CH1049" s="353" t="s">
        <v>100</v>
      </c>
      <c r="CI1049" s="355">
        <v>6015.16</v>
      </c>
    </row>
    <row r="1050" spans="1:87" ht="13.5" thickBot="1">
      <c r="A1050" s="353" t="s">
        <v>2326</v>
      </c>
      <c r="B1050" s="353" t="s">
        <v>2327</v>
      </c>
      <c r="C1050" s="353" t="s">
        <v>108</v>
      </c>
      <c r="D1050" s="353" t="s">
        <v>97</v>
      </c>
      <c r="E1050" s="353" t="s">
        <v>782</v>
      </c>
      <c r="F1050" s="353" t="s">
        <v>105</v>
      </c>
      <c r="G1050" s="353">
        <v>1</v>
      </c>
      <c r="H1050" s="353">
        <v>202201</v>
      </c>
      <c r="I1050" s="353">
        <v>20221130</v>
      </c>
      <c r="J1050" s="353">
        <v>20230301</v>
      </c>
      <c r="K1050" s="354">
        <v>10889.25</v>
      </c>
      <c r="L1050" s="354">
        <v>67.98</v>
      </c>
      <c r="M1050" s="354">
        <v>160</v>
      </c>
      <c r="N1050" s="354">
        <v>1.18</v>
      </c>
      <c r="O1050" s="354">
        <v>-0.24</v>
      </c>
      <c r="P1050" s="354">
        <v>0.08</v>
      </c>
      <c r="Q1050" s="354">
        <v>-0.01</v>
      </c>
      <c r="R1050" s="354">
        <v>100</v>
      </c>
      <c r="S1050" s="354">
        <v>66.67</v>
      </c>
      <c r="T1050" s="354">
        <v>53.06</v>
      </c>
      <c r="U1050" s="354">
        <v>-4.84</v>
      </c>
      <c r="V1050" s="354">
        <v>-0.52</v>
      </c>
      <c r="W1050" s="354">
        <v>-0.34</v>
      </c>
      <c r="X1050" s="354">
        <v>0.17</v>
      </c>
      <c r="Y1050" s="374">
        <f t="shared" si="36"/>
        <v>-0.34615384615384615</v>
      </c>
      <c r="Z1050" s="374">
        <f t="shared" si="37"/>
        <v>-1.5</v>
      </c>
      <c r="AA1050" s="354"/>
      <c r="AB1050" s="354">
        <v>25</v>
      </c>
      <c r="AC1050" s="354"/>
      <c r="AD1050" s="354"/>
      <c r="AE1050" s="354">
        <v>392.77</v>
      </c>
      <c r="AF1050" s="354"/>
      <c r="AG1050" s="354">
        <v>10.905606522670563</v>
      </c>
      <c r="AH1050" s="354">
        <v>-5.691382917055221</v>
      </c>
      <c r="AI1050" s="354">
        <v>0.14677268946744965</v>
      </c>
      <c r="AJ1050" s="354">
        <v>-2.4724651561357964E-2</v>
      </c>
      <c r="AK1050" s="354">
        <v>462.75639048682069</v>
      </c>
      <c r="AL1050" s="354"/>
      <c r="AM1050" s="354">
        <v>2.0099999999999998</v>
      </c>
      <c r="AN1050" s="354">
        <v>6.29</v>
      </c>
      <c r="AO1050" s="354">
        <v>7.4390116055689628</v>
      </c>
      <c r="AP1050" s="354">
        <v>-17.47037729141508</v>
      </c>
      <c r="AQ1050" s="354">
        <v>552.73861766978621</v>
      </c>
      <c r="AR1050" s="354">
        <v>-3281.2164525993885</v>
      </c>
      <c r="AS1050" s="354">
        <v>15.583096000201628</v>
      </c>
      <c r="AT1050" s="354">
        <v>33.76</v>
      </c>
      <c r="AU1050" s="354">
        <v>48.26</v>
      </c>
      <c r="AV1050" s="354">
        <v>55.63</v>
      </c>
      <c r="AW1050" s="354">
        <v>1300.2</v>
      </c>
      <c r="AX1050" s="354">
        <v>1834.95</v>
      </c>
      <c r="AY1050" s="374">
        <v>0.42547524429800687</v>
      </c>
      <c r="AZ1050" s="374">
        <v>-0.27484646718969141</v>
      </c>
      <c r="BA1050" s="374">
        <v>-9.8621335399715876E-2</v>
      </c>
      <c r="BB1050" s="374">
        <v>-0.17415730337078639</v>
      </c>
      <c r="BC1050" s="374">
        <v>-9.8621335399715876E-2</v>
      </c>
      <c r="BD1050" s="354">
        <v>-13.61</v>
      </c>
      <c r="BE1050" s="374">
        <v>-0.11160632504698566</v>
      </c>
      <c r="BF1050" s="374">
        <v>-0.10227322263550888</v>
      </c>
      <c r="BG1050" s="354">
        <v>-9.89</v>
      </c>
      <c r="BH1050" s="354">
        <v>-21.72</v>
      </c>
      <c r="BI1050" s="354">
        <v>-8.32</v>
      </c>
      <c r="BJ1050" s="354">
        <v>-12.17</v>
      </c>
      <c r="BK1050" s="374">
        <v>-1.1684553962393749</v>
      </c>
      <c r="BL1050" s="374">
        <v>-1.5725612387747449E-2</v>
      </c>
      <c r="BM1050" s="354">
        <v>0</v>
      </c>
      <c r="BN1050" s="354">
        <v>0</v>
      </c>
      <c r="BO1050" s="374">
        <v>0</v>
      </c>
      <c r="BP1050" s="374">
        <v>-8.3795390416007379E-2</v>
      </c>
      <c r="BQ1050" s="374">
        <v>-3.6402608305886289E-4</v>
      </c>
      <c r="BR1050" s="354">
        <v>-757.51</v>
      </c>
      <c r="BS1050" s="354">
        <v>-506.26</v>
      </c>
      <c r="BT1050" s="354">
        <v>-382.62</v>
      </c>
      <c r="BU1050" s="354">
        <v>1815.71</v>
      </c>
      <c r="BV1050" s="354">
        <v>-848.41</v>
      </c>
      <c r="BW1050" s="354">
        <v>-218.55</v>
      </c>
      <c r="BX1050" s="354">
        <v>-52.19</v>
      </c>
      <c r="BY1050" s="354">
        <v>-43.75</v>
      </c>
      <c r="BZ1050" s="354">
        <v>-27.154341439019817</v>
      </c>
      <c r="CA1050" s="354">
        <v>28.84</v>
      </c>
      <c r="CB1050" s="354">
        <v>0.40534759311244578</v>
      </c>
      <c r="CC1050" s="354">
        <v>-2.8440630130666631</v>
      </c>
      <c r="CD1050" s="354">
        <v>0.41</v>
      </c>
      <c r="CE1050" s="354">
        <v>2.2999999999999998</v>
      </c>
      <c r="CF1050" s="354">
        <v>2.4500000000000002</v>
      </c>
      <c r="CG1050" s="354">
        <v>2.13</v>
      </c>
      <c r="CH1050" s="353" t="s">
        <v>100</v>
      </c>
      <c r="CI1050" s="355">
        <v>5921.86</v>
      </c>
    </row>
    <row r="1051" spans="1:87" ht="13.5" thickBot="1">
      <c r="A1051" s="353" t="s">
        <v>2328</v>
      </c>
      <c r="B1051" s="353" t="s">
        <v>2329</v>
      </c>
      <c r="C1051" s="353" t="s">
        <v>108</v>
      </c>
      <c r="D1051" s="353" t="s">
        <v>97</v>
      </c>
      <c r="E1051" s="353" t="s">
        <v>707</v>
      </c>
      <c r="F1051" s="353" t="s">
        <v>105</v>
      </c>
      <c r="G1051" s="353">
        <v>12</v>
      </c>
      <c r="H1051" s="353">
        <v>202112</v>
      </c>
      <c r="I1051" s="353">
        <v>20221103</v>
      </c>
      <c r="J1051" s="353">
        <v>20230222</v>
      </c>
      <c r="K1051" s="354">
        <v>5275.38</v>
      </c>
      <c r="L1051" s="354">
        <v>111.68</v>
      </c>
      <c r="M1051" s="354">
        <v>47</v>
      </c>
      <c r="N1051" s="354">
        <v>1.42</v>
      </c>
      <c r="O1051" s="354">
        <v>0.9</v>
      </c>
      <c r="P1051" s="354">
        <v>0.91</v>
      </c>
      <c r="Q1051" s="354">
        <v>0.87</v>
      </c>
      <c r="R1051" s="354">
        <v>24.44</v>
      </c>
      <c r="S1051" s="354">
        <v>-10.31</v>
      </c>
      <c r="T1051" s="354">
        <v>6.7</v>
      </c>
      <c r="U1051" s="354">
        <v>4</v>
      </c>
      <c r="V1051" s="354">
        <v>3.85</v>
      </c>
      <c r="W1051" s="354">
        <v>3.96</v>
      </c>
      <c r="X1051" s="354">
        <v>4.1399999999999997</v>
      </c>
      <c r="Y1051" s="374">
        <f t="shared" si="36"/>
        <v>2.857142857142847E-2</v>
      </c>
      <c r="Z1051" s="374">
        <f t="shared" si="37"/>
        <v>4.5454545454545414E-2</v>
      </c>
      <c r="AA1051" s="354">
        <v>20.58</v>
      </c>
      <c r="AB1051" s="354">
        <v>17.68</v>
      </c>
      <c r="AC1051" s="354">
        <v>27.92</v>
      </c>
      <c r="AD1051" s="354">
        <v>28.17</v>
      </c>
      <c r="AE1051" s="354">
        <v>26.99</v>
      </c>
      <c r="AF1051" s="354">
        <v>1.59</v>
      </c>
      <c r="AG1051" s="354">
        <v>12.529069923841416</v>
      </c>
      <c r="AH1051" s="354">
        <v>4.0256774261472286</v>
      </c>
      <c r="AI1051" s="354">
        <v>3.8178561515993952</v>
      </c>
      <c r="AJ1051" s="354">
        <v>2.7725256899270718</v>
      </c>
      <c r="AK1051" s="354">
        <v>28.908894315927341</v>
      </c>
      <c r="AL1051" s="354">
        <v>20803.22</v>
      </c>
      <c r="AM1051" s="354">
        <v>4.3499999999999996</v>
      </c>
      <c r="AN1051" s="354">
        <v>8.8800000000000008</v>
      </c>
      <c r="AO1051" s="354">
        <v>8.5347742856589566</v>
      </c>
      <c r="AP1051" s="354">
        <v>17.348843703981352</v>
      </c>
      <c r="AQ1051" s="354">
        <v>28.008594238006559</v>
      </c>
      <c r="AR1051" s="354">
        <v>38.568726052827841</v>
      </c>
      <c r="AS1051" s="354">
        <v>14.532741292367716</v>
      </c>
      <c r="AT1051" s="354">
        <v>25.66</v>
      </c>
      <c r="AU1051" s="354">
        <v>18.3</v>
      </c>
      <c r="AV1051" s="354">
        <v>29.07</v>
      </c>
      <c r="AW1051" s="354">
        <v>553.53</v>
      </c>
      <c r="AX1051" s="354">
        <v>595.88</v>
      </c>
      <c r="AY1051" s="374">
        <v>0.29066820249634501</v>
      </c>
      <c r="AZ1051" s="374">
        <v>0.38119695288366379</v>
      </c>
      <c r="BA1051" s="374">
        <v>0.44512017063849779</v>
      </c>
      <c r="BB1051" s="374">
        <v>0.38214285714285728</v>
      </c>
      <c r="BC1051" s="374">
        <v>0.44512017063849779</v>
      </c>
      <c r="BD1051" s="354">
        <v>16.559999999999999</v>
      </c>
      <c r="BE1051" s="374">
        <v>0.17274969758441058</v>
      </c>
      <c r="BF1051" s="374">
        <v>0.1288560825800526</v>
      </c>
      <c r="BG1051" s="354">
        <v>16.559999999999999</v>
      </c>
      <c r="BH1051" s="354">
        <v>16</v>
      </c>
      <c r="BI1051" s="354">
        <v>12.75</v>
      </c>
      <c r="BJ1051" s="354">
        <v>12.11</v>
      </c>
      <c r="BK1051" s="374">
        <v>-0.27380037910396621</v>
      </c>
      <c r="BL1051" s="374">
        <v>-8.3432407036309816E-2</v>
      </c>
      <c r="BM1051" s="354">
        <v>1.07</v>
      </c>
      <c r="BN1051" s="354">
        <v>0.37</v>
      </c>
      <c r="BO1051" s="374">
        <v>0.29808647662772597</v>
      </c>
      <c r="BP1051" s="374">
        <v>3.6474380956303599E-2</v>
      </c>
      <c r="BQ1051" s="374">
        <v>2.512028350029058E-2</v>
      </c>
      <c r="BR1051" s="354">
        <v>228.25</v>
      </c>
      <c r="BS1051" s="354">
        <v>44.29</v>
      </c>
      <c r="BT1051" s="354">
        <v>0.25</v>
      </c>
      <c r="BU1051" s="354" t="s">
        <v>100</v>
      </c>
      <c r="BV1051" s="354">
        <v>184.21</v>
      </c>
      <c r="BW1051" s="354">
        <v>38.119999999999997</v>
      </c>
      <c r="BX1051" s="354">
        <v>32.130000000000003</v>
      </c>
      <c r="BY1051" s="354">
        <v>32.130000000000003</v>
      </c>
      <c r="BZ1051" s="354">
        <v>53.848858038513214</v>
      </c>
      <c r="CA1051" s="354">
        <v>0</v>
      </c>
      <c r="CB1051" s="354">
        <v>0.20812469001642137</v>
      </c>
      <c r="CC1051" s="354">
        <v>-0.55765616816767472</v>
      </c>
      <c r="CD1051" s="354">
        <v>0</v>
      </c>
      <c r="CE1051" s="354">
        <v>7.07</v>
      </c>
      <c r="CF1051" s="354">
        <v>4.21</v>
      </c>
      <c r="CG1051" s="354">
        <v>3.64</v>
      </c>
      <c r="CH1051" s="353">
        <v>0</v>
      </c>
      <c r="CI1051" s="355">
        <v>1099.9100000000001</v>
      </c>
    </row>
    <row r="1052" spans="1:87" ht="13.5" thickBot="1">
      <c r="A1052" s="353" t="s">
        <v>2330</v>
      </c>
      <c r="B1052" s="353" t="s">
        <v>2331</v>
      </c>
      <c r="C1052" s="353" t="s">
        <v>108</v>
      </c>
      <c r="D1052" s="353" t="s">
        <v>143</v>
      </c>
      <c r="E1052" s="353" t="s">
        <v>170</v>
      </c>
      <c r="F1052" s="353" t="s">
        <v>105</v>
      </c>
      <c r="G1052" s="353">
        <v>1</v>
      </c>
      <c r="H1052" s="353">
        <v>202201</v>
      </c>
      <c r="I1052" s="353">
        <v>20221207</v>
      </c>
      <c r="J1052" s="353">
        <v>20230322</v>
      </c>
      <c r="K1052" s="354">
        <v>3159.25</v>
      </c>
      <c r="L1052" s="354">
        <v>50.76</v>
      </c>
      <c r="M1052" s="354">
        <v>62</v>
      </c>
      <c r="N1052" s="354">
        <v>0.84</v>
      </c>
      <c r="O1052" s="354">
        <v>0.41</v>
      </c>
      <c r="P1052" s="354">
        <v>0.8</v>
      </c>
      <c r="Q1052" s="354">
        <v>0.48</v>
      </c>
      <c r="R1052" s="354">
        <v>-9.76</v>
      </c>
      <c r="S1052" s="354">
        <v>-33.33</v>
      </c>
      <c r="T1052" s="354">
        <v>-18.739999999999998</v>
      </c>
      <c r="U1052" s="354">
        <v>1.48</v>
      </c>
      <c r="V1052" s="354">
        <v>2.33</v>
      </c>
      <c r="W1052" s="354">
        <v>1.58</v>
      </c>
      <c r="X1052" s="354">
        <v>2.37</v>
      </c>
      <c r="Y1052" s="374">
        <f t="shared" si="36"/>
        <v>-0.32188841201716734</v>
      </c>
      <c r="Z1052" s="374">
        <f t="shared" si="37"/>
        <v>0.5</v>
      </c>
      <c r="AA1052" s="354">
        <v>8.31</v>
      </c>
      <c r="AB1052" s="354">
        <v>12.99</v>
      </c>
      <c r="AC1052" s="354">
        <v>34.299999999999997</v>
      </c>
      <c r="AD1052" s="354">
        <v>32.04</v>
      </c>
      <c r="AE1052" s="354">
        <v>21.43</v>
      </c>
      <c r="AF1052" s="354">
        <v>2.4700000000000002</v>
      </c>
      <c r="AG1052" s="354">
        <v>28.450493544722992</v>
      </c>
      <c r="AH1052" s="354">
        <v>1.5106948021821556</v>
      </c>
      <c r="AI1052" s="354">
        <v>0.69305837746172427</v>
      </c>
      <c r="AJ1052" s="354">
        <v>-1.5790231494072663E-2</v>
      </c>
      <c r="AK1052" s="354">
        <v>72.389284411717185</v>
      </c>
      <c r="AL1052" s="354">
        <v>17.989999999999998</v>
      </c>
      <c r="AM1052" s="354">
        <v>2.41</v>
      </c>
      <c r="AN1052" s="354">
        <v>1.78</v>
      </c>
      <c r="AO1052" s="354">
        <v>1.9175812422154179</v>
      </c>
      <c r="AP1052" s="354">
        <v>22.754899041797898</v>
      </c>
      <c r="AQ1052" s="354">
        <v>78.717947184968025</v>
      </c>
      <c r="AR1052" s="354">
        <v>-3455.0559169199596</v>
      </c>
      <c r="AS1052" s="354">
        <v>2.9133377061769083</v>
      </c>
      <c r="AT1052" s="354">
        <v>21.18</v>
      </c>
      <c r="AU1052" s="354">
        <v>12.49</v>
      </c>
      <c r="AV1052" s="354">
        <v>-3.09</v>
      </c>
      <c r="AW1052" s="354">
        <v>1752.99</v>
      </c>
      <c r="AX1052" s="354">
        <v>1819.44</v>
      </c>
      <c r="AY1052" s="374">
        <v>0.2844924616478211</v>
      </c>
      <c r="AZ1052" s="374">
        <v>0.71966272231276129</v>
      </c>
      <c r="BA1052" s="374">
        <v>0.61473335078991009</v>
      </c>
      <c r="BB1052" s="374">
        <v>0.68161434977578472</v>
      </c>
      <c r="BC1052" s="374">
        <v>0.61473335078991009</v>
      </c>
      <c r="BD1052" s="354">
        <v>7.15</v>
      </c>
      <c r="BE1052" s="374">
        <v>6.8651562344441128E-2</v>
      </c>
      <c r="BF1052" s="374">
        <v>5.3067619642252005E-2</v>
      </c>
      <c r="BG1052" s="354">
        <v>7.14</v>
      </c>
      <c r="BH1052" s="354">
        <v>12.58</v>
      </c>
      <c r="BI1052" s="354">
        <v>4.68</v>
      </c>
      <c r="BJ1052" s="354">
        <v>8.8800000000000008</v>
      </c>
      <c r="BK1052" s="374">
        <v>-1.0227834075852358</v>
      </c>
      <c r="BL1052" s="374">
        <v>-2.491516035887098E-2</v>
      </c>
      <c r="BM1052" s="354">
        <v>0</v>
      </c>
      <c r="BN1052" s="354">
        <v>0</v>
      </c>
      <c r="BO1052" s="374">
        <v>0</v>
      </c>
      <c r="BP1052" s="374">
        <v>3.0111516886229928E-2</v>
      </c>
      <c r="BQ1052" s="374">
        <v>-3.1473453247105168E-4</v>
      </c>
      <c r="BR1052" s="354">
        <v>204.59</v>
      </c>
      <c r="BS1052" s="354">
        <v>229.74</v>
      </c>
      <c r="BT1052" s="354">
        <v>178.09</v>
      </c>
      <c r="BU1052" s="354">
        <v>0.72</v>
      </c>
      <c r="BV1052" s="354">
        <v>157.46</v>
      </c>
      <c r="BW1052" s="354">
        <v>-35.119999999999997</v>
      </c>
      <c r="BX1052" s="354">
        <v>5.31</v>
      </c>
      <c r="BY1052" s="354">
        <v>5.24</v>
      </c>
      <c r="BZ1052" s="354">
        <v>154.3145780051151</v>
      </c>
      <c r="CA1052" s="354">
        <v>0.08</v>
      </c>
      <c r="CB1052" s="354">
        <v>0.34420746996967116</v>
      </c>
      <c r="CC1052" s="354">
        <v>1.8294186729301232</v>
      </c>
      <c r="CD1052" s="354">
        <v>0</v>
      </c>
      <c r="CE1052" s="354">
        <v>2.83</v>
      </c>
      <c r="CF1052" s="354">
        <v>0.99</v>
      </c>
      <c r="CG1052" s="354">
        <v>0.98</v>
      </c>
      <c r="CH1052" s="353" t="s">
        <v>100</v>
      </c>
      <c r="CI1052" s="355">
        <v>1287.71</v>
      </c>
    </row>
    <row r="1053" spans="1:87" ht="13.5" thickBot="1">
      <c r="A1053" s="353" t="s">
        <v>2332</v>
      </c>
      <c r="B1053" s="353" t="s">
        <v>2333</v>
      </c>
      <c r="C1053" s="353" t="s">
        <v>96</v>
      </c>
      <c r="D1053" s="353" t="s">
        <v>197</v>
      </c>
      <c r="E1053" s="353" t="s">
        <v>283</v>
      </c>
      <c r="F1053" s="353" t="s">
        <v>105</v>
      </c>
      <c r="G1053" s="353">
        <v>12</v>
      </c>
      <c r="H1053" s="353">
        <v>202112</v>
      </c>
      <c r="I1053" s="353">
        <v>20221026</v>
      </c>
      <c r="J1053" s="353">
        <v>20230126</v>
      </c>
      <c r="K1053" s="354">
        <v>7054.85</v>
      </c>
      <c r="L1053" s="354">
        <v>51.51</v>
      </c>
      <c r="M1053" s="354">
        <v>137</v>
      </c>
      <c r="N1053" s="354">
        <v>1.43</v>
      </c>
      <c r="O1053" s="354">
        <v>1.86</v>
      </c>
      <c r="P1053" s="354">
        <v>1.42</v>
      </c>
      <c r="Q1053" s="354">
        <v>1.51</v>
      </c>
      <c r="R1053" s="354">
        <v>17.2</v>
      </c>
      <c r="S1053" s="354">
        <v>7.39</v>
      </c>
      <c r="T1053" s="354">
        <v>6.57</v>
      </c>
      <c r="U1053" s="354">
        <v>9.83</v>
      </c>
      <c r="V1053" s="354">
        <v>8.6999999999999993</v>
      </c>
      <c r="W1053" s="354">
        <v>8.84</v>
      </c>
      <c r="X1053" s="354">
        <v>6.23</v>
      </c>
      <c r="Y1053" s="374">
        <f t="shared" si="36"/>
        <v>1.6091954022988464E-2</v>
      </c>
      <c r="Z1053" s="374">
        <f t="shared" si="37"/>
        <v>-0.29524886877828049</v>
      </c>
      <c r="AA1053" s="354">
        <v>60.23</v>
      </c>
      <c r="AB1053" s="354">
        <v>1.9</v>
      </c>
      <c r="AC1053" s="354">
        <v>5.24</v>
      </c>
      <c r="AD1053" s="354">
        <v>5.83</v>
      </c>
      <c r="AE1053" s="354">
        <v>8.26</v>
      </c>
      <c r="AF1053" s="354">
        <v>3.07</v>
      </c>
      <c r="AG1053" s="354">
        <v>69.614730878186975</v>
      </c>
      <c r="AH1053" s="354">
        <v>10.176345609065155</v>
      </c>
      <c r="AI1053" s="354">
        <v>14.157223796033994</v>
      </c>
      <c r="AJ1053" s="354">
        <v>12.505665722379604</v>
      </c>
      <c r="AK1053" s="354">
        <v>3.630655327663832</v>
      </c>
      <c r="AL1053" s="354">
        <v>4.33</v>
      </c>
      <c r="AM1053" s="354">
        <v>2.77</v>
      </c>
      <c r="AN1053" s="354">
        <v>0.72</v>
      </c>
      <c r="AO1053" s="354">
        <v>1.0229185317815577</v>
      </c>
      <c r="AP1053" s="354">
        <v>3.7650265857859657</v>
      </c>
      <c r="AQ1053" s="354">
        <v>5.0299549774887442</v>
      </c>
      <c r="AR1053" s="354">
        <v>5.6942349076905652</v>
      </c>
      <c r="AS1053" s="354">
        <v>1.1586402266288951</v>
      </c>
      <c r="AT1053" s="354">
        <v>18.62</v>
      </c>
      <c r="AU1053" s="354">
        <v>7.96</v>
      </c>
      <c r="AV1053" s="354">
        <v>54.75</v>
      </c>
      <c r="AW1053" s="354">
        <v>8910.6</v>
      </c>
      <c r="AX1053" s="354">
        <v>9432.23</v>
      </c>
      <c r="AY1053" s="374">
        <v>0.54751649878430009</v>
      </c>
      <c r="AZ1053" s="374">
        <v>2.3369419527786368</v>
      </c>
      <c r="BA1053" s="374">
        <v>3.4786393464577476</v>
      </c>
      <c r="BB1053" s="374">
        <v>2.3183942446394461</v>
      </c>
      <c r="BC1053" s="374">
        <v>3.4786393464577476</v>
      </c>
      <c r="BD1053" s="354">
        <v>56.96</v>
      </c>
      <c r="BE1053" s="374">
        <v>0.30765735060213589</v>
      </c>
      <c r="BF1053" s="374">
        <v>0.180946984007052</v>
      </c>
      <c r="BG1053" s="354">
        <v>28.98</v>
      </c>
      <c r="BH1053" s="354">
        <v>8.0399999999999991</v>
      </c>
      <c r="BI1053" s="354">
        <v>17.91</v>
      </c>
      <c r="BJ1053" s="354">
        <v>5.05</v>
      </c>
      <c r="BK1053" s="374">
        <v>-0.1166583291645823</v>
      </c>
      <c r="BL1053" s="374">
        <v>-2.3724261414503133E-2</v>
      </c>
      <c r="BM1053" s="354">
        <v>1.55</v>
      </c>
      <c r="BN1053" s="354">
        <v>3.26</v>
      </c>
      <c r="BO1053" s="374">
        <v>7.861368223258404E-2</v>
      </c>
      <c r="BP1053" s="374">
        <v>0.1979833776082715</v>
      </c>
      <c r="BQ1053" s="374">
        <v>0.2433008895404592</v>
      </c>
      <c r="BR1053" s="354">
        <v>1886.7</v>
      </c>
      <c r="BS1053" s="354">
        <v>2469.1999999999998</v>
      </c>
      <c r="BT1053" s="354">
        <v>1896.68</v>
      </c>
      <c r="BU1053" s="354">
        <v>2578.1999999999998</v>
      </c>
      <c r="BV1053" s="354">
        <v>1296.7</v>
      </c>
      <c r="BW1053" s="354">
        <v>233.69</v>
      </c>
      <c r="BX1053" s="354">
        <v>14.62</v>
      </c>
      <c r="BY1053" s="354">
        <v>15.48</v>
      </c>
      <c r="BZ1053" s="354">
        <v>8.2226720647773277</v>
      </c>
      <c r="CA1053" s="354">
        <v>50.3</v>
      </c>
      <c r="CB1053" s="354">
        <v>0.68982506508357466</v>
      </c>
      <c r="CC1053" s="354">
        <v>1.0474050775106718</v>
      </c>
      <c r="CD1053" s="354">
        <v>1.01</v>
      </c>
      <c r="CE1053" s="354">
        <v>1.41</v>
      </c>
      <c r="CF1053" s="354">
        <v>0.82</v>
      </c>
      <c r="CG1053" s="354">
        <v>0.16</v>
      </c>
      <c r="CH1053" s="353" t="s">
        <v>100</v>
      </c>
      <c r="CI1053" s="355">
        <v>2652.2</v>
      </c>
    </row>
    <row r="1054" spans="1:87" ht="13.5" thickBot="1">
      <c r="A1054" s="353" t="s">
        <v>2334</v>
      </c>
      <c r="B1054" s="353" t="s">
        <v>2335</v>
      </c>
      <c r="C1054" s="353" t="s">
        <v>108</v>
      </c>
      <c r="D1054" s="353" t="s">
        <v>143</v>
      </c>
      <c r="E1054" s="353" t="s">
        <v>933</v>
      </c>
      <c r="F1054" s="353" t="s">
        <v>105</v>
      </c>
      <c r="G1054" s="353">
        <v>12</v>
      </c>
      <c r="H1054" s="353">
        <v>202112</v>
      </c>
      <c r="I1054" s="353">
        <v>20221109</v>
      </c>
      <c r="J1054" s="353">
        <v>20230314</v>
      </c>
      <c r="K1054" s="354">
        <v>3564</v>
      </c>
      <c r="L1054" s="354">
        <v>5.49</v>
      </c>
      <c r="M1054" s="354">
        <v>649</v>
      </c>
      <c r="N1054" s="354">
        <v>1.43</v>
      </c>
      <c r="O1054" s="354">
        <v>0.1</v>
      </c>
      <c r="P1054" s="354">
        <v>0.06</v>
      </c>
      <c r="Q1054" s="354">
        <v>0.09</v>
      </c>
      <c r="R1054" s="354">
        <v>10</v>
      </c>
      <c r="S1054" s="354">
        <v>7.69</v>
      </c>
      <c r="T1054" s="354">
        <v>8.9700000000000006</v>
      </c>
      <c r="U1054" s="354">
        <v>0.48</v>
      </c>
      <c r="V1054" s="354">
        <v>0.39</v>
      </c>
      <c r="W1054" s="354">
        <v>0.44</v>
      </c>
      <c r="X1054" s="354">
        <v>0.43</v>
      </c>
      <c r="Y1054" s="374">
        <f t="shared" si="36"/>
        <v>0.12820512820512819</v>
      </c>
      <c r="Z1054" s="374">
        <f t="shared" si="37"/>
        <v>-2.2727272727272707E-2</v>
      </c>
      <c r="AA1054" s="354"/>
      <c r="AB1054" s="354">
        <v>10.52</v>
      </c>
      <c r="AC1054" s="354">
        <v>11.44</v>
      </c>
      <c r="AD1054" s="354">
        <v>12.48</v>
      </c>
      <c r="AE1054" s="354">
        <v>12.87</v>
      </c>
      <c r="AF1054" s="354">
        <v>1.19</v>
      </c>
      <c r="AG1054" s="354">
        <v>1.1401190122110347</v>
      </c>
      <c r="AH1054" s="354">
        <v>0.43098150487741654</v>
      </c>
      <c r="AI1054" s="354">
        <v>0.38747663725906673</v>
      </c>
      <c r="AJ1054" s="354">
        <v>0.38592679849621886</v>
      </c>
      <c r="AK1054" s="354">
        <v>14.168596173527201</v>
      </c>
      <c r="AL1054" s="354">
        <v>10.85</v>
      </c>
      <c r="AM1054" s="354">
        <v>4.79</v>
      </c>
      <c r="AN1054" s="354">
        <v>4.82</v>
      </c>
      <c r="AO1054" s="354">
        <v>5.3733739866576764</v>
      </c>
      <c r="AP1054" s="354">
        <v>8.9560388103871542</v>
      </c>
      <c r="AQ1054" s="354">
        <v>15.81072315803285</v>
      </c>
      <c r="AR1054" s="354">
        <v>15.874217249955093</v>
      </c>
      <c r="AS1054" s="354">
        <v>0.3842229002142013</v>
      </c>
      <c r="AT1054" s="354">
        <v>1.1499999999999999</v>
      </c>
      <c r="AU1054" s="354"/>
      <c r="AV1054" s="354">
        <v>112</v>
      </c>
      <c r="AW1054" s="354">
        <v>598.36</v>
      </c>
      <c r="AX1054" s="354">
        <v>706.17</v>
      </c>
      <c r="AY1054" s="374">
        <v>1.1199822852081489</v>
      </c>
      <c r="AZ1054" s="374">
        <v>4.621060135444778</v>
      </c>
      <c r="BA1054" s="374">
        <v>2.8813143925754705</v>
      </c>
      <c r="BB1054" s="374">
        <v>5.8130105134931798</v>
      </c>
      <c r="BC1054" s="374">
        <v>2.8813143925754705</v>
      </c>
      <c r="BD1054" s="354">
        <v>52.06</v>
      </c>
      <c r="BE1054" s="374">
        <v>0.25851614186937272</v>
      </c>
      <c r="BF1054" s="374">
        <v>0.40570937141514618</v>
      </c>
      <c r="BG1054" s="354">
        <v>25.17</v>
      </c>
      <c r="BH1054" s="354"/>
      <c r="BI1054" s="354">
        <v>20.49</v>
      </c>
      <c r="BJ1054" s="354"/>
      <c r="BK1054" s="374">
        <v>-3.9998250573533567E-3</v>
      </c>
      <c r="BL1054" s="374">
        <v>-1.3593657734399386E-3</v>
      </c>
      <c r="BM1054" s="354">
        <v>0</v>
      </c>
      <c r="BN1054" s="354"/>
      <c r="BO1054" s="374">
        <v>0</v>
      </c>
      <c r="BP1054" s="374">
        <v>7.8503006352899182E-2</v>
      </c>
      <c r="BQ1054" s="374">
        <v>7.0296320308965182E-2</v>
      </c>
      <c r="BR1054" s="354">
        <v>336.76</v>
      </c>
      <c r="BS1054" s="354">
        <v>388.53</v>
      </c>
      <c r="BT1054" s="354">
        <v>327.96</v>
      </c>
      <c r="BU1054" s="354">
        <v>738.09</v>
      </c>
      <c r="BV1054" s="354">
        <v>220.78</v>
      </c>
      <c r="BW1054" s="354">
        <v>462.11</v>
      </c>
      <c r="BX1054" s="354">
        <v>37.799999999999997</v>
      </c>
      <c r="BY1054" s="354">
        <v>44.61</v>
      </c>
      <c r="BZ1054" s="354">
        <v>9.0877614811252698</v>
      </c>
      <c r="CA1054" s="354">
        <v>46.84</v>
      </c>
      <c r="CB1054" s="354">
        <v>0.56152993870815648</v>
      </c>
      <c r="CC1054" s="354">
        <v>0.93018850926780916</v>
      </c>
      <c r="CD1054" s="354">
        <v>0.88</v>
      </c>
      <c r="CE1054" s="354">
        <v>5.61</v>
      </c>
      <c r="CF1054" s="354">
        <v>3.25</v>
      </c>
      <c r="CG1054" s="354">
        <v>2.69</v>
      </c>
      <c r="CH1054" s="353" t="s">
        <v>100</v>
      </c>
      <c r="CI1054" s="353">
        <v>524.29999999999995</v>
      </c>
    </row>
    <row r="1055" spans="1:87" ht="13.5" thickBot="1">
      <c r="A1055" s="353" t="s">
        <v>2336</v>
      </c>
      <c r="B1055" s="353" t="s">
        <v>2337</v>
      </c>
      <c r="C1055" s="353" t="s">
        <v>96</v>
      </c>
      <c r="D1055" s="353" t="s">
        <v>176</v>
      </c>
      <c r="E1055" s="353" t="s">
        <v>1766</v>
      </c>
      <c r="F1055" s="353" t="s">
        <v>99</v>
      </c>
      <c r="G1055" s="353">
        <v>12</v>
      </c>
      <c r="H1055" s="353">
        <v>202112</v>
      </c>
      <c r="I1055" s="353">
        <v>20221018</v>
      </c>
      <c r="J1055" s="353">
        <v>20230214</v>
      </c>
      <c r="K1055" s="354">
        <v>15987.02</v>
      </c>
      <c r="L1055" s="354">
        <v>78.400000000000006</v>
      </c>
      <c r="M1055" s="354">
        <v>204</v>
      </c>
      <c r="N1055" s="354">
        <v>0.87</v>
      </c>
      <c r="O1055" s="354">
        <v>1.64</v>
      </c>
      <c r="P1055" s="354">
        <v>1.93</v>
      </c>
      <c r="Q1055" s="354">
        <v>1.66</v>
      </c>
      <c r="R1055" s="354">
        <v>7.93</v>
      </c>
      <c r="S1055" s="354">
        <v>7.69</v>
      </c>
      <c r="T1055" s="354">
        <v>9.4</v>
      </c>
      <c r="U1055" s="354">
        <v>6.79</v>
      </c>
      <c r="V1055" s="354">
        <v>6.27</v>
      </c>
      <c r="W1055" s="354">
        <v>6.5</v>
      </c>
      <c r="X1055" s="354">
        <v>6.22</v>
      </c>
      <c r="Y1055" s="374">
        <f t="shared" si="36"/>
        <v>3.6682615629984205E-2</v>
      </c>
      <c r="Z1055" s="374">
        <f t="shared" si="37"/>
        <v>-4.3076923076923124E-2</v>
      </c>
      <c r="AA1055" s="354">
        <v>4.2</v>
      </c>
      <c r="AB1055" s="354">
        <v>2.78</v>
      </c>
      <c r="AC1055" s="354">
        <v>11.55</v>
      </c>
      <c r="AD1055" s="354">
        <v>12.06</v>
      </c>
      <c r="AE1055" s="354">
        <v>12.6</v>
      </c>
      <c r="AF1055" s="354">
        <v>4.3499999999999996</v>
      </c>
      <c r="AG1055" s="354">
        <v>69.539210910862153</v>
      </c>
      <c r="AH1055" s="354">
        <v>6.921091086215295</v>
      </c>
      <c r="AI1055" s="354">
        <v>7.0910862152946903</v>
      </c>
      <c r="AJ1055" s="354">
        <v>3.7398928397467119</v>
      </c>
      <c r="AK1055" s="354">
        <v>10.877035993955214</v>
      </c>
      <c r="AL1055" s="354">
        <v>10.54</v>
      </c>
      <c r="AM1055" s="354">
        <v>4.92</v>
      </c>
      <c r="AN1055" s="354">
        <v>1.1200000000000001</v>
      </c>
      <c r="AO1055" s="354">
        <v>1.331868608332633</v>
      </c>
      <c r="AP1055" s="354">
        <v>8.0521254340645374</v>
      </c>
      <c r="AQ1055" s="354">
        <v>13.061058524522601</v>
      </c>
      <c r="AR1055" s="354">
        <v>24.764637926543372</v>
      </c>
      <c r="AS1055" s="354">
        <v>16.04188991719435</v>
      </c>
      <c r="AT1055" s="354">
        <v>15.93</v>
      </c>
      <c r="AU1055" s="354">
        <v>-2.37</v>
      </c>
      <c r="AV1055" s="354">
        <v>8.49</v>
      </c>
      <c r="AW1055" s="354">
        <v>14289.4</v>
      </c>
      <c r="AX1055" s="354">
        <v>14087.95</v>
      </c>
      <c r="AY1055" s="374">
        <v>8.4875219229980786E-2</v>
      </c>
      <c r="AZ1055" s="374">
        <v>0.59403427120795427</v>
      </c>
      <c r="BA1055" s="374">
        <v>0.37471853890417811</v>
      </c>
      <c r="BB1055" s="374">
        <v>0.60777535953569861</v>
      </c>
      <c r="BC1055" s="374">
        <v>0.37471853890417811</v>
      </c>
      <c r="BD1055" s="354">
        <v>40.82</v>
      </c>
      <c r="BE1055" s="374">
        <v>0.18054923513144536</v>
      </c>
      <c r="BF1055" s="374">
        <v>5.9668086035593405E-2</v>
      </c>
      <c r="BG1055" s="354">
        <v>15.03</v>
      </c>
      <c r="BH1055" s="354">
        <v>14.9</v>
      </c>
      <c r="BI1055" s="354">
        <v>5.49</v>
      </c>
      <c r="BJ1055" s="354">
        <v>5.21</v>
      </c>
      <c r="BK1055" s="374">
        <v>-0.47259238906443191</v>
      </c>
      <c r="BL1055" s="374">
        <v>-4.8191420806365751E-2</v>
      </c>
      <c r="BM1055" s="354">
        <v>3.57</v>
      </c>
      <c r="BN1055" s="354">
        <v>3.73</v>
      </c>
      <c r="BO1055" s="374">
        <v>0.40456048983038922</v>
      </c>
      <c r="BP1055" s="374">
        <v>8.9732802881048818E-2</v>
      </c>
      <c r="BQ1055" s="374">
        <v>4.8488173729375229E-2</v>
      </c>
      <c r="BR1055" s="354">
        <v>2225.1999999999998</v>
      </c>
      <c r="BS1055" s="354">
        <v>2428.5</v>
      </c>
      <c r="BT1055" s="354">
        <v>1580.92</v>
      </c>
      <c r="BU1055" s="354">
        <v>5685.7</v>
      </c>
      <c r="BV1055" s="354">
        <v>1407.8</v>
      </c>
      <c r="BW1055" s="354">
        <v>48.91</v>
      </c>
      <c r="BX1055" s="354">
        <v>9.1300000000000008</v>
      </c>
      <c r="BY1055" s="354">
        <v>9.9499999999999993</v>
      </c>
      <c r="BZ1055" s="354">
        <v>10.044303797468354</v>
      </c>
      <c r="CA1055" s="354">
        <v>64.28</v>
      </c>
      <c r="CB1055" s="354">
        <v>0.86540804402416693</v>
      </c>
      <c r="CC1055" s="354">
        <v>1.3464470229524861</v>
      </c>
      <c r="CD1055" s="354">
        <v>1.68</v>
      </c>
      <c r="CE1055" s="354">
        <v>0.95</v>
      </c>
      <c r="CF1055" s="354">
        <v>0.91</v>
      </c>
      <c r="CG1055" s="354">
        <v>0.38</v>
      </c>
      <c r="CH1055" s="353" t="s">
        <v>100</v>
      </c>
      <c r="CI1055" s="355">
        <v>3773.7</v>
      </c>
    </row>
    <row r="1056" spans="1:87" ht="13.5" thickBot="1">
      <c r="A1056" s="353" t="s">
        <v>2338</v>
      </c>
      <c r="B1056" s="353" t="s">
        <v>2339</v>
      </c>
      <c r="C1056" s="353" t="s">
        <v>96</v>
      </c>
      <c r="D1056" s="353" t="s">
        <v>123</v>
      </c>
      <c r="E1056" s="353" t="s">
        <v>306</v>
      </c>
      <c r="F1056" s="353" t="s">
        <v>105</v>
      </c>
      <c r="G1056" s="353">
        <v>12</v>
      </c>
      <c r="H1056" s="353">
        <v>202112</v>
      </c>
      <c r="I1056" s="353">
        <v>20221026</v>
      </c>
      <c r="J1056" s="353">
        <v>20230201</v>
      </c>
      <c r="K1056" s="354">
        <v>4329.97</v>
      </c>
      <c r="L1056" s="354">
        <v>35.43</v>
      </c>
      <c r="M1056" s="354">
        <v>122</v>
      </c>
      <c r="N1056" s="354">
        <v>1.69</v>
      </c>
      <c r="O1056" s="354">
        <v>1.23</v>
      </c>
      <c r="P1056" s="354">
        <v>1.51</v>
      </c>
      <c r="Q1056" s="354">
        <v>1.67</v>
      </c>
      <c r="R1056" s="354">
        <v>22.76</v>
      </c>
      <c r="S1056" s="354">
        <v>-1.58</v>
      </c>
      <c r="T1056" s="354">
        <v>8.49</v>
      </c>
      <c r="U1056" s="354">
        <v>8.1199999999999992</v>
      </c>
      <c r="V1056" s="354">
        <v>10.75</v>
      </c>
      <c r="W1056" s="354">
        <v>7.25</v>
      </c>
      <c r="X1056" s="354">
        <v>7.01</v>
      </c>
      <c r="Y1056" s="374">
        <f t="shared" si="36"/>
        <v>-0.32558139534883723</v>
      </c>
      <c r="Z1056" s="374">
        <f t="shared" si="37"/>
        <v>-3.3103448275862091E-2</v>
      </c>
      <c r="AA1056" s="354">
        <v>23.56</v>
      </c>
      <c r="AB1056" s="354"/>
      <c r="AC1056" s="354">
        <v>4.3600000000000003</v>
      </c>
      <c r="AD1056" s="354">
        <v>4.8899999999999997</v>
      </c>
      <c r="AE1056" s="354">
        <v>5.05</v>
      </c>
      <c r="AF1056" s="354"/>
      <c r="AG1056" s="354">
        <v>33.257556992834409</v>
      </c>
      <c r="AH1056" s="354">
        <v>7.8373007038042832</v>
      </c>
      <c r="AI1056" s="354">
        <v>19.010143538572095</v>
      </c>
      <c r="AJ1056" s="354">
        <v>19.010143538572095</v>
      </c>
      <c r="AK1056" s="354">
        <v>1.8000916158558558</v>
      </c>
      <c r="AL1056" s="354">
        <v>2.73</v>
      </c>
      <c r="AM1056" s="354">
        <v>1.44</v>
      </c>
      <c r="AN1056" s="354">
        <v>0.92</v>
      </c>
      <c r="AO1056" s="354">
        <v>5.3609645798332517</v>
      </c>
      <c r="AP1056" s="354">
        <v>8.9930125695433976</v>
      </c>
      <c r="AQ1056" s="354">
        <v>9.378813194577436</v>
      </c>
      <c r="AR1056" s="354">
        <v>9.378813194577436</v>
      </c>
      <c r="AS1056" s="354">
        <v>8.3347776475421202</v>
      </c>
      <c r="AT1056" s="354">
        <v>24.65</v>
      </c>
      <c r="AU1056" s="354">
        <v>5.99</v>
      </c>
      <c r="AV1056" s="354">
        <v>0.08</v>
      </c>
      <c r="AW1056" s="354">
        <v>4895</v>
      </c>
      <c r="AX1056" s="354">
        <v>3541.99</v>
      </c>
      <c r="AY1056" s="374">
        <v>5.1203277009728623E-3</v>
      </c>
      <c r="AZ1056" s="374">
        <v>0.8</v>
      </c>
      <c r="BA1056" s="374">
        <v>0</v>
      </c>
      <c r="BB1056" s="374">
        <v>0.83955263103745859</v>
      </c>
      <c r="BC1056" s="374">
        <v>0</v>
      </c>
      <c r="BD1056" s="354">
        <v>33.729999999999997</v>
      </c>
      <c r="BE1056" s="374">
        <v>0</v>
      </c>
      <c r="BF1056" s="374">
        <v>4.3545244460555528E-2</v>
      </c>
      <c r="BG1056" s="354">
        <v>4.93</v>
      </c>
      <c r="BH1056" s="354">
        <v>4.49</v>
      </c>
      <c r="BI1056" s="354">
        <v>4.66</v>
      </c>
      <c r="BJ1056" s="354">
        <v>4.24</v>
      </c>
      <c r="BK1056" s="374">
        <v>0</v>
      </c>
      <c r="BL1056" s="374">
        <v>0</v>
      </c>
      <c r="BM1056" s="354">
        <v>10.73</v>
      </c>
      <c r="BN1056" s="354">
        <v>3.7</v>
      </c>
      <c r="BO1056" s="374">
        <v>0.48486081415192506</v>
      </c>
      <c r="BP1056" s="374">
        <v>0.22902690542969853</v>
      </c>
      <c r="BQ1056" s="374">
        <v>0.55552728049597011</v>
      </c>
      <c r="BR1056" s="354">
        <v>1741</v>
      </c>
      <c r="BS1056" s="354">
        <v>2005</v>
      </c>
      <c r="BT1056" s="354">
        <v>1702</v>
      </c>
      <c r="BU1056" s="354">
        <v>17750</v>
      </c>
      <c r="BV1056" s="354">
        <v>1314</v>
      </c>
      <c r="BW1056" s="354">
        <v>80</v>
      </c>
      <c r="BX1056" s="354">
        <v>20.29</v>
      </c>
      <c r="BY1056" s="354">
        <v>21.79</v>
      </c>
      <c r="BZ1056" s="354">
        <v>0</v>
      </c>
      <c r="CA1056" s="354">
        <v>85.8</v>
      </c>
      <c r="CB1056" s="354">
        <v>0.86518060964146637</v>
      </c>
      <c r="CC1056" s="354">
        <v>7.2669683257918551</v>
      </c>
      <c r="CD1056" s="354">
        <v>6.04</v>
      </c>
      <c r="CE1056" s="354"/>
      <c r="CF1056" s="354"/>
      <c r="CG1056" s="354"/>
      <c r="CH1056" s="353" t="s">
        <v>100</v>
      </c>
      <c r="CI1056" s="355">
        <v>3093</v>
      </c>
    </row>
    <row r="1057" spans="1:87" ht="13.5" thickBot="1">
      <c r="A1057" s="353" t="s">
        <v>2340</v>
      </c>
      <c r="B1057" s="353" t="s">
        <v>2341</v>
      </c>
      <c r="C1057" s="353" t="s">
        <v>108</v>
      </c>
      <c r="D1057" s="353" t="s">
        <v>97</v>
      </c>
      <c r="E1057" s="353" t="s">
        <v>191</v>
      </c>
      <c r="F1057" s="353" t="s">
        <v>99</v>
      </c>
      <c r="G1057" s="353">
        <v>12</v>
      </c>
      <c r="H1057" s="353">
        <v>202112</v>
      </c>
      <c r="I1057" s="353">
        <v>20221031</v>
      </c>
      <c r="J1057" s="353">
        <v>20230206</v>
      </c>
      <c r="K1057" s="354">
        <v>27787.54</v>
      </c>
      <c r="L1057" s="354">
        <v>64.260000000000005</v>
      </c>
      <c r="M1057" s="354">
        <v>432</v>
      </c>
      <c r="N1057" s="354">
        <v>1.72</v>
      </c>
      <c r="O1057" s="354">
        <v>1.31</v>
      </c>
      <c r="P1057" s="354">
        <v>1.26</v>
      </c>
      <c r="Q1057" s="354">
        <v>1.1599999999999999</v>
      </c>
      <c r="R1057" s="354">
        <v>10.69</v>
      </c>
      <c r="S1057" s="354">
        <v>6.35</v>
      </c>
      <c r="T1057" s="354">
        <v>12.3</v>
      </c>
      <c r="U1057" s="354">
        <v>5.0999999999999996</v>
      </c>
      <c r="V1057" s="354">
        <v>2.8</v>
      </c>
      <c r="W1057" s="354">
        <v>5.26</v>
      </c>
      <c r="X1057" s="354">
        <v>4.5999999999999996</v>
      </c>
      <c r="Y1057" s="374">
        <f t="shared" si="36"/>
        <v>0.87857142857142856</v>
      </c>
      <c r="Z1057" s="374">
        <f t="shared" si="37"/>
        <v>-0.12547528517110274</v>
      </c>
      <c r="AA1057" s="354">
        <v>19.02</v>
      </c>
      <c r="AB1057" s="354">
        <v>23.3</v>
      </c>
      <c r="AC1057" s="354">
        <v>12.6</v>
      </c>
      <c r="AD1057" s="354">
        <v>12.2</v>
      </c>
      <c r="AE1057" s="354">
        <v>13.97</v>
      </c>
      <c r="AF1057" s="354">
        <v>0.52</v>
      </c>
      <c r="AG1057" s="354">
        <v>18.638715638715642</v>
      </c>
      <c r="AH1057" s="354">
        <v>3.9819819819819822</v>
      </c>
      <c r="AI1057" s="354">
        <v>5.840609840609841</v>
      </c>
      <c r="AJ1057" s="354">
        <v>3.7334257334257335</v>
      </c>
      <c r="AK1057" s="354">
        <v>11.194036544850496</v>
      </c>
      <c r="AL1057" s="354">
        <v>14.54</v>
      </c>
      <c r="AM1057" s="354">
        <v>4.9000000000000004</v>
      </c>
      <c r="AN1057" s="354">
        <v>3.44</v>
      </c>
      <c r="AO1057" s="354">
        <v>3.6021418568046895</v>
      </c>
      <c r="AP1057" s="354">
        <v>10.680410833057728</v>
      </c>
      <c r="AQ1057" s="354">
        <v>11.495254706533776</v>
      </c>
      <c r="AR1057" s="354">
        <v>17.983295384234623</v>
      </c>
      <c r="AS1057" s="354">
        <v>5.65996765996766</v>
      </c>
      <c r="AT1057" s="354">
        <v>13.13</v>
      </c>
      <c r="AU1057" s="354">
        <v>5.72</v>
      </c>
      <c r="AV1057" s="354">
        <v>28.25</v>
      </c>
      <c r="AW1057" s="354">
        <v>6739.8</v>
      </c>
      <c r="AX1057" s="354">
        <v>8302.7800000000007</v>
      </c>
      <c r="AY1057" s="374">
        <v>0.28254995242626069</v>
      </c>
      <c r="AZ1057" s="374">
        <v>3.3108454312553373</v>
      </c>
      <c r="BA1057" s="374">
        <v>2.692572411815314</v>
      </c>
      <c r="BB1057" s="374">
        <v>3.1578947368421062</v>
      </c>
      <c r="BC1057" s="374">
        <v>2.692572411815314</v>
      </c>
      <c r="BD1057" s="354">
        <v>43.37</v>
      </c>
      <c r="BE1057" s="374">
        <v>0.22870113601079264</v>
      </c>
      <c r="BF1057" s="374">
        <v>0.16069880394149288</v>
      </c>
      <c r="BG1057" s="354">
        <v>27.42</v>
      </c>
      <c r="BH1057" s="354">
        <v>13.09</v>
      </c>
      <c r="BI1057" s="354">
        <v>21.52</v>
      </c>
      <c r="BJ1057" s="354">
        <v>9.98</v>
      </c>
      <c r="BK1057" s="374">
        <v>-0.36078152191108998</v>
      </c>
      <c r="BL1057" s="374">
        <v>-0.11305414750827272</v>
      </c>
      <c r="BM1057" s="354">
        <v>0</v>
      </c>
      <c r="BN1057" s="354">
        <v>0</v>
      </c>
      <c r="BO1057" s="374">
        <v>0</v>
      </c>
      <c r="BP1057" s="374">
        <v>6.0905200091495602E-2</v>
      </c>
      <c r="BQ1057" s="374">
        <v>5.7103483227680239E-2</v>
      </c>
      <c r="BR1057" s="354">
        <v>1288.2</v>
      </c>
      <c r="BS1057" s="354">
        <v>1906.4</v>
      </c>
      <c r="BT1057" s="354">
        <v>1903.7</v>
      </c>
      <c r="BU1057" s="354">
        <v>2913.9</v>
      </c>
      <c r="BV1057" s="354">
        <v>1009.6</v>
      </c>
      <c r="BW1057" s="354">
        <v>331.08</v>
      </c>
      <c r="BX1057" s="354">
        <v>21.36</v>
      </c>
      <c r="BY1057" s="354">
        <v>27.83</v>
      </c>
      <c r="BZ1057" s="354">
        <v>21.488933601609659</v>
      </c>
      <c r="CA1057" s="354">
        <v>34.92</v>
      </c>
      <c r="CB1057" s="354">
        <v>0.48862684335222101</v>
      </c>
      <c r="CC1057" s="354">
        <v>0.2798662403998089</v>
      </c>
      <c r="CD1057" s="354">
        <v>0.54</v>
      </c>
      <c r="CE1057" s="354">
        <v>3.02</v>
      </c>
      <c r="CF1057" s="354">
        <v>1.56</v>
      </c>
      <c r="CG1057" s="354">
        <v>1.03</v>
      </c>
      <c r="CH1057" s="353" t="s">
        <v>100</v>
      </c>
      <c r="CI1057" s="355">
        <v>4604.3999999999996</v>
      </c>
    </row>
    <row r="1058" spans="1:87" ht="13.5" thickBot="1">
      <c r="A1058" s="353" t="s">
        <v>2342</v>
      </c>
      <c r="B1058" s="353" t="s">
        <v>2343</v>
      </c>
      <c r="C1058" s="353" t="s">
        <v>108</v>
      </c>
      <c r="D1058" s="353" t="s">
        <v>123</v>
      </c>
      <c r="E1058" s="353" t="s">
        <v>418</v>
      </c>
      <c r="F1058" s="353" t="s">
        <v>105</v>
      </c>
      <c r="G1058" s="353">
        <v>12</v>
      </c>
      <c r="H1058" s="353">
        <v>202112</v>
      </c>
      <c r="I1058" s="353">
        <v>20221025</v>
      </c>
      <c r="J1058" s="353">
        <v>20230117</v>
      </c>
      <c r="K1058" s="354">
        <v>5037.71</v>
      </c>
      <c r="L1058" s="354">
        <v>17.2</v>
      </c>
      <c r="M1058" s="354">
        <v>293</v>
      </c>
      <c r="N1058" s="354">
        <v>0.85</v>
      </c>
      <c r="O1058" s="354">
        <v>0.49</v>
      </c>
      <c r="P1058" s="354">
        <v>0.56000000000000005</v>
      </c>
      <c r="Q1058" s="354">
        <v>0.55000000000000004</v>
      </c>
      <c r="R1058" s="354">
        <v>4.08</v>
      </c>
      <c r="S1058" s="354">
        <v>17.95</v>
      </c>
      <c r="T1058" s="354">
        <v>8.0500000000000007</v>
      </c>
      <c r="U1058" s="354">
        <v>1.74</v>
      </c>
      <c r="V1058" s="354">
        <v>1.74</v>
      </c>
      <c r="W1058" s="354">
        <v>1.35</v>
      </c>
      <c r="X1058" s="354">
        <v>2.23</v>
      </c>
      <c r="Y1058" s="374">
        <f t="shared" si="36"/>
        <v>-0.22413793103448265</v>
      </c>
      <c r="Z1058" s="374">
        <f t="shared" si="37"/>
        <v>0.65185185185185168</v>
      </c>
      <c r="AA1058" s="354">
        <v>10.63</v>
      </c>
      <c r="AB1058" s="354"/>
      <c r="AC1058" s="354">
        <v>9.89</v>
      </c>
      <c r="AD1058" s="354">
        <v>12.77</v>
      </c>
      <c r="AE1058" s="354">
        <v>7.7</v>
      </c>
      <c r="AF1058" s="354"/>
      <c r="AG1058" s="354">
        <v>4.5346180415932036</v>
      </c>
      <c r="AH1058" s="354">
        <v>0.97518224091888595</v>
      </c>
      <c r="AI1058" s="354">
        <v>2.5880375720457383</v>
      </c>
      <c r="AJ1058" s="354">
        <v>2.5608243029134488</v>
      </c>
      <c r="AK1058" s="354">
        <v>6.6111868640590261</v>
      </c>
      <c r="AL1058" s="354">
        <v>8.61</v>
      </c>
      <c r="AM1058" s="354">
        <v>1.07</v>
      </c>
      <c r="AN1058" s="354">
        <v>3.5</v>
      </c>
      <c r="AO1058" s="354">
        <v>3.576801910266584</v>
      </c>
      <c r="AP1058" s="354">
        <v>9.9176649924344318</v>
      </c>
      <c r="AQ1058" s="354">
        <v>6.2670768959042151</v>
      </c>
      <c r="AR1058" s="354">
        <v>6.3336756274325596</v>
      </c>
      <c r="AS1058" s="354">
        <v>2.7550462089420917</v>
      </c>
      <c r="AT1058" s="354">
        <v>16.09</v>
      </c>
      <c r="AU1058" s="354">
        <v>8.8000000000000007</v>
      </c>
      <c r="AV1058" s="354">
        <v>-5.51</v>
      </c>
      <c r="AW1058" s="354">
        <v>852.87</v>
      </c>
      <c r="AX1058" s="354">
        <v>1656</v>
      </c>
      <c r="AY1058" s="374">
        <v>-2.9626464025435496E-2</v>
      </c>
      <c r="AZ1058" s="374">
        <v>0.22582582847854987</v>
      </c>
      <c r="BA1058" s="374">
        <v>0</v>
      </c>
      <c r="BB1058" s="374">
        <v>0.22768749783672865</v>
      </c>
      <c r="BC1058" s="374">
        <v>0</v>
      </c>
      <c r="BD1058" s="354">
        <v>10.06</v>
      </c>
      <c r="BE1058" s="374">
        <v>0</v>
      </c>
      <c r="BF1058" s="374">
        <v>6.1572403463166676E-3</v>
      </c>
      <c r="BG1058" s="354">
        <v>5.57</v>
      </c>
      <c r="BH1058" s="354">
        <v>4.92</v>
      </c>
      <c r="BI1058" s="354">
        <v>1.0900000000000001</v>
      </c>
      <c r="BJ1058" s="354">
        <v>1.1299999999999999</v>
      </c>
      <c r="BK1058" s="374">
        <v>-2.3247784249513292E-2</v>
      </c>
      <c r="BL1058" s="374">
        <v>-1.3268182359062511E-2</v>
      </c>
      <c r="BM1058" s="354">
        <v>3.26</v>
      </c>
      <c r="BN1058" s="354">
        <v>3.25</v>
      </c>
      <c r="BO1058" s="374">
        <v>0.57425163882427577</v>
      </c>
      <c r="BP1058" s="374">
        <v>5.6994870889473179E-2</v>
      </c>
      <c r="BQ1058" s="374">
        <v>0.14966828187688189</v>
      </c>
      <c r="BR1058" s="354">
        <v>370.16</v>
      </c>
      <c r="BS1058" s="354">
        <v>415.1</v>
      </c>
      <c r="BT1058" s="354">
        <v>331.48</v>
      </c>
      <c r="BU1058" s="354">
        <v>2182.69</v>
      </c>
      <c r="BV1058" s="354">
        <v>277.54000000000002</v>
      </c>
      <c r="BW1058" s="354">
        <v>22.58</v>
      </c>
      <c r="BX1058" s="354">
        <v>19.71</v>
      </c>
      <c r="BY1058" s="354">
        <v>30.71</v>
      </c>
      <c r="BZ1058" s="354">
        <v>0</v>
      </c>
      <c r="CA1058" s="354">
        <v>41.63</v>
      </c>
      <c r="CB1058" s="354">
        <v>0.89303631424642882</v>
      </c>
      <c r="CC1058" s="354">
        <v>-0.54455489240080701</v>
      </c>
      <c r="CD1058" s="354">
        <v>0.75</v>
      </c>
      <c r="CE1058" s="354">
        <v>0.83</v>
      </c>
      <c r="CF1058" s="354">
        <v>0.75</v>
      </c>
      <c r="CG1058" s="354">
        <v>0.04</v>
      </c>
      <c r="CH1058" s="353" t="s">
        <v>100</v>
      </c>
      <c r="CI1058" s="355">
        <v>3012.02</v>
      </c>
    </row>
    <row r="1059" spans="1:87" ht="13.5" thickBot="1">
      <c r="A1059" s="353" t="s">
        <v>2344</v>
      </c>
      <c r="B1059" s="353" t="s">
        <v>2345</v>
      </c>
      <c r="C1059" s="353" t="s">
        <v>108</v>
      </c>
      <c r="D1059" s="353" t="s">
        <v>129</v>
      </c>
      <c r="E1059" s="353" t="s">
        <v>510</v>
      </c>
      <c r="F1059" s="353" t="s">
        <v>105</v>
      </c>
      <c r="G1059" s="353">
        <v>12</v>
      </c>
      <c r="H1059" s="353">
        <v>202112</v>
      </c>
      <c r="I1059" s="353">
        <v>20221102</v>
      </c>
      <c r="J1059" s="353">
        <v>20230222</v>
      </c>
      <c r="K1059" s="354">
        <v>3463.74</v>
      </c>
      <c r="L1059" s="354">
        <v>16.95</v>
      </c>
      <c r="M1059" s="354">
        <v>204</v>
      </c>
      <c r="N1059" s="354">
        <v>2.12</v>
      </c>
      <c r="O1059" s="354">
        <v>-0.47</v>
      </c>
      <c r="P1059" s="354">
        <v>-0.48</v>
      </c>
      <c r="Q1059" s="354">
        <v>-0.43</v>
      </c>
      <c r="R1059" s="354">
        <v>-21.28</v>
      </c>
      <c r="S1059" s="354">
        <v>0</v>
      </c>
      <c r="T1059" s="354">
        <v>-4.8099999999999996</v>
      </c>
      <c r="U1059" s="354">
        <v>-2.02</v>
      </c>
      <c r="V1059" s="354">
        <v>-1.58</v>
      </c>
      <c r="W1059" s="354">
        <v>-1.96</v>
      </c>
      <c r="X1059" s="354">
        <v>-1.64</v>
      </c>
      <c r="Y1059" s="374">
        <f t="shared" si="36"/>
        <v>0.240506329113924</v>
      </c>
      <c r="Z1059" s="374">
        <f t="shared" si="37"/>
        <v>-0.16326530612244905</v>
      </c>
      <c r="AA1059" s="354"/>
      <c r="AB1059" s="354">
        <v>30</v>
      </c>
      <c r="AC1059" s="354"/>
      <c r="AD1059" s="354"/>
      <c r="AE1059" s="354"/>
      <c r="AF1059" s="354"/>
      <c r="AG1059" s="354">
        <v>5.1106254856254854</v>
      </c>
      <c r="AH1059" s="354">
        <v>-2.0045495440232282</v>
      </c>
      <c r="AI1059" s="354">
        <v>-1.2928679507626877</v>
      </c>
      <c r="AJ1059" s="354">
        <v>-1.6738232527706212</v>
      </c>
      <c r="AK1059" s="354">
        <v>-13.063979186765566</v>
      </c>
      <c r="AL1059" s="354"/>
      <c r="AM1059" s="354">
        <v>2.23</v>
      </c>
      <c r="AN1059" s="354">
        <v>3.46</v>
      </c>
      <c r="AO1059" s="354">
        <v>3.8107831371697838</v>
      </c>
      <c r="AP1059" s="354">
        <v>-12.109864498472708</v>
      </c>
      <c r="AQ1059" s="354">
        <v>-15.063785446551424</v>
      </c>
      <c r="AR1059" s="354">
        <v>-11.635329709259713</v>
      </c>
      <c r="AS1059" s="354">
        <v>1.3659162474951949</v>
      </c>
      <c r="AT1059" s="354">
        <v>7.62</v>
      </c>
      <c r="AU1059" s="354">
        <v>66.92</v>
      </c>
      <c r="AV1059" s="354">
        <v>63.93</v>
      </c>
      <c r="AW1059" s="354">
        <v>623.32000000000005</v>
      </c>
      <c r="AX1059" s="354">
        <v>1054.5999999999999</v>
      </c>
      <c r="AY1059" s="374">
        <v>0.63470384484894393</v>
      </c>
      <c r="AZ1059" s="374">
        <v>-1.8702616184045899</v>
      </c>
      <c r="BA1059" s="374">
        <v>-2.4120993848007961</v>
      </c>
      <c r="BB1059" s="374">
        <v>-1.2089872045109469</v>
      </c>
      <c r="BC1059" s="374">
        <v>-2.4120993848007961</v>
      </c>
      <c r="BD1059" s="354">
        <v>-23.82</v>
      </c>
      <c r="BE1059" s="374">
        <v>-0.17877880035155963</v>
      </c>
      <c r="BF1059" s="374">
        <v>-0.17991934925150985</v>
      </c>
      <c r="BG1059" s="354">
        <v>-20.04</v>
      </c>
      <c r="BH1059" s="354">
        <v>-22.11</v>
      </c>
      <c r="BI1059" s="354">
        <v>-15.28</v>
      </c>
      <c r="BJ1059" s="354">
        <v>-18.71</v>
      </c>
      <c r="BK1059" s="374">
        <v>0.29465909630074805</v>
      </c>
      <c r="BL1059" s="374">
        <v>-7.4541815493903041E-2</v>
      </c>
      <c r="BM1059" s="354">
        <v>0</v>
      </c>
      <c r="BN1059" s="354">
        <v>0</v>
      </c>
      <c r="BO1059" s="374">
        <v>0</v>
      </c>
      <c r="BP1059" s="374">
        <v>-0.11868262546022663</v>
      </c>
      <c r="BQ1059" s="374">
        <v>-9.9101435924844355E-2</v>
      </c>
      <c r="BR1059" s="354">
        <v>-242.69</v>
      </c>
      <c r="BS1059" s="354">
        <v>-172.25</v>
      </c>
      <c r="BT1059" s="354">
        <v>-184.21</v>
      </c>
      <c r="BU1059" s="354">
        <v>309.83999999999997</v>
      </c>
      <c r="BV1059" s="354">
        <v>-254.64</v>
      </c>
      <c r="BW1059" s="354">
        <v>-187.03</v>
      </c>
      <c r="BX1059" s="354">
        <v>-39.15</v>
      </c>
      <c r="BY1059" s="354">
        <v>-39.15</v>
      </c>
      <c r="BZ1059" s="354">
        <v>-30.74060236370568</v>
      </c>
      <c r="CA1059" s="354">
        <v>16.66</v>
      </c>
      <c r="CB1059" s="354">
        <v>0.37808997383700954</v>
      </c>
      <c r="CC1059" s="354">
        <v>-1.6076558521847757</v>
      </c>
      <c r="CD1059" s="354">
        <v>0.2</v>
      </c>
      <c r="CE1059" s="354">
        <v>2.09</v>
      </c>
      <c r="CF1059" s="354">
        <v>3</v>
      </c>
      <c r="CG1059" s="354">
        <v>2.4900000000000002</v>
      </c>
      <c r="CH1059" s="353" t="s">
        <v>100</v>
      </c>
      <c r="CI1059" s="355">
        <v>1728.58</v>
      </c>
    </row>
    <row r="1060" spans="1:87" ht="13.5" thickBot="1">
      <c r="A1060" s="353" t="s">
        <v>2346</v>
      </c>
      <c r="B1060" s="353" t="s">
        <v>2347</v>
      </c>
      <c r="C1060" s="353" t="s">
        <v>96</v>
      </c>
      <c r="D1060" s="353" t="s">
        <v>97</v>
      </c>
      <c r="E1060" s="353" t="s">
        <v>173</v>
      </c>
      <c r="F1060" s="353" t="s">
        <v>105</v>
      </c>
      <c r="G1060" s="353">
        <v>12</v>
      </c>
      <c r="H1060" s="353">
        <v>202112</v>
      </c>
      <c r="I1060" s="353">
        <v>20221026</v>
      </c>
      <c r="J1060" s="353">
        <v>20230215</v>
      </c>
      <c r="K1060" s="354">
        <v>4715.5</v>
      </c>
      <c r="L1060" s="354">
        <v>16.66</v>
      </c>
      <c r="M1060" s="354">
        <v>283</v>
      </c>
      <c r="N1060" s="354">
        <v>0.68</v>
      </c>
      <c r="O1060" s="354">
        <v>0.17</v>
      </c>
      <c r="P1060" s="354">
        <v>0.21</v>
      </c>
      <c r="Q1060" s="354">
        <v>0.21</v>
      </c>
      <c r="R1060" s="354">
        <v>5.88</v>
      </c>
      <c r="S1060" s="354">
        <v>100</v>
      </c>
      <c r="T1060" s="354">
        <v>33.92</v>
      </c>
      <c r="U1060" s="354">
        <v>-0.43</v>
      </c>
      <c r="V1060" s="354">
        <v>0.73</v>
      </c>
      <c r="W1060" s="354">
        <v>0.76</v>
      </c>
      <c r="X1060" s="354">
        <v>0.84</v>
      </c>
      <c r="Y1060" s="374">
        <f t="shared" si="36"/>
        <v>4.1095890410958846E-2</v>
      </c>
      <c r="Z1060" s="374">
        <f t="shared" si="37"/>
        <v>0.10526315789473673</v>
      </c>
      <c r="AA1060" s="354"/>
      <c r="AB1060" s="354">
        <v>13.92</v>
      </c>
      <c r="AC1060" s="354">
        <v>22.51</v>
      </c>
      <c r="AD1060" s="354">
        <v>21.83</v>
      </c>
      <c r="AE1060" s="354">
        <v>19.829999999999998</v>
      </c>
      <c r="AF1060" s="354">
        <v>1.57</v>
      </c>
      <c r="AG1060" s="354">
        <v>5.3680989430885653</v>
      </c>
      <c r="AH1060" s="354">
        <v>-0.41022638979064002</v>
      </c>
      <c r="AI1060" s="354">
        <v>0.49469163659844106</v>
      </c>
      <c r="AJ1060" s="354">
        <v>0.48909379512451262</v>
      </c>
      <c r="AK1060" s="354">
        <v>32.949819228966057</v>
      </c>
      <c r="AL1060" s="354">
        <v>30.44</v>
      </c>
      <c r="AM1060" s="354">
        <v>2.77</v>
      </c>
      <c r="AN1060" s="354">
        <v>3.12</v>
      </c>
      <c r="AO1060" s="354">
        <v>3.9686676620091776</v>
      </c>
      <c r="AP1060" s="354">
        <v>66.809501065224893</v>
      </c>
      <c r="AQ1060" s="354">
        <v>43.065617256825824</v>
      </c>
      <c r="AR1060" s="354">
        <v>43.558517597790519</v>
      </c>
      <c r="AS1060" s="354">
        <v>2.297772999975165</v>
      </c>
      <c r="AT1060" s="354">
        <v>6.02</v>
      </c>
      <c r="AU1060" s="354"/>
      <c r="AV1060" s="354">
        <v>9.14</v>
      </c>
      <c r="AW1060" s="354">
        <v>1444.06</v>
      </c>
      <c r="AX1060" s="354">
        <v>1510.03</v>
      </c>
      <c r="AY1060" s="374">
        <v>9.14211818341224E-2</v>
      </c>
      <c r="AZ1060" s="374">
        <v>0.40478417030502661</v>
      </c>
      <c r="BA1060" s="374">
        <v>1.881897339683456</v>
      </c>
      <c r="BB1060" s="374">
        <v>0.40439480127239641</v>
      </c>
      <c r="BC1060" s="374">
        <v>1.881897339683456</v>
      </c>
      <c r="BD1060" s="354">
        <v>-5.82</v>
      </c>
      <c r="BE1060" s="374">
        <v>-1.1455834595294335E-3</v>
      </c>
      <c r="BF1060" s="374">
        <v>-3.0486661788842968E-2</v>
      </c>
      <c r="BG1060" s="354">
        <v>-3.03</v>
      </c>
      <c r="BH1060" s="354"/>
      <c r="BI1060" s="354">
        <v>-2.41</v>
      </c>
      <c r="BJ1060" s="354"/>
      <c r="BK1060" s="374">
        <v>-1.1315819916463278E-2</v>
      </c>
      <c r="BL1060" s="374">
        <v>-1.0427977452121449E-3</v>
      </c>
      <c r="BM1060" s="354">
        <v>0</v>
      </c>
      <c r="BN1060" s="354"/>
      <c r="BO1060" s="374">
        <v>0</v>
      </c>
      <c r="BP1060" s="374">
        <v>-2.5167263177339881E-2</v>
      </c>
      <c r="BQ1060" s="374">
        <v>3.0005754302117337E-2</v>
      </c>
      <c r="BR1060" s="354">
        <v>56.55</v>
      </c>
      <c r="BS1060" s="354">
        <v>332.88</v>
      </c>
      <c r="BT1060" s="354">
        <v>176.4</v>
      </c>
      <c r="BU1060" s="354">
        <v>1837.41</v>
      </c>
      <c r="BV1060" s="354">
        <v>-99.93</v>
      </c>
      <c r="BW1060" s="354">
        <v>40.479999999999997</v>
      </c>
      <c r="BX1060" s="354">
        <v>-7.64</v>
      </c>
      <c r="BY1060" s="354">
        <v>-7.64</v>
      </c>
      <c r="BZ1060" s="354">
        <v>-0.16194974222158129</v>
      </c>
      <c r="CA1060" s="354">
        <v>48.1</v>
      </c>
      <c r="CB1060" s="354">
        <v>0.57699462255007838</v>
      </c>
      <c r="CC1060" s="354">
        <v>15.693062404923021</v>
      </c>
      <c r="CD1060" s="354">
        <v>0.93</v>
      </c>
      <c r="CE1060" s="354">
        <v>1.54</v>
      </c>
      <c r="CF1060" s="354">
        <v>1.24</v>
      </c>
      <c r="CG1060" s="354">
        <v>0.79</v>
      </c>
      <c r="CH1060" s="353" t="s">
        <v>100</v>
      </c>
      <c r="CI1060" s="355">
        <v>1983.68</v>
      </c>
    </row>
    <row r="1061" spans="1:87" ht="13.5" thickBot="1">
      <c r="A1061" s="353" t="s">
        <v>2348</v>
      </c>
      <c r="B1061" s="353" t="s">
        <v>2349</v>
      </c>
      <c r="C1061" s="353" t="s">
        <v>96</v>
      </c>
      <c r="D1061" s="353" t="s">
        <v>97</v>
      </c>
      <c r="E1061" s="353" t="s">
        <v>2350</v>
      </c>
      <c r="F1061" s="353" t="s">
        <v>105</v>
      </c>
      <c r="G1061" s="353">
        <v>12</v>
      </c>
      <c r="H1061" s="353">
        <v>202112</v>
      </c>
      <c r="I1061" s="353">
        <v>20221027</v>
      </c>
      <c r="J1061" s="353">
        <v>20230214</v>
      </c>
      <c r="K1061" s="354">
        <v>3587.01</v>
      </c>
      <c r="L1061" s="354">
        <v>72.44</v>
      </c>
      <c r="M1061" s="354">
        <v>50</v>
      </c>
      <c r="N1061" s="354">
        <v>1.37</v>
      </c>
      <c r="O1061" s="354">
        <v>1.31</v>
      </c>
      <c r="P1061" s="354">
        <v>1.32</v>
      </c>
      <c r="Q1061" s="354">
        <v>0.95</v>
      </c>
      <c r="R1061" s="354">
        <v>3.05</v>
      </c>
      <c r="S1061" s="354">
        <v>1.59</v>
      </c>
      <c r="T1061" s="354">
        <v>7.1</v>
      </c>
      <c r="U1061" s="354">
        <v>5.17</v>
      </c>
      <c r="V1061" s="354">
        <v>3.74</v>
      </c>
      <c r="W1061" s="354">
        <v>5.27</v>
      </c>
      <c r="X1061" s="354">
        <v>4.34</v>
      </c>
      <c r="Y1061" s="374">
        <f t="shared" si="36"/>
        <v>0.40909090909090895</v>
      </c>
      <c r="Z1061" s="374">
        <f t="shared" si="37"/>
        <v>-0.17647058823529405</v>
      </c>
      <c r="AA1061" s="354">
        <v>25.66</v>
      </c>
      <c r="AB1061" s="354"/>
      <c r="AC1061" s="354">
        <v>14.01</v>
      </c>
      <c r="AD1061" s="354">
        <v>13.75</v>
      </c>
      <c r="AE1061" s="354">
        <v>16.7</v>
      </c>
      <c r="AF1061" s="354"/>
      <c r="AG1061" s="354">
        <v>19.677073268921095</v>
      </c>
      <c r="AH1061" s="354">
        <v>4.1034017713365536</v>
      </c>
      <c r="AI1061" s="354">
        <v>3.6567028985507246</v>
      </c>
      <c r="AJ1061" s="354">
        <v>3.3921497584541065</v>
      </c>
      <c r="AK1061" s="354">
        <v>19.468357691354967</v>
      </c>
      <c r="AL1061" s="354">
        <v>13.82</v>
      </c>
      <c r="AM1061" s="354">
        <v>2.29</v>
      </c>
      <c r="AN1061" s="354">
        <v>3.67</v>
      </c>
      <c r="AO1061" s="354">
        <v>3.6179160908264172</v>
      </c>
      <c r="AP1061" s="354">
        <v>12.1073252223447</v>
      </c>
      <c r="AQ1061" s="354">
        <v>19.468357691354967</v>
      </c>
      <c r="AR1061" s="354">
        <v>20.986691351870977</v>
      </c>
      <c r="AS1061" s="354">
        <v>0</v>
      </c>
      <c r="AT1061" s="354">
        <v>31.69</v>
      </c>
      <c r="AU1061" s="354">
        <v>34.15</v>
      </c>
      <c r="AV1061" s="354">
        <v>41.76</v>
      </c>
      <c r="AW1061" s="354">
        <v>788.9</v>
      </c>
      <c r="AX1061" s="354">
        <v>1001.9</v>
      </c>
      <c r="AY1061" s="374">
        <v>0.81923268038810582</v>
      </c>
      <c r="AZ1061" s="374">
        <v>15.2434554973822</v>
      </c>
      <c r="BA1061" s="374">
        <v>6.2899068015070396</v>
      </c>
      <c r="BB1061" s="374">
        <v>9.5000000000000018</v>
      </c>
      <c r="BC1061" s="374">
        <v>6.2899068015070396</v>
      </c>
      <c r="BD1061" s="354">
        <v>17.239999999999998</v>
      </c>
      <c r="BE1061" s="374">
        <v>0.13926279218941376</v>
      </c>
      <c r="BF1061" s="374">
        <v>0.114028841566043</v>
      </c>
      <c r="BG1061" s="354">
        <v>17.239999999999998</v>
      </c>
      <c r="BH1061" s="354">
        <v>12.63</v>
      </c>
      <c r="BI1061" s="354">
        <v>14.93</v>
      </c>
      <c r="BJ1061" s="354">
        <v>10.78</v>
      </c>
      <c r="BK1061" s="374">
        <v>-7.2347452728924122E-2</v>
      </c>
      <c r="BL1061" s="374">
        <v>-1.3444740306703343E-2</v>
      </c>
      <c r="BM1061" s="354">
        <v>0</v>
      </c>
      <c r="BN1061" s="354">
        <v>0</v>
      </c>
      <c r="BO1061" s="374">
        <v>0</v>
      </c>
      <c r="BP1061" s="374">
        <v>5.7640142875917309E-2</v>
      </c>
      <c r="BQ1061" s="374">
        <v>4.7649245096981409E-2</v>
      </c>
      <c r="BR1061" s="354">
        <v>155.68</v>
      </c>
      <c r="BS1061" s="354">
        <v>221.88</v>
      </c>
      <c r="BT1061" s="354">
        <v>258.36</v>
      </c>
      <c r="BU1061" s="354" t="s">
        <v>100</v>
      </c>
      <c r="BV1061" s="354">
        <v>142.35</v>
      </c>
      <c r="BW1061" s="354">
        <v>358.82</v>
      </c>
      <c r="BX1061" s="354">
        <v>20.85</v>
      </c>
      <c r="BY1061" s="354">
        <v>26.43</v>
      </c>
      <c r="BZ1061" s="354">
        <v>79.97054648687012</v>
      </c>
      <c r="CA1061" s="354">
        <v>0</v>
      </c>
      <c r="CB1061" s="354">
        <v>0.12215965503334608</v>
      </c>
      <c r="CC1061" s="354">
        <v>0</v>
      </c>
      <c r="CD1061" s="354">
        <v>0</v>
      </c>
      <c r="CE1061" s="354">
        <v>6.62</v>
      </c>
      <c r="CF1061" s="354">
        <v>4.5599999999999996</v>
      </c>
      <c r="CG1061" s="354">
        <v>3.42</v>
      </c>
      <c r="CH1061" s="353" t="s">
        <v>100</v>
      </c>
      <c r="CI1061" s="355">
        <v>1426.06</v>
      </c>
    </row>
    <row r="1062" spans="1:87" ht="13.5" thickBot="1">
      <c r="A1062" s="353" t="s">
        <v>2351</v>
      </c>
      <c r="B1062" s="353" t="s">
        <v>2352</v>
      </c>
      <c r="C1062" s="353" t="s">
        <v>108</v>
      </c>
      <c r="D1062" s="353" t="s">
        <v>129</v>
      </c>
      <c r="E1062" s="353" t="s">
        <v>819</v>
      </c>
      <c r="F1062" s="353" t="s">
        <v>105</v>
      </c>
      <c r="G1062" s="353">
        <v>12</v>
      </c>
      <c r="H1062" s="353">
        <v>202112</v>
      </c>
      <c r="I1062" s="353">
        <v>20221027</v>
      </c>
      <c r="J1062" s="353">
        <v>20230222</v>
      </c>
      <c r="K1062" s="354">
        <v>5487.95</v>
      </c>
      <c r="L1062" s="354">
        <v>30.17</v>
      </c>
      <c r="M1062" s="354">
        <v>182</v>
      </c>
      <c r="N1062" s="354">
        <v>1.19</v>
      </c>
      <c r="O1062" s="354">
        <v>0.21</v>
      </c>
      <c r="P1062" s="354">
        <v>0.22</v>
      </c>
      <c r="Q1062" s="354">
        <v>0.2</v>
      </c>
      <c r="R1062" s="354">
        <v>0</v>
      </c>
      <c r="S1062" s="354">
        <v>-13.64</v>
      </c>
      <c r="T1062" s="354">
        <v>4.28</v>
      </c>
      <c r="U1062" s="354">
        <v>0.81</v>
      </c>
      <c r="V1062" s="354">
        <v>0.6</v>
      </c>
      <c r="W1062" s="354">
        <v>0.79</v>
      </c>
      <c r="X1062" s="354">
        <v>0.92</v>
      </c>
      <c r="Y1062" s="374">
        <f t="shared" si="36"/>
        <v>0.31666666666666687</v>
      </c>
      <c r="Z1062" s="374">
        <f t="shared" si="37"/>
        <v>0.16455696202531644</v>
      </c>
      <c r="AA1062" s="354"/>
      <c r="AB1062" s="354">
        <v>13.64</v>
      </c>
      <c r="AC1062" s="354">
        <v>37.25</v>
      </c>
      <c r="AD1062" s="354">
        <v>38.380000000000003</v>
      </c>
      <c r="AE1062" s="354">
        <v>32.65</v>
      </c>
      <c r="AF1062" s="354">
        <v>2.81</v>
      </c>
      <c r="AG1062" s="354">
        <v>21.138285940489546</v>
      </c>
      <c r="AH1062" s="354">
        <v>0.98136174704756884</v>
      </c>
      <c r="AI1062" s="354">
        <v>1.591135009126696</v>
      </c>
      <c r="AJ1062" s="354">
        <v>1.4207022058014998</v>
      </c>
      <c r="AK1062" s="354">
        <v>18.72876897879075</v>
      </c>
      <c r="AL1062" s="354">
        <v>29.61</v>
      </c>
      <c r="AM1062" s="354">
        <v>4.0999999999999996</v>
      </c>
      <c r="AN1062" s="354">
        <v>1.43</v>
      </c>
      <c r="AO1062" s="354">
        <v>1.643916273659745</v>
      </c>
      <c r="AP1062" s="354">
        <v>20.590611653173919</v>
      </c>
      <c r="AQ1062" s="354">
        <v>21.839486942039105</v>
      </c>
      <c r="AR1062" s="354">
        <v>24.459434294493484</v>
      </c>
      <c r="AS1062" s="354">
        <v>1.4045655472718876</v>
      </c>
      <c r="AT1062" s="354">
        <v>7.35</v>
      </c>
      <c r="AU1062" s="354">
        <v>54.65</v>
      </c>
      <c r="AV1062" s="354">
        <v>13.39</v>
      </c>
      <c r="AW1062" s="354">
        <v>3438.64</v>
      </c>
      <c r="AX1062" s="354">
        <v>3941.9</v>
      </c>
      <c r="AY1062" s="374">
        <v>0.133887971087611</v>
      </c>
      <c r="AZ1062" s="374">
        <v>18.32268449727588</v>
      </c>
      <c r="BA1062" s="374">
        <v>0.72309150828405033</v>
      </c>
      <c r="BB1062" s="374">
        <v>20.5</v>
      </c>
      <c r="BC1062" s="374">
        <v>0.72309150828405033</v>
      </c>
      <c r="BD1062" s="354">
        <v>11.8</v>
      </c>
      <c r="BE1062" s="374">
        <v>9.3631395279157578E-2</v>
      </c>
      <c r="BF1062" s="374">
        <v>6.6091509269784618E-2</v>
      </c>
      <c r="BG1062" s="354">
        <v>6.4</v>
      </c>
      <c r="BH1062" s="354">
        <v>-2.58</v>
      </c>
      <c r="BI1062" s="354">
        <v>5.05</v>
      </c>
      <c r="BJ1062" s="354">
        <v>-2.0699999999999998</v>
      </c>
      <c r="BK1062" s="374">
        <v>-0.10711397986192216</v>
      </c>
      <c r="BL1062" s="374">
        <v>-8.0627541800226601E-3</v>
      </c>
      <c r="BM1062" s="354">
        <v>0</v>
      </c>
      <c r="BN1062" s="354">
        <v>0</v>
      </c>
      <c r="BO1062" s="374">
        <v>0</v>
      </c>
      <c r="BP1062" s="374">
        <v>3.293160224991841E-2</v>
      </c>
      <c r="BQ1062" s="374">
        <v>4.7674570664479859E-2</v>
      </c>
      <c r="BR1062" s="354">
        <v>183.5</v>
      </c>
      <c r="BS1062" s="354">
        <v>257.3</v>
      </c>
      <c r="BT1062" s="354">
        <v>183.3</v>
      </c>
      <c r="BU1062" s="354">
        <v>1059.9000000000001</v>
      </c>
      <c r="BV1062" s="354">
        <v>139.9</v>
      </c>
      <c r="BW1062" s="354">
        <v>1832.27</v>
      </c>
      <c r="BX1062" s="354">
        <v>4.6399999999999997</v>
      </c>
      <c r="BY1062" s="354">
        <v>3.85</v>
      </c>
      <c r="BZ1062" s="354">
        <v>4.3684279656246483</v>
      </c>
      <c r="CA1062" s="354">
        <v>44.18</v>
      </c>
      <c r="CB1062" s="354">
        <v>0.56484850141364407</v>
      </c>
      <c r="CC1062" s="354">
        <v>2.9328338030004399</v>
      </c>
      <c r="CD1062" s="354">
        <v>0.79</v>
      </c>
      <c r="CE1062" s="354">
        <v>1.62</v>
      </c>
      <c r="CF1062" s="354">
        <v>1.1499999999999999</v>
      </c>
      <c r="CG1062" s="354">
        <v>0.41</v>
      </c>
      <c r="CH1062" s="353" t="s">
        <v>100</v>
      </c>
      <c r="CI1062" s="355">
        <v>1175.8900000000001</v>
      </c>
    </row>
    <row r="1063" spans="1:87" ht="13.5" thickBot="1">
      <c r="A1063" s="353" t="s">
        <v>2353</v>
      </c>
      <c r="B1063" s="353" t="s">
        <v>2354</v>
      </c>
      <c r="C1063" s="353" t="s">
        <v>96</v>
      </c>
      <c r="D1063" s="353" t="s">
        <v>116</v>
      </c>
      <c r="E1063" s="353" t="s">
        <v>159</v>
      </c>
      <c r="F1063" s="353" t="s">
        <v>105</v>
      </c>
      <c r="G1063" s="353">
        <v>12</v>
      </c>
      <c r="H1063" s="353">
        <v>202112</v>
      </c>
      <c r="I1063" s="353">
        <v>20221102</v>
      </c>
      <c r="J1063" s="353">
        <v>20230222</v>
      </c>
      <c r="K1063" s="354">
        <v>4928.32</v>
      </c>
      <c r="L1063" s="354">
        <v>87.93</v>
      </c>
      <c r="M1063" s="354">
        <v>56</v>
      </c>
      <c r="N1063" s="354">
        <v>0.49</v>
      </c>
      <c r="O1063" s="354">
        <v>0.25</v>
      </c>
      <c r="P1063" s="354">
        <v>0.48</v>
      </c>
      <c r="Q1063" s="354">
        <v>0.56000000000000005</v>
      </c>
      <c r="R1063" s="354">
        <v>32</v>
      </c>
      <c r="S1063" s="354">
        <v>4.76</v>
      </c>
      <c r="T1063" s="354">
        <v>18.57</v>
      </c>
      <c r="U1063" s="354">
        <v>1.31</v>
      </c>
      <c r="V1063" s="354">
        <v>1.26</v>
      </c>
      <c r="W1063" s="354">
        <v>1.35</v>
      </c>
      <c r="X1063" s="354">
        <v>1.9</v>
      </c>
      <c r="Y1063" s="374">
        <f t="shared" si="36"/>
        <v>7.1428571428571397E-2</v>
      </c>
      <c r="Z1063" s="374">
        <f t="shared" si="37"/>
        <v>0.40740740740740722</v>
      </c>
      <c r="AA1063" s="354">
        <v>-13.99</v>
      </c>
      <c r="AB1063" s="354">
        <v>11</v>
      </c>
      <c r="AC1063" s="354">
        <v>67.12</v>
      </c>
      <c r="AD1063" s="354">
        <v>65.040000000000006</v>
      </c>
      <c r="AE1063" s="354">
        <v>46.16</v>
      </c>
      <c r="AF1063" s="354">
        <v>5.91</v>
      </c>
      <c r="AG1063" s="354">
        <v>12.851336631011268</v>
      </c>
      <c r="AH1063" s="354">
        <v>1.1911819853925962</v>
      </c>
      <c r="AI1063" s="354">
        <v>5.7193521312880584</v>
      </c>
      <c r="AJ1063" s="354">
        <v>-3.9098733905962608</v>
      </c>
      <c r="AK1063" s="354">
        <v>14.912528209867681</v>
      </c>
      <c r="AL1063" s="354">
        <v>18.829999999999998</v>
      </c>
      <c r="AM1063" s="354">
        <v>2.4700000000000002</v>
      </c>
      <c r="AN1063" s="354">
        <v>6.85</v>
      </c>
      <c r="AO1063" s="354">
        <v>9.2522485694673335</v>
      </c>
      <c r="AP1063" s="354">
        <v>18.386004997929035</v>
      </c>
      <c r="AQ1063" s="354">
        <v>20.789725519704756</v>
      </c>
      <c r="AR1063" s="354">
        <v>-30.411153784671317</v>
      </c>
      <c r="AS1063" s="354">
        <v>2.7613528813014518</v>
      </c>
      <c r="AT1063" s="354">
        <v>35.619999999999997</v>
      </c>
      <c r="AU1063" s="354">
        <v>-0.83</v>
      </c>
      <c r="AV1063" s="354">
        <v>-5.99</v>
      </c>
      <c r="AW1063" s="354">
        <v>663.08</v>
      </c>
      <c r="AX1063" s="354">
        <v>726.41</v>
      </c>
      <c r="AY1063" s="374">
        <v>-5.9911362147724086E-2</v>
      </c>
      <c r="AZ1063" s="374">
        <v>-0.2734038569556263</v>
      </c>
      <c r="BA1063" s="374">
        <v>-0.20866022157532485</v>
      </c>
      <c r="BB1063" s="374">
        <v>-0.33132530120481918</v>
      </c>
      <c r="BC1063" s="374">
        <v>-0.20866022157532485</v>
      </c>
      <c r="BD1063" s="354">
        <v>3.69</v>
      </c>
      <c r="BE1063" s="374">
        <v>4.273061331924384E-2</v>
      </c>
      <c r="BF1063" s="374">
        <v>1.5937205903539586E-2</v>
      </c>
      <c r="BG1063" s="354">
        <v>2.14</v>
      </c>
      <c r="BH1063" s="354">
        <v>3.48</v>
      </c>
      <c r="BI1063" s="354">
        <v>1.65</v>
      </c>
      <c r="BJ1063" s="354">
        <v>2.81</v>
      </c>
      <c r="BK1063" s="374">
        <v>-1.6836217286232589</v>
      </c>
      <c r="BL1063" s="374">
        <v>-0.74927813334593185</v>
      </c>
      <c r="BM1063" s="354">
        <v>0.55000000000000004</v>
      </c>
      <c r="BN1063" s="354">
        <v>0.67</v>
      </c>
      <c r="BO1063" s="374">
        <v>0.40296109736901281</v>
      </c>
      <c r="BP1063" s="374">
        <v>1.3966256130760888E-2</v>
      </c>
      <c r="BQ1063" s="374">
        <v>-4.5842107991514371E-2</v>
      </c>
      <c r="BR1063" s="354">
        <v>186.21</v>
      </c>
      <c r="BS1063" s="354">
        <v>369.18</v>
      </c>
      <c r="BT1063" s="354">
        <v>261.57</v>
      </c>
      <c r="BU1063" s="354">
        <v>1284.3599999999999</v>
      </c>
      <c r="BV1063" s="354">
        <v>62.09</v>
      </c>
      <c r="BW1063" s="354">
        <v>-27.34</v>
      </c>
      <c r="BX1063" s="354">
        <v>9.27</v>
      </c>
      <c r="BY1063" s="354">
        <v>10.24</v>
      </c>
      <c r="BZ1063" s="354">
        <v>2.0468692321889996</v>
      </c>
      <c r="CA1063" s="354">
        <v>44.59</v>
      </c>
      <c r="CB1063" s="354">
        <v>0.55780853308331846</v>
      </c>
      <c r="CC1063" s="354">
        <v>5.1976722352616322</v>
      </c>
      <c r="CD1063" s="354">
        <v>0.8</v>
      </c>
      <c r="CE1063" s="354">
        <v>1.28</v>
      </c>
      <c r="CF1063" s="354">
        <v>1.05</v>
      </c>
      <c r="CG1063" s="354">
        <v>0.79</v>
      </c>
      <c r="CH1063" s="353" t="s">
        <v>100</v>
      </c>
      <c r="CI1063" s="355">
        <v>1998.46</v>
      </c>
    </row>
    <row r="1064" spans="1:87" ht="13.5" thickBot="1">
      <c r="A1064" s="353" t="s">
        <v>2355</v>
      </c>
      <c r="B1064" s="353" t="s">
        <v>2356</v>
      </c>
      <c r="C1064" s="353" t="s">
        <v>96</v>
      </c>
      <c r="D1064" s="353" t="s">
        <v>97</v>
      </c>
      <c r="E1064" s="353" t="s">
        <v>347</v>
      </c>
      <c r="F1064" s="353" t="s">
        <v>105</v>
      </c>
      <c r="G1064" s="353">
        <v>12</v>
      </c>
      <c r="H1064" s="353">
        <v>202112</v>
      </c>
      <c r="I1064" s="353">
        <v>20220217</v>
      </c>
      <c r="J1064" s="353"/>
      <c r="K1064" s="354">
        <v>26029.57</v>
      </c>
      <c r="L1064" s="354">
        <v>9.7899999999999991</v>
      </c>
      <c r="M1064" s="354">
        <v>2659</v>
      </c>
      <c r="N1064" s="354">
        <v>0.24</v>
      </c>
      <c r="O1064" s="354">
        <v>0</v>
      </c>
      <c r="P1064" s="354"/>
      <c r="Q1064" s="354"/>
      <c r="R1064" s="354"/>
      <c r="S1064" s="354"/>
      <c r="T1064" s="354"/>
      <c r="U1064" s="354"/>
      <c r="V1064" s="354">
        <v>-0.47</v>
      </c>
      <c r="W1064" s="354">
        <v>1.1599999999999999</v>
      </c>
      <c r="X1064" s="354">
        <v>1.1399999999999999</v>
      </c>
      <c r="Y1064" s="374">
        <f t="shared" si="36"/>
        <v>-3.4680851063829787</v>
      </c>
      <c r="Z1064" s="374">
        <f t="shared" si="37"/>
        <v>-1.7241379310344862E-2</v>
      </c>
      <c r="AA1064" s="354"/>
      <c r="AB1064" s="354"/>
      <c r="AC1064" s="354"/>
      <c r="AD1064" s="354">
        <v>8.44</v>
      </c>
      <c r="AE1064" s="354">
        <v>8.56</v>
      </c>
      <c r="AF1064" s="354"/>
      <c r="AG1064" s="354">
        <v>8.0828834124495028</v>
      </c>
      <c r="AH1064" s="354">
        <v>0.92206443848666919</v>
      </c>
      <c r="AI1064" s="354">
        <v>0</v>
      </c>
      <c r="AJ1064" s="354">
        <v>0</v>
      </c>
      <c r="AK1064" s="354">
        <v>0</v>
      </c>
      <c r="AL1064" s="354">
        <v>1.9</v>
      </c>
      <c r="AM1064" s="354">
        <v>0.68</v>
      </c>
      <c r="AN1064" s="354"/>
      <c r="AO1064" s="354">
        <v>2.9432362819209841</v>
      </c>
      <c r="AP1064" s="354">
        <v>11.035178076707467</v>
      </c>
      <c r="AQ1064" s="354">
        <v>0</v>
      </c>
      <c r="AR1064" s="354">
        <v>0</v>
      </c>
      <c r="AS1064" s="354">
        <v>5.2834177593087235</v>
      </c>
      <c r="AT1064" s="354">
        <v>14.33</v>
      </c>
      <c r="AU1064" s="354"/>
      <c r="AV1064" s="354">
        <v>4.21</v>
      </c>
      <c r="AW1064" s="354">
        <v>50311.18</v>
      </c>
      <c r="AX1064" s="354">
        <v>42555.23</v>
      </c>
      <c r="AY1064" s="374">
        <v>5.9616749467707592E-3</v>
      </c>
      <c r="AZ1064" s="374">
        <v>-0.95167980091248439</v>
      </c>
      <c r="BA1064" s="374">
        <v>-0.54337982249592465</v>
      </c>
      <c r="BB1064" s="374">
        <v>-0.99824941860465122</v>
      </c>
      <c r="BC1064" s="374">
        <v>-0.54337982249592465</v>
      </c>
      <c r="BD1064" s="354"/>
      <c r="BE1064" s="374">
        <v>3.455992043759324E-2</v>
      </c>
      <c r="BF1064" s="374">
        <v>2.5325896280423112E-2</v>
      </c>
      <c r="BG1064" s="354"/>
      <c r="BH1064" s="354"/>
      <c r="BI1064" s="354"/>
      <c r="BJ1064" s="354"/>
      <c r="BK1064" s="374">
        <v>0</v>
      </c>
      <c r="BL1064" s="374">
        <v>-0.20217648450437661</v>
      </c>
      <c r="BM1064" s="354">
        <v>4.84</v>
      </c>
      <c r="BN1064" s="354">
        <v>4.6399999999999997</v>
      </c>
      <c r="BO1064" s="374">
        <v>0.5189984344103068</v>
      </c>
      <c r="BP1064" s="374">
        <v>0.11114566519848952</v>
      </c>
      <c r="BQ1064" s="374">
        <v>0</v>
      </c>
      <c r="BR1064" s="354">
        <v>2201.75</v>
      </c>
      <c r="BS1064" s="354">
        <v>12422.55</v>
      </c>
      <c r="BT1064" s="354">
        <v>13690.57</v>
      </c>
      <c r="BU1064" s="354">
        <v>38027.199999999997</v>
      </c>
      <c r="BV1064" s="354">
        <v>275.66000000000003</v>
      </c>
      <c r="BW1064" s="354">
        <v>-95</v>
      </c>
      <c r="BX1064" s="354"/>
      <c r="BY1064" s="354"/>
      <c r="BZ1064" s="354">
        <v>-4.4768263943440694</v>
      </c>
      <c r="CA1064" s="354">
        <v>48.28</v>
      </c>
      <c r="CB1064" s="354">
        <v>0.67401655089536883</v>
      </c>
      <c r="CC1064" s="354">
        <v>6.5078942700017741</v>
      </c>
      <c r="CD1064" s="354">
        <v>0.93</v>
      </c>
      <c r="CE1064" s="354">
        <v>0.97</v>
      </c>
      <c r="CF1064" s="354">
        <v>0.91</v>
      </c>
      <c r="CG1064" s="354">
        <v>0.65</v>
      </c>
      <c r="CH1064" s="353" t="s">
        <v>100</v>
      </c>
      <c r="CI1064" s="355">
        <v>41835.599999999999</v>
      </c>
    </row>
    <row r="1065" spans="1:87" ht="13.5" thickBot="1">
      <c r="A1065" s="353" t="s">
        <v>2357</v>
      </c>
      <c r="B1065" s="353" t="s">
        <v>2358</v>
      </c>
      <c r="C1065" s="353" t="s">
        <v>108</v>
      </c>
      <c r="D1065" s="353" t="s">
        <v>143</v>
      </c>
      <c r="E1065" s="353" t="s">
        <v>772</v>
      </c>
      <c r="F1065" s="353" t="s">
        <v>99</v>
      </c>
      <c r="G1065" s="353">
        <v>12</v>
      </c>
      <c r="H1065" s="353">
        <v>202112</v>
      </c>
      <c r="I1065" s="353">
        <v>20221027</v>
      </c>
      <c r="J1065" s="353">
        <v>20230223</v>
      </c>
      <c r="K1065" s="354">
        <v>51877.29</v>
      </c>
      <c r="L1065" s="354">
        <v>36.630000000000003</v>
      </c>
      <c r="M1065" s="354">
        <v>1416</v>
      </c>
      <c r="N1065" s="354">
        <v>0.62</v>
      </c>
      <c r="O1065" s="354">
        <v>0.46</v>
      </c>
      <c r="P1065" s="354">
        <v>0.51</v>
      </c>
      <c r="Q1065" s="354">
        <v>0.38</v>
      </c>
      <c r="R1065" s="354">
        <v>0</v>
      </c>
      <c r="S1065" s="354">
        <v>0</v>
      </c>
      <c r="T1065" s="354">
        <v>0</v>
      </c>
      <c r="U1065" s="354">
        <v>1.63</v>
      </c>
      <c r="V1065" s="354">
        <v>1.6</v>
      </c>
      <c r="W1065" s="354">
        <v>1.69</v>
      </c>
      <c r="X1065" s="354">
        <v>1.85</v>
      </c>
      <c r="Y1065" s="374">
        <f t="shared" si="36"/>
        <v>5.6249999999999911E-2</v>
      </c>
      <c r="Z1065" s="374">
        <f t="shared" si="37"/>
        <v>9.4674556213017791E-2</v>
      </c>
      <c r="AA1065" s="354">
        <v>-14.47</v>
      </c>
      <c r="AB1065" s="354">
        <v>7</v>
      </c>
      <c r="AC1065" s="354">
        <v>22.47</v>
      </c>
      <c r="AD1065" s="354">
        <v>21.66</v>
      </c>
      <c r="AE1065" s="354">
        <v>19.829999999999998</v>
      </c>
      <c r="AF1065" s="354">
        <v>3.09</v>
      </c>
      <c r="AG1065" s="354">
        <v>9.6356189534637409</v>
      </c>
      <c r="AH1065" s="354">
        <v>1.2894569592542899</v>
      </c>
      <c r="AI1065" s="354">
        <v>2.1460348845420523</v>
      </c>
      <c r="AJ1065" s="354">
        <v>1.8791045830096744</v>
      </c>
      <c r="AK1065" s="354">
        <v>16.807741691345836</v>
      </c>
      <c r="AL1065" s="354">
        <v>17.38</v>
      </c>
      <c r="AM1065" s="354">
        <v>2.0699999999999998</v>
      </c>
      <c r="AN1065" s="354">
        <v>3.8</v>
      </c>
      <c r="AO1065" s="354">
        <v>4.6379426163429827</v>
      </c>
      <c r="AP1065" s="354">
        <v>17.22033387755102</v>
      </c>
      <c r="AQ1065" s="354">
        <v>20.824194471865745</v>
      </c>
      <c r="AR1065" s="354">
        <v>23.782310033821872</v>
      </c>
      <c r="AS1065" s="354">
        <v>0.65320245745356964</v>
      </c>
      <c r="AT1065" s="354">
        <v>17.72</v>
      </c>
      <c r="AU1065" s="354">
        <v>13.34</v>
      </c>
      <c r="AV1065" s="354">
        <v>9.17</v>
      </c>
      <c r="AW1065" s="354">
        <v>12683</v>
      </c>
      <c r="AX1065" s="354">
        <v>14047.66</v>
      </c>
      <c r="AY1065" s="374">
        <v>9.1668101222241366E-2</v>
      </c>
      <c r="AZ1065" s="374">
        <v>0.61962264150943391</v>
      </c>
      <c r="BA1065" s="374">
        <v>0.16693548387096774</v>
      </c>
      <c r="BB1065" s="374">
        <v>0.61702127659574479</v>
      </c>
      <c r="BC1065" s="374">
        <v>0.16693548387096774</v>
      </c>
      <c r="BD1065" s="354">
        <v>9.1999999999999993</v>
      </c>
      <c r="BE1065" s="374">
        <v>6.0103603501707875E-2</v>
      </c>
      <c r="BF1065" s="374">
        <v>6.4887530649230654E-2</v>
      </c>
      <c r="BG1065" s="354">
        <v>6.31</v>
      </c>
      <c r="BH1065" s="354">
        <v>6.91</v>
      </c>
      <c r="BI1065" s="354">
        <v>4.54</v>
      </c>
      <c r="BJ1065" s="354">
        <v>4.97</v>
      </c>
      <c r="BK1065" s="374">
        <v>-0.12438302073050346</v>
      </c>
      <c r="BL1065" s="374">
        <v>-2.7702455111762551E-2</v>
      </c>
      <c r="BM1065" s="354">
        <v>2.1800000000000002</v>
      </c>
      <c r="BN1065" s="354">
        <v>2.36</v>
      </c>
      <c r="BO1065" s="374">
        <v>0.59210972070098578</v>
      </c>
      <c r="BP1065" s="374">
        <v>3.5748737434274744E-2</v>
      </c>
      <c r="BQ1065" s="374">
        <v>5.2096051649838493E-2</v>
      </c>
      <c r="BR1065" s="354">
        <v>3298</v>
      </c>
      <c r="BS1065" s="354">
        <v>4006</v>
      </c>
      <c r="BT1065" s="354">
        <v>2988</v>
      </c>
      <c r="BU1065" s="354">
        <v>11578</v>
      </c>
      <c r="BV1065" s="354">
        <v>2146</v>
      </c>
      <c r="BW1065" s="354">
        <v>61.96</v>
      </c>
      <c r="BX1065" s="354">
        <v>13.38</v>
      </c>
      <c r="BY1065" s="354">
        <v>17.02</v>
      </c>
      <c r="BZ1065" s="354">
        <v>3.8563134978229319</v>
      </c>
      <c r="CA1065" s="354">
        <v>31.53</v>
      </c>
      <c r="CB1065" s="354">
        <v>0.51203343701399684</v>
      </c>
      <c r="CC1065" s="354">
        <v>3.3213605442176872</v>
      </c>
      <c r="CD1065" s="354">
        <v>0.46</v>
      </c>
      <c r="CE1065" s="354">
        <v>0.6</v>
      </c>
      <c r="CF1065" s="354">
        <v>0.33</v>
      </c>
      <c r="CG1065" s="354">
        <v>0.16</v>
      </c>
      <c r="CH1065" s="353" t="s">
        <v>100</v>
      </c>
      <c r="CI1065" s="355">
        <v>24972</v>
      </c>
    </row>
    <row r="1066" spans="1:87" ht="13.5" thickBot="1">
      <c r="A1066" s="353" t="s">
        <v>2359</v>
      </c>
      <c r="B1066" s="353" t="s">
        <v>2360</v>
      </c>
      <c r="C1066" s="353" t="s">
        <v>96</v>
      </c>
      <c r="D1066" s="353" t="s">
        <v>97</v>
      </c>
      <c r="E1066" s="353" t="s">
        <v>185</v>
      </c>
      <c r="F1066" s="353" t="s">
        <v>99</v>
      </c>
      <c r="G1066" s="353">
        <v>5</v>
      </c>
      <c r="H1066" s="353">
        <v>202205</v>
      </c>
      <c r="I1066" s="353">
        <v>20221212</v>
      </c>
      <c r="J1066" s="353">
        <v>20221212</v>
      </c>
      <c r="K1066" s="354">
        <v>215888.97</v>
      </c>
      <c r="L1066" s="354">
        <v>80.069999999999993</v>
      </c>
      <c r="M1066" s="354">
        <v>2696</v>
      </c>
      <c r="N1066" s="354">
        <v>1.03</v>
      </c>
      <c r="O1066" s="354">
        <v>1.17</v>
      </c>
      <c r="P1066" s="354">
        <v>1.25</v>
      </c>
      <c r="Q1066" s="354">
        <v>2.25</v>
      </c>
      <c r="R1066" s="354">
        <v>3.42</v>
      </c>
      <c r="S1066" s="354">
        <v>-3.74</v>
      </c>
      <c r="T1066" s="354">
        <v>1.96</v>
      </c>
      <c r="U1066" s="354">
        <v>4.01</v>
      </c>
      <c r="V1066" s="354">
        <v>4.76</v>
      </c>
      <c r="W1066" s="354">
        <v>4.28</v>
      </c>
      <c r="X1066" s="354">
        <v>5.43</v>
      </c>
      <c r="Y1066" s="374">
        <f t="shared" si="36"/>
        <v>-0.10084033613445365</v>
      </c>
      <c r="Z1066" s="374">
        <f t="shared" si="37"/>
        <v>0.26869158878504651</v>
      </c>
      <c r="AA1066" s="354">
        <v>12.08</v>
      </c>
      <c r="AB1066" s="354">
        <v>8</v>
      </c>
      <c r="AC1066" s="354">
        <v>16.309999999999999</v>
      </c>
      <c r="AD1066" s="354">
        <v>18.690000000000001</v>
      </c>
      <c r="AE1066" s="354">
        <v>14.74</v>
      </c>
      <c r="AF1066" s="354">
        <v>2.34</v>
      </c>
      <c r="AG1066" s="354">
        <v>17.095732838589981</v>
      </c>
      <c r="AH1066" s="354">
        <v>3.2641929499072355</v>
      </c>
      <c r="AI1066" s="354">
        <v>5.5929499072356217</v>
      </c>
      <c r="AJ1066" s="354">
        <v>3.1150278293135436</v>
      </c>
      <c r="AK1066" s="354">
        <v>14.228627346911695</v>
      </c>
      <c r="AL1066" s="354">
        <v>14.62</v>
      </c>
      <c r="AM1066" s="354"/>
      <c r="AN1066" s="354">
        <v>4.6900000000000004</v>
      </c>
      <c r="AO1066" s="354">
        <v>6.4804571006880387</v>
      </c>
      <c r="AP1066" s="354">
        <v>16.728714701927387</v>
      </c>
      <c r="AQ1066" s="354">
        <v>19.808538446228351</v>
      </c>
      <c r="AR1066" s="354">
        <v>35.565705777248361</v>
      </c>
      <c r="AS1066" s="354">
        <v>2.7272727272727271</v>
      </c>
      <c r="AT1066" s="354">
        <v>-1.4</v>
      </c>
      <c r="AU1066" s="354">
        <v>1.62</v>
      </c>
      <c r="AV1066" s="354">
        <v>4.84</v>
      </c>
      <c r="AW1066" s="354">
        <v>42440</v>
      </c>
      <c r="AX1066" s="354">
        <v>49764.78</v>
      </c>
      <c r="AY1066" s="374">
        <v>3.6116514794716906E-2</v>
      </c>
      <c r="AZ1066" s="374">
        <v>0.35629008386778488</v>
      </c>
      <c r="BA1066" s="374">
        <v>9.4775474956822106E-2</v>
      </c>
      <c r="BB1066" s="374">
        <v>0.47784810126582272</v>
      </c>
      <c r="BC1066" s="374">
        <v>9.4775474956822106E-2</v>
      </c>
      <c r="BD1066" s="354">
        <v>-174.6</v>
      </c>
      <c r="BE1066" s="374">
        <v>0.13829503862356088</v>
      </c>
      <c r="BF1066" s="374">
        <v>7.5267805195249671E-2</v>
      </c>
      <c r="BG1066" s="354">
        <v>14.59</v>
      </c>
      <c r="BH1066" s="354">
        <v>15.34</v>
      </c>
      <c r="BI1066" s="354">
        <v>8.5</v>
      </c>
      <c r="BJ1066" s="354">
        <v>10.28</v>
      </c>
      <c r="BK1066" s="374">
        <v>-0.44304385324752871</v>
      </c>
      <c r="BL1066" s="374">
        <v>-0.14494389338658217</v>
      </c>
      <c r="BM1066" s="354">
        <v>1.6</v>
      </c>
      <c r="BN1066" s="354">
        <v>1.64</v>
      </c>
      <c r="BO1066" s="374">
        <v>0.39213368193702403</v>
      </c>
      <c r="BP1066" s="374">
        <v>4.1017755088052721E-2</v>
      </c>
      <c r="BQ1066" s="374">
        <v>3.9143350456314951E-2</v>
      </c>
      <c r="BR1066" s="354">
        <v>10404</v>
      </c>
      <c r="BS1066" s="354">
        <v>13526</v>
      </c>
      <c r="BT1066" s="354">
        <v>14595.92</v>
      </c>
      <c r="BU1066" s="354">
        <v>72110</v>
      </c>
      <c r="BV1066" s="354">
        <v>6717</v>
      </c>
      <c r="BW1066" s="354">
        <v>-51.13</v>
      </c>
      <c r="BX1066" s="354">
        <v>19.09</v>
      </c>
      <c r="BY1066" s="354">
        <v>21.98</v>
      </c>
      <c r="BZ1066" s="354">
        <v>4.6509621765096218</v>
      </c>
      <c r="CA1066" s="354"/>
      <c r="CB1066" s="354">
        <v>1.0293923047583464</v>
      </c>
      <c r="CC1066" s="354">
        <v>4.7123487225459435</v>
      </c>
      <c r="CD1066" s="354">
        <v>-21.5</v>
      </c>
      <c r="CE1066" s="354">
        <v>0.65</v>
      </c>
      <c r="CF1066" s="354">
        <v>1.62</v>
      </c>
      <c r="CG1066" s="354">
        <v>1.32</v>
      </c>
      <c r="CH1066" s="353" t="s">
        <v>100</v>
      </c>
      <c r="CI1066" s="355">
        <v>-5768</v>
      </c>
    </row>
    <row r="1067" spans="1:87" ht="13.5" thickBot="1">
      <c r="A1067" s="353" t="s">
        <v>2361</v>
      </c>
      <c r="B1067" s="353" t="s">
        <v>2362</v>
      </c>
      <c r="C1067" s="353" t="s">
        <v>96</v>
      </c>
      <c r="D1067" s="353" t="s">
        <v>123</v>
      </c>
      <c r="E1067" s="353" t="s">
        <v>180</v>
      </c>
      <c r="F1067" s="353" t="s">
        <v>105</v>
      </c>
      <c r="G1067" s="353">
        <v>12</v>
      </c>
      <c r="H1067" s="353">
        <v>202112</v>
      </c>
      <c r="I1067" s="353">
        <v>20221027</v>
      </c>
      <c r="J1067" s="353">
        <v>20230126</v>
      </c>
      <c r="K1067" s="354">
        <v>7202.87</v>
      </c>
      <c r="L1067" s="354">
        <v>23.67</v>
      </c>
      <c r="M1067" s="354">
        <v>304</v>
      </c>
      <c r="N1067" s="354">
        <v>0.81</v>
      </c>
      <c r="O1067" s="354">
        <v>0.56999999999999995</v>
      </c>
      <c r="P1067" s="354">
        <v>0.49</v>
      </c>
      <c r="Q1067" s="354">
        <v>0.45</v>
      </c>
      <c r="R1067" s="354">
        <v>19.3</v>
      </c>
      <c r="S1067" s="354">
        <v>15</v>
      </c>
      <c r="T1067" s="354">
        <v>12.06</v>
      </c>
      <c r="U1067" s="354">
        <v>2.88</v>
      </c>
      <c r="V1067" s="354">
        <v>2.9</v>
      </c>
      <c r="W1067" s="354">
        <v>2.5</v>
      </c>
      <c r="X1067" s="354">
        <v>2.1</v>
      </c>
      <c r="Y1067" s="374">
        <f t="shared" si="36"/>
        <v>-0.13793103448275856</v>
      </c>
      <c r="Z1067" s="374">
        <f t="shared" si="37"/>
        <v>-0.15999999999999992</v>
      </c>
      <c r="AA1067" s="354">
        <v>21.98</v>
      </c>
      <c r="AB1067" s="354"/>
      <c r="AC1067" s="354">
        <v>8.2200000000000006</v>
      </c>
      <c r="AD1067" s="354">
        <v>9.4700000000000006</v>
      </c>
      <c r="AE1067" s="354">
        <v>11.27</v>
      </c>
      <c r="AF1067" s="354"/>
      <c r="AG1067" s="354">
        <v>27.853192673651009</v>
      </c>
      <c r="AH1067" s="354">
        <v>2.6395277590753139</v>
      </c>
      <c r="AI1067" s="354">
        <v>4.0984308124382132</v>
      </c>
      <c r="AJ1067" s="354">
        <v>4.0984308124382132</v>
      </c>
      <c r="AK1067" s="354">
        <v>5.7485415951145038</v>
      </c>
      <c r="AL1067" s="354">
        <v>7.76</v>
      </c>
      <c r="AM1067" s="354">
        <v>1.27</v>
      </c>
      <c r="AN1067" s="354">
        <v>0.85</v>
      </c>
      <c r="AO1067" s="354">
        <v>1.0225309499178263</v>
      </c>
      <c r="AP1067" s="354">
        <v>8.1250094091694844</v>
      </c>
      <c r="AQ1067" s="354">
        <v>6.9491844235596618</v>
      </c>
      <c r="AR1067" s="354">
        <v>6.9491844235596618</v>
      </c>
      <c r="AS1067" s="354">
        <v>40.558492853953645</v>
      </c>
      <c r="AT1067" s="354">
        <v>18.66</v>
      </c>
      <c r="AU1067" s="354">
        <v>9.9</v>
      </c>
      <c r="AV1067" s="354">
        <v>30.36</v>
      </c>
      <c r="AW1067" s="354">
        <v>9341.6</v>
      </c>
      <c r="AX1067" s="354">
        <v>8246</v>
      </c>
      <c r="AY1067" s="374">
        <v>0.30362276368305002</v>
      </c>
      <c r="AZ1067" s="374">
        <v>1.746688148943788</v>
      </c>
      <c r="BA1067" s="374">
        <v>0</v>
      </c>
      <c r="BB1067" s="374">
        <v>1.7165775401069518</v>
      </c>
      <c r="BC1067" s="374">
        <v>0</v>
      </c>
      <c r="BD1067" s="354">
        <v>13.63</v>
      </c>
      <c r="BE1067" s="374">
        <v>0</v>
      </c>
      <c r="BF1067" s="374">
        <v>3.2128111596584762E-2</v>
      </c>
      <c r="BG1067" s="354">
        <v>10.92</v>
      </c>
      <c r="BH1067" s="354">
        <v>9.08</v>
      </c>
      <c r="BI1067" s="354">
        <v>3.49</v>
      </c>
      <c r="BJ1067" s="354">
        <v>2.91</v>
      </c>
      <c r="BK1067" s="374">
        <v>0</v>
      </c>
      <c r="BL1067" s="374">
        <v>0</v>
      </c>
      <c r="BM1067" s="354">
        <v>3.89</v>
      </c>
      <c r="BN1067" s="354">
        <v>3.95</v>
      </c>
      <c r="BO1067" s="374">
        <v>0.72740284446662506</v>
      </c>
      <c r="BP1067" s="374">
        <v>0.11203428518995392</v>
      </c>
      <c r="BQ1067" s="374">
        <v>0.17395716521384608</v>
      </c>
      <c r="BR1067" s="354">
        <v>1978.3</v>
      </c>
      <c r="BS1067" s="354">
        <v>1978.3</v>
      </c>
      <c r="BT1067" s="354">
        <v>935.9</v>
      </c>
      <c r="BU1067" s="354">
        <v>1588.5</v>
      </c>
      <c r="BV1067" s="354">
        <v>1534.4</v>
      </c>
      <c r="BW1067" s="354">
        <v>174.64</v>
      </c>
      <c r="BX1067" s="354">
        <v>9.48</v>
      </c>
      <c r="BY1067" s="354">
        <v>10.36</v>
      </c>
      <c r="BZ1067" s="354">
        <v>0</v>
      </c>
      <c r="CA1067" s="354">
        <v>21.95</v>
      </c>
      <c r="CB1067" s="354">
        <v>0.7723934741652303</v>
      </c>
      <c r="CC1067" s="354">
        <v>1.4037955655768508</v>
      </c>
      <c r="CD1067" s="354">
        <v>0.28000000000000003</v>
      </c>
      <c r="CE1067" s="354">
        <v>0.59</v>
      </c>
      <c r="CF1067" s="354">
        <v>0.52</v>
      </c>
      <c r="CG1067" s="354">
        <v>0.05</v>
      </c>
      <c r="CH1067" s="353" t="s">
        <v>100</v>
      </c>
      <c r="CI1067" s="355">
        <v>6893.2</v>
      </c>
    </row>
    <row r="1068" spans="1:87" ht="13.5" thickBot="1">
      <c r="A1068" s="353" t="s">
        <v>2363</v>
      </c>
      <c r="B1068" s="353" t="s">
        <v>2364</v>
      </c>
      <c r="C1068" s="353" t="s">
        <v>96</v>
      </c>
      <c r="D1068" s="353" t="s">
        <v>123</v>
      </c>
      <c r="E1068" s="353" t="s">
        <v>124</v>
      </c>
      <c r="F1068" s="353" t="s">
        <v>105</v>
      </c>
      <c r="G1068" s="353">
        <v>12</v>
      </c>
      <c r="H1068" s="353">
        <v>202112</v>
      </c>
      <c r="I1068" s="353">
        <v>20221027</v>
      </c>
      <c r="J1068" s="353">
        <v>20230210</v>
      </c>
      <c r="K1068" s="354">
        <v>20295.900000000001</v>
      </c>
      <c r="L1068" s="354">
        <v>68.989999999999995</v>
      </c>
      <c r="M1068" s="354">
        <v>294</v>
      </c>
      <c r="N1068" s="354">
        <v>1.27</v>
      </c>
      <c r="O1068" s="354">
        <v>0.73</v>
      </c>
      <c r="P1068" s="354">
        <v>1.03</v>
      </c>
      <c r="Q1068" s="354">
        <v>0.81</v>
      </c>
      <c r="R1068" s="354">
        <v>2.74</v>
      </c>
      <c r="S1068" s="354">
        <v>5.71</v>
      </c>
      <c r="T1068" s="354">
        <v>5.84</v>
      </c>
      <c r="U1068" s="354">
        <v>2.99</v>
      </c>
      <c r="V1068" s="354">
        <v>2.46</v>
      </c>
      <c r="W1068" s="354">
        <v>3.2</v>
      </c>
      <c r="X1068" s="354">
        <v>3.97</v>
      </c>
      <c r="Y1068" s="374">
        <f t="shared" si="36"/>
        <v>0.30081300813008149</v>
      </c>
      <c r="Z1068" s="374">
        <f t="shared" si="37"/>
        <v>0.24062500000000009</v>
      </c>
      <c r="AA1068" s="354">
        <v>13.2</v>
      </c>
      <c r="AB1068" s="354">
        <v>30.2</v>
      </c>
      <c r="AC1068" s="354">
        <v>23.07</v>
      </c>
      <c r="AD1068" s="354">
        <v>21.57</v>
      </c>
      <c r="AE1068" s="354">
        <v>17.36</v>
      </c>
      <c r="AF1068" s="354">
        <v>0.71</v>
      </c>
      <c r="AG1068" s="354">
        <v>19.51751791812049</v>
      </c>
      <c r="AH1068" s="354">
        <v>0.99149271612100864</v>
      </c>
      <c r="AI1068" s="354">
        <v>-7.378526214006782</v>
      </c>
      <c r="AJ1068" s="354">
        <v>-7.6089067665584418</v>
      </c>
      <c r="AK1068" s="354">
        <v>-9.2349065414511475</v>
      </c>
      <c r="AL1068" s="354">
        <v>33.46</v>
      </c>
      <c r="AM1068" s="354">
        <v>5.85</v>
      </c>
      <c r="AN1068" s="354">
        <v>5.92</v>
      </c>
      <c r="AO1068" s="354">
        <v>6.8838674681406955</v>
      </c>
      <c r="AP1068" s="354">
        <v>37.183330290270483</v>
      </c>
      <c r="AQ1068" s="354">
        <v>-18.209057304743656</v>
      </c>
      <c r="AR1068" s="354">
        <v>-17.657728078086684</v>
      </c>
      <c r="AS1068" s="354">
        <v>5.9526800098734194</v>
      </c>
      <c r="AT1068" s="354">
        <v>11.79</v>
      </c>
      <c r="AU1068" s="354">
        <v>34.229999999999997</v>
      </c>
      <c r="AV1068" s="354">
        <v>138.77000000000001</v>
      </c>
      <c r="AW1068" s="354">
        <v>4212.09</v>
      </c>
      <c r="AX1068" s="354">
        <v>2634.06</v>
      </c>
      <c r="AY1068" s="374">
        <v>1.387744423898243</v>
      </c>
      <c r="AZ1068" s="374">
        <v>1.6872066884883858</v>
      </c>
      <c r="BA1068" s="374">
        <v>1.5577497129735935</v>
      </c>
      <c r="BB1068" s="374">
        <v>1.5168539325842698</v>
      </c>
      <c r="BC1068" s="374">
        <v>1.5577497129735935</v>
      </c>
      <c r="BD1068" s="354">
        <v>14.9</v>
      </c>
      <c r="BE1068" s="374">
        <v>1.7995145542959435E-2</v>
      </c>
      <c r="BF1068" s="374">
        <v>8.7207080772054874E-3</v>
      </c>
      <c r="BG1068" s="354">
        <v>8.07</v>
      </c>
      <c r="BH1068" s="354">
        <v>11.95</v>
      </c>
      <c r="BI1068" s="354">
        <v>2.56</v>
      </c>
      <c r="BJ1068" s="354">
        <v>2.88</v>
      </c>
      <c r="BK1068" s="374">
        <v>3.1223112295016817E-2</v>
      </c>
      <c r="BL1068" s="374">
        <v>-1.1803783325223374E-2</v>
      </c>
      <c r="BM1068" s="354">
        <v>3.54</v>
      </c>
      <c r="BN1068" s="354">
        <v>4.24</v>
      </c>
      <c r="BO1068" s="374">
        <v>2.4609358801403491</v>
      </c>
      <c r="BP1068" s="374">
        <v>1.4550817671279845E-2</v>
      </c>
      <c r="BQ1068" s="374">
        <v>-0.11166578759258058</v>
      </c>
      <c r="BR1068" s="354">
        <v>1360.5</v>
      </c>
      <c r="BS1068" s="354">
        <v>1473.79</v>
      </c>
      <c r="BT1068" s="354">
        <v>597.78</v>
      </c>
      <c r="BU1068" s="354">
        <v>1631.48</v>
      </c>
      <c r="BV1068" s="354">
        <v>408.84</v>
      </c>
      <c r="BW1068" s="354">
        <v>168.72</v>
      </c>
      <c r="BX1068" s="354">
        <v>5.08</v>
      </c>
      <c r="BY1068" s="354">
        <v>15.89</v>
      </c>
      <c r="BZ1068" s="354">
        <v>0.80508110131846555</v>
      </c>
      <c r="CA1068" s="354">
        <v>48.5</v>
      </c>
      <c r="CB1068" s="354">
        <v>0.83648049171742433</v>
      </c>
      <c r="CC1068" s="354">
        <v>18.325430379048715</v>
      </c>
      <c r="CD1068" s="354">
        <v>0.63</v>
      </c>
      <c r="CE1068" s="354">
        <v>0.13</v>
      </c>
      <c r="CF1068" s="354">
        <v>0.16</v>
      </c>
      <c r="CG1068" s="354">
        <v>0.09</v>
      </c>
      <c r="CH1068" s="353" t="s">
        <v>100</v>
      </c>
      <c r="CI1068" s="355">
        <v>3814.43</v>
      </c>
    </row>
    <row r="1069" spans="1:87" ht="13.5" thickBot="1">
      <c r="A1069" s="353" t="s">
        <v>2365</v>
      </c>
      <c r="B1069" s="353" t="s">
        <v>2366</v>
      </c>
      <c r="C1069" s="353" t="s">
        <v>96</v>
      </c>
      <c r="D1069" s="353" t="s">
        <v>129</v>
      </c>
      <c r="E1069" s="353" t="s">
        <v>819</v>
      </c>
      <c r="F1069" s="353" t="s">
        <v>105</v>
      </c>
      <c r="G1069" s="353">
        <v>12</v>
      </c>
      <c r="H1069" s="353">
        <v>202112</v>
      </c>
      <c r="I1069" s="353">
        <v>20221107</v>
      </c>
      <c r="J1069" s="353">
        <v>20230227</v>
      </c>
      <c r="K1069" s="354">
        <v>5130.38</v>
      </c>
      <c r="L1069" s="354">
        <v>21.12</v>
      </c>
      <c r="M1069" s="354">
        <v>243</v>
      </c>
      <c r="N1069" s="354">
        <v>2.29</v>
      </c>
      <c r="O1069" s="354">
        <v>-0.63</v>
      </c>
      <c r="P1069" s="354">
        <v>-0.62</v>
      </c>
      <c r="Q1069" s="354">
        <v>-0.28999999999999998</v>
      </c>
      <c r="R1069" s="354">
        <v>11.11</v>
      </c>
      <c r="S1069" s="354">
        <v>-34.69</v>
      </c>
      <c r="T1069" s="354">
        <v>-9.73</v>
      </c>
      <c r="U1069" s="354">
        <v>-2.27</v>
      </c>
      <c r="V1069" s="354">
        <v>-1.82</v>
      </c>
      <c r="W1069" s="354">
        <v>-2.2599999999999998</v>
      </c>
      <c r="X1069" s="354">
        <v>-1.68</v>
      </c>
      <c r="Y1069" s="374">
        <f t="shared" si="36"/>
        <v>0.24175824175824157</v>
      </c>
      <c r="Z1069" s="374">
        <f t="shared" si="37"/>
        <v>-0.25663716814159288</v>
      </c>
      <c r="AA1069" s="354"/>
      <c r="AB1069" s="354">
        <v>29.08</v>
      </c>
      <c r="AC1069" s="354"/>
      <c r="AD1069" s="354"/>
      <c r="AE1069" s="354"/>
      <c r="AF1069" s="354"/>
      <c r="AG1069" s="354">
        <v>8.5258060384688523</v>
      </c>
      <c r="AH1069" s="354">
        <v>-2.2201676676314226</v>
      </c>
      <c r="AI1069" s="354">
        <v>-1.2271503558125909</v>
      </c>
      <c r="AJ1069" s="354">
        <v>-1.6941228910708603</v>
      </c>
      <c r="AK1069" s="354">
        <v>-17.039476785347855</v>
      </c>
      <c r="AL1069" s="354"/>
      <c r="AM1069" s="354"/>
      <c r="AN1069" s="354">
        <v>2.59</v>
      </c>
      <c r="AO1069" s="354">
        <v>3.016201432817478</v>
      </c>
      <c r="AP1069" s="354">
        <v>-12.332371987406948</v>
      </c>
      <c r="AQ1069" s="354">
        <v>-20.955499273049892</v>
      </c>
      <c r="AR1069" s="354">
        <v>-15.179269771214049</v>
      </c>
      <c r="AS1069" s="354">
        <v>2.3426239926668324</v>
      </c>
      <c r="AT1069" s="354">
        <v>-0.64</v>
      </c>
      <c r="AU1069" s="354"/>
      <c r="AV1069" s="354">
        <v>62.29</v>
      </c>
      <c r="AW1069" s="354">
        <v>1432.6</v>
      </c>
      <c r="AX1069" s="354">
        <v>2152.91</v>
      </c>
      <c r="AY1069" s="374">
        <v>0.62285545983359103</v>
      </c>
      <c r="AZ1069" s="374">
        <v>-1.1777754135858289</v>
      </c>
      <c r="BA1069" s="374">
        <v>-1.2558726249312069</v>
      </c>
      <c r="BB1069" s="374">
        <v>-2.3454545454545452</v>
      </c>
      <c r="BC1069" s="374">
        <v>-1.2558726249312069</v>
      </c>
      <c r="BD1069" s="354">
        <v>-1883.59</v>
      </c>
      <c r="BE1069" s="374">
        <v>-0.39824120603015073</v>
      </c>
      <c r="BF1069" s="374">
        <v>-0.24625759242431489</v>
      </c>
      <c r="BG1069" s="354">
        <v>-59.17</v>
      </c>
      <c r="BH1069" s="354"/>
      <c r="BI1069" s="354">
        <v>-26.05</v>
      </c>
      <c r="BJ1069" s="354"/>
      <c r="BK1069" s="374">
        <v>0.3805340829234013</v>
      </c>
      <c r="BL1069" s="374">
        <v>-5.4771658321954179E-2</v>
      </c>
      <c r="BM1069" s="354">
        <v>0</v>
      </c>
      <c r="BN1069" s="354"/>
      <c r="BO1069" s="374">
        <v>0</v>
      </c>
      <c r="BP1069" s="374">
        <v>-0.10617731552517563</v>
      </c>
      <c r="BQ1069" s="374">
        <v>-8.1019746105732204E-2</v>
      </c>
      <c r="BR1069" s="354">
        <v>-414</v>
      </c>
      <c r="BS1069" s="354">
        <v>-388.1</v>
      </c>
      <c r="BT1069" s="354">
        <v>-383.5</v>
      </c>
      <c r="BU1069" s="354">
        <v>901.4</v>
      </c>
      <c r="BV1069" s="354">
        <v>-409.4</v>
      </c>
      <c r="BW1069" s="354">
        <v>-117.77</v>
      </c>
      <c r="BX1069" s="354">
        <v>-26.04</v>
      </c>
      <c r="BY1069" s="354">
        <v>-26.04</v>
      </c>
      <c r="BZ1069" s="354">
        <v>-264.16666666666669</v>
      </c>
      <c r="CA1069" s="354"/>
      <c r="CB1069" s="354">
        <v>1.0740776005712926</v>
      </c>
      <c r="CC1069" s="354">
        <v>-2.3045905707196028</v>
      </c>
      <c r="CD1069" s="354">
        <v>-6.28</v>
      </c>
      <c r="CE1069" s="354">
        <v>1.56</v>
      </c>
      <c r="CF1069" s="354">
        <v>2.06</v>
      </c>
      <c r="CG1069" s="354">
        <v>1.21</v>
      </c>
      <c r="CH1069" s="353" t="s">
        <v>100</v>
      </c>
      <c r="CI1069" s="353">
        <v>56</v>
      </c>
    </row>
    <row r="1070" spans="1:87" ht="13.5" thickBot="1">
      <c r="A1070" s="353" t="s">
        <v>2367</v>
      </c>
      <c r="B1070" s="353" t="s">
        <v>2368</v>
      </c>
      <c r="C1070" s="353" t="s">
        <v>96</v>
      </c>
      <c r="D1070" s="353" t="s">
        <v>163</v>
      </c>
      <c r="E1070" s="353" t="s">
        <v>164</v>
      </c>
      <c r="F1070" s="353" t="s">
        <v>105</v>
      </c>
      <c r="G1070" s="353">
        <v>12</v>
      </c>
      <c r="H1070" s="353">
        <v>202112</v>
      </c>
      <c r="I1070" s="353">
        <v>20221027</v>
      </c>
      <c r="J1070" s="353">
        <v>20230125</v>
      </c>
      <c r="K1070" s="354">
        <v>5501.58</v>
      </c>
      <c r="L1070" s="354">
        <v>84.13</v>
      </c>
      <c r="M1070" s="354">
        <v>65</v>
      </c>
      <c r="N1070" s="354">
        <v>1.38</v>
      </c>
      <c r="O1070" s="354">
        <v>1.1499999999999999</v>
      </c>
      <c r="P1070" s="354">
        <v>1.82</v>
      </c>
      <c r="Q1070" s="354">
        <v>1.17</v>
      </c>
      <c r="R1070" s="354">
        <v>-13.04</v>
      </c>
      <c r="S1070" s="354">
        <v>-55.91</v>
      </c>
      <c r="T1070" s="354">
        <v>-20.100000000000001</v>
      </c>
      <c r="U1070" s="354">
        <v>1.74</v>
      </c>
      <c r="V1070" s="354">
        <v>5.63</v>
      </c>
      <c r="W1070" s="354">
        <v>3.46</v>
      </c>
      <c r="X1070" s="354">
        <v>6.56</v>
      </c>
      <c r="Y1070" s="374">
        <f t="shared" si="36"/>
        <v>-0.38543516873889871</v>
      </c>
      <c r="Z1070" s="374">
        <f t="shared" si="37"/>
        <v>0.89595375722543347</v>
      </c>
      <c r="AA1070" s="354">
        <v>-17.05</v>
      </c>
      <c r="AB1070" s="354">
        <v>17.89</v>
      </c>
      <c r="AC1070" s="354">
        <v>48.35</v>
      </c>
      <c r="AD1070" s="354">
        <v>24.28</v>
      </c>
      <c r="AE1070" s="354">
        <v>12.83</v>
      </c>
      <c r="AF1070" s="354">
        <v>1.36</v>
      </c>
      <c r="AG1070" s="354">
        <v>120.38315805034014</v>
      </c>
      <c r="AH1070" s="354">
        <v>1.3812529919500025</v>
      </c>
      <c r="AI1070" s="354">
        <v>-0.37934744407929194</v>
      </c>
      <c r="AJ1070" s="354">
        <v>-3.5762674365217122</v>
      </c>
      <c r="AK1070" s="354">
        <v>-223.9108272</v>
      </c>
      <c r="AL1070" s="354">
        <v>17.07</v>
      </c>
      <c r="AM1070" s="354">
        <v>1.9</v>
      </c>
      <c r="AN1070" s="354">
        <v>0.7</v>
      </c>
      <c r="AO1070" s="354">
        <v>0.72202240309017662</v>
      </c>
      <c r="AP1070" s="354">
        <v>18.413443015424495</v>
      </c>
      <c r="AQ1070" s="354">
        <v>-229.12856913548384</v>
      </c>
      <c r="AR1070" s="354">
        <v>-24.304484664499569</v>
      </c>
      <c r="AS1070" s="354">
        <v>7.2626680019696694</v>
      </c>
      <c r="AT1070" s="354">
        <v>44.21</v>
      </c>
      <c r="AU1070" s="354">
        <v>-0.08</v>
      </c>
      <c r="AV1070" s="354">
        <v>15.98</v>
      </c>
      <c r="AW1070" s="354">
        <v>7952.5</v>
      </c>
      <c r="AX1070" s="354">
        <v>8274.1200000000008</v>
      </c>
      <c r="AY1070" s="374">
        <v>0.12841267063353168</v>
      </c>
      <c r="AZ1070" s="374">
        <v>0.45670261941448381</v>
      </c>
      <c r="BA1070" s="374">
        <v>0.11458972784939636</v>
      </c>
      <c r="BB1070" s="374">
        <v>0.44957983193277318</v>
      </c>
      <c r="BC1070" s="374">
        <v>0.11458972784939636</v>
      </c>
      <c r="BD1070" s="354">
        <v>3.95</v>
      </c>
      <c r="BE1070" s="374">
        <v>4.7745923478631568E-2</v>
      </c>
      <c r="BF1070" s="374">
        <v>1.3894017725258494E-2</v>
      </c>
      <c r="BG1070" s="354">
        <v>3.28</v>
      </c>
      <c r="BH1070" s="354">
        <v>12.4</v>
      </c>
      <c r="BI1070" s="354">
        <v>1.66</v>
      </c>
      <c r="BJ1070" s="354">
        <v>7.57</v>
      </c>
      <c r="BK1070" s="374">
        <v>8.42741935483871</v>
      </c>
      <c r="BL1070" s="374">
        <v>-2.6556206401443436E-2</v>
      </c>
      <c r="BM1070" s="354">
        <v>1.76</v>
      </c>
      <c r="BN1070" s="354">
        <v>1.42</v>
      </c>
      <c r="BO1070" s="374">
        <v>1.0714908916943522</v>
      </c>
      <c r="BP1070" s="374">
        <v>1.6261513915116581E-2</v>
      </c>
      <c r="BQ1070" s="374">
        <v>-4.2103454632937513E-2</v>
      </c>
      <c r="BR1070" s="354">
        <v>101.9</v>
      </c>
      <c r="BS1070" s="354">
        <v>121.6</v>
      </c>
      <c r="BT1070" s="354">
        <v>329.3</v>
      </c>
      <c r="BU1070" s="354">
        <v>818.1</v>
      </c>
      <c r="BV1070" s="354">
        <v>89.7</v>
      </c>
      <c r="BW1070" s="354">
        <v>29.06</v>
      </c>
      <c r="BX1070" s="354">
        <v>1.1499999999999999</v>
      </c>
      <c r="BY1070" s="354">
        <v>1.46</v>
      </c>
      <c r="BZ1070" s="354">
        <v>4.3326885880077368</v>
      </c>
      <c r="CA1070" s="354">
        <v>17.059999999999999</v>
      </c>
      <c r="CB1070" s="354">
        <v>0.58484578714605706</v>
      </c>
      <c r="CC1070" s="354">
        <v>0.41931302657161373</v>
      </c>
      <c r="CD1070" s="354">
        <v>0.21</v>
      </c>
      <c r="CE1070" s="354">
        <v>1.81</v>
      </c>
      <c r="CF1070" s="354"/>
      <c r="CG1070" s="354"/>
      <c r="CH1070" s="353" t="s">
        <v>100</v>
      </c>
      <c r="CI1070" s="355">
        <v>2932.6</v>
      </c>
    </row>
    <row r="1071" spans="1:87" ht="13.5" thickBot="1">
      <c r="A1071" s="353" t="s">
        <v>2369</v>
      </c>
      <c r="B1071" s="353" t="s">
        <v>2370</v>
      </c>
      <c r="C1071" s="353" t="s">
        <v>108</v>
      </c>
      <c r="D1071" s="353" t="s">
        <v>147</v>
      </c>
      <c r="E1071" s="353" t="s">
        <v>702</v>
      </c>
      <c r="F1071" s="353" t="s">
        <v>99</v>
      </c>
      <c r="G1071" s="353">
        <v>8</v>
      </c>
      <c r="H1071" s="353">
        <v>202208</v>
      </c>
      <c r="I1071" s="353">
        <v>20221208</v>
      </c>
      <c r="J1071" s="353">
        <v>20230302</v>
      </c>
      <c r="K1071" s="354">
        <v>205913.11</v>
      </c>
      <c r="L1071" s="354">
        <v>463.91</v>
      </c>
      <c r="M1071" s="354">
        <v>444</v>
      </c>
      <c r="N1071" s="354">
        <v>0.72</v>
      </c>
      <c r="O1071" s="354">
        <v>3.14</v>
      </c>
      <c r="P1071" s="354">
        <v>3.21</v>
      </c>
      <c r="Q1071" s="354">
        <v>3.34</v>
      </c>
      <c r="R1071" s="354">
        <v>-1.27</v>
      </c>
      <c r="S1071" s="354">
        <v>1.94</v>
      </c>
      <c r="T1071" s="354">
        <v>3.72</v>
      </c>
      <c r="U1071" s="354">
        <v>13.39</v>
      </c>
      <c r="V1071" s="354">
        <v>13.13</v>
      </c>
      <c r="W1071" s="354">
        <v>14.28</v>
      </c>
      <c r="X1071" s="354">
        <v>15.63</v>
      </c>
      <c r="Y1071" s="374">
        <f t="shared" si="36"/>
        <v>8.758568164508751E-2</v>
      </c>
      <c r="Z1071" s="374">
        <f t="shared" si="37"/>
        <v>9.4537815126050528E-2</v>
      </c>
      <c r="AA1071" s="354">
        <v>17.559999999999999</v>
      </c>
      <c r="AB1071" s="354">
        <v>9.57</v>
      </c>
      <c r="AC1071" s="354">
        <v>34.65</v>
      </c>
      <c r="AD1071" s="354">
        <v>32.49</v>
      </c>
      <c r="AE1071" s="354">
        <v>29.67</v>
      </c>
      <c r="AF1071" s="354">
        <v>3.4</v>
      </c>
      <c r="AG1071" s="354">
        <v>511.55976206522695</v>
      </c>
      <c r="AH1071" s="354">
        <v>13.172516234607832</v>
      </c>
      <c r="AI1071" s="354">
        <v>16.661745380941326</v>
      </c>
      <c r="AJ1071" s="354">
        <v>7.8913380111844669</v>
      </c>
      <c r="AK1071" s="354">
        <v>27.695177752976189</v>
      </c>
      <c r="AL1071" s="354">
        <v>26.33</v>
      </c>
      <c r="AM1071" s="354">
        <v>9.59</v>
      </c>
      <c r="AN1071" s="354">
        <v>0.89</v>
      </c>
      <c r="AO1071" s="354">
        <v>0.89691635287326943</v>
      </c>
      <c r="AP1071" s="354">
        <v>20.714231601709574</v>
      </c>
      <c r="AQ1071" s="354">
        <v>27.537710220508657</v>
      </c>
      <c r="AR1071" s="354">
        <v>58.143031690945442</v>
      </c>
      <c r="AS1071" s="354">
        <v>24.904711135554749</v>
      </c>
      <c r="AT1071" s="354">
        <v>48.38</v>
      </c>
      <c r="AU1071" s="354">
        <v>12.12</v>
      </c>
      <c r="AV1071" s="354">
        <v>15.83</v>
      </c>
      <c r="AW1071" s="354">
        <v>226954</v>
      </c>
      <c r="AX1071" s="354">
        <v>243781.83</v>
      </c>
      <c r="AY1071" s="374">
        <v>0.1749090015051481</v>
      </c>
      <c r="AZ1071" s="374">
        <v>0.25112443778110943</v>
      </c>
      <c r="BA1071" s="374">
        <v>0.23422263109475625</v>
      </c>
      <c r="BB1071" s="374">
        <v>0.24861878453038672</v>
      </c>
      <c r="BC1071" s="374">
        <v>0.23422263109475625</v>
      </c>
      <c r="BD1071" s="354">
        <v>28.83</v>
      </c>
      <c r="BE1071" s="374">
        <v>0.24225938821188761</v>
      </c>
      <c r="BF1071" s="374">
        <v>9.1076270922295297E-2</v>
      </c>
      <c r="BG1071" s="354">
        <v>21.91</v>
      </c>
      <c r="BH1071" s="354">
        <v>18.559999999999999</v>
      </c>
      <c r="BI1071" s="354">
        <v>9.26</v>
      </c>
      <c r="BJ1071" s="354">
        <v>8.16</v>
      </c>
      <c r="BK1071" s="374">
        <v>-0.52637987012987009</v>
      </c>
      <c r="BL1071" s="374">
        <v>-1.7144443367378411E-2</v>
      </c>
      <c r="BM1071" s="354">
        <v>0.78</v>
      </c>
      <c r="BN1071" s="354">
        <v>0.87</v>
      </c>
      <c r="BO1071" s="374">
        <v>0.26494558350444902</v>
      </c>
      <c r="BP1071" s="374">
        <v>2.8545923143586161E-2</v>
      </c>
      <c r="BQ1071" s="374">
        <v>1.7101176749776719E-2</v>
      </c>
      <c r="BR1071" s="354">
        <v>7998</v>
      </c>
      <c r="BS1071" s="354">
        <v>9898</v>
      </c>
      <c r="BT1071" s="354">
        <v>7797.39</v>
      </c>
      <c r="BU1071" s="354">
        <v>6484</v>
      </c>
      <c r="BV1071" s="354">
        <v>5844</v>
      </c>
      <c r="BW1071" s="354">
        <v>16.72</v>
      </c>
      <c r="BX1071" s="354">
        <v>2.5499999999999998</v>
      </c>
      <c r="BY1071" s="354">
        <v>2.58</v>
      </c>
      <c r="BZ1071" s="354">
        <v>49.322784810126585</v>
      </c>
      <c r="CA1071" s="354">
        <v>23.16</v>
      </c>
      <c r="CB1071" s="354">
        <v>0.6782252283140604</v>
      </c>
      <c r="CC1071" s="354">
        <v>-0.11844917065228452</v>
      </c>
      <c r="CD1071" s="354">
        <v>0.3</v>
      </c>
      <c r="CE1071" s="354">
        <v>1.03</v>
      </c>
      <c r="CF1071" s="354">
        <v>0.46</v>
      </c>
      <c r="CG1071" s="354">
        <v>0.39</v>
      </c>
      <c r="CH1071" s="353" t="s">
        <v>100</v>
      </c>
      <c r="CI1071" s="355">
        <v>20647</v>
      </c>
    </row>
    <row r="1072" spans="1:87" ht="13.5" thickBot="1">
      <c r="A1072" s="353" t="s">
        <v>2371</v>
      </c>
      <c r="B1072" s="353" t="s">
        <v>2372</v>
      </c>
      <c r="C1072" s="353" t="s">
        <v>96</v>
      </c>
      <c r="D1072" s="353" t="s">
        <v>112</v>
      </c>
      <c r="E1072" s="353" t="s">
        <v>627</v>
      </c>
      <c r="F1072" s="353" t="s">
        <v>99</v>
      </c>
      <c r="G1072" s="353">
        <v>12</v>
      </c>
      <c r="H1072" s="353">
        <v>202112</v>
      </c>
      <c r="I1072" s="353">
        <v>20221026</v>
      </c>
      <c r="J1072" s="353">
        <v>20230130</v>
      </c>
      <c r="K1072" s="354">
        <v>32835.32</v>
      </c>
      <c r="L1072" s="354">
        <v>78.819999999999993</v>
      </c>
      <c r="M1072" s="354">
        <v>417</v>
      </c>
      <c r="N1072" s="354">
        <v>1</v>
      </c>
      <c r="O1072" s="354">
        <v>0.78</v>
      </c>
      <c r="P1072" s="354">
        <v>0.72</v>
      </c>
      <c r="Q1072" s="354">
        <v>0.83</v>
      </c>
      <c r="R1072" s="354">
        <v>2.56</v>
      </c>
      <c r="S1072" s="354">
        <v>10.26</v>
      </c>
      <c r="T1072" s="354">
        <v>5.34</v>
      </c>
      <c r="U1072" s="354">
        <v>3.15</v>
      </c>
      <c r="V1072" s="354">
        <v>2.97</v>
      </c>
      <c r="W1072" s="354">
        <v>3.14</v>
      </c>
      <c r="X1072" s="354">
        <v>3.46</v>
      </c>
      <c r="Y1072" s="374">
        <f t="shared" si="36"/>
        <v>5.7239057239057312E-2</v>
      </c>
      <c r="Z1072" s="374">
        <f t="shared" si="37"/>
        <v>0.10191082802547768</v>
      </c>
      <c r="AA1072" s="354"/>
      <c r="AB1072" s="354"/>
      <c r="AC1072" s="354">
        <v>25.02</v>
      </c>
      <c r="AD1072" s="354">
        <v>25.06</v>
      </c>
      <c r="AE1072" s="354">
        <v>22.8</v>
      </c>
      <c r="AF1072" s="354"/>
      <c r="AG1072" s="354">
        <v>33.01075268817204</v>
      </c>
      <c r="AH1072" s="354">
        <v>2.9557945041816009</v>
      </c>
      <c r="AI1072" s="354">
        <v>3.2807646356033451</v>
      </c>
      <c r="AJ1072" s="354">
        <v>2.989247311827957</v>
      </c>
      <c r="AK1072" s="354">
        <v>23.957829570284048</v>
      </c>
      <c r="AL1072" s="354">
        <v>22.33</v>
      </c>
      <c r="AM1072" s="354"/>
      <c r="AN1072" s="354">
        <v>2.38</v>
      </c>
      <c r="AO1072" s="354">
        <v>2.8047122692725299</v>
      </c>
      <c r="AP1072" s="354">
        <v>21.001138211382113</v>
      </c>
      <c r="AQ1072" s="354">
        <v>28.220757465404223</v>
      </c>
      <c r="AR1072" s="354">
        <v>30.97290167865707</v>
      </c>
      <c r="AS1072" s="354">
        <v>2.4707287933094384</v>
      </c>
      <c r="AT1072" s="354">
        <v>-11.67</v>
      </c>
      <c r="AU1072" s="354">
        <v>4.5199999999999996</v>
      </c>
      <c r="AV1072" s="354">
        <v>12.09</v>
      </c>
      <c r="AW1072" s="354">
        <v>14298</v>
      </c>
      <c r="AX1072" s="354">
        <v>13449.7</v>
      </c>
      <c r="AY1072" s="374">
        <v>0.12088428974600188</v>
      </c>
      <c r="AZ1072" s="374">
        <v>0.37527593818984545</v>
      </c>
      <c r="BA1072" s="374">
        <v>0.28615009151921905</v>
      </c>
      <c r="BB1072" s="374">
        <v>0.59564546106288052</v>
      </c>
      <c r="BC1072" s="374">
        <v>0.28615009151921905</v>
      </c>
      <c r="BD1072" s="354">
        <v>-30.13</v>
      </c>
      <c r="BE1072" s="374">
        <v>0.60835820895522386</v>
      </c>
      <c r="BF1072" s="374">
        <v>0.13750555802578923</v>
      </c>
      <c r="BG1072" s="354">
        <v>46.3</v>
      </c>
      <c r="BH1072" s="354">
        <v>69.650000000000006</v>
      </c>
      <c r="BI1072" s="354">
        <v>12.39</v>
      </c>
      <c r="BJ1072" s="354">
        <v>16.38</v>
      </c>
      <c r="BK1072" s="374">
        <v>-8.885651857246904E-2</v>
      </c>
      <c r="BL1072" s="374">
        <v>-8.8309808179515021E-3</v>
      </c>
      <c r="BM1072" s="354">
        <v>1.47</v>
      </c>
      <c r="BN1072" s="354">
        <v>1.24</v>
      </c>
      <c r="BO1072" s="374">
        <v>0.37553354890864993</v>
      </c>
      <c r="BP1072" s="374">
        <v>3.7605528043022918E-2</v>
      </c>
      <c r="BQ1072" s="374">
        <v>3.8031136282798438E-2</v>
      </c>
      <c r="BR1072" s="354">
        <v>2097</v>
      </c>
      <c r="BS1072" s="354">
        <v>2300</v>
      </c>
      <c r="BT1072" s="354">
        <v>1500</v>
      </c>
      <c r="BU1072" s="354">
        <v>7249</v>
      </c>
      <c r="BV1072" s="354">
        <v>1246</v>
      </c>
      <c r="BW1072" s="354">
        <v>37.53</v>
      </c>
      <c r="BX1072" s="354">
        <v>8.9499999999999993</v>
      </c>
      <c r="BY1072" s="354">
        <v>9.7100000000000009</v>
      </c>
      <c r="BZ1072" s="354">
        <v>-19.046728971962615</v>
      </c>
      <c r="CA1072" s="354"/>
      <c r="CB1072" s="354">
        <v>1.5066366944979659</v>
      </c>
      <c r="CC1072" s="354">
        <v>3.1723577235772362</v>
      </c>
      <c r="CD1072" s="354">
        <v>-1.33</v>
      </c>
      <c r="CE1072" s="354">
        <v>0.97</v>
      </c>
      <c r="CF1072" s="354">
        <v>1.22</v>
      </c>
      <c r="CG1072" s="354">
        <v>0.71</v>
      </c>
      <c r="CH1072" s="353" t="s">
        <v>100</v>
      </c>
      <c r="CI1072" s="355">
        <v>-3144</v>
      </c>
    </row>
    <row r="1073" spans="1:87" ht="13.5" thickBot="1">
      <c r="A1073" s="353" t="s">
        <v>2373</v>
      </c>
      <c r="B1073" s="353" t="s">
        <v>2374</v>
      </c>
      <c r="C1073" s="353" t="s">
        <v>96</v>
      </c>
      <c r="D1073" s="353" t="s">
        <v>116</v>
      </c>
      <c r="E1073" s="353" t="s">
        <v>906</v>
      </c>
      <c r="F1073" s="353" t="s">
        <v>105</v>
      </c>
      <c r="G1073" s="353">
        <v>12</v>
      </c>
      <c r="H1073" s="353">
        <v>202112</v>
      </c>
      <c r="I1073" s="353">
        <v>20221108</v>
      </c>
      <c r="J1073" s="353">
        <v>20230223</v>
      </c>
      <c r="K1073" s="354">
        <v>12720.95</v>
      </c>
      <c r="L1073" s="354">
        <v>51.24</v>
      </c>
      <c r="M1073" s="354">
        <v>248.26</v>
      </c>
      <c r="N1073" s="354">
        <v>2.82</v>
      </c>
      <c r="O1073" s="354">
        <v>1.98</v>
      </c>
      <c r="P1073" s="354">
        <v>2.02</v>
      </c>
      <c r="Q1073" s="354">
        <v>3.72</v>
      </c>
      <c r="R1073" s="354">
        <v>-27.27</v>
      </c>
      <c r="S1073" s="354">
        <v>-10.039999999999999</v>
      </c>
      <c r="T1073" s="354"/>
      <c r="U1073" s="354">
        <v>4.41</v>
      </c>
      <c r="V1073" s="354">
        <v>5.2</v>
      </c>
      <c r="W1073" s="354">
        <v>8.52</v>
      </c>
      <c r="X1073" s="354">
        <v>13.97</v>
      </c>
      <c r="Y1073" s="374">
        <f t="shared" si="36"/>
        <v>0.63846153846153841</v>
      </c>
      <c r="Z1073" s="374">
        <f t="shared" si="37"/>
        <v>0.63967136150234749</v>
      </c>
      <c r="AA1073" s="354"/>
      <c r="AB1073" s="354">
        <v>46.46</v>
      </c>
      <c r="AC1073" s="354">
        <v>11.62</v>
      </c>
      <c r="AD1073" s="354">
        <v>6.01</v>
      </c>
      <c r="AE1073" s="354">
        <v>3.67</v>
      </c>
      <c r="AF1073" s="354">
        <v>0.13</v>
      </c>
      <c r="AG1073" s="354">
        <v>49.865346534653469</v>
      </c>
      <c r="AH1073" s="354">
        <v>14.5980198019802</v>
      </c>
      <c r="AI1073" s="354">
        <v>14.776237623762375</v>
      </c>
      <c r="AJ1073" s="354">
        <v>7.2752475247524755</v>
      </c>
      <c r="AK1073" s="354">
        <v>3.3953162690967567</v>
      </c>
      <c r="AL1073" s="354">
        <v>5.3</v>
      </c>
      <c r="AM1073" s="354">
        <v>1.96</v>
      </c>
      <c r="AN1073" s="354">
        <v>1.01</v>
      </c>
      <c r="AO1073" s="354">
        <v>1.3642224604876498</v>
      </c>
      <c r="AP1073" s="354">
        <v>3.2630936550151977</v>
      </c>
      <c r="AQ1073" s="354">
        <v>4.6038394532296971</v>
      </c>
      <c r="AR1073" s="354">
        <v>9.3505307566684817</v>
      </c>
      <c r="AS1073" s="354">
        <v>7.1287128712871281E-2</v>
      </c>
      <c r="AT1073" s="354">
        <v>26.13</v>
      </c>
      <c r="AU1073" s="354">
        <v>16.84</v>
      </c>
      <c r="AV1073" s="354">
        <v>42.24</v>
      </c>
      <c r="AW1073" s="354">
        <v>8658</v>
      </c>
      <c r="AX1073" s="354">
        <v>11287.71</v>
      </c>
      <c r="AY1073" s="374">
        <v>0.42237555446032526</v>
      </c>
      <c r="AZ1073" s="374">
        <v>1.2322453665737247</v>
      </c>
      <c r="BA1073" s="374">
        <v>1.2814526588845656</v>
      </c>
      <c r="BB1073" s="374">
        <v>1.2317852577758841</v>
      </c>
      <c r="BC1073" s="374">
        <v>1.2814526588845656</v>
      </c>
      <c r="BD1073" s="354">
        <v>53.16</v>
      </c>
      <c r="BE1073" s="374">
        <v>0.37361048350655218</v>
      </c>
      <c r="BF1073" s="374">
        <v>0.2564352302768888</v>
      </c>
      <c r="BG1073" s="354">
        <v>30.51</v>
      </c>
      <c r="BH1073" s="354">
        <v>9.9499999999999993</v>
      </c>
      <c r="BI1073" s="354">
        <v>20.190000000000001</v>
      </c>
      <c r="BJ1073" s="354">
        <v>6.78</v>
      </c>
      <c r="BK1073" s="374">
        <v>-0.50763870276065393</v>
      </c>
      <c r="BL1073" s="374">
        <v>-0.15042490667937417</v>
      </c>
      <c r="BM1073" s="354">
        <v>1.95</v>
      </c>
      <c r="BN1073" s="354">
        <v>1.93</v>
      </c>
      <c r="BO1073" s="374">
        <v>6.5077319587628857E-2</v>
      </c>
      <c r="BP1073" s="374">
        <v>0.29097109431891965</v>
      </c>
      <c r="BQ1073" s="374">
        <v>0.14501191000104591</v>
      </c>
      <c r="BR1073" s="354">
        <v>1579</v>
      </c>
      <c r="BS1073" s="354">
        <v>2769</v>
      </c>
      <c r="BT1073" s="354">
        <v>2495</v>
      </c>
      <c r="BU1073" s="354">
        <v>4786</v>
      </c>
      <c r="BV1073" s="354">
        <v>1416</v>
      </c>
      <c r="BW1073" s="354">
        <v>123.22</v>
      </c>
      <c r="BX1073" s="354">
        <v>29.27</v>
      </c>
      <c r="BY1073" s="354">
        <v>23.36</v>
      </c>
      <c r="BZ1073" s="354">
        <v>12.72</v>
      </c>
      <c r="CA1073" s="354">
        <v>32.67</v>
      </c>
      <c r="CB1073" s="354">
        <v>0.54431612633922355</v>
      </c>
      <c r="CC1073" s="354">
        <v>0.85657294832826747</v>
      </c>
      <c r="CD1073" s="354">
        <v>0.49</v>
      </c>
      <c r="CE1073" s="354">
        <v>0.51</v>
      </c>
      <c r="CF1073" s="354">
        <v>0.57999999999999996</v>
      </c>
      <c r="CG1073" s="354">
        <v>7.0000000000000007E-2</v>
      </c>
      <c r="CH1073" s="353" t="s">
        <v>100</v>
      </c>
      <c r="CI1073" s="355">
        <v>5074</v>
      </c>
    </row>
    <row r="1074" spans="1:87" ht="13.5" thickBot="1">
      <c r="A1074" s="353" t="s">
        <v>2375</v>
      </c>
      <c r="B1074" s="353" t="s">
        <v>2376</v>
      </c>
      <c r="C1074" s="353" t="s">
        <v>96</v>
      </c>
      <c r="D1074" s="353" t="s">
        <v>123</v>
      </c>
      <c r="E1074" s="353" t="s">
        <v>124</v>
      </c>
      <c r="F1074" s="353" t="s">
        <v>105</v>
      </c>
      <c r="G1074" s="353">
        <v>12</v>
      </c>
      <c r="H1074" s="353">
        <v>202112</v>
      </c>
      <c r="I1074" s="353">
        <v>20221104</v>
      </c>
      <c r="J1074" s="353">
        <v>20230216</v>
      </c>
      <c r="K1074" s="354">
        <v>15526.3</v>
      </c>
      <c r="L1074" s="354">
        <v>11.13</v>
      </c>
      <c r="M1074" s="354">
        <v>1395</v>
      </c>
      <c r="N1074" s="354">
        <v>1.24</v>
      </c>
      <c r="O1074" s="354">
        <v>0.13</v>
      </c>
      <c r="P1074" s="354">
        <v>0.15</v>
      </c>
      <c r="Q1074" s="354">
        <v>0.15</v>
      </c>
      <c r="R1074" s="354">
        <v>7.69</v>
      </c>
      <c r="S1074" s="354">
        <v>18.18</v>
      </c>
      <c r="T1074" s="354">
        <v>4.8899999999999997</v>
      </c>
      <c r="U1074" s="354">
        <v>0.5</v>
      </c>
      <c r="V1074" s="354">
        <v>0.31</v>
      </c>
      <c r="W1074" s="354">
        <v>0.53</v>
      </c>
      <c r="X1074" s="354">
        <v>0.68</v>
      </c>
      <c r="Y1074" s="374">
        <f t="shared" si="36"/>
        <v>0.70967741935483875</v>
      </c>
      <c r="Z1074" s="374">
        <f t="shared" si="37"/>
        <v>0.28301886792452824</v>
      </c>
      <c r="AA1074" s="354"/>
      <c r="AB1074" s="354">
        <v>37.4</v>
      </c>
      <c r="AC1074" s="354">
        <v>22.26</v>
      </c>
      <c r="AD1074" s="354">
        <v>21.08</v>
      </c>
      <c r="AE1074" s="354">
        <v>16.37</v>
      </c>
      <c r="AF1074" s="354">
        <v>0.56000000000000005</v>
      </c>
      <c r="AG1074" s="354">
        <v>2.7965165152997717</v>
      </c>
      <c r="AH1074" s="354">
        <v>-0.1184791097593807</v>
      </c>
      <c r="AI1074" s="354">
        <v>1.4100683419270461</v>
      </c>
      <c r="AJ1074" s="354">
        <v>1.346682573148364</v>
      </c>
      <c r="AK1074" s="354">
        <v>7.4677231499356651</v>
      </c>
      <c r="AL1074" s="354">
        <v>28.54</v>
      </c>
      <c r="AM1074" s="354">
        <v>2.76</v>
      </c>
      <c r="AN1074" s="354">
        <v>12.3</v>
      </c>
      <c r="AO1074" s="354">
        <v>5.1617164140071568</v>
      </c>
      <c r="AP1074" s="354">
        <v>34.849503403366398</v>
      </c>
      <c r="AQ1074" s="354">
        <v>10.236968499936548</v>
      </c>
      <c r="AR1074" s="354">
        <v>10.718802995510837</v>
      </c>
      <c r="AS1074" s="354">
        <v>8.9547347873656619E-2</v>
      </c>
      <c r="AT1074" s="354">
        <v>4.03</v>
      </c>
      <c r="AU1074" s="354"/>
      <c r="AV1074" s="354">
        <v>229.8</v>
      </c>
      <c r="AW1074" s="354">
        <v>823.88</v>
      </c>
      <c r="AX1074" s="354">
        <v>1323.85</v>
      </c>
      <c r="AY1074" s="374">
        <v>2.2979524848387807</v>
      </c>
      <c r="AZ1074" s="374">
        <v>-3.8331770117305446</v>
      </c>
      <c r="BA1074" s="374">
        <v>-14.789449486607523</v>
      </c>
      <c r="BB1074" s="374">
        <v>-4.2216530026560539</v>
      </c>
      <c r="BC1074" s="374">
        <v>-14.789449486607523</v>
      </c>
      <c r="BD1074" s="354">
        <v>11.99</v>
      </c>
      <c r="BE1074" s="374">
        <v>1.5797641311203526E-2</v>
      </c>
      <c r="BF1074" s="374">
        <v>-8.2735845878210475E-3</v>
      </c>
      <c r="BG1074" s="354">
        <v>11.99</v>
      </c>
      <c r="BH1074" s="354"/>
      <c r="BI1074" s="354">
        <v>8.1199999999999992</v>
      </c>
      <c r="BJ1074" s="354"/>
      <c r="BK1074" s="374">
        <v>-4.4952267130582285E-2</v>
      </c>
      <c r="BL1074" s="374">
        <v>-2.2665973339294657E-2</v>
      </c>
      <c r="BM1074" s="354">
        <v>4.3099999999999996</v>
      </c>
      <c r="BN1074" s="354"/>
      <c r="BO1074" s="374">
        <v>-3.6293317942149228</v>
      </c>
      <c r="BP1074" s="374">
        <v>-1.1251577375059897E-2</v>
      </c>
      <c r="BQ1074" s="374">
        <v>0.12789008292007256</v>
      </c>
      <c r="BR1074" s="354">
        <v>-1840.2</v>
      </c>
      <c r="BS1074" s="354">
        <v>-1722.09</v>
      </c>
      <c r="BT1074" s="354">
        <v>545.44000000000005</v>
      </c>
      <c r="BU1074" s="354" t="s">
        <v>100</v>
      </c>
      <c r="BV1074" s="354">
        <v>-376.17</v>
      </c>
      <c r="BW1074" s="354">
        <v>-383.32</v>
      </c>
      <c r="BX1074" s="354">
        <v>-0.86</v>
      </c>
      <c r="BY1074" s="354">
        <v>54.42</v>
      </c>
      <c r="BZ1074" s="354">
        <v>2.9511362143701563</v>
      </c>
      <c r="CA1074" s="354">
        <v>0</v>
      </c>
      <c r="CB1074" s="354">
        <v>0.35910222793836483</v>
      </c>
      <c r="CC1074" s="354">
        <v>9.4272855533560094</v>
      </c>
      <c r="CD1074" s="354">
        <v>0</v>
      </c>
      <c r="CE1074" s="354">
        <v>0.65</v>
      </c>
      <c r="CF1074" s="354">
        <v>0.61</v>
      </c>
      <c r="CG1074" s="354">
        <v>0.61</v>
      </c>
      <c r="CH1074" s="353" t="s">
        <v>100</v>
      </c>
      <c r="CI1074" s="355">
        <v>5847.57</v>
      </c>
    </row>
    <row r="1075" spans="1:87" ht="13.5" thickBot="1">
      <c r="A1075" s="353" t="s">
        <v>2377</v>
      </c>
      <c r="B1075" s="353" t="s">
        <v>2378</v>
      </c>
      <c r="C1075" s="353" t="s">
        <v>96</v>
      </c>
      <c r="D1075" s="353" t="s">
        <v>116</v>
      </c>
      <c r="E1075" s="353" t="s">
        <v>312</v>
      </c>
      <c r="F1075" s="353" t="s">
        <v>99</v>
      </c>
      <c r="G1075" s="353">
        <v>12</v>
      </c>
      <c r="H1075" s="353">
        <v>202112</v>
      </c>
      <c r="I1075" s="353">
        <v>20221108</v>
      </c>
      <c r="J1075" s="353">
        <v>20230223</v>
      </c>
      <c r="K1075" s="354">
        <v>57407.02</v>
      </c>
      <c r="L1075" s="354">
        <v>63.16</v>
      </c>
      <c r="M1075" s="354">
        <v>909</v>
      </c>
      <c r="N1075" s="354">
        <v>1.78</v>
      </c>
      <c r="O1075" s="354">
        <v>2.48</v>
      </c>
      <c r="P1075" s="354">
        <v>1.93</v>
      </c>
      <c r="Q1075" s="354">
        <v>1.84</v>
      </c>
      <c r="R1075" s="354">
        <v>-1.61</v>
      </c>
      <c r="S1075" s="354">
        <v>7.85</v>
      </c>
      <c r="T1075" s="354">
        <v>12.72</v>
      </c>
      <c r="U1075" s="354">
        <v>9.1999999999999993</v>
      </c>
      <c r="V1075" s="354">
        <v>2.15</v>
      </c>
      <c r="W1075" s="354">
        <v>9.68</v>
      </c>
      <c r="X1075" s="354">
        <v>7.26</v>
      </c>
      <c r="Y1075" s="374">
        <f t="shared" si="36"/>
        <v>3.5023255813953487</v>
      </c>
      <c r="Z1075" s="374">
        <f t="shared" si="37"/>
        <v>-0.25</v>
      </c>
      <c r="AA1075" s="354">
        <v>10.68</v>
      </c>
      <c r="AB1075" s="354">
        <v>12.9</v>
      </c>
      <c r="AC1075" s="354">
        <v>6.87</v>
      </c>
      <c r="AD1075" s="354">
        <v>6.52</v>
      </c>
      <c r="AE1075" s="354">
        <v>8.6999999999999993</v>
      </c>
      <c r="AF1075" s="354">
        <v>0.51</v>
      </c>
      <c r="AG1075" s="354">
        <v>38.679727427597953</v>
      </c>
      <c r="AH1075" s="354">
        <v>13.537052810902896</v>
      </c>
      <c r="AI1075" s="354">
        <v>16.958049403747872</v>
      </c>
      <c r="AJ1075" s="354">
        <v>12.982325383304939</v>
      </c>
      <c r="AK1075" s="354">
        <v>3.6873344634896714</v>
      </c>
      <c r="AL1075" s="354">
        <v>5.41</v>
      </c>
      <c r="AM1075" s="354">
        <v>3.03</v>
      </c>
      <c r="AN1075" s="354">
        <v>1.56</v>
      </c>
      <c r="AO1075" s="354">
        <v>2.1851788152389342</v>
      </c>
      <c r="AP1075" s="354">
        <v>3.1599066953268053</v>
      </c>
      <c r="AQ1075" s="354">
        <v>4.9841888616814218</v>
      </c>
      <c r="AR1075" s="354">
        <v>6.5105532682686791</v>
      </c>
      <c r="AS1075" s="354">
        <v>1.3128194207836457</v>
      </c>
      <c r="AT1075" s="354">
        <v>20.86</v>
      </c>
      <c r="AU1075" s="354">
        <v>15.52</v>
      </c>
      <c r="AV1075" s="354">
        <v>61.82</v>
      </c>
      <c r="AW1075" s="354">
        <v>26314</v>
      </c>
      <c r="AX1075" s="354">
        <v>37532.61</v>
      </c>
      <c r="AY1075" s="374">
        <v>0.4574653265202987</v>
      </c>
      <c r="AZ1075" s="374">
        <v>1.1565639538803856</v>
      </c>
      <c r="BA1075" s="374">
        <v>4.7082670906200317</v>
      </c>
      <c r="BB1075" s="374">
        <v>1.0949589683470109</v>
      </c>
      <c r="BC1075" s="374">
        <v>4.7082670906200317</v>
      </c>
      <c r="BD1075" s="354">
        <v>59.9</v>
      </c>
      <c r="BE1075" s="374">
        <v>0.1997072061549004</v>
      </c>
      <c r="BF1075" s="374">
        <v>0.17623087159015302</v>
      </c>
      <c r="BG1075" s="354">
        <v>18.86</v>
      </c>
      <c r="BH1075" s="354">
        <v>4.95</v>
      </c>
      <c r="BI1075" s="354">
        <v>12.71</v>
      </c>
      <c r="BJ1075" s="354">
        <v>3.46</v>
      </c>
      <c r="BK1075" s="374">
        <v>-0.23444465373265524</v>
      </c>
      <c r="BL1075" s="374">
        <v>-0.10278573001541511</v>
      </c>
      <c r="BM1075" s="354">
        <v>0.82</v>
      </c>
      <c r="BN1075" s="354">
        <v>3.96</v>
      </c>
      <c r="BO1075" s="374">
        <v>3.841308793456033E-2</v>
      </c>
      <c r="BP1075" s="374">
        <v>0.21648893028790817</v>
      </c>
      <c r="BQ1075" s="374">
        <v>0.20761754970901872</v>
      </c>
      <c r="BR1075" s="354">
        <v>5319</v>
      </c>
      <c r="BS1075" s="354">
        <v>13766</v>
      </c>
      <c r="BT1075" s="354">
        <v>10906</v>
      </c>
      <c r="BU1075" s="354">
        <v>29431</v>
      </c>
      <c r="BV1075" s="354">
        <v>2322</v>
      </c>
      <c r="BW1075" s="354">
        <v>115.66</v>
      </c>
      <c r="BX1075" s="354">
        <v>35.11</v>
      </c>
      <c r="BY1075" s="354">
        <v>25.54</v>
      </c>
      <c r="BZ1075" s="354">
        <v>11.102164502164502</v>
      </c>
      <c r="CA1075" s="354">
        <v>41.62</v>
      </c>
      <c r="CB1075" s="354">
        <v>0.60190729651807495</v>
      </c>
      <c r="CC1075" s="354">
        <v>0.82218772390733219</v>
      </c>
      <c r="CD1075" s="354">
        <v>1.08</v>
      </c>
      <c r="CE1075" s="354">
        <v>1.1000000000000001</v>
      </c>
      <c r="CF1075" s="354">
        <v>1</v>
      </c>
      <c r="CG1075" s="354">
        <v>0.5</v>
      </c>
      <c r="CH1075" s="355">
        <v>9762</v>
      </c>
      <c r="CI1075" s="355">
        <v>10565</v>
      </c>
    </row>
    <row r="1076" spans="1:87" ht="13.5" thickBot="1">
      <c r="A1076" s="353" t="s">
        <v>2379</v>
      </c>
      <c r="B1076" s="353" t="s">
        <v>2380</v>
      </c>
      <c r="C1076" s="353" t="s">
        <v>96</v>
      </c>
      <c r="D1076" s="353" t="s">
        <v>123</v>
      </c>
      <c r="E1076" s="353" t="s">
        <v>533</v>
      </c>
      <c r="F1076" s="353" t="s">
        <v>105</v>
      </c>
      <c r="G1076" s="353">
        <v>10</v>
      </c>
      <c r="H1076" s="353">
        <v>202210</v>
      </c>
      <c r="I1076" s="353">
        <v>20221201</v>
      </c>
      <c r="J1076" s="353">
        <v>20230302</v>
      </c>
      <c r="K1076" s="354">
        <v>115876.34</v>
      </c>
      <c r="L1076" s="354">
        <v>63.61</v>
      </c>
      <c r="M1076" s="354">
        <v>1821.67</v>
      </c>
      <c r="N1076" s="354">
        <v>0.9</v>
      </c>
      <c r="O1076" s="354">
        <v>1.5</v>
      </c>
      <c r="P1076" s="354">
        <v>1.63</v>
      </c>
      <c r="Q1076" s="354">
        <v>1.61</v>
      </c>
      <c r="R1076" s="354">
        <v>9</v>
      </c>
      <c r="S1076" s="354">
        <v>4</v>
      </c>
      <c r="T1076" s="354">
        <v>6.29</v>
      </c>
      <c r="U1076" s="354">
        <v>6.5</v>
      </c>
      <c r="V1076" s="354">
        <v>6.14</v>
      </c>
      <c r="W1076" s="354">
        <v>6.65</v>
      </c>
      <c r="X1076" s="354">
        <v>7.14</v>
      </c>
      <c r="Y1076" s="374">
        <f t="shared" si="36"/>
        <v>8.3061889250814369E-2</v>
      </c>
      <c r="Z1076" s="374">
        <f t="shared" si="37"/>
        <v>7.3684210526315574E-2</v>
      </c>
      <c r="AA1076" s="354">
        <v>7.04</v>
      </c>
      <c r="AB1076" s="354">
        <v>7.82</v>
      </c>
      <c r="AC1076" s="354">
        <v>9.7899999999999991</v>
      </c>
      <c r="AD1076" s="354">
        <v>9.57</v>
      </c>
      <c r="AE1076" s="354">
        <v>8.92</v>
      </c>
      <c r="AF1076" s="354">
        <v>1.22</v>
      </c>
      <c r="AG1076" s="354">
        <v>25.359933499584372</v>
      </c>
      <c r="AH1076" s="354">
        <v>9.6586311997783323</v>
      </c>
      <c r="AI1076" s="354">
        <v>21.584372402327514</v>
      </c>
      <c r="AJ1076" s="354">
        <v>20.778609032973119</v>
      </c>
      <c r="AK1076" s="354">
        <v>3.6922546791958721</v>
      </c>
      <c r="AL1076" s="354">
        <v>8.64</v>
      </c>
      <c r="AM1076" s="354">
        <v>1.48</v>
      </c>
      <c r="AN1076" s="354">
        <v>2.02</v>
      </c>
      <c r="AO1076" s="354">
        <v>7.4804559459813822</v>
      </c>
      <c r="AP1076" s="354">
        <v>9.2870489690721634</v>
      </c>
      <c r="AQ1076" s="354">
        <v>8.7889451590541476</v>
      </c>
      <c r="AR1076" s="354">
        <v>9.1297673023069716</v>
      </c>
      <c r="AS1076" s="354">
        <v>99.574397339983378</v>
      </c>
      <c r="AT1076" s="354">
        <v>42.7</v>
      </c>
      <c r="AU1076" s="354">
        <v>3.47</v>
      </c>
      <c r="AV1076" s="354">
        <v>27.24</v>
      </c>
      <c r="AW1076" s="354">
        <v>48714.53</v>
      </c>
      <c r="AX1076" s="354">
        <v>37576.019999999997</v>
      </c>
      <c r="AY1076" s="374">
        <v>-2.3519083264023657E-2</v>
      </c>
      <c r="AZ1076" s="374">
        <v>0.20201765447667089</v>
      </c>
      <c r="BA1076" s="374">
        <v>0</v>
      </c>
      <c r="BB1076" s="374">
        <v>0.20217729393468131</v>
      </c>
      <c r="BC1076" s="374">
        <v>0</v>
      </c>
      <c r="BD1076" s="354">
        <v>15.91</v>
      </c>
      <c r="BE1076" s="374">
        <v>0</v>
      </c>
      <c r="BF1076" s="374">
        <v>9.1002362646686423E-3</v>
      </c>
      <c r="BG1076" s="354">
        <v>13.28</v>
      </c>
      <c r="BH1076" s="354">
        <v>12.73</v>
      </c>
      <c r="BI1076" s="354">
        <v>0.83</v>
      </c>
      <c r="BJ1076" s="354">
        <v>0.83</v>
      </c>
      <c r="BK1076" s="374">
        <v>-3.7330868571721992E-2</v>
      </c>
      <c r="BL1076" s="374">
        <v>-3.1773086840610115E-2</v>
      </c>
      <c r="BM1076" s="354">
        <v>4.05</v>
      </c>
      <c r="BN1076" s="354">
        <v>3.96</v>
      </c>
      <c r="BO1076" s="374">
        <v>0.38301079350507777</v>
      </c>
      <c r="BP1076" s="374">
        <v>0.12119494572781644</v>
      </c>
      <c r="BQ1076" s="374">
        <v>0.32851555783356717</v>
      </c>
      <c r="BR1076" s="354">
        <v>18918.96</v>
      </c>
      <c r="BS1076" s="354">
        <v>20290.79</v>
      </c>
      <c r="BT1076" s="354">
        <v>13354.12</v>
      </c>
      <c r="BU1076" s="354">
        <v>8770.07</v>
      </c>
      <c r="BV1076" s="354">
        <v>13538.85</v>
      </c>
      <c r="BW1076" s="354">
        <v>19.059999999999999</v>
      </c>
      <c r="BX1076" s="354">
        <v>23.48</v>
      </c>
      <c r="BY1076" s="354">
        <v>20.88</v>
      </c>
      <c r="BZ1076" s="354">
        <v>0</v>
      </c>
      <c r="CA1076" s="354">
        <v>9.1999999999999993</v>
      </c>
      <c r="CB1076" s="354">
        <v>0.9419132341222658</v>
      </c>
      <c r="CC1076" s="354">
        <v>6.1906131307650574</v>
      </c>
      <c r="CD1076" s="354">
        <v>0.11</v>
      </c>
      <c r="CE1076" s="354">
        <v>0.97</v>
      </c>
      <c r="CF1076" s="354">
        <v>0.97</v>
      </c>
      <c r="CG1076" s="354">
        <v>0.38</v>
      </c>
      <c r="CH1076" s="355">
        <v>8735.89</v>
      </c>
      <c r="CI1076" s="355">
        <v>77786.42</v>
      </c>
    </row>
    <row r="1077" spans="1:87" ht="13.5" thickBot="1">
      <c r="A1077" s="353" t="s">
        <v>2381</v>
      </c>
      <c r="B1077" s="353" t="s">
        <v>2382</v>
      </c>
      <c r="C1077" s="353" t="s">
        <v>108</v>
      </c>
      <c r="D1077" s="353" t="s">
        <v>116</v>
      </c>
      <c r="E1077" s="353" t="s">
        <v>1238</v>
      </c>
      <c r="F1077" s="353" t="s">
        <v>105</v>
      </c>
      <c r="G1077" s="353">
        <v>12</v>
      </c>
      <c r="H1077" s="353">
        <v>202112</v>
      </c>
      <c r="I1077" s="353">
        <v>20221102</v>
      </c>
      <c r="J1077" s="353">
        <v>20230208</v>
      </c>
      <c r="K1077" s="354">
        <v>8163.51</v>
      </c>
      <c r="L1077" s="354">
        <v>11.69</v>
      </c>
      <c r="M1077" s="354">
        <v>698</v>
      </c>
      <c r="N1077" s="354">
        <v>1.71</v>
      </c>
      <c r="O1077" s="354">
        <v>0.28000000000000003</v>
      </c>
      <c r="P1077" s="354">
        <v>0.39</v>
      </c>
      <c r="Q1077" s="354">
        <v>0.32</v>
      </c>
      <c r="R1077" s="354">
        <v>17.86</v>
      </c>
      <c r="S1077" s="354">
        <v>20</v>
      </c>
      <c r="T1077" s="354">
        <v>2.73</v>
      </c>
      <c r="U1077" s="354">
        <v>1.19</v>
      </c>
      <c r="V1077" s="354">
        <v>0.97</v>
      </c>
      <c r="W1077" s="354">
        <v>1.2</v>
      </c>
      <c r="X1077" s="354">
        <v>1.25</v>
      </c>
      <c r="Y1077" s="374">
        <f t="shared" si="36"/>
        <v>0.23711340206185572</v>
      </c>
      <c r="Z1077" s="374">
        <f t="shared" si="37"/>
        <v>4.1666666666666741E-2</v>
      </c>
      <c r="AA1077" s="354">
        <v>-7.3</v>
      </c>
      <c r="AB1077" s="354"/>
      <c r="AC1077" s="354">
        <v>9.82</v>
      </c>
      <c r="AD1077" s="354">
        <v>9.7200000000000006</v>
      </c>
      <c r="AE1077" s="354">
        <v>9.35</v>
      </c>
      <c r="AF1077" s="354"/>
      <c r="AG1077" s="354">
        <v>82.153295128939831</v>
      </c>
      <c r="AH1077" s="354">
        <v>1.7535816618911175</v>
      </c>
      <c r="AI1077" s="354">
        <v>3.8810888252148992</v>
      </c>
      <c r="AJ1077" s="354">
        <v>3.4340974212034383</v>
      </c>
      <c r="AK1077" s="354">
        <v>2.9759689922480623</v>
      </c>
      <c r="AL1077" s="354">
        <v>4.97</v>
      </c>
      <c r="AM1077" s="354">
        <v>0.79</v>
      </c>
      <c r="AN1077" s="354">
        <v>0.14000000000000001</v>
      </c>
      <c r="AO1077" s="354">
        <v>0.28222974033447851</v>
      </c>
      <c r="AP1077" s="354">
        <v>5.7106210303458012</v>
      </c>
      <c r="AQ1077" s="354">
        <v>5.9741232927279437</v>
      </c>
      <c r="AR1077" s="354">
        <v>6.7517313308302045</v>
      </c>
      <c r="AS1077" s="354">
        <v>0.89255014326647564</v>
      </c>
      <c r="AT1077" s="354">
        <v>14.82</v>
      </c>
      <c r="AU1077" s="354">
        <v>9.42</v>
      </c>
      <c r="AV1077" s="354">
        <v>80.52</v>
      </c>
      <c r="AW1077" s="354">
        <v>42043</v>
      </c>
      <c r="AX1077" s="354">
        <v>58552.09</v>
      </c>
      <c r="AY1077" s="374">
        <v>0.80519536281665949</v>
      </c>
      <c r="AZ1077" s="374">
        <v>1.228957528957529</v>
      </c>
      <c r="BA1077" s="374">
        <v>1.3583157894736839</v>
      </c>
      <c r="BB1077" s="374">
        <v>1.1436031331592689</v>
      </c>
      <c r="BC1077" s="374">
        <v>1.3583157894736839</v>
      </c>
      <c r="BD1077" s="354">
        <v>9.41</v>
      </c>
      <c r="BE1077" s="374">
        <v>8.7190381486168866E-2</v>
      </c>
      <c r="BF1077" s="374">
        <v>4.4578795935462726E-2</v>
      </c>
      <c r="BG1077" s="354">
        <v>4.7300000000000004</v>
      </c>
      <c r="BH1077" s="354">
        <v>6.69</v>
      </c>
      <c r="BI1077" s="354">
        <v>3.42</v>
      </c>
      <c r="BJ1077" s="354">
        <v>5.25</v>
      </c>
      <c r="BK1077" s="374">
        <v>-0.14433370247323735</v>
      </c>
      <c r="BL1077" s="374">
        <v>-6.8186177911863698E-3</v>
      </c>
      <c r="BM1077" s="354">
        <v>7.44</v>
      </c>
      <c r="BN1077" s="354">
        <v>7.49</v>
      </c>
      <c r="BO1077" s="374">
        <v>0.47559803921568633</v>
      </c>
      <c r="BP1077" s="374">
        <v>0.15182525211178505</v>
      </c>
      <c r="BQ1077" s="374">
        <v>0.29732445205224572</v>
      </c>
      <c r="BR1077" s="354">
        <v>1146</v>
      </c>
      <c r="BS1077" s="354">
        <v>1920</v>
      </c>
      <c r="BT1077" s="354">
        <v>1658</v>
      </c>
      <c r="BU1077" s="354">
        <v>8398</v>
      </c>
      <c r="BV1077" s="354">
        <v>593</v>
      </c>
      <c r="BW1077" s="354">
        <v>122.9</v>
      </c>
      <c r="BX1077" s="354">
        <v>2.0499999999999998</v>
      </c>
      <c r="BY1077" s="354">
        <v>1.72</v>
      </c>
      <c r="BZ1077" s="354">
        <v>4.6934306569343063</v>
      </c>
      <c r="CA1077" s="354">
        <v>38.53</v>
      </c>
      <c r="CB1077" s="354">
        <v>0.53589248643333209</v>
      </c>
      <c r="CC1077" s="354">
        <v>2.8659139026111502</v>
      </c>
      <c r="CD1077" s="354">
        <v>0.76</v>
      </c>
      <c r="CE1077" s="354">
        <v>1.05</v>
      </c>
      <c r="CF1077" s="354">
        <v>0.86</v>
      </c>
      <c r="CG1077" s="354">
        <v>0.1</v>
      </c>
      <c r="CH1077" s="355">
        <v>2292</v>
      </c>
      <c r="CI1077" s="355">
        <v>10518</v>
      </c>
    </row>
    <row r="1078" spans="1:87" ht="13.5" thickBot="1">
      <c r="A1078" s="353" t="s">
        <v>2383</v>
      </c>
      <c r="B1078" s="353" t="s">
        <v>2384</v>
      </c>
      <c r="C1078" s="353" t="s">
        <v>108</v>
      </c>
      <c r="D1078" s="353" t="s">
        <v>197</v>
      </c>
      <c r="E1078" s="353" t="s">
        <v>1611</v>
      </c>
      <c r="F1078" s="353" t="s">
        <v>105</v>
      </c>
      <c r="G1078" s="353">
        <v>12</v>
      </c>
      <c r="H1078" s="353">
        <v>202112</v>
      </c>
      <c r="I1078" s="353">
        <v>20221109</v>
      </c>
      <c r="J1078" s="353">
        <v>20230222</v>
      </c>
      <c r="K1078" s="354">
        <v>3320.19</v>
      </c>
      <c r="L1078" s="354">
        <v>15.77</v>
      </c>
      <c r="M1078" s="354">
        <v>211</v>
      </c>
      <c r="N1078" s="354">
        <v>1.1499999999999999</v>
      </c>
      <c r="O1078" s="354">
        <v>-0.06</v>
      </c>
      <c r="P1078" s="354">
        <v>0.06</v>
      </c>
      <c r="Q1078" s="354">
        <v>0.1</v>
      </c>
      <c r="R1078" s="354">
        <v>83.33</v>
      </c>
      <c r="S1078" s="354">
        <v>-121.43</v>
      </c>
      <c r="T1078" s="354">
        <v>-24.21</v>
      </c>
      <c r="U1078" s="354">
        <v>0.3</v>
      </c>
      <c r="V1078" s="354">
        <v>0.84</v>
      </c>
      <c r="W1078" s="354">
        <v>0.06</v>
      </c>
      <c r="X1078" s="354">
        <v>0.44</v>
      </c>
      <c r="Y1078" s="374">
        <f t="shared" si="36"/>
        <v>-0.9285714285714286</v>
      </c>
      <c r="Z1078" s="374">
        <f t="shared" si="37"/>
        <v>6.3333333333333339</v>
      </c>
      <c r="AA1078" s="354">
        <v>15.51</v>
      </c>
      <c r="AB1078" s="354"/>
      <c r="AC1078" s="354">
        <v>52.57</v>
      </c>
      <c r="AD1078" s="354">
        <v>268.43</v>
      </c>
      <c r="AE1078" s="354">
        <v>35.659999999999997</v>
      </c>
      <c r="AF1078" s="354"/>
      <c r="AG1078" s="354">
        <v>7.8909804256855276</v>
      </c>
      <c r="AH1078" s="354">
        <v>0.18656159900442215</v>
      </c>
      <c r="AI1078" s="354">
        <v>1.8918401565565168</v>
      </c>
      <c r="AJ1078" s="354">
        <v>0.64326868727170816</v>
      </c>
      <c r="AK1078" s="354">
        <v>8.4468024133108717</v>
      </c>
      <c r="AL1078" s="354">
        <v>7.14</v>
      </c>
      <c r="AM1078" s="354">
        <v>1.4</v>
      </c>
      <c r="AN1078" s="354">
        <v>2.15</v>
      </c>
      <c r="AO1078" s="354">
        <v>1.9741643752829117</v>
      </c>
      <c r="AP1078" s="354">
        <v>7.1737296632821348</v>
      </c>
      <c r="AQ1078" s="354">
        <v>8.2343597520405929</v>
      </c>
      <c r="AR1078" s="354">
        <v>24.217084945506095</v>
      </c>
      <c r="AS1078" s="354">
        <v>0.72710907182315199</v>
      </c>
      <c r="AT1078" s="354">
        <v>11.22</v>
      </c>
      <c r="AU1078" s="354">
        <v>20.2</v>
      </c>
      <c r="AV1078" s="354">
        <v>21.96</v>
      </c>
      <c r="AW1078" s="354">
        <v>1632.75</v>
      </c>
      <c r="AX1078" s="354">
        <v>1527.57</v>
      </c>
      <c r="AY1078" s="374">
        <v>0.21955136344759385</v>
      </c>
      <c r="AZ1078" s="374">
        <v>-0.45228859581070591</v>
      </c>
      <c r="BA1078" s="374">
        <v>0.53506271106986714</v>
      </c>
      <c r="BB1078" s="374">
        <v>-0.45882352941176469</v>
      </c>
      <c r="BC1078" s="374">
        <v>0.53506271106986714</v>
      </c>
      <c r="BD1078" s="354">
        <v>2.4700000000000002</v>
      </c>
      <c r="BE1078" s="374">
        <v>6.8497929284737344E-2</v>
      </c>
      <c r="BF1078" s="374">
        <v>1.2275754252382906E-2</v>
      </c>
      <c r="BG1078" s="354">
        <v>2.4300000000000002</v>
      </c>
      <c r="BH1078" s="354">
        <v>5.86</v>
      </c>
      <c r="BI1078" s="354">
        <v>1.85</v>
      </c>
      <c r="BJ1078" s="354">
        <v>4.58</v>
      </c>
      <c r="BK1078" s="374">
        <v>-0.65997725281264197</v>
      </c>
      <c r="BL1078" s="374">
        <v>-0.15822767285300152</v>
      </c>
      <c r="BM1078" s="354">
        <v>2.54</v>
      </c>
      <c r="BN1078" s="354">
        <v>1.1100000000000001</v>
      </c>
      <c r="BO1078" s="374">
        <v>2.4120719505053847</v>
      </c>
      <c r="BP1078" s="374">
        <v>1.1674693304406892E-2</v>
      </c>
      <c r="BQ1078" s="374">
        <v>4.025461121850489E-2</v>
      </c>
      <c r="BR1078" s="354">
        <v>261.19</v>
      </c>
      <c r="BS1078" s="354">
        <v>564.15</v>
      </c>
      <c r="BT1078" s="354">
        <v>464.74</v>
      </c>
      <c r="BU1078" s="354">
        <v>31.8</v>
      </c>
      <c r="BV1078" s="354">
        <v>97.43</v>
      </c>
      <c r="BW1078" s="354">
        <v>-45.23</v>
      </c>
      <c r="BX1078" s="354">
        <v>-10.01</v>
      </c>
      <c r="BY1078" s="354">
        <v>4.07</v>
      </c>
      <c r="BZ1078" s="354">
        <v>49.189979654120037</v>
      </c>
      <c r="CA1078" s="354">
        <v>1.8</v>
      </c>
      <c r="CB1078" s="354">
        <v>0.26144728070337192</v>
      </c>
      <c r="CC1078" s="354">
        <v>-0.18507889705978853</v>
      </c>
      <c r="CD1078" s="354">
        <v>0.02</v>
      </c>
      <c r="CE1078" s="354">
        <v>2.12</v>
      </c>
      <c r="CF1078" s="354">
        <v>1.29</v>
      </c>
      <c r="CG1078" s="354">
        <v>0.91</v>
      </c>
      <c r="CH1078" s="353" t="s">
        <v>100</v>
      </c>
      <c r="CI1078" s="355">
        <v>2636.01</v>
      </c>
    </row>
    <row r="1079" spans="1:87" ht="13.5" thickBot="1">
      <c r="A1079" s="353" t="s">
        <v>2385</v>
      </c>
      <c r="B1079" s="353" t="s">
        <v>2386</v>
      </c>
      <c r="C1079" s="353" t="s">
        <v>96</v>
      </c>
      <c r="D1079" s="353" t="s">
        <v>109</v>
      </c>
      <c r="E1079" s="353" t="s">
        <v>433</v>
      </c>
      <c r="F1079" s="353" t="s">
        <v>105</v>
      </c>
      <c r="G1079" s="353">
        <v>12</v>
      </c>
      <c r="H1079" s="353">
        <v>202112</v>
      </c>
      <c r="I1079" s="353">
        <v>20221021</v>
      </c>
      <c r="J1079" s="353">
        <v>20230222</v>
      </c>
      <c r="K1079" s="354">
        <v>7673.63</v>
      </c>
      <c r="L1079" s="354">
        <v>150.31</v>
      </c>
      <c r="M1079" s="354">
        <v>51</v>
      </c>
      <c r="N1079" s="354">
        <v>1.23</v>
      </c>
      <c r="O1079" s="354">
        <v>2.17</v>
      </c>
      <c r="P1079" s="354"/>
      <c r="Q1079" s="354"/>
      <c r="R1079" s="354">
        <v>19.82</v>
      </c>
      <c r="S1079" s="354">
        <v>31.07</v>
      </c>
      <c r="T1079" s="354">
        <v>28.36</v>
      </c>
      <c r="U1079" s="354">
        <v>8.91</v>
      </c>
      <c r="V1079" s="354">
        <v>5.76</v>
      </c>
      <c r="W1079" s="354">
        <v>7.88</v>
      </c>
      <c r="X1079" s="354">
        <v>7.67</v>
      </c>
      <c r="Y1079" s="374">
        <f t="shared" si="36"/>
        <v>0.36805555555555558</v>
      </c>
      <c r="Z1079" s="374">
        <f t="shared" si="37"/>
        <v>-2.6649746192893398E-2</v>
      </c>
      <c r="AA1079" s="354">
        <v>2.0299999999999998</v>
      </c>
      <c r="AB1079" s="354">
        <v>11.78</v>
      </c>
      <c r="AC1079" s="354">
        <v>16.87</v>
      </c>
      <c r="AD1079" s="354">
        <v>19.09</v>
      </c>
      <c r="AE1079" s="354">
        <v>19.600000000000001</v>
      </c>
      <c r="AF1079" s="354">
        <v>1.62</v>
      </c>
      <c r="AG1079" s="354">
        <v>486.13076862759721</v>
      </c>
      <c r="AH1079" s="354">
        <v>181.23173355090884</v>
      </c>
      <c r="AI1079" s="354">
        <v>251.49156663350865</v>
      </c>
      <c r="AJ1079" s="354">
        <v>100.30692839534144</v>
      </c>
      <c r="AK1079" s="354">
        <v>12.198731118768404</v>
      </c>
      <c r="AL1079" s="354">
        <v>19.29</v>
      </c>
      <c r="AM1079" s="354">
        <v>8.57</v>
      </c>
      <c r="AN1079" s="354">
        <v>6.31</v>
      </c>
      <c r="AO1079" s="354">
        <v>-0.35263377594726275</v>
      </c>
      <c r="AP1079" s="354">
        <v>-0.65495583704228755</v>
      </c>
      <c r="AQ1079" s="354">
        <v>-0.68163768209018727</v>
      </c>
      <c r="AR1079" s="354">
        <v>-1.7090158305879923</v>
      </c>
      <c r="AS1079" s="354">
        <v>319.77612854529468</v>
      </c>
      <c r="AT1079" s="354">
        <v>17.54</v>
      </c>
      <c r="AU1079" s="354">
        <v>8.02</v>
      </c>
      <c r="AV1079" s="354">
        <v>68.540000000000006</v>
      </c>
      <c r="AW1079" s="354">
        <v>937.87</v>
      </c>
      <c r="AX1079" s="354">
        <v>1341.73</v>
      </c>
      <c r="AY1079" s="374">
        <v>0.60241937447946392</v>
      </c>
      <c r="AZ1079" s="374">
        <v>2.0696592335853916</v>
      </c>
      <c r="BA1079" s="374">
        <v>1.3186433259362789</v>
      </c>
      <c r="BB1079" s="374">
        <v>2.1498970684912848</v>
      </c>
      <c r="BC1079" s="374">
        <v>1.3186433259362789</v>
      </c>
      <c r="BD1079" s="354">
        <v>47.69</v>
      </c>
      <c r="BE1079" s="374">
        <v>0.25252976865969856</v>
      </c>
      <c r="BF1079" s="374">
        <v>0.28765026103673363</v>
      </c>
      <c r="BG1079" s="354">
        <v>22.39</v>
      </c>
      <c r="BH1079" s="354">
        <v>13.24</v>
      </c>
      <c r="BI1079" s="354">
        <v>15.82</v>
      </c>
      <c r="BJ1079" s="354">
        <v>11.06</v>
      </c>
      <c r="BK1079" s="374">
        <v>-0.60115192036830478</v>
      </c>
      <c r="BL1079" s="374">
        <v>-0.31099582251289865</v>
      </c>
      <c r="BM1079" s="354">
        <v>4.34</v>
      </c>
      <c r="BN1079" s="354">
        <v>3.27</v>
      </c>
      <c r="BO1079" s="374">
        <v>0.74502287957242175</v>
      </c>
      <c r="BP1079" s="374">
        <v>5.907397020054541E-2</v>
      </c>
      <c r="BQ1079" s="374">
        <v>0.67615051159650452</v>
      </c>
      <c r="BR1079" s="354">
        <v>469.13</v>
      </c>
      <c r="BS1079" s="354">
        <v>570.22</v>
      </c>
      <c r="BT1079" s="354">
        <v>399.19</v>
      </c>
      <c r="BU1079" s="354">
        <v>1178.08</v>
      </c>
      <c r="BV1079" s="354">
        <v>295.68</v>
      </c>
      <c r="BW1079" s="354">
        <v>220.21</v>
      </c>
      <c r="BX1079" s="354">
        <v>37.29</v>
      </c>
      <c r="BY1079" s="354">
        <v>37.29</v>
      </c>
      <c r="BZ1079" s="354">
        <v>-16.356421414990596</v>
      </c>
      <c r="CA1079" s="354">
        <v>64.5</v>
      </c>
      <c r="CB1079" s="354">
        <v>0.70501844920949364</v>
      </c>
      <c r="CC1079" s="354">
        <v>-1.2217463213735646</v>
      </c>
      <c r="CD1079" s="354">
        <v>1.82</v>
      </c>
      <c r="CE1079" s="354">
        <v>1.81</v>
      </c>
      <c r="CF1079" s="354">
        <v>1.75</v>
      </c>
      <c r="CG1079" s="354">
        <v>1.43</v>
      </c>
      <c r="CH1079" s="353" t="s">
        <v>100</v>
      </c>
      <c r="CI1079" s="355">
        <v>1007.13</v>
      </c>
    </row>
    <row r="1080" spans="1:87" ht="13.5" thickBot="1">
      <c r="A1080" s="353" t="s">
        <v>2387</v>
      </c>
      <c r="B1080" s="353" t="s">
        <v>2388</v>
      </c>
      <c r="C1080" s="353" t="s">
        <v>96</v>
      </c>
      <c r="D1080" s="353" t="s">
        <v>147</v>
      </c>
      <c r="E1080" s="353" t="s">
        <v>148</v>
      </c>
      <c r="F1080" s="353" t="s">
        <v>105</v>
      </c>
      <c r="G1080" s="353">
        <v>12</v>
      </c>
      <c r="H1080" s="353">
        <v>202112</v>
      </c>
      <c r="I1080" s="353">
        <v>20221026</v>
      </c>
      <c r="J1080" s="353">
        <v>20230208</v>
      </c>
      <c r="K1080" s="354">
        <v>8684.0499999999993</v>
      </c>
      <c r="L1080" s="354">
        <v>121.79</v>
      </c>
      <c r="M1080" s="354">
        <v>71</v>
      </c>
      <c r="N1080" s="354">
        <v>1.27</v>
      </c>
      <c r="O1080" s="354">
        <v>4.38</v>
      </c>
      <c r="P1080" s="354">
        <v>4.03</v>
      </c>
      <c r="Q1080" s="354"/>
      <c r="R1080" s="354">
        <v>5.25</v>
      </c>
      <c r="S1080" s="354">
        <v>13.33</v>
      </c>
      <c r="T1080" s="354">
        <v>12.78</v>
      </c>
      <c r="U1080" s="354">
        <v>18.399999999999999</v>
      </c>
      <c r="V1080" s="354">
        <v>14.82</v>
      </c>
      <c r="W1080" s="354">
        <v>18.36</v>
      </c>
      <c r="X1080" s="354">
        <v>15.33</v>
      </c>
      <c r="Y1080" s="374">
        <f t="shared" si="36"/>
        <v>0.23886639676113353</v>
      </c>
      <c r="Z1080" s="374">
        <f t="shared" si="37"/>
        <v>-0.16503267973856206</v>
      </c>
      <c r="AA1080" s="354">
        <v>37.43</v>
      </c>
      <c r="AB1080" s="354">
        <v>6.69</v>
      </c>
      <c r="AC1080" s="354">
        <v>6.62</v>
      </c>
      <c r="AD1080" s="354">
        <v>6.63</v>
      </c>
      <c r="AE1080" s="354">
        <v>7.94</v>
      </c>
      <c r="AF1080" s="354">
        <v>0.99</v>
      </c>
      <c r="AG1080" s="354">
        <v>367.19647696476966</v>
      </c>
      <c r="AH1080" s="354">
        <v>18.879403794037941</v>
      </c>
      <c r="AI1080" s="354">
        <v>15.863143631436314</v>
      </c>
      <c r="AJ1080" s="354">
        <v>11.972899728997289</v>
      </c>
      <c r="AK1080" s="354">
        <v>7.4890578286495257</v>
      </c>
      <c r="AL1080" s="354">
        <v>8.6199999999999992</v>
      </c>
      <c r="AM1080" s="354">
        <v>2.12</v>
      </c>
      <c r="AN1080" s="354">
        <v>0.32</v>
      </c>
      <c r="AO1080" s="354">
        <v>0.56161791351004275</v>
      </c>
      <c r="AP1080" s="354">
        <v>7.2290599914501499</v>
      </c>
      <c r="AQ1080" s="354">
        <v>13.000205005552234</v>
      </c>
      <c r="AR1080" s="354">
        <v>17.224241738343142</v>
      </c>
      <c r="AS1080" s="354">
        <v>1.2506775067750675</v>
      </c>
      <c r="AT1080" s="354">
        <v>57.33</v>
      </c>
      <c r="AU1080" s="354">
        <v>3.73</v>
      </c>
      <c r="AV1080" s="354">
        <v>25</v>
      </c>
      <c r="AW1080" s="354">
        <v>25554.7</v>
      </c>
      <c r="AX1080" s="354">
        <v>27290.41</v>
      </c>
      <c r="AY1080" s="374">
        <v>0.24999143998943449</v>
      </c>
      <c r="AZ1080" s="374">
        <v>1.1850625459896984</v>
      </c>
      <c r="BA1080" s="374">
        <v>0.92533711852377576</v>
      </c>
      <c r="BB1080" s="374">
        <v>1.2091988130563798</v>
      </c>
      <c r="BC1080" s="374">
        <v>0.92533711852377576</v>
      </c>
      <c r="BD1080" s="354">
        <v>33.86</v>
      </c>
      <c r="BE1080" s="374">
        <v>0.16265755226584147</v>
      </c>
      <c r="BF1080" s="374">
        <v>0.1079491748663516</v>
      </c>
      <c r="BG1080" s="354">
        <v>25.14</v>
      </c>
      <c r="BH1080" s="354">
        <v>13.56</v>
      </c>
      <c r="BI1080" s="354">
        <v>10.35</v>
      </c>
      <c r="BJ1080" s="354">
        <v>5.41</v>
      </c>
      <c r="BK1080" s="374">
        <v>-0.24523789185957121</v>
      </c>
      <c r="BL1080" s="374">
        <v>-1.0594447786088836E-2</v>
      </c>
      <c r="BM1080" s="354">
        <v>1.87</v>
      </c>
      <c r="BN1080" s="354">
        <v>2.5099999999999998</v>
      </c>
      <c r="BO1080" s="374">
        <v>0.10964329290174409</v>
      </c>
      <c r="BP1080" s="374">
        <v>0.15891754035385472</v>
      </c>
      <c r="BQ1080" s="374">
        <v>0.10078198425081894</v>
      </c>
      <c r="BR1080" s="354">
        <v>1702.5</v>
      </c>
      <c r="BS1080" s="354">
        <v>1589.1</v>
      </c>
      <c r="BT1080" s="354">
        <v>1105.5999999999999</v>
      </c>
      <c r="BU1080" s="354">
        <v>1392</v>
      </c>
      <c r="BV1080" s="354">
        <v>1187.8</v>
      </c>
      <c r="BW1080" s="354">
        <v>118.51</v>
      </c>
      <c r="BX1080" s="354">
        <v>5.14</v>
      </c>
      <c r="BY1080" s="354">
        <v>5.18</v>
      </c>
      <c r="BZ1080" s="354">
        <v>15.192346424974824</v>
      </c>
      <c r="CA1080" s="354">
        <v>27.65</v>
      </c>
      <c r="CB1080" s="354">
        <v>0.69914851966058533</v>
      </c>
      <c r="CC1080" s="354">
        <v>3.064598869519783</v>
      </c>
      <c r="CD1080" s="354">
        <v>0.38</v>
      </c>
      <c r="CE1080" s="354">
        <v>0.98</v>
      </c>
      <c r="CF1080" s="354">
        <v>0.22</v>
      </c>
      <c r="CG1080" s="354">
        <v>0.05</v>
      </c>
      <c r="CH1080" s="353" t="s">
        <v>100</v>
      </c>
      <c r="CI1080" s="355">
        <v>4095</v>
      </c>
    </row>
    <row r="1081" spans="1:87" ht="13.5" thickBot="1">
      <c r="A1081" s="353" t="s">
        <v>2389</v>
      </c>
      <c r="B1081" s="353" t="s">
        <v>2390</v>
      </c>
      <c r="C1081" s="353" t="s">
        <v>108</v>
      </c>
      <c r="D1081" s="353" t="s">
        <v>97</v>
      </c>
      <c r="E1081" s="353" t="s">
        <v>829</v>
      </c>
      <c r="F1081" s="353" t="s">
        <v>105</v>
      </c>
      <c r="G1081" s="353">
        <v>7</v>
      </c>
      <c r="H1081" s="353">
        <v>202207</v>
      </c>
      <c r="I1081" s="353">
        <v>20221117</v>
      </c>
      <c r="J1081" s="353">
        <v>20230228</v>
      </c>
      <c r="K1081" s="354">
        <v>45837.32</v>
      </c>
      <c r="L1081" s="354">
        <v>152.59</v>
      </c>
      <c r="M1081" s="354">
        <v>300</v>
      </c>
      <c r="N1081" s="354">
        <v>1.1000000000000001</v>
      </c>
      <c r="O1081" s="354">
        <v>0.68</v>
      </c>
      <c r="P1081" s="354">
        <v>0.78</v>
      </c>
      <c r="Q1081" s="354">
        <v>0.79</v>
      </c>
      <c r="R1081" s="354">
        <v>22.06</v>
      </c>
      <c r="S1081" s="354">
        <v>4.82</v>
      </c>
      <c r="T1081" s="354">
        <v>9.8800000000000008</v>
      </c>
      <c r="U1081" s="354">
        <v>-0.15</v>
      </c>
      <c r="V1081" s="354">
        <v>2.48</v>
      </c>
      <c r="W1081" s="354">
        <v>3.43</v>
      </c>
      <c r="X1081" s="354">
        <v>3.97</v>
      </c>
      <c r="Y1081" s="374">
        <f t="shared" si="36"/>
        <v>0.38306451612903225</v>
      </c>
      <c r="Z1081" s="374">
        <f t="shared" si="37"/>
        <v>0.1574344023323615</v>
      </c>
      <c r="AA1081" s="354"/>
      <c r="AB1081" s="354">
        <v>31.5</v>
      </c>
      <c r="AC1081" s="354">
        <v>54.43</v>
      </c>
      <c r="AD1081" s="354">
        <v>44.49</v>
      </c>
      <c r="AE1081" s="354">
        <v>38.46</v>
      </c>
      <c r="AF1081" s="354">
        <v>1.41</v>
      </c>
      <c r="AG1081" s="354">
        <v>19.404603068712476</v>
      </c>
      <c r="AH1081" s="354">
        <v>-0.47831887925283523</v>
      </c>
      <c r="AI1081" s="354">
        <v>8.7808539026017343</v>
      </c>
      <c r="AJ1081" s="354">
        <v>8.1210807204803199</v>
      </c>
      <c r="AK1081" s="354">
        <v>17.19650522317189</v>
      </c>
      <c r="AL1081" s="354">
        <v>74.12</v>
      </c>
      <c r="AM1081" s="354">
        <v>90.23</v>
      </c>
      <c r="AN1081" s="354">
        <v>7.88</v>
      </c>
      <c r="AO1081" s="354">
        <v>8.1073141383755907</v>
      </c>
      <c r="AP1081" s="354">
        <v>224.48500713945739</v>
      </c>
      <c r="AQ1081" s="354">
        <v>17.916163342830011</v>
      </c>
      <c r="AR1081" s="354">
        <v>19.371709040128149</v>
      </c>
      <c r="AS1081" s="354">
        <v>12.687458305537024</v>
      </c>
      <c r="AT1081" s="354">
        <v>1.69</v>
      </c>
      <c r="AU1081" s="354">
        <v>24.14</v>
      </c>
      <c r="AV1081" s="354">
        <v>29.26</v>
      </c>
      <c r="AW1081" s="354">
        <v>5501.5</v>
      </c>
      <c r="AX1081" s="354">
        <v>6886.1</v>
      </c>
      <c r="AY1081" s="374">
        <v>0.24870907170519893</v>
      </c>
      <c r="AZ1081" s="374">
        <v>-0.86853932584269666</v>
      </c>
      <c r="BA1081" s="374">
        <v>-0.69888268156424582</v>
      </c>
      <c r="BB1081" s="374">
        <v>-0.87823091985639945</v>
      </c>
      <c r="BC1081" s="374">
        <v>-0.69888268156424582</v>
      </c>
      <c r="BD1081" s="354">
        <v>-5.0199999999999996</v>
      </c>
      <c r="BE1081" s="374">
        <v>-2.0902798537493963E-2</v>
      </c>
      <c r="BF1081" s="374">
        <v>-1.1765381554441555E-2</v>
      </c>
      <c r="BG1081" s="354">
        <v>-5.0199999999999996</v>
      </c>
      <c r="BH1081" s="354">
        <v>-6.62</v>
      </c>
      <c r="BI1081" s="354">
        <v>-0.13</v>
      </c>
      <c r="BJ1081" s="354">
        <v>-0.92</v>
      </c>
      <c r="BK1081" s="374">
        <v>-7.5137701804368476E-2</v>
      </c>
      <c r="BL1081" s="374">
        <v>-3.4000859475719812E-2</v>
      </c>
      <c r="BM1081" s="354">
        <v>0</v>
      </c>
      <c r="BN1081" s="354">
        <v>0</v>
      </c>
      <c r="BO1081" s="374">
        <v>0</v>
      </c>
      <c r="BP1081" s="374">
        <v>-3.1676746970386439E-3</v>
      </c>
      <c r="BQ1081" s="374">
        <v>5.3781991526359735E-2</v>
      </c>
      <c r="BR1081" s="354">
        <v>-179.8</v>
      </c>
      <c r="BS1081" s="354">
        <v>540</v>
      </c>
      <c r="BT1081" s="354">
        <v>615.98</v>
      </c>
      <c r="BU1081" s="354" t="s">
        <v>100</v>
      </c>
      <c r="BV1081" s="354">
        <v>-267</v>
      </c>
      <c r="BW1081" s="354">
        <v>46.48</v>
      </c>
      <c r="BX1081" s="354">
        <v>-2.4700000000000002</v>
      </c>
      <c r="BY1081" s="354">
        <v>-0.25</v>
      </c>
      <c r="BZ1081" s="354">
        <v>-4.5223880597014929</v>
      </c>
      <c r="CA1081" s="354">
        <v>0</v>
      </c>
      <c r="CB1081" s="354">
        <v>0.95950190532374557</v>
      </c>
      <c r="CC1081" s="354">
        <v>9.0171346977629696</v>
      </c>
      <c r="CD1081" s="354">
        <v>0</v>
      </c>
      <c r="CE1081" s="354">
        <v>0.7</v>
      </c>
      <c r="CF1081" s="354">
        <v>0.77</v>
      </c>
      <c r="CG1081" s="354">
        <v>0.51</v>
      </c>
      <c r="CH1081" s="353" t="s">
        <v>100</v>
      </c>
      <c r="CI1081" s="353">
        <v>210</v>
      </c>
    </row>
    <row r="1082" spans="1:87" ht="13.5" thickBot="1">
      <c r="A1082" s="353" t="s">
        <v>2391</v>
      </c>
      <c r="B1082" s="353" t="s">
        <v>2392</v>
      </c>
      <c r="C1082" s="353" t="s">
        <v>108</v>
      </c>
      <c r="D1082" s="353" t="s">
        <v>412</v>
      </c>
      <c r="E1082" s="353" t="s">
        <v>1100</v>
      </c>
      <c r="F1082" s="353" t="s">
        <v>99</v>
      </c>
      <c r="G1082" s="353">
        <v>12</v>
      </c>
      <c r="H1082" s="353">
        <v>202112</v>
      </c>
      <c r="I1082" s="353">
        <v>20221102</v>
      </c>
      <c r="J1082" s="353">
        <v>20230221</v>
      </c>
      <c r="K1082" s="354">
        <v>11464.42</v>
      </c>
      <c r="L1082" s="354">
        <v>17.66</v>
      </c>
      <c r="M1082" s="354">
        <v>649</v>
      </c>
      <c r="N1082" s="354">
        <v>1.5</v>
      </c>
      <c r="O1082" s="354">
        <v>0.43</v>
      </c>
      <c r="P1082" s="354">
        <v>0.27</v>
      </c>
      <c r="Q1082" s="354">
        <v>0.46</v>
      </c>
      <c r="R1082" s="354">
        <v>-9.3000000000000007</v>
      </c>
      <c r="S1082" s="354">
        <v>3.23</v>
      </c>
      <c r="T1082" s="354">
        <v>-2.5</v>
      </c>
      <c r="U1082" s="354">
        <v>1.89</v>
      </c>
      <c r="V1082" s="354">
        <v>3.62</v>
      </c>
      <c r="W1082" s="354">
        <v>1.95</v>
      </c>
      <c r="X1082" s="354">
        <v>1.23</v>
      </c>
      <c r="Y1082" s="374">
        <f t="shared" si="36"/>
        <v>-0.46132596685082872</v>
      </c>
      <c r="Z1082" s="374">
        <f t="shared" si="37"/>
        <v>-0.36923076923076925</v>
      </c>
      <c r="AA1082" s="354">
        <v>-13.03</v>
      </c>
      <c r="AB1082" s="354">
        <v>8.15</v>
      </c>
      <c r="AC1082" s="354">
        <v>9.34</v>
      </c>
      <c r="AD1082" s="354">
        <v>9.08</v>
      </c>
      <c r="AE1082" s="354">
        <v>14.39</v>
      </c>
      <c r="AF1082" s="354">
        <v>1.1100000000000001</v>
      </c>
      <c r="AG1082" s="354">
        <v>46.260400616332817</v>
      </c>
      <c r="AH1082" s="354">
        <v>4.8397534668721107</v>
      </c>
      <c r="AI1082" s="354">
        <v>-0.57473035439137132</v>
      </c>
      <c r="AJ1082" s="354">
        <v>-1.115562403697997</v>
      </c>
      <c r="AK1082" s="354">
        <v>-30.118471849865951</v>
      </c>
      <c r="AL1082" s="354">
        <v>0.71</v>
      </c>
      <c r="AM1082" s="354">
        <v>0.5</v>
      </c>
      <c r="AN1082" s="354">
        <v>0.38</v>
      </c>
      <c r="AO1082" s="354">
        <v>0.83126902707923922</v>
      </c>
      <c r="AP1082" s="354">
        <v>4.9283550552922595</v>
      </c>
      <c r="AQ1082" s="354">
        <v>-66.909356568364615</v>
      </c>
      <c r="AR1082" s="354">
        <v>-34.47125690607735</v>
      </c>
      <c r="AS1082" s="354">
        <v>5.212634822804314</v>
      </c>
      <c r="AT1082" s="354">
        <v>35.64</v>
      </c>
      <c r="AU1082" s="354">
        <v>22.28</v>
      </c>
      <c r="AV1082" s="354">
        <v>13.06</v>
      </c>
      <c r="AW1082" s="354">
        <v>28586</v>
      </c>
      <c r="AX1082" s="354">
        <v>30205.98</v>
      </c>
      <c r="AY1082" s="374">
        <v>0.13055171050029662</v>
      </c>
      <c r="AZ1082" s="374">
        <v>0.87572254335260113</v>
      </c>
      <c r="BA1082" s="374">
        <v>0.52138197632278327</v>
      </c>
      <c r="BB1082" s="374">
        <v>0.78625954198473269</v>
      </c>
      <c r="BC1082" s="374">
        <v>0.52138197632278327</v>
      </c>
      <c r="BD1082" s="354">
        <v>5.55</v>
      </c>
      <c r="BE1082" s="374">
        <v>0.10272353655160664</v>
      </c>
      <c r="BF1082" s="374">
        <v>5.755804364955746E-2</v>
      </c>
      <c r="BG1082" s="354">
        <v>3.24</v>
      </c>
      <c r="BH1082" s="354">
        <v>9.66</v>
      </c>
      <c r="BI1082" s="354">
        <v>2.2200000000000002</v>
      </c>
      <c r="BJ1082" s="354">
        <v>5.89</v>
      </c>
      <c r="BK1082" s="374">
        <v>0.94101876675603202</v>
      </c>
      <c r="BL1082" s="374">
        <v>-1.1691036871731671E-2</v>
      </c>
      <c r="BM1082" s="354">
        <v>5.44</v>
      </c>
      <c r="BN1082" s="354">
        <v>2.4500000000000002</v>
      </c>
      <c r="BO1082" s="374">
        <v>0.19835721107927412</v>
      </c>
      <c r="BP1082" s="374">
        <v>0.27959292125199947</v>
      </c>
      <c r="BQ1082" s="374">
        <v>-6.4446123841594274E-2</v>
      </c>
      <c r="BR1082" s="354">
        <v>6192</v>
      </c>
      <c r="BS1082" s="354">
        <v>19934</v>
      </c>
      <c r="BT1082" s="354">
        <v>16034</v>
      </c>
      <c r="BU1082" s="354">
        <v>17698</v>
      </c>
      <c r="BV1082" s="354">
        <v>4543</v>
      </c>
      <c r="BW1082" s="354">
        <v>87.57</v>
      </c>
      <c r="BX1082" s="354">
        <v>10.46</v>
      </c>
      <c r="BY1082" s="354">
        <v>4.2699999999999996</v>
      </c>
      <c r="BZ1082" s="354">
        <v>5.1210191082802545</v>
      </c>
      <c r="CA1082" s="354">
        <v>40.33</v>
      </c>
      <c r="CB1082" s="354">
        <v>0.59608637212631133</v>
      </c>
      <c r="CC1082" s="354">
        <v>2.7099131121642972</v>
      </c>
      <c r="CD1082" s="354">
        <v>0.68</v>
      </c>
      <c r="CE1082" s="354">
        <v>1.31</v>
      </c>
      <c r="CF1082" s="354">
        <v>1.6</v>
      </c>
      <c r="CG1082" s="354">
        <v>0.86</v>
      </c>
      <c r="CH1082" s="353" t="s">
        <v>100</v>
      </c>
      <c r="CI1082" s="355">
        <v>22970</v>
      </c>
    </row>
    <row r="1083" spans="1:87" ht="13.5" thickBot="1">
      <c r="A1083" s="353" t="s">
        <v>2393</v>
      </c>
      <c r="B1083" s="353" t="s">
        <v>2394</v>
      </c>
      <c r="C1083" s="353" t="s">
        <v>108</v>
      </c>
      <c r="D1083" s="353" t="s">
        <v>412</v>
      </c>
      <c r="E1083" s="353" t="s">
        <v>1100</v>
      </c>
      <c r="F1083" s="353" t="s">
        <v>105</v>
      </c>
      <c r="G1083" s="353">
        <v>12</v>
      </c>
      <c r="H1083" s="353">
        <v>202112</v>
      </c>
      <c r="I1083" s="353">
        <v>20221102</v>
      </c>
      <c r="J1083" s="353">
        <v>20230221</v>
      </c>
      <c r="K1083" s="354">
        <v>13041.91</v>
      </c>
      <c r="L1083" s="354">
        <v>20.09</v>
      </c>
      <c r="M1083" s="354">
        <v>649</v>
      </c>
      <c r="N1083" s="354">
        <v>1.38</v>
      </c>
      <c r="O1083" s="354"/>
      <c r="P1083" s="354"/>
      <c r="Q1083" s="354"/>
      <c r="R1083" s="354"/>
      <c r="S1083" s="354"/>
      <c r="T1083" s="354"/>
      <c r="U1083" s="354">
        <v>1.89</v>
      </c>
      <c r="V1083" s="354"/>
      <c r="W1083" s="354"/>
      <c r="X1083" s="354"/>
      <c r="Y1083" s="374" t="e">
        <f t="shared" si="36"/>
        <v>#DIV/0!</v>
      </c>
      <c r="Z1083" s="374" t="e">
        <f t="shared" si="37"/>
        <v>#DIV/0!</v>
      </c>
      <c r="AA1083" s="354">
        <v>-13.03</v>
      </c>
      <c r="AB1083" s="354"/>
      <c r="AC1083" s="354">
        <v>10.63</v>
      </c>
      <c r="AD1083" s="354"/>
      <c r="AE1083" s="354"/>
      <c r="AF1083" s="354"/>
      <c r="AG1083" s="354">
        <v>46.260400616332817</v>
      </c>
      <c r="AH1083" s="354">
        <v>4.8397534668721107</v>
      </c>
      <c r="AI1083" s="354">
        <v>-0.57473035439137132</v>
      </c>
      <c r="AJ1083" s="354">
        <v>-1.115562403697997</v>
      </c>
      <c r="AK1083" s="354">
        <v>-34.816327077747992</v>
      </c>
      <c r="AL1083" s="354">
        <v>0.81</v>
      </c>
      <c r="AM1083" s="354">
        <v>0.56000000000000005</v>
      </c>
      <c r="AN1083" s="354">
        <v>0.43</v>
      </c>
      <c r="AO1083" s="354">
        <v>0.88963428038503811</v>
      </c>
      <c r="AP1083" s="354">
        <v>5.2743858609794625</v>
      </c>
      <c r="AQ1083" s="354">
        <v>-71.607211796246645</v>
      </c>
      <c r="AR1083" s="354">
        <v>-36.891560773480663</v>
      </c>
      <c r="AS1083" s="354">
        <v>5.212634822804314</v>
      </c>
      <c r="AT1083" s="354">
        <v>35.64</v>
      </c>
      <c r="AU1083" s="354">
        <v>22.28</v>
      </c>
      <c r="AV1083" s="354">
        <v>13.06</v>
      </c>
      <c r="AW1083" s="354">
        <v>28586</v>
      </c>
      <c r="AX1083" s="354"/>
      <c r="AY1083" s="374">
        <v>0.13055171050029662</v>
      </c>
      <c r="AZ1083" s="374">
        <v>0.87572254335260113</v>
      </c>
      <c r="BA1083" s="374">
        <v>0.52138197632278327</v>
      </c>
      <c r="BB1083" s="374">
        <v>0.78625954198473269</v>
      </c>
      <c r="BC1083" s="374">
        <v>0.52138197632278327</v>
      </c>
      <c r="BD1083" s="354">
        <v>5.55</v>
      </c>
      <c r="BE1083" s="374">
        <v>0.10272353655160664</v>
      </c>
      <c r="BF1083" s="374">
        <v>5.755804364955746E-2</v>
      </c>
      <c r="BG1083" s="354">
        <v>3.24</v>
      </c>
      <c r="BH1083" s="354">
        <v>9.65</v>
      </c>
      <c r="BI1083" s="354">
        <v>2.2200000000000002</v>
      </c>
      <c r="BJ1083" s="354">
        <v>5.89</v>
      </c>
      <c r="BK1083" s="374">
        <v>0.94101876675603202</v>
      </c>
      <c r="BL1083" s="374">
        <v>-1.1691036871731671E-2</v>
      </c>
      <c r="BM1083" s="354">
        <v>4.78</v>
      </c>
      <c r="BN1083" s="354">
        <v>2.2599999999999998</v>
      </c>
      <c r="BO1083" s="374">
        <v>0.19835721107927412</v>
      </c>
      <c r="BP1083" s="374">
        <v>0.24186673997361871</v>
      </c>
      <c r="BQ1083" s="374">
        <v>-5.5750245062368656E-2</v>
      </c>
      <c r="BR1083" s="354">
        <v>6192</v>
      </c>
      <c r="BS1083" s="354">
        <v>19934</v>
      </c>
      <c r="BT1083" s="354">
        <v>16034</v>
      </c>
      <c r="BU1083" s="354">
        <v>17698</v>
      </c>
      <c r="BV1083" s="354">
        <v>4543</v>
      </c>
      <c r="BW1083" s="354">
        <v>87.57</v>
      </c>
      <c r="BX1083" s="354">
        <v>10.46</v>
      </c>
      <c r="BY1083" s="354">
        <v>4.2699999999999996</v>
      </c>
      <c r="BZ1083" s="354">
        <v>5.1210191082802545</v>
      </c>
      <c r="CA1083" s="354">
        <v>40.33</v>
      </c>
      <c r="CB1083" s="354">
        <v>0.59608637212631133</v>
      </c>
      <c r="CC1083" s="354">
        <v>2.7099131121642972</v>
      </c>
      <c r="CD1083" s="354">
        <v>0.68</v>
      </c>
      <c r="CE1083" s="354">
        <v>1.31</v>
      </c>
      <c r="CF1083" s="354">
        <v>1.6</v>
      </c>
      <c r="CG1083" s="354">
        <v>0.86</v>
      </c>
      <c r="CH1083" s="353" t="s">
        <v>100</v>
      </c>
      <c r="CI1083" s="355">
        <v>22970</v>
      </c>
    </row>
    <row r="1084" spans="1:87" ht="13.5" thickBot="1">
      <c r="A1084" s="353" t="s">
        <v>2395</v>
      </c>
      <c r="B1084" s="353" t="s">
        <v>2396</v>
      </c>
      <c r="C1084" s="353" t="s">
        <v>96</v>
      </c>
      <c r="D1084" s="353" t="s">
        <v>176</v>
      </c>
      <c r="E1084" s="353" t="s">
        <v>378</v>
      </c>
      <c r="F1084" s="353" t="s">
        <v>105</v>
      </c>
      <c r="G1084" s="353">
        <v>1</v>
      </c>
      <c r="H1084" s="353">
        <v>202201</v>
      </c>
      <c r="I1084" s="353">
        <v>20221201</v>
      </c>
      <c r="J1084" s="353">
        <v>20230329</v>
      </c>
      <c r="K1084" s="354">
        <v>7004.42</v>
      </c>
      <c r="L1084" s="354">
        <v>12.67</v>
      </c>
      <c r="M1084" s="354">
        <v>553</v>
      </c>
      <c r="N1084" s="354">
        <v>0.5</v>
      </c>
      <c r="O1084" s="354">
        <v>-0.04</v>
      </c>
      <c r="P1084" s="354">
        <v>0.06</v>
      </c>
      <c r="Q1084" s="354">
        <v>0.01</v>
      </c>
      <c r="R1084" s="354">
        <v>225</v>
      </c>
      <c r="S1084" s="354">
        <v>81.819999999999993</v>
      </c>
      <c r="T1084" s="354">
        <v>103.37</v>
      </c>
      <c r="U1084" s="354">
        <v>-0.6</v>
      </c>
      <c r="V1084" s="354">
        <v>7.0000000000000007E-2</v>
      </c>
      <c r="W1084" s="354">
        <v>0.05</v>
      </c>
      <c r="X1084" s="354">
        <v>0.11</v>
      </c>
      <c r="Y1084" s="374">
        <f t="shared" si="36"/>
        <v>-0.2857142857142857</v>
      </c>
      <c r="Z1084" s="374">
        <f t="shared" si="37"/>
        <v>1.1999999999999997</v>
      </c>
      <c r="AA1084" s="354"/>
      <c r="AB1084" s="354">
        <v>29.16</v>
      </c>
      <c r="AC1084" s="354">
        <v>253.4</v>
      </c>
      <c r="AD1084" s="354">
        <v>260.85000000000002</v>
      </c>
      <c r="AE1084" s="354">
        <v>115.18</v>
      </c>
      <c r="AF1084" s="354">
        <v>8.9499999999999993</v>
      </c>
      <c r="AG1084" s="354">
        <v>1.8898546615191107</v>
      </c>
      <c r="AH1084" s="354">
        <v>-0.66120829425407701</v>
      </c>
      <c r="AI1084" s="354">
        <v>-0.19985313470165256</v>
      </c>
      <c r="AJ1084" s="354">
        <v>-0.24488334387564437</v>
      </c>
      <c r="AK1084" s="354">
        <v>-63.696774228754371</v>
      </c>
      <c r="AL1084" s="354"/>
      <c r="AM1084" s="354">
        <v>3.76</v>
      </c>
      <c r="AN1084" s="354">
        <v>6.74</v>
      </c>
      <c r="AO1084" s="354">
        <v>5.3994101545593569</v>
      </c>
      <c r="AP1084" s="354">
        <v>-18.627471456206305</v>
      </c>
      <c r="AQ1084" s="354">
        <v>-51.057995488940627</v>
      </c>
      <c r="AR1084" s="354">
        <v>-41.669230289624871</v>
      </c>
      <c r="AS1084" s="354">
        <v>3.0477403101620606</v>
      </c>
      <c r="AT1084" s="354">
        <v>3.36</v>
      </c>
      <c r="AU1084" s="354"/>
      <c r="AV1084" s="354">
        <v>46.84</v>
      </c>
      <c r="AW1084" s="354">
        <v>892.25</v>
      </c>
      <c r="AX1084" s="354">
        <v>1029.43</v>
      </c>
      <c r="AY1084" s="374">
        <v>0.80762205642618312</v>
      </c>
      <c r="AZ1084" s="374">
        <v>0.82229825766012155</v>
      </c>
      <c r="BA1084" s="374">
        <v>0.78672602811227121</v>
      </c>
      <c r="BB1084" s="374">
        <v>0.82229826791328586</v>
      </c>
      <c r="BC1084" s="374">
        <v>0.78672602811227121</v>
      </c>
      <c r="BD1084" s="354">
        <v>-17.190000000000001</v>
      </c>
      <c r="BE1084" s="374">
        <v>-0.17395964012518669</v>
      </c>
      <c r="BF1084" s="374">
        <v>-0.14622917396091395</v>
      </c>
      <c r="BG1084" s="354">
        <v>-17.190000000000001</v>
      </c>
      <c r="BH1084" s="354"/>
      <c r="BI1084" s="354">
        <v>-12.99</v>
      </c>
      <c r="BJ1084" s="354"/>
      <c r="BK1084" s="374">
        <v>0.22531650174621656</v>
      </c>
      <c r="BL1084" s="374">
        <v>-2.3827339790137823E-2</v>
      </c>
      <c r="BM1084" s="354">
        <v>0</v>
      </c>
      <c r="BN1084" s="354"/>
      <c r="BO1084" s="374">
        <v>0</v>
      </c>
      <c r="BP1084" s="374">
        <v>-5.1940950059236213E-2</v>
      </c>
      <c r="BQ1084" s="374">
        <v>-1.9236712009084396E-2</v>
      </c>
      <c r="BR1084" s="354">
        <v>-510.88</v>
      </c>
      <c r="BS1084" s="354">
        <v>-446.09</v>
      </c>
      <c r="BT1084" s="354">
        <v>-405.68</v>
      </c>
      <c r="BU1084" s="354" t="s">
        <v>100</v>
      </c>
      <c r="BV1084" s="354">
        <v>-525.59</v>
      </c>
      <c r="BW1084" s="354">
        <v>-468.86</v>
      </c>
      <c r="BX1084" s="354">
        <v>-34.99</v>
      </c>
      <c r="BY1084" s="354">
        <v>-31.05</v>
      </c>
      <c r="BZ1084" s="354">
        <v>-23.583705282792614</v>
      </c>
      <c r="CA1084" s="354">
        <v>0</v>
      </c>
      <c r="CB1084" s="354">
        <v>0.2595310556582755</v>
      </c>
      <c r="CC1084" s="354">
        <v>4.6110014300930056</v>
      </c>
      <c r="CD1084" s="354">
        <v>0</v>
      </c>
      <c r="CE1084" s="354">
        <v>4.53</v>
      </c>
      <c r="CF1084" s="354">
        <v>4.32</v>
      </c>
      <c r="CG1084" s="354">
        <v>3.84</v>
      </c>
      <c r="CH1084" s="353" t="s">
        <v>100</v>
      </c>
      <c r="CI1084" s="355">
        <v>1921.92</v>
      </c>
    </row>
    <row r="1085" spans="1:87" ht="13.5" thickBot="1">
      <c r="A1085" s="353" t="s">
        <v>2397</v>
      </c>
      <c r="B1085" s="353" t="s">
        <v>2398</v>
      </c>
      <c r="C1085" s="353" t="s">
        <v>96</v>
      </c>
      <c r="D1085" s="353" t="s">
        <v>97</v>
      </c>
      <c r="E1085" s="353" t="s">
        <v>173</v>
      </c>
      <c r="F1085" s="353" t="s">
        <v>99</v>
      </c>
      <c r="G1085" s="353">
        <v>12</v>
      </c>
      <c r="H1085" s="353">
        <v>202112</v>
      </c>
      <c r="I1085" s="353">
        <v>20221101</v>
      </c>
      <c r="J1085" s="353">
        <v>20230214</v>
      </c>
      <c r="K1085" s="354">
        <v>18902.21</v>
      </c>
      <c r="L1085" s="354">
        <v>314.93</v>
      </c>
      <c r="M1085" s="354">
        <v>60</v>
      </c>
      <c r="N1085" s="354">
        <v>1.37</v>
      </c>
      <c r="O1085" s="354">
        <v>1.18</v>
      </c>
      <c r="P1085" s="354">
        <v>1.46</v>
      </c>
      <c r="Q1085" s="354">
        <v>2.2799999999999998</v>
      </c>
      <c r="R1085" s="354">
        <v>7.63</v>
      </c>
      <c r="S1085" s="354">
        <v>12.5</v>
      </c>
      <c r="T1085" s="354">
        <v>7.72</v>
      </c>
      <c r="U1085" s="354">
        <v>4.1399999999999997</v>
      </c>
      <c r="V1085" s="354">
        <v>4.4400000000000004</v>
      </c>
      <c r="W1085" s="354">
        <v>5.88</v>
      </c>
      <c r="X1085" s="354">
        <v>7.25</v>
      </c>
      <c r="Y1085" s="374">
        <f t="shared" ref="Y1085:Y1148" si="38">(W1085/V1085)-1</f>
        <v>0.32432432432432412</v>
      </c>
      <c r="Z1085" s="374">
        <f t="shared" ref="Z1085:Z1148" si="39">(X1085/W1085)-1</f>
        <v>0.23299319727891166</v>
      </c>
      <c r="AA1085" s="354">
        <v>20.8</v>
      </c>
      <c r="AB1085" s="354">
        <v>25</v>
      </c>
      <c r="AC1085" s="354">
        <v>56.85</v>
      </c>
      <c r="AD1085" s="354">
        <v>53.53</v>
      </c>
      <c r="AE1085" s="354">
        <v>43.42</v>
      </c>
      <c r="AF1085" s="354">
        <v>2.14</v>
      </c>
      <c r="AG1085" s="354">
        <v>22.286287047438002</v>
      </c>
      <c r="AH1085" s="354">
        <v>4.3225611336732053</v>
      </c>
      <c r="AI1085" s="354">
        <v>5.6402315734900199</v>
      </c>
      <c r="AJ1085" s="354">
        <v>3.3933638641665942</v>
      </c>
      <c r="AK1085" s="354">
        <v>55.210499062419565</v>
      </c>
      <c r="AL1085" s="354">
        <v>75.56</v>
      </c>
      <c r="AM1085" s="354">
        <v>17.559999999999999</v>
      </c>
      <c r="AN1085" s="354">
        <v>14.66</v>
      </c>
      <c r="AO1085" s="354">
        <v>13.749265661493988</v>
      </c>
      <c r="AP1085" s="354">
        <v>40.861518819899111</v>
      </c>
      <c r="AQ1085" s="354">
        <v>54.327570992609658</v>
      </c>
      <c r="AR1085" s="354">
        <v>90.29980087289988</v>
      </c>
      <c r="AS1085" s="354">
        <v>5.4810852847144211</v>
      </c>
      <c r="AT1085" s="354">
        <v>17.93</v>
      </c>
      <c r="AU1085" s="354">
        <v>23.99</v>
      </c>
      <c r="AV1085" s="354">
        <v>25.44</v>
      </c>
      <c r="AW1085" s="354">
        <v>1055.52</v>
      </c>
      <c r="AX1085" s="354">
        <v>1371.73</v>
      </c>
      <c r="AY1085" s="374">
        <v>0.25443469125326523</v>
      </c>
      <c r="AZ1085" s="374">
        <v>0.36602232089952808</v>
      </c>
      <c r="BA1085" s="374">
        <v>0.36236252370744082</v>
      </c>
      <c r="BB1085" s="374">
        <v>0.35839812170057816</v>
      </c>
      <c r="BC1085" s="374">
        <v>0.36236252370744082</v>
      </c>
      <c r="BD1085" s="354">
        <v>24.24</v>
      </c>
      <c r="BE1085" s="374">
        <v>0.24101311745005524</v>
      </c>
      <c r="BF1085" s="374">
        <v>7.6735416896118736E-2</v>
      </c>
      <c r="BG1085" s="354">
        <v>23.57</v>
      </c>
      <c r="BH1085" s="354">
        <v>28.61</v>
      </c>
      <c r="BI1085" s="354">
        <v>5.71</v>
      </c>
      <c r="BJ1085" s="354">
        <v>6.87</v>
      </c>
      <c r="BK1085" s="374">
        <v>-0.39836444302820095</v>
      </c>
      <c r="BL1085" s="374">
        <v>-0.10081839583869676</v>
      </c>
      <c r="BM1085" s="354">
        <v>0</v>
      </c>
      <c r="BN1085" s="354">
        <v>0</v>
      </c>
      <c r="BO1085" s="374">
        <v>0</v>
      </c>
      <c r="BP1085" s="374">
        <v>1.3881056948211965E-2</v>
      </c>
      <c r="BQ1085" s="374">
        <v>1.0897122235602423E-2</v>
      </c>
      <c r="BR1085" s="354">
        <v>255.96</v>
      </c>
      <c r="BS1085" s="354">
        <v>322.77</v>
      </c>
      <c r="BT1085" s="354">
        <v>250.19</v>
      </c>
      <c r="BU1085" s="354">
        <v>27.38</v>
      </c>
      <c r="BV1085" s="354">
        <v>195.96</v>
      </c>
      <c r="BW1085" s="354">
        <v>36.6</v>
      </c>
      <c r="BX1085" s="354">
        <v>19.399999999999999</v>
      </c>
      <c r="BY1085" s="354">
        <v>18.670000000000002</v>
      </c>
      <c r="BZ1085" s="354">
        <v>215.16761184625079</v>
      </c>
      <c r="CA1085" s="354">
        <v>2.62</v>
      </c>
      <c r="CB1085" s="354">
        <v>0.6752580274364397</v>
      </c>
      <c r="CC1085" s="354">
        <v>-0.66407868568360262</v>
      </c>
      <c r="CD1085" s="354">
        <v>0.03</v>
      </c>
      <c r="CE1085" s="354">
        <v>1.17</v>
      </c>
      <c r="CF1085" s="354">
        <v>1.1299999999999999</v>
      </c>
      <c r="CG1085" s="354">
        <v>1.1200000000000001</v>
      </c>
      <c r="CH1085" s="353" t="s">
        <v>100</v>
      </c>
      <c r="CI1085" s="353">
        <v>893.71</v>
      </c>
    </row>
    <row r="1086" spans="1:87" ht="13.5" thickBot="1">
      <c r="A1086" s="353" t="s">
        <v>2399</v>
      </c>
      <c r="B1086" s="353" t="s">
        <v>2400</v>
      </c>
      <c r="C1086" s="353" t="s">
        <v>108</v>
      </c>
      <c r="D1086" s="353" t="s">
        <v>176</v>
      </c>
      <c r="E1086" s="353" t="s">
        <v>659</v>
      </c>
      <c r="F1086" s="353" t="s">
        <v>99</v>
      </c>
      <c r="G1086" s="353">
        <v>5</v>
      </c>
      <c r="H1086" s="353">
        <v>202205</v>
      </c>
      <c r="I1086" s="353">
        <v>20220928</v>
      </c>
      <c r="J1086" s="353">
        <v>20221222</v>
      </c>
      <c r="K1086" s="354">
        <v>42195.7</v>
      </c>
      <c r="L1086" s="354">
        <v>117.08</v>
      </c>
      <c r="M1086" s="354">
        <v>360</v>
      </c>
      <c r="N1086" s="354">
        <v>0.98</v>
      </c>
      <c r="O1086" s="354">
        <v>0.95</v>
      </c>
      <c r="P1086" s="354">
        <v>1.1000000000000001</v>
      </c>
      <c r="Q1086" s="354">
        <v>0.97</v>
      </c>
      <c r="R1086" s="354">
        <v>6.19</v>
      </c>
      <c r="S1086" s="354">
        <v>2.5299999999999998</v>
      </c>
      <c r="T1086" s="354">
        <v>8.6199999999999992</v>
      </c>
      <c r="U1086" s="354">
        <v>3.9</v>
      </c>
      <c r="V1086" s="354">
        <v>3.75</v>
      </c>
      <c r="W1086" s="354">
        <v>4.21</v>
      </c>
      <c r="X1086" s="354">
        <v>4.5199999999999996</v>
      </c>
      <c r="Y1086" s="374">
        <f t="shared" si="38"/>
        <v>0.1226666666666667</v>
      </c>
      <c r="Z1086" s="374">
        <f t="shared" si="39"/>
        <v>7.3634204275534243E-2</v>
      </c>
      <c r="AA1086" s="354">
        <v>10.08</v>
      </c>
      <c r="AB1086" s="354">
        <v>7.5</v>
      </c>
      <c r="AC1086" s="354">
        <v>30.02</v>
      </c>
      <c r="AD1086" s="354">
        <v>27.8</v>
      </c>
      <c r="AE1086" s="354">
        <v>25.91</v>
      </c>
      <c r="AF1086" s="354">
        <v>3.71</v>
      </c>
      <c r="AG1086" s="354">
        <v>13.1477367397945</v>
      </c>
      <c r="AH1086" s="354">
        <v>3.9941682865870591</v>
      </c>
      <c r="AI1086" s="354">
        <v>4.1205220772007776</v>
      </c>
      <c r="AJ1086" s="354">
        <v>3.753401832824216</v>
      </c>
      <c r="AK1086" s="354">
        <v>28.142064968324572</v>
      </c>
      <c r="AL1086" s="354">
        <v>23.6</v>
      </c>
      <c r="AM1086" s="354">
        <v>13.45</v>
      </c>
      <c r="AN1086" s="354">
        <v>8.91</v>
      </c>
      <c r="AO1086" s="354">
        <v>8.7553270672721517</v>
      </c>
      <c r="AP1086" s="354">
        <v>19.842083193719784</v>
      </c>
      <c r="AQ1086" s="354">
        <v>27.936444264725704</v>
      </c>
      <c r="AR1086" s="354">
        <v>30.668907960935183</v>
      </c>
      <c r="AS1086" s="354">
        <v>3.415717856151069</v>
      </c>
      <c r="AT1086" s="354">
        <v>8.7100000000000009</v>
      </c>
      <c r="AU1086" s="354">
        <v>7.36</v>
      </c>
      <c r="AV1086" s="354">
        <v>13.68</v>
      </c>
      <c r="AW1086" s="354">
        <v>4611.7</v>
      </c>
      <c r="AX1086" s="354">
        <v>4960.3100000000004</v>
      </c>
      <c r="AY1086" s="374">
        <v>4.0341541888380154E-3</v>
      </c>
      <c r="AZ1086" s="374">
        <v>-5.4639832437847191E-4</v>
      </c>
      <c r="BA1086" s="374">
        <v>1.3693940431359124E-4</v>
      </c>
      <c r="BB1086" s="374">
        <v>-3.2679738562092259E-3</v>
      </c>
      <c r="BC1086" s="374">
        <v>1.3693940431359124E-4</v>
      </c>
      <c r="BD1086" s="354">
        <v>44.87</v>
      </c>
      <c r="BE1086" s="374">
        <v>0.42785451092976468</v>
      </c>
      <c r="BF1086" s="374">
        <v>0.16136378935086498</v>
      </c>
      <c r="BG1086" s="354">
        <v>35.82</v>
      </c>
      <c r="BH1086" s="354">
        <v>34.6</v>
      </c>
      <c r="BI1086" s="354">
        <v>14.63</v>
      </c>
      <c r="BJ1086" s="354">
        <v>12.6</v>
      </c>
      <c r="BK1086" s="374">
        <v>-8.9095565440086261E-2</v>
      </c>
      <c r="BL1086" s="374">
        <v>-2.7922695110360121E-2</v>
      </c>
      <c r="BM1086" s="354">
        <v>2.7</v>
      </c>
      <c r="BN1086" s="354">
        <v>2.87</v>
      </c>
      <c r="BO1086" s="374">
        <v>0.75860599318640065</v>
      </c>
      <c r="BP1086" s="374">
        <v>3.4444362595611067E-2</v>
      </c>
      <c r="BQ1086" s="374">
        <v>3.2368073756676573E-2</v>
      </c>
      <c r="BR1086" s="354">
        <v>1824.6</v>
      </c>
      <c r="BS1086" s="354">
        <v>2247.4</v>
      </c>
      <c r="BT1086" s="354">
        <v>1790.6</v>
      </c>
      <c r="BU1086" s="354">
        <v>797.7</v>
      </c>
      <c r="BV1086" s="354">
        <v>1392.8</v>
      </c>
      <c r="BW1086" s="354">
        <v>26.91</v>
      </c>
      <c r="BX1086" s="354">
        <v>30.38</v>
      </c>
      <c r="BY1086" s="354">
        <v>29.92</v>
      </c>
      <c r="BZ1086" s="354">
        <v>69.584558823529406</v>
      </c>
      <c r="CA1086" s="354">
        <v>20.27</v>
      </c>
      <c r="CB1086" s="354">
        <v>0.65620925059446189</v>
      </c>
      <c r="CC1086" s="354">
        <v>-0.14604375089751567</v>
      </c>
      <c r="CD1086" s="354">
        <v>0.25</v>
      </c>
      <c r="CE1086" s="354">
        <v>1.29</v>
      </c>
      <c r="CF1086" s="354">
        <v>1.25</v>
      </c>
      <c r="CG1086" s="354">
        <v>1</v>
      </c>
      <c r="CH1086" s="353" t="s">
        <v>100</v>
      </c>
      <c r="CI1086" s="355">
        <v>3085.2</v>
      </c>
    </row>
    <row r="1087" spans="1:87" ht="13.5" thickBot="1">
      <c r="A1087" s="353" t="s">
        <v>2401</v>
      </c>
      <c r="B1087" s="353" t="s">
        <v>2402</v>
      </c>
      <c r="C1087" s="353" t="s">
        <v>96</v>
      </c>
      <c r="D1087" s="353" t="s">
        <v>412</v>
      </c>
      <c r="E1087" s="353" t="s">
        <v>609</v>
      </c>
      <c r="F1087" s="353" t="s">
        <v>105</v>
      </c>
      <c r="G1087" s="353">
        <v>6</v>
      </c>
      <c r="H1087" s="353">
        <v>202206</v>
      </c>
      <c r="I1087" s="353">
        <v>20221101</v>
      </c>
      <c r="J1087" s="353">
        <v>20230207</v>
      </c>
      <c r="K1087" s="354">
        <v>6290.24</v>
      </c>
      <c r="L1087" s="354">
        <v>40.46</v>
      </c>
      <c r="M1087" s="354">
        <v>155.47</v>
      </c>
      <c r="N1087" s="354">
        <v>0.6</v>
      </c>
      <c r="O1087" s="354">
        <v>-1.04</v>
      </c>
      <c r="P1087" s="354">
        <v>-1.48</v>
      </c>
      <c r="Q1087" s="354">
        <v>4.6100000000000003</v>
      </c>
      <c r="R1087" s="354">
        <v>4.8099999999999996</v>
      </c>
      <c r="S1087" s="354">
        <v>13.49</v>
      </c>
      <c r="T1087" s="354">
        <v>13.93</v>
      </c>
      <c r="U1087" s="354">
        <v>3.53</v>
      </c>
      <c r="V1087" s="354">
        <v>3.44</v>
      </c>
      <c r="W1087" s="354">
        <v>3.8</v>
      </c>
      <c r="X1087" s="354">
        <v>4.17</v>
      </c>
      <c r="Y1087" s="374">
        <f t="shared" si="38"/>
        <v>0.10465116279069764</v>
      </c>
      <c r="Z1087" s="374">
        <f t="shared" si="39"/>
        <v>9.7368421052631549E-2</v>
      </c>
      <c r="AA1087" s="354">
        <v>14.68</v>
      </c>
      <c r="AB1087" s="354">
        <v>12.5</v>
      </c>
      <c r="AC1087" s="354">
        <v>11.46</v>
      </c>
      <c r="AD1087" s="354">
        <v>10.66</v>
      </c>
      <c r="AE1087" s="354">
        <v>9.6999999999999993</v>
      </c>
      <c r="AF1087" s="354">
        <v>0.85</v>
      </c>
      <c r="AG1087" s="354">
        <v>21.66338740865373</v>
      </c>
      <c r="AH1087" s="354">
        <v>3.3704201300821173</v>
      </c>
      <c r="AI1087" s="354">
        <v>5.0193051405037545</v>
      </c>
      <c r="AJ1087" s="354">
        <v>4.6269493483337936</v>
      </c>
      <c r="AK1087" s="354">
        <v>8.0349767290602188</v>
      </c>
      <c r="AL1087" s="354">
        <v>8.68</v>
      </c>
      <c r="AM1087" s="354"/>
      <c r="AN1087" s="354">
        <v>1.82</v>
      </c>
      <c r="AO1087" s="354">
        <v>2.3209991795703453</v>
      </c>
      <c r="AP1087" s="354">
        <v>9.4216283633078284</v>
      </c>
      <c r="AQ1087" s="354">
        <v>10.017463173628354</v>
      </c>
      <c r="AR1087" s="354">
        <v>10.866923455798448</v>
      </c>
      <c r="AS1087" s="354">
        <v>2.0267195700760907</v>
      </c>
      <c r="AT1087" s="354">
        <v>-1.67</v>
      </c>
      <c r="AU1087" s="354">
        <v>3.58</v>
      </c>
      <c r="AV1087" s="354">
        <v>-3.49</v>
      </c>
      <c r="AW1087" s="354">
        <v>3463.27</v>
      </c>
      <c r="AX1087" s="354">
        <v>3552.18</v>
      </c>
      <c r="AY1087" s="374">
        <v>0.29331406361280743</v>
      </c>
      <c r="AZ1087" s="374">
        <v>78.569891044379489</v>
      </c>
      <c r="BA1087" s="374">
        <v>3.2037054232233468</v>
      </c>
      <c r="BB1087" s="374">
        <v>78.75</v>
      </c>
      <c r="BC1087" s="374">
        <v>3.2037054232233468</v>
      </c>
      <c r="BD1087" s="354">
        <v>-613.29</v>
      </c>
      <c r="BE1087" s="374">
        <v>0.40167008760271994</v>
      </c>
      <c r="BF1087" s="374">
        <v>0.23799367748805383</v>
      </c>
      <c r="BG1087" s="354">
        <v>40.020000000000003</v>
      </c>
      <c r="BH1087" s="354">
        <v>45.57</v>
      </c>
      <c r="BI1087" s="354">
        <v>18.39</v>
      </c>
      <c r="BJ1087" s="354">
        <v>24.9</v>
      </c>
      <c r="BK1087" s="374">
        <v>-7.8169344398651655E-2</v>
      </c>
      <c r="BL1087" s="374">
        <v>-1.8111470047072548E-2</v>
      </c>
      <c r="BM1087" s="354">
        <v>2.87</v>
      </c>
      <c r="BN1087" s="354">
        <v>4.4800000000000004</v>
      </c>
      <c r="BO1087" s="374">
        <v>0.33230278623238352</v>
      </c>
      <c r="BP1087" s="374">
        <v>8.3571042154280128E-2</v>
      </c>
      <c r="BQ1087" s="374">
        <v>0.114727234027617</v>
      </c>
      <c r="BR1087" s="354">
        <v>747.35</v>
      </c>
      <c r="BS1087" s="354">
        <v>889.53</v>
      </c>
      <c r="BT1087" s="354">
        <v>745.22</v>
      </c>
      <c r="BU1087" s="354">
        <v>1486.88</v>
      </c>
      <c r="BV1087" s="354">
        <v>551.21</v>
      </c>
      <c r="BW1087" s="354">
        <v>-5.19</v>
      </c>
      <c r="BX1087" s="354">
        <v>15.56</v>
      </c>
      <c r="BY1087" s="354">
        <v>16.940000000000001</v>
      </c>
      <c r="BZ1087" s="354">
        <v>8.7425316206506221</v>
      </c>
      <c r="CA1087" s="354">
        <v>87.54</v>
      </c>
      <c r="CB1087" s="354">
        <v>1.1035408278733621</v>
      </c>
      <c r="CC1087" s="354">
        <v>1.864568922518046</v>
      </c>
      <c r="CD1087" s="354">
        <v>-5.61</v>
      </c>
      <c r="CE1087" s="354">
        <v>0.92</v>
      </c>
      <c r="CF1087" s="354">
        <v>1.39</v>
      </c>
      <c r="CG1087" s="354">
        <v>1.1200000000000001</v>
      </c>
      <c r="CH1087" s="353" t="s">
        <v>100</v>
      </c>
      <c r="CI1087" s="353">
        <v>211.63</v>
      </c>
    </row>
    <row r="1088" spans="1:87" ht="13.5" thickBot="1">
      <c r="A1088" s="353" t="s">
        <v>2403</v>
      </c>
      <c r="B1088" s="353" t="s">
        <v>2404</v>
      </c>
      <c r="C1088" s="353" t="s">
        <v>96</v>
      </c>
      <c r="D1088" s="353" t="s">
        <v>116</v>
      </c>
      <c r="E1088" s="353" t="s">
        <v>957</v>
      </c>
      <c r="F1088" s="353" t="s">
        <v>105</v>
      </c>
      <c r="G1088" s="353">
        <v>12</v>
      </c>
      <c r="H1088" s="353">
        <v>202112</v>
      </c>
      <c r="I1088" s="353">
        <v>20221103</v>
      </c>
      <c r="J1088" s="353">
        <v>20230223</v>
      </c>
      <c r="K1088" s="354">
        <v>18372.599999999999</v>
      </c>
      <c r="L1088" s="354">
        <v>33.31</v>
      </c>
      <c r="M1088" s="354">
        <v>552</v>
      </c>
      <c r="N1088" s="354">
        <v>1.26</v>
      </c>
      <c r="O1088" s="354">
        <v>0.48</v>
      </c>
      <c r="P1088" s="354">
        <v>0.51</v>
      </c>
      <c r="Q1088" s="354">
        <v>0.56000000000000005</v>
      </c>
      <c r="R1088" s="354">
        <v>164.58</v>
      </c>
      <c r="S1088" s="354">
        <v>12.5</v>
      </c>
      <c r="T1088" s="354"/>
      <c r="U1088" s="354">
        <v>2.5099999999999998</v>
      </c>
      <c r="V1088" s="354">
        <v>2.0699999999999998</v>
      </c>
      <c r="W1088" s="354">
        <v>4.17</v>
      </c>
      <c r="X1088" s="354">
        <v>2.15</v>
      </c>
      <c r="Y1088" s="374">
        <f t="shared" si="38"/>
        <v>1.0144927536231885</v>
      </c>
      <c r="Z1088" s="374">
        <f t="shared" si="39"/>
        <v>-0.4844124700239808</v>
      </c>
      <c r="AA1088" s="354">
        <v>3.89</v>
      </c>
      <c r="AB1088" s="354">
        <v>3</v>
      </c>
      <c r="AC1088" s="354">
        <v>13.27</v>
      </c>
      <c r="AD1088" s="354">
        <v>7.99</v>
      </c>
      <c r="AE1088" s="354">
        <v>15.46</v>
      </c>
      <c r="AF1088" s="354">
        <v>2.66</v>
      </c>
      <c r="AG1088" s="354">
        <v>20.707581227436823</v>
      </c>
      <c r="AH1088" s="354">
        <v>5.0685920577617329</v>
      </c>
      <c r="AI1088" s="354">
        <v>4.9151624548736459</v>
      </c>
      <c r="AJ1088" s="354">
        <v>3.7635379061371839</v>
      </c>
      <c r="AK1088" s="354">
        <v>8.3903228791773774</v>
      </c>
      <c r="AL1088" s="354">
        <v>12.61</v>
      </c>
      <c r="AM1088" s="354">
        <v>1.74</v>
      </c>
      <c r="AN1088" s="354">
        <v>2.04</v>
      </c>
      <c r="AO1088" s="354">
        <v>2.5390010460251045</v>
      </c>
      <c r="AP1088" s="354">
        <v>6.9732870481206604</v>
      </c>
      <c r="AQ1088" s="354">
        <v>10.69681233933162</v>
      </c>
      <c r="AR1088" s="354">
        <v>13.969985611510792</v>
      </c>
      <c r="AS1088" s="354">
        <v>0.53068592057761732</v>
      </c>
      <c r="AT1088" s="354">
        <v>19.100000000000001</v>
      </c>
      <c r="AU1088" s="354">
        <v>9.99</v>
      </c>
      <c r="AV1088" s="354">
        <v>48.66</v>
      </c>
      <c r="AW1088" s="354">
        <v>6882.9</v>
      </c>
      <c r="AX1088" s="354">
        <v>8417.6299999999992</v>
      </c>
      <c r="AY1088" s="374">
        <v>0.39100290228958401</v>
      </c>
      <c r="AZ1088" s="374">
        <v>4.9303797468354427</v>
      </c>
      <c r="BA1088" s="374">
        <v>527.75</v>
      </c>
      <c r="BB1088" s="374">
        <v>4.9303797468354436</v>
      </c>
      <c r="BC1088" s="374">
        <v>527.75</v>
      </c>
      <c r="BD1088" s="354">
        <v>15.07</v>
      </c>
      <c r="BE1088" s="374">
        <v>0.11906704746362028</v>
      </c>
      <c r="BF1088" s="374">
        <v>8.8301886792452836E-2</v>
      </c>
      <c r="BG1088" s="354">
        <v>7.55</v>
      </c>
      <c r="BH1088" s="354">
        <v>5.67</v>
      </c>
      <c r="BI1088" s="354">
        <v>5.96</v>
      </c>
      <c r="BJ1088" s="354">
        <v>4.57</v>
      </c>
      <c r="BK1088" s="374">
        <v>-0.23430040396621377</v>
      </c>
      <c r="BL1088" s="374">
        <v>-5.5613668061366806E-2</v>
      </c>
      <c r="BM1088" s="354">
        <v>5.84</v>
      </c>
      <c r="BN1088" s="354">
        <v>5.98</v>
      </c>
      <c r="BO1088" s="374">
        <v>0.52984417948717955</v>
      </c>
      <c r="BP1088" s="374">
        <v>0.1229053501171619</v>
      </c>
      <c r="BQ1088" s="374">
        <v>0.11498740929230626</v>
      </c>
      <c r="BR1088" s="354">
        <v>1687.56</v>
      </c>
      <c r="BS1088" s="354">
        <v>2264.44</v>
      </c>
      <c r="BT1088" s="354">
        <v>1452.9</v>
      </c>
      <c r="BU1088" s="354">
        <v>8169.7</v>
      </c>
      <c r="BV1088" s="354">
        <v>990.99</v>
      </c>
      <c r="BW1088" s="354">
        <v>520.1</v>
      </c>
      <c r="BX1088" s="354">
        <v>23.9</v>
      </c>
      <c r="BY1088" s="354">
        <v>16.41</v>
      </c>
      <c r="BZ1088" s="354">
        <v>7.713656387665198</v>
      </c>
      <c r="CA1088" s="354">
        <v>36.93</v>
      </c>
      <c r="CB1088" s="354">
        <v>0.48606918238993713</v>
      </c>
      <c r="CC1088" s="354">
        <v>2.6322719655254967</v>
      </c>
      <c r="CD1088" s="354">
        <v>0.69</v>
      </c>
      <c r="CE1088" s="354">
        <v>0.69</v>
      </c>
      <c r="CF1088" s="354">
        <v>0.36</v>
      </c>
      <c r="CG1088" s="354">
        <v>0.02</v>
      </c>
      <c r="CH1088" s="355">
        <v>2008.31</v>
      </c>
      <c r="CI1088" s="355">
        <v>9451.93</v>
      </c>
    </row>
    <row r="1089" spans="1:87" ht="13.5" thickBot="1">
      <c r="A1089" s="353" t="s">
        <v>2405</v>
      </c>
      <c r="B1089" s="353" t="s">
        <v>2406</v>
      </c>
      <c r="C1089" s="353" t="s">
        <v>96</v>
      </c>
      <c r="D1089" s="353" t="s">
        <v>116</v>
      </c>
      <c r="E1089" s="353" t="s">
        <v>1018</v>
      </c>
      <c r="F1089" s="353" t="s">
        <v>105</v>
      </c>
      <c r="G1089" s="353">
        <v>12</v>
      </c>
      <c r="H1089" s="353">
        <v>202112</v>
      </c>
      <c r="I1089" s="353">
        <v>20221027</v>
      </c>
      <c r="J1089" s="353">
        <v>20230209</v>
      </c>
      <c r="K1089" s="354">
        <v>4565.09</v>
      </c>
      <c r="L1089" s="354">
        <v>37.26</v>
      </c>
      <c r="M1089" s="354">
        <v>123</v>
      </c>
      <c r="N1089" s="354">
        <v>1.97</v>
      </c>
      <c r="O1089" s="354">
        <v>6.03</v>
      </c>
      <c r="P1089" s="354">
        <v>5.0599999999999996</v>
      </c>
      <c r="Q1089" s="354">
        <v>1.92</v>
      </c>
      <c r="R1089" s="354">
        <v>32.01</v>
      </c>
      <c r="S1089" s="354">
        <v>43.75</v>
      </c>
      <c r="T1089" s="354">
        <v>48.97</v>
      </c>
      <c r="U1089" s="354">
        <v>20.170000000000002</v>
      </c>
      <c r="V1089" s="354">
        <v>-3.06</v>
      </c>
      <c r="W1089" s="354">
        <v>24.36</v>
      </c>
      <c r="X1089" s="354">
        <v>9.09</v>
      </c>
      <c r="Y1089" s="374">
        <f t="shared" si="38"/>
        <v>-8.9607843137254903</v>
      </c>
      <c r="Z1089" s="374">
        <f t="shared" si="39"/>
        <v>-0.62684729064039413</v>
      </c>
      <c r="AA1089" s="354">
        <v>32.700000000000003</v>
      </c>
      <c r="AB1089" s="354"/>
      <c r="AC1089" s="354">
        <v>1.85</v>
      </c>
      <c r="AD1089" s="354">
        <v>1.53</v>
      </c>
      <c r="AE1089" s="354">
        <v>4.0999999999999996</v>
      </c>
      <c r="AF1089" s="354"/>
      <c r="AG1089" s="354">
        <v>362.1874292922563</v>
      </c>
      <c r="AH1089" s="354">
        <v>19.689048481671612</v>
      </c>
      <c r="AI1089" s="354">
        <v>31.122667202342868</v>
      </c>
      <c r="AJ1089" s="354">
        <v>27.039582906305991</v>
      </c>
      <c r="AK1089" s="354">
        <v>1.1753491357979211</v>
      </c>
      <c r="AL1089" s="354">
        <v>24.7</v>
      </c>
      <c r="AM1089" s="354">
        <v>0.94</v>
      </c>
      <c r="AN1089" s="354">
        <v>0.1</v>
      </c>
      <c r="AO1089" s="354">
        <v>0.11800701796599436</v>
      </c>
      <c r="AP1089" s="354">
        <v>1.4832370099465726</v>
      </c>
      <c r="AQ1089" s="354">
        <v>1.3732967742665436</v>
      </c>
      <c r="AR1089" s="354">
        <v>1.5806700356158574</v>
      </c>
      <c r="AS1089" s="354">
        <v>15.629712570028049</v>
      </c>
      <c r="AT1089" s="354">
        <v>39.799999999999997</v>
      </c>
      <c r="AU1089" s="354">
        <v>4.05</v>
      </c>
      <c r="AV1089" s="354">
        <v>80.3</v>
      </c>
      <c r="AW1089" s="354">
        <v>27253.4</v>
      </c>
      <c r="AX1089" s="354">
        <v>45578.879999999997</v>
      </c>
      <c r="AY1089" s="374">
        <v>0.80296244351973745</v>
      </c>
      <c r="AZ1089" s="374">
        <v>1.1659006032749211</v>
      </c>
      <c r="BA1089" s="374">
        <v>1.4215132693393564</v>
      </c>
      <c r="BB1089" s="374">
        <v>1.1649484536082475</v>
      </c>
      <c r="BC1089" s="374">
        <v>1.4215132693393564</v>
      </c>
      <c r="BD1089" s="354">
        <v>73.75</v>
      </c>
      <c r="BE1089" s="374">
        <v>0.44270595401248669</v>
      </c>
      <c r="BF1089" s="374">
        <v>0.18071600910983668</v>
      </c>
      <c r="BG1089" s="354">
        <v>38.94</v>
      </c>
      <c r="BH1089" s="354">
        <v>0.04</v>
      </c>
      <c r="BI1089" s="354">
        <v>19.510000000000002</v>
      </c>
      <c r="BJ1089" s="354">
        <v>-0.46</v>
      </c>
      <c r="BK1089" s="374">
        <v>-0.1311932640442047</v>
      </c>
      <c r="BL1089" s="374">
        <v>-1.1273401465135209E-2</v>
      </c>
      <c r="BM1089" s="354">
        <v>2.15</v>
      </c>
      <c r="BN1089" s="354">
        <v>1.76</v>
      </c>
      <c r="BO1089" s="374">
        <v>1.0157931206588196E-2</v>
      </c>
      <c r="BP1089" s="374">
        <v>0.53824626795165698</v>
      </c>
      <c r="BQ1089" s="374">
        <v>0.7391903473566428</v>
      </c>
      <c r="BR1089" s="354">
        <v>645.1</v>
      </c>
      <c r="BS1089" s="354">
        <v>1128.9000000000001</v>
      </c>
      <c r="BT1089" s="354">
        <v>181.5</v>
      </c>
      <c r="BU1089" s="354">
        <v>4366.3999999999996</v>
      </c>
      <c r="BV1089" s="354">
        <v>231</v>
      </c>
      <c r="BW1089" s="354">
        <v>116.59</v>
      </c>
      <c r="BX1089" s="354">
        <v>5.44</v>
      </c>
      <c r="BY1089" s="354">
        <v>5.72</v>
      </c>
      <c r="BZ1089" s="354">
        <v>11.988659793814431</v>
      </c>
      <c r="CA1089" s="354">
        <v>23.63</v>
      </c>
      <c r="CB1089" s="354">
        <v>0.63346436866276312</v>
      </c>
      <c r="CC1089" s="354">
        <v>0.21379447538933727</v>
      </c>
      <c r="CD1089" s="354">
        <v>0.31</v>
      </c>
      <c r="CE1089" s="354">
        <v>1.21</v>
      </c>
      <c r="CF1089" s="354">
        <v>0.72</v>
      </c>
      <c r="CG1089" s="354">
        <v>0.38</v>
      </c>
      <c r="CH1089" s="353" t="s">
        <v>100</v>
      </c>
      <c r="CI1089" s="355">
        <v>2532.8000000000002</v>
      </c>
    </row>
    <row r="1090" spans="1:87" ht="13.5" thickBot="1">
      <c r="A1090" s="353" t="s">
        <v>2407</v>
      </c>
      <c r="B1090" s="353" t="s">
        <v>2408</v>
      </c>
      <c r="C1090" s="353" t="s">
        <v>96</v>
      </c>
      <c r="D1090" s="353" t="s">
        <v>116</v>
      </c>
      <c r="E1090" s="353" t="s">
        <v>1177</v>
      </c>
      <c r="F1090" s="353" t="s">
        <v>105</v>
      </c>
      <c r="G1090" s="353">
        <v>12</v>
      </c>
      <c r="H1090" s="353">
        <v>202112</v>
      </c>
      <c r="I1090" s="353">
        <v>20221103</v>
      </c>
      <c r="J1090" s="353">
        <v>20230222</v>
      </c>
      <c r="K1090" s="354">
        <v>61242.53</v>
      </c>
      <c r="L1090" s="354">
        <v>9.39</v>
      </c>
      <c r="M1090" s="354">
        <v>6522</v>
      </c>
      <c r="N1090" s="354">
        <v>1.41</v>
      </c>
      <c r="O1090" s="354">
        <v>1.32</v>
      </c>
      <c r="P1090" s="354">
        <v>1.08</v>
      </c>
      <c r="Q1090" s="354"/>
      <c r="R1090" s="354">
        <v>2.27</v>
      </c>
      <c r="S1090" s="354">
        <v>21.93</v>
      </c>
      <c r="T1090" s="354">
        <v>5.26</v>
      </c>
      <c r="U1090" s="354">
        <v>4.68</v>
      </c>
      <c r="V1090" s="354">
        <v>3.09</v>
      </c>
      <c r="W1090" s="354">
        <v>5.55</v>
      </c>
      <c r="X1090" s="354">
        <v>3.95</v>
      </c>
      <c r="Y1090" s="374">
        <f t="shared" si="38"/>
        <v>0.79611650485436902</v>
      </c>
      <c r="Z1090" s="374">
        <f t="shared" si="39"/>
        <v>-0.28828828828828823</v>
      </c>
      <c r="AA1090" s="354"/>
      <c r="AB1090" s="354">
        <v>1.88</v>
      </c>
      <c r="AC1090" s="354">
        <v>2.0099999999999998</v>
      </c>
      <c r="AD1090" s="354">
        <v>1.69</v>
      </c>
      <c r="AE1090" s="354">
        <v>2.38</v>
      </c>
      <c r="AF1090" s="354">
        <v>0.9</v>
      </c>
      <c r="AG1090" s="354">
        <v>18.143540971400192</v>
      </c>
      <c r="AH1090" s="354">
        <v>5.2151909223148554</v>
      </c>
      <c r="AI1090" s="354">
        <v>7.0629085034525145</v>
      </c>
      <c r="AJ1090" s="354">
        <v>5.8815406532603589</v>
      </c>
      <c r="AK1090" s="354">
        <v>1.3266489287550198</v>
      </c>
      <c r="AL1090" s="354">
        <v>2.25</v>
      </c>
      <c r="AM1090" s="354">
        <v>0.89</v>
      </c>
      <c r="AN1090" s="354">
        <v>0.52</v>
      </c>
      <c r="AO1090" s="354">
        <v>0.9380742889034428</v>
      </c>
      <c r="AP1090" s="354">
        <v>1.6782233411913221</v>
      </c>
      <c r="AQ1090" s="354">
        <v>2.4097706046477803</v>
      </c>
      <c r="AR1090" s="354">
        <v>2.8937977816240879</v>
      </c>
      <c r="AS1090" s="354">
        <v>1.040309002408017</v>
      </c>
      <c r="AT1090" s="354">
        <v>10.61</v>
      </c>
      <c r="AU1090" s="354">
        <v>-1.62</v>
      </c>
      <c r="AV1090" s="354">
        <v>56.41</v>
      </c>
      <c r="AW1090" s="354">
        <v>83966</v>
      </c>
      <c r="AX1090" s="354">
        <v>125245.52</v>
      </c>
      <c r="AY1090" s="374">
        <v>0.56410781811746735</v>
      </c>
      <c r="AZ1090" s="374">
        <v>16.418930762489044</v>
      </c>
      <c r="BA1090" s="374">
        <v>0.99454941860465118</v>
      </c>
      <c r="BB1090" s="374">
        <v>15.888888888888889</v>
      </c>
      <c r="BC1090" s="374">
        <v>0.99454941860465118</v>
      </c>
      <c r="BD1090" s="354">
        <v>39.46</v>
      </c>
      <c r="BE1090" s="374">
        <v>0.35370280332749443</v>
      </c>
      <c r="BF1090" s="374">
        <v>0.19725922532229909</v>
      </c>
      <c r="BG1090" s="354">
        <v>24.52</v>
      </c>
      <c r="BH1090" s="354">
        <v>7.33</v>
      </c>
      <c r="BI1090" s="354">
        <v>16.260000000000002</v>
      </c>
      <c r="BJ1090" s="354">
        <v>4.99</v>
      </c>
      <c r="BK1090" s="374">
        <v>-0.16726364919136005</v>
      </c>
      <c r="BL1090" s="374">
        <v>-6.5112309226426898E-2</v>
      </c>
      <c r="BM1090" s="354">
        <v>36.770000000000003</v>
      </c>
      <c r="BN1090" s="354">
        <v>4.1500000000000004</v>
      </c>
      <c r="BO1090" s="374">
        <v>0.72156871264258016</v>
      </c>
      <c r="BP1090" s="374">
        <v>0.55658387644769003</v>
      </c>
      <c r="BQ1090" s="374">
        <v>0.6276991092060149</v>
      </c>
      <c r="BR1090" s="354">
        <v>28225</v>
      </c>
      <c r="BS1090" s="354">
        <v>39920</v>
      </c>
      <c r="BT1090" s="354">
        <v>27234</v>
      </c>
      <c r="BU1090" s="354">
        <v>49670</v>
      </c>
      <c r="BV1090" s="354">
        <v>19875</v>
      </c>
      <c r="BW1090" s="354">
        <v>1641.89</v>
      </c>
      <c r="BX1090" s="354">
        <v>28.74</v>
      </c>
      <c r="BY1090" s="354">
        <v>25.85</v>
      </c>
      <c r="BZ1090" s="354">
        <v>16.126935924688734</v>
      </c>
      <c r="CA1090" s="354">
        <v>39.74</v>
      </c>
      <c r="CB1090" s="354">
        <v>0.60519108534650978</v>
      </c>
      <c r="CC1090" s="354">
        <v>0.75431249527553101</v>
      </c>
      <c r="CD1090" s="354">
        <v>0.66</v>
      </c>
      <c r="CE1090" s="354">
        <v>1.17</v>
      </c>
      <c r="CF1090" s="354">
        <v>0.95</v>
      </c>
      <c r="CG1090" s="354">
        <v>0.63</v>
      </c>
      <c r="CH1090" s="353" t="s">
        <v>100</v>
      </c>
      <c r="CI1090" s="355">
        <v>69812</v>
      </c>
    </row>
    <row r="1091" spans="1:87" ht="13.5" thickBot="1">
      <c r="A1091" s="353" t="s">
        <v>2407</v>
      </c>
      <c r="B1091" s="353" t="s">
        <v>2409</v>
      </c>
      <c r="C1091" s="353" t="s">
        <v>96</v>
      </c>
      <c r="D1091" s="353" t="s">
        <v>116</v>
      </c>
      <c r="E1091" s="353" t="s">
        <v>1177</v>
      </c>
      <c r="F1091" s="353" t="s">
        <v>105</v>
      </c>
      <c r="G1091" s="353">
        <v>12</v>
      </c>
      <c r="H1091" s="353">
        <v>202112</v>
      </c>
      <c r="I1091" s="353">
        <v>20221103</v>
      </c>
      <c r="J1091" s="353">
        <v>20230222</v>
      </c>
      <c r="K1091" s="354">
        <v>54068.21</v>
      </c>
      <c r="L1091" s="354">
        <v>8.2899999999999991</v>
      </c>
      <c r="M1091" s="354">
        <v>6522</v>
      </c>
      <c r="N1091" s="354">
        <v>1.34</v>
      </c>
      <c r="O1091" s="354"/>
      <c r="P1091" s="354"/>
      <c r="Q1091" s="354"/>
      <c r="R1091" s="354"/>
      <c r="S1091" s="354"/>
      <c r="T1091" s="354"/>
      <c r="U1091" s="354">
        <v>4.68</v>
      </c>
      <c r="V1091" s="354"/>
      <c r="W1091" s="354"/>
      <c r="X1091" s="354"/>
      <c r="Y1091" s="374" t="e">
        <f t="shared" si="38"/>
        <v>#DIV/0!</v>
      </c>
      <c r="Z1091" s="374" t="e">
        <f t="shared" si="39"/>
        <v>#DIV/0!</v>
      </c>
      <c r="AA1091" s="354"/>
      <c r="AB1091" s="354"/>
      <c r="AC1091" s="354">
        <v>1.77</v>
      </c>
      <c r="AD1091" s="354"/>
      <c r="AE1091" s="354"/>
      <c r="AF1091" s="354"/>
      <c r="AG1091" s="354">
        <v>0</v>
      </c>
      <c r="AH1091" s="354">
        <v>0</v>
      </c>
      <c r="AI1091" s="354">
        <v>0</v>
      </c>
      <c r="AJ1091" s="354">
        <v>0</v>
      </c>
      <c r="AK1091" s="354">
        <v>0</v>
      </c>
      <c r="AL1091" s="354">
        <v>1.99</v>
      </c>
      <c r="AM1091" s="354">
        <v>0.78</v>
      </c>
      <c r="AN1091" s="354">
        <v>0.46</v>
      </c>
      <c r="AO1091" s="354">
        <v>0</v>
      </c>
      <c r="AP1091" s="354">
        <v>0</v>
      </c>
      <c r="AQ1091" s="354">
        <v>0</v>
      </c>
      <c r="AR1091" s="354">
        <v>0</v>
      </c>
      <c r="AS1091" s="354">
        <v>0</v>
      </c>
      <c r="AT1091" s="354">
        <v>10.61</v>
      </c>
      <c r="AU1091" s="354">
        <v>-1.62</v>
      </c>
      <c r="AV1091" s="354">
        <v>56.41</v>
      </c>
      <c r="AW1091" s="354">
        <v>83966</v>
      </c>
      <c r="AX1091" s="354"/>
      <c r="AY1091" s="374" t="s">
        <v>160</v>
      </c>
      <c r="AZ1091" s="374" t="s">
        <v>160</v>
      </c>
      <c r="BA1091" s="374" t="s">
        <v>160</v>
      </c>
      <c r="BB1091" s="374" t="s">
        <v>160</v>
      </c>
      <c r="BC1091" s="374" t="s">
        <v>160</v>
      </c>
      <c r="BD1091" s="354">
        <v>39.46</v>
      </c>
      <c r="BE1091" s="374">
        <v>0</v>
      </c>
      <c r="BF1091" s="374">
        <v>0</v>
      </c>
      <c r="BG1091" s="354">
        <v>24.52</v>
      </c>
      <c r="BH1091" s="354">
        <v>7.34</v>
      </c>
      <c r="BI1091" s="354">
        <v>16.260000000000002</v>
      </c>
      <c r="BJ1091" s="354">
        <v>4.99</v>
      </c>
      <c r="BK1091" s="374">
        <v>0</v>
      </c>
      <c r="BL1091" s="374">
        <v>0</v>
      </c>
      <c r="BM1091" s="354">
        <v>41.65</v>
      </c>
      <c r="BN1091" s="354">
        <v>5.22</v>
      </c>
      <c r="BO1091" s="374">
        <v>0</v>
      </c>
      <c r="BP1091" s="374">
        <v>0</v>
      </c>
      <c r="BQ1091" s="374">
        <v>0</v>
      </c>
      <c r="BR1091" s="354">
        <v>28225</v>
      </c>
      <c r="BS1091" s="354">
        <v>39920</v>
      </c>
      <c r="BT1091" s="354">
        <v>27234</v>
      </c>
      <c r="BU1091" s="354">
        <v>49670</v>
      </c>
      <c r="BV1091" s="354">
        <v>19875</v>
      </c>
      <c r="BW1091" s="354">
        <v>1641.89</v>
      </c>
      <c r="BX1091" s="354">
        <v>28.74</v>
      </c>
      <c r="BY1091" s="354">
        <v>25.85</v>
      </c>
      <c r="BZ1091" s="354">
        <v>0</v>
      </c>
      <c r="CA1091" s="354">
        <v>39.74</v>
      </c>
      <c r="CB1091" s="354">
        <v>0</v>
      </c>
      <c r="CC1091" s="354">
        <v>0</v>
      </c>
      <c r="CD1091" s="354">
        <v>0.66</v>
      </c>
      <c r="CE1091" s="354">
        <v>1.17</v>
      </c>
      <c r="CF1091" s="354">
        <v>0.95</v>
      </c>
      <c r="CG1091" s="354">
        <v>0.63</v>
      </c>
      <c r="CH1091" s="353" t="s">
        <v>100</v>
      </c>
      <c r="CI1091" s="355">
        <v>69812</v>
      </c>
    </row>
    <row r="1092" spans="1:87" ht="13.5" thickBot="1">
      <c r="A1092" s="353" t="s">
        <v>2410</v>
      </c>
      <c r="B1092" s="353" t="s">
        <v>2411</v>
      </c>
      <c r="C1092" s="353" t="s">
        <v>108</v>
      </c>
      <c r="D1092" s="353" t="s">
        <v>163</v>
      </c>
      <c r="E1092" s="353" t="s">
        <v>1325</v>
      </c>
      <c r="F1092" s="353" t="s">
        <v>99</v>
      </c>
      <c r="G1092" s="353">
        <v>12</v>
      </c>
      <c r="H1092" s="353">
        <v>202112</v>
      </c>
      <c r="I1092" s="353">
        <v>20221025</v>
      </c>
      <c r="J1092" s="353">
        <v>20230124</v>
      </c>
      <c r="K1092" s="354">
        <v>34056.879999999997</v>
      </c>
      <c r="L1092" s="354">
        <v>97.93</v>
      </c>
      <c r="M1092" s="354">
        <v>347.77</v>
      </c>
      <c r="N1092" s="354">
        <v>0.92</v>
      </c>
      <c r="O1092" s="354">
        <v>2.0099999999999998</v>
      </c>
      <c r="P1092" s="354">
        <v>2.2200000000000002</v>
      </c>
      <c r="Q1092" s="354">
        <v>2.15</v>
      </c>
      <c r="R1092" s="354">
        <v>9.9499999999999993</v>
      </c>
      <c r="S1092" s="354">
        <v>14.36</v>
      </c>
      <c r="T1092" s="354">
        <v>12.61</v>
      </c>
      <c r="U1092" s="354">
        <v>7.47</v>
      </c>
      <c r="V1092" s="354">
        <v>5.17</v>
      </c>
      <c r="W1092" s="354">
        <v>8.16</v>
      </c>
      <c r="X1092" s="354">
        <v>8.4</v>
      </c>
      <c r="Y1092" s="374">
        <f t="shared" si="38"/>
        <v>0.57833655705996145</v>
      </c>
      <c r="Z1092" s="374">
        <f t="shared" si="39"/>
        <v>2.941176470588247E-2</v>
      </c>
      <c r="AA1092" s="354">
        <v>0.52</v>
      </c>
      <c r="AB1092" s="354">
        <v>10</v>
      </c>
      <c r="AC1092" s="354">
        <v>13.11</v>
      </c>
      <c r="AD1092" s="354">
        <v>12.01</v>
      </c>
      <c r="AE1092" s="354">
        <v>11.65</v>
      </c>
      <c r="AF1092" s="354">
        <v>1.2</v>
      </c>
      <c r="AG1092" s="354">
        <v>78.577210103329506</v>
      </c>
      <c r="AH1092" s="354">
        <v>7.4675660160734791</v>
      </c>
      <c r="AI1092" s="354">
        <v>8.0789322617680828</v>
      </c>
      <c r="AJ1092" s="354">
        <v>3.6506888633754304</v>
      </c>
      <c r="AK1092" s="354">
        <v>12.158784950438768</v>
      </c>
      <c r="AL1092" s="354">
        <v>12.34</v>
      </c>
      <c r="AM1092" s="354">
        <v>2.64</v>
      </c>
      <c r="AN1092" s="354">
        <v>1.24</v>
      </c>
      <c r="AO1092" s="354">
        <v>1.5077907533158244</v>
      </c>
      <c r="AP1092" s="354">
        <v>8.3974635337198649</v>
      </c>
      <c r="AQ1092" s="354">
        <v>14.665055600952144</v>
      </c>
      <c r="AR1092" s="354">
        <v>32.453598553345387</v>
      </c>
      <c r="AS1092" s="354">
        <v>13.97158438576349</v>
      </c>
      <c r="AT1092" s="354">
        <v>37.08</v>
      </c>
      <c r="AU1092" s="354">
        <v>1.82</v>
      </c>
      <c r="AV1092" s="354">
        <v>25.6</v>
      </c>
      <c r="AW1092" s="354">
        <v>23522.3</v>
      </c>
      <c r="AX1092" s="354">
        <v>26943.75</v>
      </c>
      <c r="AY1092" s="374">
        <v>0.25596283738687026</v>
      </c>
      <c r="AZ1092" s="374">
        <v>0.42644793592113373</v>
      </c>
      <c r="BA1092" s="374">
        <v>0.4608712290324638</v>
      </c>
      <c r="BB1092" s="374">
        <v>0.42513368983957212</v>
      </c>
      <c r="BC1092" s="374">
        <v>0.4608712290324638</v>
      </c>
      <c r="BD1092" s="354">
        <v>21.24</v>
      </c>
      <c r="BE1092" s="374">
        <v>0.14334078136637551</v>
      </c>
      <c r="BF1092" s="374">
        <v>8.4957353152470647E-2</v>
      </c>
      <c r="BG1092" s="354">
        <v>13.41</v>
      </c>
      <c r="BH1092" s="354">
        <v>11.8</v>
      </c>
      <c r="BI1092" s="354">
        <v>8.59</v>
      </c>
      <c r="BJ1092" s="354">
        <v>7.3</v>
      </c>
      <c r="BK1092" s="374">
        <v>-0.54812235762248196</v>
      </c>
      <c r="BL1092" s="374">
        <v>-5.6355314633460329E-2</v>
      </c>
      <c r="BM1092" s="354">
        <v>1.51</v>
      </c>
      <c r="BN1092" s="354">
        <v>1.64</v>
      </c>
      <c r="BO1092" s="374">
        <v>0.21961640465849253</v>
      </c>
      <c r="BP1092" s="374">
        <v>7.6021236038618337E-2</v>
      </c>
      <c r="BQ1092" s="374">
        <v>3.7164703892654291E-2</v>
      </c>
      <c r="BR1092" s="354">
        <v>2456.9</v>
      </c>
      <c r="BS1092" s="354">
        <v>3360.2</v>
      </c>
      <c r="BT1092" s="354">
        <v>2755.4</v>
      </c>
      <c r="BU1092" s="354">
        <v>7128.8</v>
      </c>
      <c r="BV1092" s="354">
        <v>1852.1</v>
      </c>
      <c r="BW1092" s="354">
        <v>42.64</v>
      </c>
      <c r="BX1092" s="354">
        <v>9.5</v>
      </c>
      <c r="BY1092" s="354">
        <v>9.5</v>
      </c>
      <c r="BZ1092" s="354">
        <v>3.9958474896187242</v>
      </c>
      <c r="CA1092" s="354">
        <v>35.450000000000003</v>
      </c>
      <c r="CB1092" s="354">
        <v>0.57896850794811849</v>
      </c>
      <c r="CC1092" s="354">
        <v>1.4351337605533516</v>
      </c>
      <c r="CD1092" s="354">
        <v>0.55000000000000004</v>
      </c>
      <c r="CE1092" s="354">
        <v>2.66</v>
      </c>
      <c r="CF1092" s="354">
        <v>2.29</v>
      </c>
      <c r="CG1092" s="354">
        <v>0.68</v>
      </c>
      <c r="CH1092" s="353" t="s">
        <v>100</v>
      </c>
      <c r="CI1092" s="355">
        <v>11437.4</v>
      </c>
    </row>
    <row r="1093" spans="1:87" ht="13.5" thickBot="1">
      <c r="A1093" s="353" t="s">
        <v>2412</v>
      </c>
      <c r="B1093" s="353" t="s">
        <v>2413</v>
      </c>
      <c r="C1093" s="353" t="s">
        <v>96</v>
      </c>
      <c r="D1093" s="353" t="s">
        <v>208</v>
      </c>
      <c r="E1093" s="353" t="s">
        <v>209</v>
      </c>
      <c r="F1093" s="353" t="s">
        <v>99</v>
      </c>
      <c r="G1093" s="353">
        <v>12</v>
      </c>
      <c r="H1093" s="353">
        <v>202112</v>
      </c>
      <c r="I1093" s="353">
        <v>20221027</v>
      </c>
      <c r="J1093" s="353">
        <v>20230209</v>
      </c>
      <c r="K1093" s="354">
        <v>39915.54</v>
      </c>
      <c r="L1093" s="354">
        <v>16.190000000000001</v>
      </c>
      <c r="M1093" s="354">
        <v>2465</v>
      </c>
      <c r="N1093" s="354">
        <v>1.1399999999999999</v>
      </c>
      <c r="O1093" s="354">
        <v>0.24</v>
      </c>
      <c r="P1093" s="354">
        <v>0.31</v>
      </c>
      <c r="Q1093" s="354">
        <v>0.22</v>
      </c>
      <c r="R1093" s="354">
        <v>20.83</v>
      </c>
      <c r="S1093" s="354">
        <v>-16.670000000000002</v>
      </c>
      <c r="T1093" s="354">
        <v>4.8899999999999997</v>
      </c>
      <c r="U1093" s="354">
        <v>1.1200000000000001</v>
      </c>
      <c r="V1093" s="354">
        <v>1</v>
      </c>
      <c r="W1093" s="354">
        <v>1.1100000000000001</v>
      </c>
      <c r="X1093" s="354">
        <v>1.25</v>
      </c>
      <c r="Y1093" s="374">
        <f t="shared" si="38"/>
        <v>0.1100000000000001</v>
      </c>
      <c r="Z1093" s="374">
        <f t="shared" si="39"/>
        <v>0.12612612612612595</v>
      </c>
      <c r="AA1093" s="354">
        <v>-29.86</v>
      </c>
      <c r="AB1093" s="354">
        <v>2.5099999999999998</v>
      </c>
      <c r="AC1093" s="354">
        <v>14.45</v>
      </c>
      <c r="AD1093" s="354">
        <v>14.65</v>
      </c>
      <c r="AE1093" s="354">
        <v>13</v>
      </c>
      <c r="AF1093" s="354">
        <v>5.84</v>
      </c>
      <c r="AG1093" s="354">
        <v>10.848515349773528</v>
      </c>
      <c r="AH1093" s="354">
        <v>0.89229994967287363</v>
      </c>
      <c r="AI1093" s="354">
        <v>1.5636638147961752</v>
      </c>
      <c r="AJ1093" s="354">
        <v>-3.283844992450931</v>
      </c>
      <c r="AK1093" s="354">
        <v>10.283540392661729</v>
      </c>
      <c r="AL1093" s="354">
        <v>7.2</v>
      </c>
      <c r="AM1093" s="354">
        <v>1.78</v>
      </c>
      <c r="AN1093" s="354">
        <v>1.85</v>
      </c>
      <c r="AO1093" s="354">
        <v>3.8347541287808498</v>
      </c>
      <c r="AP1093" s="354">
        <v>11.614719685260644</v>
      </c>
      <c r="AQ1093" s="354">
        <v>26.605072417122628</v>
      </c>
      <c r="AR1093" s="354">
        <v>-12.668499616858238</v>
      </c>
      <c r="AS1093" s="354">
        <v>0.1318570709612481</v>
      </c>
      <c r="AT1093" s="354">
        <v>9.1199999999999992</v>
      </c>
      <c r="AU1093" s="354">
        <v>6.27</v>
      </c>
      <c r="AV1093" s="354">
        <v>11.77</v>
      </c>
      <c r="AW1093" s="354">
        <v>20642</v>
      </c>
      <c r="AX1093" s="354">
        <v>22677.47</v>
      </c>
      <c r="AY1093" s="374">
        <v>0.11765661378526179</v>
      </c>
      <c r="AZ1093" s="374">
        <v>0.93251533742331283</v>
      </c>
      <c r="BA1093" s="374">
        <v>7.293447293447293E-2</v>
      </c>
      <c r="BB1093" s="374">
        <v>0.93332575671477824</v>
      </c>
      <c r="BC1093" s="374">
        <v>7.293447293447293E-2</v>
      </c>
      <c r="BD1093" s="354">
        <v>10.92</v>
      </c>
      <c r="BE1093" s="374">
        <v>2.2799436811186097E-2</v>
      </c>
      <c r="BF1093" s="374">
        <v>1.5152292072607938E-2</v>
      </c>
      <c r="BG1093" s="354">
        <v>3.72</v>
      </c>
      <c r="BH1093" s="354">
        <v>8.06</v>
      </c>
      <c r="BI1093" s="354">
        <v>2.1800000000000002</v>
      </c>
      <c r="BJ1093" s="354">
        <v>2.4</v>
      </c>
      <c r="BK1093" s="374">
        <v>-3.1000965561635017</v>
      </c>
      <c r="BL1093" s="374">
        <v>-0.44683614770829466</v>
      </c>
      <c r="BM1093" s="354">
        <v>0</v>
      </c>
      <c r="BN1093" s="354">
        <v>0.53</v>
      </c>
      <c r="BO1093" s="374">
        <v>0</v>
      </c>
      <c r="BP1093" s="374">
        <v>5.5491290402541901E-2</v>
      </c>
      <c r="BQ1093" s="374">
        <v>-0.204219215948441</v>
      </c>
      <c r="BR1093" s="354">
        <v>2349</v>
      </c>
      <c r="BS1093" s="354">
        <v>5752</v>
      </c>
      <c r="BT1093" s="354">
        <v>5541</v>
      </c>
      <c r="BU1093" s="354">
        <v>38225</v>
      </c>
      <c r="BV1093" s="354">
        <v>-88</v>
      </c>
      <c r="BW1093" s="354">
        <v>93.25</v>
      </c>
      <c r="BX1093" s="354">
        <v>8.2100000000000009</v>
      </c>
      <c r="BY1093" s="354">
        <v>11.07</v>
      </c>
      <c r="BZ1093" s="354">
        <v>1.3409480296973155</v>
      </c>
      <c r="CA1093" s="354">
        <v>68.03</v>
      </c>
      <c r="CB1093" s="354">
        <v>0.80783167538372136</v>
      </c>
      <c r="CC1093" s="354">
        <v>7.1253337080230432</v>
      </c>
      <c r="CD1093" s="354">
        <v>2.13</v>
      </c>
      <c r="CE1093" s="354">
        <v>0.87</v>
      </c>
      <c r="CF1093" s="354">
        <v>0.6</v>
      </c>
      <c r="CG1093" s="354">
        <v>0.36</v>
      </c>
      <c r="CH1093" s="353" t="s">
        <v>100</v>
      </c>
      <c r="CI1093" s="355">
        <v>21223</v>
      </c>
    </row>
    <row r="1094" spans="1:87" ht="13.5" thickBot="1">
      <c r="A1094" s="353" t="s">
        <v>2414</v>
      </c>
      <c r="B1094" s="353" t="s">
        <v>2415</v>
      </c>
      <c r="C1094" s="353" t="s">
        <v>108</v>
      </c>
      <c r="D1094" s="353" t="s">
        <v>112</v>
      </c>
      <c r="E1094" s="353" t="s">
        <v>1288</v>
      </c>
      <c r="F1094" s="353" t="s">
        <v>105</v>
      </c>
      <c r="G1094" s="353">
        <v>12</v>
      </c>
      <c r="H1094" s="353">
        <v>202112</v>
      </c>
      <c r="I1094" s="353">
        <v>20221024</v>
      </c>
      <c r="J1094" s="353">
        <v>20230130</v>
      </c>
      <c r="K1094" s="354">
        <v>3749.65</v>
      </c>
      <c r="L1094" s="354">
        <v>46.42</v>
      </c>
      <c r="M1094" s="354">
        <v>81</v>
      </c>
      <c r="N1094" s="354">
        <v>1.1499999999999999</v>
      </c>
      <c r="O1094" s="354">
        <v>0.69</v>
      </c>
      <c r="P1094" s="354">
        <v>0.23</v>
      </c>
      <c r="Q1094" s="354">
        <v>0.35</v>
      </c>
      <c r="R1094" s="354">
        <v>7.25</v>
      </c>
      <c r="S1094" s="354">
        <v>5.23</v>
      </c>
      <c r="T1094" s="354">
        <v>6.91</v>
      </c>
      <c r="U1094" s="354">
        <v>5.44</v>
      </c>
      <c r="V1094" s="354">
        <v>6.2</v>
      </c>
      <c r="W1094" s="354">
        <v>4.99</v>
      </c>
      <c r="X1094" s="354">
        <v>1.63</v>
      </c>
      <c r="Y1094" s="374">
        <f t="shared" si="38"/>
        <v>-0.19516129032258067</v>
      </c>
      <c r="Z1094" s="374">
        <f t="shared" si="39"/>
        <v>-0.67334669338677355</v>
      </c>
      <c r="AA1094" s="354">
        <v>32.76</v>
      </c>
      <c r="AB1094" s="354"/>
      <c r="AC1094" s="354">
        <v>8.5299999999999994</v>
      </c>
      <c r="AD1094" s="354">
        <v>9.3000000000000007</v>
      </c>
      <c r="AE1094" s="354">
        <v>28.57</v>
      </c>
      <c r="AF1094" s="354"/>
      <c r="AG1094" s="354">
        <v>18.549730017066281</v>
      </c>
      <c r="AH1094" s="354">
        <v>5.1651931846795174</v>
      </c>
      <c r="AI1094" s="354">
        <v>7.1353971406988785</v>
      </c>
      <c r="AJ1094" s="354">
        <v>4.5231653750384693</v>
      </c>
      <c r="AK1094" s="354">
        <v>6.3892729586085348</v>
      </c>
      <c r="AL1094" s="354">
        <v>6.24</v>
      </c>
      <c r="AM1094" s="354">
        <v>1.56</v>
      </c>
      <c r="AN1094" s="354">
        <v>2.83</v>
      </c>
      <c r="AO1094" s="354">
        <v>2.871342125386299</v>
      </c>
      <c r="AP1094" s="354">
        <v>6.2269616441985489</v>
      </c>
      <c r="AQ1094" s="354">
        <v>7.4645629615688502</v>
      </c>
      <c r="AR1094" s="354">
        <v>11.775519309216531</v>
      </c>
      <c r="AS1094" s="354">
        <v>6.7708082701507983</v>
      </c>
      <c r="AT1094" s="354">
        <v>29.78</v>
      </c>
      <c r="AU1094" s="354">
        <v>14.91</v>
      </c>
      <c r="AV1094" s="354">
        <v>28.48</v>
      </c>
      <c r="AW1094" s="354">
        <v>1337.44</v>
      </c>
      <c r="AX1094" s="354">
        <v>1320.97</v>
      </c>
      <c r="AY1094" s="374">
        <v>0.28484624326323577</v>
      </c>
      <c r="AZ1094" s="374">
        <v>1.5406701432596055</v>
      </c>
      <c r="BA1094" s="374">
        <v>0.96528525104229757</v>
      </c>
      <c r="BB1094" s="374">
        <v>1.5389777957747983</v>
      </c>
      <c r="BC1094" s="374">
        <v>0.96528525104229757</v>
      </c>
      <c r="BD1094" s="354">
        <v>20.34</v>
      </c>
      <c r="BE1094" s="374">
        <v>0.13706016940792423</v>
      </c>
      <c r="BF1094" s="374">
        <v>9.9130205531160434E-2</v>
      </c>
      <c r="BG1094" s="354">
        <v>14.33</v>
      </c>
      <c r="BH1094" s="354">
        <v>10.86</v>
      </c>
      <c r="BI1094" s="354">
        <v>12.83</v>
      </c>
      <c r="BJ1094" s="354">
        <v>9.3000000000000007</v>
      </c>
      <c r="BK1094" s="374">
        <v>-0.366094796708758</v>
      </c>
      <c r="BL1094" s="374">
        <v>-0.14082316903033529</v>
      </c>
      <c r="BM1094" s="354">
        <v>3.88</v>
      </c>
      <c r="BN1094" s="354">
        <v>3.65</v>
      </c>
      <c r="BO1094" s="374">
        <v>1.2138945777667038</v>
      </c>
      <c r="BP1094" s="374">
        <v>0.11329662611712037</v>
      </c>
      <c r="BQ1094" s="374">
        <v>9.9213980588692005E-2</v>
      </c>
      <c r="BR1094" s="354">
        <v>538.29</v>
      </c>
      <c r="BS1094" s="354">
        <v>615.72</v>
      </c>
      <c r="BT1094" s="354">
        <v>498.78</v>
      </c>
      <c r="BU1094" s="354">
        <v>715.28</v>
      </c>
      <c r="BV1094" s="354">
        <v>423.86</v>
      </c>
      <c r="BW1094" s="354">
        <v>154.07</v>
      </c>
      <c r="BX1094" s="354">
        <v>27.84</v>
      </c>
      <c r="BY1094" s="354">
        <v>28.71</v>
      </c>
      <c r="BZ1094" s="354">
        <v>17.813688351424201</v>
      </c>
      <c r="CA1094" s="354">
        <v>29.21</v>
      </c>
      <c r="CB1094" s="354">
        <v>0.35421317938094732</v>
      </c>
      <c r="CC1094" s="354">
        <v>0.89701026561061326</v>
      </c>
      <c r="CD1094" s="354">
        <v>0.41</v>
      </c>
      <c r="CE1094" s="354">
        <v>3.99</v>
      </c>
      <c r="CF1094" s="354">
        <v>2.76</v>
      </c>
      <c r="CG1094" s="354">
        <v>2.52</v>
      </c>
      <c r="CH1094" s="353" t="s">
        <v>100</v>
      </c>
      <c r="CI1094" s="355">
        <v>1526.13</v>
      </c>
    </row>
    <row r="1095" spans="1:87" ht="13.5" thickBot="1">
      <c r="A1095" s="353" t="s">
        <v>2416</v>
      </c>
      <c r="B1095" s="353" t="s">
        <v>2417</v>
      </c>
      <c r="C1095" s="353" t="s">
        <v>96</v>
      </c>
      <c r="D1095" s="353" t="s">
        <v>176</v>
      </c>
      <c r="E1095" s="353" t="s">
        <v>378</v>
      </c>
      <c r="F1095" s="353" t="s">
        <v>105</v>
      </c>
      <c r="G1095" s="353">
        <v>12</v>
      </c>
      <c r="H1095" s="353">
        <v>202112</v>
      </c>
      <c r="I1095" s="353">
        <v>20221102</v>
      </c>
      <c r="J1095" s="353">
        <v>20230228</v>
      </c>
      <c r="K1095" s="354">
        <v>7125.41</v>
      </c>
      <c r="L1095" s="354">
        <v>51.63</v>
      </c>
      <c r="M1095" s="354">
        <v>138</v>
      </c>
      <c r="N1095" s="354">
        <v>0.56000000000000005</v>
      </c>
      <c r="O1095" s="354">
        <v>-0.17</v>
      </c>
      <c r="P1095" s="354">
        <v>-0.14000000000000001</v>
      </c>
      <c r="Q1095" s="354">
        <v>-0.14000000000000001</v>
      </c>
      <c r="R1095" s="354">
        <v>47.06</v>
      </c>
      <c r="S1095" s="354">
        <v>-5.56</v>
      </c>
      <c r="T1095" s="354">
        <v>13.32</v>
      </c>
      <c r="U1095" s="354">
        <v>-1.68</v>
      </c>
      <c r="V1095" s="354">
        <v>-0.27</v>
      </c>
      <c r="W1095" s="354">
        <v>-0.56000000000000005</v>
      </c>
      <c r="X1095" s="354">
        <v>-0.56999999999999995</v>
      </c>
      <c r="Y1095" s="374">
        <f t="shared" si="38"/>
        <v>1.074074074074074</v>
      </c>
      <c r="Z1095" s="374">
        <f t="shared" si="39"/>
        <v>1.7857142857142572E-2</v>
      </c>
      <c r="AA1095" s="354"/>
      <c r="AB1095" s="354"/>
      <c r="AC1095" s="354"/>
      <c r="AD1095" s="354"/>
      <c r="AE1095" s="354"/>
      <c r="AF1095" s="354"/>
      <c r="AG1095" s="354">
        <v>4.8421774737468599</v>
      </c>
      <c r="AH1095" s="354">
        <v>-1.944290403837527</v>
      </c>
      <c r="AI1095" s="354">
        <v>-9.95694443441104E-2</v>
      </c>
      <c r="AJ1095" s="354">
        <v>-0.44585737787677165</v>
      </c>
      <c r="AK1095" s="354">
        <v>-500.55516858920862</v>
      </c>
      <c r="AL1095" s="354"/>
      <c r="AM1095" s="354">
        <v>6.34</v>
      </c>
      <c r="AN1095" s="354">
        <v>10.73</v>
      </c>
      <c r="AO1095" s="354">
        <v>10.023569404669606</v>
      </c>
      <c r="AP1095" s="354">
        <v>-29.102371430644492</v>
      </c>
      <c r="AQ1095" s="354">
        <v>-487.45779689289122</v>
      </c>
      <c r="AR1095" s="354">
        <v>-108.8597035423377</v>
      </c>
      <c r="AS1095" s="354">
        <v>4.0680084599984987</v>
      </c>
      <c r="AT1095" s="354">
        <v>8.15</v>
      </c>
      <c r="AU1095" s="354"/>
      <c r="AV1095" s="354">
        <v>28.61</v>
      </c>
      <c r="AW1095" s="354">
        <v>514.82000000000005</v>
      </c>
      <c r="AX1095" s="354">
        <v>708.41</v>
      </c>
      <c r="AY1095" s="374">
        <v>0.28611684999163106</v>
      </c>
      <c r="AZ1095" s="374">
        <v>-1.7573387960527</v>
      </c>
      <c r="BA1095" s="374">
        <v>-3.8851358277806254</v>
      </c>
      <c r="BB1095" s="374">
        <v>-1.3422069547863646</v>
      </c>
      <c r="BC1095" s="374">
        <v>-3.8851358277806254</v>
      </c>
      <c r="BD1095" s="354">
        <v>-19.760000000000002</v>
      </c>
      <c r="BE1095" s="374">
        <v>-0.23777229335826219</v>
      </c>
      <c r="BF1095" s="374">
        <v>-0.1834854243701092</v>
      </c>
      <c r="BG1095" s="354">
        <v>-18.989999999999998</v>
      </c>
      <c r="BH1095" s="354"/>
      <c r="BI1095" s="354">
        <v>-13.63</v>
      </c>
      <c r="BJ1095" s="354"/>
      <c r="BK1095" s="374">
        <v>3.4778534299729116</v>
      </c>
      <c r="BL1095" s="374">
        <v>-7.1514919767016488E-2</v>
      </c>
      <c r="BM1095" s="354">
        <v>0</v>
      </c>
      <c r="BN1095" s="354"/>
      <c r="BO1095" s="374">
        <v>0</v>
      </c>
      <c r="BP1095" s="374">
        <v>-3.9010642131571571E-2</v>
      </c>
      <c r="BQ1095" s="374">
        <v>-8.9457740344456582E-3</v>
      </c>
      <c r="BR1095" s="354">
        <v>-286.77</v>
      </c>
      <c r="BS1095" s="354">
        <v>-250.39</v>
      </c>
      <c r="BT1095" s="354">
        <v>-201.97</v>
      </c>
      <c r="BU1095" s="354">
        <v>47.34</v>
      </c>
      <c r="BV1095" s="354">
        <v>-265.17</v>
      </c>
      <c r="BW1095" s="354">
        <v>-175.73</v>
      </c>
      <c r="BX1095" s="354">
        <v>-40.15</v>
      </c>
      <c r="BY1095" s="354">
        <v>-34.380000000000003</v>
      </c>
      <c r="BZ1095" s="354">
        <v>-181.06375</v>
      </c>
      <c r="CA1095" s="354">
        <v>3.91</v>
      </c>
      <c r="CB1095" s="354">
        <v>0.32969753843071975</v>
      </c>
      <c r="CC1095" s="354">
        <v>0.78194374631203967</v>
      </c>
      <c r="CD1095" s="354">
        <v>0.04</v>
      </c>
      <c r="CE1095" s="354">
        <v>1.6</v>
      </c>
      <c r="CF1095" s="354">
        <v>1.86</v>
      </c>
      <c r="CG1095" s="354">
        <v>1.58</v>
      </c>
      <c r="CH1095" s="353" t="s">
        <v>100</v>
      </c>
      <c r="CI1095" s="355">
        <v>1189.29</v>
      </c>
    </row>
    <row r="1096" spans="1:87" ht="13.5" thickBot="1">
      <c r="A1096" s="353" t="s">
        <v>2418</v>
      </c>
      <c r="B1096" s="353" t="s">
        <v>2419</v>
      </c>
      <c r="C1096" s="353" t="s">
        <v>96</v>
      </c>
      <c r="D1096" s="353" t="s">
        <v>97</v>
      </c>
      <c r="E1096" s="353" t="s">
        <v>1003</v>
      </c>
      <c r="F1096" s="353" t="s">
        <v>105</v>
      </c>
      <c r="G1096" s="353">
        <v>11</v>
      </c>
      <c r="H1096" s="353">
        <v>202211</v>
      </c>
      <c r="I1096" s="353">
        <v>20220927</v>
      </c>
      <c r="J1096" s="353">
        <v>20230110</v>
      </c>
      <c r="K1096" s="354">
        <v>9225.4</v>
      </c>
      <c r="L1096" s="354">
        <v>96.55</v>
      </c>
      <c r="M1096" s="354">
        <v>95.55</v>
      </c>
      <c r="N1096" s="354">
        <v>1.59</v>
      </c>
      <c r="O1096" s="354">
        <v>2.92</v>
      </c>
      <c r="P1096" s="354">
        <v>2.99</v>
      </c>
      <c r="Q1096" s="354">
        <v>2.79</v>
      </c>
      <c r="R1096" s="354">
        <v>0</v>
      </c>
      <c r="S1096" s="354">
        <v>4</v>
      </c>
      <c r="T1096" s="354">
        <v>5.49</v>
      </c>
      <c r="U1096" s="354">
        <v>11.09</v>
      </c>
      <c r="V1096" s="354">
        <v>11.4</v>
      </c>
      <c r="W1096" s="354">
        <v>12.33</v>
      </c>
      <c r="X1096" s="354">
        <v>14.04</v>
      </c>
      <c r="Y1096" s="374">
        <f t="shared" si="38"/>
        <v>8.1578947368420973E-2</v>
      </c>
      <c r="Z1096" s="374">
        <f t="shared" si="39"/>
        <v>0.13868613138686126</v>
      </c>
      <c r="AA1096" s="354">
        <v>2.0099999999999998</v>
      </c>
      <c r="AB1096" s="354">
        <v>9.3699999999999992</v>
      </c>
      <c r="AC1096" s="354">
        <v>8.51</v>
      </c>
      <c r="AD1096" s="354">
        <v>7.83</v>
      </c>
      <c r="AE1096" s="354">
        <v>6.88</v>
      </c>
      <c r="AF1096" s="354">
        <v>0.84</v>
      </c>
      <c r="AG1096" s="354">
        <v>648.76326552068554</v>
      </c>
      <c r="AH1096" s="354">
        <v>5.7773957840508858</v>
      </c>
      <c r="AI1096" s="354">
        <v>2.199474320559323</v>
      </c>
      <c r="AJ1096" s="354">
        <v>0.94517163433738105</v>
      </c>
      <c r="AK1096" s="354">
        <v>43.260336849853971</v>
      </c>
      <c r="AL1096" s="354">
        <v>12.86</v>
      </c>
      <c r="AM1096" s="354">
        <v>1.19</v>
      </c>
      <c r="AN1096" s="354">
        <v>0.15</v>
      </c>
      <c r="AO1096" s="354">
        <v>0.20797955999176623</v>
      </c>
      <c r="AP1096" s="354">
        <v>9.5092799030831117</v>
      </c>
      <c r="AQ1096" s="354">
        <v>61.346248619761667</v>
      </c>
      <c r="AR1096" s="354">
        <v>142.75661012235818</v>
      </c>
      <c r="AS1096" s="354">
        <v>3.6882720916784946</v>
      </c>
      <c r="AT1096" s="354">
        <v>81.34</v>
      </c>
      <c r="AU1096" s="354">
        <v>21.51</v>
      </c>
      <c r="AV1096" s="354">
        <v>28.12</v>
      </c>
      <c r="AW1096" s="354">
        <v>31614.17</v>
      </c>
      <c r="AX1096" s="354">
        <v>63821.27</v>
      </c>
      <c r="AY1096" s="374">
        <v>0.28119342201026981</v>
      </c>
      <c r="AZ1096" s="374">
        <v>-0.25340350744576312</v>
      </c>
      <c r="BA1096" s="374">
        <v>-0.24922810783722019</v>
      </c>
      <c r="BB1096" s="374">
        <v>-0.3891050583657587</v>
      </c>
      <c r="BC1096" s="374">
        <v>-0.24922810783722019</v>
      </c>
      <c r="BD1096" s="354">
        <v>13.47</v>
      </c>
      <c r="BE1096" s="374">
        <v>6.8540657559530566E-2</v>
      </c>
      <c r="BF1096" s="374">
        <v>2.2304659642235401E-2</v>
      </c>
      <c r="BG1096" s="354">
        <v>9.01</v>
      </c>
      <c r="BH1096" s="354">
        <v>10.6</v>
      </c>
      <c r="BI1096" s="354">
        <v>3.76</v>
      </c>
      <c r="BJ1096" s="354">
        <v>5.26</v>
      </c>
      <c r="BK1096" s="374">
        <v>-0.57027384884537979</v>
      </c>
      <c r="BL1096" s="374">
        <v>-1.9333750119394657E-3</v>
      </c>
      <c r="BM1096" s="354">
        <v>1.24</v>
      </c>
      <c r="BN1096" s="354">
        <v>1.01</v>
      </c>
      <c r="BO1096" s="374">
        <v>0.20770604003151855</v>
      </c>
      <c r="BP1096" s="374">
        <v>6.0718820641627806E-2</v>
      </c>
      <c r="BQ1096" s="374">
        <v>9.9334906393839326E-3</v>
      </c>
      <c r="BR1096" s="354">
        <v>624.32000000000005</v>
      </c>
      <c r="BS1096" s="354">
        <v>775.98</v>
      </c>
      <c r="BT1096" s="354">
        <v>720.63</v>
      </c>
      <c r="BU1096" s="354">
        <v>3955.18</v>
      </c>
      <c r="BV1096" s="354">
        <v>395.07</v>
      </c>
      <c r="BW1096" s="354">
        <v>-25.34</v>
      </c>
      <c r="BX1096" s="354">
        <v>0.89</v>
      </c>
      <c r="BY1096" s="354">
        <v>1.73</v>
      </c>
      <c r="BZ1096" s="354">
        <v>3.9478334697307211</v>
      </c>
      <c r="CA1096" s="354">
        <v>33.31</v>
      </c>
      <c r="CB1096" s="354">
        <v>0.73286003593831828</v>
      </c>
      <c r="CC1096" s="354">
        <v>2.8034965656745281</v>
      </c>
      <c r="CD1096" s="354">
        <v>0.5</v>
      </c>
      <c r="CE1096" s="354">
        <v>1.25</v>
      </c>
      <c r="CF1096" s="354"/>
      <c r="CG1096" s="354"/>
      <c r="CH1096" s="353" t="s">
        <v>100</v>
      </c>
      <c r="CI1096" s="355">
        <v>7905.98</v>
      </c>
    </row>
    <row r="1097" spans="1:87" ht="13.5" thickBot="1">
      <c r="A1097" s="353" t="s">
        <v>2420</v>
      </c>
      <c r="B1097" s="353" t="s">
        <v>2421</v>
      </c>
      <c r="C1097" s="353" t="s">
        <v>108</v>
      </c>
      <c r="D1097" s="353" t="s">
        <v>129</v>
      </c>
      <c r="E1097" s="353" t="s">
        <v>299</v>
      </c>
      <c r="F1097" s="353" t="s">
        <v>105</v>
      </c>
      <c r="G1097" s="353">
        <v>12</v>
      </c>
      <c r="H1097" s="353">
        <v>202112</v>
      </c>
      <c r="I1097" s="353">
        <v>20221107</v>
      </c>
      <c r="J1097" s="353">
        <v>20230227</v>
      </c>
      <c r="K1097" s="354">
        <v>3592.02</v>
      </c>
      <c r="L1097" s="354">
        <v>45.48</v>
      </c>
      <c r="M1097" s="354">
        <v>79</v>
      </c>
      <c r="N1097" s="354">
        <v>1.1100000000000001</v>
      </c>
      <c r="O1097" s="354">
        <v>-0.8</v>
      </c>
      <c r="P1097" s="354">
        <v>-0.85</v>
      </c>
      <c r="Q1097" s="354"/>
      <c r="R1097" s="354">
        <v>-16.25</v>
      </c>
      <c r="S1097" s="354">
        <v>-15.94</v>
      </c>
      <c r="T1097" s="354">
        <v>-17.75</v>
      </c>
      <c r="U1097" s="354">
        <v>-2.95</v>
      </c>
      <c r="V1097" s="354">
        <v>-1.85</v>
      </c>
      <c r="W1097" s="354">
        <v>-3.25</v>
      </c>
      <c r="X1097" s="354">
        <v>-2.9</v>
      </c>
      <c r="Y1097" s="374">
        <f t="shared" si="38"/>
        <v>0.75675675675675658</v>
      </c>
      <c r="Z1097" s="374">
        <f t="shared" si="39"/>
        <v>-0.10769230769230775</v>
      </c>
      <c r="AA1097" s="354"/>
      <c r="AB1097" s="354">
        <v>4.29</v>
      </c>
      <c r="AC1097" s="354"/>
      <c r="AD1097" s="354"/>
      <c r="AE1097" s="354"/>
      <c r="AF1097" s="354"/>
      <c r="AG1097" s="354">
        <v>0</v>
      </c>
      <c r="AH1097" s="354">
        <v>-2.8069016439227856</v>
      </c>
      <c r="AI1097" s="354">
        <v>-2.5241272504451451</v>
      </c>
      <c r="AJ1097" s="354">
        <v>-2.6222570145802635</v>
      </c>
      <c r="AK1097" s="354">
        <v>-18.144885521093631</v>
      </c>
      <c r="AL1097" s="354"/>
      <c r="AM1097" s="354">
        <v>7.51</v>
      </c>
      <c r="AN1097" s="354"/>
      <c r="AO1097" s="354">
        <v>0</v>
      </c>
      <c r="AP1097" s="354">
        <v>-15.757196808861424</v>
      </c>
      <c r="AQ1097" s="354">
        <v>-16.492040548607072</v>
      </c>
      <c r="AR1097" s="354">
        <v>-15.8748775321128</v>
      </c>
      <c r="AS1097" s="354">
        <v>5.8433588597085881</v>
      </c>
      <c r="AT1097" s="354">
        <v>6.06</v>
      </c>
      <c r="AU1097" s="354"/>
      <c r="AV1097" s="354"/>
      <c r="AW1097" s="354"/>
      <c r="AX1097" s="354"/>
      <c r="AY1097" s="374">
        <v>0</v>
      </c>
      <c r="AZ1097" s="374">
        <v>-0.12172568008339218</v>
      </c>
      <c r="BA1097" s="374">
        <v>-0.15727665464774895</v>
      </c>
      <c r="BB1097" s="374">
        <v>0.36092715231788081</v>
      </c>
      <c r="BC1097" s="374">
        <v>-0.15727665464774895</v>
      </c>
      <c r="BD1097" s="354">
        <v>-50.84</v>
      </c>
      <c r="BE1097" s="374">
        <v>-0.4708978527508611</v>
      </c>
      <c r="BF1097" s="374">
        <v>-0.42225862424617477</v>
      </c>
      <c r="BG1097" s="354">
        <v>-50.84</v>
      </c>
      <c r="BH1097" s="354"/>
      <c r="BI1097" s="354">
        <v>-44.89</v>
      </c>
      <c r="BJ1097" s="354"/>
      <c r="BK1097" s="374">
        <v>3.8876710402699577E-2</v>
      </c>
      <c r="BL1097" s="374">
        <v>0</v>
      </c>
      <c r="BM1097" s="354">
        <v>0</v>
      </c>
      <c r="BN1097" s="354"/>
      <c r="BO1097" s="374">
        <v>0</v>
      </c>
      <c r="BP1097" s="374">
        <v>-6.1286062094383968E-2</v>
      </c>
      <c r="BQ1097" s="374">
        <v>-5.7254519969001383E-2</v>
      </c>
      <c r="BR1097" s="354">
        <v>-100.07</v>
      </c>
      <c r="BS1097" s="354">
        <v>-95.21</v>
      </c>
      <c r="BT1097" s="354">
        <v>-95.21</v>
      </c>
      <c r="BU1097" s="354" t="s">
        <v>100</v>
      </c>
      <c r="BV1097" s="354">
        <v>-100.08</v>
      </c>
      <c r="BW1097" s="354">
        <v>-12.17</v>
      </c>
      <c r="BX1097" s="354"/>
      <c r="BY1097" s="354"/>
      <c r="BZ1097" s="354">
        <v>-132.37556561085972</v>
      </c>
      <c r="CA1097" s="354">
        <v>0</v>
      </c>
      <c r="CB1097" s="354">
        <v>0.12802349143945738</v>
      </c>
      <c r="CC1097" s="354">
        <v>1.5791983684036981</v>
      </c>
      <c r="CD1097" s="354">
        <v>0</v>
      </c>
      <c r="CE1097" s="354">
        <v>9.41</v>
      </c>
      <c r="CF1097" s="354">
        <v>8.93</v>
      </c>
      <c r="CG1097" s="354">
        <v>8.93</v>
      </c>
      <c r="CH1097" s="353" t="s">
        <v>100</v>
      </c>
      <c r="CI1097" s="353">
        <v>284.02</v>
      </c>
    </row>
    <row r="1098" spans="1:87" ht="13.5" thickBot="1">
      <c r="A1098" s="353" t="s">
        <v>2422</v>
      </c>
      <c r="B1098" s="353" t="s">
        <v>2423</v>
      </c>
      <c r="C1098" s="353" t="s">
        <v>108</v>
      </c>
      <c r="D1098" s="353" t="s">
        <v>116</v>
      </c>
      <c r="E1098" s="353" t="s">
        <v>228</v>
      </c>
      <c r="F1098" s="353" t="s">
        <v>105</v>
      </c>
      <c r="G1098" s="353">
        <v>12</v>
      </c>
      <c r="H1098" s="353">
        <v>202112</v>
      </c>
      <c r="I1098" s="353">
        <v>20221102</v>
      </c>
      <c r="J1098" s="353">
        <v>20230227</v>
      </c>
      <c r="K1098" s="354">
        <v>5947.02</v>
      </c>
      <c r="L1098" s="354">
        <v>64.540000000000006</v>
      </c>
      <c r="M1098" s="354">
        <v>92</v>
      </c>
      <c r="N1098" s="354">
        <v>2.5099999999999998</v>
      </c>
      <c r="O1098" s="354">
        <v>4.13</v>
      </c>
      <c r="P1098" s="354">
        <v>3.25</v>
      </c>
      <c r="Q1098" s="354">
        <v>4.1500000000000004</v>
      </c>
      <c r="R1098" s="354">
        <v>-8.7200000000000006</v>
      </c>
      <c r="S1098" s="354">
        <v>11.82</v>
      </c>
      <c r="T1098" s="354">
        <v>9.34</v>
      </c>
      <c r="U1098" s="354">
        <v>15.4</v>
      </c>
      <c r="V1098" s="354">
        <v>7.81</v>
      </c>
      <c r="W1098" s="354">
        <v>15.83</v>
      </c>
      <c r="X1098" s="354">
        <v>15.84</v>
      </c>
      <c r="Y1098" s="374">
        <f t="shared" si="38"/>
        <v>1.0268886043533931</v>
      </c>
      <c r="Z1098" s="374">
        <f t="shared" si="39"/>
        <v>6.317119393557391E-4</v>
      </c>
      <c r="AA1098" s="354">
        <v>98.07</v>
      </c>
      <c r="AB1098" s="354"/>
      <c r="AC1098" s="354">
        <v>4.1900000000000004</v>
      </c>
      <c r="AD1098" s="354">
        <v>4.08</v>
      </c>
      <c r="AE1098" s="354">
        <v>4.07</v>
      </c>
      <c r="AF1098" s="354"/>
      <c r="AG1098" s="354">
        <v>43.905624012638228</v>
      </c>
      <c r="AH1098" s="354">
        <v>20.0257925223802</v>
      </c>
      <c r="AI1098" s="354">
        <v>27.433038441284889</v>
      </c>
      <c r="AJ1098" s="354">
        <v>17.470721432332805</v>
      </c>
      <c r="AK1098" s="354">
        <v>2.2684326467588081</v>
      </c>
      <c r="AL1098" s="354">
        <v>4.3</v>
      </c>
      <c r="AM1098" s="354">
        <v>1.49</v>
      </c>
      <c r="AN1098" s="354">
        <v>1.56</v>
      </c>
      <c r="AO1098" s="354">
        <v>1.7522141056538765</v>
      </c>
      <c r="AP1098" s="354">
        <v>2.2724906530048203</v>
      </c>
      <c r="AQ1098" s="354">
        <v>2.8043577410186784</v>
      </c>
      <c r="AR1098" s="354">
        <v>4.4034846534787757</v>
      </c>
      <c r="AS1098" s="354">
        <v>0.48076882569773566</v>
      </c>
      <c r="AT1098" s="354">
        <v>43.21</v>
      </c>
      <c r="AU1098" s="354">
        <v>17.66</v>
      </c>
      <c r="AV1098" s="354">
        <v>38.58</v>
      </c>
      <c r="AW1098" s="354">
        <v>1855.91</v>
      </c>
      <c r="AX1098" s="354">
        <v>3922.12</v>
      </c>
      <c r="AY1098" s="374">
        <v>1.2146951772366612</v>
      </c>
      <c r="AZ1098" s="374">
        <v>1.7211053125690303</v>
      </c>
      <c r="BA1098" s="374">
        <v>1.9814369936196463</v>
      </c>
      <c r="BB1098" s="374">
        <v>1.7145077266507776</v>
      </c>
      <c r="BC1098" s="374">
        <v>1.9814369936196463</v>
      </c>
      <c r="BD1098" s="354">
        <v>45.9</v>
      </c>
      <c r="BE1098" s="374">
        <v>0.34730629885943565</v>
      </c>
      <c r="BF1098" s="374">
        <v>0.23684948723793581</v>
      </c>
      <c r="BG1098" s="354">
        <v>33.29</v>
      </c>
      <c r="BH1098" s="354">
        <v>7.74</v>
      </c>
      <c r="BI1098" s="354">
        <v>22.26</v>
      </c>
      <c r="BJ1098" s="354">
        <v>5.42</v>
      </c>
      <c r="BK1098" s="374">
        <v>-0.36315033168033839</v>
      </c>
      <c r="BL1098" s="374">
        <v>-0.22690298186137675</v>
      </c>
      <c r="BM1098" s="354">
        <v>2.17</v>
      </c>
      <c r="BN1098" s="354">
        <v>0.36</v>
      </c>
      <c r="BO1098" s="374">
        <v>9.7374423400259494E-2</v>
      </c>
      <c r="BP1098" s="374">
        <v>0.32180286875108793</v>
      </c>
      <c r="BQ1098" s="374">
        <v>0.28074435854624469</v>
      </c>
      <c r="BR1098" s="354">
        <v>631.59</v>
      </c>
      <c r="BS1098" s="354">
        <v>1292.33</v>
      </c>
      <c r="BT1098" s="354">
        <v>1460.34</v>
      </c>
      <c r="BU1098" s="354">
        <v>942.08</v>
      </c>
      <c r="BV1098" s="354">
        <v>522.30999999999995</v>
      </c>
      <c r="BW1098" s="354">
        <v>172.11</v>
      </c>
      <c r="BX1098" s="354">
        <v>49.76</v>
      </c>
      <c r="BY1098" s="354">
        <v>39.43</v>
      </c>
      <c r="BZ1098" s="354">
        <v>31.160109033839039</v>
      </c>
      <c r="CA1098" s="354">
        <v>25.93</v>
      </c>
      <c r="CB1098" s="354">
        <v>0.50407294885832121</v>
      </c>
      <c r="CC1098" s="354">
        <v>0.43428295527441807</v>
      </c>
      <c r="CD1098" s="354">
        <v>0.35</v>
      </c>
      <c r="CE1098" s="354">
        <v>0.48</v>
      </c>
      <c r="CF1098" s="354">
        <v>0.5</v>
      </c>
      <c r="CG1098" s="354">
        <v>7.0000000000000007E-2</v>
      </c>
      <c r="CH1098" s="353" t="s">
        <v>100</v>
      </c>
      <c r="CI1098" s="355">
        <v>2910.25</v>
      </c>
    </row>
    <row r="1099" spans="1:87" ht="13.5" thickBot="1">
      <c r="A1099" s="353" t="s">
        <v>2424</v>
      </c>
      <c r="B1099" s="353" t="s">
        <v>2425</v>
      </c>
      <c r="C1099" s="353" t="s">
        <v>108</v>
      </c>
      <c r="D1099" s="353" t="s">
        <v>147</v>
      </c>
      <c r="E1099" s="353" t="s">
        <v>201</v>
      </c>
      <c r="F1099" s="353" t="s">
        <v>105</v>
      </c>
      <c r="G1099" s="353">
        <v>12</v>
      </c>
      <c r="H1099" s="353">
        <v>202112</v>
      </c>
      <c r="I1099" s="353">
        <v>20221128</v>
      </c>
      <c r="J1099" s="353">
        <v>20230320</v>
      </c>
      <c r="K1099" s="354">
        <v>107952.93</v>
      </c>
      <c r="L1099" s="354">
        <v>87.15</v>
      </c>
      <c r="M1099" s="354">
        <v>1239</v>
      </c>
      <c r="N1099" s="354">
        <v>0.71</v>
      </c>
      <c r="O1099" s="354">
        <v>0.73</v>
      </c>
      <c r="P1099" s="354">
        <v>1.21</v>
      </c>
      <c r="Q1099" s="354">
        <v>0.85</v>
      </c>
      <c r="R1099" s="354">
        <v>65.75</v>
      </c>
      <c r="S1099" s="354">
        <v>197.37</v>
      </c>
      <c r="T1099" s="354">
        <v>174.3</v>
      </c>
      <c r="U1099" s="354">
        <v>3.18</v>
      </c>
      <c r="V1099" s="354">
        <v>0.69</v>
      </c>
      <c r="W1099" s="354">
        <v>3.85</v>
      </c>
      <c r="X1099" s="354">
        <v>3.99</v>
      </c>
      <c r="Y1099" s="374">
        <f t="shared" si="38"/>
        <v>4.579710144927537</v>
      </c>
      <c r="Z1099" s="374">
        <f t="shared" si="39"/>
        <v>3.6363636363636376E-2</v>
      </c>
      <c r="AA1099" s="354"/>
      <c r="AB1099" s="354"/>
      <c r="AC1099" s="354">
        <v>23.36</v>
      </c>
      <c r="AD1099" s="354">
        <v>22.66</v>
      </c>
      <c r="AE1099" s="354">
        <v>21.82</v>
      </c>
      <c r="AF1099" s="354"/>
      <c r="AG1099" s="354">
        <v>93.417101014084423</v>
      </c>
      <c r="AH1099" s="354">
        <v>22.730117816242139</v>
      </c>
      <c r="AI1099" s="354">
        <v>30.374523088910955</v>
      </c>
      <c r="AJ1099" s="354">
        <v>30.374523088910955</v>
      </c>
      <c r="AK1099" s="354">
        <v>18.767257623482195</v>
      </c>
      <c r="AL1099" s="354">
        <v>43.89</v>
      </c>
      <c r="AM1099" s="354">
        <v>7.17</v>
      </c>
      <c r="AN1099" s="354">
        <v>6.1</v>
      </c>
      <c r="AO1099" s="354">
        <v>0.85882180030498501</v>
      </c>
      <c r="AP1099" s="354">
        <v>2.9987524592771528</v>
      </c>
      <c r="AQ1099" s="354">
        <v>2.6413136639988353</v>
      </c>
      <c r="AR1099" s="354">
        <v>2.6413136639988353</v>
      </c>
      <c r="AS1099" s="354">
        <v>109.12889467490858</v>
      </c>
      <c r="AT1099" s="354">
        <v>12.16</v>
      </c>
      <c r="AU1099" s="354">
        <v>84.5</v>
      </c>
      <c r="AV1099" s="354">
        <v>61.7</v>
      </c>
      <c r="AW1099" s="354">
        <v>14742.8</v>
      </c>
      <c r="AX1099" s="354">
        <v>18310.37</v>
      </c>
      <c r="AY1099" s="374">
        <v>0.57920648478577696</v>
      </c>
      <c r="AZ1099" s="374">
        <v>2.082026345793484</v>
      </c>
      <c r="BA1099" s="374">
        <v>1.7352369987180616</v>
      </c>
      <c r="BB1099" s="374">
        <v>2.0264900662251657</v>
      </c>
      <c r="BC1099" s="374">
        <v>1.7352369987180616</v>
      </c>
      <c r="BD1099" s="354">
        <v>34.799999999999997</v>
      </c>
      <c r="BE1099" s="374">
        <v>0.22797635443215081</v>
      </c>
      <c r="BF1099" s="374">
        <v>0.13726836465507697</v>
      </c>
      <c r="BG1099" s="354">
        <v>29.95</v>
      </c>
      <c r="BH1099" s="354">
        <v>-19.02</v>
      </c>
      <c r="BI1099" s="354">
        <v>16.16</v>
      </c>
      <c r="BJ1099" s="354">
        <v>-6.61</v>
      </c>
      <c r="BK1099" s="374">
        <v>0</v>
      </c>
      <c r="BL1099" s="374">
        <v>0</v>
      </c>
      <c r="BM1099" s="354">
        <v>0</v>
      </c>
      <c r="BN1099" s="354">
        <v>0</v>
      </c>
      <c r="BO1099" s="374">
        <v>0</v>
      </c>
      <c r="BP1099" s="374">
        <v>3.9874146786695715E-2</v>
      </c>
      <c r="BQ1099" s="374">
        <v>0.34901210029772439</v>
      </c>
      <c r="BR1099" s="354">
        <v>1676.93</v>
      </c>
      <c r="BS1099" s="354">
        <v>1966.34</v>
      </c>
      <c r="BT1099" s="354">
        <v>2459.56</v>
      </c>
      <c r="BU1099" s="354">
        <v>1849.94</v>
      </c>
      <c r="BV1099" s="354">
        <v>1219.07</v>
      </c>
      <c r="BW1099" s="354">
        <v>210.79</v>
      </c>
      <c r="BX1099" s="354">
        <v>24.08</v>
      </c>
      <c r="BY1099" s="354">
        <v>25.8</v>
      </c>
      <c r="BZ1099" s="354">
        <v>82.309598598744714</v>
      </c>
      <c r="CA1099" s="354">
        <v>12.82</v>
      </c>
      <c r="CB1099" s="354">
        <v>0.48768158464958467</v>
      </c>
      <c r="CC1099" s="354">
        <v>-0.25421826523899393</v>
      </c>
      <c r="CD1099" s="354">
        <v>0.15</v>
      </c>
      <c r="CE1099" s="354">
        <v>2.27</v>
      </c>
      <c r="CF1099" s="354">
        <v>1.72</v>
      </c>
      <c r="CG1099" s="354">
        <v>1.66</v>
      </c>
      <c r="CH1099" s="353" t="s">
        <v>100</v>
      </c>
      <c r="CI1099" s="355">
        <v>11787.11</v>
      </c>
    </row>
    <row r="1100" spans="1:87" ht="13.5" thickBot="1">
      <c r="A1100" s="353" t="s">
        <v>2426</v>
      </c>
      <c r="B1100" s="353" t="s">
        <v>2427</v>
      </c>
      <c r="C1100" s="353" t="s">
        <v>96</v>
      </c>
      <c r="D1100" s="353" t="s">
        <v>123</v>
      </c>
      <c r="E1100" s="353" t="s">
        <v>344</v>
      </c>
      <c r="F1100" s="353" t="s">
        <v>99</v>
      </c>
      <c r="G1100" s="353">
        <v>12</v>
      </c>
      <c r="H1100" s="353">
        <v>202112</v>
      </c>
      <c r="I1100" s="353">
        <v>20221101</v>
      </c>
      <c r="J1100" s="353">
        <v>20230214</v>
      </c>
      <c r="K1100" s="354">
        <v>13707.27</v>
      </c>
      <c r="L1100" s="354">
        <v>25.5</v>
      </c>
      <c r="M1100" s="354">
        <v>538</v>
      </c>
      <c r="N1100" s="354">
        <v>0.83</v>
      </c>
      <c r="O1100" s="354">
        <v>0.43</v>
      </c>
      <c r="P1100" s="354">
        <v>0.43</v>
      </c>
      <c r="Q1100" s="354">
        <v>0.43</v>
      </c>
      <c r="R1100" s="354">
        <v>0</v>
      </c>
      <c r="S1100" s="354">
        <v>2.33</v>
      </c>
      <c r="T1100" s="354">
        <v>1.18</v>
      </c>
      <c r="U1100" s="354">
        <v>1.71</v>
      </c>
      <c r="V1100" s="354">
        <v>1.6</v>
      </c>
      <c r="W1100" s="354">
        <v>1.74</v>
      </c>
      <c r="X1100" s="354">
        <v>1.78</v>
      </c>
      <c r="Y1100" s="374">
        <f t="shared" si="38"/>
        <v>8.7499999999999911E-2</v>
      </c>
      <c r="Z1100" s="374">
        <f t="shared" si="39"/>
        <v>2.2988505747126409E-2</v>
      </c>
      <c r="AA1100" s="354">
        <v>-3.61</v>
      </c>
      <c r="AB1100" s="354">
        <v>3.88</v>
      </c>
      <c r="AC1100" s="354">
        <v>14.91</v>
      </c>
      <c r="AD1100" s="354">
        <v>14.7</v>
      </c>
      <c r="AE1100" s="354">
        <v>14.3</v>
      </c>
      <c r="AF1100" s="354">
        <v>3.79</v>
      </c>
      <c r="AG1100" s="354">
        <v>3.7515810236303833</v>
      </c>
      <c r="AH1100" s="354">
        <v>0.97077543985423942</v>
      </c>
      <c r="AI1100" s="354">
        <v>1.7035476220104491</v>
      </c>
      <c r="AJ1100" s="354">
        <v>1.7035476220104491</v>
      </c>
      <c r="AK1100" s="354">
        <v>14.763309035246762</v>
      </c>
      <c r="AL1100" s="354">
        <v>18.71</v>
      </c>
      <c r="AM1100" s="354">
        <v>1.97</v>
      </c>
      <c r="AN1100" s="354">
        <v>6.79</v>
      </c>
      <c r="AO1100" s="354">
        <v>10.010579430322563</v>
      </c>
      <c r="AP1100" s="354">
        <v>14.582196583440185</v>
      </c>
      <c r="AQ1100" s="354">
        <v>22.045465205147298</v>
      </c>
      <c r="AR1100" s="354">
        <v>22.045465205147298</v>
      </c>
      <c r="AS1100" s="354">
        <v>0.20885670400451695</v>
      </c>
      <c r="AT1100" s="354">
        <v>12.97</v>
      </c>
      <c r="AU1100" s="354">
        <v>2.09</v>
      </c>
      <c r="AV1100" s="354">
        <v>15.28</v>
      </c>
      <c r="AW1100" s="354">
        <v>1896.18</v>
      </c>
      <c r="AX1100" s="354">
        <v>2059.14</v>
      </c>
      <c r="AY1100" s="374">
        <v>0.15278303822478911</v>
      </c>
      <c r="AZ1100" s="374">
        <v>0.2224014237250431</v>
      </c>
      <c r="BA1100" s="374">
        <v>0.58177626564039642</v>
      </c>
      <c r="BB1100" s="374">
        <v>0.26716022942700512</v>
      </c>
      <c r="BC1100" s="374">
        <v>0.58177626564039642</v>
      </c>
      <c r="BD1100" s="354">
        <v>7.28</v>
      </c>
      <c r="BE1100" s="374">
        <v>2.7712988855888691E-2</v>
      </c>
      <c r="BF1100" s="374">
        <v>3.4346884994297118E-2</v>
      </c>
      <c r="BG1100" s="354">
        <v>3.76</v>
      </c>
      <c r="BH1100" s="354">
        <v>2.7</v>
      </c>
      <c r="BI1100" s="354">
        <v>3.29</v>
      </c>
      <c r="BJ1100" s="354">
        <v>2.5</v>
      </c>
      <c r="BK1100" s="374">
        <v>-0.17686615737353892</v>
      </c>
      <c r="BL1100" s="374">
        <v>-8.0312785438991244E-2</v>
      </c>
      <c r="BM1100" s="354">
        <v>4.71</v>
      </c>
      <c r="BN1100" s="354">
        <v>4.7699999999999996</v>
      </c>
      <c r="BO1100" s="374">
        <v>1.2361252157143348</v>
      </c>
      <c r="BP1100" s="374">
        <v>3.8599421067762998E-2</v>
      </c>
      <c r="BQ1100" s="374">
        <v>6.7735491928844899E-2</v>
      </c>
      <c r="BR1100" s="354">
        <v>286.35000000000002</v>
      </c>
      <c r="BS1100" s="354">
        <v>903.69</v>
      </c>
      <c r="BT1100" s="354">
        <v>734.68</v>
      </c>
      <c r="BU1100" s="354">
        <v>6169.99</v>
      </c>
      <c r="BV1100" s="354">
        <v>505.54</v>
      </c>
      <c r="BW1100" s="354">
        <v>22.24</v>
      </c>
      <c r="BX1100" s="354">
        <v>25.78</v>
      </c>
      <c r="BY1100" s="354">
        <v>25.07</v>
      </c>
      <c r="BZ1100" s="354">
        <v>2.3078109968641072</v>
      </c>
      <c r="CA1100" s="354">
        <v>48.98</v>
      </c>
      <c r="CB1100" s="354">
        <v>0.54498984673434148</v>
      </c>
      <c r="CC1100" s="354">
        <v>4.8168560668888798</v>
      </c>
      <c r="CD1100" s="354">
        <v>0.94</v>
      </c>
      <c r="CE1100" s="354">
        <v>0.83</v>
      </c>
      <c r="CF1100" s="354">
        <v>0.9</v>
      </c>
      <c r="CG1100" s="354">
        <v>0.83</v>
      </c>
      <c r="CH1100" s="353" t="s">
        <v>100</v>
      </c>
      <c r="CI1100" s="355">
        <v>7058.76</v>
      </c>
    </row>
    <row r="1101" spans="1:87" ht="13.5" thickBot="1">
      <c r="A1101" s="353" t="s">
        <v>2428</v>
      </c>
      <c r="B1101" s="353" t="s">
        <v>2429</v>
      </c>
      <c r="C1101" s="353" t="s">
        <v>108</v>
      </c>
      <c r="D1101" s="353" t="s">
        <v>123</v>
      </c>
      <c r="E1101" s="353" t="s">
        <v>188</v>
      </c>
      <c r="F1101" s="353" t="s">
        <v>105</v>
      </c>
      <c r="G1101" s="353">
        <v>12</v>
      </c>
      <c r="H1101" s="353">
        <v>202112</v>
      </c>
      <c r="I1101" s="353">
        <v>20221103</v>
      </c>
      <c r="J1101" s="353">
        <v>20230209</v>
      </c>
      <c r="K1101" s="354">
        <v>3822.14</v>
      </c>
      <c r="L1101" s="354">
        <v>32.64</v>
      </c>
      <c r="M1101" s="354">
        <v>117</v>
      </c>
      <c r="N1101" s="354">
        <v>0.6</v>
      </c>
      <c r="O1101" s="354">
        <v>0.53</v>
      </c>
      <c r="P1101" s="354">
        <v>0.54</v>
      </c>
      <c r="Q1101" s="354">
        <v>0.56999999999999995</v>
      </c>
      <c r="R1101" s="354">
        <v>9.43</v>
      </c>
      <c r="S1101" s="354">
        <v>3.7</v>
      </c>
      <c r="T1101" s="354">
        <v>6.84</v>
      </c>
      <c r="U1101" s="354">
        <v>2.17</v>
      </c>
      <c r="V1101" s="354">
        <v>2.1</v>
      </c>
      <c r="W1101" s="354">
        <v>2.25</v>
      </c>
      <c r="X1101" s="354">
        <v>2.2799999999999998</v>
      </c>
      <c r="Y1101" s="374">
        <f t="shared" si="38"/>
        <v>7.1428571428571397E-2</v>
      </c>
      <c r="Z1101" s="374">
        <f t="shared" si="39"/>
        <v>1.3333333333333197E-2</v>
      </c>
      <c r="AA1101" s="354"/>
      <c r="AB1101" s="354">
        <v>6.67</v>
      </c>
      <c r="AC1101" s="354">
        <v>15.04</v>
      </c>
      <c r="AD1101" s="354">
        <v>14.48</v>
      </c>
      <c r="AE1101" s="354">
        <v>14.3</v>
      </c>
      <c r="AF1101" s="354">
        <v>2.17</v>
      </c>
      <c r="AG1101" s="354">
        <v>4.7753083247687567</v>
      </c>
      <c r="AH1101" s="354">
        <v>0.29110996916752313</v>
      </c>
      <c r="AI1101" s="354">
        <v>2.5826224734498116</v>
      </c>
      <c r="AJ1101" s="354">
        <v>1.7214970880438507</v>
      </c>
      <c r="AK1101" s="354">
        <v>12.402122388881336</v>
      </c>
      <c r="AL1101" s="354">
        <v>15.45</v>
      </c>
      <c r="AM1101" s="354">
        <v>1.46</v>
      </c>
      <c r="AN1101" s="354">
        <v>6.74</v>
      </c>
      <c r="AO1101" s="354">
        <v>10.057971357599564</v>
      </c>
      <c r="AP1101" s="354">
        <v>17.090391788770511</v>
      </c>
      <c r="AQ1101" s="354">
        <v>18.597342371172655</v>
      </c>
      <c r="AR1101" s="354">
        <v>27.900084576272871</v>
      </c>
      <c r="AS1101" s="354">
        <v>0.10339157245632066</v>
      </c>
      <c r="AT1101" s="354">
        <v>22.33</v>
      </c>
      <c r="AU1101" s="354"/>
      <c r="AV1101" s="354">
        <v>6.99</v>
      </c>
      <c r="AW1101" s="354">
        <v>532.85</v>
      </c>
      <c r="AX1101" s="354">
        <v>563.09</v>
      </c>
      <c r="AY1101" s="374">
        <v>6.99353636522448E-2</v>
      </c>
      <c r="AZ1101" s="374">
        <v>2.1686923721709976</v>
      </c>
      <c r="BA1101" s="374">
        <v>0.34666683882296739</v>
      </c>
      <c r="BB1101" s="374">
        <v>1.5</v>
      </c>
      <c r="BC1101" s="374">
        <v>0.34666683882296739</v>
      </c>
      <c r="BD1101" s="354">
        <v>1.1499999999999999</v>
      </c>
      <c r="BE1101" s="374">
        <v>2.5615482823115543E-2</v>
      </c>
      <c r="BF1101" s="374">
        <v>7.1956183574429242E-3</v>
      </c>
      <c r="BG1101" s="354">
        <v>1.1499999999999999</v>
      </c>
      <c r="BH1101" s="354"/>
      <c r="BI1101" s="354">
        <v>0.63</v>
      </c>
      <c r="BJ1101" s="354"/>
      <c r="BK1101" s="374">
        <v>-0.33343060949039455</v>
      </c>
      <c r="BL1101" s="374">
        <v>-0.18032875090796588</v>
      </c>
      <c r="BM1101" s="354">
        <v>3.43</v>
      </c>
      <c r="BN1101" s="354"/>
      <c r="BO1101" s="374">
        <v>3.752190291262135</v>
      </c>
      <c r="BP1101" s="374">
        <v>9.0886659121924163E-3</v>
      </c>
      <c r="BQ1101" s="374">
        <v>5.3746396754413069E-2</v>
      </c>
      <c r="BR1101" s="354">
        <v>93.6</v>
      </c>
      <c r="BS1101" s="354">
        <v>317.72000000000003</v>
      </c>
      <c r="BT1101" s="354">
        <v>239.24</v>
      </c>
      <c r="BU1101" s="354" t="s">
        <v>100</v>
      </c>
      <c r="BV1101" s="354">
        <v>15.12</v>
      </c>
      <c r="BW1101" s="354">
        <v>216.87</v>
      </c>
      <c r="BX1101" s="354">
        <v>5.19</v>
      </c>
      <c r="BY1101" s="354">
        <v>5.19</v>
      </c>
      <c r="BZ1101" s="354">
        <v>1.7645809632157754</v>
      </c>
      <c r="CA1101" s="354">
        <v>0</v>
      </c>
      <c r="CB1101" s="354">
        <v>0.44721380564445429</v>
      </c>
      <c r="CC1101" s="354">
        <v>5.6932186654314068</v>
      </c>
      <c r="CD1101" s="354">
        <v>0</v>
      </c>
      <c r="CE1101" s="354">
        <v>0.01</v>
      </c>
      <c r="CF1101" s="354">
        <v>0.05</v>
      </c>
      <c r="CG1101" s="354">
        <v>0.05</v>
      </c>
      <c r="CH1101" s="353" t="s">
        <v>100</v>
      </c>
      <c r="CI1101" s="355">
        <v>2476.33</v>
      </c>
    </row>
    <row r="1102" spans="1:87" ht="13.5" thickBot="1">
      <c r="A1102" s="353" t="s">
        <v>2430</v>
      </c>
      <c r="B1102" s="353" t="s">
        <v>2431</v>
      </c>
      <c r="C1102" s="353" t="s">
        <v>96</v>
      </c>
      <c r="D1102" s="353" t="s">
        <v>208</v>
      </c>
      <c r="E1102" s="353" t="s">
        <v>209</v>
      </c>
      <c r="F1102" s="353" t="s">
        <v>99</v>
      </c>
      <c r="G1102" s="353">
        <v>12</v>
      </c>
      <c r="H1102" s="353">
        <v>202112</v>
      </c>
      <c r="I1102" s="353">
        <v>20221031</v>
      </c>
      <c r="J1102" s="353">
        <v>20230223</v>
      </c>
      <c r="K1102" s="354">
        <v>30106.63</v>
      </c>
      <c r="L1102" s="354">
        <v>60.34</v>
      </c>
      <c r="M1102" s="354">
        <v>499</v>
      </c>
      <c r="N1102" s="354">
        <v>0.57999999999999996</v>
      </c>
      <c r="O1102" s="354">
        <v>0.84</v>
      </c>
      <c r="P1102" s="354">
        <v>0.57999999999999996</v>
      </c>
      <c r="Q1102" s="354">
        <v>1.36</v>
      </c>
      <c r="R1102" s="354">
        <v>2.38</v>
      </c>
      <c r="S1102" s="354">
        <v>-1.54</v>
      </c>
      <c r="T1102" s="354">
        <v>5.53</v>
      </c>
      <c r="U1102" s="354">
        <v>3.52</v>
      </c>
      <c r="V1102" s="354">
        <v>3.65</v>
      </c>
      <c r="W1102" s="354">
        <v>3.43</v>
      </c>
      <c r="X1102" s="354">
        <v>3.46</v>
      </c>
      <c r="Y1102" s="374">
        <f t="shared" si="38"/>
        <v>-6.02739726027397E-2</v>
      </c>
      <c r="Z1102" s="374">
        <f t="shared" si="39"/>
        <v>8.7463556851310464E-3</v>
      </c>
      <c r="AA1102" s="354">
        <v>4.9800000000000004</v>
      </c>
      <c r="AB1102" s="354">
        <v>3.24</v>
      </c>
      <c r="AC1102" s="354">
        <v>17.14</v>
      </c>
      <c r="AD1102" s="354">
        <v>17.579999999999998</v>
      </c>
      <c r="AE1102" s="354">
        <v>17.43</v>
      </c>
      <c r="AF1102" s="354">
        <v>5.43</v>
      </c>
      <c r="AG1102" s="354">
        <v>19.551307847082494</v>
      </c>
      <c r="AH1102" s="354">
        <v>1.3843058350100603</v>
      </c>
      <c r="AI1102" s="354">
        <v>2.5331991951710262</v>
      </c>
      <c r="AJ1102" s="354">
        <v>-3.0523138832997989</v>
      </c>
      <c r="AK1102" s="354">
        <v>23.38544876886418</v>
      </c>
      <c r="AL1102" s="354">
        <v>8.99</v>
      </c>
      <c r="AM1102" s="354">
        <v>2.27</v>
      </c>
      <c r="AN1102" s="354">
        <v>3.1</v>
      </c>
      <c r="AO1102" s="354">
        <v>5.0580714212205411</v>
      </c>
      <c r="AP1102" s="354">
        <v>19.955046691027203</v>
      </c>
      <c r="AQ1102" s="354">
        <v>39.038347895154885</v>
      </c>
      <c r="AR1102" s="354">
        <v>-32.398998022412655</v>
      </c>
      <c r="AS1102" s="354">
        <v>0.75855130784708247</v>
      </c>
      <c r="AT1102" s="354">
        <v>26.56</v>
      </c>
      <c r="AU1102" s="354">
        <v>0.02</v>
      </c>
      <c r="AV1102" s="354">
        <v>1.24</v>
      </c>
      <c r="AW1102" s="354">
        <v>9722</v>
      </c>
      <c r="AX1102" s="354">
        <v>8842.83</v>
      </c>
      <c r="AY1102" s="374">
        <v>1.2391960845569093E-2</v>
      </c>
      <c r="AZ1102" s="374">
        <v>-1.3401574803149607</v>
      </c>
      <c r="BA1102" s="374">
        <v>-1.3770925110132159</v>
      </c>
      <c r="BB1102" s="374">
        <v>-1.3430851063829787</v>
      </c>
      <c r="BC1102" s="374">
        <v>-1.3770925110132159</v>
      </c>
      <c r="BD1102" s="354">
        <v>12.96</v>
      </c>
      <c r="BE1102" s="374">
        <v>3.2221815072676192E-2</v>
      </c>
      <c r="BF1102" s="374">
        <v>1.4431951669743244E-2</v>
      </c>
      <c r="BG1102" s="354">
        <v>5.93</v>
      </c>
      <c r="BH1102" s="354">
        <v>5.94</v>
      </c>
      <c r="BI1102" s="354">
        <v>3.65</v>
      </c>
      <c r="BJ1102" s="354">
        <v>3.63</v>
      </c>
      <c r="BK1102" s="374">
        <v>-2.2049245432883242</v>
      </c>
      <c r="BL1102" s="374">
        <v>-0.28568488216527738</v>
      </c>
      <c r="BM1102" s="354">
        <v>3.58</v>
      </c>
      <c r="BN1102" s="354">
        <v>3.37</v>
      </c>
      <c r="BO1102" s="374">
        <v>1.5603488372093024</v>
      </c>
      <c r="BP1102" s="374">
        <v>2.3367755486327826E-2</v>
      </c>
      <c r="BQ1102" s="374">
        <v>-5.1524542256917605E-2</v>
      </c>
      <c r="BR1102" s="354">
        <v>-518</v>
      </c>
      <c r="BS1102" s="354">
        <v>1023</v>
      </c>
      <c r="BT1102" s="354">
        <v>3394</v>
      </c>
      <c r="BU1102" s="354">
        <v>15219</v>
      </c>
      <c r="BV1102" s="354">
        <v>-648</v>
      </c>
      <c r="BW1102" s="354">
        <v>-134.02000000000001</v>
      </c>
      <c r="BX1102" s="354">
        <v>7.08</v>
      </c>
      <c r="BY1102" s="354">
        <v>18.25</v>
      </c>
      <c r="BZ1102" s="354">
        <v>2.3723021582733814</v>
      </c>
      <c r="CA1102" s="354">
        <v>54.93</v>
      </c>
      <c r="CB1102" s="354">
        <v>0.72243983159129466</v>
      </c>
      <c r="CC1102" s="354">
        <v>8.0012180267965896</v>
      </c>
      <c r="CD1102" s="354">
        <v>1.22</v>
      </c>
      <c r="CE1102" s="354">
        <v>0.6</v>
      </c>
      <c r="CF1102" s="354">
        <v>0.78</v>
      </c>
      <c r="CG1102" s="354">
        <v>0.51</v>
      </c>
      <c r="CH1102" s="353" t="s">
        <v>100</v>
      </c>
      <c r="CI1102" s="355">
        <v>14438</v>
      </c>
    </row>
    <row r="1103" spans="1:87" ht="13.5" thickBot="1">
      <c r="A1103" s="353" t="s">
        <v>2432</v>
      </c>
      <c r="B1103" s="353" t="s">
        <v>2433</v>
      </c>
      <c r="C1103" s="353" t="s">
        <v>96</v>
      </c>
      <c r="D1103" s="353" t="s">
        <v>129</v>
      </c>
      <c r="E1103" s="353" t="s">
        <v>139</v>
      </c>
      <c r="F1103" s="353" t="s">
        <v>105</v>
      </c>
      <c r="G1103" s="353">
        <v>12</v>
      </c>
      <c r="H1103" s="353">
        <v>202112</v>
      </c>
      <c r="I1103" s="353">
        <v>20221103</v>
      </c>
      <c r="J1103" s="353">
        <v>20230228</v>
      </c>
      <c r="K1103" s="354">
        <v>8499.9699999999993</v>
      </c>
      <c r="L1103" s="354">
        <v>223.81</v>
      </c>
      <c r="M1103" s="354">
        <v>38</v>
      </c>
      <c r="N1103" s="354">
        <v>0.51</v>
      </c>
      <c r="O1103" s="354">
        <v>-0.01</v>
      </c>
      <c r="P1103" s="354">
        <v>0.13</v>
      </c>
      <c r="Q1103" s="354">
        <v>0.06</v>
      </c>
      <c r="R1103" s="354">
        <v>200</v>
      </c>
      <c r="S1103" s="354">
        <v>114.29</v>
      </c>
      <c r="T1103" s="354">
        <v>37.56</v>
      </c>
      <c r="U1103" s="354">
        <v>0.11</v>
      </c>
      <c r="V1103" s="354">
        <v>0.79</v>
      </c>
      <c r="W1103" s="354">
        <v>0.14000000000000001</v>
      </c>
      <c r="X1103" s="354">
        <v>0.93</v>
      </c>
      <c r="Y1103" s="374">
        <f t="shared" si="38"/>
        <v>-0.82278481012658222</v>
      </c>
      <c r="Z1103" s="374">
        <f t="shared" si="39"/>
        <v>5.6428571428571423</v>
      </c>
      <c r="AA1103" s="354">
        <v>-4.1100000000000003</v>
      </c>
      <c r="AB1103" s="354"/>
      <c r="AC1103" s="354">
        <v>2034.64</v>
      </c>
      <c r="AD1103" s="354">
        <v>1627.71</v>
      </c>
      <c r="AE1103" s="354">
        <v>241.18</v>
      </c>
      <c r="AF1103" s="354"/>
      <c r="AG1103" s="354">
        <v>21.887180415487425</v>
      </c>
      <c r="AH1103" s="354">
        <v>-0.80467419925264883</v>
      </c>
      <c r="AI1103" s="354">
        <v>-1.7476451834056941</v>
      </c>
      <c r="AJ1103" s="354">
        <v>-2.3760463639180207</v>
      </c>
      <c r="AK1103" s="354">
        <v>-127.634603475584</v>
      </c>
      <c r="AL1103" s="354">
        <v>195.69</v>
      </c>
      <c r="AM1103" s="354">
        <v>8.73</v>
      </c>
      <c r="AN1103" s="354">
        <v>10.24</v>
      </c>
      <c r="AO1103" s="354">
        <v>10.387362401461329</v>
      </c>
      <c r="AP1103" s="354">
        <v>-416.0800667561175</v>
      </c>
      <c r="AQ1103" s="354">
        <v>-130.08937802740385</v>
      </c>
      <c r="AR1103" s="354">
        <v>-95.684191341679977</v>
      </c>
      <c r="AS1103" s="354">
        <v>4.8637797766638782</v>
      </c>
      <c r="AT1103" s="354">
        <v>25.64</v>
      </c>
      <c r="AU1103" s="354">
        <v>19.25</v>
      </c>
      <c r="AV1103" s="354">
        <v>33.4</v>
      </c>
      <c r="AW1103" s="354">
        <v>747.59</v>
      </c>
      <c r="AX1103" s="354">
        <v>842.84</v>
      </c>
      <c r="AY1103" s="374">
        <v>0.33400069948537864</v>
      </c>
      <c r="AZ1103" s="374">
        <v>1.3365176410648325</v>
      </c>
      <c r="BA1103" s="374">
        <v>0.80738020646089059</v>
      </c>
      <c r="BB1103" s="374">
        <v>1.1627988963220437</v>
      </c>
      <c r="BC1103" s="374">
        <v>0.80738020646089059</v>
      </c>
      <c r="BD1103" s="354">
        <v>0.45</v>
      </c>
      <c r="BE1103" s="374">
        <v>-3.2797276020921702E-2</v>
      </c>
      <c r="BF1103" s="374">
        <v>-2.4641406640548973E-2</v>
      </c>
      <c r="BG1103" s="354">
        <v>0.44</v>
      </c>
      <c r="BH1103" s="354">
        <v>3.32</v>
      </c>
      <c r="BI1103" s="354">
        <v>0.33</v>
      </c>
      <c r="BJ1103" s="354">
        <v>2.69</v>
      </c>
      <c r="BK1103" s="374">
        <v>0.35957022997525201</v>
      </c>
      <c r="BL1103" s="374">
        <v>-2.8710924321145932E-2</v>
      </c>
      <c r="BM1103" s="354">
        <v>0</v>
      </c>
      <c r="BN1103" s="354">
        <v>0</v>
      </c>
      <c r="BO1103" s="374">
        <v>0</v>
      </c>
      <c r="BP1103" s="374">
        <v>-3.6074338709434629E-3</v>
      </c>
      <c r="BQ1103" s="374">
        <v>-1.065205040759446E-2</v>
      </c>
      <c r="BR1103" s="354">
        <v>-10.5</v>
      </c>
      <c r="BS1103" s="354">
        <v>5.91</v>
      </c>
      <c r="BT1103" s="354">
        <v>42.73</v>
      </c>
      <c r="BU1103" s="354">
        <v>26.52</v>
      </c>
      <c r="BV1103" s="354">
        <v>5.28</v>
      </c>
      <c r="BW1103" s="354">
        <v>133.65</v>
      </c>
      <c r="BX1103" s="354">
        <v>-3.68</v>
      </c>
      <c r="BY1103" s="354">
        <v>0.52</v>
      </c>
      <c r="BZ1103" s="354">
        <v>239.55555555555551</v>
      </c>
      <c r="CA1103" s="354">
        <v>2.5299999999999998</v>
      </c>
      <c r="CB1103" s="354">
        <v>0.26320273668073796</v>
      </c>
      <c r="CC1103" s="354">
        <v>-7.8513924417201606</v>
      </c>
      <c r="CD1103" s="354">
        <v>0.03</v>
      </c>
      <c r="CE1103" s="354">
        <v>5.23</v>
      </c>
      <c r="CF1103" s="354">
        <v>3.39</v>
      </c>
      <c r="CG1103" s="354">
        <v>2.31</v>
      </c>
      <c r="CH1103" s="353" t="s">
        <v>100</v>
      </c>
      <c r="CI1103" s="353">
        <v>953.93</v>
      </c>
    </row>
    <row r="1104" spans="1:87" ht="13.5" thickBot="1">
      <c r="A1104" s="353" t="s">
        <v>2434</v>
      </c>
      <c r="B1104" s="353" t="s">
        <v>2435</v>
      </c>
      <c r="C1104" s="353" t="s">
        <v>108</v>
      </c>
      <c r="D1104" s="353" t="s">
        <v>412</v>
      </c>
      <c r="E1104" s="353" t="s">
        <v>718</v>
      </c>
      <c r="F1104" s="353" t="s">
        <v>105</v>
      </c>
      <c r="G1104" s="353">
        <v>12</v>
      </c>
      <c r="H1104" s="353">
        <v>202112</v>
      </c>
      <c r="I1104" s="353">
        <v>20221103</v>
      </c>
      <c r="J1104" s="353">
        <v>20230202</v>
      </c>
      <c r="K1104" s="354">
        <v>5101.82</v>
      </c>
      <c r="L1104" s="354">
        <v>32.89</v>
      </c>
      <c r="M1104" s="354">
        <v>155.12</v>
      </c>
      <c r="N1104" s="354">
        <v>2.17</v>
      </c>
      <c r="O1104" s="354">
        <v>0.38</v>
      </c>
      <c r="P1104" s="354">
        <v>0.37</v>
      </c>
      <c r="Q1104" s="354">
        <v>0.37</v>
      </c>
      <c r="R1104" s="354">
        <v>89.47</v>
      </c>
      <c r="S1104" s="354">
        <v>-70.59</v>
      </c>
      <c r="T1104" s="354">
        <v>-15.04</v>
      </c>
      <c r="U1104" s="354">
        <v>1.42</v>
      </c>
      <c r="V1104" s="354">
        <v>2.71</v>
      </c>
      <c r="W1104" s="354">
        <v>1.5</v>
      </c>
      <c r="X1104" s="354">
        <v>1.7</v>
      </c>
      <c r="Y1104" s="374">
        <f t="shared" si="38"/>
        <v>-0.44649446494464939</v>
      </c>
      <c r="Z1104" s="374">
        <f t="shared" si="39"/>
        <v>0.1333333333333333</v>
      </c>
      <c r="AA1104" s="354">
        <v>21.68</v>
      </c>
      <c r="AB1104" s="354">
        <v>13.59</v>
      </c>
      <c r="AC1104" s="354">
        <v>23.16</v>
      </c>
      <c r="AD1104" s="354">
        <v>21.91</v>
      </c>
      <c r="AE1104" s="354">
        <v>19.32</v>
      </c>
      <c r="AF1104" s="354">
        <v>1.61</v>
      </c>
      <c r="AG1104" s="354">
        <v>40.536802030456855</v>
      </c>
      <c r="AH1104" s="354">
        <v>1.5628172588832487</v>
      </c>
      <c r="AI1104" s="354">
        <v>5.5647208121827409</v>
      </c>
      <c r="AJ1104" s="354">
        <v>3.7925126903553301</v>
      </c>
      <c r="AK1104" s="354">
        <v>5.7846567844925882</v>
      </c>
      <c r="AL1104" s="354">
        <v>7.07</v>
      </c>
      <c r="AM1104" s="354">
        <v>1.42</v>
      </c>
      <c r="AN1104" s="354">
        <v>0.8</v>
      </c>
      <c r="AO1104" s="354">
        <v>2.5454002441849544</v>
      </c>
      <c r="AP1104" s="354">
        <v>11.709061059907834</v>
      </c>
      <c r="AQ1104" s="354">
        <v>18.542239452679588</v>
      </c>
      <c r="AR1104" s="354">
        <v>27.206866320896772</v>
      </c>
      <c r="AS1104" s="354">
        <v>10.967005076142131</v>
      </c>
      <c r="AT1104" s="354">
        <v>23.19</v>
      </c>
      <c r="AU1104" s="354">
        <v>14.39</v>
      </c>
      <c r="AV1104" s="354">
        <v>65</v>
      </c>
      <c r="AW1104" s="354">
        <v>5905</v>
      </c>
      <c r="AX1104" s="354">
        <v>6406.72</v>
      </c>
      <c r="AY1104" s="374">
        <v>0.65004051750635705</v>
      </c>
      <c r="AZ1104" s="374">
        <v>1.6285287528005974</v>
      </c>
      <c r="BA1104" s="374">
        <v>3.583130180399805</v>
      </c>
      <c r="BB1104" s="374">
        <v>1.528</v>
      </c>
      <c r="BC1104" s="374">
        <v>3.583130180399805</v>
      </c>
      <c r="BD1104" s="354">
        <v>6.42</v>
      </c>
      <c r="BE1104" s="374">
        <v>5.8412868894476042E-2</v>
      </c>
      <c r="BF1104" s="374">
        <v>1.5607870473052184E-2</v>
      </c>
      <c r="BG1104" s="354">
        <v>1.86</v>
      </c>
      <c r="BH1104" s="354">
        <v>1.34</v>
      </c>
      <c r="BI1104" s="354">
        <v>1.4</v>
      </c>
      <c r="BJ1104" s="354">
        <v>1.1100000000000001</v>
      </c>
      <c r="BK1104" s="374">
        <v>-0.31847206385404792</v>
      </c>
      <c r="BL1104" s="374">
        <v>-4.3718498575587766E-2</v>
      </c>
      <c r="BM1104" s="354">
        <v>0</v>
      </c>
      <c r="BN1104" s="354">
        <v>0</v>
      </c>
      <c r="BO1104" s="374">
        <v>0</v>
      </c>
      <c r="BP1104" s="374">
        <v>4.8549775050737771E-2</v>
      </c>
      <c r="BQ1104" s="374">
        <v>0.11781648618686952</v>
      </c>
      <c r="BR1104" s="354">
        <v>1100.8</v>
      </c>
      <c r="BS1104" s="354">
        <v>1468.1</v>
      </c>
      <c r="BT1104" s="354">
        <v>788.1</v>
      </c>
      <c r="BU1104" s="354">
        <v>11323.7</v>
      </c>
      <c r="BV1104" s="354">
        <v>420.8</v>
      </c>
      <c r="BW1104" s="354">
        <v>162.85</v>
      </c>
      <c r="BX1104" s="354">
        <v>3.86</v>
      </c>
      <c r="BY1104" s="354">
        <v>3.86</v>
      </c>
      <c r="BZ1104" s="354">
        <v>1.3717397535110347</v>
      </c>
      <c r="CA1104" s="354">
        <v>65</v>
      </c>
      <c r="CB1104" s="354">
        <v>0.79378503686890867</v>
      </c>
      <c r="CC1104" s="354">
        <v>8.0561635944700463</v>
      </c>
      <c r="CD1104" s="354">
        <v>1.87</v>
      </c>
      <c r="CE1104" s="354">
        <v>1.79</v>
      </c>
      <c r="CF1104" s="354">
        <v>1.96</v>
      </c>
      <c r="CG1104" s="354">
        <v>1.79</v>
      </c>
      <c r="CH1104" s="353">
        <v>25.8</v>
      </c>
      <c r="CI1104" s="355">
        <v>4071.3</v>
      </c>
    </row>
    <row r="1105" spans="1:87" ht="13.5" thickBot="1">
      <c r="A1105" s="353" t="s">
        <v>2436</v>
      </c>
      <c r="B1105" s="353" t="s">
        <v>2437</v>
      </c>
      <c r="C1105" s="353" t="s">
        <v>96</v>
      </c>
      <c r="D1105" s="353" t="s">
        <v>143</v>
      </c>
      <c r="E1105" s="353" t="s">
        <v>144</v>
      </c>
      <c r="F1105" s="353" t="s">
        <v>99</v>
      </c>
      <c r="G1105" s="353">
        <v>2</v>
      </c>
      <c r="H1105" s="353">
        <v>202202</v>
      </c>
      <c r="I1105" s="353">
        <v>20221006</v>
      </c>
      <c r="J1105" s="353">
        <v>20230105</v>
      </c>
      <c r="K1105" s="354">
        <v>43427.14</v>
      </c>
      <c r="L1105" s="354">
        <v>235.4</v>
      </c>
      <c r="M1105" s="354">
        <v>184.48</v>
      </c>
      <c r="N1105" s="354">
        <v>0.98</v>
      </c>
      <c r="O1105" s="354">
        <v>2.92</v>
      </c>
      <c r="P1105" s="354">
        <v>2.2000000000000002</v>
      </c>
      <c r="Q1105" s="354">
        <v>3.04</v>
      </c>
      <c r="R1105" s="354">
        <v>10</v>
      </c>
      <c r="S1105" s="354">
        <v>6</v>
      </c>
      <c r="T1105" s="354">
        <v>10.46</v>
      </c>
      <c r="U1105" s="354">
        <v>11.32</v>
      </c>
      <c r="V1105" s="354">
        <v>10.09</v>
      </c>
      <c r="W1105" s="354">
        <v>11</v>
      </c>
      <c r="X1105" s="354">
        <v>12.61</v>
      </c>
      <c r="Y1105" s="374">
        <f t="shared" si="38"/>
        <v>9.0188305252725476E-2</v>
      </c>
      <c r="Z1105" s="374">
        <f t="shared" si="39"/>
        <v>0.14636363636363625</v>
      </c>
      <c r="AA1105" s="354">
        <v>4.58</v>
      </c>
      <c r="AB1105" s="354">
        <v>10.68</v>
      </c>
      <c r="AC1105" s="354">
        <v>20.8</v>
      </c>
      <c r="AD1105" s="354">
        <v>21.4</v>
      </c>
      <c r="AE1105" s="354">
        <v>18.66</v>
      </c>
      <c r="AF1105" s="354">
        <v>2</v>
      </c>
      <c r="AG1105" s="354">
        <v>60.768564892104123</v>
      </c>
      <c r="AH1105" s="354">
        <v>0.64613862610523709</v>
      </c>
      <c r="AI1105" s="354">
        <v>17.521795585234649</v>
      </c>
      <c r="AJ1105" s="354">
        <v>10.668397947195944</v>
      </c>
      <c r="AK1105" s="354">
        <v>13.204126190980311</v>
      </c>
      <c r="AL1105" s="354">
        <v>17.87</v>
      </c>
      <c r="AM1105" s="354">
        <v>4.4800000000000004</v>
      </c>
      <c r="AN1105" s="354">
        <v>4.2699999999999996</v>
      </c>
      <c r="AO1105" s="354">
        <v>4.904605447645018</v>
      </c>
      <c r="AP1105" s="354">
        <v>37.981997320936095</v>
      </c>
      <c r="AQ1105" s="354">
        <v>17.010005222669207</v>
      </c>
      <c r="AR1105" s="354">
        <v>27.937262547814999</v>
      </c>
      <c r="AS1105" s="354">
        <v>1.0208371977988004</v>
      </c>
      <c r="AT1105" s="354">
        <v>52.55</v>
      </c>
      <c r="AU1105" s="354">
        <v>3.56</v>
      </c>
      <c r="AV1105" s="354">
        <v>1.85</v>
      </c>
      <c r="AW1105" s="354">
        <v>9529.1</v>
      </c>
      <c r="AX1105" s="354">
        <v>9529.5</v>
      </c>
      <c r="AY1105" s="374">
        <v>3.2528315455144723E-2</v>
      </c>
      <c r="AZ1105" s="374">
        <v>170.32203389830508</v>
      </c>
      <c r="BA1105" s="374">
        <v>0.29547458807147831</v>
      </c>
      <c r="BB1105" s="374">
        <v>150.14285714285714</v>
      </c>
      <c r="BC1105" s="374">
        <v>0.29547458807147831</v>
      </c>
      <c r="BD1105" s="354">
        <v>19.05</v>
      </c>
      <c r="BE1105" s="374">
        <v>0.14455877624144425</v>
      </c>
      <c r="BF1105" s="374">
        <v>4.8565572818150974E-3</v>
      </c>
      <c r="BG1105" s="354">
        <v>10.050000000000001</v>
      </c>
      <c r="BH1105" s="354">
        <v>8.5500000000000007</v>
      </c>
      <c r="BI1105" s="354">
        <v>8.42</v>
      </c>
      <c r="BJ1105" s="354">
        <v>7.3</v>
      </c>
      <c r="BK1105" s="374">
        <v>-0.39113557766956031</v>
      </c>
      <c r="BL1105" s="374">
        <v>-0.11277866525574629</v>
      </c>
      <c r="BM1105" s="354">
        <v>1.36</v>
      </c>
      <c r="BN1105" s="354">
        <v>1.43</v>
      </c>
      <c r="BO1105" s="374">
        <v>4.8905913875598088</v>
      </c>
      <c r="BP1105" s="374">
        <v>2.7927845180897178E-3</v>
      </c>
      <c r="BQ1105" s="374">
        <v>4.6111678540784691E-2</v>
      </c>
      <c r="BR1105" s="354">
        <v>666.8</v>
      </c>
      <c r="BS1105" s="354">
        <v>1049.0999999999999</v>
      </c>
      <c r="BT1105" s="354">
        <v>2342.1</v>
      </c>
      <c r="BU1105" s="354">
        <v>9488.2000000000007</v>
      </c>
      <c r="BV1105" s="354">
        <v>-40.4</v>
      </c>
      <c r="BW1105" s="354">
        <v>-102.02</v>
      </c>
      <c r="BX1105" s="354">
        <v>1.03</v>
      </c>
      <c r="BY1105" s="354">
        <v>20.98</v>
      </c>
      <c r="BZ1105" s="354">
        <v>8.8222596019063637</v>
      </c>
      <c r="CA1105" s="354">
        <v>51.42</v>
      </c>
      <c r="CB1105" s="354">
        <v>0.60006012956686117</v>
      </c>
      <c r="CC1105" s="354">
        <v>8.4982270900638248</v>
      </c>
      <c r="CD1105" s="354">
        <v>1.06</v>
      </c>
      <c r="CE1105" s="354">
        <v>1.41</v>
      </c>
      <c r="CF1105" s="354">
        <v>0.65</v>
      </c>
      <c r="CG1105" s="354">
        <v>0.32</v>
      </c>
      <c r="CH1105" s="353" t="s">
        <v>100</v>
      </c>
      <c r="CI1105" s="355">
        <v>12047.8</v>
      </c>
    </row>
    <row r="1106" spans="1:87" ht="13.5" thickBot="1">
      <c r="A1106" s="353" t="s">
        <v>2438</v>
      </c>
      <c r="B1106" s="353" t="s">
        <v>2439</v>
      </c>
      <c r="C1106" s="353" t="s">
        <v>96</v>
      </c>
      <c r="D1106" s="353" t="s">
        <v>129</v>
      </c>
      <c r="E1106" s="353" t="s">
        <v>130</v>
      </c>
      <c r="F1106" s="353" t="s">
        <v>99</v>
      </c>
      <c r="G1106" s="353">
        <v>12</v>
      </c>
      <c r="H1106" s="353">
        <v>202112</v>
      </c>
      <c r="I1106" s="353">
        <v>20221101</v>
      </c>
      <c r="J1106" s="353">
        <v>20230214</v>
      </c>
      <c r="K1106" s="354">
        <v>300929.78000000003</v>
      </c>
      <c r="L1106" s="354">
        <v>53.61</v>
      </c>
      <c r="M1106" s="354">
        <v>5613</v>
      </c>
      <c r="N1106" s="354">
        <v>0.7</v>
      </c>
      <c r="O1106" s="354">
        <v>1.47</v>
      </c>
      <c r="P1106" s="354">
        <v>1.0900000000000001</v>
      </c>
      <c r="Q1106" s="354">
        <v>1.34</v>
      </c>
      <c r="R1106" s="354">
        <v>21.09</v>
      </c>
      <c r="S1106" s="354">
        <v>16.57</v>
      </c>
      <c r="T1106" s="354">
        <v>15.58</v>
      </c>
      <c r="U1106" s="354">
        <v>6.52</v>
      </c>
      <c r="V1106" s="354">
        <v>4.1900000000000004</v>
      </c>
      <c r="W1106" s="354">
        <v>6.46</v>
      </c>
      <c r="X1106" s="354">
        <v>4.82</v>
      </c>
      <c r="Y1106" s="374">
        <f t="shared" si="38"/>
        <v>0.54176610978520268</v>
      </c>
      <c r="Z1106" s="374">
        <f t="shared" si="39"/>
        <v>-0.25386996904024761</v>
      </c>
      <c r="AA1106" s="354">
        <v>14.83</v>
      </c>
      <c r="AB1106" s="354">
        <v>9</v>
      </c>
      <c r="AC1106" s="354">
        <v>8.2200000000000006</v>
      </c>
      <c r="AD1106" s="354">
        <v>8.3000000000000007</v>
      </c>
      <c r="AE1106" s="354">
        <v>11.12</v>
      </c>
      <c r="AF1106" s="354">
        <v>0.92</v>
      </c>
      <c r="AG1106" s="354">
        <v>17.777064383805957</v>
      </c>
      <c r="AH1106" s="354">
        <v>5.309612983770287</v>
      </c>
      <c r="AI1106" s="354">
        <v>4.7438915641162831</v>
      </c>
      <c r="AJ1106" s="354">
        <v>4.168182628856786</v>
      </c>
      <c r="AK1106" s="354">
        <v>10.834986277679612</v>
      </c>
      <c r="AL1106" s="354">
        <v>9.89</v>
      </c>
      <c r="AM1106" s="354">
        <v>3.24</v>
      </c>
      <c r="AN1106" s="354">
        <v>3.01</v>
      </c>
      <c r="AO1106" s="354">
        <v>3.2362735262249691</v>
      </c>
      <c r="AP1106" s="354">
        <v>8.2150100593373576</v>
      </c>
      <c r="AQ1106" s="354">
        <v>12.12747847663446</v>
      </c>
      <c r="AR1106" s="354">
        <v>13.802524496170468</v>
      </c>
      <c r="AS1106" s="354">
        <v>6.4424826110219371</v>
      </c>
      <c r="AT1106" s="354">
        <v>16.55</v>
      </c>
      <c r="AU1106" s="354">
        <v>12.55</v>
      </c>
      <c r="AV1106" s="354">
        <v>93.97</v>
      </c>
      <c r="AW1106" s="354">
        <v>81288</v>
      </c>
      <c r="AX1106" s="354">
        <v>100169.16</v>
      </c>
      <c r="AY1106" s="374">
        <v>0.93967738856542904</v>
      </c>
      <c r="AZ1106" s="374">
        <v>1.2856697171381031</v>
      </c>
      <c r="BA1106" s="374">
        <v>1.3099315068493151</v>
      </c>
      <c r="BB1106" s="374">
        <v>1.2658959537572254</v>
      </c>
      <c r="BC1106" s="374">
        <v>1.3099315068493151</v>
      </c>
      <c r="BD1106" s="354">
        <v>43.95</v>
      </c>
      <c r="BE1106" s="374">
        <v>0.23277894012023623</v>
      </c>
      <c r="BF1106" s="374">
        <v>0.17805622009569377</v>
      </c>
      <c r="BG1106" s="354">
        <v>31.22</v>
      </c>
      <c r="BH1106" s="354">
        <v>19.03</v>
      </c>
      <c r="BI1106" s="354">
        <v>19.8</v>
      </c>
      <c r="BJ1106" s="354">
        <v>11.78</v>
      </c>
      <c r="BK1106" s="374">
        <v>-0.1213579457874356</v>
      </c>
      <c r="BL1106" s="374">
        <v>-3.2384927164011396E-2</v>
      </c>
      <c r="BM1106" s="354">
        <v>2.98</v>
      </c>
      <c r="BN1106" s="354">
        <v>3.67</v>
      </c>
      <c r="BO1106" s="374">
        <v>0.30134023042558195</v>
      </c>
      <c r="BP1106" s="374">
        <v>0.10188262465260071</v>
      </c>
      <c r="BQ1106" s="374">
        <v>7.9980478343217615E-2</v>
      </c>
      <c r="BR1106" s="354">
        <v>24311</v>
      </c>
      <c r="BS1106" s="354">
        <v>29502</v>
      </c>
      <c r="BT1106" s="354">
        <v>30427</v>
      </c>
      <c r="BU1106" s="354">
        <v>36195</v>
      </c>
      <c r="BV1106" s="354">
        <v>21980</v>
      </c>
      <c r="BW1106" s="354">
        <v>139.97999999999999</v>
      </c>
      <c r="BX1106" s="354">
        <v>29.81</v>
      </c>
      <c r="BY1106" s="354">
        <v>37.46</v>
      </c>
      <c r="BZ1106" s="354">
        <v>28.307568438003219</v>
      </c>
      <c r="CA1106" s="354">
        <v>26</v>
      </c>
      <c r="CB1106" s="354">
        <v>0.52448937803941642</v>
      </c>
      <c r="CC1106" s="354">
        <v>0.87551888354088669</v>
      </c>
      <c r="CD1106" s="354">
        <v>0.35</v>
      </c>
      <c r="CE1106" s="354">
        <v>1.59</v>
      </c>
      <c r="CF1106" s="354">
        <v>1.19</v>
      </c>
      <c r="CG1106" s="354">
        <v>0.92</v>
      </c>
      <c r="CH1106" s="353" t="s">
        <v>100</v>
      </c>
      <c r="CI1106" s="355">
        <v>77462</v>
      </c>
    </row>
    <row r="1107" spans="1:87" ht="13.5" thickBot="1">
      <c r="A1107" s="353"/>
      <c r="B1107" s="353" t="s">
        <v>2440</v>
      </c>
      <c r="C1107" s="353" t="s">
        <v>108</v>
      </c>
      <c r="D1107" s="353" t="s">
        <v>123</v>
      </c>
      <c r="E1107" s="353" t="s">
        <v>182</v>
      </c>
      <c r="F1107" s="353" t="s">
        <v>105</v>
      </c>
      <c r="G1107" s="353">
        <v>12</v>
      </c>
      <c r="H1107" s="353">
        <v>202112</v>
      </c>
      <c r="I1107" s="353"/>
      <c r="J1107" s="353"/>
      <c r="K1107" s="354">
        <v>13461.32</v>
      </c>
      <c r="L1107" s="354">
        <v>31.24</v>
      </c>
      <c r="M1107" s="354">
        <v>431</v>
      </c>
      <c r="N1107" s="354">
        <v>0.48</v>
      </c>
      <c r="O1107" s="354"/>
      <c r="P1107" s="354"/>
      <c r="Q1107" s="354"/>
      <c r="R1107" s="354"/>
      <c r="S1107" s="354"/>
      <c r="T1107" s="354"/>
      <c r="U1107" s="354"/>
      <c r="V1107" s="354"/>
      <c r="W1107" s="354"/>
      <c r="X1107" s="354"/>
      <c r="Y1107" s="374" t="e">
        <f t="shared" si="38"/>
        <v>#DIV/0!</v>
      </c>
      <c r="Z1107" s="374" t="e">
        <f t="shared" si="39"/>
        <v>#DIV/0!</v>
      </c>
      <c r="AA1107" s="354"/>
      <c r="AB1107" s="354"/>
      <c r="AC1107" s="354"/>
      <c r="AD1107" s="354"/>
      <c r="AE1107" s="354"/>
      <c r="AF1107" s="354"/>
      <c r="AG1107" s="354">
        <v>0</v>
      </c>
      <c r="AH1107" s="354">
        <v>0</v>
      </c>
      <c r="AI1107" s="354">
        <v>0</v>
      </c>
      <c r="AJ1107" s="354">
        <v>0</v>
      </c>
      <c r="AK1107" s="354">
        <v>0</v>
      </c>
      <c r="AL1107" s="354"/>
      <c r="AM1107" s="354"/>
      <c r="AN1107" s="354"/>
      <c r="AO1107" s="354">
        <v>0</v>
      </c>
      <c r="AP1107" s="354">
        <v>0</v>
      </c>
      <c r="AQ1107" s="354">
        <v>0</v>
      </c>
      <c r="AR1107" s="354">
        <v>0</v>
      </c>
      <c r="AS1107" s="354">
        <v>0</v>
      </c>
      <c r="AT1107" s="354"/>
      <c r="AU1107" s="354"/>
      <c r="AV1107" s="354"/>
      <c r="AW1107" s="354"/>
      <c r="AX1107" s="354"/>
      <c r="AY1107" s="374" t="s">
        <v>160</v>
      </c>
      <c r="AZ1107" s="374" t="s">
        <v>160</v>
      </c>
      <c r="BA1107" s="374" t="s">
        <v>160</v>
      </c>
      <c r="BB1107" s="374" t="s">
        <v>160</v>
      </c>
      <c r="BC1107" s="374" t="s">
        <v>160</v>
      </c>
      <c r="BD1107" s="354"/>
      <c r="BE1107" s="374">
        <v>0</v>
      </c>
      <c r="BF1107" s="374">
        <v>0</v>
      </c>
      <c r="BG1107" s="354"/>
      <c r="BH1107" s="354"/>
      <c r="BI1107" s="354"/>
      <c r="BJ1107" s="354"/>
      <c r="BK1107" s="374">
        <v>0</v>
      </c>
      <c r="BL1107" s="374">
        <v>0</v>
      </c>
      <c r="BM1107" s="354">
        <v>6.28</v>
      </c>
      <c r="BN1107" s="354">
        <v>5.26</v>
      </c>
      <c r="BO1107" s="374">
        <v>0</v>
      </c>
      <c r="BP1107" s="374">
        <v>0</v>
      </c>
      <c r="BQ1107" s="374">
        <v>0</v>
      </c>
      <c r="BR1107" s="354"/>
      <c r="BS1107" s="354"/>
      <c r="BT1107" s="354"/>
      <c r="BU1107" s="354"/>
      <c r="BV1107" s="354"/>
      <c r="BW1107" s="354"/>
      <c r="BX1107" s="354"/>
      <c r="BY1107" s="354"/>
      <c r="BZ1107" s="354">
        <v>0</v>
      </c>
      <c r="CA1107" s="354"/>
      <c r="CB1107" s="354">
        <v>0</v>
      </c>
      <c r="CC1107" s="354">
        <v>0</v>
      </c>
      <c r="CD1107" s="354"/>
      <c r="CE1107" s="354"/>
      <c r="CF1107" s="354"/>
      <c r="CG1107" s="354"/>
      <c r="CH1107" s="353"/>
      <c r="CI1107" s="353"/>
    </row>
    <row r="1108" spans="1:87" ht="13.5" thickBot="1">
      <c r="A1108" s="353" t="s">
        <v>2441</v>
      </c>
      <c r="B1108" s="353" t="s">
        <v>2442</v>
      </c>
      <c r="C1108" s="353" t="s">
        <v>108</v>
      </c>
      <c r="D1108" s="353" t="s">
        <v>123</v>
      </c>
      <c r="E1108" s="353" t="s">
        <v>124</v>
      </c>
      <c r="F1108" s="353" t="s">
        <v>99</v>
      </c>
      <c r="G1108" s="353">
        <v>12</v>
      </c>
      <c r="H1108" s="353">
        <v>202112</v>
      </c>
      <c r="I1108" s="353">
        <v>20221027</v>
      </c>
      <c r="J1108" s="353">
        <v>20230206</v>
      </c>
      <c r="K1108" s="354">
        <v>21067.19</v>
      </c>
      <c r="L1108" s="354">
        <v>86.1</v>
      </c>
      <c r="M1108" s="354">
        <v>245</v>
      </c>
      <c r="N1108" s="354">
        <v>1.27</v>
      </c>
      <c r="O1108" s="354">
        <v>1.45</v>
      </c>
      <c r="P1108" s="354">
        <v>1.49</v>
      </c>
      <c r="Q1108" s="354">
        <v>1.61</v>
      </c>
      <c r="R1108" s="354">
        <v>16.55</v>
      </c>
      <c r="S1108" s="354">
        <v>18.71</v>
      </c>
      <c r="T1108" s="354">
        <v>14.18</v>
      </c>
      <c r="U1108" s="354">
        <v>6.82</v>
      </c>
      <c r="V1108" s="354">
        <v>6.55</v>
      </c>
      <c r="W1108" s="354">
        <v>6.47</v>
      </c>
      <c r="X1108" s="354">
        <v>6.99</v>
      </c>
      <c r="Y1108" s="374">
        <f t="shared" si="38"/>
        <v>-1.2213740458015265E-2</v>
      </c>
      <c r="Z1108" s="374">
        <f t="shared" si="39"/>
        <v>8.0370942812983071E-2</v>
      </c>
      <c r="AA1108" s="354">
        <v>5.33</v>
      </c>
      <c r="AB1108" s="354">
        <v>5.5</v>
      </c>
      <c r="AC1108" s="354">
        <v>12.63</v>
      </c>
      <c r="AD1108" s="354">
        <v>13.31</v>
      </c>
      <c r="AE1108" s="354">
        <v>12.31</v>
      </c>
      <c r="AF1108" s="354">
        <v>2.42</v>
      </c>
      <c r="AG1108" s="354">
        <v>75.380563495304202</v>
      </c>
      <c r="AH1108" s="354">
        <v>21.612494895875869</v>
      </c>
      <c r="AI1108" s="354">
        <v>12.746018783176806</v>
      </c>
      <c r="AJ1108" s="354">
        <v>12.307880767660269</v>
      </c>
      <c r="AK1108" s="354">
        <v>6.6624725292327414</v>
      </c>
      <c r="AL1108" s="354">
        <v>9.2200000000000006</v>
      </c>
      <c r="AM1108" s="354">
        <v>2.2200000000000002</v>
      </c>
      <c r="AN1108" s="354">
        <v>1.1399999999999999</v>
      </c>
      <c r="AO1108" s="354">
        <v>1.1161444582274778</v>
      </c>
      <c r="AP1108" s="354">
        <v>3.1147672028056599</v>
      </c>
      <c r="AQ1108" s="354">
        <v>6.6009316033958036</v>
      </c>
      <c r="AR1108" s="354">
        <v>6.8359126799814209</v>
      </c>
      <c r="AS1108" s="354">
        <v>272.1465904450796</v>
      </c>
      <c r="AT1108" s="354">
        <v>38.78</v>
      </c>
      <c r="AU1108" s="354">
        <v>2.0099999999999998</v>
      </c>
      <c r="AV1108" s="354">
        <v>-3.25</v>
      </c>
      <c r="AW1108" s="354">
        <v>14262.7</v>
      </c>
      <c r="AX1108" s="354">
        <v>13066.76</v>
      </c>
      <c r="AY1108" s="374">
        <v>-3.2492860389235975E-2</v>
      </c>
      <c r="AZ1108" s="374">
        <v>0.2255337440894111</v>
      </c>
      <c r="BA1108" s="374">
        <v>0</v>
      </c>
      <c r="BB1108" s="374">
        <v>0.25196850393700793</v>
      </c>
      <c r="BC1108" s="374">
        <v>0</v>
      </c>
      <c r="BD1108" s="354">
        <v>14.61</v>
      </c>
      <c r="BE1108" s="374">
        <v>0</v>
      </c>
      <c r="BF1108" s="374">
        <v>1.8832190026186951E-2</v>
      </c>
      <c r="BG1108" s="354">
        <v>10.67</v>
      </c>
      <c r="BH1108" s="354">
        <v>9.02</v>
      </c>
      <c r="BI1108" s="354">
        <v>0.61</v>
      </c>
      <c r="BJ1108" s="354">
        <v>0.59</v>
      </c>
      <c r="BK1108" s="374">
        <v>-3.4374499439372097E-2</v>
      </c>
      <c r="BL1108" s="374">
        <v>-5.8123473107736974E-3</v>
      </c>
      <c r="BM1108" s="354">
        <v>2.97</v>
      </c>
      <c r="BN1108" s="354">
        <v>4.07</v>
      </c>
      <c r="BO1108" s="374">
        <v>0.11844999905533828</v>
      </c>
      <c r="BP1108" s="374">
        <v>0.25450417917894336</v>
      </c>
      <c r="BQ1108" s="374">
        <v>0.14493500668464754</v>
      </c>
      <c r="BR1108" s="354">
        <v>2083.6</v>
      </c>
      <c r="BS1108" s="354">
        <v>2676.7</v>
      </c>
      <c r="BT1108" s="354">
        <v>2440.6999999999998</v>
      </c>
      <c r="BU1108" s="354">
        <v>4280.2</v>
      </c>
      <c r="BV1108" s="354">
        <v>1710.6</v>
      </c>
      <c r="BW1108" s="354">
        <v>22.55</v>
      </c>
      <c r="BX1108" s="354">
        <v>28.67</v>
      </c>
      <c r="BY1108" s="354">
        <v>9.6300000000000008</v>
      </c>
      <c r="BZ1108" s="354">
        <v>0</v>
      </c>
      <c r="CA1108" s="354">
        <v>30.86</v>
      </c>
      <c r="CB1108" s="354">
        <v>0.96642267728216302</v>
      </c>
      <c r="CC1108" s="354">
        <v>-2.9039182488813643E-2</v>
      </c>
      <c r="CD1108" s="354">
        <v>0.42</v>
      </c>
      <c r="CE1108" s="354">
        <v>0.37</v>
      </c>
      <c r="CF1108" s="354">
        <v>0.09</v>
      </c>
      <c r="CG1108" s="354">
        <v>0.06</v>
      </c>
      <c r="CH1108" s="353" t="s">
        <v>100</v>
      </c>
      <c r="CI1108" s="355">
        <v>16125.8</v>
      </c>
    </row>
    <row r="1109" spans="1:87" ht="13.5" thickBot="1">
      <c r="A1109" s="353" t="s">
        <v>2443</v>
      </c>
      <c r="B1109" s="353" t="s">
        <v>2444</v>
      </c>
      <c r="C1109" s="353" t="s">
        <v>108</v>
      </c>
      <c r="D1109" s="353" t="s">
        <v>147</v>
      </c>
      <c r="E1109" s="353" t="s">
        <v>201</v>
      </c>
      <c r="F1109" s="353" t="s">
        <v>99</v>
      </c>
      <c r="G1109" s="353">
        <v>12</v>
      </c>
      <c r="H1109" s="353">
        <v>202112</v>
      </c>
      <c r="I1109" s="353">
        <v>20221102</v>
      </c>
      <c r="J1109" s="353">
        <v>20230222</v>
      </c>
      <c r="K1109" s="354">
        <v>76247.91</v>
      </c>
      <c r="L1109" s="354">
        <v>1965.69</v>
      </c>
      <c r="M1109" s="354">
        <v>39</v>
      </c>
      <c r="N1109" s="354">
        <v>1.28</v>
      </c>
      <c r="O1109" s="354">
        <v>49.4</v>
      </c>
      <c r="P1109" s="354">
        <v>20.32</v>
      </c>
      <c r="Q1109" s="354">
        <v>9.23</v>
      </c>
      <c r="R1109" s="354">
        <v>7.35</v>
      </c>
      <c r="S1109" s="354">
        <v>8.16</v>
      </c>
      <c r="T1109" s="354">
        <v>731.39</v>
      </c>
      <c r="U1109" s="354">
        <v>91.84</v>
      </c>
      <c r="V1109" s="354">
        <v>43.41</v>
      </c>
      <c r="W1109" s="354">
        <v>93.35</v>
      </c>
      <c r="X1109" s="354">
        <v>117.65</v>
      </c>
      <c r="Y1109" s="374">
        <f t="shared" si="38"/>
        <v>1.1504261690854642</v>
      </c>
      <c r="Z1109" s="374">
        <f t="shared" si="39"/>
        <v>0.26031065881092674</v>
      </c>
      <c r="AA1109" s="354">
        <v>-21.08</v>
      </c>
      <c r="AB1109" s="354">
        <v>16.670000000000002</v>
      </c>
      <c r="AC1109" s="354">
        <v>21.4</v>
      </c>
      <c r="AD1109" s="354">
        <v>21.06</v>
      </c>
      <c r="AE1109" s="354">
        <v>16.71</v>
      </c>
      <c r="AF1109" s="354">
        <v>1.26</v>
      </c>
      <c r="AG1109" s="354">
        <v>404.96410878576478</v>
      </c>
      <c r="AH1109" s="354">
        <v>61.697502780305328</v>
      </c>
      <c r="AI1109" s="354">
        <v>117.7838438984936</v>
      </c>
      <c r="AJ1109" s="354">
        <v>107.8252957233849</v>
      </c>
      <c r="AK1109" s="354">
        <v>16.458539098712446</v>
      </c>
      <c r="AL1109" s="354">
        <v>34.090000000000003</v>
      </c>
      <c r="AM1109" s="354">
        <v>20.78</v>
      </c>
      <c r="AN1109" s="354">
        <v>4.76</v>
      </c>
      <c r="AO1109" s="354">
        <v>4.814991399325927</v>
      </c>
      <c r="AP1109" s="354">
        <v>18.398710279036489</v>
      </c>
      <c r="AQ1109" s="354">
        <v>16.554891030042917</v>
      </c>
      <c r="AR1109" s="354">
        <v>18.083870651664324</v>
      </c>
      <c r="AS1109" s="354">
        <v>230.94227075118795</v>
      </c>
      <c r="AT1109" s="354">
        <v>94.61</v>
      </c>
      <c r="AU1109" s="354">
        <v>-6.46</v>
      </c>
      <c r="AV1109" s="354">
        <v>61.24</v>
      </c>
      <c r="AW1109" s="354">
        <v>10958</v>
      </c>
      <c r="AX1109" s="354">
        <v>16867.29</v>
      </c>
      <c r="AY1109" s="374">
        <v>0.61241907004120066</v>
      </c>
      <c r="AZ1109" s="374">
        <v>18.745762711864408</v>
      </c>
      <c r="BA1109" s="374">
        <v>4.955625990491284</v>
      </c>
      <c r="BB1109" s="374">
        <v>18.606896551724137</v>
      </c>
      <c r="BC1109" s="374">
        <v>4.955625990491284</v>
      </c>
      <c r="BD1109" s="354">
        <v>81.11</v>
      </c>
      <c r="BE1109" s="374">
        <v>0.34060650887573962</v>
      </c>
      <c r="BF1109" s="374">
        <v>0.12079374505146476</v>
      </c>
      <c r="BG1109" s="354">
        <v>26.97</v>
      </c>
      <c r="BH1109" s="354">
        <v>16.2</v>
      </c>
      <c r="BI1109" s="354">
        <v>15.96</v>
      </c>
      <c r="BJ1109" s="354">
        <v>11.6</v>
      </c>
      <c r="BK1109" s="374">
        <v>-8.454935622317597E-2</v>
      </c>
      <c r="BL1109" s="374">
        <v>-2.4591187117713145E-2</v>
      </c>
      <c r="BM1109" s="354">
        <v>0</v>
      </c>
      <c r="BN1109" s="354">
        <v>0</v>
      </c>
      <c r="BO1109" s="374">
        <v>0</v>
      </c>
      <c r="BP1109" s="374">
        <v>3.1826624425630154E-2</v>
      </c>
      <c r="BQ1109" s="374">
        <v>5.5621622203907505E-2</v>
      </c>
      <c r="BR1109" s="354">
        <v>1799</v>
      </c>
      <c r="BS1109" s="354">
        <v>2274</v>
      </c>
      <c r="BT1109" s="354">
        <v>2368</v>
      </c>
      <c r="BU1109" s="354">
        <v>9762</v>
      </c>
      <c r="BV1109" s="354">
        <v>1165</v>
      </c>
      <c r="BW1109" s="354">
        <v>1874.58</v>
      </c>
      <c r="BX1109" s="354">
        <v>15.23</v>
      </c>
      <c r="BY1109" s="354">
        <v>23.06</v>
      </c>
      <c r="BZ1109" s="354">
        <v>14.345794392523365</v>
      </c>
      <c r="CA1109" s="354">
        <v>70.239999999999995</v>
      </c>
      <c r="CB1109" s="354">
        <v>0.83365816072157006</v>
      </c>
      <c r="CC1109" s="354">
        <v>0.10708323396136418</v>
      </c>
      <c r="CD1109" s="354">
        <v>2.36</v>
      </c>
      <c r="CE1109" s="354">
        <v>1.45</v>
      </c>
      <c r="CF1109" s="354">
        <v>2.1</v>
      </c>
      <c r="CG1109" s="354">
        <v>1.89</v>
      </c>
      <c r="CH1109" s="353" t="s">
        <v>100</v>
      </c>
      <c r="CI1109" s="355">
        <v>6178</v>
      </c>
    </row>
    <row r="1110" spans="1:87" ht="13.5" thickBot="1">
      <c r="A1110" s="353" t="s">
        <v>2445</v>
      </c>
      <c r="B1110" s="353" t="s">
        <v>2446</v>
      </c>
      <c r="C1110" s="353" t="s">
        <v>96</v>
      </c>
      <c r="D1110" s="353" t="s">
        <v>143</v>
      </c>
      <c r="E1110" s="353" t="s">
        <v>814</v>
      </c>
      <c r="F1110" s="353" t="s">
        <v>99</v>
      </c>
      <c r="G1110" s="353">
        <v>6</v>
      </c>
      <c r="H1110" s="353">
        <v>202206</v>
      </c>
      <c r="I1110" s="353">
        <v>20221019</v>
      </c>
      <c r="J1110" s="353">
        <v>20230118</v>
      </c>
      <c r="K1110" s="354">
        <v>360472.78</v>
      </c>
      <c r="L1110" s="354">
        <v>151.11000000000001</v>
      </c>
      <c r="M1110" s="354">
        <v>2386</v>
      </c>
      <c r="N1110" s="354">
        <v>0.43</v>
      </c>
      <c r="O1110" s="354">
        <v>1.55</v>
      </c>
      <c r="P1110" s="354">
        <v>1.57</v>
      </c>
      <c r="Q1110" s="354">
        <v>1.36</v>
      </c>
      <c r="R1110" s="354">
        <v>1.29</v>
      </c>
      <c r="S1110" s="354">
        <v>-1.63</v>
      </c>
      <c r="T1110" s="354">
        <v>1.05</v>
      </c>
      <c r="U1110" s="354">
        <v>5.77</v>
      </c>
      <c r="V1110" s="354">
        <v>5.83</v>
      </c>
      <c r="W1110" s="354">
        <v>5.83</v>
      </c>
      <c r="X1110" s="354">
        <v>6.23</v>
      </c>
      <c r="Y1110" s="374">
        <f t="shared" si="38"/>
        <v>0</v>
      </c>
      <c r="Z1110" s="374">
        <f t="shared" si="39"/>
        <v>6.8610634648370583E-2</v>
      </c>
      <c r="AA1110" s="354">
        <v>8.98</v>
      </c>
      <c r="AB1110" s="354">
        <v>5.99</v>
      </c>
      <c r="AC1110" s="354">
        <v>26.19</v>
      </c>
      <c r="AD1110" s="354">
        <v>25.93</v>
      </c>
      <c r="AE1110" s="354">
        <v>24.24</v>
      </c>
      <c r="AF1110" s="354">
        <v>4.33</v>
      </c>
      <c r="AG1110" s="354">
        <v>32.138121105607922</v>
      </c>
      <c r="AH1110" s="354">
        <v>5.8192203227352612</v>
      </c>
      <c r="AI1110" s="354">
        <v>6.45071097619428</v>
      </c>
      <c r="AJ1110" s="354">
        <v>5.2704106087234379</v>
      </c>
      <c r="AK1110" s="354">
        <v>23.307508359133127</v>
      </c>
      <c r="AL1110" s="354">
        <v>20.61</v>
      </c>
      <c r="AM1110" s="354">
        <v>8.2899999999999991</v>
      </c>
      <c r="AN1110" s="354">
        <v>4.4800000000000004</v>
      </c>
      <c r="AO1110" s="354">
        <v>5.0078247101080029</v>
      </c>
      <c r="AP1110" s="354">
        <v>19.089188175099487</v>
      </c>
      <c r="AQ1110" s="354">
        <v>24.949509845201241</v>
      </c>
      <c r="AR1110" s="354">
        <v>30.536914285714285</v>
      </c>
      <c r="AS1110" s="354">
        <v>2.6801405975395429</v>
      </c>
      <c r="AT1110" s="354">
        <v>18.239999999999998</v>
      </c>
      <c r="AU1110" s="354">
        <v>4.8099999999999996</v>
      </c>
      <c r="AV1110" s="354">
        <v>5.35</v>
      </c>
      <c r="AW1110" s="354">
        <v>80187</v>
      </c>
      <c r="AX1110" s="354">
        <v>79497.919999999998</v>
      </c>
      <c r="AY1110" s="374">
        <v>7.2840028188865397E-2</v>
      </c>
      <c r="AZ1110" s="374">
        <v>9.8180701619712901E-2</v>
      </c>
      <c r="BA1110" s="374">
        <v>0.14516745192919903</v>
      </c>
      <c r="BB1110" s="374">
        <v>0.10916179337231979</v>
      </c>
      <c r="BC1110" s="374">
        <v>0.14516745192919903</v>
      </c>
      <c r="BD1110" s="354">
        <v>32.659999999999997</v>
      </c>
      <c r="BE1110" s="374">
        <v>0.22254719823257679</v>
      </c>
      <c r="BF1110" s="374">
        <v>0.1569647801588071</v>
      </c>
      <c r="BG1110" s="354">
        <v>21.42</v>
      </c>
      <c r="BH1110" s="354">
        <v>18.559999999999999</v>
      </c>
      <c r="BI1110" s="354">
        <v>12.27</v>
      </c>
      <c r="BJ1110" s="354">
        <v>11.01</v>
      </c>
      <c r="BK1110" s="374">
        <v>-0.18297213622291025</v>
      </c>
      <c r="BL1110" s="374">
        <v>-3.6725867190315807E-2</v>
      </c>
      <c r="BM1110" s="354">
        <v>2.42</v>
      </c>
      <c r="BN1110" s="354">
        <v>2.73</v>
      </c>
      <c r="BO1110" s="374">
        <v>0.62015180726199459</v>
      </c>
      <c r="BP1110" s="374">
        <v>3.8681336896671505E-2</v>
      </c>
      <c r="BQ1110" s="374">
        <v>3.5033306359501713E-2</v>
      </c>
      <c r="BR1110" s="354">
        <v>18434</v>
      </c>
      <c r="BS1110" s="354">
        <v>21241</v>
      </c>
      <c r="BT1110" s="354">
        <v>17549</v>
      </c>
      <c r="BU1110" s="354">
        <v>22848</v>
      </c>
      <c r="BV1110" s="354">
        <v>14742</v>
      </c>
      <c r="BW1110" s="354">
        <v>3.05</v>
      </c>
      <c r="BX1110" s="354">
        <v>18.11</v>
      </c>
      <c r="BY1110" s="354">
        <v>18.11</v>
      </c>
      <c r="BZ1110" s="354">
        <v>39.136865342163354</v>
      </c>
      <c r="CA1110" s="354">
        <v>32.44</v>
      </c>
      <c r="CB1110" s="354">
        <v>0.61873720782236286</v>
      </c>
      <c r="CC1110" s="354">
        <v>1.2456414629524351</v>
      </c>
      <c r="CD1110" s="354">
        <v>0.49</v>
      </c>
      <c r="CE1110" s="354">
        <v>0.62</v>
      </c>
      <c r="CF1110" s="354">
        <v>0.45</v>
      </c>
      <c r="CG1110" s="354">
        <v>0.28999999999999998</v>
      </c>
      <c r="CH1110" s="353">
        <v>843</v>
      </c>
      <c r="CI1110" s="355">
        <v>46011</v>
      </c>
    </row>
    <row r="1111" spans="1:87" ht="13.5" thickBot="1">
      <c r="A1111" s="353" t="s">
        <v>2447</v>
      </c>
      <c r="B1111" s="353" t="s">
        <v>2448</v>
      </c>
      <c r="C1111" s="353" t="s">
        <v>96</v>
      </c>
      <c r="D1111" s="353" t="s">
        <v>123</v>
      </c>
      <c r="E1111" s="353" t="s">
        <v>231</v>
      </c>
      <c r="F1111" s="353" t="s">
        <v>99</v>
      </c>
      <c r="G1111" s="353">
        <v>12</v>
      </c>
      <c r="H1111" s="353">
        <v>202112</v>
      </c>
      <c r="I1111" s="353">
        <v>20221013</v>
      </c>
      <c r="J1111" s="353">
        <v>20230125</v>
      </c>
      <c r="K1111" s="354">
        <v>74690</v>
      </c>
      <c r="L1111" s="354">
        <v>127.66</v>
      </c>
      <c r="M1111" s="354">
        <v>585.07000000000005</v>
      </c>
      <c r="N1111" s="354">
        <v>0.45</v>
      </c>
      <c r="O1111" s="354">
        <v>1.24</v>
      </c>
      <c r="P1111" s="354">
        <v>1.53</v>
      </c>
      <c r="Q1111" s="354">
        <v>1.65</v>
      </c>
      <c r="R1111" s="354">
        <v>-60.48</v>
      </c>
      <c r="S1111" s="354">
        <v>0</v>
      </c>
      <c r="T1111" s="354">
        <v>-16.03</v>
      </c>
      <c r="U1111" s="354">
        <v>3.61</v>
      </c>
      <c r="V1111" s="354">
        <v>3.57</v>
      </c>
      <c r="W1111" s="354">
        <v>4.1100000000000003</v>
      </c>
      <c r="X1111" s="354">
        <v>6.65</v>
      </c>
      <c r="Y1111" s="374">
        <f t="shared" si="38"/>
        <v>0.1512605042016808</v>
      </c>
      <c r="Z1111" s="374">
        <f t="shared" si="39"/>
        <v>0.61800486618004857</v>
      </c>
      <c r="AA1111" s="354">
        <v>5.27</v>
      </c>
      <c r="AB1111" s="354">
        <v>19.850000000000001</v>
      </c>
      <c r="AC1111" s="354">
        <v>35.36</v>
      </c>
      <c r="AD1111" s="354">
        <v>31.09</v>
      </c>
      <c r="AE1111" s="354">
        <v>19.2</v>
      </c>
      <c r="AF1111" s="354">
        <v>1.57</v>
      </c>
      <c r="AG1111" s="354">
        <v>83.191168920075299</v>
      </c>
      <c r="AH1111" s="354">
        <v>1.4673968851617321</v>
      </c>
      <c r="AI1111" s="354">
        <v>10.904158822522676</v>
      </c>
      <c r="AJ1111" s="354">
        <v>10.390381653260311</v>
      </c>
      <c r="AK1111" s="354">
        <v>11.596492866447978</v>
      </c>
      <c r="AL1111" s="354">
        <v>24.2</v>
      </c>
      <c r="AM1111" s="354">
        <v>5.23</v>
      </c>
      <c r="AN1111" s="354">
        <v>1.54</v>
      </c>
      <c r="AO1111" s="354">
        <v>1.6441789107277314</v>
      </c>
      <c r="AP1111" s="354">
        <v>47.682856034842793</v>
      </c>
      <c r="AQ1111" s="354">
        <v>12.543944720857596</v>
      </c>
      <c r="AR1111" s="354">
        <v>13.164209945479405</v>
      </c>
      <c r="AS1111" s="354">
        <v>83.453020708540137</v>
      </c>
      <c r="AT1111" s="354">
        <v>24.41</v>
      </c>
      <c r="AU1111" s="354">
        <v>13.79</v>
      </c>
      <c r="AV1111" s="354">
        <v>11.82</v>
      </c>
      <c r="AW1111" s="354">
        <v>47702</v>
      </c>
      <c r="AX1111" s="354">
        <v>50889.98</v>
      </c>
      <c r="AY1111" s="374">
        <v>0.11816661624228096</v>
      </c>
      <c r="AZ1111" s="374">
        <v>-0.41259685166356974</v>
      </c>
      <c r="BA1111" s="374">
        <v>0</v>
      </c>
      <c r="BB1111" s="374">
        <v>-0.40998831034167665</v>
      </c>
      <c r="BC1111" s="374">
        <v>0</v>
      </c>
      <c r="BD1111" s="354">
        <v>13.51</v>
      </c>
      <c r="BE1111" s="374">
        <v>0</v>
      </c>
      <c r="BF1111" s="374">
        <v>1.1366468520158449E-2</v>
      </c>
      <c r="BG1111" s="354">
        <v>9.59</v>
      </c>
      <c r="BH1111" s="354">
        <v>16.32</v>
      </c>
      <c r="BI1111" s="354">
        <v>2.93</v>
      </c>
      <c r="BJ1111" s="354">
        <v>5.65</v>
      </c>
      <c r="BK1111" s="374">
        <v>-4.7117542730682908E-2</v>
      </c>
      <c r="BL1111" s="374">
        <v>-6.1758618845224921E-3</v>
      </c>
      <c r="BM1111" s="354">
        <v>0.31</v>
      </c>
      <c r="BN1111" s="354">
        <v>1.1200000000000001</v>
      </c>
      <c r="BO1111" s="374">
        <v>1.2948098903662233</v>
      </c>
      <c r="BP1111" s="374">
        <v>1.160456216023513E-2</v>
      </c>
      <c r="BQ1111" s="374">
        <v>8.2169882588060988E-2</v>
      </c>
      <c r="BR1111" s="354">
        <v>4428.6000000000004</v>
      </c>
      <c r="BS1111" s="354">
        <v>4896.3</v>
      </c>
      <c r="BT1111" s="354">
        <v>3086.42</v>
      </c>
      <c r="BU1111" s="354">
        <v>4898.8</v>
      </c>
      <c r="BV1111" s="354">
        <v>3350.9</v>
      </c>
      <c r="BW1111" s="354">
        <v>-41.26</v>
      </c>
      <c r="BX1111" s="354">
        <v>1.76</v>
      </c>
      <c r="BY1111" s="354">
        <v>4.43</v>
      </c>
      <c r="BZ1111" s="354">
        <v>14.181034482758619</v>
      </c>
      <c r="CA1111" s="354">
        <v>30.18</v>
      </c>
      <c r="CB1111" s="354">
        <v>0.80435145291178189</v>
      </c>
      <c r="CC1111" s="354">
        <v>3.6015154227074757</v>
      </c>
      <c r="CD1111" s="354">
        <v>0.45</v>
      </c>
      <c r="CE1111" s="354">
        <v>0.4</v>
      </c>
      <c r="CF1111" s="354">
        <v>0.33</v>
      </c>
      <c r="CG1111" s="354">
        <v>0.02</v>
      </c>
      <c r="CH1111" s="353">
        <v>493.9</v>
      </c>
      <c r="CI1111" s="355">
        <v>17737.7</v>
      </c>
    </row>
    <row r="1112" spans="1:87" ht="13.5" thickBot="1">
      <c r="A1112" s="353"/>
      <c r="B1112" s="353" t="s">
        <v>2449</v>
      </c>
      <c r="C1112" s="353" t="s">
        <v>96</v>
      </c>
      <c r="D1112" s="353" t="s">
        <v>123</v>
      </c>
      <c r="E1112" s="353" t="s">
        <v>182</v>
      </c>
      <c r="F1112" s="353" t="s">
        <v>105</v>
      </c>
      <c r="G1112" s="353">
        <v>12</v>
      </c>
      <c r="H1112" s="353">
        <v>202112</v>
      </c>
      <c r="I1112" s="353"/>
      <c r="J1112" s="353"/>
      <c r="K1112" s="354">
        <v>4928.8500000000004</v>
      </c>
      <c r="L1112" s="354">
        <v>11.72</v>
      </c>
      <c r="M1112" s="354">
        <v>421</v>
      </c>
      <c r="N1112" s="354">
        <v>0.4</v>
      </c>
      <c r="O1112" s="354"/>
      <c r="P1112" s="354"/>
      <c r="Q1112" s="354"/>
      <c r="R1112" s="354"/>
      <c r="S1112" s="354"/>
      <c r="T1112" s="354"/>
      <c r="U1112" s="354"/>
      <c r="V1112" s="354"/>
      <c r="W1112" s="354"/>
      <c r="X1112" s="354"/>
      <c r="Y1112" s="374" t="e">
        <f t="shared" si="38"/>
        <v>#DIV/0!</v>
      </c>
      <c r="Z1112" s="374" t="e">
        <f t="shared" si="39"/>
        <v>#DIV/0!</v>
      </c>
      <c r="AA1112" s="354"/>
      <c r="AB1112" s="354"/>
      <c r="AC1112" s="354"/>
      <c r="AD1112" s="354"/>
      <c r="AE1112" s="354"/>
      <c r="AF1112" s="354"/>
      <c r="AG1112" s="354">
        <v>0</v>
      </c>
      <c r="AH1112" s="354">
        <v>0</v>
      </c>
      <c r="AI1112" s="354">
        <v>0</v>
      </c>
      <c r="AJ1112" s="354">
        <v>0</v>
      </c>
      <c r="AK1112" s="354">
        <v>0</v>
      </c>
      <c r="AL1112" s="354"/>
      <c r="AM1112" s="354"/>
      <c r="AN1112" s="354"/>
      <c r="AO1112" s="354">
        <v>0</v>
      </c>
      <c r="AP1112" s="354">
        <v>0</v>
      </c>
      <c r="AQ1112" s="354">
        <v>0</v>
      </c>
      <c r="AR1112" s="354">
        <v>0</v>
      </c>
      <c r="AS1112" s="354">
        <v>0</v>
      </c>
      <c r="AT1112" s="354"/>
      <c r="AU1112" s="354"/>
      <c r="AV1112" s="354"/>
      <c r="AW1112" s="354"/>
      <c r="AX1112" s="354"/>
      <c r="AY1112" s="374" t="s">
        <v>160</v>
      </c>
      <c r="AZ1112" s="374" t="s">
        <v>160</v>
      </c>
      <c r="BA1112" s="374" t="s">
        <v>160</v>
      </c>
      <c r="BB1112" s="374" t="s">
        <v>160</v>
      </c>
      <c r="BC1112" s="374" t="s">
        <v>160</v>
      </c>
      <c r="BD1112" s="354"/>
      <c r="BE1112" s="374">
        <v>0</v>
      </c>
      <c r="BF1112" s="374">
        <v>0</v>
      </c>
      <c r="BG1112" s="354"/>
      <c r="BH1112" s="354"/>
      <c r="BI1112" s="354"/>
      <c r="BJ1112" s="354"/>
      <c r="BK1112" s="374">
        <v>0</v>
      </c>
      <c r="BL1112" s="374">
        <v>0</v>
      </c>
      <c r="BM1112" s="354">
        <v>5.96</v>
      </c>
      <c r="BN1112" s="354">
        <v>5.4</v>
      </c>
      <c r="BO1112" s="374">
        <v>0</v>
      </c>
      <c r="BP1112" s="374">
        <v>0</v>
      </c>
      <c r="BQ1112" s="374">
        <v>0</v>
      </c>
      <c r="BR1112" s="354"/>
      <c r="BS1112" s="354"/>
      <c r="BT1112" s="354"/>
      <c r="BU1112" s="354"/>
      <c r="BV1112" s="354"/>
      <c r="BW1112" s="354"/>
      <c r="BX1112" s="354"/>
      <c r="BY1112" s="354"/>
      <c r="BZ1112" s="354">
        <v>0</v>
      </c>
      <c r="CA1112" s="354"/>
      <c r="CB1112" s="354">
        <v>0</v>
      </c>
      <c r="CC1112" s="354">
        <v>0</v>
      </c>
      <c r="CD1112" s="354"/>
      <c r="CE1112" s="354"/>
      <c r="CF1112" s="354"/>
      <c r="CG1112" s="354"/>
      <c r="CH1112" s="353"/>
      <c r="CI1112" s="353"/>
    </row>
    <row r="1113" spans="1:87" ht="13.5" thickBot="1">
      <c r="A1113" s="353" t="s">
        <v>2450</v>
      </c>
      <c r="B1113" s="353" t="s">
        <v>2451</v>
      </c>
      <c r="C1113" s="353" t="s">
        <v>96</v>
      </c>
      <c r="D1113" s="353" t="s">
        <v>103</v>
      </c>
      <c r="E1113" s="353" t="s">
        <v>257</v>
      </c>
      <c r="F1113" s="353" t="s">
        <v>99</v>
      </c>
      <c r="G1113" s="353">
        <v>6</v>
      </c>
      <c r="H1113" s="353">
        <v>202206</v>
      </c>
      <c r="I1113" s="353">
        <v>20221103</v>
      </c>
      <c r="J1113" s="353">
        <v>20230202</v>
      </c>
      <c r="K1113" s="354">
        <v>37190.15</v>
      </c>
      <c r="L1113" s="354">
        <v>289.63</v>
      </c>
      <c r="M1113" s="354">
        <v>128</v>
      </c>
      <c r="N1113" s="354">
        <v>1.55</v>
      </c>
      <c r="O1113" s="354">
        <v>4.1500000000000004</v>
      </c>
      <c r="P1113" s="354">
        <v>4.4400000000000004</v>
      </c>
      <c r="Q1113" s="354">
        <v>4.9000000000000004</v>
      </c>
      <c r="R1113" s="354">
        <v>14.22</v>
      </c>
      <c r="S1113" s="354">
        <v>10.49</v>
      </c>
      <c r="T1113" s="354">
        <v>11.33</v>
      </c>
      <c r="U1113" s="354">
        <v>19.190000000000001</v>
      </c>
      <c r="V1113" s="354">
        <v>18.23</v>
      </c>
      <c r="W1113" s="354">
        <v>19.13</v>
      </c>
      <c r="X1113" s="354">
        <v>20.309999999999999</v>
      </c>
      <c r="Y1113" s="374">
        <f t="shared" si="38"/>
        <v>4.9369171695008207E-2</v>
      </c>
      <c r="Z1113" s="374">
        <f t="shared" si="39"/>
        <v>6.1683220073183387E-2</v>
      </c>
      <c r="AA1113" s="354">
        <v>14.98</v>
      </c>
      <c r="AB1113" s="354">
        <v>11.78</v>
      </c>
      <c r="AC1113" s="354">
        <v>15.09</v>
      </c>
      <c r="AD1113" s="354">
        <v>15.14</v>
      </c>
      <c r="AE1113" s="354">
        <v>14.26</v>
      </c>
      <c r="AF1113" s="354">
        <v>1.29</v>
      </c>
      <c r="AG1113" s="354">
        <v>127.16818178441608</v>
      </c>
      <c r="AH1113" s="354">
        <v>13.976616484693531</v>
      </c>
      <c r="AI1113" s="354">
        <v>19.269838127002711</v>
      </c>
      <c r="AJ1113" s="354">
        <v>17.203293483304755</v>
      </c>
      <c r="AK1113" s="354">
        <v>14.828873917709778</v>
      </c>
      <c r="AL1113" s="354">
        <v>12.34</v>
      </c>
      <c r="AM1113" s="354">
        <v>4.24</v>
      </c>
      <c r="AN1113" s="354">
        <v>2.2799999999999998</v>
      </c>
      <c r="AO1113" s="354">
        <v>3.0712970055121449</v>
      </c>
      <c r="AP1113" s="354">
        <v>18.803918572458972</v>
      </c>
      <c r="AQ1113" s="354">
        <v>20.268528118230321</v>
      </c>
      <c r="AR1113" s="354">
        <v>22.703283896768845</v>
      </c>
      <c r="AS1113" s="354">
        <v>4.0631574216366371</v>
      </c>
      <c r="AT1113" s="354">
        <v>68.33</v>
      </c>
      <c r="AU1113" s="354">
        <v>2.27</v>
      </c>
      <c r="AV1113" s="354">
        <v>10.55</v>
      </c>
      <c r="AW1113" s="354">
        <v>15861.61</v>
      </c>
      <c r="AX1113" s="354">
        <v>18003.63</v>
      </c>
      <c r="AY1113" s="374">
        <v>4.7615570639157917E-2</v>
      </c>
      <c r="AZ1113" s="374">
        <v>0.44743484636599434</v>
      </c>
      <c r="BA1113" s="374">
        <v>0.35276861124061243</v>
      </c>
      <c r="BB1113" s="374">
        <v>0.44195953141640026</v>
      </c>
      <c r="BC1113" s="374">
        <v>0.35276861124061243</v>
      </c>
      <c r="BD1113" s="354">
        <v>28.26</v>
      </c>
      <c r="BE1113" s="374">
        <v>0.11480087318556741</v>
      </c>
      <c r="BF1113" s="374">
        <v>8.3226951156995424E-2</v>
      </c>
      <c r="BG1113" s="354">
        <v>14.31</v>
      </c>
      <c r="BH1113" s="354">
        <v>13.33</v>
      </c>
      <c r="BI1113" s="354">
        <v>9.91</v>
      </c>
      <c r="BJ1113" s="354">
        <v>9.14</v>
      </c>
      <c r="BK1113" s="374">
        <v>-0.10724244957730723</v>
      </c>
      <c r="BL1113" s="374">
        <v>-1.6250485103272962E-2</v>
      </c>
      <c r="BM1113" s="354">
        <v>1.84</v>
      </c>
      <c r="BN1113" s="354">
        <v>1.69</v>
      </c>
      <c r="BO1113" s="374">
        <v>0.35917133488621117</v>
      </c>
      <c r="BP1113" s="374">
        <v>4.8912043690965995E-2</v>
      </c>
      <c r="BQ1113" s="374">
        <v>6.0204001691355216E-2</v>
      </c>
      <c r="BR1113" s="354">
        <v>1869.48</v>
      </c>
      <c r="BS1113" s="354">
        <v>2441.2399999999998</v>
      </c>
      <c r="BT1113" s="354">
        <v>3012.29</v>
      </c>
      <c r="BU1113" s="354">
        <v>9755.83</v>
      </c>
      <c r="BV1113" s="354">
        <v>1315.6</v>
      </c>
      <c r="BW1113" s="354">
        <v>-24.65</v>
      </c>
      <c r="BX1113" s="354">
        <v>7.67</v>
      </c>
      <c r="BY1113" s="354">
        <v>15.3</v>
      </c>
      <c r="BZ1113" s="354">
        <v>8.9500439916352139</v>
      </c>
      <c r="CA1113" s="354">
        <v>58.25</v>
      </c>
      <c r="CB1113" s="354">
        <v>0.7071129614924192</v>
      </c>
      <c r="CC1113" s="354">
        <v>5.0465832571691207</v>
      </c>
      <c r="CD1113" s="354">
        <v>1.4</v>
      </c>
      <c r="CE1113" s="354">
        <v>1.3</v>
      </c>
      <c r="CF1113" s="354">
        <v>1.68</v>
      </c>
      <c r="CG1113" s="354">
        <v>1.28</v>
      </c>
      <c r="CH1113" s="353" t="s">
        <v>100</v>
      </c>
      <c r="CI1113" s="355">
        <v>8859.92</v>
      </c>
    </row>
    <row r="1114" spans="1:87" ht="13.5" thickBot="1">
      <c r="A1114" s="353" t="s">
        <v>2452</v>
      </c>
      <c r="B1114" s="353" t="s">
        <v>2453</v>
      </c>
      <c r="C1114" s="353" t="s">
        <v>96</v>
      </c>
      <c r="D1114" s="353" t="s">
        <v>129</v>
      </c>
      <c r="E1114" s="353" t="s">
        <v>156</v>
      </c>
      <c r="F1114" s="353" t="s">
        <v>105</v>
      </c>
      <c r="G1114" s="353">
        <v>12</v>
      </c>
      <c r="H1114" s="353">
        <v>202112</v>
      </c>
      <c r="I1114" s="353">
        <v>20221024</v>
      </c>
      <c r="J1114" s="353">
        <v>20230123</v>
      </c>
      <c r="K1114" s="354">
        <v>12343.69</v>
      </c>
      <c r="L1114" s="354">
        <v>13.88</v>
      </c>
      <c r="M1114" s="354">
        <v>889</v>
      </c>
      <c r="N1114" s="354">
        <v>0.88</v>
      </c>
      <c r="O1114" s="354">
        <v>1.37</v>
      </c>
      <c r="P1114" s="354"/>
      <c r="Q1114" s="354"/>
      <c r="R1114" s="354">
        <v>-52.55</v>
      </c>
      <c r="S1114" s="354"/>
      <c r="T1114" s="354"/>
      <c r="U1114" s="354">
        <v>1.37</v>
      </c>
      <c r="V1114" s="354">
        <v>1.92</v>
      </c>
      <c r="W1114" s="354">
        <v>0.61</v>
      </c>
      <c r="X1114" s="354">
        <v>1.17</v>
      </c>
      <c r="Y1114" s="374">
        <f t="shared" si="38"/>
        <v>-0.68229166666666674</v>
      </c>
      <c r="Z1114" s="374">
        <f t="shared" si="39"/>
        <v>0.91803278688524581</v>
      </c>
      <c r="AA1114" s="354">
        <v>4.5199999999999996</v>
      </c>
      <c r="AB1114" s="354"/>
      <c r="AC1114" s="354">
        <v>10.130000000000001</v>
      </c>
      <c r="AD1114" s="354">
        <v>22.94</v>
      </c>
      <c r="AE1114" s="354">
        <v>11.86</v>
      </c>
      <c r="AF1114" s="354"/>
      <c r="AG1114" s="354">
        <v>19.596038548250824</v>
      </c>
      <c r="AH1114" s="354">
        <v>-1.5203336149602635</v>
      </c>
      <c r="AI1114" s="354">
        <v>1.7801231628360883</v>
      </c>
      <c r="AJ1114" s="354">
        <v>1.2356946320702291</v>
      </c>
      <c r="AK1114" s="354">
        <v>6.4987076408629436</v>
      </c>
      <c r="AL1114" s="354">
        <v>3.75</v>
      </c>
      <c r="AM1114" s="354">
        <v>0.79</v>
      </c>
      <c r="AN1114" s="354">
        <v>0.66</v>
      </c>
      <c r="AO1114" s="354">
        <v>1.0831960643264742</v>
      </c>
      <c r="AP1114" s="354">
        <v>-13.940926201780416</v>
      </c>
      <c r="AQ1114" s="354">
        <v>11.924091700507612</v>
      </c>
      <c r="AR1114" s="354">
        <v>17.177667751371114</v>
      </c>
      <c r="AS1114" s="354">
        <v>1.4299720330904111</v>
      </c>
      <c r="AT1114" s="354">
        <v>17.670000000000002</v>
      </c>
      <c r="AU1114" s="354">
        <v>-1.72</v>
      </c>
      <c r="AV1114" s="354">
        <v>-9.0299999999999994</v>
      </c>
      <c r="AW1114" s="354">
        <v>20298.64</v>
      </c>
      <c r="AX1114" s="354">
        <v>17298.25</v>
      </c>
      <c r="AY1114" s="374">
        <v>-0.1217814179677502</v>
      </c>
      <c r="AZ1114" s="374">
        <v>1.7961246840775065</v>
      </c>
      <c r="BA1114" s="374">
        <v>-0.6413748378728924</v>
      </c>
      <c r="BB1114" s="374">
        <v>1.801526717557252</v>
      </c>
      <c r="BC1114" s="374">
        <v>-0.6413748378728924</v>
      </c>
      <c r="BD1114" s="354">
        <v>7.5</v>
      </c>
      <c r="BE1114" s="374">
        <v>-6.3884616983249515E-2</v>
      </c>
      <c r="BF1114" s="374">
        <v>-4.701854892234604E-2</v>
      </c>
      <c r="BG1114" s="354">
        <v>5.16</v>
      </c>
      <c r="BH1114" s="354">
        <v>8.4600000000000009</v>
      </c>
      <c r="BI1114" s="354">
        <v>3.46</v>
      </c>
      <c r="BJ1114" s="354">
        <v>5.33</v>
      </c>
      <c r="BK1114" s="374">
        <v>-0.30583756345177665</v>
      </c>
      <c r="BL1114" s="374">
        <v>-2.7782581128595309E-2</v>
      </c>
      <c r="BM1114" s="354">
        <v>5.59</v>
      </c>
      <c r="BN1114" s="354">
        <v>2.13</v>
      </c>
      <c r="BO1114" s="374">
        <v>-0.45789292109955421</v>
      </c>
      <c r="BP1114" s="374">
        <v>-0.13142011626055788</v>
      </c>
      <c r="BQ1114" s="374">
        <v>9.0793139755343796E-2</v>
      </c>
      <c r="BR1114" s="354">
        <v>824.62</v>
      </c>
      <c r="BS1114" s="354">
        <v>2407.61</v>
      </c>
      <c r="BT1114" s="354">
        <v>3354.21</v>
      </c>
      <c r="BU1114" s="354">
        <v>7658.21</v>
      </c>
      <c r="BV1114" s="354">
        <v>3926.71</v>
      </c>
      <c r="BW1114" s="354">
        <v>189.6</v>
      </c>
      <c r="BX1114" s="354">
        <v>-6.09</v>
      </c>
      <c r="BY1114" s="354">
        <v>6.57</v>
      </c>
      <c r="BZ1114" s="354">
        <v>-6.4852320675105481</v>
      </c>
      <c r="CA1114" s="354">
        <v>31.49</v>
      </c>
      <c r="CB1114" s="354">
        <v>0.54552169898430292</v>
      </c>
      <c r="CC1114" s="354">
        <v>-5.0022255192878342</v>
      </c>
      <c r="CD1114" s="354">
        <v>0.46</v>
      </c>
      <c r="CE1114" s="354">
        <v>1.19</v>
      </c>
      <c r="CF1114" s="354">
        <v>0.93</v>
      </c>
      <c r="CG1114" s="354">
        <v>0.39</v>
      </c>
      <c r="CH1114" s="353" t="s">
        <v>100</v>
      </c>
      <c r="CI1114" s="355">
        <v>17125.37</v>
      </c>
    </row>
    <row r="1115" spans="1:87" ht="13.5" thickBot="1">
      <c r="A1115" s="353" t="s">
        <v>2454</v>
      </c>
      <c r="B1115" s="353" t="s">
        <v>2455</v>
      </c>
      <c r="C1115" s="353" t="s">
        <v>96</v>
      </c>
      <c r="D1115" s="353" t="s">
        <v>97</v>
      </c>
      <c r="E1115" s="353" t="s">
        <v>347</v>
      </c>
      <c r="F1115" s="353" t="s">
        <v>105</v>
      </c>
      <c r="G1115" s="353">
        <v>12</v>
      </c>
      <c r="H1115" s="353">
        <v>202112</v>
      </c>
      <c r="I1115" s="353">
        <v>20221103</v>
      </c>
      <c r="J1115" s="353">
        <v>20230302</v>
      </c>
      <c r="K1115" s="354">
        <v>5937.21</v>
      </c>
      <c r="L1115" s="354">
        <v>27.48</v>
      </c>
      <c r="M1115" s="354">
        <v>216</v>
      </c>
      <c r="N1115" s="354">
        <v>0.44</v>
      </c>
      <c r="O1115" s="354"/>
      <c r="P1115" s="354"/>
      <c r="Q1115" s="354"/>
      <c r="R1115" s="354"/>
      <c r="S1115" s="354"/>
      <c r="T1115" s="354"/>
      <c r="U1115" s="354">
        <v>2.68</v>
      </c>
      <c r="V1115" s="354">
        <v>2.61</v>
      </c>
      <c r="W1115" s="354">
        <v>2.36</v>
      </c>
      <c r="X1115" s="354">
        <v>2.63</v>
      </c>
      <c r="Y1115" s="374">
        <f t="shared" si="38"/>
        <v>-9.5785440613026851E-2</v>
      </c>
      <c r="Z1115" s="374">
        <f t="shared" si="39"/>
        <v>0.11440677966101687</v>
      </c>
      <c r="AA1115" s="354">
        <v>5.0999999999999996</v>
      </c>
      <c r="AB1115" s="354">
        <v>8.7799999999999994</v>
      </c>
      <c r="AC1115" s="354">
        <v>10.25</v>
      </c>
      <c r="AD1115" s="354">
        <v>11.64</v>
      </c>
      <c r="AE1115" s="354">
        <v>10.45</v>
      </c>
      <c r="AF1115" s="354">
        <v>1.33</v>
      </c>
      <c r="AG1115" s="354">
        <v>935.09477689911921</v>
      </c>
      <c r="AH1115" s="354">
        <v>161.30818190205392</v>
      </c>
      <c r="AI1115" s="354">
        <v>347.89269314977088</v>
      </c>
      <c r="AJ1115" s="354">
        <v>-106.37410792096937</v>
      </c>
      <c r="AK1115" s="354">
        <v>3.748392609782695</v>
      </c>
      <c r="AL1115" s="354">
        <v>3.4</v>
      </c>
      <c r="AM1115" s="354">
        <v>2.64</v>
      </c>
      <c r="AN1115" s="354">
        <v>1.54</v>
      </c>
      <c r="AO1115" s="354">
        <v>1.3842127168171012</v>
      </c>
      <c r="AP1115" s="354">
        <v>2.3684993566694295</v>
      </c>
      <c r="AQ1115" s="354">
        <v>3.7206015162145794</v>
      </c>
      <c r="AR1115" s="354">
        <v>-12.168093410237228</v>
      </c>
      <c r="AS1115" s="354">
        <v>100.15323768888624</v>
      </c>
      <c r="AT1115" s="354">
        <v>10.41</v>
      </c>
      <c r="AU1115" s="354">
        <v>6.09</v>
      </c>
      <c r="AV1115" s="354">
        <v>4.6399999999999997</v>
      </c>
      <c r="AW1115" s="354">
        <v>3923.12</v>
      </c>
      <c r="AX1115" s="354"/>
      <c r="AY1115" s="374">
        <v>6.7694636582616957E-2</v>
      </c>
      <c r="AZ1115" s="374">
        <v>8.5776643057156973E-2</v>
      </c>
      <c r="BA1115" s="374">
        <v>3.9413421635452729E-2</v>
      </c>
      <c r="BB1115" s="374">
        <v>8.5979307884409564E-2</v>
      </c>
      <c r="BC1115" s="374">
        <v>3.9413421635452729E-2</v>
      </c>
      <c r="BD1115" s="354">
        <v>23.67</v>
      </c>
      <c r="BE1115" s="374">
        <v>8.217848463223662E-2</v>
      </c>
      <c r="BF1115" s="374">
        <v>5.4481085688061363E-2</v>
      </c>
      <c r="BG1115" s="354">
        <v>8.2200000000000006</v>
      </c>
      <c r="BH1115" s="354">
        <v>9</v>
      </c>
      <c r="BI1115" s="354">
        <v>4.76</v>
      </c>
      <c r="BJ1115" s="354">
        <v>5.15</v>
      </c>
      <c r="BK1115" s="374">
        <v>-1.3057670080905504</v>
      </c>
      <c r="BL1115" s="374">
        <v>-0.48579760286667489</v>
      </c>
      <c r="BM1115" s="354">
        <v>4.3499999999999996</v>
      </c>
      <c r="BN1115" s="354">
        <v>3.89</v>
      </c>
      <c r="BO1115" s="374">
        <v>0.47642468654605469</v>
      </c>
      <c r="BP1115" s="374">
        <v>0.12369895081467994</v>
      </c>
      <c r="BQ1115" s="374">
        <v>-3.9677026453177686</v>
      </c>
      <c r="BR1115" s="354">
        <v>693.33</v>
      </c>
      <c r="BS1115" s="354">
        <v>1833.39</v>
      </c>
      <c r="BT1115" s="354">
        <v>1747.79</v>
      </c>
      <c r="BU1115" s="354">
        <v>4893.82</v>
      </c>
      <c r="BV1115" s="354">
        <v>535.25</v>
      </c>
      <c r="BW1115" s="354">
        <v>9.1199999999999992</v>
      </c>
      <c r="BX1115" s="354">
        <v>17.16</v>
      </c>
      <c r="BY1115" s="354">
        <v>15.05</v>
      </c>
      <c r="BZ1115" s="354">
        <v>6.1791744840525329</v>
      </c>
      <c r="CA1115" s="354">
        <v>64.989999999999995</v>
      </c>
      <c r="CB1115" s="354">
        <v>0.80108286032223974</v>
      </c>
      <c r="CC1115" s="354">
        <v>2.3194411555766044</v>
      </c>
      <c r="CD1115" s="354">
        <v>1.86</v>
      </c>
      <c r="CE1115" s="354">
        <v>0.3</v>
      </c>
      <c r="CF1115" s="354">
        <v>0.31</v>
      </c>
      <c r="CG1115" s="354">
        <v>0.22</v>
      </c>
      <c r="CH1115" s="353">
        <v>10.35</v>
      </c>
      <c r="CI1115" s="355">
        <v>2577.19</v>
      </c>
    </row>
    <row r="1116" spans="1:87" ht="13.5" thickBot="1">
      <c r="A1116" s="353" t="s">
        <v>2456</v>
      </c>
      <c r="B1116" s="353" t="s">
        <v>2457</v>
      </c>
      <c r="C1116" s="353" t="s">
        <v>96</v>
      </c>
      <c r="D1116" s="353" t="s">
        <v>112</v>
      </c>
      <c r="E1116" s="353" t="s">
        <v>1090</v>
      </c>
      <c r="F1116" s="353" t="s">
        <v>99</v>
      </c>
      <c r="G1116" s="353">
        <v>12</v>
      </c>
      <c r="H1116" s="353">
        <v>202112</v>
      </c>
      <c r="I1116" s="353">
        <v>20221025</v>
      </c>
      <c r="J1116" s="353">
        <v>20230131</v>
      </c>
      <c r="K1116" s="354">
        <v>10718.92</v>
      </c>
      <c r="L1116" s="354">
        <v>47.05</v>
      </c>
      <c r="M1116" s="354">
        <v>228</v>
      </c>
      <c r="N1116" s="354">
        <v>1.28</v>
      </c>
      <c r="O1116" s="354">
        <v>2.73</v>
      </c>
      <c r="P1116" s="354">
        <v>2.9</v>
      </c>
      <c r="Q1116" s="354">
        <v>1.66</v>
      </c>
      <c r="R1116" s="354">
        <v>-1.47</v>
      </c>
      <c r="S1116" s="354">
        <v>5.81</v>
      </c>
      <c r="T1116" s="354">
        <v>5.4</v>
      </c>
      <c r="U1116" s="354">
        <v>9.76</v>
      </c>
      <c r="V1116" s="354">
        <v>7.11</v>
      </c>
      <c r="W1116" s="354">
        <v>10.14</v>
      </c>
      <c r="X1116" s="354">
        <v>7.05</v>
      </c>
      <c r="Y1116" s="374">
        <f t="shared" si="38"/>
        <v>0.42616033755274274</v>
      </c>
      <c r="Z1116" s="374">
        <f t="shared" si="39"/>
        <v>-0.30473372781065089</v>
      </c>
      <c r="AA1116" s="354">
        <v>31.04</v>
      </c>
      <c r="AB1116" s="354">
        <v>1.73</v>
      </c>
      <c r="AC1116" s="354">
        <v>4.82</v>
      </c>
      <c r="AD1116" s="354">
        <v>4.6399999999999997</v>
      </c>
      <c r="AE1116" s="354">
        <v>6.68</v>
      </c>
      <c r="AF1116" s="354">
        <v>2.68</v>
      </c>
      <c r="AG1116" s="354">
        <v>66.74622348647209</v>
      </c>
      <c r="AH1116" s="354">
        <v>10.38395528365524</v>
      </c>
      <c r="AI1116" s="354">
        <v>0.6575441513289777</v>
      </c>
      <c r="AJ1116" s="354">
        <v>0.18461078855420904</v>
      </c>
      <c r="AK1116" s="354">
        <v>70.413522660679135</v>
      </c>
      <c r="AL1116" s="354">
        <v>5.9</v>
      </c>
      <c r="AM1116" s="354">
        <v>1.31</v>
      </c>
      <c r="AN1116" s="354">
        <v>0.7</v>
      </c>
      <c r="AO1116" s="354">
        <v>0.85396203014042071</v>
      </c>
      <c r="AP1116" s="354">
        <v>4.1129098631459406</v>
      </c>
      <c r="AQ1116" s="354">
        <v>86.684278762897463</v>
      </c>
      <c r="AR1116" s="354">
        <v>308.7508642322756</v>
      </c>
      <c r="AS1116" s="354">
        <v>1.001446094030749</v>
      </c>
      <c r="AT1116" s="354">
        <v>35.83</v>
      </c>
      <c r="AU1116" s="354">
        <v>11.47</v>
      </c>
      <c r="AV1116" s="354">
        <v>26.19</v>
      </c>
      <c r="AW1116" s="354">
        <v>13926.88</v>
      </c>
      <c r="AX1116" s="354">
        <v>15661.49</v>
      </c>
      <c r="AY1116" s="374">
        <v>0.26194078659437292</v>
      </c>
      <c r="AZ1116" s="374">
        <v>0.38347031892064409</v>
      </c>
      <c r="BA1116" s="374">
        <v>0.46375810306091786</v>
      </c>
      <c r="BB1116" s="374">
        <v>0.43352601156069359</v>
      </c>
      <c r="BC1116" s="374">
        <v>0.46375810306091786</v>
      </c>
      <c r="BD1116" s="354">
        <v>30.8</v>
      </c>
      <c r="BE1116" s="374">
        <v>0.28478608620831231</v>
      </c>
      <c r="BF1116" s="374">
        <v>0.1687571999805233</v>
      </c>
      <c r="BG1116" s="354">
        <v>24.37</v>
      </c>
      <c r="BH1116" s="354">
        <v>15.3</v>
      </c>
      <c r="BI1116" s="354">
        <v>17.43</v>
      </c>
      <c r="BJ1116" s="354">
        <v>11.52</v>
      </c>
      <c r="BK1116" s="374">
        <v>-0.71924198826635766</v>
      </c>
      <c r="BL1116" s="374">
        <v>-7.0855448903505572E-3</v>
      </c>
      <c r="BM1116" s="354">
        <v>1.36</v>
      </c>
      <c r="BN1116" s="354">
        <v>1.28</v>
      </c>
      <c r="BO1116" s="374">
        <v>5.874447484959458E-2</v>
      </c>
      <c r="BP1116" s="374">
        <v>0.22427549208758615</v>
      </c>
      <c r="BQ1116" s="374">
        <v>3.9872740508468474E-3</v>
      </c>
      <c r="BR1116" s="354">
        <v>2509.84</v>
      </c>
      <c r="BS1116" s="354">
        <v>2579.8000000000002</v>
      </c>
      <c r="BT1116" s="354">
        <v>1982</v>
      </c>
      <c r="BU1116" s="354">
        <v>2029.04</v>
      </c>
      <c r="BV1116" s="354">
        <v>1946.32</v>
      </c>
      <c r="BW1116" s="354">
        <v>38.35</v>
      </c>
      <c r="BX1116" s="354">
        <v>15.56</v>
      </c>
      <c r="BY1116" s="354">
        <v>15.39</v>
      </c>
      <c r="BZ1116" s="354">
        <v>9503.33836858006</v>
      </c>
      <c r="CA1116" s="354">
        <v>20.03</v>
      </c>
      <c r="CB1116" s="354">
        <v>0.42554935165345181</v>
      </c>
      <c r="CC1116" s="354">
        <v>0.77199873158890364</v>
      </c>
      <c r="CD1116" s="354">
        <v>0.25</v>
      </c>
      <c r="CE1116" s="354">
        <v>0.26</v>
      </c>
      <c r="CF1116" s="354">
        <v>0.98</v>
      </c>
      <c r="CG1116" s="354">
        <v>0.65</v>
      </c>
      <c r="CH1116" s="353" t="s">
        <v>100</v>
      </c>
      <c r="CI1116" s="355">
        <v>7489.52</v>
      </c>
    </row>
    <row r="1117" spans="1:87" ht="13.5" thickBot="1">
      <c r="A1117" s="353" t="s">
        <v>2458</v>
      </c>
      <c r="B1117" s="353" t="s">
        <v>2459</v>
      </c>
      <c r="C1117" s="353" t="s">
        <v>96</v>
      </c>
      <c r="D1117" s="353" t="s">
        <v>163</v>
      </c>
      <c r="E1117" s="353" t="s">
        <v>1325</v>
      </c>
      <c r="F1117" s="353" t="s">
        <v>105</v>
      </c>
      <c r="G1117" s="353">
        <v>12</v>
      </c>
      <c r="H1117" s="353">
        <v>202112</v>
      </c>
      <c r="I1117" s="353">
        <v>20221025</v>
      </c>
      <c r="J1117" s="353">
        <v>20230124</v>
      </c>
      <c r="K1117" s="354">
        <v>6160.99</v>
      </c>
      <c r="L1117" s="354">
        <v>106.3</v>
      </c>
      <c r="M1117" s="354">
        <v>58</v>
      </c>
      <c r="N1117" s="354">
        <v>1.53</v>
      </c>
      <c r="O1117" s="354">
        <v>2.85</v>
      </c>
      <c r="P1117" s="354">
        <v>3.28</v>
      </c>
      <c r="Q1117" s="354">
        <v>1.61</v>
      </c>
      <c r="R1117" s="354">
        <v>14.04</v>
      </c>
      <c r="S1117" s="354">
        <v>15.79</v>
      </c>
      <c r="T1117" s="354">
        <v>2.25</v>
      </c>
      <c r="U1117" s="354">
        <v>9.1199999999999992</v>
      </c>
      <c r="V1117" s="354">
        <v>9.02</v>
      </c>
      <c r="W1117" s="354">
        <v>10.199999999999999</v>
      </c>
      <c r="X1117" s="354">
        <v>10.43</v>
      </c>
      <c r="Y1117" s="374">
        <f t="shared" si="38"/>
        <v>0.13082039911308208</v>
      </c>
      <c r="Z1117" s="374">
        <f t="shared" si="39"/>
        <v>2.2549019607843279E-2</v>
      </c>
      <c r="AA1117" s="354">
        <v>13.84</v>
      </c>
      <c r="AB1117" s="354"/>
      <c r="AC1117" s="354">
        <v>11.66</v>
      </c>
      <c r="AD1117" s="354">
        <v>10.42</v>
      </c>
      <c r="AE1117" s="354">
        <v>10.199999999999999</v>
      </c>
      <c r="AF1117" s="354"/>
      <c r="AG1117" s="354">
        <v>144.09797297297297</v>
      </c>
      <c r="AH1117" s="354">
        <v>5.7162162162162158</v>
      </c>
      <c r="AI1117" s="354">
        <v>4.2888513513513518</v>
      </c>
      <c r="AJ1117" s="354">
        <v>-0.65371621621621623</v>
      </c>
      <c r="AK1117" s="354">
        <v>24.078708152816063</v>
      </c>
      <c r="AL1117" s="354">
        <v>7.97</v>
      </c>
      <c r="AM1117" s="354">
        <v>6.04</v>
      </c>
      <c r="AN1117" s="354">
        <v>0.72</v>
      </c>
      <c r="AO1117" s="354">
        <v>0.94188966778421201</v>
      </c>
      <c r="AP1117" s="354">
        <v>10.801027019760721</v>
      </c>
      <c r="AQ1117" s="354">
        <v>31.645860575029538</v>
      </c>
      <c r="AR1117" s="354">
        <v>-207.61974160206719</v>
      </c>
      <c r="AS1117" s="354">
        <v>5.3868243243243246</v>
      </c>
      <c r="AT1117" s="354">
        <v>17.59</v>
      </c>
      <c r="AU1117" s="354">
        <v>9.9700000000000006</v>
      </c>
      <c r="AV1117" s="354">
        <v>16.649999999999999</v>
      </c>
      <c r="AW1117" s="354">
        <v>8198.2000000000007</v>
      </c>
      <c r="AX1117" s="354">
        <v>8634.77</v>
      </c>
      <c r="AY1117" s="374">
        <v>0.16652200515089857</v>
      </c>
      <c r="AZ1117" s="374">
        <v>2.9575320512820511</v>
      </c>
      <c r="BA1117" s="374">
        <v>2.3396137541215261</v>
      </c>
      <c r="BB1117" s="374">
        <v>2.9900990099009905</v>
      </c>
      <c r="BC1117" s="374">
        <v>2.3396137541215261</v>
      </c>
      <c r="BD1117" s="354">
        <v>50.01</v>
      </c>
      <c r="BE1117" s="374">
        <v>0.24198979414725588</v>
      </c>
      <c r="BF1117" s="374">
        <v>7.4121125835067359E-2</v>
      </c>
      <c r="BG1117" s="354">
        <v>21.93</v>
      </c>
      <c r="BH1117" s="354">
        <v>18.8</v>
      </c>
      <c r="BI1117" s="354">
        <v>10.83</v>
      </c>
      <c r="BJ1117" s="354">
        <v>10.6</v>
      </c>
      <c r="BK1117" s="374">
        <v>-1.1524222134698701</v>
      </c>
      <c r="BL1117" s="374">
        <v>-3.430004923452043E-2</v>
      </c>
      <c r="BM1117" s="354">
        <v>2.41</v>
      </c>
      <c r="BN1117" s="354">
        <v>2.46</v>
      </c>
      <c r="BO1117" s="374">
        <v>0.44784869976359343</v>
      </c>
      <c r="BP1117" s="374">
        <v>5.5352146956678762E-2</v>
      </c>
      <c r="BQ1117" s="374">
        <v>-6.3301657423861356E-3</v>
      </c>
      <c r="BR1117" s="354">
        <v>669.9</v>
      </c>
      <c r="BS1117" s="354">
        <v>907</v>
      </c>
      <c r="BT1117" s="354">
        <v>809.7</v>
      </c>
      <c r="BU1117" s="354">
        <v>1247.4000000000001</v>
      </c>
      <c r="BV1117" s="354">
        <v>493.9</v>
      </c>
      <c r="BW1117" s="354">
        <v>295.75</v>
      </c>
      <c r="BX1117" s="354">
        <v>3.97</v>
      </c>
      <c r="BY1117" s="354">
        <v>6.51</v>
      </c>
      <c r="BZ1117" s="354">
        <v>12.01896551724138</v>
      </c>
      <c r="CA1117" s="354">
        <v>60.8</v>
      </c>
      <c r="CB1117" s="354">
        <v>0.79985864059370948</v>
      </c>
      <c r="CC1117" s="354">
        <v>2.5827396155397229</v>
      </c>
      <c r="CD1117" s="354">
        <v>1.55</v>
      </c>
      <c r="CE1117" s="354">
        <v>1.28</v>
      </c>
      <c r="CF1117" s="354">
        <v>0.41</v>
      </c>
      <c r="CG1117" s="354">
        <v>0.3</v>
      </c>
      <c r="CH1117" s="353" t="s">
        <v>100</v>
      </c>
      <c r="CI1117" s="355">
        <v>1226.3</v>
      </c>
    </row>
    <row r="1118" spans="1:87" ht="13.5" thickBot="1">
      <c r="A1118" s="353" t="s">
        <v>2460</v>
      </c>
      <c r="B1118" s="353" t="s">
        <v>2461</v>
      </c>
      <c r="C1118" s="353" t="s">
        <v>108</v>
      </c>
      <c r="D1118" s="353" t="s">
        <v>412</v>
      </c>
      <c r="E1118" s="353" t="s">
        <v>974</v>
      </c>
      <c r="F1118" s="353" t="s">
        <v>105</v>
      </c>
      <c r="G1118" s="353">
        <v>12</v>
      </c>
      <c r="H1118" s="353">
        <v>202112</v>
      </c>
      <c r="I1118" s="353">
        <v>20221027</v>
      </c>
      <c r="J1118" s="353">
        <v>20230202</v>
      </c>
      <c r="K1118" s="354">
        <v>5322.52</v>
      </c>
      <c r="L1118" s="354">
        <v>85.69</v>
      </c>
      <c r="M1118" s="354">
        <v>62</v>
      </c>
      <c r="N1118" s="354">
        <v>0.91</v>
      </c>
      <c r="O1118" s="354">
        <v>1.67</v>
      </c>
      <c r="P1118" s="354">
        <v>2.2999999999999998</v>
      </c>
      <c r="Q1118" s="354">
        <v>0.81</v>
      </c>
      <c r="R1118" s="354">
        <v>7.78</v>
      </c>
      <c r="S1118" s="354">
        <v>175</v>
      </c>
      <c r="T1118" s="354">
        <v>59.21</v>
      </c>
      <c r="U1118" s="354">
        <v>5.33</v>
      </c>
      <c r="V1118" s="354">
        <v>4.7300000000000004</v>
      </c>
      <c r="W1118" s="354">
        <v>5.22</v>
      </c>
      <c r="X1118" s="354">
        <v>5.76</v>
      </c>
      <c r="Y1118" s="374">
        <f t="shared" si="38"/>
        <v>0.10359408033826623</v>
      </c>
      <c r="Z1118" s="374">
        <f t="shared" si="39"/>
        <v>0.10344827586206895</v>
      </c>
      <c r="AA1118" s="354">
        <v>5.82</v>
      </c>
      <c r="AB1118" s="354">
        <v>8.49</v>
      </c>
      <c r="AC1118" s="354">
        <v>16.079999999999998</v>
      </c>
      <c r="AD1118" s="354">
        <v>16.420000000000002</v>
      </c>
      <c r="AE1118" s="354">
        <v>14.88</v>
      </c>
      <c r="AF1118" s="354">
        <v>1.93</v>
      </c>
      <c r="AG1118" s="354">
        <v>55.144320267963543</v>
      </c>
      <c r="AH1118" s="354">
        <v>5.5188733936680734</v>
      </c>
      <c r="AI1118" s="354">
        <v>0.67562562401365578</v>
      </c>
      <c r="AJ1118" s="354">
        <v>-0.23937969016715513</v>
      </c>
      <c r="AK1118" s="354">
        <v>124.96565701346682</v>
      </c>
      <c r="AL1118" s="354">
        <v>11.9</v>
      </c>
      <c r="AM1118" s="354">
        <v>2.93</v>
      </c>
      <c r="AN1118" s="354">
        <v>1.55</v>
      </c>
      <c r="AO1118" s="354">
        <v>1.5969693360962891</v>
      </c>
      <c r="AP1118" s="354">
        <v>9.6075438556422483</v>
      </c>
      <c r="AQ1118" s="354">
        <v>130.34406244786081</v>
      </c>
      <c r="AR1118" s="354">
        <v>-367.88329229734273</v>
      </c>
      <c r="AS1118" s="354">
        <v>2.5796805050082128</v>
      </c>
      <c r="AT1118" s="354">
        <v>29.22</v>
      </c>
      <c r="AU1118" s="354">
        <v>4.29</v>
      </c>
      <c r="AV1118" s="354">
        <v>24.98</v>
      </c>
      <c r="AW1118" s="354">
        <v>3126.4</v>
      </c>
      <c r="AX1118" s="354">
        <v>3462.47</v>
      </c>
      <c r="AY1118" s="374">
        <v>0.24978393430643511</v>
      </c>
      <c r="AZ1118" s="374">
        <v>2.2783831575828835</v>
      </c>
      <c r="BA1118" s="374">
        <v>2.2871746601580458</v>
      </c>
      <c r="BB1118" s="374">
        <v>2.294478527607362</v>
      </c>
      <c r="BC1118" s="374">
        <v>2.2871746601580458</v>
      </c>
      <c r="BD1118" s="354">
        <v>18.64</v>
      </c>
      <c r="BE1118" s="374">
        <v>0.20481824448277999</v>
      </c>
      <c r="BF1118" s="374">
        <v>0.12285838220743651</v>
      </c>
      <c r="BG1118" s="354">
        <v>18.64</v>
      </c>
      <c r="BH1118" s="354">
        <v>14.94</v>
      </c>
      <c r="BI1118" s="354">
        <v>11.95</v>
      </c>
      <c r="BJ1118" s="354">
        <v>10.14</v>
      </c>
      <c r="BK1118" s="374">
        <v>-1.3543081873435825</v>
      </c>
      <c r="BL1118" s="374">
        <v>-1.6592920353982302E-2</v>
      </c>
      <c r="BM1118" s="354">
        <v>1.4</v>
      </c>
      <c r="BN1118" s="354">
        <v>0.91</v>
      </c>
      <c r="BO1118" s="374">
        <v>0.21743568195943519</v>
      </c>
      <c r="BP1118" s="374">
        <v>6.5366260732773573E-2</v>
      </c>
      <c r="BQ1118" s="374">
        <v>-2.835244464848456E-3</v>
      </c>
      <c r="BR1118" s="354">
        <v>451.51</v>
      </c>
      <c r="BS1118" s="354">
        <v>567.08000000000004</v>
      </c>
      <c r="BT1118" s="354">
        <v>469.68</v>
      </c>
      <c r="BU1118" s="354" t="s">
        <v>100</v>
      </c>
      <c r="BV1118" s="354">
        <v>354.11</v>
      </c>
      <c r="BW1118" s="354">
        <v>227.84</v>
      </c>
      <c r="BX1118" s="354">
        <v>10.01</v>
      </c>
      <c r="BY1118" s="354">
        <v>10.01</v>
      </c>
      <c r="BZ1118" s="354">
        <v>228.40264361972547</v>
      </c>
      <c r="CA1118" s="354">
        <v>0</v>
      </c>
      <c r="CB1118" s="354">
        <v>0.37207351032056446</v>
      </c>
      <c r="CC1118" s="354">
        <v>0.39643743730202374</v>
      </c>
      <c r="CD1118" s="354">
        <v>0</v>
      </c>
      <c r="CE1118" s="354">
        <v>2.81</v>
      </c>
      <c r="CF1118" s="354">
        <v>2.16</v>
      </c>
      <c r="CG1118" s="354">
        <v>1.44</v>
      </c>
      <c r="CH1118" s="353" t="s">
        <v>100</v>
      </c>
      <c r="CI1118" s="355">
        <v>1989.25</v>
      </c>
    </row>
    <row r="1119" spans="1:87" ht="13.5" thickBot="1">
      <c r="A1119" s="353" t="s">
        <v>2462</v>
      </c>
      <c r="B1119" s="353" t="s">
        <v>2463</v>
      </c>
      <c r="C1119" s="353" t="s">
        <v>96</v>
      </c>
      <c r="D1119" s="353" t="s">
        <v>97</v>
      </c>
      <c r="E1119" s="353" t="s">
        <v>173</v>
      </c>
      <c r="F1119" s="353" t="s">
        <v>105</v>
      </c>
      <c r="G1119" s="353">
        <v>12</v>
      </c>
      <c r="H1119" s="353">
        <v>202112</v>
      </c>
      <c r="I1119" s="353">
        <v>20221027</v>
      </c>
      <c r="J1119" s="353">
        <v>20230202</v>
      </c>
      <c r="K1119" s="354">
        <v>17064.29</v>
      </c>
      <c r="L1119" s="354">
        <v>25.16</v>
      </c>
      <c r="M1119" s="354">
        <v>678.23</v>
      </c>
      <c r="N1119" s="354">
        <v>0.98</v>
      </c>
      <c r="O1119" s="354">
        <v>0.05</v>
      </c>
      <c r="P1119" s="354">
        <v>0.28000000000000003</v>
      </c>
      <c r="Q1119" s="354">
        <v>0.02</v>
      </c>
      <c r="R1119" s="354">
        <v>120</v>
      </c>
      <c r="S1119" s="354">
        <v>-35.29</v>
      </c>
      <c r="T1119" s="354">
        <v>60.9</v>
      </c>
      <c r="U1119" s="354">
        <v>0.12</v>
      </c>
      <c r="V1119" s="354">
        <v>1.08</v>
      </c>
      <c r="W1119" s="354">
        <v>0.59</v>
      </c>
      <c r="X1119" s="354">
        <v>0.74</v>
      </c>
      <c r="Y1119" s="374">
        <f t="shared" si="38"/>
        <v>-0.45370370370370372</v>
      </c>
      <c r="Z1119" s="374">
        <f t="shared" si="39"/>
        <v>0.25423728813559321</v>
      </c>
      <c r="AA1119" s="354"/>
      <c r="AB1119" s="354">
        <v>14.82</v>
      </c>
      <c r="AC1119" s="354">
        <v>31.06</v>
      </c>
      <c r="AD1119" s="354">
        <v>42.46</v>
      </c>
      <c r="AE1119" s="354">
        <v>33.89</v>
      </c>
      <c r="AF1119" s="354">
        <v>2.87</v>
      </c>
      <c r="AG1119" s="354">
        <v>4.142468815893098</v>
      </c>
      <c r="AH1119" s="354">
        <v>9.1398162801436394E-2</v>
      </c>
      <c r="AI1119" s="354">
        <v>0.93053046231830117</v>
      </c>
      <c r="AJ1119" s="354">
        <v>0.88327049438783212</v>
      </c>
      <c r="AK1119" s="354">
        <v>26.651464948513212</v>
      </c>
      <c r="AL1119" s="354">
        <v>42.4</v>
      </c>
      <c r="AM1119" s="354">
        <v>5.43</v>
      </c>
      <c r="AN1119" s="354">
        <v>6.16</v>
      </c>
      <c r="AO1119" s="354">
        <v>5.4499479801733033</v>
      </c>
      <c r="AP1119" s="354">
        <v>125.28810343254742</v>
      </c>
      <c r="AQ1119" s="354">
        <v>24.261687790275644</v>
      </c>
      <c r="AR1119" s="354">
        <v>25.559825330466165</v>
      </c>
      <c r="AS1119" s="354">
        <v>3.9832419516087816</v>
      </c>
      <c r="AT1119" s="354">
        <v>4.6399999999999997</v>
      </c>
      <c r="AU1119" s="354">
        <v>46.49</v>
      </c>
      <c r="AV1119" s="354">
        <v>52.31</v>
      </c>
      <c r="AW1119" s="354">
        <v>2578.0300000000002</v>
      </c>
      <c r="AX1119" s="354">
        <v>2809.28</v>
      </c>
      <c r="AY1119" s="374">
        <v>0.52306431659555563</v>
      </c>
      <c r="AZ1119" s="374">
        <v>3.4659492062997281</v>
      </c>
      <c r="BA1119" s="374">
        <v>3.2889673272329198</v>
      </c>
      <c r="BB1119" s="374">
        <v>3.3266288784378002</v>
      </c>
      <c r="BC1119" s="374">
        <v>3.2889673272329198</v>
      </c>
      <c r="BD1119" s="354">
        <v>3.1</v>
      </c>
      <c r="BE1119" s="374">
        <v>2.1479393487863006E-2</v>
      </c>
      <c r="BF1119" s="374">
        <v>1.6745849473812177E-2</v>
      </c>
      <c r="BG1119" s="354">
        <v>3.1</v>
      </c>
      <c r="BH1119" s="354">
        <v>-22.06</v>
      </c>
      <c r="BI1119" s="354">
        <v>2.65</v>
      </c>
      <c r="BJ1119" s="354">
        <v>-19.010000000000002</v>
      </c>
      <c r="BK1119" s="374">
        <v>-5.0788200756724119E-2</v>
      </c>
      <c r="BL1119" s="374">
        <v>-1.1408647845253642E-2</v>
      </c>
      <c r="BM1119" s="354">
        <v>0</v>
      </c>
      <c r="BN1119" s="354">
        <v>0</v>
      </c>
      <c r="BO1119" s="374">
        <v>0</v>
      </c>
      <c r="BP1119" s="374">
        <v>3.6854097903805008E-3</v>
      </c>
      <c r="BQ1119" s="374">
        <v>3.561574574144484E-2</v>
      </c>
      <c r="BR1119" s="354">
        <v>330.39</v>
      </c>
      <c r="BS1119" s="354">
        <v>357.89</v>
      </c>
      <c r="BT1119" s="354">
        <v>390.57</v>
      </c>
      <c r="BU1119" s="354" t="s">
        <v>100</v>
      </c>
      <c r="BV1119" s="354">
        <v>316.44</v>
      </c>
      <c r="BW1119" s="354">
        <v>346.59</v>
      </c>
      <c r="BX1119" s="354">
        <v>2.21</v>
      </c>
      <c r="BY1119" s="354">
        <v>3.47</v>
      </c>
      <c r="BZ1119" s="354">
        <v>2.9501087268698969</v>
      </c>
      <c r="CA1119" s="354">
        <v>0</v>
      </c>
      <c r="CB1119" s="354">
        <v>0.14833044391582384</v>
      </c>
      <c r="CC1119" s="354">
        <v>-12.340882891997911</v>
      </c>
      <c r="CD1119" s="354">
        <v>0</v>
      </c>
      <c r="CE1119" s="354">
        <v>9.4600000000000009</v>
      </c>
      <c r="CF1119" s="354">
        <v>12.25</v>
      </c>
      <c r="CG1119" s="354">
        <v>9.73</v>
      </c>
      <c r="CH1119" s="353" t="s">
        <v>100</v>
      </c>
      <c r="CI1119" s="355">
        <v>3038.74</v>
      </c>
    </row>
    <row r="1120" spans="1:87" ht="13.5" thickBot="1">
      <c r="A1120" s="353" t="s">
        <v>2464</v>
      </c>
      <c r="B1120" s="353" t="s">
        <v>2465</v>
      </c>
      <c r="C1120" s="353" t="s">
        <v>96</v>
      </c>
      <c r="D1120" s="353" t="s">
        <v>103</v>
      </c>
      <c r="E1120" s="353" t="s">
        <v>323</v>
      </c>
      <c r="F1120" s="353" t="s">
        <v>99</v>
      </c>
      <c r="G1120" s="353">
        <v>12</v>
      </c>
      <c r="H1120" s="353">
        <v>202112</v>
      </c>
      <c r="I1120" s="353">
        <v>20221024</v>
      </c>
      <c r="J1120" s="353">
        <v>20230125</v>
      </c>
      <c r="K1120" s="354">
        <v>12295.98</v>
      </c>
      <c r="L1120" s="354">
        <v>132.88</v>
      </c>
      <c r="M1120" s="354">
        <v>93</v>
      </c>
      <c r="N1120" s="354">
        <v>0.86</v>
      </c>
      <c r="O1120" s="354">
        <v>2.83</v>
      </c>
      <c r="P1120" s="354">
        <v>2.2400000000000002</v>
      </c>
      <c r="Q1120" s="354">
        <v>2.52</v>
      </c>
      <c r="R1120" s="354">
        <v>0</v>
      </c>
      <c r="S1120" s="354">
        <v>12.54</v>
      </c>
      <c r="T1120" s="354">
        <v>13.18</v>
      </c>
      <c r="U1120" s="354">
        <v>11.54</v>
      </c>
      <c r="V1120" s="354">
        <v>8.7100000000000009</v>
      </c>
      <c r="W1120" s="354">
        <v>11.02</v>
      </c>
      <c r="X1120" s="354">
        <v>9.17</v>
      </c>
      <c r="Y1120" s="374">
        <f t="shared" si="38"/>
        <v>0.26521239954075759</v>
      </c>
      <c r="Z1120" s="374">
        <f t="shared" si="39"/>
        <v>-0.16787658802177852</v>
      </c>
      <c r="AA1120" s="354">
        <v>7.75</v>
      </c>
      <c r="AB1120" s="354">
        <v>5</v>
      </c>
      <c r="AC1120" s="354">
        <v>11.52</v>
      </c>
      <c r="AD1120" s="354">
        <v>12.06</v>
      </c>
      <c r="AE1120" s="354">
        <v>14.49</v>
      </c>
      <c r="AF1120" s="354">
        <v>2.41</v>
      </c>
      <c r="AG1120" s="354">
        <v>92.056034482758619</v>
      </c>
      <c r="AH1120" s="354">
        <v>11.149784482758619</v>
      </c>
      <c r="AI1120" s="354">
        <v>15.793103448275859</v>
      </c>
      <c r="AJ1120" s="354">
        <v>7</v>
      </c>
      <c r="AK1120" s="354">
        <v>8.2681659388646302</v>
      </c>
      <c r="AL1120" s="354">
        <v>9.59</v>
      </c>
      <c r="AM1120" s="354">
        <v>3.1</v>
      </c>
      <c r="AN1120" s="354">
        <v>1.44</v>
      </c>
      <c r="AO1120" s="354">
        <v>1.6679805216088404</v>
      </c>
      <c r="AP1120" s="354">
        <v>7.3132950112913173</v>
      </c>
      <c r="AQ1120" s="354">
        <v>9.7224508733624475</v>
      </c>
      <c r="AR1120" s="354">
        <v>21.935381773399019</v>
      </c>
      <c r="AS1120" s="354">
        <v>7.8275862068965516</v>
      </c>
      <c r="AT1120" s="354">
        <v>42.92</v>
      </c>
      <c r="AU1120" s="354">
        <v>4.1100000000000003</v>
      </c>
      <c r="AV1120" s="354">
        <v>16.100000000000001</v>
      </c>
      <c r="AW1120" s="354">
        <v>7730.3</v>
      </c>
      <c r="AX1120" s="354">
        <v>8554.18</v>
      </c>
      <c r="AY1120" s="374">
        <v>0.1610194947583431</v>
      </c>
      <c r="AZ1120" s="374">
        <v>0.82451193058568328</v>
      </c>
      <c r="BA1120" s="374">
        <v>0.71487774554496475</v>
      </c>
      <c r="BB1120" s="374">
        <v>0.82510288065843596</v>
      </c>
      <c r="BC1120" s="374">
        <v>0.71487774554496475</v>
      </c>
      <c r="BD1120" s="354">
        <v>28.32</v>
      </c>
      <c r="BE1120" s="374">
        <v>0.20163934426229507</v>
      </c>
      <c r="BF1120" s="374">
        <v>0.12826329490516922</v>
      </c>
      <c r="BG1120" s="354">
        <v>17.18</v>
      </c>
      <c r="BH1120" s="354">
        <v>13.51</v>
      </c>
      <c r="BI1120" s="354">
        <v>13.28</v>
      </c>
      <c r="BJ1120" s="354">
        <v>10.38</v>
      </c>
      <c r="BK1120" s="374">
        <v>-0.55676855895196509</v>
      </c>
      <c r="BL1120" s="374">
        <v>-9.5519033572130915E-2</v>
      </c>
      <c r="BM1120" s="354">
        <v>3.76</v>
      </c>
      <c r="BN1120" s="354">
        <v>2.95</v>
      </c>
      <c r="BO1120" s="374">
        <v>0.51570503527592537</v>
      </c>
      <c r="BP1120" s="374">
        <v>8.5386617267258533E-2</v>
      </c>
      <c r="BQ1120" s="374">
        <v>5.3606984224230346E-2</v>
      </c>
      <c r="BR1120" s="354">
        <v>1261.0999999999999</v>
      </c>
      <c r="BS1120" s="354">
        <v>1683</v>
      </c>
      <c r="BT1120" s="354">
        <v>1315.7</v>
      </c>
      <c r="BU1120" s="354">
        <v>2484.1999999999998</v>
      </c>
      <c r="BV1120" s="354">
        <v>841.1</v>
      </c>
      <c r="BW1120" s="354">
        <v>82.45</v>
      </c>
      <c r="BX1120" s="354">
        <v>12.09</v>
      </c>
      <c r="BY1120" s="354">
        <v>12.7</v>
      </c>
      <c r="BZ1120" s="354">
        <v>11</v>
      </c>
      <c r="CA1120" s="354">
        <v>38.479999999999997</v>
      </c>
      <c r="CB1120" s="354">
        <v>0.52408801112123105</v>
      </c>
      <c r="CC1120" s="354">
        <v>1.0939232190515296</v>
      </c>
      <c r="CD1120" s="354">
        <v>0.63</v>
      </c>
      <c r="CE1120" s="354">
        <v>3.02</v>
      </c>
      <c r="CF1120" s="354">
        <v>2.0699999999999998</v>
      </c>
      <c r="CG1120" s="354">
        <v>0.85</v>
      </c>
      <c r="CH1120" s="353" t="s">
        <v>100</v>
      </c>
      <c r="CI1120" s="355">
        <v>3607.2</v>
      </c>
    </row>
    <row r="1121" spans="1:87" ht="13.5" thickBot="1">
      <c r="A1121" s="353" t="s">
        <v>2466</v>
      </c>
      <c r="B1121" s="353" t="s">
        <v>2467</v>
      </c>
      <c r="C1121" s="353" t="s">
        <v>96</v>
      </c>
      <c r="D1121" s="353" t="s">
        <v>97</v>
      </c>
      <c r="E1121" s="353" t="s">
        <v>669</v>
      </c>
      <c r="F1121" s="353" t="s">
        <v>99</v>
      </c>
      <c r="G1121" s="353">
        <v>12</v>
      </c>
      <c r="H1121" s="353">
        <v>202112</v>
      </c>
      <c r="I1121" s="353">
        <v>20221108</v>
      </c>
      <c r="J1121" s="353">
        <v>20230207</v>
      </c>
      <c r="K1121" s="354">
        <v>17802.63</v>
      </c>
      <c r="L1121" s="354">
        <v>141.04</v>
      </c>
      <c r="M1121" s="354">
        <v>126</v>
      </c>
      <c r="N1121" s="354">
        <v>1.1499999999999999</v>
      </c>
      <c r="O1121" s="354">
        <v>1.48</v>
      </c>
      <c r="P1121" s="354">
        <v>1.66</v>
      </c>
      <c r="Q1121" s="354">
        <v>1.51</v>
      </c>
      <c r="R1121" s="354">
        <v>2.0299999999999998</v>
      </c>
      <c r="S1121" s="354">
        <v>14.29</v>
      </c>
      <c r="T1121" s="354">
        <v>12.81</v>
      </c>
      <c r="U1121" s="354">
        <v>8.8000000000000007</v>
      </c>
      <c r="V1121" s="354">
        <v>10.92</v>
      </c>
      <c r="W1121" s="354">
        <v>7.9</v>
      </c>
      <c r="X1121" s="354">
        <v>5.93</v>
      </c>
      <c r="Y1121" s="374">
        <f t="shared" si="38"/>
        <v>-0.27655677655677657</v>
      </c>
      <c r="Z1121" s="374">
        <f t="shared" si="39"/>
        <v>-0.24936708860759504</v>
      </c>
      <c r="AA1121" s="354">
        <v>39.65</v>
      </c>
      <c r="AB1121" s="354">
        <v>46.45</v>
      </c>
      <c r="AC1121" s="354">
        <v>16.03</v>
      </c>
      <c r="AD1121" s="354">
        <v>17.84</v>
      </c>
      <c r="AE1121" s="354">
        <v>23.76</v>
      </c>
      <c r="AF1121" s="354">
        <v>0.38</v>
      </c>
      <c r="AG1121" s="354">
        <v>35.66989383615909</v>
      </c>
      <c r="AH1121" s="354">
        <v>4.5969814609412136</v>
      </c>
      <c r="AI1121" s="354">
        <v>8.6559578513706228</v>
      </c>
      <c r="AJ1121" s="354">
        <v>7.8513230866740606</v>
      </c>
      <c r="AK1121" s="354">
        <v>15.903497032186024</v>
      </c>
      <c r="AL1121" s="354">
        <v>10.32</v>
      </c>
      <c r="AM1121" s="354">
        <v>2.52</v>
      </c>
      <c r="AN1121" s="354">
        <v>3.9</v>
      </c>
      <c r="AO1121" s="354">
        <v>4.7796863970802184</v>
      </c>
      <c r="AP1121" s="354">
        <v>16.180567705125977</v>
      </c>
      <c r="AQ1121" s="354">
        <v>19.696365125783142</v>
      </c>
      <c r="AR1121" s="354">
        <v>21.714926831040348</v>
      </c>
      <c r="AS1121" s="354">
        <v>3.1749405799397876</v>
      </c>
      <c r="AT1121" s="354">
        <v>55.97</v>
      </c>
      <c r="AU1121" s="354">
        <v>20.22</v>
      </c>
      <c r="AV1121" s="354">
        <v>33.950000000000003</v>
      </c>
      <c r="AW1121" s="354">
        <v>5067.17</v>
      </c>
      <c r="AX1121" s="354">
        <v>4589.87</v>
      </c>
      <c r="AY1121" s="374">
        <v>0.31178014982974839</v>
      </c>
      <c r="AZ1121" s="374">
        <v>2.198687807064573</v>
      </c>
      <c r="BA1121" s="374">
        <v>1.7034640705245971</v>
      </c>
      <c r="BB1121" s="374">
        <v>2.1748492056127264</v>
      </c>
      <c r="BC1121" s="374">
        <v>1.7034640705245971</v>
      </c>
      <c r="BD1121" s="354">
        <v>15.58</v>
      </c>
      <c r="BE1121" s="374">
        <v>7.2761922423128553E-2</v>
      </c>
      <c r="BF1121" s="374">
        <v>5.5670353934965111E-2</v>
      </c>
      <c r="BG1121" s="354">
        <v>9.51</v>
      </c>
      <c r="BH1121" s="354">
        <v>12.36</v>
      </c>
      <c r="BI1121" s="354">
        <v>7.69</v>
      </c>
      <c r="BJ1121" s="354">
        <v>9.14</v>
      </c>
      <c r="BK1121" s="374">
        <v>-9.2957333955727639E-2</v>
      </c>
      <c r="BL1121" s="374">
        <v>-2.2557812153645707E-2</v>
      </c>
      <c r="BM1121" s="354">
        <v>0.2</v>
      </c>
      <c r="BN1121" s="354">
        <v>0.27</v>
      </c>
      <c r="BO1121" s="374">
        <v>6.0909534306164269E-2</v>
      </c>
      <c r="BP1121" s="374">
        <v>3.3393734279683375E-2</v>
      </c>
      <c r="BQ1121" s="374">
        <v>5.7034164511652337E-2</v>
      </c>
      <c r="BR1121" s="354">
        <v>1332.38</v>
      </c>
      <c r="BS1121" s="354">
        <v>1730.55</v>
      </c>
      <c r="BT1121" s="354">
        <v>1724.81</v>
      </c>
      <c r="BU1121" s="354">
        <v>4979.74</v>
      </c>
      <c r="BV1121" s="354">
        <v>943.16</v>
      </c>
      <c r="BW1121" s="354">
        <v>29.57</v>
      </c>
      <c r="BX1121" s="354">
        <v>13.6</v>
      </c>
      <c r="BY1121" s="354">
        <v>24.37</v>
      </c>
      <c r="BZ1121" s="354">
        <v>7.1492542067834135</v>
      </c>
      <c r="CA1121" s="354">
        <v>35.56</v>
      </c>
      <c r="CB1121" s="354">
        <v>0.48890909885325012</v>
      </c>
      <c r="CC1121" s="354">
        <v>3.1158418618430304</v>
      </c>
      <c r="CD1121" s="354">
        <v>0.55000000000000004</v>
      </c>
      <c r="CE1121" s="354">
        <v>2.1</v>
      </c>
      <c r="CF1121" s="354">
        <v>1.5</v>
      </c>
      <c r="CG1121" s="354">
        <v>0.65</v>
      </c>
      <c r="CH1121" s="353" t="s">
        <v>100</v>
      </c>
      <c r="CI1121" s="355">
        <v>7141.25</v>
      </c>
    </row>
    <row r="1122" spans="1:87" ht="13.5" thickBot="1">
      <c r="A1122" s="353" t="s">
        <v>2468</v>
      </c>
      <c r="B1122" s="353" t="s">
        <v>2469</v>
      </c>
      <c r="C1122" s="353" t="s">
        <v>96</v>
      </c>
      <c r="D1122" s="353" t="s">
        <v>197</v>
      </c>
      <c r="E1122" s="353" t="s">
        <v>878</v>
      </c>
      <c r="F1122" s="353" t="s">
        <v>105</v>
      </c>
      <c r="G1122" s="353">
        <v>12</v>
      </c>
      <c r="H1122" s="353">
        <v>202112</v>
      </c>
      <c r="I1122" s="353">
        <v>20221024</v>
      </c>
      <c r="J1122" s="353">
        <v>20230228</v>
      </c>
      <c r="K1122" s="354">
        <v>16041.7</v>
      </c>
      <c r="L1122" s="354">
        <v>53.03</v>
      </c>
      <c r="M1122" s="354">
        <v>303</v>
      </c>
      <c r="N1122" s="354">
        <v>1.19</v>
      </c>
      <c r="O1122" s="354"/>
      <c r="P1122" s="354"/>
      <c r="Q1122" s="354"/>
      <c r="R1122" s="354"/>
      <c r="S1122" s="354"/>
      <c r="T1122" s="354"/>
      <c r="U1122" s="354">
        <v>13.67</v>
      </c>
      <c r="V1122" s="354"/>
      <c r="W1122" s="354"/>
      <c r="X1122" s="354"/>
      <c r="Y1122" s="374" t="e">
        <f t="shared" si="38"/>
        <v>#DIV/0!</v>
      </c>
      <c r="Z1122" s="374" t="e">
        <f t="shared" si="39"/>
        <v>#DIV/0!</v>
      </c>
      <c r="AA1122" s="354">
        <v>70.040000000000006</v>
      </c>
      <c r="AB1122" s="354"/>
      <c r="AC1122" s="354">
        <v>3.88</v>
      </c>
      <c r="AD1122" s="354"/>
      <c r="AE1122" s="354"/>
      <c r="AF1122" s="354"/>
      <c r="AG1122" s="354">
        <v>286215.8016559626</v>
      </c>
      <c r="AH1122" s="354">
        <v>17496.547787196163</v>
      </c>
      <c r="AI1122" s="354">
        <v>18023.339923648746</v>
      </c>
      <c r="AJ1122" s="354">
        <v>3218.0804018479989</v>
      </c>
      <c r="AK1122" s="354">
        <v>3.3345725739290724</v>
      </c>
      <c r="AL1122" s="354">
        <v>1.78</v>
      </c>
      <c r="AM1122" s="354">
        <v>0.38</v>
      </c>
      <c r="AN1122" s="354">
        <v>0.23</v>
      </c>
      <c r="AO1122" s="354">
        <v>0.25503019638834684</v>
      </c>
      <c r="AP1122" s="354">
        <v>1.6522444193557944</v>
      </c>
      <c r="AQ1122" s="354">
        <v>4.0499525845368973</v>
      </c>
      <c r="AR1122" s="354">
        <v>22.68236432621487</v>
      </c>
      <c r="AS1122" s="354">
        <v>69025.514937360495</v>
      </c>
      <c r="AT1122" s="354">
        <v>139.29</v>
      </c>
      <c r="AU1122" s="354">
        <v>4.1100000000000003</v>
      </c>
      <c r="AV1122" s="354">
        <v>36.04</v>
      </c>
      <c r="AW1122" s="354">
        <v>66672.63</v>
      </c>
      <c r="AX1122" s="354"/>
      <c r="AY1122" s="374">
        <v>0.32828878105171172</v>
      </c>
      <c r="AZ1122" s="374">
        <v>3.1849263348022525</v>
      </c>
      <c r="BA1122" s="374">
        <v>3.4967990186772586</v>
      </c>
      <c r="BB1122" s="374">
        <v>3.3307711381105878</v>
      </c>
      <c r="BC1122" s="374">
        <v>3.4967990186772586</v>
      </c>
      <c r="BD1122" s="354">
        <v>9.56</v>
      </c>
      <c r="BE1122" s="374">
        <v>9.7334762398406313E-2</v>
      </c>
      <c r="BF1122" s="374">
        <v>5.2637871933436255E-2</v>
      </c>
      <c r="BG1122" s="354">
        <v>7.81</v>
      </c>
      <c r="BH1122" s="354">
        <v>5.0199999999999996</v>
      </c>
      <c r="BI1122" s="354">
        <v>5.55</v>
      </c>
      <c r="BJ1122" s="354">
        <v>3.68</v>
      </c>
      <c r="BK1122" s="374">
        <v>-0.82144927546833324</v>
      </c>
      <c r="BL1122" s="374">
        <v>-5.1727610551694753E-2</v>
      </c>
      <c r="BM1122" s="354">
        <v>2.2799999999999998</v>
      </c>
      <c r="BN1122" s="354">
        <v>3.53</v>
      </c>
      <c r="BO1122" s="374">
        <v>0</v>
      </c>
      <c r="BP1122" s="374">
        <v>0.29112326931039612</v>
      </c>
      <c r="BQ1122" s="374">
        <v>60.787313975217209</v>
      </c>
      <c r="BR1122" s="354">
        <v>10939.49</v>
      </c>
      <c r="BS1122" s="354">
        <v>14160.99</v>
      </c>
      <c r="BT1122" s="354">
        <v>9001.34</v>
      </c>
      <c r="BU1122" s="354">
        <v>11620.03</v>
      </c>
      <c r="BV1122" s="354">
        <v>5946.06</v>
      </c>
      <c r="BW1122" s="354">
        <v>370.06</v>
      </c>
      <c r="BX1122" s="354">
        <v>6.29</v>
      </c>
      <c r="BY1122" s="354">
        <v>6.29</v>
      </c>
      <c r="BZ1122" s="354">
        <v>2.6838337065680173</v>
      </c>
      <c r="CA1122" s="354">
        <v>18.11</v>
      </c>
      <c r="CB1122" s="354">
        <v>0.42796401384335592</v>
      </c>
      <c r="CC1122" s="354">
        <v>1.6510460987748825</v>
      </c>
      <c r="CD1122" s="354">
        <v>0.22</v>
      </c>
      <c r="CE1122" s="354">
        <v>2.0099999999999998</v>
      </c>
      <c r="CF1122" s="354">
        <v>1.47</v>
      </c>
      <c r="CG1122" s="354">
        <v>0.9</v>
      </c>
      <c r="CH1122" s="353" t="s">
        <v>100</v>
      </c>
      <c r="CI1122" s="355">
        <v>49242.57</v>
      </c>
    </row>
    <row r="1123" spans="1:87" ht="13.5" thickBot="1">
      <c r="A1123" s="353" t="s">
        <v>2470</v>
      </c>
      <c r="B1123" s="353" t="s">
        <v>2471</v>
      </c>
      <c r="C1123" s="353" t="s">
        <v>96</v>
      </c>
      <c r="D1123" s="353" t="s">
        <v>123</v>
      </c>
      <c r="E1123" s="353" t="s">
        <v>344</v>
      </c>
      <c r="F1123" s="353" t="s">
        <v>99</v>
      </c>
      <c r="G1123" s="353">
        <v>12</v>
      </c>
      <c r="H1123" s="353">
        <v>202112</v>
      </c>
      <c r="I1123" s="353">
        <v>20221019</v>
      </c>
      <c r="J1123" s="353">
        <v>20230118</v>
      </c>
      <c r="K1123" s="354">
        <v>109467.89</v>
      </c>
      <c r="L1123" s="354">
        <v>118.59</v>
      </c>
      <c r="M1123" s="354">
        <v>923</v>
      </c>
      <c r="N1123" s="354">
        <v>0.96</v>
      </c>
      <c r="O1123" s="354">
        <v>1.67</v>
      </c>
      <c r="P1123" s="354">
        <v>1.21</v>
      </c>
      <c r="Q1123" s="354">
        <v>1.22</v>
      </c>
      <c r="R1123" s="354">
        <v>3.59</v>
      </c>
      <c r="S1123" s="354">
        <v>-0.89</v>
      </c>
      <c r="T1123" s="354">
        <v>1.36</v>
      </c>
      <c r="U1123" s="354">
        <v>5.05</v>
      </c>
      <c r="V1123" s="354">
        <v>4.12</v>
      </c>
      <c r="W1123" s="354">
        <v>5.13</v>
      </c>
      <c r="X1123" s="354">
        <v>5.57</v>
      </c>
      <c r="Y1123" s="374">
        <f t="shared" si="38"/>
        <v>0.24514563106796117</v>
      </c>
      <c r="Z1123" s="374">
        <f t="shared" si="39"/>
        <v>8.5769980506822607E-2</v>
      </c>
      <c r="AA1123" s="354">
        <v>11.62</v>
      </c>
      <c r="AB1123" s="354">
        <v>8.65</v>
      </c>
      <c r="AC1123" s="354">
        <v>23.48</v>
      </c>
      <c r="AD1123" s="354">
        <v>23.13</v>
      </c>
      <c r="AE1123" s="354">
        <v>21.28</v>
      </c>
      <c r="AF1123" s="354">
        <v>2.68</v>
      </c>
      <c r="AG1123" s="354">
        <v>7.4243174537172667</v>
      </c>
      <c r="AH1123" s="354">
        <v>5.4294597546437986</v>
      </c>
      <c r="AI1123" s="354">
        <v>7.0319655942401909</v>
      </c>
      <c r="AJ1123" s="354">
        <v>7.0319655942401909</v>
      </c>
      <c r="AK1123" s="354">
        <v>15.961397776453088</v>
      </c>
      <c r="AL1123" s="354">
        <v>20.03</v>
      </c>
      <c r="AM1123" s="354">
        <v>2.77</v>
      </c>
      <c r="AN1123" s="354">
        <v>19.91</v>
      </c>
      <c r="AO1123" s="354">
        <v>15.002186366964866</v>
      </c>
      <c r="AP1123" s="354">
        <v>14.702760126662611</v>
      </c>
      <c r="AQ1123" s="354">
        <v>15.839240479135375</v>
      </c>
      <c r="AR1123" s="354">
        <v>15.839240479135375</v>
      </c>
      <c r="AS1123" s="354">
        <v>12.549173168232487</v>
      </c>
      <c r="AT1123" s="354">
        <v>42.84</v>
      </c>
      <c r="AU1123" s="354">
        <v>18.5</v>
      </c>
      <c r="AV1123" s="354">
        <v>7.23</v>
      </c>
      <c r="AW1123" s="354">
        <v>4759.4399999999996</v>
      </c>
      <c r="AX1123" s="354">
        <v>4701.51</v>
      </c>
      <c r="AY1123" s="374">
        <v>7.2251441007404132E-2</v>
      </c>
      <c r="AZ1123" s="374">
        <v>0.98386774588443637</v>
      </c>
      <c r="BA1123" s="374">
        <v>0.5134878505519731</v>
      </c>
      <c r="BB1123" s="374">
        <v>1.3412892666729852</v>
      </c>
      <c r="BC1123" s="374">
        <v>0.5134878505519731</v>
      </c>
      <c r="BD1123" s="354">
        <v>10.43</v>
      </c>
      <c r="BE1123" s="374">
        <v>6.4775222951705333E-2</v>
      </c>
      <c r="BF1123" s="374">
        <v>6.5988499336842255E-2</v>
      </c>
      <c r="BG1123" s="354">
        <v>7.1</v>
      </c>
      <c r="BH1123" s="354">
        <v>4.8</v>
      </c>
      <c r="BI1123" s="354">
        <v>6.74</v>
      </c>
      <c r="BJ1123" s="354">
        <v>4.57</v>
      </c>
      <c r="BK1123" s="374">
        <v>0</v>
      </c>
      <c r="BL1123" s="374">
        <v>0</v>
      </c>
      <c r="BM1123" s="354">
        <v>2.66</v>
      </c>
      <c r="BN1123" s="354">
        <v>2.48</v>
      </c>
      <c r="BO1123" s="374">
        <v>0.58201002361188192</v>
      </c>
      <c r="BP1123" s="374">
        <v>4.8373661392050953E-2</v>
      </c>
      <c r="BQ1123" s="374">
        <v>6.265115461725046E-2</v>
      </c>
      <c r="BR1123" s="354">
        <v>3589.08</v>
      </c>
      <c r="BS1123" s="354">
        <v>5027.4399999999996</v>
      </c>
      <c r="BT1123" s="354">
        <v>4378.08</v>
      </c>
      <c r="BU1123" s="354">
        <v>17715.05</v>
      </c>
      <c r="BV1123" s="354">
        <v>2939.72</v>
      </c>
      <c r="BW1123" s="354">
        <v>98.39</v>
      </c>
      <c r="BX1123" s="354">
        <v>73.209999999999994</v>
      </c>
      <c r="BY1123" s="354">
        <v>73.209999999999994</v>
      </c>
      <c r="BZ1123" s="354">
        <v>16.43530322888121</v>
      </c>
      <c r="CA1123" s="354">
        <v>31.41</v>
      </c>
      <c r="CB1123" s="354">
        <v>0.35013574170469502</v>
      </c>
      <c r="CC1123" s="354">
        <v>-0.11339239672190075</v>
      </c>
      <c r="CD1123" s="354">
        <v>0.46</v>
      </c>
      <c r="CE1123" s="354">
        <v>0.48</v>
      </c>
      <c r="CF1123" s="354">
        <v>0.44</v>
      </c>
      <c r="CG1123" s="354">
        <v>0.44</v>
      </c>
      <c r="CH1123" s="353">
        <v>63.95</v>
      </c>
      <c r="CI1123" s="355">
        <v>37678.26</v>
      </c>
    </row>
    <row r="1124" spans="1:87" ht="13.5" thickBot="1">
      <c r="A1124" s="353" t="s">
        <v>2472</v>
      </c>
      <c r="B1124" s="353" t="s">
        <v>2473</v>
      </c>
      <c r="C1124" s="353" t="s">
        <v>96</v>
      </c>
      <c r="D1124" s="353" t="s">
        <v>412</v>
      </c>
      <c r="E1124" s="353" t="s">
        <v>1045</v>
      </c>
      <c r="F1124" s="353" t="s">
        <v>105</v>
      </c>
      <c r="G1124" s="353">
        <v>12</v>
      </c>
      <c r="H1124" s="353">
        <v>202112</v>
      </c>
      <c r="I1124" s="353">
        <v>20221108</v>
      </c>
      <c r="J1124" s="353">
        <v>20230223</v>
      </c>
      <c r="K1124" s="354">
        <v>6859.51</v>
      </c>
      <c r="L1124" s="354">
        <v>76.59</v>
      </c>
      <c r="M1124" s="354">
        <v>90</v>
      </c>
      <c r="N1124" s="354">
        <v>1.26</v>
      </c>
      <c r="O1124" s="354">
        <v>0.39</v>
      </c>
      <c r="P1124" s="354">
        <v>0.47</v>
      </c>
      <c r="Q1124" s="354">
        <v>0.46</v>
      </c>
      <c r="R1124" s="354">
        <v>7.69</v>
      </c>
      <c r="S1124" s="354">
        <v>0</v>
      </c>
      <c r="T1124" s="354">
        <v>6.55</v>
      </c>
      <c r="U1124" s="354">
        <v>1.38</v>
      </c>
      <c r="V1124" s="354">
        <v>0.82</v>
      </c>
      <c r="W1124" s="354">
        <v>1.59</v>
      </c>
      <c r="X1124" s="354">
        <v>2.1</v>
      </c>
      <c r="Y1124" s="374">
        <f t="shared" si="38"/>
        <v>0.93902439024390261</v>
      </c>
      <c r="Z1124" s="374">
        <f t="shared" si="39"/>
        <v>0.320754716981132</v>
      </c>
      <c r="AA1124" s="354">
        <v>-9.83</v>
      </c>
      <c r="AB1124" s="354">
        <v>31.66</v>
      </c>
      <c r="AC1124" s="354">
        <v>55.5</v>
      </c>
      <c r="AD1124" s="354">
        <v>48.23</v>
      </c>
      <c r="AE1124" s="354">
        <v>36.42</v>
      </c>
      <c r="AF1124" s="354">
        <v>1.52</v>
      </c>
      <c r="AG1124" s="354">
        <v>9.9712914111887443</v>
      </c>
      <c r="AH1124" s="354">
        <v>0.8491254337183326</v>
      </c>
      <c r="AI1124" s="354">
        <v>2.7356932363705497</v>
      </c>
      <c r="AJ1124" s="354">
        <v>1.674461713959789</v>
      </c>
      <c r="AK1124" s="354">
        <v>27.616400477793466</v>
      </c>
      <c r="AL1124" s="354">
        <v>47.28</v>
      </c>
      <c r="AM1124" s="354"/>
      <c r="AN1124" s="354">
        <v>8.17</v>
      </c>
      <c r="AO1124" s="354">
        <v>9.8891153365810887</v>
      </c>
      <c r="AP1124" s="354">
        <v>28.462038002469473</v>
      </c>
      <c r="AQ1124" s="354">
        <v>36.044703225105877</v>
      </c>
      <c r="AR1124" s="354">
        <v>58.888925317210251</v>
      </c>
      <c r="AS1124" s="354">
        <v>4.8061100812776276</v>
      </c>
      <c r="AT1124" s="354">
        <v>-2.77</v>
      </c>
      <c r="AU1124" s="354">
        <v>5.15</v>
      </c>
      <c r="AV1124" s="354">
        <v>44.37</v>
      </c>
      <c r="AW1124" s="354">
        <v>587.02</v>
      </c>
      <c r="AX1124" s="354">
        <v>924.07</v>
      </c>
      <c r="AY1124" s="374">
        <v>0.44367194762651918</v>
      </c>
      <c r="AZ1124" s="374">
        <v>3.8533119871923152</v>
      </c>
      <c r="BA1124" s="374">
        <v>1.3995147255689424</v>
      </c>
      <c r="BB1124" s="374">
        <v>3.6842105263157894</v>
      </c>
      <c r="BC1124" s="374">
        <v>1.3995147255689424</v>
      </c>
      <c r="BD1124" s="354">
        <v>-36.770000000000003</v>
      </c>
      <c r="BE1124" s="374">
        <v>7.5295282245740822E-2</v>
      </c>
      <c r="BF1124" s="374">
        <v>2.9545837001117597E-2</v>
      </c>
      <c r="BG1124" s="354">
        <v>7.69</v>
      </c>
      <c r="BH1124" s="354">
        <v>10.28</v>
      </c>
      <c r="BI1124" s="354">
        <v>4.5599999999999996</v>
      </c>
      <c r="BJ1124" s="354">
        <v>5.66</v>
      </c>
      <c r="BK1124" s="374">
        <v>-0.38792051254207838</v>
      </c>
      <c r="BL1124" s="374">
        <v>-0.10642869400245963</v>
      </c>
      <c r="BM1124" s="354">
        <v>0</v>
      </c>
      <c r="BN1124" s="354">
        <v>0</v>
      </c>
      <c r="BO1124" s="374">
        <v>0</v>
      </c>
      <c r="BP1124" s="374">
        <v>1.1239251273571576E-2</v>
      </c>
      <c r="BQ1124" s="374">
        <v>2.2163622951155381E-2</v>
      </c>
      <c r="BR1124" s="354">
        <v>133.16999999999999</v>
      </c>
      <c r="BS1124" s="354">
        <v>202.39</v>
      </c>
      <c r="BT1124" s="354">
        <v>140.72</v>
      </c>
      <c r="BU1124" s="354">
        <v>1740.27</v>
      </c>
      <c r="BV1124" s="354">
        <v>42.77</v>
      </c>
      <c r="BW1124" s="354">
        <v>385.33</v>
      </c>
      <c r="BX1124" s="354">
        <v>8.52</v>
      </c>
      <c r="BY1124" s="354">
        <v>14.58</v>
      </c>
      <c r="BZ1124" s="354">
        <v>2.2394304692078744</v>
      </c>
      <c r="CA1124" s="354"/>
      <c r="CB1124" s="354">
        <v>1.0871692497090917</v>
      </c>
      <c r="CC1124" s="354">
        <v>6.6552544930717517</v>
      </c>
      <c r="CD1124" s="354">
        <v>-7.99</v>
      </c>
      <c r="CE1124" s="354">
        <v>2.09</v>
      </c>
      <c r="CF1124" s="354">
        <v>3.74</v>
      </c>
      <c r="CG1124" s="354">
        <v>3.49</v>
      </c>
      <c r="CH1124" s="353" t="s">
        <v>100</v>
      </c>
      <c r="CI1124" s="353">
        <v>-642.84</v>
      </c>
    </row>
    <row r="1125" spans="1:87" ht="13.5" thickBot="1">
      <c r="A1125" s="353" t="s">
        <v>2474</v>
      </c>
      <c r="B1125" s="353" t="s">
        <v>2475</v>
      </c>
      <c r="C1125" s="353" t="s">
        <v>108</v>
      </c>
      <c r="D1125" s="353" t="s">
        <v>412</v>
      </c>
      <c r="E1125" s="353" t="s">
        <v>718</v>
      </c>
      <c r="F1125" s="353" t="s">
        <v>105</v>
      </c>
      <c r="G1125" s="353">
        <v>12</v>
      </c>
      <c r="H1125" s="353">
        <v>202112</v>
      </c>
      <c r="I1125" s="353">
        <v>20221108</v>
      </c>
      <c r="J1125" s="353">
        <v>20230223</v>
      </c>
      <c r="K1125" s="354">
        <v>3130.95</v>
      </c>
      <c r="L1125" s="354">
        <v>8.67</v>
      </c>
      <c r="M1125" s="354">
        <v>361</v>
      </c>
      <c r="N1125" s="354">
        <v>0.41</v>
      </c>
      <c r="O1125" s="354">
        <v>0.2</v>
      </c>
      <c r="P1125" s="354">
        <v>0.19</v>
      </c>
      <c r="Q1125" s="354">
        <v>0.17</v>
      </c>
      <c r="R1125" s="354">
        <v>-15</v>
      </c>
      <c r="S1125" s="354">
        <v>-50</v>
      </c>
      <c r="T1125" s="354">
        <v>-8.8000000000000007</v>
      </c>
      <c r="U1125" s="354">
        <v>0.71</v>
      </c>
      <c r="V1125" s="354">
        <v>0.68</v>
      </c>
      <c r="W1125" s="354">
        <v>0.66</v>
      </c>
      <c r="X1125" s="354">
        <v>0.85</v>
      </c>
      <c r="Y1125" s="374">
        <f t="shared" si="38"/>
        <v>-2.9411764705882359E-2</v>
      </c>
      <c r="Z1125" s="374">
        <f t="shared" si="39"/>
        <v>0.28787878787878785</v>
      </c>
      <c r="AA1125" s="354"/>
      <c r="AB1125" s="354">
        <v>10.11</v>
      </c>
      <c r="AC1125" s="354">
        <v>12.21</v>
      </c>
      <c r="AD1125" s="354">
        <v>13.2</v>
      </c>
      <c r="AE1125" s="354">
        <v>10.23</v>
      </c>
      <c r="AF1125" s="354">
        <v>1.31</v>
      </c>
      <c r="AG1125" s="354">
        <v>6.3806639205233822</v>
      </c>
      <c r="AH1125" s="354">
        <v>0.7029319118003392</v>
      </c>
      <c r="AI1125" s="354">
        <v>1.1732493336564089</v>
      </c>
      <c r="AJ1125" s="354">
        <v>0.92512721104918838</v>
      </c>
      <c r="AK1125" s="354">
        <v>7.5772470053696832</v>
      </c>
      <c r="AL1125" s="354">
        <v>6.86</v>
      </c>
      <c r="AM1125" s="354"/>
      <c r="AN1125" s="354">
        <v>1.19</v>
      </c>
      <c r="AO1125" s="354">
        <v>1.8779109862150152</v>
      </c>
      <c r="AP1125" s="354">
        <v>8.471994175089943</v>
      </c>
      <c r="AQ1125" s="354">
        <v>10.21293473771169</v>
      </c>
      <c r="AR1125" s="354">
        <v>12.952077003666842</v>
      </c>
      <c r="AS1125" s="354">
        <v>3.0419190695420402</v>
      </c>
      <c r="AT1125" s="354">
        <v>-0.21</v>
      </c>
      <c r="AU1125" s="354"/>
      <c r="AV1125" s="354">
        <v>8.92</v>
      </c>
      <c r="AW1125" s="354">
        <v>2583</v>
      </c>
      <c r="AX1125" s="354">
        <v>2612.1999999999998</v>
      </c>
      <c r="AY1125" s="374">
        <v>8.9184060721062622E-2</v>
      </c>
      <c r="AZ1125" s="374">
        <v>2.3496199782844736</v>
      </c>
      <c r="BA1125" s="374">
        <v>0.45196280991735538</v>
      </c>
      <c r="BB1125" s="374">
        <v>2.3612993438743684</v>
      </c>
      <c r="BC1125" s="374">
        <v>0.45196280991735538</v>
      </c>
      <c r="BD1125" s="354">
        <v>-130.35</v>
      </c>
      <c r="BE1125" s="374">
        <v>0.18443768996960488</v>
      </c>
      <c r="BF1125" s="374">
        <v>0.11077592790591111</v>
      </c>
      <c r="BG1125" s="354">
        <v>13.21</v>
      </c>
      <c r="BH1125" s="354"/>
      <c r="BI1125" s="354">
        <v>9.92</v>
      </c>
      <c r="BJ1125" s="354"/>
      <c r="BK1125" s="374">
        <v>-0.21148285832300703</v>
      </c>
      <c r="BL1125" s="374">
        <v>-3.8886568184407395E-2</v>
      </c>
      <c r="BM1125" s="354">
        <v>0</v>
      </c>
      <c r="BN1125" s="354"/>
      <c r="BO1125" s="374">
        <v>0</v>
      </c>
      <c r="BP1125" s="374">
        <v>7.906995633299653E-2</v>
      </c>
      <c r="BQ1125" s="374">
        <v>0.10406380326762522</v>
      </c>
      <c r="BR1125" s="354">
        <v>562.20000000000005</v>
      </c>
      <c r="BS1125" s="354">
        <v>739.2</v>
      </c>
      <c r="BT1125" s="354">
        <v>517.41999999999996</v>
      </c>
      <c r="BU1125" s="354">
        <v>2422.9</v>
      </c>
      <c r="BV1125" s="354">
        <v>308.5</v>
      </c>
      <c r="BW1125" s="354">
        <v>234.96</v>
      </c>
      <c r="BX1125" s="354">
        <v>11.02</v>
      </c>
      <c r="BY1125" s="354">
        <v>11.02</v>
      </c>
      <c r="BZ1125" s="354">
        <v>4.1260199456029012</v>
      </c>
      <c r="CA1125" s="354"/>
      <c r="CB1125" s="354">
        <v>1.0295316362664528</v>
      </c>
      <c r="CC1125" s="354">
        <v>2.1863971218091485</v>
      </c>
      <c r="CD1125" s="354">
        <v>-27.31</v>
      </c>
      <c r="CE1125" s="354">
        <v>2.84</v>
      </c>
      <c r="CF1125" s="354">
        <v>2.34</v>
      </c>
      <c r="CG1125" s="354">
        <v>2.09</v>
      </c>
      <c r="CH1125" s="353" t="s">
        <v>100</v>
      </c>
      <c r="CI1125" s="353">
        <v>-377.7</v>
      </c>
    </row>
    <row r="1126" spans="1:87" ht="13.5" thickBot="1">
      <c r="A1126" s="353" t="s">
        <v>2476</v>
      </c>
      <c r="B1126" s="353" t="s">
        <v>2477</v>
      </c>
      <c r="C1126" s="353" t="s">
        <v>96</v>
      </c>
      <c r="D1126" s="353" t="s">
        <v>176</v>
      </c>
      <c r="E1126" s="353" t="s">
        <v>378</v>
      </c>
      <c r="F1126" s="353" t="s">
        <v>105</v>
      </c>
      <c r="G1126" s="353">
        <v>12</v>
      </c>
      <c r="H1126" s="353">
        <v>202112</v>
      </c>
      <c r="I1126" s="353">
        <v>20221107</v>
      </c>
      <c r="J1126" s="353">
        <v>20230216</v>
      </c>
      <c r="K1126" s="354">
        <v>14581.78</v>
      </c>
      <c r="L1126" s="354">
        <v>7.01</v>
      </c>
      <c r="M1126" s="354">
        <v>2080</v>
      </c>
      <c r="N1126" s="354">
        <v>2.89</v>
      </c>
      <c r="O1126" s="354">
        <v>0.02</v>
      </c>
      <c r="P1126" s="354">
        <v>0.03</v>
      </c>
      <c r="Q1126" s="354">
        <v>0.03</v>
      </c>
      <c r="R1126" s="354">
        <v>-50</v>
      </c>
      <c r="S1126" s="354">
        <v>-133.33000000000001</v>
      </c>
      <c r="T1126" s="354">
        <v>-70.83</v>
      </c>
      <c r="U1126" s="354">
        <v>-0.11</v>
      </c>
      <c r="V1126" s="354">
        <v>0.15</v>
      </c>
      <c r="W1126" s="354">
        <v>0.04</v>
      </c>
      <c r="X1126" s="354">
        <v>0.15</v>
      </c>
      <c r="Y1126" s="374">
        <f t="shared" si="38"/>
        <v>-0.73333333333333339</v>
      </c>
      <c r="Z1126" s="374">
        <f t="shared" si="39"/>
        <v>2.75</v>
      </c>
      <c r="AA1126" s="354"/>
      <c r="AB1126" s="354">
        <v>28.19</v>
      </c>
      <c r="AC1126" s="354">
        <v>175.25</v>
      </c>
      <c r="AD1126" s="354">
        <v>159.32</v>
      </c>
      <c r="AE1126" s="354">
        <v>45.72</v>
      </c>
      <c r="AF1126" s="354">
        <v>5.65</v>
      </c>
      <c r="AG1126" s="354">
        <v>0.88272073275726937</v>
      </c>
      <c r="AH1126" s="354">
        <v>-0.2704772424171536</v>
      </c>
      <c r="AI1126" s="354">
        <v>0.11498819494854734</v>
      </c>
      <c r="AJ1126" s="354">
        <v>9.5235293124612624E-2</v>
      </c>
      <c r="AK1126" s="354">
        <v>60.0061597895982</v>
      </c>
      <c r="AL1126" s="354">
        <v>44.01</v>
      </c>
      <c r="AM1126" s="354">
        <v>6.11</v>
      </c>
      <c r="AN1126" s="354">
        <v>7.97</v>
      </c>
      <c r="AO1126" s="354">
        <v>6.6202101502966482</v>
      </c>
      <c r="AP1126" s="354">
        <v>-24.225567519525235</v>
      </c>
      <c r="AQ1126" s="354">
        <v>50.820840847983021</v>
      </c>
      <c r="AR1126" s="354">
        <v>61.361671321056683</v>
      </c>
      <c r="AS1126" s="354">
        <v>1.1906977641546064</v>
      </c>
      <c r="AT1126" s="354">
        <v>1.1499999999999999</v>
      </c>
      <c r="AU1126" s="354"/>
      <c r="AV1126" s="354">
        <v>41.11</v>
      </c>
      <c r="AW1126" s="354">
        <v>1541.89</v>
      </c>
      <c r="AX1126" s="354">
        <v>1903.21</v>
      </c>
      <c r="AY1126" s="374">
        <v>0.41111659206368234</v>
      </c>
      <c r="AZ1126" s="374">
        <v>0.55385543955671812</v>
      </c>
      <c r="BA1126" s="374">
        <v>0.64977988018870581</v>
      </c>
      <c r="BB1126" s="374">
        <v>0.7773903531057017</v>
      </c>
      <c r="BC1126" s="374">
        <v>0.64977988018870581</v>
      </c>
      <c r="BD1126" s="354">
        <v>-8.86</v>
      </c>
      <c r="BE1126" s="374">
        <v>-7.6912812656221186E-2</v>
      </c>
      <c r="BF1126" s="374">
        <v>-0.16896621856766003</v>
      </c>
      <c r="BG1126" s="354">
        <v>-8.86</v>
      </c>
      <c r="BH1126" s="354"/>
      <c r="BI1126" s="354">
        <v>-6.32</v>
      </c>
      <c r="BJ1126" s="354"/>
      <c r="BK1126" s="374">
        <v>-0.17178199755873508</v>
      </c>
      <c r="BL1126" s="374">
        <v>-2.2377294529193265E-2</v>
      </c>
      <c r="BM1126" s="354">
        <v>0</v>
      </c>
      <c r="BN1126" s="354"/>
      <c r="BO1126" s="374">
        <v>0</v>
      </c>
      <c r="BP1126" s="374">
        <v>-3.9171215411608049E-2</v>
      </c>
      <c r="BQ1126" s="374">
        <v>1.3792222031080758E-2</v>
      </c>
      <c r="BR1126" s="354">
        <v>-484.85</v>
      </c>
      <c r="BS1126" s="354">
        <v>-469.96</v>
      </c>
      <c r="BT1126" s="354">
        <v>322.98</v>
      </c>
      <c r="BU1126" s="354" t="s">
        <v>100</v>
      </c>
      <c r="BV1126" s="354">
        <v>-520.38</v>
      </c>
      <c r="BW1126" s="354">
        <v>55.39</v>
      </c>
      <c r="BX1126" s="354">
        <v>-30.64</v>
      </c>
      <c r="BY1126" s="354">
        <v>-11.36</v>
      </c>
      <c r="BZ1126" s="354">
        <v>-68.652188666440452</v>
      </c>
      <c r="CA1126" s="354">
        <v>0</v>
      </c>
      <c r="CB1126" s="354">
        <v>0.28088772114311195</v>
      </c>
      <c r="CC1126" s="354">
        <v>4.33125117471337</v>
      </c>
      <c r="CD1126" s="354">
        <v>0</v>
      </c>
      <c r="CE1126" s="354">
        <v>4.28</v>
      </c>
      <c r="CF1126" s="354">
        <v>4.34</v>
      </c>
      <c r="CG1126" s="354">
        <v>4.05</v>
      </c>
      <c r="CH1126" s="353" t="s">
        <v>100</v>
      </c>
      <c r="CI1126" s="355">
        <v>2291.0300000000002</v>
      </c>
    </row>
    <row r="1127" spans="1:87" ht="13.5" thickBot="1">
      <c r="A1127" s="353" t="s">
        <v>2478</v>
      </c>
      <c r="B1127" s="353" t="s">
        <v>2479</v>
      </c>
      <c r="C1127" s="353" t="s">
        <v>108</v>
      </c>
      <c r="D1127" s="353" t="s">
        <v>103</v>
      </c>
      <c r="E1127" s="353" t="s">
        <v>126</v>
      </c>
      <c r="F1127" s="353" t="s">
        <v>105</v>
      </c>
      <c r="G1127" s="353">
        <v>12</v>
      </c>
      <c r="H1127" s="353">
        <v>202112</v>
      </c>
      <c r="I1127" s="353">
        <v>20221108</v>
      </c>
      <c r="J1127" s="353">
        <v>20230307</v>
      </c>
      <c r="K1127" s="354">
        <v>8405.48</v>
      </c>
      <c r="L1127" s="354">
        <v>14.42</v>
      </c>
      <c r="M1127" s="354">
        <v>583</v>
      </c>
      <c r="N1127" s="354">
        <v>1.56</v>
      </c>
      <c r="O1127" s="354">
        <v>-0.25</v>
      </c>
      <c r="P1127" s="354">
        <v>-0.22</v>
      </c>
      <c r="Q1127" s="354">
        <v>-0.2</v>
      </c>
      <c r="R1127" s="354">
        <v>-20</v>
      </c>
      <c r="S1127" s="354">
        <v>-42.86</v>
      </c>
      <c r="T1127" s="354">
        <v>-74.569999999999993</v>
      </c>
      <c r="U1127" s="354">
        <v>-1.19</v>
      </c>
      <c r="V1127" s="354">
        <v>-0.6</v>
      </c>
      <c r="W1127" s="354">
        <v>-1.07</v>
      </c>
      <c r="X1127" s="354">
        <v>-0.61</v>
      </c>
      <c r="Y1127" s="374">
        <f t="shared" si="38"/>
        <v>0.78333333333333344</v>
      </c>
      <c r="Z1127" s="374">
        <f t="shared" si="39"/>
        <v>-0.42990654205607481</v>
      </c>
      <c r="AA1127" s="354"/>
      <c r="AB1127" s="354"/>
      <c r="AC1127" s="354"/>
      <c r="AD1127" s="354"/>
      <c r="AE1127" s="354"/>
      <c r="AF1127" s="354"/>
      <c r="AG1127" s="354">
        <v>1.1116883881486812</v>
      </c>
      <c r="AH1127" s="354">
        <v>-1.1996627698869289</v>
      </c>
      <c r="AI1127" s="354">
        <v>-0.91986884068566244</v>
      </c>
      <c r="AJ1127" s="354">
        <v>-1.6275182772733501</v>
      </c>
      <c r="AK1127" s="354">
        <v>-15.24130330314223</v>
      </c>
      <c r="AL1127" s="354"/>
      <c r="AM1127" s="354">
        <v>1.98</v>
      </c>
      <c r="AN1127" s="354">
        <v>13.08</v>
      </c>
      <c r="AO1127" s="354">
        <v>11.14593598774673</v>
      </c>
      <c r="AP1127" s="354">
        <v>-11.409183594604452</v>
      </c>
      <c r="AQ1127" s="354">
        <v>-13.470189514616608</v>
      </c>
      <c r="AR1127" s="354">
        <v>-7.6133139551497919</v>
      </c>
      <c r="AS1127" s="354">
        <v>4.6662838279731709</v>
      </c>
      <c r="AT1127" s="354">
        <v>7.3</v>
      </c>
      <c r="AU1127" s="354">
        <v>41.21</v>
      </c>
      <c r="AV1127" s="354"/>
      <c r="AW1127" s="354">
        <v>502.34</v>
      </c>
      <c r="AX1127" s="354">
        <v>823.73</v>
      </c>
      <c r="AY1127" s="374">
        <v>6.3877966901551959</v>
      </c>
      <c r="AZ1127" s="374">
        <v>0.22844729977941977</v>
      </c>
      <c r="BA1127" s="374">
        <v>0.25141646211413177</v>
      </c>
      <c r="BB1127" s="374">
        <v>0.48101265822784817</v>
      </c>
      <c r="BC1127" s="374">
        <v>0.25141646211413177</v>
      </c>
      <c r="BD1127" s="354">
        <v>-15.56</v>
      </c>
      <c r="BE1127" s="374">
        <v>-0.12389671623049948</v>
      </c>
      <c r="BF1127" s="374">
        <v>-0.12245060484814388</v>
      </c>
      <c r="BG1127" s="354">
        <v>-13.86</v>
      </c>
      <c r="BH1127" s="354">
        <v>-24.55</v>
      </c>
      <c r="BI1127" s="354">
        <v>-11.76</v>
      </c>
      <c r="BJ1127" s="354">
        <v>-15.35</v>
      </c>
      <c r="BK1127" s="374">
        <v>0.7692938441747974</v>
      </c>
      <c r="BL1127" s="374">
        <v>-0.63655377184082262</v>
      </c>
      <c r="BM1127" s="354">
        <v>0</v>
      </c>
      <c r="BN1127" s="354">
        <v>0</v>
      </c>
      <c r="BO1127" s="374">
        <v>0</v>
      </c>
      <c r="BP1127" s="374">
        <v>-8.5567957909196066E-2</v>
      </c>
      <c r="BQ1127" s="374">
        <v>-0.11608546913504636</v>
      </c>
      <c r="BR1127" s="354">
        <v>-432.94</v>
      </c>
      <c r="BS1127" s="354">
        <v>-397.32</v>
      </c>
      <c r="BT1127" s="354">
        <v>-415.16</v>
      </c>
      <c r="BU1127" s="354">
        <v>541.67999999999995</v>
      </c>
      <c r="BV1127" s="354">
        <v>-459.97</v>
      </c>
      <c r="BW1127" s="354">
        <v>22.84</v>
      </c>
      <c r="BX1127" s="354">
        <v>-107.91</v>
      </c>
      <c r="BY1127" s="354">
        <v>-106.8</v>
      </c>
      <c r="BZ1127" s="354">
        <v>-16.909048446947089</v>
      </c>
      <c r="CA1127" s="354">
        <v>11.43</v>
      </c>
      <c r="CB1127" s="354">
        <v>0.27910611107659516</v>
      </c>
      <c r="CC1127" s="354">
        <v>1.3574039826244031</v>
      </c>
      <c r="CD1127" s="354">
        <v>0.13</v>
      </c>
      <c r="CE1127" s="354">
        <v>6.09</v>
      </c>
      <c r="CF1127" s="354">
        <v>9.94</v>
      </c>
      <c r="CG1127" s="354">
        <v>9.7200000000000006</v>
      </c>
      <c r="CH1127" s="353" t="s">
        <v>100</v>
      </c>
      <c r="CI1127" s="355">
        <v>4605.7</v>
      </c>
    </row>
    <row r="1128" spans="1:87" ht="13.5" thickBot="1">
      <c r="A1128" s="353" t="s">
        <v>2480</v>
      </c>
      <c r="B1128" s="353" t="s">
        <v>2481</v>
      </c>
      <c r="C1128" s="353" t="s">
        <v>96</v>
      </c>
      <c r="D1128" s="353" t="s">
        <v>143</v>
      </c>
      <c r="E1128" s="353" t="s">
        <v>694</v>
      </c>
      <c r="F1128" s="353" t="s">
        <v>99</v>
      </c>
      <c r="G1128" s="353">
        <v>12</v>
      </c>
      <c r="H1128" s="353">
        <v>202112</v>
      </c>
      <c r="I1128" s="353">
        <v>20221020</v>
      </c>
      <c r="J1128" s="353">
        <v>20230209</v>
      </c>
      <c r="K1128" s="354">
        <v>156988.98000000001</v>
      </c>
      <c r="L1128" s="354">
        <v>101.27</v>
      </c>
      <c r="M1128" s="354">
        <v>1550</v>
      </c>
      <c r="N1128" s="354">
        <v>0.7</v>
      </c>
      <c r="O1128" s="354">
        <v>1.38</v>
      </c>
      <c r="P1128" s="354">
        <v>1.3</v>
      </c>
      <c r="Q1128" s="354">
        <v>1.41</v>
      </c>
      <c r="R1128" s="354">
        <v>10.87</v>
      </c>
      <c r="S1128" s="354">
        <v>19.350000000000001</v>
      </c>
      <c r="T1128" s="354">
        <v>9.8699999999999992</v>
      </c>
      <c r="U1128" s="354">
        <v>5.92</v>
      </c>
      <c r="V1128" s="354">
        <v>6.03</v>
      </c>
      <c r="W1128" s="354">
        <v>5.8</v>
      </c>
      <c r="X1128" s="354">
        <v>5.71</v>
      </c>
      <c r="Y1128" s="374">
        <f t="shared" si="38"/>
        <v>-3.8142620232172519E-2</v>
      </c>
      <c r="Z1128" s="374">
        <f t="shared" si="39"/>
        <v>-1.551724137931032E-2</v>
      </c>
      <c r="AA1128" s="354">
        <v>5.08</v>
      </c>
      <c r="AB1128" s="354">
        <v>5</v>
      </c>
      <c r="AC1128" s="354">
        <v>17.11</v>
      </c>
      <c r="AD1128" s="354">
        <v>17.47</v>
      </c>
      <c r="AE1128" s="354">
        <v>17.75</v>
      </c>
      <c r="AF1128" s="354">
        <v>3.49</v>
      </c>
      <c r="AG1128" s="354">
        <v>20.460645161290323</v>
      </c>
      <c r="AH1128" s="354">
        <v>5.9329032258064514</v>
      </c>
      <c r="AI1128" s="354">
        <v>7.5754838709677417</v>
      </c>
      <c r="AJ1128" s="354">
        <v>6.9180645161290322</v>
      </c>
      <c r="AK1128" s="354">
        <v>13.23743825583376</v>
      </c>
      <c r="AL1128" s="354">
        <v>15.02</v>
      </c>
      <c r="AM1128" s="354"/>
      <c r="AN1128" s="354">
        <v>1.93</v>
      </c>
      <c r="AO1128" s="354">
        <v>5.5901809926215549</v>
      </c>
      <c r="AP1128" s="354">
        <v>13.411528859974281</v>
      </c>
      <c r="AQ1128" s="354">
        <v>15.098535172883665</v>
      </c>
      <c r="AR1128" s="354">
        <v>16.533339550498926</v>
      </c>
      <c r="AS1128" s="354">
        <v>3.463225806451613</v>
      </c>
      <c r="AT1128" s="354">
        <v>-4.78</v>
      </c>
      <c r="AU1128" s="354">
        <v>0.42</v>
      </c>
      <c r="AV1128" s="354">
        <v>8.1199999999999992</v>
      </c>
      <c r="AW1128" s="354">
        <v>82223</v>
      </c>
      <c r="AX1128" s="354">
        <v>30599.97</v>
      </c>
      <c r="AY1128" s="374">
        <v>9.44796821635185E-2</v>
      </c>
      <c r="AZ1128" s="374">
        <v>0.13071002979145979</v>
      </c>
      <c r="BA1128" s="374">
        <v>0.11201576962632842</v>
      </c>
      <c r="BB1128" s="374">
        <v>0.13378938825907555</v>
      </c>
      <c r="BC1128" s="374">
        <v>0.11201576962632842</v>
      </c>
      <c r="BD1128" s="354">
        <v>-118.75</v>
      </c>
      <c r="BE1128" s="374">
        <v>0.61514163950864875</v>
      </c>
      <c r="BF1128" s="374">
        <v>0.23890057932611125</v>
      </c>
      <c r="BG1128" s="354">
        <v>59.68</v>
      </c>
      <c r="BH1128" s="354">
        <v>49.65</v>
      </c>
      <c r="BI1128" s="354">
        <v>22.41</v>
      </c>
      <c r="BJ1128" s="354">
        <v>20.6</v>
      </c>
      <c r="BK1128" s="374">
        <v>-8.6782490206097768E-2</v>
      </c>
      <c r="BL1128" s="374">
        <v>-3.2130920098379263E-2</v>
      </c>
      <c r="BM1128" s="354">
        <v>5.0199999999999996</v>
      </c>
      <c r="BN1128" s="354">
        <v>5.45</v>
      </c>
      <c r="BO1128" s="374">
        <v>0.84612875163114398</v>
      </c>
      <c r="BP1128" s="374">
        <v>5.9163374808600434E-2</v>
      </c>
      <c r="BQ1128" s="374">
        <v>6.8987480216683605E-2</v>
      </c>
      <c r="BR1128" s="354">
        <v>12860</v>
      </c>
      <c r="BS1128" s="354">
        <v>13858</v>
      </c>
      <c r="BT1128" s="354">
        <v>10496.75</v>
      </c>
      <c r="BU1128" s="354">
        <v>24783</v>
      </c>
      <c r="BV1128" s="354">
        <v>9109</v>
      </c>
      <c r="BW1128" s="354">
        <v>13.07</v>
      </c>
      <c r="BX1128" s="354">
        <v>10.73</v>
      </c>
      <c r="BY1128" s="354">
        <v>11.32</v>
      </c>
      <c r="BZ1128" s="354">
        <v>29.351674641148325</v>
      </c>
      <c r="CA1128" s="354"/>
      <c r="CB1128" s="354">
        <v>1.1818159491121645</v>
      </c>
      <c r="CC1128" s="354">
        <v>1.6531507678341779</v>
      </c>
      <c r="CD1128" s="354">
        <v>-2.94</v>
      </c>
      <c r="CE1128" s="354">
        <v>0.92</v>
      </c>
      <c r="CF1128" s="354">
        <v>0.47</v>
      </c>
      <c r="CG1128" s="354">
        <v>0.26</v>
      </c>
      <c r="CH1128" s="353" t="s">
        <v>100</v>
      </c>
      <c r="CI1128" s="355">
        <v>-8208</v>
      </c>
    </row>
    <row r="1129" spans="1:87" ht="13.5" thickBot="1">
      <c r="A1129" s="353" t="s">
        <v>2482</v>
      </c>
      <c r="B1129" s="353" t="s">
        <v>2483</v>
      </c>
      <c r="C1129" s="353" t="s">
        <v>96</v>
      </c>
      <c r="D1129" s="353" t="s">
        <v>123</v>
      </c>
      <c r="E1129" s="353" t="s">
        <v>518</v>
      </c>
      <c r="F1129" s="353" t="s">
        <v>99</v>
      </c>
      <c r="G1129" s="353">
        <v>12</v>
      </c>
      <c r="H1129" s="353">
        <v>202112</v>
      </c>
      <c r="I1129" s="353">
        <v>20221014</v>
      </c>
      <c r="J1129" s="353">
        <v>20230118</v>
      </c>
      <c r="K1129" s="354">
        <v>60570.45</v>
      </c>
      <c r="L1129" s="354">
        <v>150.18</v>
      </c>
      <c r="M1129" s="354">
        <v>403</v>
      </c>
      <c r="N1129" s="354">
        <v>1.1599999999999999</v>
      </c>
      <c r="O1129" s="354">
        <v>3.66</v>
      </c>
      <c r="P1129" s="354">
        <v>3.99</v>
      </c>
      <c r="Q1129" s="354">
        <v>3.87</v>
      </c>
      <c r="R1129" s="354">
        <v>3.28</v>
      </c>
      <c r="S1129" s="354">
        <v>9.9700000000000006</v>
      </c>
      <c r="T1129" s="354">
        <v>8.39</v>
      </c>
      <c r="U1129" s="354">
        <v>14.17</v>
      </c>
      <c r="V1129" s="354">
        <v>15.85</v>
      </c>
      <c r="W1129" s="354">
        <v>14.38</v>
      </c>
      <c r="X1129" s="354">
        <v>15.76</v>
      </c>
      <c r="Y1129" s="374">
        <f t="shared" si="38"/>
        <v>-9.2744479495268095E-2</v>
      </c>
      <c r="Z1129" s="374">
        <f t="shared" si="39"/>
        <v>9.5966620305980355E-2</v>
      </c>
      <c r="AA1129" s="354">
        <v>9.7200000000000006</v>
      </c>
      <c r="AB1129" s="354">
        <v>4.62</v>
      </c>
      <c r="AC1129" s="354">
        <v>10.6</v>
      </c>
      <c r="AD1129" s="354">
        <v>10.44</v>
      </c>
      <c r="AE1129" s="354">
        <v>9.5299999999999994</v>
      </c>
      <c r="AF1129" s="354">
        <v>2.2599999999999998</v>
      </c>
      <c r="AG1129" s="354">
        <v>49.528985507246375</v>
      </c>
      <c r="AH1129" s="354">
        <v>13.864734299516908</v>
      </c>
      <c r="AI1129" s="354">
        <v>22.185990338164252</v>
      </c>
      <c r="AJ1129" s="354">
        <v>22.185990338164252</v>
      </c>
      <c r="AK1129" s="354">
        <v>6.7786020685900912</v>
      </c>
      <c r="AL1129" s="354">
        <v>7.86</v>
      </c>
      <c r="AM1129" s="354">
        <v>1.3</v>
      </c>
      <c r="AN1129" s="354">
        <v>2.8</v>
      </c>
      <c r="AO1129" s="354">
        <v>2.7170670568154107</v>
      </c>
      <c r="AP1129" s="354">
        <v>5.4127523559700759</v>
      </c>
      <c r="AQ1129" s="354">
        <v>6.065700598802394</v>
      </c>
      <c r="AR1129" s="354">
        <v>6.065700598802394</v>
      </c>
      <c r="AS1129" s="354">
        <v>345.40821256038646</v>
      </c>
      <c r="AT1129" s="354">
        <v>115.85</v>
      </c>
      <c r="AU1129" s="354">
        <v>0.66</v>
      </c>
      <c r="AV1129" s="354">
        <v>7.86</v>
      </c>
      <c r="AW1129" s="354">
        <v>19698</v>
      </c>
      <c r="AX1129" s="354">
        <v>21066.57</v>
      </c>
      <c r="AY1129" s="374">
        <v>0.13912370520300035</v>
      </c>
      <c r="AZ1129" s="374">
        <v>-0.24517759744578951</v>
      </c>
      <c r="BA1129" s="374">
        <v>0</v>
      </c>
      <c r="BB1129" s="374">
        <v>-0.2519128899352559</v>
      </c>
      <c r="BC1129" s="374">
        <v>0</v>
      </c>
      <c r="BD1129" s="354">
        <v>12.45</v>
      </c>
      <c r="BE1129" s="374">
        <v>0</v>
      </c>
      <c r="BF1129" s="374">
        <v>1.0259581716495939E-2</v>
      </c>
      <c r="BG1129" s="354">
        <v>7.14</v>
      </c>
      <c r="BH1129" s="354">
        <v>5.37</v>
      </c>
      <c r="BI1129" s="354">
        <v>1.1299999999999999</v>
      </c>
      <c r="BJ1129" s="354">
        <v>1.18</v>
      </c>
      <c r="BK1129" s="374">
        <v>0</v>
      </c>
      <c r="BL1129" s="374">
        <v>0</v>
      </c>
      <c r="BM1129" s="354">
        <v>4</v>
      </c>
      <c r="BN1129" s="354">
        <v>3.02</v>
      </c>
      <c r="BO1129" s="374">
        <v>0.41472125435540069</v>
      </c>
      <c r="BP1129" s="374">
        <v>9.2191863152582681E-2</v>
      </c>
      <c r="BQ1129" s="374">
        <v>0.14752304234433308</v>
      </c>
      <c r="BR1129" s="354">
        <v>7349</v>
      </c>
      <c r="BS1129" s="354">
        <v>9122</v>
      </c>
      <c r="BT1129" s="354">
        <v>8077</v>
      </c>
      <c r="BU1129" s="354">
        <v>30784</v>
      </c>
      <c r="BV1129" s="354">
        <v>5674</v>
      </c>
      <c r="BW1129" s="354">
        <v>-24.52</v>
      </c>
      <c r="BX1129" s="354">
        <v>26.96</v>
      </c>
      <c r="BY1129" s="354">
        <v>28.73</v>
      </c>
      <c r="BZ1129" s="354">
        <v>5.1576576576576576</v>
      </c>
      <c r="CA1129" s="354">
        <v>53.9</v>
      </c>
      <c r="CB1129" s="354">
        <v>0.91648807725786763</v>
      </c>
      <c r="CC1129" s="354">
        <v>-0.63616049742543479</v>
      </c>
      <c r="CD1129" s="354">
        <v>1.17</v>
      </c>
      <c r="CE1129" s="354">
        <v>0.78</v>
      </c>
      <c r="CF1129" s="354">
        <v>0.78</v>
      </c>
      <c r="CG1129" s="354">
        <v>0.18</v>
      </c>
      <c r="CH1129" s="353" t="s">
        <v>100</v>
      </c>
      <c r="CI1129" s="355">
        <v>55726</v>
      </c>
    </row>
    <row r="1130" spans="1:87" ht="13.5" thickBot="1">
      <c r="A1130" s="353" t="s">
        <v>2484</v>
      </c>
      <c r="B1130" s="353" t="s">
        <v>2484</v>
      </c>
      <c r="C1130" s="353" t="s">
        <v>96</v>
      </c>
      <c r="D1130" s="353" t="s">
        <v>176</v>
      </c>
      <c r="E1130" s="353" t="s">
        <v>237</v>
      </c>
      <c r="F1130" s="353" t="s">
        <v>105</v>
      </c>
      <c r="G1130" s="353">
        <v>3</v>
      </c>
      <c r="H1130" s="353">
        <v>202203</v>
      </c>
      <c r="I1130" s="353">
        <v>20221020</v>
      </c>
      <c r="J1130" s="353">
        <v>20230119</v>
      </c>
      <c r="K1130" s="354">
        <v>3904.22</v>
      </c>
      <c r="L1130" s="354">
        <v>79.5</v>
      </c>
      <c r="M1130" s="354">
        <v>49.11</v>
      </c>
      <c r="N1130" s="354">
        <v>1.18</v>
      </c>
      <c r="O1130" s="354">
        <v>0.88</v>
      </c>
      <c r="P1130" s="354">
        <v>0.97</v>
      </c>
      <c r="Q1130" s="354">
        <v>0.97</v>
      </c>
      <c r="R1130" s="354">
        <v>6</v>
      </c>
      <c r="S1130" s="354">
        <v>17</v>
      </c>
      <c r="T1130" s="354">
        <v>9.44</v>
      </c>
      <c r="U1130" s="354">
        <v>2.97</v>
      </c>
      <c r="V1130" s="354">
        <v>3.37</v>
      </c>
      <c r="W1130" s="354">
        <v>3.78</v>
      </c>
      <c r="X1130" s="354">
        <v>4.1399999999999997</v>
      </c>
      <c r="Y1130" s="374">
        <f t="shared" si="38"/>
        <v>0.12166172106824913</v>
      </c>
      <c r="Z1130" s="374">
        <f t="shared" si="39"/>
        <v>9.5238095238095122E-2</v>
      </c>
      <c r="AA1130" s="354">
        <v>7.94</v>
      </c>
      <c r="AB1130" s="354">
        <v>12.36</v>
      </c>
      <c r="AC1130" s="354">
        <v>21.72</v>
      </c>
      <c r="AD1130" s="354">
        <v>21.02</v>
      </c>
      <c r="AE1130" s="354">
        <v>19.23</v>
      </c>
      <c r="AF1130" s="354">
        <v>1.7</v>
      </c>
      <c r="AG1130" s="354">
        <v>24.708400809163809</v>
      </c>
      <c r="AH1130" s="354">
        <v>2.9072679781648678</v>
      </c>
      <c r="AI1130" s="354">
        <v>4.3073910262297836</v>
      </c>
      <c r="AJ1130" s="354">
        <v>3.7123710416547762</v>
      </c>
      <c r="AK1130" s="354">
        <v>18.605229827519455</v>
      </c>
      <c r="AL1130" s="354">
        <v>19.23</v>
      </c>
      <c r="AM1130" s="354">
        <v>5.57</v>
      </c>
      <c r="AN1130" s="354">
        <v>3.29</v>
      </c>
      <c r="AO1130" s="354">
        <v>3.3941991427648213</v>
      </c>
      <c r="AP1130" s="354">
        <v>20.101130928676707</v>
      </c>
      <c r="AQ1130" s="354">
        <v>19.470076511479345</v>
      </c>
      <c r="AR1130" s="354">
        <v>22.590746427159605</v>
      </c>
      <c r="AS1130" s="354">
        <v>3.973296810535289</v>
      </c>
      <c r="AT1130" s="354">
        <v>14.27</v>
      </c>
      <c r="AU1130" s="354">
        <v>9.7899999999999991</v>
      </c>
      <c r="AV1130" s="354">
        <v>21.61</v>
      </c>
      <c r="AW1130" s="354">
        <v>1109.8</v>
      </c>
      <c r="AX1130" s="354">
        <v>1138.3</v>
      </c>
      <c r="AY1130" s="374">
        <v>-1.6821831861400603E-2</v>
      </c>
      <c r="AZ1130" s="374">
        <v>-0.12119655045431578</v>
      </c>
      <c r="BA1130" s="374">
        <v>-7.8683111850901849E-2</v>
      </c>
      <c r="BB1130" s="374">
        <v>-0.12340425531914896</v>
      </c>
      <c r="BC1130" s="374">
        <v>-7.8683111850901849E-2</v>
      </c>
      <c r="BD1130" s="354">
        <v>20.99</v>
      </c>
      <c r="BE1130" s="374">
        <v>0.1738089408796471</v>
      </c>
      <c r="BF1130" s="374">
        <v>0.12825603755001597</v>
      </c>
      <c r="BG1130" s="354">
        <v>17.78</v>
      </c>
      <c r="BH1130" s="354">
        <v>19.66</v>
      </c>
      <c r="BI1130" s="354">
        <v>13.03</v>
      </c>
      <c r="BJ1130" s="354">
        <v>13.64</v>
      </c>
      <c r="BK1130" s="374">
        <v>-0.13813930078593828</v>
      </c>
      <c r="BL1130" s="374">
        <v>-2.4081687405456343E-2</v>
      </c>
      <c r="BM1130" s="354">
        <v>0</v>
      </c>
      <c r="BN1130" s="354">
        <v>0</v>
      </c>
      <c r="BO1130" s="374">
        <v>0</v>
      </c>
      <c r="BP1130" s="374">
        <v>3.6277364339466781E-2</v>
      </c>
      <c r="BQ1130" s="374">
        <v>4.6323571770087051E-2</v>
      </c>
      <c r="BR1130" s="354">
        <v>177.93</v>
      </c>
      <c r="BS1130" s="354">
        <v>239.53</v>
      </c>
      <c r="BT1130" s="354">
        <v>202.01</v>
      </c>
      <c r="BU1130" s="354">
        <v>140.04</v>
      </c>
      <c r="BV1130" s="354">
        <v>132.1</v>
      </c>
      <c r="BW1130" s="354">
        <v>28.73</v>
      </c>
      <c r="BX1130" s="354">
        <v>11.77</v>
      </c>
      <c r="BY1130" s="354">
        <v>12.67</v>
      </c>
      <c r="BZ1130" s="354">
        <v>12.357279834783892</v>
      </c>
      <c r="CA1130" s="354">
        <v>24.1</v>
      </c>
      <c r="CB1130" s="354">
        <v>0.4280340582659718</v>
      </c>
      <c r="CC1130" s="354">
        <v>0.89287766369382193</v>
      </c>
      <c r="CD1130" s="354">
        <v>0.32</v>
      </c>
      <c r="CE1130" s="354">
        <v>1.93</v>
      </c>
      <c r="CF1130" s="354">
        <v>2.46</v>
      </c>
      <c r="CG1130" s="354">
        <v>1.65</v>
      </c>
      <c r="CH1130" s="353" t="s">
        <v>100</v>
      </c>
      <c r="CI1130" s="353">
        <v>754</v>
      </c>
    </row>
    <row r="1131" spans="1:87" ht="13.5" thickBot="1">
      <c r="A1131" s="353" t="s">
        <v>2485</v>
      </c>
      <c r="B1131" s="353" t="s">
        <v>2486</v>
      </c>
      <c r="C1131" s="353" t="s">
        <v>96</v>
      </c>
      <c r="D1131" s="353" t="s">
        <v>208</v>
      </c>
      <c r="E1131" s="353" t="s">
        <v>209</v>
      </c>
      <c r="F1131" s="353" t="s">
        <v>105</v>
      </c>
      <c r="G1131" s="353">
        <v>12</v>
      </c>
      <c r="H1131" s="353">
        <v>202112</v>
      </c>
      <c r="I1131" s="353">
        <v>20221104</v>
      </c>
      <c r="J1131" s="353">
        <v>20230307</v>
      </c>
      <c r="K1131" s="354">
        <v>4205.91</v>
      </c>
      <c r="L1131" s="354">
        <v>49</v>
      </c>
      <c r="M1131" s="354">
        <v>86</v>
      </c>
      <c r="N1131" s="354">
        <v>0.41</v>
      </c>
      <c r="O1131" s="354">
        <v>1.29</v>
      </c>
      <c r="P1131" s="354"/>
      <c r="Q1131" s="354"/>
      <c r="R1131" s="354">
        <v>13.18</v>
      </c>
      <c r="S1131" s="354">
        <v>3.64</v>
      </c>
      <c r="T1131" s="354">
        <v>16.98</v>
      </c>
      <c r="U1131" s="354">
        <v>2.74</v>
      </c>
      <c r="V1131" s="354">
        <v>2.39</v>
      </c>
      <c r="W1131" s="354">
        <v>2.6</v>
      </c>
      <c r="X1131" s="354">
        <v>2.66</v>
      </c>
      <c r="Y1131" s="374">
        <f t="shared" si="38"/>
        <v>8.786610878661083E-2</v>
      </c>
      <c r="Z1131" s="374">
        <f t="shared" si="39"/>
        <v>2.3076923076922995E-2</v>
      </c>
      <c r="AA1131" s="354">
        <v>8.48</v>
      </c>
      <c r="AB1131" s="354">
        <v>4.22</v>
      </c>
      <c r="AC1131" s="354">
        <v>17.88</v>
      </c>
      <c r="AD1131" s="354">
        <v>18.850000000000001</v>
      </c>
      <c r="AE1131" s="354">
        <v>18.420000000000002</v>
      </c>
      <c r="AF1131" s="354">
        <v>4.47</v>
      </c>
      <c r="AG1131" s="354">
        <v>24.480679666902823</v>
      </c>
      <c r="AH1131" s="354">
        <v>1.9225444536068104</v>
      </c>
      <c r="AI1131" s="354">
        <v>5.8754253725276131</v>
      </c>
      <c r="AJ1131" s="354">
        <v>-4.3435384025737216</v>
      </c>
      <c r="AK1131" s="354">
        <v>8.3415237012730294</v>
      </c>
      <c r="AL1131" s="354">
        <v>10.15</v>
      </c>
      <c r="AM1131" s="354">
        <v>1.86</v>
      </c>
      <c r="AN1131" s="354">
        <v>2</v>
      </c>
      <c r="AO1131" s="354">
        <v>3.991253015569233</v>
      </c>
      <c r="AP1131" s="354">
        <v>14.586246014394128</v>
      </c>
      <c r="AQ1131" s="354">
        <v>16.630044694393927</v>
      </c>
      <c r="AR1131" s="354">
        <v>-22.495158897596948</v>
      </c>
      <c r="AS1131" s="354">
        <v>6.5295408880268524E-2</v>
      </c>
      <c r="AT1131" s="354">
        <v>26.28</v>
      </c>
      <c r="AU1131" s="354">
        <v>7.09</v>
      </c>
      <c r="AV1131" s="354">
        <v>16.87</v>
      </c>
      <c r="AW1131" s="354">
        <v>1779.87</v>
      </c>
      <c r="AX1131" s="354"/>
      <c r="AY1131" s="374">
        <v>0.16865330017097699</v>
      </c>
      <c r="AZ1131" s="374">
        <v>0.13302712590087881</v>
      </c>
      <c r="BA1131" s="374">
        <v>8.017358323898191E-2</v>
      </c>
      <c r="BB1131" s="374">
        <v>5.5555555555555393E-2</v>
      </c>
      <c r="BC1131" s="374">
        <v>8.017358323898191E-2</v>
      </c>
      <c r="BD1131" s="354">
        <v>10.72</v>
      </c>
      <c r="BE1131" s="374">
        <v>4.4996299516611278E-2</v>
      </c>
      <c r="BF1131" s="374">
        <v>1.8333704364545365E-2</v>
      </c>
      <c r="BG1131" s="354">
        <v>4.03</v>
      </c>
      <c r="BH1131" s="354">
        <v>3.99</v>
      </c>
      <c r="BI1131" s="354">
        <v>2.68</v>
      </c>
      <c r="BJ1131" s="354">
        <v>2.4300000000000002</v>
      </c>
      <c r="BK1131" s="374">
        <v>-1.7392721594053926</v>
      </c>
      <c r="BL1131" s="374">
        <v>-0.41742974109158743</v>
      </c>
      <c r="BM1131" s="354">
        <v>2.84</v>
      </c>
      <c r="BN1131" s="354">
        <v>2.67</v>
      </c>
      <c r="BO1131" s="374">
        <v>0.7222199712444044</v>
      </c>
      <c r="BP1131" s="374">
        <v>3.9227595462289544E-2</v>
      </c>
      <c r="BQ1131" s="374">
        <v>-8.8625554021092054E-2</v>
      </c>
      <c r="BR1131" s="354">
        <v>341.31</v>
      </c>
      <c r="BS1131" s="354">
        <v>544.71</v>
      </c>
      <c r="BT1131" s="354">
        <v>414.47</v>
      </c>
      <c r="BU1131" s="354">
        <v>3519.58</v>
      </c>
      <c r="BV1131" s="354">
        <v>196.36</v>
      </c>
      <c r="BW1131" s="354">
        <v>13.3</v>
      </c>
      <c r="BX1131" s="354">
        <v>8.0299999999999994</v>
      </c>
      <c r="BY1131" s="354">
        <v>11.23</v>
      </c>
      <c r="BZ1131" s="354">
        <v>3.3125104539892423</v>
      </c>
      <c r="CA1131" s="354">
        <v>63.2</v>
      </c>
      <c r="CB1131" s="354">
        <v>0.74888862307548321</v>
      </c>
      <c r="CC1131" s="354">
        <v>7.2698786156532229</v>
      </c>
      <c r="CD1131" s="354">
        <v>1.73</v>
      </c>
      <c r="CE1131" s="354">
        <v>0.61</v>
      </c>
      <c r="CF1131" s="354">
        <v>0.39</v>
      </c>
      <c r="CG1131" s="354">
        <v>0.17</v>
      </c>
      <c r="CH1131" s="353">
        <v>11.53</v>
      </c>
      <c r="CI1131" s="355">
        <v>2222.9299999999998</v>
      </c>
    </row>
    <row r="1132" spans="1:87" ht="13.5" thickBot="1">
      <c r="A1132" s="353" t="s">
        <v>2487</v>
      </c>
      <c r="B1132" s="353" t="s">
        <v>2488</v>
      </c>
      <c r="C1132" s="353" t="s">
        <v>96</v>
      </c>
      <c r="D1132" s="353" t="s">
        <v>103</v>
      </c>
      <c r="E1132" s="353" t="s">
        <v>2489</v>
      </c>
      <c r="F1132" s="353" t="s">
        <v>99</v>
      </c>
      <c r="G1132" s="353">
        <v>12</v>
      </c>
      <c r="H1132" s="353">
        <v>202112</v>
      </c>
      <c r="I1132" s="353">
        <v>20221025</v>
      </c>
      <c r="J1132" s="353">
        <v>20230207</v>
      </c>
      <c r="K1132" s="354">
        <v>7321.82</v>
      </c>
      <c r="L1132" s="354">
        <v>44.51</v>
      </c>
      <c r="M1132" s="354">
        <v>165</v>
      </c>
      <c r="N1132" s="354">
        <v>1.0900000000000001</v>
      </c>
      <c r="O1132" s="354">
        <v>0.93</v>
      </c>
      <c r="P1132" s="354">
        <v>0.79</v>
      </c>
      <c r="Q1132" s="354">
        <v>0.77</v>
      </c>
      <c r="R1132" s="354">
        <v>6.45</v>
      </c>
      <c r="S1132" s="354">
        <v>2</v>
      </c>
      <c r="T1132" s="354">
        <v>3.93</v>
      </c>
      <c r="U1132" s="354">
        <v>3.73</v>
      </c>
      <c r="V1132" s="354">
        <v>3.39</v>
      </c>
      <c r="W1132" s="354">
        <v>3.65</v>
      </c>
      <c r="X1132" s="354">
        <v>3.57</v>
      </c>
      <c r="Y1132" s="374">
        <f t="shared" si="38"/>
        <v>7.6696165191740384E-2</v>
      </c>
      <c r="Z1132" s="374">
        <f t="shared" si="39"/>
        <v>-2.1917808219178103E-2</v>
      </c>
      <c r="AA1132" s="354">
        <v>2.5299999999999998</v>
      </c>
      <c r="AB1132" s="354">
        <v>8.6199999999999992</v>
      </c>
      <c r="AC1132" s="354">
        <v>11.93</v>
      </c>
      <c r="AD1132" s="354">
        <v>12.2</v>
      </c>
      <c r="AE1132" s="354">
        <v>12.46</v>
      </c>
      <c r="AF1132" s="354">
        <v>1.42</v>
      </c>
      <c r="AG1132" s="354">
        <v>24.969604863221885</v>
      </c>
      <c r="AH1132" s="354">
        <v>3.2498480243161096</v>
      </c>
      <c r="AI1132" s="354">
        <v>2.088753799392097</v>
      </c>
      <c r="AJ1132" s="354">
        <v>1.5732522796352584</v>
      </c>
      <c r="AK1132" s="354">
        <v>20.797089639115253</v>
      </c>
      <c r="AL1132" s="354">
        <v>11.34</v>
      </c>
      <c r="AM1132" s="354">
        <v>2.77</v>
      </c>
      <c r="AN1132" s="354">
        <v>1.78</v>
      </c>
      <c r="AO1132" s="354">
        <v>2.3269823493609252</v>
      </c>
      <c r="AP1132" s="354">
        <v>13.159961448437285</v>
      </c>
      <c r="AQ1132" s="354">
        <v>27.817462165308498</v>
      </c>
      <c r="AR1132" s="354">
        <v>36.932302936630606</v>
      </c>
      <c r="AS1132" s="354">
        <v>0.72218844984802433</v>
      </c>
      <c r="AT1132" s="354">
        <v>16.04</v>
      </c>
      <c r="AU1132" s="354">
        <v>-2.4300000000000002</v>
      </c>
      <c r="AV1132" s="354">
        <v>24.75</v>
      </c>
      <c r="AW1132" s="354">
        <v>3764.8</v>
      </c>
      <c r="AX1132" s="354">
        <v>4113.04</v>
      </c>
      <c r="AY1132" s="374">
        <v>0.2475313142023991</v>
      </c>
      <c r="AZ1132" s="374">
        <v>0.54210819854991632</v>
      </c>
      <c r="BA1132" s="374">
        <v>0.38036410923276981</v>
      </c>
      <c r="BB1132" s="374">
        <v>0.55348837209302326</v>
      </c>
      <c r="BC1132" s="374">
        <v>0.38036410923276981</v>
      </c>
      <c r="BD1132" s="354">
        <v>24.47</v>
      </c>
      <c r="BE1132" s="374">
        <v>0.11730552319668644</v>
      </c>
      <c r="BF1132" s="374">
        <v>9.9038514978046999E-2</v>
      </c>
      <c r="BG1132" s="354">
        <v>16.02</v>
      </c>
      <c r="BH1132" s="354">
        <v>14.19</v>
      </c>
      <c r="BI1132" s="354">
        <v>11.74</v>
      </c>
      <c r="BJ1132" s="354">
        <v>10.23</v>
      </c>
      <c r="BK1132" s="374">
        <v>-0.24679860302677531</v>
      </c>
      <c r="BL1132" s="374">
        <v>-2.0645161290322581E-2</v>
      </c>
      <c r="BM1132" s="354">
        <v>1.89</v>
      </c>
      <c r="BN1132" s="354">
        <v>1.72</v>
      </c>
      <c r="BO1132" s="374">
        <v>0.25847362514029176</v>
      </c>
      <c r="BP1132" s="374">
        <v>7.4812339417958326E-2</v>
      </c>
      <c r="BQ1132" s="374">
        <v>3.6216673103942415E-2</v>
      </c>
      <c r="BR1132" s="354">
        <v>639.29999999999995</v>
      </c>
      <c r="BS1132" s="354">
        <v>716.8</v>
      </c>
      <c r="BT1132" s="354">
        <v>647.9</v>
      </c>
      <c r="BU1132" s="354">
        <v>894.1</v>
      </c>
      <c r="BV1132" s="354">
        <v>553</v>
      </c>
      <c r="BW1132" s="354">
        <v>54.21</v>
      </c>
      <c r="BX1132" s="354">
        <v>13.02</v>
      </c>
      <c r="BY1132" s="354">
        <v>15.09</v>
      </c>
      <c r="BZ1132" s="354">
        <v>18.022727272727273</v>
      </c>
      <c r="CA1132" s="354">
        <v>48.12</v>
      </c>
      <c r="CB1132" s="354">
        <v>0.59450573087914449</v>
      </c>
      <c r="CC1132" s="354">
        <v>3.3212171279085778</v>
      </c>
      <c r="CD1132" s="354">
        <v>0.93</v>
      </c>
      <c r="CE1132" s="354">
        <v>1.42</v>
      </c>
      <c r="CF1132" s="354">
        <v>0.7</v>
      </c>
      <c r="CG1132" s="354">
        <v>0.2</v>
      </c>
      <c r="CH1132" s="353" t="s">
        <v>100</v>
      </c>
      <c r="CI1132" s="355">
        <v>2421.9</v>
      </c>
    </row>
    <row r="1133" spans="1:87" ht="13.5" thickBot="1">
      <c r="A1133" s="353" t="s">
        <v>2490</v>
      </c>
      <c r="B1133" s="353" t="s">
        <v>2491</v>
      </c>
      <c r="C1133" s="353" t="s">
        <v>96</v>
      </c>
      <c r="D1133" s="353" t="s">
        <v>208</v>
      </c>
      <c r="E1133" s="353" t="s">
        <v>209</v>
      </c>
      <c r="F1133" s="353" t="s">
        <v>99</v>
      </c>
      <c r="G1133" s="353">
        <v>12</v>
      </c>
      <c r="H1133" s="353">
        <v>202112</v>
      </c>
      <c r="I1133" s="353">
        <v>20221103</v>
      </c>
      <c r="J1133" s="353">
        <v>20230224</v>
      </c>
      <c r="K1133" s="354">
        <v>8895.08</v>
      </c>
      <c r="L1133" s="354">
        <v>78.62</v>
      </c>
      <c r="M1133" s="354">
        <v>113</v>
      </c>
      <c r="N1133" s="354">
        <v>0.43</v>
      </c>
      <c r="O1133" s="354">
        <v>2.62</v>
      </c>
      <c r="P1133" s="354">
        <v>-0.18</v>
      </c>
      <c r="Q1133" s="354">
        <v>0.22</v>
      </c>
      <c r="R1133" s="354">
        <v>9.92</v>
      </c>
      <c r="S1133" s="354">
        <v>11.54</v>
      </c>
      <c r="T1133" s="354">
        <v>116.08</v>
      </c>
      <c r="U1133" s="354">
        <v>4.72</v>
      </c>
      <c r="V1133" s="354">
        <v>5.29</v>
      </c>
      <c r="W1133" s="354">
        <v>4.09</v>
      </c>
      <c r="X1133" s="354">
        <v>4.22</v>
      </c>
      <c r="Y1133" s="374">
        <f t="shared" si="38"/>
        <v>-0.22684310018903597</v>
      </c>
      <c r="Z1133" s="374">
        <f t="shared" si="39"/>
        <v>3.1784841075794601E-2</v>
      </c>
      <c r="AA1133" s="354">
        <v>4.3099999999999996</v>
      </c>
      <c r="AB1133" s="354"/>
      <c r="AC1133" s="354">
        <v>16.66</v>
      </c>
      <c r="AD1133" s="354">
        <v>19.22</v>
      </c>
      <c r="AE1133" s="354">
        <v>18.63</v>
      </c>
      <c r="AF1133" s="354"/>
      <c r="AG1133" s="354">
        <v>36.338589006368643</v>
      </c>
      <c r="AH1133" s="354">
        <v>4.7272614851913684</v>
      </c>
      <c r="AI1133" s="354">
        <v>10.877167413060567</v>
      </c>
      <c r="AJ1133" s="354">
        <v>-4.5268569308636089</v>
      </c>
      <c r="AK1133" s="354">
        <v>7.1011134670277682</v>
      </c>
      <c r="AL1133" s="354">
        <v>6.41</v>
      </c>
      <c r="AM1133" s="354">
        <v>1.4</v>
      </c>
      <c r="AN1133" s="354">
        <v>2.16</v>
      </c>
      <c r="AO1133" s="354">
        <v>4.2256508171752154</v>
      </c>
      <c r="AP1133" s="354">
        <v>10.465355658472507</v>
      </c>
      <c r="AQ1133" s="354">
        <v>14.117111790095134</v>
      </c>
      <c r="AR1133" s="354">
        <v>-33.920707165017852</v>
      </c>
      <c r="AS1133" s="354">
        <v>6.2114105519781651E-2</v>
      </c>
      <c r="AT1133" s="354">
        <v>56.23</v>
      </c>
      <c r="AU1133" s="354">
        <v>1.83</v>
      </c>
      <c r="AV1133" s="354">
        <v>6.05</v>
      </c>
      <c r="AW1133" s="354">
        <v>3803.83</v>
      </c>
      <c r="AX1133" s="354">
        <v>4022.02</v>
      </c>
      <c r="AY1133" s="374">
        <v>6.0455558461124145E-2</v>
      </c>
      <c r="AZ1133" s="374">
        <v>0.12380326177575882</v>
      </c>
      <c r="BA1133" s="374">
        <v>2.1769912402683743E-2</v>
      </c>
      <c r="BB1133" s="374">
        <v>0.15166881636611859</v>
      </c>
      <c r="BC1133" s="374">
        <v>2.1769912402683743E-2</v>
      </c>
      <c r="BD1133" s="354">
        <v>8.75</v>
      </c>
      <c r="BE1133" s="374">
        <v>3.5853924716174129E-2</v>
      </c>
      <c r="BF1133" s="374">
        <v>2.3426895058516677E-2</v>
      </c>
      <c r="BG1133" s="354">
        <v>4.03</v>
      </c>
      <c r="BH1133" s="354">
        <v>4.9400000000000004</v>
      </c>
      <c r="BI1133" s="354">
        <v>2.39</v>
      </c>
      <c r="BJ1133" s="354">
        <v>2.86</v>
      </c>
      <c r="BK1133" s="374">
        <v>-1.4161797606818172</v>
      </c>
      <c r="BL1133" s="374">
        <v>-0.42390265459191312</v>
      </c>
      <c r="BM1133" s="354">
        <v>4.4000000000000004</v>
      </c>
      <c r="BN1133" s="354">
        <v>3.88</v>
      </c>
      <c r="BO1133" s="374">
        <v>0.72240556413006518</v>
      </c>
      <c r="BP1133" s="374">
        <v>6.068371611285453E-2</v>
      </c>
      <c r="BQ1133" s="374">
        <v>-5.811112876589998E-2</v>
      </c>
      <c r="BR1133" s="354">
        <v>1000.34</v>
      </c>
      <c r="BS1133" s="354">
        <v>1764.04</v>
      </c>
      <c r="BT1133" s="354">
        <v>1382.42</v>
      </c>
      <c r="BU1133" s="354">
        <v>6913.73</v>
      </c>
      <c r="BV1133" s="354">
        <v>618.72</v>
      </c>
      <c r="BW1133" s="354">
        <v>12.38</v>
      </c>
      <c r="BX1133" s="354">
        <v>13.01</v>
      </c>
      <c r="BY1133" s="354">
        <v>13.01</v>
      </c>
      <c r="BZ1133" s="354">
        <v>3.0220986632924536</v>
      </c>
      <c r="CA1133" s="354">
        <v>53.58</v>
      </c>
      <c r="CB1133" s="354">
        <v>0.72150470758995189</v>
      </c>
      <c r="CC1133" s="354">
        <v>5.178978774331739</v>
      </c>
      <c r="CD1133" s="354">
        <v>1.1499999999999999</v>
      </c>
      <c r="CE1133" s="354">
        <v>0.98</v>
      </c>
      <c r="CF1133" s="354">
        <v>0.67</v>
      </c>
      <c r="CG1133" s="354">
        <v>0.38</v>
      </c>
      <c r="CH1133" s="353" t="s">
        <v>100</v>
      </c>
      <c r="CI1133" s="355">
        <v>6021.46</v>
      </c>
    </row>
    <row r="1134" spans="1:87" ht="13.5" thickBot="1">
      <c r="A1134" s="353" t="s">
        <v>2492</v>
      </c>
      <c r="B1134" s="353" t="s">
        <v>2493</v>
      </c>
      <c r="C1134" s="353" t="s">
        <v>108</v>
      </c>
      <c r="D1134" s="353" t="s">
        <v>129</v>
      </c>
      <c r="E1134" s="353" t="s">
        <v>156</v>
      </c>
      <c r="F1134" s="353" t="s">
        <v>105</v>
      </c>
      <c r="G1134" s="353">
        <v>12</v>
      </c>
      <c r="H1134" s="353">
        <v>202112</v>
      </c>
      <c r="I1134" s="353">
        <v>20221103</v>
      </c>
      <c r="J1134" s="353">
        <v>20230222</v>
      </c>
      <c r="K1134" s="354">
        <v>20774.189999999999</v>
      </c>
      <c r="L1134" s="354">
        <v>299.13</v>
      </c>
      <c r="M1134" s="354">
        <v>69</v>
      </c>
      <c r="N1134" s="354">
        <v>0.79</v>
      </c>
      <c r="O1134" s="354">
        <v>0.17</v>
      </c>
      <c r="P1134" s="354">
        <v>0.26</v>
      </c>
      <c r="Q1134" s="354">
        <v>0.11</v>
      </c>
      <c r="R1134" s="354">
        <v>164.71</v>
      </c>
      <c r="S1134" s="354">
        <v>-128.57</v>
      </c>
      <c r="T1134" s="354">
        <v>37.51</v>
      </c>
      <c r="U1134" s="354">
        <v>1.21</v>
      </c>
      <c r="V1134" s="354">
        <v>0.13</v>
      </c>
      <c r="W1134" s="354">
        <v>0.12</v>
      </c>
      <c r="X1134" s="354">
        <v>1.04</v>
      </c>
      <c r="Y1134" s="374">
        <f t="shared" si="38"/>
        <v>-7.6923076923076983E-2</v>
      </c>
      <c r="Z1134" s="374">
        <f t="shared" si="39"/>
        <v>7.6666666666666679</v>
      </c>
      <c r="AA1134" s="354">
        <v>39.729999999999997</v>
      </c>
      <c r="AB1134" s="354"/>
      <c r="AC1134" s="354">
        <v>247.21</v>
      </c>
      <c r="AD1134" s="354">
        <v>2406.79</v>
      </c>
      <c r="AE1134" s="354">
        <v>288.38</v>
      </c>
      <c r="AF1134" s="354"/>
      <c r="AG1134" s="354">
        <v>17.910340257570084</v>
      </c>
      <c r="AH1134" s="354">
        <v>0.24201215822985392</v>
      </c>
      <c r="AI1134" s="354">
        <v>0.61655478406177078</v>
      </c>
      <c r="AJ1134" s="354">
        <v>-0.9075455933619524</v>
      </c>
      <c r="AK1134" s="354">
        <v>484.93663130841122</v>
      </c>
      <c r="AL1134" s="354">
        <v>278.04000000000002</v>
      </c>
      <c r="AM1134" s="354">
        <v>48.54</v>
      </c>
      <c r="AN1134" s="354">
        <v>16.71</v>
      </c>
      <c r="AO1134" s="354">
        <v>17.244822504624789</v>
      </c>
      <c r="AP1134" s="354">
        <v>176.90171468646864</v>
      </c>
      <c r="AQ1134" s="354">
        <v>500.94597710280374</v>
      </c>
      <c r="AR1134" s="354">
        <v>-340.32520349206351</v>
      </c>
      <c r="AS1134" s="354">
        <v>10.393557866835691</v>
      </c>
      <c r="AT1134" s="354">
        <v>6.16</v>
      </c>
      <c r="AU1134" s="354">
        <v>23.99</v>
      </c>
      <c r="AV1134" s="354">
        <v>21.49</v>
      </c>
      <c r="AW1134" s="354">
        <v>1098.8</v>
      </c>
      <c r="AX1134" s="354">
        <v>1266</v>
      </c>
      <c r="AY1134" s="374">
        <v>0.21494913754975675</v>
      </c>
      <c r="AZ1134" s="374">
        <v>1.4705882352941178</v>
      </c>
      <c r="BA1134" s="374">
        <v>1.4466019417475728</v>
      </c>
      <c r="BB1134" s="374">
        <v>1.1120467184734091</v>
      </c>
      <c r="BC1134" s="374">
        <v>1.4466019417475728</v>
      </c>
      <c r="BD1134" s="354">
        <v>18.190000000000001</v>
      </c>
      <c r="BE1134" s="374">
        <v>3.4825327510917027E-2</v>
      </c>
      <c r="BF1134" s="374">
        <v>7.9526627218934904E-3</v>
      </c>
      <c r="BG1134" s="354">
        <v>4.6500000000000004</v>
      </c>
      <c r="BH1134" s="354">
        <v>0.84</v>
      </c>
      <c r="BI1134" s="354">
        <v>4.0199999999999996</v>
      </c>
      <c r="BJ1134" s="354">
        <v>0.74</v>
      </c>
      <c r="BK1134" s="374">
        <v>-2.47196261682243</v>
      </c>
      <c r="BL1134" s="374">
        <v>-8.5096115177350592E-2</v>
      </c>
      <c r="BM1134" s="354">
        <v>0</v>
      </c>
      <c r="BN1134" s="354">
        <v>0</v>
      </c>
      <c r="BO1134" s="374">
        <v>0</v>
      </c>
      <c r="BP1134" s="374">
        <v>8.0943228278488883E-4</v>
      </c>
      <c r="BQ1134" s="374">
        <v>-3.0353710604433333E-3</v>
      </c>
      <c r="BR1134" s="354">
        <v>81.7</v>
      </c>
      <c r="BS1134" s="354">
        <v>139.1</v>
      </c>
      <c r="BT1134" s="354">
        <v>74.2</v>
      </c>
      <c r="BU1134" s="354">
        <v>1248.8</v>
      </c>
      <c r="BV1134" s="354">
        <v>16.8</v>
      </c>
      <c r="BW1134" s="354">
        <v>147.06</v>
      </c>
      <c r="BX1134" s="354">
        <v>1.35</v>
      </c>
      <c r="BY1134" s="354">
        <v>6.78</v>
      </c>
      <c r="BZ1134" s="354">
        <v>1.6614583333333333</v>
      </c>
      <c r="CA1134" s="354">
        <v>76.319999999999993</v>
      </c>
      <c r="CB1134" s="354">
        <v>0.8024189825500877</v>
      </c>
      <c r="CC1134" s="354">
        <v>5.6534653465346532</v>
      </c>
      <c r="CD1134" s="354">
        <v>3.22</v>
      </c>
      <c r="CE1134" s="354">
        <v>3.98</v>
      </c>
      <c r="CF1134" s="354">
        <v>4.49</v>
      </c>
      <c r="CG1134" s="354">
        <v>3.78</v>
      </c>
      <c r="CH1134" s="353" t="s">
        <v>100</v>
      </c>
      <c r="CI1134" s="353">
        <v>556.29999999999995</v>
      </c>
    </row>
    <row r="1135" spans="1:87" ht="13.5" thickBot="1">
      <c r="A1135" s="353" t="s">
        <v>2494</v>
      </c>
      <c r="B1135" s="353" t="s">
        <v>2495</v>
      </c>
      <c r="C1135" s="353" t="s">
        <v>108</v>
      </c>
      <c r="D1135" s="353" t="s">
        <v>412</v>
      </c>
      <c r="E1135" s="353" t="s">
        <v>428</v>
      </c>
      <c r="F1135" s="353" t="s">
        <v>99</v>
      </c>
      <c r="G1135" s="353">
        <v>12</v>
      </c>
      <c r="H1135" s="353">
        <v>202112</v>
      </c>
      <c r="I1135" s="353">
        <v>20221020</v>
      </c>
      <c r="J1135" s="353">
        <v>20230216</v>
      </c>
      <c r="K1135" s="354">
        <v>12497.76</v>
      </c>
      <c r="L1135" s="354">
        <v>320.04000000000002</v>
      </c>
      <c r="M1135" s="354">
        <v>39</v>
      </c>
      <c r="N1135" s="354">
        <v>0.82</v>
      </c>
      <c r="O1135" s="354">
        <v>4.55</v>
      </c>
      <c r="P1135" s="354">
        <v>2.0299999999999998</v>
      </c>
      <c r="Q1135" s="354">
        <v>3.49</v>
      </c>
      <c r="R1135" s="354">
        <v>4.62</v>
      </c>
      <c r="S1135" s="354">
        <v>2.57</v>
      </c>
      <c r="T1135" s="354">
        <v>17.010000000000002</v>
      </c>
      <c r="U1135" s="354">
        <v>19.059999999999999</v>
      </c>
      <c r="V1135" s="354">
        <v>15.17</v>
      </c>
      <c r="W1135" s="354">
        <v>18.71</v>
      </c>
      <c r="X1135" s="354">
        <v>17.149999999999999</v>
      </c>
      <c r="Y1135" s="374">
        <f t="shared" si="38"/>
        <v>0.23335530652603831</v>
      </c>
      <c r="Z1135" s="374">
        <f t="shared" si="39"/>
        <v>-8.3377872795296737E-2</v>
      </c>
      <c r="AA1135" s="354">
        <v>40.32</v>
      </c>
      <c r="AB1135" s="354">
        <v>10</v>
      </c>
      <c r="AC1135" s="354">
        <v>16.79</v>
      </c>
      <c r="AD1135" s="354">
        <v>17.100000000000001</v>
      </c>
      <c r="AE1135" s="354">
        <v>18.670000000000002</v>
      </c>
      <c r="AF1135" s="354">
        <v>1.71</v>
      </c>
      <c r="AG1135" s="354">
        <v>156.05049217116337</v>
      </c>
      <c r="AH1135" s="354">
        <v>19.998163921048604</v>
      </c>
      <c r="AI1135" s="354">
        <v>6.6786096802162493</v>
      </c>
      <c r="AJ1135" s="354">
        <v>5.6228642831641764</v>
      </c>
      <c r="AK1135" s="354">
        <v>46.869036369537405</v>
      </c>
      <c r="AL1135" s="354">
        <v>19.78</v>
      </c>
      <c r="AM1135" s="354">
        <v>10.49</v>
      </c>
      <c r="AN1135" s="354">
        <v>2.04</v>
      </c>
      <c r="AO1135" s="354">
        <v>2.2875251872580225</v>
      </c>
      <c r="AP1135" s="354">
        <v>12.909871308915784</v>
      </c>
      <c r="AQ1135" s="354">
        <v>53.449662192863549</v>
      </c>
      <c r="AR1135" s="354">
        <v>63.485336538243494</v>
      </c>
      <c r="AS1135" s="354">
        <v>1.2515683174376495</v>
      </c>
      <c r="AT1135" s="354">
        <v>30.5</v>
      </c>
      <c r="AU1135" s="354">
        <v>19.440000000000001</v>
      </c>
      <c r="AV1135" s="354">
        <v>34.520000000000003</v>
      </c>
      <c r="AW1135" s="354">
        <v>5295.58</v>
      </c>
      <c r="AX1135" s="354">
        <v>6232.22</v>
      </c>
      <c r="AY1135" s="374">
        <v>0.34520984102363877</v>
      </c>
      <c r="AZ1135" s="374">
        <v>0.77408395094045346</v>
      </c>
      <c r="BA1135" s="374">
        <v>0.79468867113336072</v>
      </c>
      <c r="BB1135" s="374">
        <v>0.77512393896876364</v>
      </c>
      <c r="BC1135" s="374">
        <v>0.79468867113336072</v>
      </c>
      <c r="BD1135" s="354">
        <v>65.81</v>
      </c>
      <c r="BE1135" s="374">
        <v>0.35460918159343496</v>
      </c>
      <c r="BF1135" s="374">
        <v>0.23196849378199444</v>
      </c>
      <c r="BG1135" s="354">
        <v>29.53</v>
      </c>
      <c r="BH1135" s="354">
        <v>32.31</v>
      </c>
      <c r="BI1135" s="354">
        <v>20.8</v>
      </c>
      <c r="BJ1135" s="354">
        <v>19.77</v>
      </c>
      <c r="BK1135" s="374">
        <v>-0.15807861929399186</v>
      </c>
      <c r="BL1135" s="374">
        <v>-6.7654089542638742E-3</v>
      </c>
      <c r="BM1135" s="354">
        <v>1.25</v>
      </c>
      <c r="BN1135" s="354">
        <v>0.95</v>
      </c>
      <c r="BO1135" s="374">
        <v>0.19001744435149859</v>
      </c>
      <c r="BP1135" s="374">
        <v>6.3887815222824759E-2</v>
      </c>
      <c r="BQ1135" s="374">
        <v>1.7963274816830157E-2</v>
      </c>
      <c r="BR1135" s="354">
        <v>832.78</v>
      </c>
      <c r="BS1135" s="354">
        <v>862.81</v>
      </c>
      <c r="BT1135" s="354">
        <v>648.66999999999996</v>
      </c>
      <c r="BU1135" s="354">
        <v>1171.58</v>
      </c>
      <c r="BV1135" s="354">
        <v>650.62</v>
      </c>
      <c r="BW1135" s="354">
        <v>77.41</v>
      </c>
      <c r="BX1135" s="354">
        <v>12.81</v>
      </c>
      <c r="BY1135" s="354">
        <v>12.54</v>
      </c>
      <c r="BZ1135" s="354">
        <v>38.462745818783311</v>
      </c>
      <c r="CA1135" s="354">
        <v>55.75</v>
      </c>
      <c r="CB1135" s="354">
        <v>0.67709863329044717</v>
      </c>
      <c r="CC1135" s="354">
        <v>1.5894400268559865</v>
      </c>
      <c r="CD1135" s="354">
        <v>1.26</v>
      </c>
      <c r="CE1135" s="354">
        <v>2.98</v>
      </c>
      <c r="CF1135" s="354">
        <v>0.57999999999999996</v>
      </c>
      <c r="CG1135" s="354">
        <v>7.0000000000000007E-2</v>
      </c>
      <c r="CH1135" s="353" t="s">
        <v>100</v>
      </c>
      <c r="CI1135" s="355">
        <v>1071.3900000000001</v>
      </c>
    </row>
    <row r="1136" spans="1:87" ht="13.5" thickBot="1">
      <c r="A1136" s="353" t="s">
        <v>2496</v>
      </c>
      <c r="B1136" s="353" t="s">
        <v>2497</v>
      </c>
      <c r="C1136" s="353" t="s">
        <v>96</v>
      </c>
      <c r="D1136" s="353" t="s">
        <v>208</v>
      </c>
      <c r="E1136" s="353" t="s">
        <v>209</v>
      </c>
      <c r="F1136" s="353" t="s">
        <v>105</v>
      </c>
      <c r="G1136" s="353">
        <v>12</v>
      </c>
      <c r="H1136" s="353">
        <v>202112</v>
      </c>
      <c r="I1136" s="353">
        <v>20221025</v>
      </c>
      <c r="J1136" s="353">
        <v>20230216</v>
      </c>
      <c r="K1136" s="354">
        <v>4305.63</v>
      </c>
      <c r="L1136" s="354">
        <v>48.23</v>
      </c>
      <c r="M1136" s="354">
        <v>89</v>
      </c>
      <c r="N1136" s="354">
        <v>0.57999999999999996</v>
      </c>
      <c r="O1136" s="354">
        <v>0.63</v>
      </c>
      <c r="P1136" s="354">
        <v>0.67</v>
      </c>
      <c r="Q1136" s="354"/>
      <c r="R1136" s="354">
        <v>3.17</v>
      </c>
      <c r="S1136" s="354">
        <v>18.03</v>
      </c>
      <c r="T1136" s="354">
        <v>-0.33</v>
      </c>
      <c r="U1136" s="354">
        <v>2.77</v>
      </c>
      <c r="V1136" s="354">
        <v>2.72</v>
      </c>
      <c r="W1136" s="354">
        <v>2.84</v>
      </c>
      <c r="X1136" s="354">
        <v>2.71</v>
      </c>
      <c r="Y1136" s="374">
        <f t="shared" si="38"/>
        <v>4.4117647058823373E-2</v>
      </c>
      <c r="Z1136" s="374">
        <f t="shared" si="39"/>
        <v>-4.5774647887323883E-2</v>
      </c>
      <c r="AA1136" s="354">
        <v>4.33</v>
      </c>
      <c r="AB1136" s="354">
        <v>5.35</v>
      </c>
      <c r="AC1136" s="354">
        <v>17.41</v>
      </c>
      <c r="AD1136" s="354">
        <v>16.98</v>
      </c>
      <c r="AE1136" s="354">
        <v>17.760000000000002</v>
      </c>
      <c r="AF1136" s="354">
        <v>3.17</v>
      </c>
      <c r="AG1136" s="354">
        <v>28.768918812946012</v>
      </c>
      <c r="AH1136" s="354">
        <v>2.7783068012502379</v>
      </c>
      <c r="AI1136" s="354">
        <v>5.8702934026416322</v>
      </c>
      <c r="AJ1136" s="354">
        <v>-1.8708759508418944</v>
      </c>
      <c r="AK1136" s="354">
        <v>8.2397925763358764</v>
      </c>
      <c r="AL1136" s="354">
        <v>6.65</v>
      </c>
      <c r="AM1136" s="354">
        <v>1.56</v>
      </c>
      <c r="AN1136" s="354">
        <v>1.68</v>
      </c>
      <c r="AO1136" s="354">
        <v>3.0929327531152646</v>
      </c>
      <c r="AP1136" s="354">
        <v>9.3442956588235297</v>
      </c>
      <c r="AQ1136" s="354">
        <v>15.157731507633589</v>
      </c>
      <c r="AR1136" s="354">
        <v>-47.560786287425152</v>
      </c>
      <c r="AS1136" s="354">
        <v>0.20165130009074309</v>
      </c>
      <c r="AT1136" s="354">
        <v>30.92</v>
      </c>
      <c r="AU1136" s="354">
        <v>5.23</v>
      </c>
      <c r="AV1136" s="354">
        <v>11.7</v>
      </c>
      <c r="AW1136" s="354">
        <v>2396</v>
      </c>
      <c r="AX1136" s="354">
        <v>2582</v>
      </c>
      <c r="AY1136" s="374">
        <v>0.117016317016317</v>
      </c>
      <c r="AZ1136" s="374">
        <v>0.5741935483870968</v>
      </c>
      <c r="BA1136" s="374">
        <v>0.40520446096654272</v>
      </c>
      <c r="BB1136" s="374">
        <v>0.57225433526011571</v>
      </c>
      <c r="BC1136" s="374">
        <v>0.40520446096654272</v>
      </c>
      <c r="BD1136" s="354">
        <v>9.09</v>
      </c>
      <c r="BE1136" s="374">
        <v>4.6393498137487298E-2</v>
      </c>
      <c r="BF1136" s="374">
        <v>2.5180221342268251E-2</v>
      </c>
      <c r="BG1136" s="354">
        <v>3.93</v>
      </c>
      <c r="BH1136" s="354">
        <v>4.32</v>
      </c>
      <c r="BI1136" s="354">
        <v>2.5499999999999998</v>
      </c>
      <c r="BJ1136" s="354">
        <v>2.66</v>
      </c>
      <c r="BK1136" s="374">
        <v>-1.3187022900763361</v>
      </c>
      <c r="BL1136" s="374">
        <v>-0.26908099688473519</v>
      </c>
      <c r="BM1136" s="354">
        <v>3.75</v>
      </c>
      <c r="BN1136" s="354">
        <v>3.3</v>
      </c>
      <c r="BO1136" s="374">
        <v>0.63509904637096781</v>
      </c>
      <c r="BP1136" s="374">
        <v>5.7438635543730368E-2</v>
      </c>
      <c r="BQ1136" s="374">
        <v>-3.8678436031463599E-2</v>
      </c>
      <c r="BR1136" s="354">
        <v>404</v>
      </c>
      <c r="BS1136" s="354">
        <v>808</v>
      </c>
      <c r="BT1136" s="354">
        <v>648</v>
      </c>
      <c r="BU1136" s="354">
        <v>3558</v>
      </c>
      <c r="BV1136" s="354">
        <v>244</v>
      </c>
      <c r="BW1136" s="354">
        <v>57.42</v>
      </c>
      <c r="BX1136" s="354">
        <v>9.66</v>
      </c>
      <c r="BY1136" s="354">
        <v>9.66</v>
      </c>
      <c r="BZ1136" s="354">
        <v>2.7039473684210527</v>
      </c>
      <c r="CA1136" s="354">
        <v>56.48</v>
      </c>
      <c r="CB1136" s="354">
        <v>0.71976850441669205</v>
      </c>
      <c r="CC1136" s="354">
        <v>4.2647058823529411</v>
      </c>
      <c r="CD1136" s="354">
        <v>1.3</v>
      </c>
      <c r="CE1136" s="354">
        <v>0.76</v>
      </c>
      <c r="CF1136" s="354">
        <v>0.79</v>
      </c>
      <c r="CG1136" s="354">
        <v>0.37</v>
      </c>
      <c r="CH1136" s="353" t="s">
        <v>100</v>
      </c>
      <c r="CI1136" s="355">
        <v>2707</v>
      </c>
    </row>
    <row r="1137" spans="1:87" ht="13.5" thickBot="1">
      <c r="A1137" s="353" t="s">
        <v>2498</v>
      </c>
      <c r="B1137" s="353" t="s">
        <v>2499</v>
      </c>
      <c r="C1137" s="353" t="s">
        <v>96</v>
      </c>
      <c r="D1137" s="353" t="s">
        <v>143</v>
      </c>
      <c r="E1137" s="353" t="s">
        <v>400</v>
      </c>
      <c r="F1137" s="353" t="s">
        <v>105</v>
      </c>
      <c r="G1137" s="353">
        <v>9</v>
      </c>
      <c r="H1137" s="353">
        <v>202209</v>
      </c>
      <c r="I1137" s="353">
        <v>20221117</v>
      </c>
      <c r="J1137" s="353">
        <v>20230202</v>
      </c>
      <c r="K1137" s="354">
        <v>5372.87</v>
      </c>
      <c r="L1137" s="354">
        <v>91.46</v>
      </c>
      <c r="M1137" s="354">
        <v>59</v>
      </c>
      <c r="N1137" s="354">
        <v>0.65</v>
      </c>
      <c r="O1137" s="354">
        <v>0.71</v>
      </c>
      <c r="P1137" s="354">
        <v>0.57999999999999996</v>
      </c>
      <c r="Q1137" s="354">
        <v>0.62</v>
      </c>
      <c r="R1137" s="354">
        <v>19.72</v>
      </c>
      <c r="S1137" s="354">
        <v>18.97</v>
      </c>
      <c r="T1137" s="354">
        <v>9.57</v>
      </c>
      <c r="U1137" s="354">
        <v>2.0699999999999998</v>
      </c>
      <c r="V1137" s="354">
        <v>1.5</v>
      </c>
      <c r="W1137" s="354">
        <v>2.85</v>
      </c>
      <c r="X1137" s="354">
        <v>3.84</v>
      </c>
      <c r="Y1137" s="374">
        <f t="shared" si="38"/>
        <v>0.90000000000000013</v>
      </c>
      <c r="Z1137" s="374">
        <f t="shared" si="39"/>
        <v>0.34736842105263155</v>
      </c>
      <c r="AA1137" s="354">
        <v>-16.71</v>
      </c>
      <c r="AB1137" s="354"/>
      <c r="AC1137" s="354">
        <v>44.18</v>
      </c>
      <c r="AD1137" s="354">
        <v>32.06</v>
      </c>
      <c r="AE1137" s="354">
        <v>23.8</v>
      </c>
      <c r="AF1137" s="354"/>
      <c r="AG1137" s="354">
        <v>104.01013513513512</v>
      </c>
      <c r="AH1137" s="354">
        <v>12.77027027027027</v>
      </c>
      <c r="AI1137" s="354">
        <v>6.4628378378378377</v>
      </c>
      <c r="AJ1137" s="354">
        <v>3.1283783783783785</v>
      </c>
      <c r="AK1137" s="354">
        <v>14.051102979613171</v>
      </c>
      <c r="AL1137" s="354">
        <v>11.25</v>
      </c>
      <c r="AM1137" s="354">
        <v>1.67</v>
      </c>
      <c r="AN1137" s="354">
        <v>0.87</v>
      </c>
      <c r="AO1137" s="354">
        <v>1.7680111735472763</v>
      </c>
      <c r="AP1137" s="354">
        <v>7.0004192656420807</v>
      </c>
      <c r="AQ1137" s="354">
        <v>28.45361212754835</v>
      </c>
      <c r="AR1137" s="354">
        <v>58.781598272138226</v>
      </c>
      <c r="AS1137" s="354">
        <v>11.508445945945946</v>
      </c>
      <c r="AT1137" s="354">
        <v>54.65</v>
      </c>
      <c r="AU1137" s="354">
        <v>1.37</v>
      </c>
      <c r="AV1137" s="354">
        <v>-6.03</v>
      </c>
      <c r="AW1137" s="354">
        <v>5851.2</v>
      </c>
      <c r="AX1137" s="354">
        <v>6098.67</v>
      </c>
      <c r="AY1137" s="374">
        <v>9.265271026725394E-2</v>
      </c>
      <c r="AZ1137" s="374">
        <v>207.375</v>
      </c>
      <c r="BA1137" s="374">
        <v>-6.3954318344039973E-2</v>
      </c>
      <c r="BB1137" s="374">
        <v>241</v>
      </c>
      <c r="BC1137" s="374">
        <v>-6.3954318344039973E-2</v>
      </c>
      <c r="BD1137" s="354">
        <v>4.07</v>
      </c>
      <c r="BE1137" s="374">
        <v>4.4457373953186698E-2</v>
      </c>
      <c r="BF1137" s="374">
        <v>8.7949929035110175E-2</v>
      </c>
      <c r="BG1137" s="354">
        <v>1.31</v>
      </c>
      <c r="BH1137" s="354">
        <v>2.39</v>
      </c>
      <c r="BI1137" s="354">
        <v>1.1000000000000001</v>
      </c>
      <c r="BJ1137" s="354">
        <v>1.97</v>
      </c>
      <c r="BK1137" s="374">
        <v>-0.51594354417145849</v>
      </c>
      <c r="BL1137" s="374">
        <v>-3.2058985935622175E-2</v>
      </c>
      <c r="BM1137" s="354">
        <v>0</v>
      </c>
      <c r="BN1137" s="354">
        <v>0</v>
      </c>
      <c r="BO1137" s="374">
        <v>0</v>
      </c>
      <c r="BP1137" s="374">
        <v>0.14062625559156777</v>
      </c>
      <c r="BQ1137" s="374">
        <v>3.4449712348622159E-2</v>
      </c>
      <c r="BR1137" s="354">
        <v>1213.0999999999999</v>
      </c>
      <c r="BS1137" s="354">
        <v>1593.3</v>
      </c>
      <c r="BT1137" s="354">
        <v>485.7</v>
      </c>
      <c r="BU1137" s="354">
        <v>5956.6</v>
      </c>
      <c r="BV1137" s="354">
        <v>756.6</v>
      </c>
      <c r="BW1137" s="354">
        <v>353.87</v>
      </c>
      <c r="BX1137" s="354">
        <v>12.29</v>
      </c>
      <c r="BY1137" s="354">
        <v>2.1</v>
      </c>
      <c r="BZ1137" s="354">
        <v>1.4288779889638259</v>
      </c>
      <c r="CA1137" s="354">
        <v>65.73</v>
      </c>
      <c r="CB1137" s="354">
        <v>0.68409090909090908</v>
      </c>
      <c r="CC1137" s="354">
        <v>3.5434377210468782</v>
      </c>
      <c r="CD1137" s="354">
        <v>1.82</v>
      </c>
      <c r="CE1137" s="354">
        <v>2.7</v>
      </c>
      <c r="CF1137" s="354">
        <v>2.0299999999999998</v>
      </c>
      <c r="CG1137" s="354">
        <v>1.37</v>
      </c>
      <c r="CH1137" s="353" t="s">
        <v>100</v>
      </c>
      <c r="CI1137" s="355">
        <v>3265.7</v>
      </c>
    </row>
    <row r="1138" spans="1:87" ht="13.5" thickBot="1">
      <c r="A1138" s="353" t="s">
        <v>2500</v>
      </c>
      <c r="B1138" s="353" t="s">
        <v>2501</v>
      </c>
      <c r="C1138" s="353" t="s">
        <v>108</v>
      </c>
      <c r="D1138" s="353" t="s">
        <v>97</v>
      </c>
      <c r="E1138" s="353" t="s">
        <v>2502</v>
      </c>
      <c r="F1138" s="353" t="s">
        <v>105</v>
      </c>
      <c r="G1138" s="353">
        <v>12</v>
      </c>
      <c r="H1138" s="353">
        <v>202112</v>
      </c>
      <c r="I1138" s="353">
        <v>20221102</v>
      </c>
      <c r="J1138" s="353">
        <v>20230202</v>
      </c>
      <c r="K1138" s="354">
        <v>4166.29</v>
      </c>
      <c r="L1138" s="354">
        <v>72.84</v>
      </c>
      <c r="M1138" s="354">
        <v>57</v>
      </c>
      <c r="N1138" s="354">
        <v>1.1299999999999999</v>
      </c>
      <c r="O1138" s="354">
        <v>0.82</v>
      </c>
      <c r="P1138" s="354">
        <v>0.46</v>
      </c>
      <c r="Q1138" s="354">
        <v>0.45</v>
      </c>
      <c r="R1138" s="354">
        <v>2.44</v>
      </c>
      <c r="S1138" s="354">
        <v>5.0999999999999996</v>
      </c>
      <c r="T1138" s="354">
        <v>5.97</v>
      </c>
      <c r="U1138" s="354">
        <v>3.23</v>
      </c>
      <c r="V1138" s="354">
        <v>3.17</v>
      </c>
      <c r="W1138" s="354">
        <v>3.26</v>
      </c>
      <c r="X1138" s="354">
        <v>2.65</v>
      </c>
      <c r="Y1138" s="374">
        <f t="shared" si="38"/>
        <v>2.8391167192429068E-2</v>
      </c>
      <c r="Z1138" s="374">
        <f t="shared" si="39"/>
        <v>-0.18711656441717783</v>
      </c>
      <c r="AA1138" s="354">
        <v>28.72</v>
      </c>
      <c r="AB1138" s="354"/>
      <c r="AC1138" s="354">
        <v>20.07</v>
      </c>
      <c r="AD1138" s="354">
        <v>22.38</v>
      </c>
      <c r="AE1138" s="354">
        <v>27.51</v>
      </c>
      <c r="AF1138" s="354"/>
      <c r="AG1138" s="354">
        <v>12.226649408801512</v>
      </c>
      <c r="AH1138" s="354">
        <v>3.3011963898411811</v>
      </c>
      <c r="AI1138" s="354">
        <v>4.1700132932204577</v>
      </c>
      <c r="AJ1138" s="354">
        <v>3.2882704820541524</v>
      </c>
      <c r="AK1138" s="354">
        <v>17.201384013959263</v>
      </c>
      <c r="AL1138" s="354">
        <v>21.56</v>
      </c>
      <c r="AM1138" s="354">
        <v>5.66</v>
      </c>
      <c r="AN1138" s="354">
        <v>5.96</v>
      </c>
      <c r="AO1138" s="354">
        <v>5.6757492038877171</v>
      </c>
      <c r="AP1138" s="354">
        <v>16.331823536918193</v>
      </c>
      <c r="AQ1138" s="354">
        <v>16.641528639978524</v>
      </c>
      <c r="AR1138" s="354">
        <v>21.103919530630808</v>
      </c>
      <c r="AS1138" s="354">
        <v>6.3532498425802837</v>
      </c>
      <c r="AT1138" s="354">
        <v>12.87</v>
      </c>
      <c r="AU1138" s="354">
        <v>14.37</v>
      </c>
      <c r="AV1138" s="354">
        <v>44.02</v>
      </c>
      <c r="AW1138" s="354">
        <v>703.28</v>
      </c>
      <c r="AX1138" s="354">
        <v>652.34</v>
      </c>
      <c r="AY1138" s="374">
        <v>0.44020290056889161</v>
      </c>
      <c r="AZ1138" s="374">
        <v>1.3099499831403845</v>
      </c>
      <c r="BA1138" s="374">
        <v>1.4835501581851973</v>
      </c>
      <c r="BB1138" s="374">
        <v>1.2941176470588236</v>
      </c>
      <c r="BC1138" s="374">
        <v>1.4835501581851973</v>
      </c>
      <c r="BD1138" s="354">
        <v>23.96</v>
      </c>
      <c r="BE1138" s="374">
        <v>0.26161334045262252</v>
      </c>
      <c r="BF1138" s="374">
        <v>0.2271677928605646</v>
      </c>
      <c r="BG1138" s="354">
        <v>23.96</v>
      </c>
      <c r="BH1138" s="354">
        <v>13.59</v>
      </c>
      <c r="BI1138" s="354">
        <v>21.37</v>
      </c>
      <c r="BJ1138" s="354">
        <v>12.14</v>
      </c>
      <c r="BK1138" s="374">
        <v>-0.21144844132747223</v>
      </c>
      <c r="BL1138" s="374">
        <v>-7.2116471298471291E-2</v>
      </c>
      <c r="BM1138" s="354">
        <v>0.99</v>
      </c>
      <c r="BN1138" s="354">
        <v>0.79</v>
      </c>
      <c r="BO1138" s="374">
        <v>0.21810274669379448</v>
      </c>
      <c r="BP1138" s="374">
        <v>4.6022534362765662E-2</v>
      </c>
      <c r="BQ1138" s="374">
        <v>4.5842332107265474E-2</v>
      </c>
      <c r="BR1138" s="354">
        <v>176.13</v>
      </c>
      <c r="BS1138" s="354">
        <v>212.67</v>
      </c>
      <c r="BT1138" s="354">
        <v>203.8</v>
      </c>
      <c r="BU1138" s="354" t="s">
        <v>100</v>
      </c>
      <c r="BV1138" s="354">
        <v>164.41</v>
      </c>
      <c r="BW1138" s="354">
        <v>130.99</v>
      </c>
      <c r="BX1138" s="354">
        <v>27</v>
      </c>
      <c r="BY1138" s="354">
        <v>27.36</v>
      </c>
      <c r="BZ1138" s="354">
        <v>0</v>
      </c>
      <c r="CA1138" s="354">
        <v>0</v>
      </c>
      <c r="CB1138" s="354">
        <v>0.10463588487797194</v>
      </c>
      <c r="CC1138" s="354">
        <v>-0.54943625503748006</v>
      </c>
      <c r="CD1138" s="354">
        <v>0</v>
      </c>
      <c r="CE1138" s="354">
        <v>8.6999999999999993</v>
      </c>
      <c r="CF1138" s="354">
        <v>8.1199999999999992</v>
      </c>
      <c r="CG1138" s="354">
        <v>7.55</v>
      </c>
      <c r="CH1138" s="353" t="s">
        <v>100</v>
      </c>
      <c r="CI1138" s="353">
        <v>912.03</v>
      </c>
    </row>
    <row r="1139" spans="1:87" ht="13.5" thickBot="1">
      <c r="A1139" s="353" t="s">
        <v>2503</v>
      </c>
      <c r="B1139" s="353" t="s">
        <v>2504</v>
      </c>
      <c r="C1139" s="353" t="s">
        <v>108</v>
      </c>
      <c r="D1139" s="353" t="s">
        <v>123</v>
      </c>
      <c r="E1139" s="353" t="s">
        <v>802</v>
      </c>
      <c r="F1139" s="353" t="s">
        <v>105</v>
      </c>
      <c r="G1139" s="353">
        <v>12</v>
      </c>
      <c r="H1139" s="353">
        <v>202112</v>
      </c>
      <c r="I1139" s="353">
        <v>20221020</v>
      </c>
      <c r="J1139" s="353">
        <v>20230119</v>
      </c>
      <c r="K1139" s="354">
        <v>3094.54</v>
      </c>
      <c r="L1139" s="354">
        <v>32.57</v>
      </c>
      <c r="M1139" s="354">
        <v>95</v>
      </c>
      <c r="N1139" s="354">
        <v>1.21</v>
      </c>
      <c r="O1139" s="354">
        <v>0.76</v>
      </c>
      <c r="P1139" s="354">
        <v>0.78</v>
      </c>
      <c r="Q1139" s="354">
        <v>0.74</v>
      </c>
      <c r="R1139" s="354">
        <v>1.32</v>
      </c>
      <c r="S1139" s="354">
        <v>1.39</v>
      </c>
      <c r="T1139" s="354">
        <v>0.19</v>
      </c>
      <c r="U1139" s="354">
        <v>3.09</v>
      </c>
      <c r="V1139" s="354">
        <v>3.51</v>
      </c>
      <c r="W1139" s="354">
        <v>2.99</v>
      </c>
      <c r="X1139" s="354">
        <v>3.02</v>
      </c>
      <c r="Y1139" s="374">
        <f t="shared" si="38"/>
        <v>-0.14814814814814803</v>
      </c>
      <c r="Z1139" s="374">
        <f t="shared" si="39"/>
        <v>1.0033444816053505E-2</v>
      </c>
      <c r="AA1139" s="354">
        <v>8.51</v>
      </c>
      <c r="AB1139" s="354"/>
      <c r="AC1139" s="354">
        <v>10.54</v>
      </c>
      <c r="AD1139" s="354">
        <v>10.88</v>
      </c>
      <c r="AE1139" s="354">
        <v>10.79</v>
      </c>
      <c r="AF1139" s="354"/>
      <c r="AG1139" s="354">
        <v>8.1192085140397037</v>
      </c>
      <c r="AH1139" s="354">
        <v>3.1441517131965071</v>
      </c>
      <c r="AI1139" s="354">
        <v>3.5524529193930725</v>
      </c>
      <c r="AJ1139" s="354">
        <v>3.4995601294426559</v>
      </c>
      <c r="AK1139" s="354">
        <v>8.8445929370312459</v>
      </c>
      <c r="AL1139" s="354">
        <v>8.68</v>
      </c>
      <c r="AM1139" s="354">
        <v>1.1299999999999999</v>
      </c>
      <c r="AN1139" s="354">
        <v>3.76</v>
      </c>
      <c r="AO1139" s="354">
        <v>4.1194660122464146</v>
      </c>
      <c r="AP1139" s="354">
        <v>6.6652208420408527</v>
      </c>
      <c r="AQ1139" s="354">
        <v>9.4151292863981375</v>
      </c>
      <c r="AR1139" s="354">
        <v>9.5574307292314078</v>
      </c>
      <c r="AS1139" s="354">
        <v>36.271414623158009</v>
      </c>
      <c r="AT1139" s="354">
        <v>28.79</v>
      </c>
      <c r="AU1139" s="354">
        <v>22.09</v>
      </c>
      <c r="AV1139" s="354">
        <v>14.61</v>
      </c>
      <c r="AW1139" s="354">
        <v>804.59</v>
      </c>
      <c r="AX1139" s="354">
        <v>785.38</v>
      </c>
      <c r="AY1139" s="374">
        <v>0.20535910847574745</v>
      </c>
      <c r="AZ1139" s="374">
        <v>4.6318702258454705</v>
      </c>
      <c r="BA1139" s="374">
        <v>0</v>
      </c>
      <c r="BB1139" s="374">
        <v>3.8443301136986001</v>
      </c>
      <c r="BC1139" s="374">
        <v>0</v>
      </c>
      <c r="BD1139" s="354">
        <v>10.57</v>
      </c>
      <c r="BE1139" s="374">
        <v>0</v>
      </c>
      <c r="BF1139" s="374">
        <v>1.3678044234617229E-2</v>
      </c>
      <c r="BG1139" s="354">
        <v>7.95</v>
      </c>
      <c r="BH1139" s="354">
        <v>6.6</v>
      </c>
      <c r="BI1139" s="354">
        <v>1.37</v>
      </c>
      <c r="BJ1139" s="354">
        <v>1.3</v>
      </c>
      <c r="BK1139" s="374">
        <v>-1.4889089637661805E-2</v>
      </c>
      <c r="BL1139" s="374">
        <v>-6.5145253824870752E-3</v>
      </c>
      <c r="BM1139" s="354">
        <v>4.05</v>
      </c>
      <c r="BN1139" s="354">
        <v>2.62</v>
      </c>
      <c r="BO1139" s="374">
        <v>0.41982706955893673</v>
      </c>
      <c r="BP1139" s="374">
        <v>0.10006848227869214</v>
      </c>
      <c r="BQ1139" s="374">
        <v>0.11138001685049828</v>
      </c>
      <c r="BR1139" s="354">
        <v>483.37</v>
      </c>
      <c r="BS1139" s="354">
        <v>498.59</v>
      </c>
      <c r="BT1139" s="354">
        <v>355.11</v>
      </c>
      <c r="BU1139" s="354">
        <v>888.57</v>
      </c>
      <c r="BV1139" s="354">
        <v>339.89</v>
      </c>
      <c r="BW1139" s="354">
        <v>463.19</v>
      </c>
      <c r="BX1139" s="354">
        <v>35.82</v>
      </c>
      <c r="BY1139" s="354">
        <v>35.82</v>
      </c>
      <c r="BZ1139" s="354">
        <v>2.789499129762135</v>
      </c>
      <c r="CA1139" s="354">
        <v>25.39</v>
      </c>
      <c r="CB1139" s="354">
        <v>0.87347376991406855</v>
      </c>
      <c r="CC1139" s="354">
        <v>0.40389788087518536</v>
      </c>
      <c r="CD1139" s="354">
        <v>0.34</v>
      </c>
      <c r="CE1139" s="354">
        <v>0.86</v>
      </c>
      <c r="CF1139" s="354">
        <v>0.84</v>
      </c>
      <c r="CG1139" s="354">
        <v>0.02</v>
      </c>
      <c r="CH1139" s="353" t="s">
        <v>100</v>
      </c>
      <c r="CI1139" s="355">
        <v>2886.31</v>
      </c>
    </row>
    <row r="1140" spans="1:87" ht="13.5" thickBot="1">
      <c r="A1140" s="353" t="s">
        <v>2505</v>
      </c>
      <c r="B1140" s="353" t="s">
        <v>2506</v>
      </c>
      <c r="C1140" s="353" t="s">
        <v>108</v>
      </c>
      <c r="D1140" s="353" t="s">
        <v>143</v>
      </c>
      <c r="E1140" s="353" t="s">
        <v>1647</v>
      </c>
      <c r="F1140" s="353" t="s">
        <v>105</v>
      </c>
      <c r="G1140" s="353">
        <v>12</v>
      </c>
      <c r="H1140" s="353">
        <v>202112</v>
      </c>
      <c r="I1140" s="353">
        <v>20221026</v>
      </c>
      <c r="J1140" s="353">
        <v>20230208</v>
      </c>
      <c r="K1140" s="354">
        <v>5528.65</v>
      </c>
      <c r="L1140" s="354">
        <v>23.38</v>
      </c>
      <c r="M1140" s="354">
        <v>236</v>
      </c>
      <c r="N1140" s="354">
        <v>0.95</v>
      </c>
      <c r="O1140" s="354">
        <v>0.87</v>
      </c>
      <c r="P1140" s="354">
        <v>0.22</v>
      </c>
      <c r="Q1140" s="354"/>
      <c r="R1140" s="354">
        <v>25.29</v>
      </c>
      <c r="S1140" s="354">
        <v>37.5</v>
      </c>
      <c r="T1140" s="354">
        <v>46.08</v>
      </c>
      <c r="U1140" s="354">
        <v>4.37</v>
      </c>
      <c r="V1140" s="354">
        <v>2.17</v>
      </c>
      <c r="W1140" s="354">
        <v>4.09</v>
      </c>
      <c r="X1140" s="354">
        <v>1.98</v>
      </c>
      <c r="Y1140" s="374">
        <f t="shared" si="38"/>
        <v>0.88479262672811054</v>
      </c>
      <c r="Z1140" s="374">
        <f t="shared" si="39"/>
        <v>-0.5158924205378973</v>
      </c>
      <c r="AA1140" s="354">
        <v>6.82</v>
      </c>
      <c r="AB1140" s="354">
        <v>5.93</v>
      </c>
      <c r="AC1140" s="354">
        <v>5.35</v>
      </c>
      <c r="AD1140" s="354">
        <v>5.72</v>
      </c>
      <c r="AE1140" s="354">
        <v>11.84</v>
      </c>
      <c r="AF1140" s="354">
        <v>0.96</v>
      </c>
      <c r="AG1140" s="354">
        <v>72.853176782263503</v>
      </c>
      <c r="AH1140" s="354">
        <v>3.9305161406612199</v>
      </c>
      <c r="AI1140" s="354">
        <v>3.3097766171052023</v>
      </c>
      <c r="AJ1140" s="354">
        <v>1.4509534329033908</v>
      </c>
      <c r="AK1140" s="354">
        <v>7.0790275932556295</v>
      </c>
      <c r="AL1140" s="354">
        <v>6.04</v>
      </c>
      <c r="AM1140" s="354">
        <v>2.02</v>
      </c>
      <c r="AN1140" s="354">
        <v>0.32</v>
      </c>
      <c r="AO1140" s="354">
        <v>0.48568726901679599</v>
      </c>
      <c r="AP1140" s="354">
        <v>4.8227993774628528</v>
      </c>
      <c r="AQ1140" s="354">
        <v>10.690709544477611</v>
      </c>
      <c r="AR1140" s="354">
        <v>24.386627212267939</v>
      </c>
      <c r="AS1140" s="354">
        <v>2.7423530447394566</v>
      </c>
      <c r="AT1140" s="354">
        <v>11.59</v>
      </c>
      <c r="AU1140" s="354">
        <v>10.59</v>
      </c>
      <c r="AV1140" s="354">
        <v>22.21</v>
      </c>
      <c r="AW1140" s="354">
        <v>14777.46</v>
      </c>
      <c r="AX1140" s="354"/>
      <c r="AY1140" s="374">
        <v>0.2220955166602836</v>
      </c>
      <c r="AZ1140" s="374">
        <v>-0.67284738858342918</v>
      </c>
      <c r="BA1140" s="374">
        <v>-0.13973185368059546</v>
      </c>
      <c r="BB1140" s="374">
        <v>-0.66666666666666663</v>
      </c>
      <c r="BC1140" s="374">
        <v>-0.13973185368059546</v>
      </c>
      <c r="BD1140" s="354">
        <v>38.44</v>
      </c>
      <c r="BE1140" s="374">
        <v>0.20230770288711655</v>
      </c>
      <c r="BF1140" s="374">
        <v>0.11297937402876911</v>
      </c>
      <c r="BG1140" s="354">
        <v>17.52</v>
      </c>
      <c r="BH1140" s="354">
        <v>10.38</v>
      </c>
      <c r="BI1140" s="354">
        <v>11.54</v>
      </c>
      <c r="BJ1140" s="354">
        <v>7.14</v>
      </c>
      <c r="BK1140" s="374">
        <v>-0.56161590319880139</v>
      </c>
      <c r="BL1140" s="374">
        <v>-2.5514648314613399E-2</v>
      </c>
      <c r="BM1140" s="354">
        <v>0</v>
      </c>
      <c r="BN1140" s="354">
        <v>0</v>
      </c>
      <c r="BO1140" s="374">
        <v>0</v>
      </c>
      <c r="BP1140" s="374">
        <v>0.16775570382676996</v>
      </c>
      <c r="BQ1140" s="374">
        <v>6.1927163162756753E-2</v>
      </c>
      <c r="BR1140" s="354">
        <v>238.18</v>
      </c>
      <c r="BS1140" s="354">
        <v>623.92999999999995</v>
      </c>
      <c r="BT1140" s="354">
        <v>943.13</v>
      </c>
      <c r="BU1140" s="354">
        <v>3191.16</v>
      </c>
      <c r="BV1140" s="354">
        <v>31</v>
      </c>
      <c r="BW1140" s="354">
        <v>-67.28</v>
      </c>
      <c r="BX1140" s="354">
        <v>5.4</v>
      </c>
      <c r="BY1140" s="354">
        <v>6.08</v>
      </c>
      <c r="BZ1140" s="354">
        <v>8.9499579564798299</v>
      </c>
      <c r="CA1140" s="354">
        <v>53.74</v>
      </c>
      <c r="CB1140" s="354">
        <v>0.69817762108916692</v>
      </c>
      <c r="CC1140" s="354">
        <v>1.6293041536185828</v>
      </c>
      <c r="CD1140" s="354">
        <v>1.1599999999999999</v>
      </c>
      <c r="CE1140" s="354">
        <v>1.55</v>
      </c>
      <c r="CF1140" s="354">
        <v>0.72</v>
      </c>
      <c r="CG1140" s="354">
        <v>0.28999999999999998</v>
      </c>
      <c r="CH1140" s="353" t="s">
        <v>100</v>
      </c>
      <c r="CI1140" s="355">
        <v>2588.9299999999998</v>
      </c>
    </row>
    <row r="1141" spans="1:87" ht="13.5" thickBot="1">
      <c r="A1141" s="353" t="s">
        <v>2507</v>
      </c>
      <c r="B1141" s="353" t="s">
        <v>2508</v>
      </c>
      <c r="C1141" s="353" t="s">
        <v>96</v>
      </c>
      <c r="D1141" s="353" t="s">
        <v>197</v>
      </c>
      <c r="E1141" s="353" t="s">
        <v>283</v>
      </c>
      <c r="F1141" s="353" t="s">
        <v>99</v>
      </c>
      <c r="G1141" s="353">
        <v>12</v>
      </c>
      <c r="H1141" s="353">
        <v>202112</v>
      </c>
      <c r="I1141" s="353">
        <v>20221019</v>
      </c>
      <c r="J1141" s="353">
        <v>20230119</v>
      </c>
      <c r="K1141" s="354">
        <v>30264.48</v>
      </c>
      <c r="L1141" s="354">
        <v>128.77000000000001</v>
      </c>
      <c r="M1141" s="354">
        <v>235</v>
      </c>
      <c r="N1141" s="354">
        <v>1.18</v>
      </c>
      <c r="O1141" s="354">
        <v>1.67</v>
      </c>
      <c r="P1141" s="354">
        <v>1.1399999999999999</v>
      </c>
      <c r="Q1141" s="354">
        <v>1.37</v>
      </c>
      <c r="R1141" s="354">
        <v>-0.6</v>
      </c>
      <c r="S1141" s="354">
        <v>3.43</v>
      </c>
      <c r="T1141" s="354">
        <v>7.76</v>
      </c>
      <c r="U1141" s="354">
        <v>6.1</v>
      </c>
      <c r="V1141" s="354">
        <v>6.7</v>
      </c>
      <c r="W1141" s="354">
        <v>5.99</v>
      </c>
      <c r="X1141" s="354">
        <v>6.83</v>
      </c>
      <c r="Y1141" s="374">
        <f t="shared" si="38"/>
        <v>-0.10597014925373138</v>
      </c>
      <c r="Z1141" s="374">
        <f t="shared" si="39"/>
        <v>0.1402337228714523</v>
      </c>
      <c r="AA1141" s="354">
        <v>2.2599999999999998</v>
      </c>
      <c r="AB1141" s="354">
        <v>3.94</v>
      </c>
      <c r="AC1141" s="354">
        <v>21.11</v>
      </c>
      <c r="AD1141" s="354">
        <v>21.51</v>
      </c>
      <c r="AE1141" s="354">
        <v>18.850000000000001</v>
      </c>
      <c r="AF1141" s="354">
        <v>5.46</v>
      </c>
      <c r="AG1141" s="354">
        <v>74.976645435244166</v>
      </c>
      <c r="AH1141" s="354">
        <v>4.5605095541401273</v>
      </c>
      <c r="AI1141" s="354">
        <v>3.5329087048832273</v>
      </c>
      <c r="AJ1141" s="354">
        <v>1.3290870488322717</v>
      </c>
      <c r="AK1141" s="354">
        <v>35.712782451923076</v>
      </c>
      <c r="AL1141" s="354">
        <v>14.02</v>
      </c>
      <c r="AM1141" s="354">
        <v>4.93</v>
      </c>
      <c r="AN1141" s="354">
        <v>1.71</v>
      </c>
      <c r="AO1141" s="354">
        <v>2.0549943365237584</v>
      </c>
      <c r="AP1141" s="354">
        <v>17.751974070450096</v>
      </c>
      <c r="AQ1141" s="354">
        <v>43.611820913461536</v>
      </c>
      <c r="AR1141" s="354">
        <v>115.92662939297124</v>
      </c>
      <c r="AS1141" s="354">
        <v>4.6242038216560513</v>
      </c>
      <c r="AT1141" s="354">
        <v>26.14</v>
      </c>
      <c r="AU1141" s="354">
        <v>2.6</v>
      </c>
      <c r="AV1141" s="354">
        <v>21.45</v>
      </c>
      <c r="AW1141" s="354">
        <v>16802</v>
      </c>
      <c r="AX1141" s="354">
        <v>17530.89</v>
      </c>
      <c r="AY1141" s="374">
        <v>0.21454387740349865</v>
      </c>
      <c r="AZ1141" s="374">
        <v>0.35882908404154862</v>
      </c>
      <c r="BA1141" s="374">
        <v>-5.2042529378847228E-2</v>
      </c>
      <c r="BB1141" s="374">
        <v>0.35947608682508053</v>
      </c>
      <c r="BC1141" s="374">
        <v>-5.2042529378847228E-2</v>
      </c>
      <c r="BD1141" s="354">
        <v>23</v>
      </c>
      <c r="BE1141" s="374">
        <v>9.7039267344122437E-2</v>
      </c>
      <c r="BF1141" s="374">
        <v>5.800388852883992E-2</v>
      </c>
      <c r="BG1141" s="354">
        <v>11.18</v>
      </c>
      <c r="BH1141" s="354">
        <v>13.81</v>
      </c>
      <c r="BI1141" s="354">
        <v>6.76</v>
      </c>
      <c r="BJ1141" s="354">
        <v>7.96</v>
      </c>
      <c r="BK1141" s="374">
        <v>-0.62379807692307687</v>
      </c>
      <c r="BL1141" s="374">
        <v>-2.9393441694512093E-2</v>
      </c>
      <c r="BM1141" s="354">
        <v>1.93</v>
      </c>
      <c r="BN1141" s="354">
        <v>1.7</v>
      </c>
      <c r="BO1141" s="374">
        <v>0.53064245810055866</v>
      </c>
      <c r="BP1141" s="374">
        <v>3.6145752192598295E-2</v>
      </c>
      <c r="BQ1141" s="374">
        <v>1.0534097240487214E-2</v>
      </c>
      <c r="BR1141" s="354">
        <v>1936</v>
      </c>
      <c r="BS1141" s="354">
        <v>2497</v>
      </c>
      <c r="BT1141" s="354">
        <v>2180</v>
      </c>
      <c r="BU1141" s="354">
        <v>6572</v>
      </c>
      <c r="BV1141" s="354">
        <v>1439</v>
      </c>
      <c r="BW1141" s="354">
        <v>35.880000000000003</v>
      </c>
      <c r="BX1141" s="354">
        <v>6.08</v>
      </c>
      <c r="BY1141" s="354">
        <v>8.1999999999999993</v>
      </c>
      <c r="BZ1141" s="354">
        <v>10.743055555555555</v>
      </c>
      <c r="CA1141" s="354">
        <v>51.32</v>
      </c>
      <c r="CB1141" s="354">
        <v>0.70557791834387584</v>
      </c>
      <c r="CC1141" s="354">
        <v>3.2152641878669277</v>
      </c>
      <c r="CD1141" s="354">
        <v>1.05</v>
      </c>
      <c r="CE1141" s="354">
        <v>1.52</v>
      </c>
      <c r="CF1141" s="354">
        <v>0.97</v>
      </c>
      <c r="CG1141" s="354">
        <v>0.3</v>
      </c>
      <c r="CH1141" s="353" t="s">
        <v>100</v>
      </c>
      <c r="CI1141" s="355">
        <v>6411</v>
      </c>
    </row>
    <row r="1142" spans="1:87" ht="13.5" thickBot="1">
      <c r="A1142" s="353" t="s">
        <v>2509</v>
      </c>
      <c r="B1142" s="353" t="s">
        <v>2509</v>
      </c>
      <c r="C1142" s="353" t="s">
        <v>96</v>
      </c>
      <c r="D1142" s="353" t="s">
        <v>208</v>
      </c>
      <c r="E1142" s="353" t="s">
        <v>209</v>
      </c>
      <c r="F1142" s="353" t="s">
        <v>99</v>
      </c>
      <c r="G1142" s="353">
        <v>12</v>
      </c>
      <c r="H1142" s="353">
        <v>202112</v>
      </c>
      <c r="I1142" s="353">
        <v>20221104</v>
      </c>
      <c r="J1142" s="353">
        <v>20230217</v>
      </c>
      <c r="K1142" s="354">
        <v>21618.31</v>
      </c>
      <c r="L1142" s="354">
        <v>29.36</v>
      </c>
      <c r="M1142" s="354">
        <v>736</v>
      </c>
      <c r="N1142" s="354">
        <v>0.8</v>
      </c>
      <c r="O1142" s="354">
        <v>0.41</v>
      </c>
      <c r="P1142" s="354">
        <v>0.28000000000000003</v>
      </c>
      <c r="Q1142" s="354">
        <v>0.43</v>
      </c>
      <c r="R1142" s="354">
        <v>0</v>
      </c>
      <c r="S1142" s="354">
        <v>3.45</v>
      </c>
      <c r="T1142" s="354">
        <v>-5.18</v>
      </c>
      <c r="U1142" s="354">
        <v>1.34</v>
      </c>
      <c r="V1142" s="354">
        <v>1.1299999999999999</v>
      </c>
      <c r="W1142" s="354">
        <v>1.39</v>
      </c>
      <c r="X1142" s="354">
        <v>1.6</v>
      </c>
      <c r="Y1142" s="374">
        <f t="shared" si="38"/>
        <v>0.23008849557522137</v>
      </c>
      <c r="Z1142" s="374">
        <f t="shared" si="39"/>
        <v>0.15107913669064765</v>
      </c>
      <c r="AA1142" s="354">
        <v>-14.53</v>
      </c>
      <c r="AB1142" s="354"/>
      <c r="AC1142" s="354">
        <v>21.91</v>
      </c>
      <c r="AD1142" s="354">
        <v>21.12</v>
      </c>
      <c r="AE1142" s="354">
        <v>18.39</v>
      </c>
      <c r="AF1142" s="354"/>
      <c r="AG1142" s="354">
        <v>9.6394280723724517</v>
      </c>
      <c r="AH1142" s="354">
        <v>0.95076788088779984</v>
      </c>
      <c r="AI1142" s="354">
        <v>2.448906413201005</v>
      </c>
      <c r="AJ1142" s="354">
        <v>-0.30560396171393567</v>
      </c>
      <c r="AK1142" s="354">
        <v>11.895105440931779</v>
      </c>
      <c r="AL1142" s="354">
        <v>11.73</v>
      </c>
      <c r="AM1142" s="354">
        <v>1.56</v>
      </c>
      <c r="AN1142" s="354">
        <v>3.05</v>
      </c>
      <c r="AO1142" s="354">
        <v>4.9168486839509651</v>
      </c>
      <c r="AP1142" s="354">
        <v>13.695005930141289</v>
      </c>
      <c r="AQ1142" s="354">
        <v>19.353785418746533</v>
      </c>
      <c r="AR1142" s="354">
        <v>-155.08833382222221</v>
      </c>
      <c r="AS1142" s="354">
        <v>0.41154666844143339</v>
      </c>
      <c r="AT1142" s="354">
        <v>18.86</v>
      </c>
      <c r="AU1142" s="354">
        <v>-5.04</v>
      </c>
      <c r="AV1142" s="354">
        <v>-23.98</v>
      </c>
      <c r="AW1142" s="354">
        <v>5783</v>
      </c>
      <c r="AX1142" s="354">
        <v>6724.85</v>
      </c>
      <c r="AY1142" s="374">
        <v>-0.23977915078217432</v>
      </c>
      <c r="AZ1142" s="374">
        <v>-2.0074880871341048</v>
      </c>
      <c r="BA1142" s="374">
        <v>-0.49197288619336427</v>
      </c>
      <c r="BB1142" s="374">
        <v>-2.0104712041884816</v>
      </c>
      <c r="BC1142" s="374">
        <v>-0.49197288619336427</v>
      </c>
      <c r="BD1142" s="354">
        <v>7.19</v>
      </c>
      <c r="BE1142" s="374">
        <v>3.9515016293338812E-2</v>
      </c>
      <c r="BF1142" s="374">
        <v>1.888676038097294E-2</v>
      </c>
      <c r="BG1142" s="354">
        <v>3.91</v>
      </c>
      <c r="BH1142" s="354">
        <v>4.93</v>
      </c>
      <c r="BI1142" s="354">
        <v>2.81</v>
      </c>
      <c r="BJ1142" s="354">
        <v>3.53</v>
      </c>
      <c r="BK1142" s="374">
        <v>-1.124792013311148</v>
      </c>
      <c r="BL1142" s="374">
        <v>-0.28575454417359447</v>
      </c>
      <c r="BM1142" s="354">
        <v>3.07</v>
      </c>
      <c r="BN1142" s="354">
        <v>5.3</v>
      </c>
      <c r="BO1142" s="374">
        <v>0.92030875000000001</v>
      </c>
      <c r="BP1142" s="374">
        <v>3.2638787534768274E-2</v>
      </c>
      <c r="BQ1142" s="374">
        <v>-1.0491038850461232E-2</v>
      </c>
      <c r="BR1142" s="354">
        <v>1439</v>
      </c>
      <c r="BS1142" s="354">
        <v>2560</v>
      </c>
      <c r="BT1142" s="354">
        <v>1927</v>
      </c>
      <c r="BU1142" s="354">
        <v>10666</v>
      </c>
      <c r="BV1142" s="354">
        <v>-1480</v>
      </c>
      <c r="BW1142" s="354">
        <v>-200.75</v>
      </c>
      <c r="BX1142" s="354">
        <v>9.86</v>
      </c>
      <c r="BY1142" s="354">
        <v>14.02</v>
      </c>
      <c r="BZ1142" s="354">
        <v>2.8638297872340424</v>
      </c>
      <c r="CA1142" s="354">
        <v>48.31</v>
      </c>
      <c r="CB1142" s="354">
        <v>0.6285515543902831</v>
      </c>
      <c r="CC1142" s="354">
        <v>5.2778649921507066</v>
      </c>
      <c r="CD1142" s="354">
        <v>0.93</v>
      </c>
      <c r="CE1142" s="354">
        <v>0.82</v>
      </c>
      <c r="CF1142" s="354">
        <v>2.02</v>
      </c>
      <c r="CG1142" s="354">
        <v>1.74</v>
      </c>
      <c r="CH1142" s="353" t="s">
        <v>100</v>
      </c>
      <c r="CI1142" s="355">
        <v>13723</v>
      </c>
    </row>
    <row r="1143" spans="1:87" ht="13.5" thickBot="1">
      <c r="A1143" s="353" t="s">
        <v>2510</v>
      </c>
      <c r="B1143" s="353" t="s">
        <v>2511</v>
      </c>
      <c r="C1143" s="353" t="s">
        <v>96</v>
      </c>
      <c r="D1143" s="353" t="s">
        <v>97</v>
      </c>
      <c r="E1143" s="353" t="s">
        <v>2262</v>
      </c>
      <c r="F1143" s="353" t="s">
        <v>105</v>
      </c>
      <c r="G1143" s="353">
        <v>12</v>
      </c>
      <c r="H1143" s="353">
        <v>202112</v>
      </c>
      <c r="I1143" s="353">
        <v>20221107</v>
      </c>
      <c r="J1143" s="353">
        <v>20230206</v>
      </c>
      <c r="K1143" s="354">
        <v>3392.99</v>
      </c>
      <c r="L1143" s="354">
        <v>33.33</v>
      </c>
      <c r="M1143" s="354">
        <v>101.8</v>
      </c>
      <c r="N1143" s="354">
        <v>0.99</v>
      </c>
      <c r="O1143" s="354">
        <v>0.28000000000000003</v>
      </c>
      <c r="P1143" s="354">
        <v>0.31</v>
      </c>
      <c r="Q1143" s="354">
        <v>0.62</v>
      </c>
      <c r="R1143" s="354">
        <v>11</v>
      </c>
      <c r="S1143" s="354">
        <v>0</v>
      </c>
      <c r="T1143" s="354">
        <v>25.57</v>
      </c>
      <c r="U1143" s="354">
        <v>0.93</v>
      </c>
      <c r="V1143" s="354">
        <v>2.15</v>
      </c>
      <c r="W1143" s="354">
        <v>1.61</v>
      </c>
      <c r="X1143" s="354">
        <v>1.84</v>
      </c>
      <c r="Y1143" s="374">
        <f t="shared" si="38"/>
        <v>-0.25116279069767433</v>
      </c>
      <c r="Z1143" s="374">
        <f t="shared" si="39"/>
        <v>0.14285714285714279</v>
      </c>
      <c r="AA1143" s="354">
        <v>8.7100000000000009</v>
      </c>
      <c r="AB1143" s="354">
        <v>27.36</v>
      </c>
      <c r="AC1143" s="354">
        <v>17.920000000000002</v>
      </c>
      <c r="AD1143" s="354">
        <v>20.7</v>
      </c>
      <c r="AE1143" s="354">
        <v>18.079999999999998</v>
      </c>
      <c r="AF1143" s="354">
        <v>0.76</v>
      </c>
      <c r="AG1143" s="354">
        <v>17.702044790652387</v>
      </c>
      <c r="AH1143" s="354">
        <v>0.71080817916260952</v>
      </c>
      <c r="AI1143" s="354">
        <v>3.7487828627069137</v>
      </c>
      <c r="AJ1143" s="354">
        <v>3.5832521908471282</v>
      </c>
      <c r="AK1143" s="354">
        <v>8.8535402597402584</v>
      </c>
      <c r="AL1143" s="354">
        <v>10.84</v>
      </c>
      <c r="AM1143" s="354">
        <v>14.85</v>
      </c>
      <c r="AN1143" s="354">
        <v>1.87</v>
      </c>
      <c r="AO1143" s="354">
        <v>1.9420313531353135</v>
      </c>
      <c r="AP1143" s="354">
        <v>13.527252873563221</v>
      </c>
      <c r="AQ1143" s="354">
        <v>9.1704233766233756</v>
      </c>
      <c r="AR1143" s="354">
        <v>9.5940570652173918</v>
      </c>
      <c r="AS1143" s="354">
        <v>4.9269717624148006</v>
      </c>
      <c r="AT1143" s="354">
        <v>2.2400000000000002</v>
      </c>
      <c r="AU1143" s="354">
        <v>-3.82</v>
      </c>
      <c r="AV1143" s="354">
        <v>4.41</v>
      </c>
      <c r="AW1143" s="354">
        <v>1917</v>
      </c>
      <c r="AX1143" s="354">
        <v>1765.52</v>
      </c>
      <c r="AY1143" s="374">
        <v>4.4117647058823532E-2</v>
      </c>
      <c r="AZ1143" s="374">
        <v>0.13953488372093023</v>
      </c>
      <c r="BA1143" s="374">
        <v>13.4375</v>
      </c>
      <c r="BB1143" s="374">
        <v>0.13559322033898319</v>
      </c>
      <c r="BC1143" s="374">
        <v>13.4375</v>
      </c>
      <c r="BD1143" s="354">
        <v>34.61</v>
      </c>
      <c r="BE1143" s="374">
        <v>0.15467980295566502</v>
      </c>
      <c r="BF1143" s="374">
        <v>4.0154015401540163E-2</v>
      </c>
      <c r="BG1143" s="354">
        <v>13.32</v>
      </c>
      <c r="BH1143" s="354">
        <v>11.71</v>
      </c>
      <c r="BI1143" s="354">
        <v>5.14</v>
      </c>
      <c r="BJ1143" s="354">
        <v>4.9800000000000004</v>
      </c>
      <c r="BK1143" s="374">
        <v>-4.4155844155844157E-2</v>
      </c>
      <c r="BL1143" s="374">
        <v>-9.3509350935093508E-3</v>
      </c>
      <c r="BM1143" s="354">
        <v>0</v>
      </c>
      <c r="BN1143" s="354">
        <v>0</v>
      </c>
      <c r="BO1143" s="374">
        <v>0</v>
      </c>
      <c r="BP1143" s="374">
        <v>2.1416335618035843E-2</v>
      </c>
      <c r="BQ1143" s="374">
        <v>0.10796180147174232</v>
      </c>
      <c r="BR1143" s="354">
        <v>218</v>
      </c>
      <c r="BS1143" s="354">
        <v>367</v>
      </c>
      <c r="BT1143" s="354">
        <v>333.54</v>
      </c>
      <c r="BU1143" s="354">
        <v>377</v>
      </c>
      <c r="BV1143" s="354">
        <v>147</v>
      </c>
      <c r="BW1143" s="354">
        <v>13.95</v>
      </c>
      <c r="BX1143" s="354">
        <v>4.0199999999999996</v>
      </c>
      <c r="BY1143" s="354">
        <v>5.49</v>
      </c>
      <c r="BZ1143" s="354">
        <v>9.235294117647058</v>
      </c>
      <c r="CA1143" s="354">
        <v>69.790000000000006</v>
      </c>
      <c r="CB1143" s="354">
        <v>0.87073707370737075</v>
      </c>
      <c r="CC1143" s="354">
        <v>0.46743295019157088</v>
      </c>
      <c r="CD1143" s="354">
        <v>2.31</v>
      </c>
      <c r="CE1143" s="354">
        <v>1.06</v>
      </c>
      <c r="CF1143" s="354">
        <v>1.05</v>
      </c>
      <c r="CG1143" s="354">
        <v>0.72</v>
      </c>
      <c r="CH1143" s="353" t="s">
        <v>100</v>
      </c>
      <c r="CI1143" s="353">
        <v>460</v>
      </c>
    </row>
    <row r="1144" spans="1:87" ht="13.5" thickBot="1">
      <c r="A1144" s="353" t="s">
        <v>2512</v>
      </c>
      <c r="B1144" s="353" t="s">
        <v>2513</v>
      </c>
      <c r="C1144" s="353" t="s">
        <v>96</v>
      </c>
      <c r="D1144" s="353" t="s">
        <v>129</v>
      </c>
      <c r="E1144" s="353" t="s">
        <v>156</v>
      </c>
      <c r="F1144" s="353" t="s">
        <v>105</v>
      </c>
      <c r="G1144" s="353">
        <v>12</v>
      </c>
      <c r="H1144" s="353">
        <v>202112</v>
      </c>
      <c r="I1144" s="353">
        <v>20221108</v>
      </c>
      <c r="J1144" s="353">
        <v>20230307</v>
      </c>
      <c r="K1144" s="354">
        <v>4260</v>
      </c>
      <c r="L1144" s="354">
        <v>31.64</v>
      </c>
      <c r="M1144" s="354">
        <v>135</v>
      </c>
      <c r="N1144" s="354">
        <v>0.84</v>
      </c>
      <c r="O1144" s="354">
        <v>0.66</v>
      </c>
      <c r="P1144" s="354">
        <v>0.73</v>
      </c>
      <c r="Q1144" s="354">
        <v>0.64</v>
      </c>
      <c r="R1144" s="354">
        <v>-15.15</v>
      </c>
      <c r="S1144" s="354">
        <v>-2.27</v>
      </c>
      <c r="T1144" s="354">
        <v>-7.93</v>
      </c>
      <c r="U1144" s="354">
        <v>1.92</v>
      </c>
      <c r="V1144" s="354">
        <v>2.0099999999999998</v>
      </c>
      <c r="W1144" s="354">
        <v>2.09</v>
      </c>
      <c r="X1144" s="354">
        <v>2.8</v>
      </c>
      <c r="Y1144" s="374">
        <f t="shared" si="38"/>
        <v>3.9800995024875663E-2</v>
      </c>
      <c r="Z1144" s="374">
        <f t="shared" si="39"/>
        <v>0.33971291866028719</v>
      </c>
      <c r="AA1144" s="354">
        <v>-19.91</v>
      </c>
      <c r="AB1144" s="354"/>
      <c r="AC1144" s="354">
        <v>16.48</v>
      </c>
      <c r="AD1144" s="354">
        <v>15.11</v>
      </c>
      <c r="AE1144" s="354">
        <v>11.3</v>
      </c>
      <c r="AF1144" s="354"/>
      <c r="AG1144" s="354">
        <v>32.699108469539375</v>
      </c>
      <c r="AH1144" s="354">
        <v>-0.79717682020802383</v>
      </c>
      <c r="AI1144" s="354">
        <v>2.7986627043090637</v>
      </c>
      <c r="AJ1144" s="354">
        <v>1.8677563150074297</v>
      </c>
      <c r="AK1144" s="354">
        <v>11.258948765595964</v>
      </c>
      <c r="AL1144" s="354">
        <v>7.22</v>
      </c>
      <c r="AM1144" s="354">
        <v>0.93</v>
      </c>
      <c r="AN1144" s="354">
        <v>0.97</v>
      </c>
      <c r="AO1144" s="354">
        <v>1.7911857860177676</v>
      </c>
      <c r="AP1144" s="354">
        <v>24.294440677966101</v>
      </c>
      <c r="AQ1144" s="354">
        <v>20.927916113618263</v>
      </c>
      <c r="AR1144" s="354">
        <v>31.358575974542561</v>
      </c>
      <c r="AS1144" s="354">
        <v>3.4821693907875182</v>
      </c>
      <c r="AT1144" s="354">
        <v>34.19</v>
      </c>
      <c r="AU1144" s="354">
        <v>-2.83</v>
      </c>
      <c r="AV1144" s="354">
        <v>-18.260000000000002</v>
      </c>
      <c r="AW1144" s="354">
        <v>4138.7</v>
      </c>
      <c r="AX1144" s="354">
        <v>4495.91</v>
      </c>
      <c r="AY1144" s="374">
        <v>-0.18260818043568425</v>
      </c>
      <c r="AZ1144" s="374">
        <v>0.57626076260762604</v>
      </c>
      <c r="BA1144" s="374">
        <v>2.5563258232235704</v>
      </c>
      <c r="BB1144" s="374">
        <v>0.56302521008403361</v>
      </c>
      <c r="BC1144" s="374">
        <v>2.5563258232235704</v>
      </c>
      <c r="BD1144" s="354">
        <v>5.31</v>
      </c>
      <c r="BE1144" s="374">
        <v>9.7904269081500635E-3</v>
      </c>
      <c r="BF1144" s="374">
        <v>-1.4097830799752992E-2</v>
      </c>
      <c r="BG1144" s="354">
        <v>3.05</v>
      </c>
      <c r="BH1144" s="354">
        <v>5.63</v>
      </c>
      <c r="BI1144" s="354">
        <v>2.4700000000000002</v>
      </c>
      <c r="BJ1144" s="354">
        <v>4.47</v>
      </c>
      <c r="BK1144" s="374">
        <v>-0.33262543137775419</v>
      </c>
      <c r="BL1144" s="374">
        <v>-2.8468861472746687E-2</v>
      </c>
      <c r="BM1144" s="354">
        <v>3.29</v>
      </c>
      <c r="BN1144" s="354">
        <v>1.79</v>
      </c>
      <c r="BO1144" s="374">
        <v>-1.3046039142590866</v>
      </c>
      <c r="BP1144" s="374">
        <v>-2.5299169159251785E-2</v>
      </c>
      <c r="BQ1144" s="374">
        <v>5.9275033799029812E-2</v>
      </c>
      <c r="BR1144" s="354">
        <v>383.7</v>
      </c>
      <c r="BS1144" s="354">
        <v>692.1</v>
      </c>
      <c r="BT1144" s="354">
        <v>586</v>
      </c>
      <c r="BU1144" s="354">
        <v>2916.7</v>
      </c>
      <c r="BV1144" s="354">
        <v>-68.900000000000006</v>
      </c>
      <c r="BW1144" s="354">
        <v>57.63</v>
      </c>
      <c r="BX1144" s="354">
        <v>-1.93</v>
      </c>
      <c r="BY1144" s="354">
        <v>5.94</v>
      </c>
      <c r="BZ1144" s="354">
        <v>0.64972527472527475</v>
      </c>
      <c r="CA1144" s="354">
        <v>46.97</v>
      </c>
      <c r="CB1144" s="354">
        <v>0.56893467571997192</v>
      </c>
      <c r="CC1144" s="354">
        <v>11.224345146379044</v>
      </c>
      <c r="CD1144" s="354">
        <v>0.89</v>
      </c>
      <c r="CE1144" s="354">
        <v>2.5499999999999998</v>
      </c>
      <c r="CF1144" s="354">
        <v>1.79</v>
      </c>
      <c r="CG1144" s="354">
        <v>1.38</v>
      </c>
      <c r="CH1144" s="353" t="s">
        <v>100</v>
      </c>
      <c r="CI1144" s="355">
        <v>5151.7</v>
      </c>
    </row>
    <row r="1145" spans="1:87" ht="13.5" thickBot="1">
      <c r="A1145" s="353" t="s">
        <v>2514</v>
      </c>
      <c r="B1145" s="353" t="s">
        <v>2515</v>
      </c>
      <c r="C1145" s="353" t="s">
        <v>96</v>
      </c>
      <c r="D1145" s="353" t="s">
        <v>123</v>
      </c>
      <c r="E1145" s="353" t="s">
        <v>217</v>
      </c>
      <c r="F1145" s="353" t="s">
        <v>105</v>
      </c>
      <c r="G1145" s="353">
        <v>12</v>
      </c>
      <c r="H1145" s="353">
        <v>202112</v>
      </c>
      <c r="I1145" s="353">
        <v>20221108</v>
      </c>
      <c r="J1145" s="353">
        <v>20230213</v>
      </c>
      <c r="K1145" s="354">
        <v>5159.84</v>
      </c>
      <c r="L1145" s="354">
        <v>139.84</v>
      </c>
      <c r="M1145" s="354">
        <v>37</v>
      </c>
      <c r="N1145" s="354">
        <v>1.21</v>
      </c>
      <c r="O1145" s="354">
        <v>3</v>
      </c>
      <c r="P1145" s="354">
        <v>3.01</v>
      </c>
      <c r="Q1145" s="354">
        <v>2.92</v>
      </c>
      <c r="R1145" s="354">
        <v>0.67</v>
      </c>
      <c r="S1145" s="354">
        <v>-5.3</v>
      </c>
      <c r="T1145" s="354">
        <v>-9.14</v>
      </c>
      <c r="U1145" s="354">
        <v>10.93</v>
      </c>
      <c r="V1145" s="354">
        <v>11.85</v>
      </c>
      <c r="W1145" s="354">
        <v>10.98</v>
      </c>
      <c r="X1145" s="354">
        <v>13.19</v>
      </c>
      <c r="Y1145" s="374">
        <f t="shared" si="38"/>
        <v>-7.3417721518987289E-2</v>
      </c>
      <c r="Z1145" s="374">
        <f t="shared" si="39"/>
        <v>0.20127504553734044</v>
      </c>
      <c r="AA1145" s="354">
        <v>15.96</v>
      </c>
      <c r="AB1145" s="354"/>
      <c r="AC1145" s="354">
        <v>12.79</v>
      </c>
      <c r="AD1145" s="354">
        <v>12.74</v>
      </c>
      <c r="AE1145" s="354">
        <v>10.6</v>
      </c>
      <c r="AF1145" s="354"/>
      <c r="AG1145" s="354">
        <v>73.649527218334313</v>
      </c>
      <c r="AH1145" s="354">
        <v>7.3732838292643841</v>
      </c>
      <c r="AI1145" s="354">
        <v>24.93298253111811</v>
      </c>
      <c r="AJ1145" s="354">
        <v>23.957075698488168</v>
      </c>
      <c r="AK1145" s="354">
        <v>5.5199974502941265</v>
      </c>
      <c r="AL1145" s="354">
        <v>6.7</v>
      </c>
      <c r="AM1145" s="354">
        <v>3.23</v>
      </c>
      <c r="AN1145" s="354">
        <v>1.87</v>
      </c>
      <c r="AO1145" s="354">
        <v>2.4620179516779332</v>
      </c>
      <c r="AP1145" s="354">
        <v>14.930674558139126</v>
      </c>
      <c r="AQ1145" s="354">
        <v>7.2725538518235222</v>
      </c>
      <c r="AR1145" s="354">
        <v>7.5688059939458467</v>
      </c>
      <c r="AS1145" s="354">
        <v>77.354933490036856</v>
      </c>
      <c r="AT1145" s="354">
        <v>43.25</v>
      </c>
      <c r="AU1145" s="354">
        <v>11.42</v>
      </c>
      <c r="AV1145" s="354">
        <v>22.2</v>
      </c>
      <c r="AW1145" s="354">
        <v>2709.73</v>
      </c>
      <c r="AX1145" s="354">
        <v>2733.03</v>
      </c>
      <c r="AY1145" s="374">
        <v>0.22195350615839801</v>
      </c>
      <c r="AZ1145" s="374">
        <v>-3.3164665789664496E-2</v>
      </c>
      <c r="BA1145" s="374">
        <v>0</v>
      </c>
      <c r="BB1145" s="374">
        <v>-1.9791666666666617E-2</v>
      </c>
      <c r="BC1145" s="374">
        <v>0</v>
      </c>
      <c r="BD1145" s="354">
        <v>22.96</v>
      </c>
      <c r="BE1145" s="374">
        <v>0</v>
      </c>
      <c r="BF1145" s="374">
        <v>1.8583622598987357E-2</v>
      </c>
      <c r="BG1145" s="354">
        <v>22.92</v>
      </c>
      <c r="BH1145" s="354">
        <v>22.14</v>
      </c>
      <c r="BI1145" s="354">
        <v>2.72</v>
      </c>
      <c r="BJ1145" s="354">
        <v>2.66</v>
      </c>
      <c r="BK1145" s="374">
        <v>-3.9141199068821707E-2</v>
      </c>
      <c r="BL1145" s="374">
        <v>-1.3250686996766028E-2</v>
      </c>
      <c r="BM1145" s="354">
        <v>1.57</v>
      </c>
      <c r="BN1145" s="354">
        <v>1.21</v>
      </c>
      <c r="BO1145" s="374">
        <v>0.29837451682902177</v>
      </c>
      <c r="BP1145" s="374">
        <v>5.3573231339565389E-2</v>
      </c>
      <c r="BQ1145" s="374">
        <v>0.17406870375999539</v>
      </c>
      <c r="BR1145" s="354">
        <v>541.79</v>
      </c>
      <c r="BS1145" s="354">
        <v>903.92</v>
      </c>
      <c r="BT1145" s="354">
        <v>824.33</v>
      </c>
      <c r="BU1145" s="354" t="s">
        <v>100</v>
      </c>
      <c r="BV1145" s="354">
        <v>373.36</v>
      </c>
      <c r="BW1145" s="354">
        <v>-3.32</v>
      </c>
      <c r="BX1145" s="354">
        <v>10.01</v>
      </c>
      <c r="BY1145" s="354">
        <v>15.41</v>
      </c>
      <c r="BZ1145" s="354">
        <v>0</v>
      </c>
      <c r="CA1145" s="354">
        <v>0</v>
      </c>
      <c r="CB1145" s="354">
        <v>0.89230444092972661</v>
      </c>
      <c r="CC1145" s="354">
        <v>3.5980275717666519</v>
      </c>
      <c r="CD1145" s="354">
        <v>0</v>
      </c>
      <c r="CE1145" s="354">
        <v>0.48</v>
      </c>
      <c r="CF1145" s="354">
        <v>0.51</v>
      </c>
      <c r="CG1145" s="354">
        <v>0.04</v>
      </c>
      <c r="CH1145" s="353" t="s">
        <v>100</v>
      </c>
      <c r="CI1145" s="355">
        <v>2082.5100000000002</v>
      </c>
    </row>
    <row r="1146" spans="1:87" ht="13.5" thickBot="1">
      <c r="A1146" s="353" t="s">
        <v>2516</v>
      </c>
      <c r="B1146" s="353" t="s">
        <v>2517</v>
      </c>
      <c r="C1146" s="353" t="s">
        <v>96</v>
      </c>
      <c r="D1146" s="353" t="s">
        <v>123</v>
      </c>
      <c r="E1146" s="353" t="s">
        <v>180</v>
      </c>
      <c r="F1146" s="353" t="s">
        <v>99</v>
      </c>
      <c r="G1146" s="353">
        <v>12</v>
      </c>
      <c r="H1146" s="353">
        <v>202112</v>
      </c>
      <c r="I1146" s="353">
        <v>20221101</v>
      </c>
      <c r="J1146" s="353">
        <v>20230202</v>
      </c>
      <c r="K1146" s="354">
        <v>37107</v>
      </c>
      <c r="L1146" s="354">
        <v>99.75</v>
      </c>
      <c r="M1146" s="354">
        <v>372</v>
      </c>
      <c r="N1146" s="354">
        <v>1.42</v>
      </c>
      <c r="O1146" s="354">
        <v>2.21</v>
      </c>
      <c r="P1146" s="354">
        <v>2.61</v>
      </c>
      <c r="Q1146" s="354">
        <v>2.85</v>
      </c>
      <c r="R1146" s="354">
        <v>-3.62</v>
      </c>
      <c r="S1146" s="354">
        <v>-33.590000000000003</v>
      </c>
      <c r="T1146" s="354">
        <v>3.64</v>
      </c>
      <c r="U1146" s="354">
        <v>10.220000000000001</v>
      </c>
      <c r="V1146" s="354">
        <v>14.01</v>
      </c>
      <c r="W1146" s="354">
        <v>9.65</v>
      </c>
      <c r="X1146" s="354">
        <v>11.79</v>
      </c>
      <c r="Y1146" s="374">
        <f t="shared" si="38"/>
        <v>-0.31120628122769445</v>
      </c>
      <c r="Z1146" s="374">
        <f t="shared" si="39"/>
        <v>0.22176165803108794</v>
      </c>
      <c r="AA1146" s="354">
        <v>2.81</v>
      </c>
      <c r="AB1146" s="354"/>
      <c r="AC1146" s="354">
        <v>9.76</v>
      </c>
      <c r="AD1146" s="354">
        <v>10.34</v>
      </c>
      <c r="AE1146" s="354">
        <v>8.4600000000000009</v>
      </c>
      <c r="AF1146" s="354"/>
      <c r="AG1146" s="354">
        <v>168.64316239316238</v>
      </c>
      <c r="AH1146" s="354">
        <v>7.2115384615384609E-2</v>
      </c>
      <c r="AI1146" s="354">
        <v>24.340277777777779</v>
      </c>
      <c r="AJ1146" s="354">
        <v>24.340277777777779</v>
      </c>
      <c r="AK1146" s="354">
        <v>4.0209072753209698</v>
      </c>
      <c r="AL1146" s="354">
        <v>5.36</v>
      </c>
      <c r="AM1146" s="354">
        <v>2.16</v>
      </c>
      <c r="AN1146" s="354">
        <v>0.59</v>
      </c>
      <c r="AO1146" s="354">
        <v>0.58922280646183089</v>
      </c>
      <c r="AP1146" s="354">
        <v>23.354380414312619</v>
      </c>
      <c r="AQ1146" s="354">
        <v>4.0824676835290248</v>
      </c>
      <c r="AR1146" s="354">
        <v>4.0824676835290248</v>
      </c>
      <c r="AS1146" s="354">
        <v>67.534722222222229</v>
      </c>
      <c r="AT1146" s="354">
        <v>46.18</v>
      </c>
      <c r="AU1146" s="354">
        <v>0.99</v>
      </c>
      <c r="AV1146" s="354">
        <v>10.4</v>
      </c>
      <c r="AW1146" s="354">
        <v>59781</v>
      </c>
      <c r="AX1146" s="354">
        <v>61833.06</v>
      </c>
      <c r="AY1146" s="374">
        <v>0.2437360826188347</v>
      </c>
      <c r="AZ1146" s="374">
        <v>21.652406417112299</v>
      </c>
      <c r="BA1146" s="374">
        <v>0</v>
      </c>
      <c r="BB1146" s="374">
        <v>21.795367236660798</v>
      </c>
      <c r="BC1146" s="374">
        <v>0</v>
      </c>
      <c r="BD1146" s="354">
        <v>10.199999999999999</v>
      </c>
      <c r="BE1146" s="374">
        <v>5.03596481063881E-3</v>
      </c>
      <c r="BF1146" s="374">
        <v>3.9837345593399389E-5</v>
      </c>
      <c r="BG1146" s="354">
        <v>6.77</v>
      </c>
      <c r="BH1146" s="354">
        <v>6.51</v>
      </c>
      <c r="BI1146" s="354">
        <v>0.49</v>
      </c>
      <c r="BJ1146" s="354">
        <v>0.56000000000000005</v>
      </c>
      <c r="BK1146" s="374">
        <v>0</v>
      </c>
      <c r="BL1146" s="374">
        <v>0</v>
      </c>
      <c r="BM1146" s="354">
        <v>4.8099999999999996</v>
      </c>
      <c r="BN1146" s="354">
        <v>4.6399999999999997</v>
      </c>
      <c r="BO1146" s="374">
        <v>66.56</v>
      </c>
      <c r="BP1146" s="374">
        <v>7.3684872397450298E-4</v>
      </c>
      <c r="BQ1146" s="374">
        <v>0.24870008968813503</v>
      </c>
      <c r="BR1146" s="354">
        <v>9381</v>
      </c>
      <c r="BS1146" s="354">
        <v>10645</v>
      </c>
      <c r="BT1146" s="354">
        <v>7036</v>
      </c>
      <c r="BU1146" s="354">
        <v>18622</v>
      </c>
      <c r="BV1146" s="354">
        <v>7724</v>
      </c>
      <c r="BW1146" s="354">
        <v>2165.2399999999998</v>
      </c>
      <c r="BX1146" s="354">
        <v>0.52</v>
      </c>
      <c r="BY1146" s="354">
        <v>6.23</v>
      </c>
      <c r="BZ1146" s="354">
        <v>3.0079858030168589</v>
      </c>
      <c r="CA1146" s="354">
        <v>53.67</v>
      </c>
      <c r="CB1146" s="354">
        <v>0.97465164454464437</v>
      </c>
      <c r="CC1146" s="354">
        <v>0.35216572504708099</v>
      </c>
      <c r="CD1146" s="354">
        <v>1.1599999999999999</v>
      </c>
      <c r="CE1146" s="354">
        <v>7.0000000000000007E-2</v>
      </c>
      <c r="CF1146" s="354">
        <v>0.06</v>
      </c>
      <c r="CG1146" s="354">
        <v>0.06</v>
      </c>
      <c r="CH1146" s="353" t="s">
        <v>100</v>
      </c>
      <c r="CI1146" s="355">
        <v>62608</v>
      </c>
    </row>
    <row r="1147" spans="1:87" ht="13.5" thickBot="1">
      <c r="A1147" s="353" t="s">
        <v>2518</v>
      </c>
      <c r="B1147" s="353" t="s">
        <v>2519</v>
      </c>
      <c r="C1147" s="353" t="s">
        <v>96</v>
      </c>
      <c r="D1147" s="353" t="s">
        <v>123</v>
      </c>
      <c r="E1147" s="353" t="s">
        <v>344</v>
      </c>
      <c r="F1147" s="353" t="s">
        <v>99</v>
      </c>
      <c r="G1147" s="353">
        <v>12</v>
      </c>
      <c r="H1147" s="353">
        <v>202112</v>
      </c>
      <c r="I1147" s="353">
        <v>20221101</v>
      </c>
      <c r="J1147" s="353">
        <v>20230228</v>
      </c>
      <c r="K1147" s="354">
        <v>52482.5</v>
      </c>
      <c r="L1147" s="354">
        <v>298.81</v>
      </c>
      <c r="M1147" s="354">
        <v>176</v>
      </c>
      <c r="N1147" s="354">
        <v>0.38</v>
      </c>
      <c r="O1147" s="354">
        <v>4.05</v>
      </c>
      <c r="P1147" s="354">
        <v>3.99</v>
      </c>
      <c r="Q1147" s="354">
        <v>4.03</v>
      </c>
      <c r="R1147" s="354">
        <v>1.98</v>
      </c>
      <c r="S1147" s="354">
        <v>1.79</v>
      </c>
      <c r="T1147" s="354">
        <v>2.09</v>
      </c>
      <c r="U1147" s="354">
        <v>15.31</v>
      </c>
      <c r="V1147" s="354">
        <v>12.82</v>
      </c>
      <c r="W1147" s="354">
        <v>15.74</v>
      </c>
      <c r="X1147" s="354">
        <v>16.95</v>
      </c>
      <c r="Y1147" s="374">
        <f t="shared" si="38"/>
        <v>0.22776911076443063</v>
      </c>
      <c r="Z1147" s="374">
        <f t="shared" si="39"/>
        <v>7.6874205844980947E-2</v>
      </c>
      <c r="AA1147" s="354">
        <v>7.23</v>
      </c>
      <c r="AB1147" s="354">
        <v>7.64</v>
      </c>
      <c r="AC1147" s="354">
        <v>19.52</v>
      </c>
      <c r="AD1147" s="354">
        <v>18.989999999999998</v>
      </c>
      <c r="AE1147" s="354">
        <v>17.63</v>
      </c>
      <c r="AF1147" s="354">
        <v>2.4900000000000002</v>
      </c>
      <c r="AG1147" s="354">
        <v>22.922570928156183</v>
      </c>
      <c r="AH1147" s="354">
        <v>26.078113679021925</v>
      </c>
      <c r="AI1147" s="354">
        <v>26.034458561298017</v>
      </c>
      <c r="AJ1147" s="354">
        <v>22.317589269923495</v>
      </c>
      <c r="AK1147" s="354">
        <v>11.003493670725192</v>
      </c>
      <c r="AL1147" s="354">
        <v>19.62</v>
      </c>
      <c r="AM1147" s="354">
        <v>9.09</v>
      </c>
      <c r="AN1147" s="354">
        <v>13.06</v>
      </c>
      <c r="AO1147" s="354">
        <v>13.954918907389541</v>
      </c>
      <c r="AP1147" s="354">
        <v>9.3313814608849928</v>
      </c>
      <c r="AQ1147" s="354">
        <v>12.28689345308036</v>
      </c>
      <c r="AR1147" s="354">
        <v>14.333206628298212</v>
      </c>
      <c r="AS1147" s="354">
        <v>5.0420577009749943</v>
      </c>
      <c r="AT1147" s="354">
        <v>32.86</v>
      </c>
      <c r="AU1147" s="354">
        <v>7.56</v>
      </c>
      <c r="AV1147" s="354">
        <v>17.18</v>
      </c>
      <c r="AW1147" s="354">
        <v>3415.82</v>
      </c>
      <c r="AX1147" s="354">
        <v>4172.42</v>
      </c>
      <c r="AY1147" s="374">
        <v>0.17178192755709301</v>
      </c>
      <c r="AZ1147" s="374">
        <v>0.43917203858200593</v>
      </c>
      <c r="BA1147" s="374">
        <v>0.19090387272791695</v>
      </c>
      <c r="BB1147" s="374">
        <v>0.78102929629457862</v>
      </c>
      <c r="BC1147" s="374">
        <v>0.19090387272791695</v>
      </c>
      <c r="BD1147" s="354">
        <v>78.38</v>
      </c>
      <c r="BE1147" s="374">
        <v>0</v>
      </c>
      <c r="BF1147" s="374">
        <v>0.26193747951397406</v>
      </c>
      <c r="BG1147" s="354">
        <v>25.32</v>
      </c>
      <c r="BH1147" s="354">
        <v>14.34</v>
      </c>
      <c r="BI1147" s="354">
        <v>24.6</v>
      </c>
      <c r="BJ1147" s="354">
        <v>13.8</v>
      </c>
      <c r="BK1147" s="374">
        <v>-0.14276729752697442</v>
      </c>
      <c r="BL1147" s="374">
        <v>-0.16214888386751708</v>
      </c>
      <c r="BM1147" s="354">
        <v>2.68</v>
      </c>
      <c r="BN1147" s="354">
        <v>3.34</v>
      </c>
      <c r="BO1147" s="374">
        <v>0.81102491768849605</v>
      </c>
      <c r="BP1147" s="374">
        <v>9.1032616605654759E-2</v>
      </c>
      <c r="BQ1147" s="374">
        <v>7.7905502390908266E-2</v>
      </c>
      <c r="BR1147" s="354">
        <v>1692.85</v>
      </c>
      <c r="BS1147" s="354">
        <v>2406.2800000000002</v>
      </c>
      <c r="BT1147" s="354">
        <v>2666.69</v>
      </c>
      <c r="BU1147" s="354">
        <v>7475.28</v>
      </c>
      <c r="BV1147" s="354">
        <v>1953.26</v>
      </c>
      <c r="BW1147" s="354">
        <v>43.92</v>
      </c>
      <c r="BX1147" s="354">
        <v>110.91</v>
      </c>
      <c r="BY1147" s="354">
        <v>107.74</v>
      </c>
      <c r="BZ1147" s="354">
        <v>8.8425276213338257</v>
      </c>
      <c r="CA1147" s="354">
        <v>39.979999999999997</v>
      </c>
      <c r="CB1147" s="354">
        <v>0.42004450195175957</v>
      </c>
      <c r="CC1147" s="354">
        <v>0.97468843379368941</v>
      </c>
      <c r="CD1147" s="354">
        <v>1.17</v>
      </c>
      <c r="CE1147" s="354">
        <v>1.5</v>
      </c>
      <c r="CF1147" s="354">
        <v>1.52</v>
      </c>
      <c r="CG1147" s="354">
        <v>1.52</v>
      </c>
      <c r="CH1147" s="355">
        <v>4100</v>
      </c>
      <c r="CI1147" s="355">
        <v>5255.29</v>
      </c>
    </row>
    <row r="1148" spans="1:87" ht="13.5" thickBot="1">
      <c r="A1148" s="353" t="s">
        <v>2520</v>
      </c>
      <c r="B1148" s="353" t="s">
        <v>2521</v>
      </c>
      <c r="C1148" s="353" t="s">
        <v>96</v>
      </c>
      <c r="D1148" s="353" t="s">
        <v>97</v>
      </c>
      <c r="E1148" s="353" t="s">
        <v>98</v>
      </c>
      <c r="F1148" s="353" t="s">
        <v>99</v>
      </c>
      <c r="G1148" s="353">
        <v>12</v>
      </c>
      <c r="H1148" s="353">
        <v>202112</v>
      </c>
      <c r="I1148" s="353">
        <v>20221026</v>
      </c>
      <c r="J1148" s="353">
        <v>20230202</v>
      </c>
      <c r="K1148" s="354">
        <v>22774.639999999999</v>
      </c>
      <c r="L1148" s="354">
        <v>64.37</v>
      </c>
      <c r="M1148" s="354">
        <v>354</v>
      </c>
      <c r="N1148" s="354">
        <v>1.1299999999999999</v>
      </c>
      <c r="O1148" s="354">
        <v>0.76</v>
      </c>
      <c r="P1148" s="354">
        <v>0.84</v>
      </c>
      <c r="Q1148" s="354">
        <v>0.78</v>
      </c>
      <c r="R1148" s="354">
        <v>3.95</v>
      </c>
      <c r="S1148" s="354">
        <v>8.33</v>
      </c>
      <c r="T1148" s="354">
        <v>4.13</v>
      </c>
      <c r="U1148" s="354">
        <v>3.06</v>
      </c>
      <c r="V1148" s="354">
        <v>2.74</v>
      </c>
      <c r="W1148" s="354">
        <v>3.12</v>
      </c>
      <c r="X1148" s="354">
        <v>3.35</v>
      </c>
      <c r="Y1148" s="374">
        <f t="shared" si="38"/>
        <v>0.13868613138686126</v>
      </c>
      <c r="Z1148" s="374">
        <f t="shared" si="39"/>
        <v>7.3717948717948678E-2</v>
      </c>
      <c r="AA1148" s="354">
        <v>-3.13</v>
      </c>
      <c r="AB1148" s="354">
        <v>8.6999999999999993</v>
      </c>
      <c r="AC1148" s="354">
        <v>21.04</v>
      </c>
      <c r="AD1148" s="354">
        <v>20.62</v>
      </c>
      <c r="AE1148" s="354">
        <v>19.2</v>
      </c>
      <c r="AF1148" s="354">
        <v>2.37</v>
      </c>
      <c r="AG1148" s="354">
        <v>15.96875</v>
      </c>
      <c r="AH1148" s="354">
        <v>1.9552364864864864</v>
      </c>
      <c r="AI1148" s="354">
        <v>3.1351351351351351</v>
      </c>
      <c r="AJ1148" s="354">
        <v>2.9051238738738738</v>
      </c>
      <c r="AK1148" s="354">
        <v>20.362758620689657</v>
      </c>
      <c r="AL1148" s="354">
        <v>16.579999999999998</v>
      </c>
      <c r="AM1148" s="354">
        <v>2.42</v>
      </c>
      <c r="AN1148" s="354">
        <v>4.0199999999999996</v>
      </c>
      <c r="AO1148" s="354">
        <v>4.5009023113132702</v>
      </c>
      <c r="AP1148" s="354">
        <v>19.870460772104607</v>
      </c>
      <c r="AQ1148" s="354">
        <v>22.925258620689657</v>
      </c>
      <c r="AR1148" s="354">
        <v>24.740350809186936</v>
      </c>
      <c r="AS1148" s="354">
        <v>1.9856418918918921</v>
      </c>
      <c r="AT1148" s="354">
        <v>26.56</v>
      </c>
      <c r="AU1148" s="354">
        <v>-6.4</v>
      </c>
      <c r="AV1148" s="354">
        <v>13.38</v>
      </c>
      <c r="AW1148" s="354">
        <v>5254.7</v>
      </c>
      <c r="AX1148" s="354">
        <v>5791.63</v>
      </c>
      <c r="AY1148" s="374">
        <v>0.13384688417055066</v>
      </c>
      <c r="AZ1148" s="374">
        <v>-0.62288477034649481</v>
      </c>
      <c r="BA1148" s="374">
        <v>0.50685947348906191</v>
      </c>
      <c r="BB1148" s="374">
        <v>-0.64192139737991272</v>
      </c>
      <c r="BC1148" s="374">
        <v>0.50685947348906191</v>
      </c>
      <c r="BD1148" s="354">
        <v>11.69</v>
      </c>
      <c r="BE1148" s="374">
        <v>6.7634012480264641E-2</v>
      </c>
      <c r="BF1148" s="374">
        <v>5.6349798779696224E-2</v>
      </c>
      <c r="BG1148" s="354">
        <v>9.2899999999999991</v>
      </c>
      <c r="BH1148" s="354">
        <v>10.98</v>
      </c>
      <c r="BI1148" s="354">
        <v>6.85</v>
      </c>
      <c r="BJ1148" s="354">
        <v>8.0399999999999991</v>
      </c>
      <c r="BK1148" s="374">
        <v>-7.3365660919540235E-2</v>
      </c>
      <c r="BL1148" s="374">
        <v>-1.4403836321644541E-2</v>
      </c>
      <c r="BM1148" s="354">
        <v>0.43</v>
      </c>
      <c r="BN1148" s="354">
        <v>0.4</v>
      </c>
      <c r="BO1148" s="374">
        <v>0.1432051835853132</v>
      </c>
      <c r="BP1148" s="374">
        <v>3.0627137946216892E-2</v>
      </c>
      <c r="BQ1148" s="374">
        <v>4.5506326345142137E-2</v>
      </c>
      <c r="BR1148" s="354">
        <v>780.7</v>
      </c>
      <c r="BS1148" s="354">
        <v>1176.2</v>
      </c>
      <c r="BT1148" s="354">
        <v>1391.9</v>
      </c>
      <c r="BU1148" s="354">
        <v>1807.3</v>
      </c>
      <c r="BV1148" s="354">
        <v>608.4</v>
      </c>
      <c r="BW1148" s="354">
        <v>-62.29</v>
      </c>
      <c r="BX1148" s="354">
        <v>12.22</v>
      </c>
      <c r="BY1148" s="354">
        <v>19.54</v>
      </c>
      <c r="BZ1148" s="354">
        <v>21.941463414634143</v>
      </c>
      <c r="CA1148" s="354">
        <v>21.41</v>
      </c>
      <c r="CB1148" s="354">
        <v>0.40881892141872889</v>
      </c>
      <c r="CC1148" s="354">
        <v>2.221046077210461</v>
      </c>
      <c r="CD1148" s="354">
        <v>0.27</v>
      </c>
      <c r="CE1148" s="354">
        <v>0.94</v>
      </c>
      <c r="CF1148" s="354">
        <v>0.54</v>
      </c>
      <c r="CG1148" s="354">
        <v>0.28999999999999998</v>
      </c>
      <c r="CH1148" s="353" t="s">
        <v>100</v>
      </c>
      <c r="CI1148" s="355">
        <v>9517</v>
      </c>
    </row>
    <row r="1149" spans="1:87" ht="13.5" thickBot="1">
      <c r="A1149" s="353" t="s">
        <v>2522</v>
      </c>
      <c r="B1149" s="353" t="s">
        <v>2523</v>
      </c>
      <c r="C1149" s="353" t="s">
        <v>108</v>
      </c>
      <c r="D1149" s="353" t="s">
        <v>163</v>
      </c>
      <c r="E1149" s="353" t="s">
        <v>897</v>
      </c>
      <c r="F1149" s="353" t="s">
        <v>105</v>
      </c>
      <c r="G1149" s="353">
        <v>12</v>
      </c>
      <c r="H1149" s="353">
        <v>202112</v>
      </c>
      <c r="I1149" s="353">
        <v>20221111</v>
      </c>
      <c r="J1149" s="353">
        <v>20230210</v>
      </c>
      <c r="K1149" s="354">
        <v>10674.9</v>
      </c>
      <c r="L1149" s="354">
        <v>5.04</v>
      </c>
      <c r="M1149" s="354">
        <v>2118</v>
      </c>
      <c r="N1149" s="354">
        <v>1.4</v>
      </c>
      <c r="O1149" s="354"/>
      <c r="P1149" s="354"/>
      <c r="Q1149" s="354"/>
      <c r="R1149" s="354"/>
      <c r="S1149" s="354"/>
      <c r="T1149" s="354"/>
      <c r="U1149" s="354"/>
      <c r="V1149" s="354"/>
      <c r="W1149" s="354"/>
      <c r="X1149" s="354"/>
      <c r="Y1149" s="374" t="e">
        <f t="shared" ref="Y1149:Y1212" si="40">(W1149/V1149)-1</f>
        <v>#DIV/0!</v>
      </c>
      <c r="Z1149" s="374" t="e">
        <f t="shared" ref="Z1149:Z1212" si="41">(X1149/W1149)-1</f>
        <v>#DIV/0!</v>
      </c>
      <c r="AA1149" s="354"/>
      <c r="AB1149" s="354"/>
      <c r="AC1149" s="354"/>
      <c r="AD1149" s="354"/>
      <c r="AE1149" s="354"/>
      <c r="AF1149" s="354"/>
      <c r="AG1149" s="354">
        <v>0.20645228777180091</v>
      </c>
      <c r="AH1149" s="354">
        <v>0.11624298175167286</v>
      </c>
      <c r="AI1149" s="354">
        <v>-0.29518226552294458</v>
      </c>
      <c r="AJ1149" s="354">
        <v>-0.36078678503234157</v>
      </c>
      <c r="AK1149" s="354">
        <v>-16.904809613679607</v>
      </c>
      <c r="AL1149" s="354"/>
      <c r="AM1149" s="354"/>
      <c r="AN1149" s="354"/>
      <c r="AO1149" s="354">
        <v>24.80460628686712</v>
      </c>
      <c r="AP1149" s="354">
        <v>22.962674618241643</v>
      </c>
      <c r="AQ1149" s="354">
        <v>-17.348493840340346</v>
      </c>
      <c r="AR1149" s="354">
        <v>-14.193889376362442</v>
      </c>
      <c r="AS1149" s="354">
        <v>0.46854702034238732</v>
      </c>
      <c r="AT1149" s="354">
        <v>-1.1599999999999999</v>
      </c>
      <c r="AU1149" s="354"/>
      <c r="AV1149" s="354"/>
      <c r="AW1149" s="354"/>
      <c r="AX1149" s="354"/>
      <c r="AY1149" s="374">
        <v>1.1912199198682496</v>
      </c>
      <c r="AZ1149" s="374">
        <v>-1.0778330975254611</v>
      </c>
      <c r="BA1149" s="374">
        <v>-1.2584928533807958</v>
      </c>
      <c r="BB1149" s="374">
        <v>-1.0778308574918745</v>
      </c>
      <c r="BC1149" s="374">
        <v>-1.2584928533807958</v>
      </c>
      <c r="BD1149" s="354"/>
      <c r="BE1149" s="374">
        <v>-0.31950485828895531</v>
      </c>
      <c r="BF1149" s="374">
        <v>6.7182396747794609E-2</v>
      </c>
      <c r="BG1149" s="354"/>
      <c r="BH1149" s="354"/>
      <c r="BI1149" s="354">
        <v>-8.15</v>
      </c>
      <c r="BJ1149" s="354"/>
      <c r="BK1149" s="374">
        <v>0.22225088418903521</v>
      </c>
      <c r="BL1149" s="374">
        <v>-0.31777085261419824</v>
      </c>
      <c r="BM1149" s="354">
        <v>0</v>
      </c>
      <c r="BN1149" s="354"/>
      <c r="BO1149" s="374">
        <v>0</v>
      </c>
      <c r="BP1149" s="374">
        <v>2.3295186723782137E-2</v>
      </c>
      <c r="BQ1149" s="374">
        <v>-7.2301960928324957E-2</v>
      </c>
      <c r="BR1149" s="354">
        <v>-81.94</v>
      </c>
      <c r="BS1149" s="354">
        <v>-81.94</v>
      </c>
      <c r="BT1149" s="354">
        <v>-81.94</v>
      </c>
      <c r="BU1149" s="354" t="s">
        <v>100</v>
      </c>
      <c r="BV1149" s="354">
        <v>-81.94</v>
      </c>
      <c r="BW1149" s="354">
        <v>-4598160.5</v>
      </c>
      <c r="BX1149" s="354"/>
      <c r="BY1149" s="354"/>
      <c r="BZ1149" s="354">
        <v>-4.4102485969989855</v>
      </c>
      <c r="CA1149" s="354"/>
      <c r="CB1149" s="354">
        <v>0.9625479043212396</v>
      </c>
      <c r="CC1149" s="354">
        <v>0.58726576634371741</v>
      </c>
      <c r="CD1149" s="354">
        <v>0</v>
      </c>
      <c r="CE1149" s="354">
        <v>0.02</v>
      </c>
      <c r="CF1149" s="354">
        <v>0.02</v>
      </c>
      <c r="CG1149" s="354">
        <v>0.02</v>
      </c>
      <c r="CH1149" s="353" t="s">
        <v>100</v>
      </c>
      <c r="CI1149" s="353">
        <v>-131.09</v>
      </c>
    </row>
    <row r="1150" spans="1:87" ht="13.5" thickBot="1">
      <c r="A1150" s="353" t="s">
        <v>2524</v>
      </c>
      <c r="B1150" s="353" t="s">
        <v>2525</v>
      </c>
      <c r="C1150" s="353" t="s">
        <v>96</v>
      </c>
      <c r="D1150" s="353" t="s">
        <v>109</v>
      </c>
      <c r="E1150" s="353" t="s">
        <v>280</v>
      </c>
      <c r="F1150" s="353" t="s">
        <v>99</v>
      </c>
      <c r="G1150" s="353">
        <v>12</v>
      </c>
      <c r="H1150" s="353">
        <v>202112</v>
      </c>
      <c r="I1150" s="353">
        <v>20221101</v>
      </c>
      <c r="J1150" s="353">
        <v>20230215</v>
      </c>
      <c r="K1150" s="354">
        <v>18221.34</v>
      </c>
      <c r="L1150" s="354">
        <v>100.19</v>
      </c>
      <c r="M1150" s="354">
        <v>181.87</v>
      </c>
      <c r="N1150" s="354">
        <v>1.49</v>
      </c>
      <c r="O1150" s="354">
        <v>1.2</v>
      </c>
      <c r="P1150" s="354">
        <v>1.3</v>
      </c>
      <c r="Q1150" s="354">
        <v>1.2</v>
      </c>
      <c r="R1150" s="354">
        <v>2</v>
      </c>
      <c r="S1150" s="354">
        <v>1</v>
      </c>
      <c r="T1150" s="354">
        <v>0.62</v>
      </c>
      <c r="U1150" s="354">
        <v>4.76</v>
      </c>
      <c r="V1150" s="354">
        <v>4.25</v>
      </c>
      <c r="W1150" s="354">
        <v>4.88</v>
      </c>
      <c r="X1150" s="354">
        <v>5.45</v>
      </c>
      <c r="Y1150" s="374">
        <f t="shared" si="40"/>
        <v>0.14823529411764702</v>
      </c>
      <c r="Z1150" s="374">
        <f t="shared" si="41"/>
        <v>0.11680327868852469</v>
      </c>
      <c r="AA1150" s="354">
        <v>4.72</v>
      </c>
      <c r="AB1150" s="354">
        <v>12.93</v>
      </c>
      <c r="AC1150" s="354">
        <v>21.05</v>
      </c>
      <c r="AD1150" s="354">
        <v>20.55</v>
      </c>
      <c r="AE1150" s="354">
        <v>18.39</v>
      </c>
      <c r="AF1150" s="354">
        <v>1.59</v>
      </c>
      <c r="AG1150" s="354">
        <v>44.83507997793712</v>
      </c>
      <c r="AH1150" s="354">
        <v>3.6690568119139546</v>
      </c>
      <c r="AI1150" s="354">
        <v>5.19415333701048</v>
      </c>
      <c r="AJ1150" s="354">
        <v>4.4578047435190289</v>
      </c>
      <c r="AK1150" s="354">
        <v>19.108022724859296</v>
      </c>
      <c r="AL1150" s="354">
        <v>15.05</v>
      </c>
      <c r="AM1150" s="354">
        <v>1.84</v>
      </c>
      <c r="AN1150" s="354">
        <v>2.2400000000000002</v>
      </c>
      <c r="AO1150" s="354">
        <v>2.6517512240730263</v>
      </c>
      <c r="AP1150" s="354">
        <v>14.617540349925404</v>
      </c>
      <c r="AQ1150" s="354">
        <v>22.889481788255281</v>
      </c>
      <c r="AR1150" s="354">
        <v>26.670409552091066</v>
      </c>
      <c r="AS1150" s="354">
        <v>2.835079977937121</v>
      </c>
      <c r="AT1150" s="354">
        <v>54.57</v>
      </c>
      <c r="AU1150" s="354">
        <v>18.010000000000002</v>
      </c>
      <c r="AV1150" s="354">
        <v>3.52</v>
      </c>
      <c r="AW1150" s="354">
        <v>7822</v>
      </c>
      <c r="AX1150" s="354">
        <v>8295.7800000000007</v>
      </c>
      <c r="AY1150" s="374">
        <v>3.520381154049762E-2</v>
      </c>
      <c r="AZ1150" s="374">
        <v>0.35436893203883496</v>
      </c>
      <c r="BA1150" s="374">
        <v>0.17662860980523842</v>
      </c>
      <c r="BB1150" s="374">
        <v>0.34862385321100903</v>
      </c>
      <c r="BC1150" s="374">
        <v>0.17662860980523842</v>
      </c>
      <c r="BD1150" s="354">
        <v>8.7100000000000009</v>
      </c>
      <c r="BE1150" s="374">
        <v>6.8842908798714339E-2</v>
      </c>
      <c r="BF1150" s="374">
        <v>4.4788580662537034E-2</v>
      </c>
      <c r="BG1150" s="354">
        <v>6.22</v>
      </c>
      <c r="BH1150" s="354">
        <v>5.83</v>
      </c>
      <c r="BI1150" s="354">
        <v>4.76</v>
      </c>
      <c r="BJ1150" s="354">
        <v>4.37</v>
      </c>
      <c r="BK1150" s="374">
        <v>-0.14176489327811406</v>
      </c>
      <c r="BL1150" s="374">
        <v>-1.6423492360308049E-2</v>
      </c>
      <c r="BM1150" s="354">
        <v>0.6</v>
      </c>
      <c r="BN1150" s="354">
        <v>0.64</v>
      </c>
      <c r="BO1150" s="374">
        <v>0.16352976548406495</v>
      </c>
      <c r="BP1150" s="374">
        <v>3.6967826820291733E-2</v>
      </c>
      <c r="BQ1150" s="374">
        <v>4.4914909254599789E-2</v>
      </c>
      <c r="BR1150" s="354">
        <v>914</v>
      </c>
      <c r="BS1150" s="354">
        <v>1355</v>
      </c>
      <c r="BT1150" s="354">
        <v>1244</v>
      </c>
      <c r="BU1150" s="354">
        <v>4056</v>
      </c>
      <c r="BV1150" s="354">
        <v>558</v>
      </c>
      <c r="BW1150" s="354">
        <v>34.78</v>
      </c>
      <c r="BX1150" s="354">
        <v>8.18</v>
      </c>
      <c r="BY1150" s="354">
        <v>10.76</v>
      </c>
      <c r="BZ1150" s="354">
        <v>5.7986463620981388</v>
      </c>
      <c r="CA1150" s="354">
        <v>27.81</v>
      </c>
      <c r="CB1150" s="354">
        <v>0.4565217391304347</v>
      </c>
      <c r="CC1150" s="354">
        <v>2.4148921741489215</v>
      </c>
      <c r="CD1150" s="354">
        <v>0.39</v>
      </c>
      <c r="CE1150" s="354">
        <v>1.26</v>
      </c>
      <c r="CF1150" s="354">
        <v>0.74</v>
      </c>
      <c r="CG1150" s="354">
        <v>0.23</v>
      </c>
      <c r="CH1150" s="353" t="s">
        <v>100</v>
      </c>
      <c r="CI1150" s="355">
        <v>10239</v>
      </c>
    </row>
    <row r="1151" spans="1:87" ht="13.5" thickBot="1">
      <c r="A1151" s="353" t="s">
        <v>2526</v>
      </c>
      <c r="B1151" s="353" t="s">
        <v>2527</v>
      </c>
      <c r="C1151" s="353" t="s">
        <v>96</v>
      </c>
      <c r="D1151" s="353" t="s">
        <v>97</v>
      </c>
      <c r="E1151" s="353" t="s">
        <v>2262</v>
      </c>
      <c r="F1151" s="353" t="s">
        <v>105</v>
      </c>
      <c r="G1151" s="353">
        <v>1</v>
      </c>
      <c r="H1151" s="353">
        <v>202201</v>
      </c>
      <c r="I1151" s="353">
        <v>20221130</v>
      </c>
      <c r="J1151" s="353">
        <v>20230301</v>
      </c>
      <c r="K1151" s="354">
        <v>8692.5400000000009</v>
      </c>
      <c r="L1151" s="354">
        <v>29.08</v>
      </c>
      <c r="M1151" s="354">
        <v>299</v>
      </c>
      <c r="N1151" s="354">
        <v>1.27</v>
      </c>
      <c r="O1151" s="354">
        <v>0.26</v>
      </c>
      <c r="P1151" s="354">
        <v>0.4</v>
      </c>
      <c r="Q1151" s="354">
        <v>0.21</v>
      </c>
      <c r="R1151" s="354">
        <v>19.23</v>
      </c>
      <c r="S1151" s="354">
        <v>45.45</v>
      </c>
      <c r="T1151" s="354">
        <v>155.75</v>
      </c>
      <c r="U1151" s="354">
        <v>0.3</v>
      </c>
      <c r="V1151" s="354">
        <v>0.63</v>
      </c>
      <c r="W1151" s="354">
        <v>1.28</v>
      </c>
      <c r="X1151" s="354">
        <v>1.3</v>
      </c>
      <c r="Y1151" s="374">
        <f t="shared" si="40"/>
        <v>1.0317460317460316</v>
      </c>
      <c r="Z1151" s="374">
        <f t="shared" si="41"/>
        <v>1.5625E-2</v>
      </c>
      <c r="AA1151" s="354"/>
      <c r="AB1151" s="354">
        <v>21.28</v>
      </c>
      <c r="AC1151" s="354">
        <v>23.45</v>
      </c>
      <c r="AD1151" s="354">
        <v>22.75</v>
      </c>
      <c r="AE1151" s="354">
        <v>22.43</v>
      </c>
      <c r="AF1151" s="354">
        <v>1.07</v>
      </c>
      <c r="AG1151" s="354">
        <v>8.8104251388778145</v>
      </c>
      <c r="AH1151" s="354">
        <v>4.4995747282247561E-2</v>
      </c>
      <c r="AI1151" s="354">
        <v>2.2341685936793985</v>
      </c>
      <c r="AJ1151" s="354">
        <v>1.8388651888472476</v>
      </c>
      <c r="AK1151" s="354">
        <v>12.810134419115798</v>
      </c>
      <c r="AL1151" s="354">
        <v>90.15</v>
      </c>
      <c r="AM1151" s="354">
        <v>11.41</v>
      </c>
      <c r="AN1151" s="354">
        <v>3.28</v>
      </c>
      <c r="AO1151" s="354">
        <v>3.2318876897439734</v>
      </c>
      <c r="AP1151" s="354">
        <v>61.886197638733435</v>
      </c>
      <c r="AQ1151" s="354">
        <v>12.744922038697361</v>
      </c>
      <c r="AR1151" s="354">
        <v>15.484715638996946</v>
      </c>
      <c r="AS1151" s="354">
        <v>4.8677138984132045</v>
      </c>
      <c r="AT1151" s="354">
        <v>2.5499999999999998</v>
      </c>
      <c r="AU1151" s="354">
        <v>18.88</v>
      </c>
      <c r="AV1151" s="354">
        <v>29.49</v>
      </c>
      <c r="AW1151" s="354">
        <v>2180.85</v>
      </c>
      <c r="AX1151" s="354">
        <v>2754.61</v>
      </c>
      <c r="AY1151" s="374">
        <v>2.478885751837609E-2</v>
      </c>
      <c r="AZ1151" s="374">
        <v>-0.40345395473339074</v>
      </c>
      <c r="BA1151" s="374">
        <v>-0.36464296356707082</v>
      </c>
      <c r="BB1151" s="374">
        <v>-0.32911392405063289</v>
      </c>
      <c r="BC1151" s="374">
        <v>-0.36464296356707082</v>
      </c>
      <c r="BD1151" s="354">
        <v>13.52</v>
      </c>
      <c r="BE1151" s="374">
        <v>2.9881116160568658E-2</v>
      </c>
      <c r="BF1151" s="374">
        <v>4.2335263527090439E-3</v>
      </c>
      <c r="BG1151" s="354">
        <v>10.01</v>
      </c>
      <c r="BH1151" s="354">
        <v>-11.64</v>
      </c>
      <c r="BI1151" s="354">
        <v>3.36</v>
      </c>
      <c r="BJ1151" s="354">
        <v>-6.77</v>
      </c>
      <c r="BK1151" s="374">
        <v>-0.17693535123109708</v>
      </c>
      <c r="BL1151" s="374">
        <v>-4.4867687835833586E-2</v>
      </c>
      <c r="BM1151" s="354">
        <v>0</v>
      </c>
      <c r="BN1151" s="354">
        <v>0</v>
      </c>
      <c r="BO1151" s="374">
        <v>0</v>
      </c>
      <c r="BP1151" s="374">
        <v>1.5721784515110957E-3</v>
      </c>
      <c r="BQ1151" s="374">
        <v>6.4251054816465675E-2</v>
      </c>
      <c r="BR1151" s="354">
        <v>-128.5</v>
      </c>
      <c r="BS1151" s="354">
        <v>-13.77</v>
      </c>
      <c r="BT1151" s="354">
        <v>94.4</v>
      </c>
      <c r="BU1151" s="354">
        <v>786.78</v>
      </c>
      <c r="BV1151" s="354">
        <v>-143.26</v>
      </c>
      <c r="BW1151" s="354">
        <v>49.21</v>
      </c>
      <c r="BX1151" s="354">
        <v>0.51</v>
      </c>
      <c r="BY1151" s="354">
        <v>3.81</v>
      </c>
      <c r="BZ1151" s="354">
        <v>3.9293149358508832</v>
      </c>
      <c r="CA1151" s="354">
        <v>0</v>
      </c>
      <c r="CB1151" s="354">
        <v>0.7415703701335058</v>
      </c>
      <c r="CC1151" s="354">
        <v>-0.31665523341878182</v>
      </c>
      <c r="CD1151" s="354">
        <v>0</v>
      </c>
      <c r="CE1151" s="354">
        <v>1.33</v>
      </c>
      <c r="CF1151" s="354">
        <v>2.2599999999999998</v>
      </c>
      <c r="CG1151" s="354">
        <v>1.69</v>
      </c>
      <c r="CH1151" s="353" t="s">
        <v>100</v>
      </c>
      <c r="CI1151" s="353">
        <v>754.34</v>
      </c>
    </row>
    <row r="1152" spans="1:87" ht="13.5" thickBot="1">
      <c r="A1152" s="353" t="s">
        <v>2528</v>
      </c>
      <c r="B1152" s="353" t="s">
        <v>2529</v>
      </c>
      <c r="C1152" s="353" t="s">
        <v>96</v>
      </c>
      <c r="D1152" s="353" t="s">
        <v>116</v>
      </c>
      <c r="E1152" s="353" t="s">
        <v>1018</v>
      </c>
      <c r="F1152" s="353" t="s">
        <v>99</v>
      </c>
      <c r="G1152" s="353">
        <v>12</v>
      </c>
      <c r="H1152" s="353">
        <v>202112</v>
      </c>
      <c r="I1152" s="353">
        <v>20221101</v>
      </c>
      <c r="J1152" s="353">
        <v>20230127</v>
      </c>
      <c r="K1152" s="354">
        <v>47957.99</v>
      </c>
      <c r="L1152" s="354">
        <v>101.47</v>
      </c>
      <c r="M1152" s="354">
        <v>473</v>
      </c>
      <c r="N1152" s="354">
        <v>1.43</v>
      </c>
      <c r="O1152" s="354">
        <v>4.9800000000000004</v>
      </c>
      <c r="P1152" s="354">
        <v>4.8</v>
      </c>
      <c r="Q1152" s="354">
        <v>3.32</v>
      </c>
      <c r="R1152" s="354">
        <v>29.72</v>
      </c>
      <c r="S1152" s="354">
        <v>14.36</v>
      </c>
      <c r="T1152" s="354">
        <v>28.05</v>
      </c>
      <c r="U1152" s="354">
        <v>17.489999999999998</v>
      </c>
      <c r="V1152" s="354">
        <v>4.6900000000000004</v>
      </c>
      <c r="W1152" s="354">
        <v>20</v>
      </c>
      <c r="X1152" s="354">
        <v>14.28</v>
      </c>
      <c r="Y1152" s="374">
        <f t="shared" si="40"/>
        <v>3.2643923240938166</v>
      </c>
      <c r="Z1152" s="374">
        <f t="shared" si="41"/>
        <v>-0.28600000000000003</v>
      </c>
      <c r="AA1152" s="354">
        <v>2.04</v>
      </c>
      <c r="AB1152" s="354">
        <v>17.59</v>
      </c>
      <c r="AC1152" s="354">
        <v>5.8</v>
      </c>
      <c r="AD1152" s="354">
        <v>5.07</v>
      </c>
      <c r="AE1152" s="354">
        <v>7.11</v>
      </c>
      <c r="AF1152" s="354">
        <v>0.28999999999999998</v>
      </c>
      <c r="AG1152" s="354">
        <v>337.18123426425251</v>
      </c>
      <c r="AH1152" s="354">
        <v>21.627045127838667</v>
      </c>
      <c r="AI1152" s="354">
        <v>16.334017466160354</v>
      </c>
      <c r="AJ1152" s="354">
        <v>12.017333211463518</v>
      </c>
      <c r="AK1152" s="354">
        <v>6.1613745796769681</v>
      </c>
      <c r="AL1152" s="354">
        <v>10.71</v>
      </c>
      <c r="AM1152" s="354">
        <v>1.44</v>
      </c>
      <c r="AN1152" s="354">
        <v>0.28000000000000003</v>
      </c>
      <c r="AO1152" s="354">
        <v>0.38419054505128913</v>
      </c>
      <c r="AP1152" s="354">
        <v>3.9920548185135392</v>
      </c>
      <c r="AQ1152" s="354">
        <v>7.9308010072491406</v>
      </c>
      <c r="AR1152" s="354">
        <v>10.779583114952464</v>
      </c>
      <c r="AS1152" s="354">
        <v>7.7775100334865019</v>
      </c>
      <c r="AT1152" s="354">
        <v>70.48</v>
      </c>
      <c r="AU1152" s="354">
        <v>1.73</v>
      </c>
      <c r="AV1152" s="354">
        <v>75.36</v>
      </c>
      <c r="AW1152" s="354">
        <v>114852</v>
      </c>
      <c r="AX1152" s="354">
        <v>172525.77</v>
      </c>
      <c r="AY1152" s="374">
        <v>0.73830872148326032</v>
      </c>
      <c r="AZ1152" s="374">
        <v>1.330817610062893</v>
      </c>
      <c r="BA1152" s="374">
        <v>1.3031088082901554</v>
      </c>
      <c r="BB1152" s="374">
        <v>1.3278145695364238</v>
      </c>
      <c r="BC1152" s="374">
        <v>1.3031088082901554</v>
      </c>
      <c r="BD1152" s="354">
        <v>32.659999999999997</v>
      </c>
      <c r="BE1152" s="374">
        <v>0.13951258892981483</v>
      </c>
      <c r="BF1152" s="374">
        <v>0.13610217794859727</v>
      </c>
      <c r="BG1152" s="354">
        <v>21.2</v>
      </c>
      <c r="BH1152" s="354">
        <v>8.58</v>
      </c>
      <c r="BI1152" s="354">
        <v>12.95</v>
      </c>
      <c r="BJ1152" s="354">
        <v>5.53</v>
      </c>
      <c r="BK1152" s="374">
        <v>-0.26427572173470687</v>
      </c>
      <c r="BL1152" s="374">
        <v>-1.2802267196500631E-2</v>
      </c>
      <c r="BM1152" s="354">
        <v>3.82</v>
      </c>
      <c r="BN1152" s="354">
        <v>4.17</v>
      </c>
      <c r="BO1152" s="374">
        <v>0.17709307847469025</v>
      </c>
      <c r="BP1152" s="374">
        <v>0.21489512249442236</v>
      </c>
      <c r="BQ1152" s="374">
        <v>0.1194091137864022</v>
      </c>
      <c r="BR1152" s="354">
        <v>2321</v>
      </c>
      <c r="BS1152" s="354">
        <v>3950</v>
      </c>
      <c r="BT1152" s="354">
        <v>4150</v>
      </c>
      <c r="BU1152" s="354">
        <v>12959</v>
      </c>
      <c r="BV1152" s="354">
        <v>1317</v>
      </c>
      <c r="BW1152" s="354">
        <v>133.13</v>
      </c>
      <c r="BX1152" s="354">
        <v>6.18</v>
      </c>
      <c r="BY1152" s="354">
        <v>4.93</v>
      </c>
      <c r="BZ1152" s="354">
        <v>14.059322033898304</v>
      </c>
      <c r="CA1152" s="354">
        <v>33.29</v>
      </c>
      <c r="CB1152" s="354">
        <v>0.56931173146795278</v>
      </c>
      <c r="CC1152" s="354">
        <v>0.89066000896229436</v>
      </c>
      <c r="CD1152" s="354">
        <v>0.5</v>
      </c>
      <c r="CE1152" s="354">
        <v>1.3</v>
      </c>
      <c r="CF1152" s="354">
        <v>0.88</v>
      </c>
      <c r="CG1152" s="354">
        <v>0.3</v>
      </c>
      <c r="CH1152" s="353" t="s">
        <v>100</v>
      </c>
      <c r="CI1152" s="355">
        <v>21637</v>
      </c>
    </row>
    <row r="1153" spans="1:87" ht="13.5" thickBot="1">
      <c r="A1153" s="353" t="s">
        <v>2530</v>
      </c>
      <c r="B1153" s="353" t="s">
        <v>2530</v>
      </c>
      <c r="C1153" s="353" t="s">
        <v>108</v>
      </c>
      <c r="D1153" s="353" t="s">
        <v>97</v>
      </c>
      <c r="E1153" s="353" t="s">
        <v>185</v>
      </c>
      <c r="F1153" s="353" t="s">
        <v>99</v>
      </c>
      <c r="G1153" s="353">
        <v>9</v>
      </c>
      <c r="H1153" s="353">
        <v>202209</v>
      </c>
      <c r="I1153" s="353">
        <v>20221102</v>
      </c>
      <c r="J1153" s="353">
        <v>20230125</v>
      </c>
      <c r="K1153" s="354">
        <v>14517.19</v>
      </c>
      <c r="L1153" s="354">
        <v>123.58</v>
      </c>
      <c r="M1153" s="354">
        <v>117</v>
      </c>
      <c r="N1153" s="354">
        <v>1.18</v>
      </c>
      <c r="O1153" s="354">
        <v>1.1399999999999999</v>
      </c>
      <c r="P1153" s="354">
        <v>1.02</v>
      </c>
      <c r="Q1153" s="354">
        <v>1.17</v>
      </c>
      <c r="R1153" s="354">
        <v>11.4</v>
      </c>
      <c r="S1153" s="354">
        <v>-9.35</v>
      </c>
      <c r="T1153" s="354">
        <v>5.85</v>
      </c>
      <c r="U1153" s="354">
        <v>3.34</v>
      </c>
      <c r="V1153" s="354">
        <v>4.4400000000000004</v>
      </c>
      <c r="W1153" s="354">
        <v>4.51</v>
      </c>
      <c r="X1153" s="354">
        <v>5.48</v>
      </c>
      <c r="Y1153" s="374">
        <f t="shared" si="40"/>
        <v>1.5765765765765716E-2</v>
      </c>
      <c r="Z1153" s="374">
        <f t="shared" si="41"/>
        <v>0.21507760532150799</v>
      </c>
      <c r="AA1153" s="354">
        <v>41.15</v>
      </c>
      <c r="AB1153" s="354">
        <v>13.71</v>
      </c>
      <c r="AC1153" s="354">
        <v>26.98</v>
      </c>
      <c r="AD1153" s="354">
        <v>27.43</v>
      </c>
      <c r="AE1153" s="354">
        <v>22.57</v>
      </c>
      <c r="AF1153" s="354">
        <v>2</v>
      </c>
      <c r="AG1153" s="354">
        <v>16.463685057608298</v>
      </c>
      <c r="AH1153" s="354">
        <v>2.666084764670317</v>
      </c>
      <c r="AI1153" s="354">
        <v>3.7070790506765681</v>
      </c>
      <c r="AJ1153" s="354">
        <v>3.4861237662968039</v>
      </c>
      <c r="AK1153" s="354">
        <v>33.317336455897419</v>
      </c>
      <c r="AL1153" s="354">
        <v>27.63</v>
      </c>
      <c r="AM1153" s="354">
        <v>6.32</v>
      </c>
      <c r="AN1153" s="354">
        <v>7.51</v>
      </c>
      <c r="AO1153" s="354">
        <v>8.1578339584151216</v>
      </c>
      <c r="AP1153" s="354">
        <v>27.505683250611259</v>
      </c>
      <c r="AQ1153" s="354">
        <v>36.230144328618096</v>
      </c>
      <c r="AR1153" s="354">
        <v>38.526460346036323</v>
      </c>
      <c r="AS1153" s="354">
        <v>2.3178036463966074</v>
      </c>
      <c r="AT1153" s="354">
        <v>19.55</v>
      </c>
      <c r="AU1153" s="354">
        <v>12</v>
      </c>
      <c r="AV1153" s="354">
        <v>6.98</v>
      </c>
      <c r="AW1153" s="354">
        <v>1933.35</v>
      </c>
      <c r="AX1153" s="354">
        <v>1944.72</v>
      </c>
      <c r="AY1153" s="374">
        <v>0.23912535183743996</v>
      </c>
      <c r="AZ1153" s="374">
        <v>2.6491296530089139</v>
      </c>
      <c r="BA1153" s="374">
        <v>0.80566528978531082</v>
      </c>
      <c r="BB1153" s="374">
        <v>2.610619469026549</v>
      </c>
      <c r="BC1153" s="374">
        <v>0.80566528978531082</v>
      </c>
      <c r="BD1153" s="354">
        <v>18.579999999999998</v>
      </c>
      <c r="BE1153" s="374">
        <v>0.11485516083399017</v>
      </c>
      <c r="BF1153" s="374">
        <v>7.2732573672044692E-2</v>
      </c>
      <c r="BG1153" s="354">
        <v>11.29</v>
      </c>
      <c r="BH1153" s="354">
        <v>8.58</v>
      </c>
      <c r="BI1153" s="354">
        <v>8.7200000000000006</v>
      </c>
      <c r="BJ1153" s="354">
        <v>6.21</v>
      </c>
      <c r="BK1153" s="374">
        <v>-5.9603607411457163E-2</v>
      </c>
      <c r="BL1153" s="374">
        <v>-1.342076719802498E-2</v>
      </c>
      <c r="BM1153" s="354">
        <v>0</v>
      </c>
      <c r="BN1153" s="354">
        <v>0</v>
      </c>
      <c r="BO1153" s="374">
        <v>0</v>
      </c>
      <c r="BP1153" s="374">
        <v>2.1585983035141421E-2</v>
      </c>
      <c r="BQ1153" s="374">
        <v>2.8225437343509061E-2</v>
      </c>
      <c r="BR1153" s="354">
        <v>451.37</v>
      </c>
      <c r="BS1153" s="354">
        <v>573.41</v>
      </c>
      <c r="BT1153" s="354">
        <v>525.38</v>
      </c>
      <c r="BU1153" s="354">
        <v>1350.63</v>
      </c>
      <c r="BV1153" s="354">
        <v>313.08</v>
      </c>
      <c r="BW1153" s="354">
        <v>-34.35</v>
      </c>
      <c r="BX1153" s="354">
        <v>16.190000000000001</v>
      </c>
      <c r="BY1153" s="354">
        <v>20.399999999999999</v>
      </c>
      <c r="BZ1153" s="354">
        <v>8.2435689540797519</v>
      </c>
      <c r="CA1153" s="354">
        <v>37.04</v>
      </c>
      <c r="CB1153" s="354">
        <v>0.51015516927984494</v>
      </c>
      <c r="CC1153" s="354">
        <v>2.2113842547863118</v>
      </c>
      <c r="CD1153" s="354">
        <v>0.59</v>
      </c>
      <c r="CE1153" s="354">
        <v>1.35</v>
      </c>
      <c r="CF1153" s="354">
        <v>1.35</v>
      </c>
      <c r="CG1153" s="354">
        <v>0.55000000000000004</v>
      </c>
      <c r="CH1153" s="353" t="s">
        <v>100</v>
      </c>
      <c r="CI1153" s="355">
        <v>2296.0300000000002</v>
      </c>
    </row>
    <row r="1154" spans="1:87" ht="13.5" thickBot="1">
      <c r="A1154" s="353" t="s">
        <v>2531</v>
      </c>
      <c r="B1154" s="353" t="s">
        <v>2532</v>
      </c>
      <c r="C1154" s="353" t="s">
        <v>108</v>
      </c>
      <c r="D1154" s="353" t="s">
        <v>116</v>
      </c>
      <c r="E1154" s="353" t="s">
        <v>117</v>
      </c>
      <c r="F1154" s="353" t="s">
        <v>105</v>
      </c>
      <c r="G1154" s="353">
        <v>12</v>
      </c>
      <c r="H1154" s="353">
        <v>202112</v>
      </c>
      <c r="I1154" s="353">
        <v>20221026</v>
      </c>
      <c r="J1154" s="353">
        <v>20230209</v>
      </c>
      <c r="K1154" s="354">
        <v>3607.91</v>
      </c>
      <c r="L1154" s="354">
        <v>16.64</v>
      </c>
      <c r="M1154" s="354">
        <v>217</v>
      </c>
      <c r="N1154" s="354">
        <v>2.36</v>
      </c>
      <c r="O1154" s="354">
        <v>0.19</v>
      </c>
      <c r="P1154" s="354">
        <v>0.33</v>
      </c>
      <c r="Q1154" s="354">
        <v>0.4</v>
      </c>
      <c r="R1154" s="354">
        <v>47.37</v>
      </c>
      <c r="S1154" s="354">
        <v>600</v>
      </c>
      <c r="T1154" s="354">
        <v>169.23</v>
      </c>
      <c r="U1154" s="354">
        <v>-0.18</v>
      </c>
      <c r="V1154" s="354">
        <v>-1.91</v>
      </c>
      <c r="W1154" s="354">
        <v>0.54</v>
      </c>
      <c r="X1154" s="354">
        <v>2.1800000000000002</v>
      </c>
      <c r="Y1154" s="374">
        <f t="shared" si="40"/>
        <v>-1.2827225130890052</v>
      </c>
      <c r="Z1154" s="374">
        <f t="shared" si="41"/>
        <v>3.0370370370370372</v>
      </c>
      <c r="AA1154" s="354"/>
      <c r="AB1154" s="354"/>
      <c r="AC1154" s="354"/>
      <c r="AD1154" s="354">
        <v>30.67</v>
      </c>
      <c r="AE1154" s="354">
        <v>7.64</v>
      </c>
      <c r="AF1154" s="354"/>
      <c r="AG1154" s="354">
        <v>10.725890361679165</v>
      </c>
      <c r="AH1154" s="354">
        <v>-1.417125568438627</v>
      </c>
      <c r="AI1154" s="354">
        <v>1.4165767311435189</v>
      </c>
      <c r="AJ1154" s="354">
        <v>-0.39613600095931223</v>
      </c>
      <c r="AK1154" s="354">
        <v>11.428960849110355</v>
      </c>
      <c r="AL1154" s="354">
        <v>7.54</v>
      </c>
      <c r="AM1154" s="354">
        <v>2.21</v>
      </c>
      <c r="AN1154" s="354">
        <v>1.55</v>
      </c>
      <c r="AO1154" s="354">
        <v>1.8690047123140647</v>
      </c>
      <c r="AP1154" s="354">
        <v>8.6216746769282651</v>
      </c>
      <c r="AQ1154" s="354">
        <v>14.151538133454885</v>
      </c>
      <c r="AR1154" s="354">
        <v>-50.605700015135461</v>
      </c>
      <c r="AS1154" s="354">
        <v>0.19709715803746852</v>
      </c>
      <c r="AT1154" s="354">
        <v>7.54</v>
      </c>
      <c r="AU1154" s="354">
        <v>-18</v>
      </c>
      <c r="AV1154" s="354">
        <v>20.71</v>
      </c>
      <c r="AW1154" s="354">
        <v>1357.08</v>
      </c>
      <c r="AX1154" s="354">
        <v>2599.15</v>
      </c>
      <c r="AY1154" s="374">
        <v>0.20710002855239365</v>
      </c>
      <c r="AZ1154" s="374">
        <v>0.18557731071106839</v>
      </c>
      <c r="BA1154" s="374">
        <v>0.24041028491759109</v>
      </c>
      <c r="BB1154" s="374">
        <v>0.21311475409836059</v>
      </c>
      <c r="BC1154" s="374">
        <v>0.24041028491759109</v>
      </c>
      <c r="BD1154" s="354">
        <v>-2.6</v>
      </c>
      <c r="BE1154" s="374">
        <v>-0.10324465153603617</v>
      </c>
      <c r="BF1154" s="374">
        <v>-0.10121061818177028</v>
      </c>
      <c r="BG1154" s="354">
        <v>-1.69</v>
      </c>
      <c r="BH1154" s="354">
        <v>-7.14</v>
      </c>
      <c r="BI1154" s="354">
        <v>-1.41</v>
      </c>
      <c r="BJ1154" s="354">
        <v>-6.16</v>
      </c>
      <c r="BK1154" s="374">
        <v>-1.2796431652802422</v>
      </c>
      <c r="BL1154" s="374">
        <v>-0.16900347392876447</v>
      </c>
      <c r="BM1154" s="354">
        <v>1.92</v>
      </c>
      <c r="BN1154" s="354">
        <v>1.43</v>
      </c>
      <c r="BO1154" s="374">
        <v>-0.14113075400958136</v>
      </c>
      <c r="BP1154" s="374">
        <v>-8.7530918371749658E-2</v>
      </c>
      <c r="BQ1154" s="374">
        <v>-2.4467943234052637E-2</v>
      </c>
      <c r="BR1154" s="354">
        <v>-677.8</v>
      </c>
      <c r="BS1154" s="354">
        <v>172.21</v>
      </c>
      <c r="BT1154" s="354">
        <v>474.67</v>
      </c>
      <c r="BU1154" s="354">
        <v>852.32</v>
      </c>
      <c r="BV1154" s="354">
        <v>-654.54</v>
      </c>
      <c r="BW1154" s="354">
        <v>18.559999999999999</v>
      </c>
      <c r="BX1154" s="354">
        <v>-13.21</v>
      </c>
      <c r="BY1154" s="354">
        <v>-1.79</v>
      </c>
      <c r="BZ1154" s="354">
        <v>-6.2313697989714818</v>
      </c>
      <c r="CA1154" s="354">
        <v>34.29</v>
      </c>
      <c r="CB1154" s="354">
        <v>0.4627266478391347</v>
      </c>
      <c r="CC1154" s="354">
        <v>1.658701365678525</v>
      </c>
      <c r="CD1154" s="354">
        <v>0.52</v>
      </c>
      <c r="CE1154" s="354">
        <v>1.55</v>
      </c>
      <c r="CF1154" s="354">
        <v>1.24</v>
      </c>
      <c r="CG1154" s="354">
        <v>0.42</v>
      </c>
      <c r="CH1154" s="353" t="s">
        <v>100</v>
      </c>
      <c r="CI1154" s="355">
        <v>1609.49</v>
      </c>
    </row>
    <row r="1155" spans="1:87" ht="13.5" thickBot="1">
      <c r="A1155" s="353" t="s">
        <v>2533</v>
      </c>
      <c r="B1155" s="353" t="s">
        <v>2534</v>
      </c>
      <c r="C1155" s="353" t="s">
        <v>108</v>
      </c>
      <c r="D1155" s="353" t="s">
        <v>412</v>
      </c>
      <c r="E1155" s="353" t="s">
        <v>428</v>
      </c>
      <c r="F1155" s="353" t="s">
        <v>105</v>
      </c>
      <c r="G1155" s="353">
        <v>6</v>
      </c>
      <c r="H1155" s="353">
        <v>202206</v>
      </c>
      <c r="I1155" s="353">
        <v>20221103</v>
      </c>
      <c r="J1155" s="353">
        <v>20230214</v>
      </c>
      <c r="K1155" s="354">
        <v>3863.01</v>
      </c>
      <c r="L1155" s="354">
        <v>11.36</v>
      </c>
      <c r="M1155" s="354">
        <v>340</v>
      </c>
      <c r="N1155" s="354">
        <v>1.67</v>
      </c>
      <c r="O1155" s="354">
        <v>-0.65</v>
      </c>
      <c r="P1155" s="354">
        <v>-0.65</v>
      </c>
      <c r="Q1155" s="354">
        <v>-0.52</v>
      </c>
      <c r="R1155" s="354">
        <v>-7.69</v>
      </c>
      <c r="S1155" s="354">
        <v>-85.92</v>
      </c>
      <c r="T1155" s="354">
        <v>-31.68</v>
      </c>
      <c r="U1155" s="354">
        <v>-4.3899999999999997</v>
      </c>
      <c r="V1155" s="354">
        <v>-5.64</v>
      </c>
      <c r="W1155" s="354">
        <v>-2.68</v>
      </c>
      <c r="X1155" s="354">
        <v>-1.31</v>
      </c>
      <c r="Y1155" s="374">
        <f t="shared" si="40"/>
        <v>-0.52482269503546086</v>
      </c>
      <c r="Z1155" s="374">
        <f t="shared" si="41"/>
        <v>-0.51119402985074625</v>
      </c>
      <c r="AA1155" s="354"/>
      <c r="AB1155" s="354"/>
      <c r="AC1155" s="354"/>
      <c r="AD1155" s="354"/>
      <c r="AE1155" s="354"/>
      <c r="AF1155" s="354"/>
      <c r="AG1155" s="354">
        <v>10.007045284353282</v>
      </c>
      <c r="AH1155" s="354">
        <v>-8.4360055442069122</v>
      </c>
      <c r="AI1155" s="354">
        <v>-4.9001337144783115</v>
      </c>
      <c r="AJ1155" s="354">
        <v>-5.7166260165295979</v>
      </c>
      <c r="AK1155" s="354">
        <v>-2.1856546421081147</v>
      </c>
      <c r="AL1155" s="354"/>
      <c r="AM1155" s="354">
        <v>14.94</v>
      </c>
      <c r="AN1155" s="354">
        <v>1.1399999999999999</v>
      </c>
      <c r="AO1155" s="354">
        <v>1.5197964602711864</v>
      </c>
      <c r="AP1155" s="354">
        <v>-1.9383847105041545</v>
      </c>
      <c r="AQ1155" s="354">
        <v>-3.1037259158861068</v>
      </c>
      <c r="AR1155" s="354">
        <v>-2.6604280141744066</v>
      </c>
      <c r="AS1155" s="354">
        <v>2.7683454677569799</v>
      </c>
      <c r="AT1155" s="354">
        <v>0.76</v>
      </c>
      <c r="AU1155" s="354">
        <v>60.99</v>
      </c>
      <c r="AV1155" s="354">
        <v>-10.93</v>
      </c>
      <c r="AW1155" s="354">
        <v>3582.1</v>
      </c>
      <c r="AX1155" s="354">
        <v>2686</v>
      </c>
      <c r="AY1155" s="374">
        <v>1.2026945615860671</v>
      </c>
      <c r="AZ1155" s="374">
        <v>-1.6396648044692737</v>
      </c>
      <c r="BA1155" s="374">
        <v>-1.3242574257425743</v>
      </c>
      <c r="BB1155" s="374">
        <v>-1</v>
      </c>
      <c r="BC1155" s="374">
        <v>-1.3242574257425743</v>
      </c>
      <c r="BD1155" s="354">
        <v>-116.53</v>
      </c>
      <c r="BE1155" s="374">
        <v>-1.0311409597418677</v>
      </c>
      <c r="BF1155" s="374">
        <v>-0.80442731773177323</v>
      </c>
      <c r="BG1155" s="354">
        <v>-58.52</v>
      </c>
      <c r="BH1155" s="354">
        <v>-35.94</v>
      </c>
      <c r="BI1155" s="354">
        <v>-33.08</v>
      </c>
      <c r="BJ1155" s="354">
        <v>-19.2</v>
      </c>
      <c r="BK1155" s="374">
        <v>0.16662653503491451</v>
      </c>
      <c r="BL1155" s="374">
        <v>-8.1591746499631537E-2</v>
      </c>
      <c r="BM1155" s="354">
        <v>0</v>
      </c>
      <c r="BN1155" s="354">
        <v>0</v>
      </c>
      <c r="BO1155" s="374">
        <v>0</v>
      </c>
      <c r="BP1155" s="374">
        <v>-0.7876755876943895</v>
      </c>
      <c r="BQ1155" s="374">
        <v>-0.53376526764982235</v>
      </c>
      <c r="BR1155" s="354">
        <v>-2765.1</v>
      </c>
      <c r="BS1155" s="354">
        <v>-2405.1</v>
      </c>
      <c r="BT1155" s="354">
        <v>-1133.8</v>
      </c>
      <c r="BU1155" s="354">
        <v>1554</v>
      </c>
      <c r="BV1155" s="354">
        <v>-2827.7</v>
      </c>
      <c r="BW1155" s="354">
        <v>-1396.14</v>
      </c>
      <c r="BX1155" s="354">
        <v>-83.97</v>
      </c>
      <c r="BY1155" s="354">
        <v>-42.7</v>
      </c>
      <c r="BZ1155" s="354">
        <v>-71.384415584415578</v>
      </c>
      <c r="CA1155" s="354">
        <v>86.63</v>
      </c>
      <c r="CB1155" s="354">
        <v>0.92804453723034097</v>
      </c>
      <c r="CC1155" s="354">
        <v>-0.57336741982781303</v>
      </c>
      <c r="CD1155" s="354">
        <v>6.48</v>
      </c>
      <c r="CE1155" s="354">
        <v>2.4700000000000002</v>
      </c>
      <c r="CF1155" s="354">
        <v>1.38</v>
      </c>
      <c r="CG1155" s="354">
        <v>1.31</v>
      </c>
      <c r="CH1155" s="353" t="s">
        <v>100</v>
      </c>
      <c r="CI1155" s="353">
        <v>592.9</v>
      </c>
    </row>
    <row r="1156" spans="1:87" ht="13.5" thickBot="1">
      <c r="A1156" s="353" t="s">
        <v>2535</v>
      </c>
      <c r="B1156" s="353" t="s">
        <v>2536</v>
      </c>
      <c r="C1156" s="353" t="s">
        <v>96</v>
      </c>
      <c r="D1156" s="353" t="s">
        <v>176</v>
      </c>
      <c r="E1156" s="353" t="s">
        <v>378</v>
      </c>
      <c r="F1156" s="353" t="s">
        <v>99</v>
      </c>
      <c r="G1156" s="353">
        <v>9</v>
      </c>
      <c r="H1156" s="353">
        <v>202209</v>
      </c>
      <c r="I1156" s="353">
        <v>20221121</v>
      </c>
      <c r="J1156" s="353">
        <v>20230214</v>
      </c>
      <c r="K1156" s="354">
        <v>15141.44</v>
      </c>
      <c r="L1156" s="354">
        <v>119.59</v>
      </c>
      <c r="M1156" s="354">
        <v>127</v>
      </c>
      <c r="N1156" s="354">
        <v>0.88</v>
      </c>
      <c r="O1156" s="354">
        <v>1.78</v>
      </c>
      <c r="P1156" s="354">
        <v>1.6</v>
      </c>
      <c r="Q1156" s="354">
        <v>1.83</v>
      </c>
      <c r="R1156" s="354">
        <v>1.1200000000000001</v>
      </c>
      <c r="S1156" s="354">
        <v>1.64</v>
      </c>
      <c r="T1156" s="354">
        <v>0.36</v>
      </c>
      <c r="U1156" s="354">
        <v>6.94</v>
      </c>
      <c r="V1156" s="354">
        <v>6.93</v>
      </c>
      <c r="W1156" s="354">
        <v>7.41</v>
      </c>
      <c r="X1156" s="354">
        <v>8.33</v>
      </c>
      <c r="Y1156" s="374">
        <f t="shared" si="40"/>
        <v>6.9264069264069361E-2</v>
      </c>
      <c r="Z1156" s="374">
        <f t="shared" si="41"/>
        <v>0.12415654520917685</v>
      </c>
      <c r="AA1156" s="354">
        <v>14.81</v>
      </c>
      <c r="AB1156" s="354">
        <v>10.65</v>
      </c>
      <c r="AC1156" s="354">
        <v>17.23</v>
      </c>
      <c r="AD1156" s="354">
        <v>16.149999999999999</v>
      </c>
      <c r="AE1156" s="354">
        <v>14.36</v>
      </c>
      <c r="AF1156" s="354">
        <v>1.52</v>
      </c>
      <c r="AG1156" s="354">
        <v>116.80449126871687</v>
      </c>
      <c r="AH1156" s="354">
        <v>5.0410538592193115</v>
      </c>
      <c r="AI1156" s="354">
        <v>3.7156599535062109</v>
      </c>
      <c r="AJ1156" s="354">
        <v>2.7167870756659021</v>
      </c>
      <c r="AK1156" s="354">
        <v>32.04545127646621</v>
      </c>
      <c r="AL1156" s="354">
        <v>12.74</v>
      </c>
      <c r="AM1156" s="354">
        <v>2.5</v>
      </c>
      <c r="AN1156" s="354">
        <v>1.01</v>
      </c>
      <c r="AO1156" s="354">
        <v>1.2220926084705812</v>
      </c>
      <c r="AP1156" s="354">
        <v>15.118880600541347</v>
      </c>
      <c r="AQ1156" s="354">
        <v>38.417375971384573</v>
      </c>
      <c r="AR1156" s="354">
        <v>52.542176269252707</v>
      </c>
      <c r="AS1156" s="354">
        <v>8.9267996775178258</v>
      </c>
      <c r="AT1156" s="354">
        <v>47.84</v>
      </c>
      <c r="AU1156" s="354">
        <v>3.14</v>
      </c>
      <c r="AV1156" s="354">
        <v>5.89</v>
      </c>
      <c r="AW1156" s="354">
        <v>14922.83</v>
      </c>
      <c r="AX1156" s="354">
        <v>15726.36</v>
      </c>
      <c r="AY1156" s="374">
        <v>3.8745335640406206E-2</v>
      </c>
      <c r="AZ1156" s="374">
        <v>-3.0121278044912523E-2</v>
      </c>
      <c r="BA1156" s="374">
        <v>0.2838128040031867</v>
      </c>
      <c r="BB1156" s="374">
        <v>-0.13903743315508019</v>
      </c>
      <c r="BC1156" s="374">
        <v>0.2838128040031867</v>
      </c>
      <c r="BD1156" s="354">
        <v>14.76</v>
      </c>
      <c r="BE1156" s="374">
        <v>8.0445597705926616E-2</v>
      </c>
      <c r="BF1156" s="374">
        <v>4.8546825215976613E-2</v>
      </c>
      <c r="BG1156" s="354">
        <v>8.9600000000000009</v>
      </c>
      <c r="BH1156" s="354">
        <v>8.5399999999999991</v>
      </c>
      <c r="BI1156" s="354">
        <v>6.04</v>
      </c>
      <c r="BJ1156" s="354">
        <v>5.51</v>
      </c>
      <c r="BK1156" s="374">
        <v>-0.26882785032514656</v>
      </c>
      <c r="BL1156" s="374">
        <v>-8.5516649830042236E-3</v>
      </c>
      <c r="BM1156" s="354">
        <v>0.77</v>
      </c>
      <c r="BN1156" s="354">
        <v>0.8</v>
      </c>
      <c r="BO1156" s="374">
        <v>0.18250152164461836</v>
      </c>
      <c r="BP1156" s="374">
        <v>4.2336893081542891E-2</v>
      </c>
      <c r="BQ1156" s="374">
        <v>2.2816721891877903E-2</v>
      </c>
      <c r="BR1156" s="354">
        <v>976.59</v>
      </c>
      <c r="BS1156" s="354">
        <v>1277.6500000000001</v>
      </c>
      <c r="BT1156" s="354">
        <v>1198.22</v>
      </c>
      <c r="BU1156" s="354">
        <v>3357.26</v>
      </c>
      <c r="BV1156" s="354">
        <v>644.04</v>
      </c>
      <c r="BW1156" s="354">
        <v>35.01</v>
      </c>
      <c r="BX1156" s="354">
        <v>4.32</v>
      </c>
      <c r="BY1156" s="354">
        <v>6.01</v>
      </c>
      <c r="BZ1156" s="354">
        <v>9.1560676342959741</v>
      </c>
      <c r="CA1156" s="354">
        <v>39.53</v>
      </c>
      <c r="CB1156" s="354">
        <v>0.54046920487061112</v>
      </c>
      <c r="CC1156" s="354">
        <v>2.5076249020721328</v>
      </c>
      <c r="CD1156" s="354">
        <v>0.55000000000000004</v>
      </c>
      <c r="CE1156" s="354">
        <v>1.45</v>
      </c>
      <c r="CF1156" s="354">
        <v>1.45</v>
      </c>
      <c r="CG1156" s="354">
        <v>0.41</v>
      </c>
      <c r="CH1156" s="353" t="s">
        <v>100</v>
      </c>
      <c r="CI1156" s="355">
        <v>6104.39</v>
      </c>
    </row>
    <row r="1157" spans="1:87" ht="13.5" thickBot="1">
      <c r="A1157" s="353" t="s">
        <v>2537</v>
      </c>
      <c r="B1157" s="353" t="s">
        <v>2537</v>
      </c>
      <c r="C1157" s="353" t="s">
        <v>96</v>
      </c>
      <c r="D1157" s="353" t="s">
        <v>412</v>
      </c>
      <c r="E1157" s="353" t="s">
        <v>974</v>
      </c>
      <c r="F1157" s="353" t="s">
        <v>105</v>
      </c>
      <c r="G1157" s="353">
        <v>1</v>
      </c>
      <c r="H1157" s="353">
        <v>202201</v>
      </c>
      <c r="I1157" s="353">
        <v>20221130</v>
      </c>
      <c r="J1157" s="353">
        <v>20230404</v>
      </c>
      <c r="K1157" s="354">
        <v>4473.3900000000003</v>
      </c>
      <c r="L1157" s="354">
        <v>70.59</v>
      </c>
      <c r="M1157" s="354">
        <v>63</v>
      </c>
      <c r="N1157" s="354">
        <v>2.09</v>
      </c>
      <c r="O1157" s="354">
        <v>2.13</v>
      </c>
      <c r="P1157" s="354">
        <v>1.64</v>
      </c>
      <c r="Q1157" s="354">
        <v>1.93</v>
      </c>
      <c r="R1157" s="354">
        <v>22.07</v>
      </c>
      <c r="S1157" s="354">
        <v>3.48</v>
      </c>
      <c r="T1157" s="354">
        <v>22.94</v>
      </c>
      <c r="U1157" s="354">
        <v>9.4600000000000009</v>
      </c>
      <c r="V1157" s="354">
        <v>9.3000000000000007</v>
      </c>
      <c r="W1157" s="354">
        <v>8.26</v>
      </c>
      <c r="X1157" s="354">
        <v>8.8000000000000007</v>
      </c>
      <c r="Y1157" s="374">
        <f t="shared" si="40"/>
        <v>-0.11182795698924741</v>
      </c>
      <c r="Z1157" s="374">
        <f t="shared" si="41"/>
        <v>6.5375302663438273E-2</v>
      </c>
      <c r="AA1157" s="354">
        <v>-6.52</v>
      </c>
      <c r="AB1157" s="354">
        <v>10.23</v>
      </c>
      <c r="AC1157" s="354">
        <v>7.46</v>
      </c>
      <c r="AD1157" s="354">
        <v>8.5500000000000007</v>
      </c>
      <c r="AE1157" s="354">
        <v>8.02</v>
      </c>
      <c r="AF1157" s="354">
        <v>0.84</v>
      </c>
      <c r="AG1157" s="354">
        <v>138.35185185185185</v>
      </c>
      <c r="AH1157" s="354">
        <v>6.9830246913580245</v>
      </c>
      <c r="AI1157" s="354">
        <v>3.2762345679012346</v>
      </c>
      <c r="AJ1157" s="354">
        <v>-1.2299382716049383</v>
      </c>
      <c r="AK1157" s="354">
        <v>21.332416391898256</v>
      </c>
      <c r="AL1157" s="354">
        <v>4.74</v>
      </c>
      <c r="AM1157" s="354">
        <v>0.95</v>
      </c>
      <c r="AN1157" s="354">
        <v>0.5</v>
      </c>
      <c r="AO1157" s="354">
        <v>0.86018962209432026</v>
      </c>
      <c r="AP1157" s="354">
        <v>10.892333333333331</v>
      </c>
      <c r="AQ1157" s="354">
        <v>36.324879886952424</v>
      </c>
      <c r="AR1157" s="354">
        <v>-96.76</v>
      </c>
      <c r="AS1157" s="354">
        <v>7.0524691358024691</v>
      </c>
      <c r="AT1157" s="354">
        <v>76.099999999999994</v>
      </c>
      <c r="AU1157" s="354">
        <v>-2.2400000000000002</v>
      </c>
      <c r="AV1157" s="354">
        <v>28.35</v>
      </c>
      <c r="AW1157" s="354">
        <v>9154.7000000000007</v>
      </c>
      <c r="AX1157" s="354">
        <v>8872.94</v>
      </c>
      <c r="AY1157" s="374">
        <v>-0.2801897265112524</v>
      </c>
      <c r="AZ1157" s="374">
        <v>-3.7225017972681518</v>
      </c>
      <c r="BA1157" s="374">
        <v>-1.3065953654188949</v>
      </c>
      <c r="BB1157" s="374">
        <v>-3.8372141197288969</v>
      </c>
      <c r="BC1157" s="374">
        <v>-1.3065953654188949</v>
      </c>
      <c r="BD1157" s="354">
        <v>12.49</v>
      </c>
      <c r="BE1157" s="374">
        <v>8.0306652567698034E-2</v>
      </c>
      <c r="BF1157" s="374">
        <v>5.4772135810688134E-2</v>
      </c>
      <c r="BG1157" s="354">
        <v>8.75</v>
      </c>
      <c r="BH1157" s="354">
        <v>6.47</v>
      </c>
      <c r="BI1157" s="354">
        <v>5.4</v>
      </c>
      <c r="BJ1157" s="354">
        <v>4.29</v>
      </c>
      <c r="BK1157" s="374">
        <v>-1.3754121526142251</v>
      </c>
      <c r="BL1157" s="374">
        <v>-3.2570383259715341E-2</v>
      </c>
      <c r="BM1157" s="354">
        <v>0.21</v>
      </c>
      <c r="BN1157" s="354">
        <v>0.12</v>
      </c>
      <c r="BO1157" s="374">
        <v>2.176707182320442E-2</v>
      </c>
      <c r="BP1157" s="374">
        <v>9.9914504097267487E-2</v>
      </c>
      <c r="BQ1157" s="374">
        <v>-1.7598201053154076E-2</v>
      </c>
      <c r="BR1157" s="354">
        <v>1081.3</v>
      </c>
      <c r="BS1157" s="354">
        <v>1394.6</v>
      </c>
      <c r="BT1157" s="354">
        <v>1042.4000000000001</v>
      </c>
      <c r="BU1157" s="354">
        <v>2317.6</v>
      </c>
      <c r="BV1157" s="354">
        <v>952.3</v>
      </c>
      <c r="BW1157" s="354">
        <v>183.82</v>
      </c>
      <c r="BX1157" s="354">
        <v>5.05</v>
      </c>
      <c r="BY1157" s="354">
        <v>7.17</v>
      </c>
      <c r="BZ1157" s="354">
        <v>7.6949339207048446</v>
      </c>
      <c r="CA1157" s="354">
        <v>30.43</v>
      </c>
      <c r="CB1157" s="354">
        <v>0.57716620345610603</v>
      </c>
      <c r="CC1157" s="354">
        <v>4.4956214689265535</v>
      </c>
      <c r="CD1157" s="354">
        <v>0.44</v>
      </c>
      <c r="CE1157" s="354">
        <v>1.35</v>
      </c>
      <c r="CF1157" s="354">
        <v>0.83</v>
      </c>
      <c r="CG1157" s="354">
        <v>0.55000000000000004</v>
      </c>
      <c r="CH1157" s="353" t="s">
        <v>100</v>
      </c>
      <c r="CI1157" s="355">
        <v>5288.8</v>
      </c>
    </row>
    <row r="1158" spans="1:87" ht="13.5" thickBot="1">
      <c r="A1158" s="353" t="s">
        <v>2538</v>
      </c>
      <c r="B1158" s="353" t="s">
        <v>2539</v>
      </c>
      <c r="C1158" s="353" t="s">
        <v>96</v>
      </c>
      <c r="D1158" s="353" t="s">
        <v>112</v>
      </c>
      <c r="E1158" s="353" t="s">
        <v>502</v>
      </c>
      <c r="F1158" s="353" t="s">
        <v>99</v>
      </c>
      <c r="G1158" s="353">
        <v>12</v>
      </c>
      <c r="H1158" s="353">
        <v>202112</v>
      </c>
      <c r="I1158" s="353">
        <v>20221103</v>
      </c>
      <c r="J1158" s="353">
        <v>20230223</v>
      </c>
      <c r="K1158" s="354">
        <v>20694.95</v>
      </c>
      <c r="L1158" s="354">
        <v>144.82</v>
      </c>
      <c r="M1158" s="354">
        <v>143</v>
      </c>
      <c r="N1158" s="354">
        <v>1.1000000000000001</v>
      </c>
      <c r="O1158" s="354">
        <v>1.77</v>
      </c>
      <c r="P1158" s="354">
        <v>1.59</v>
      </c>
      <c r="Q1158" s="354">
        <v>1.31</v>
      </c>
      <c r="R1158" s="354">
        <v>0</v>
      </c>
      <c r="S1158" s="354">
        <v>1.99</v>
      </c>
      <c r="T1158" s="354">
        <v>5.88</v>
      </c>
      <c r="U1158" s="354">
        <v>5.69</v>
      </c>
      <c r="V1158" s="354">
        <v>4.8099999999999996</v>
      </c>
      <c r="W1158" s="354">
        <v>6.27</v>
      </c>
      <c r="X1158" s="354">
        <v>6.73</v>
      </c>
      <c r="Y1158" s="374">
        <f t="shared" si="40"/>
        <v>0.30353430353430366</v>
      </c>
      <c r="Z1158" s="374">
        <f t="shared" si="41"/>
        <v>7.3365231259968189E-2</v>
      </c>
      <c r="AA1158" s="354">
        <v>25.6</v>
      </c>
      <c r="AB1158" s="354"/>
      <c r="AC1158" s="354">
        <v>23.28</v>
      </c>
      <c r="AD1158" s="354">
        <v>23.09</v>
      </c>
      <c r="AE1158" s="354">
        <v>21.52</v>
      </c>
      <c r="AF1158" s="354"/>
      <c r="AG1158" s="354">
        <v>115.66429024854727</v>
      </c>
      <c r="AH1158" s="354">
        <v>3.0234037655298458</v>
      </c>
      <c r="AI1158" s="354">
        <v>5.5606509804468693</v>
      </c>
      <c r="AJ1158" s="354">
        <v>2.1350861160910481</v>
      </c>
      <c r="AK1158" s="354">
        <v>25.76496897643564</v>
      </c>
      <c r="AL1158" s="354">
        <v>19.21</v>
      </c>
      <c r="AM1158" s="354">
        <v>3.98</v>
      </c>
      <c r="AN1158" s="354">
        <v>1.25</v>
      </c>
      <c r="AO1158" s="354">
        <v>1.4766708691118648</v>
      </c>
      <c r="AP1158" s="354">
        <v>18.002944295794997</v>
      </c>
      <c r="AQ1158" s="354">
        <v>30.715484321370507</v>
      </c>
      <c r="AR1158" s="354">
        <v>79.995877786526663</v>
      </c>
      <c r="AS1158" s="354">
        <v>1.5025496501642801</v>
      </c>
      <c r="AT1158" s="354">
        <v>36.369999999999997</v>
      </c>
      <c r="AU1158" s="354">
        <v>8.1999999999999993</v>
      </c>
      <c r="AV1158" s="354">
        <v>15.87</v>
      </c>
      <c r="AW1158" s="354">
        <v>12980.21</v>
      </c>
      <c r="AX1158" s="354">
        <v>16929.400000000001</v>
      </c>
      <c r="AY1158" s="374">
        <v>0.15867116345100526</v>
      </c>
      <c r="AZ1158" s="374">
        <v>9.0575319347570446E-2</v>
      </c>
      <c r="BA1158" s="374">
        <v>8.5300087835373281E-2</v>
      </c>
      <c r="BB1158" s="374">
        <v>0.11554396438117456</v>
      </c>
      <c r="BC1158" s="374">
        <v>8.5300087835373281E-2</v>
      </c>
      <c r="BD1158" s="354">
        <v>16.350000000000001</v>
      </c>
      <c r="BE1158" s="374">
        <v>7.5647723589695917E-2</v>
      </c>
      <c r="BF1158" s="374">
        <v>3.6800872867450235E-2</v>
      </c>
      <c r="BG1158" s="354">
        <v>9.3800000000000008</v>
      </c>
      <c r="BH1158" s="354">
        <v>8.4700000000000006</v>
      </c>
      <c r="BI1158" s="354">
        <v>6.45</v>
      </c>
      <c r="BJ1158" s="354">
        <v>5.68</v>
      </c>
      <c r="BK1158" s="374">
        <v>-0.61603666124726519</v>
      </c>
      <c r="BL1158" s="374">
        <v>-2.9616443043870622E-2</v>
      </c>
      <c r="BM1158" s="354">
        <v>0.19</v>
      </c>
      <c r="BN1158" s="354">
        <v>0.27</v>
      </c>
      <c r="BO1158" s="374">
        <v>9.2610852441314784E-2</v>
      </c>
      <c r="BP1158" s="374">
        <v>2.1102839153555143E-2</v>
      </c>
      <c r="BQ1158" s="374">
        <v>1.4902534487967111E-2</v>
      </c>
      <c r="BR1158" s="354">
        <v>691.8</v>
      </c>
      <c r="BS1158" s="354">
        <v>1121.0999999999999</v>
      </c>
      <c r="BT1158" s="354">
        <v>1074.22</v>
      </c>
      <c r="BU1158" s="354">
        <v>3724.47</v>
      </c>
      <c r="BV1158" s="354">
        <v>485.96</v>
      </c>
      <c r="BW1158" s="354">
        <v>9.06</v>
      </c>
      <c r="BX1158" s="354">
        <v>2.61</v>
      </c>
      <c r="BY1158" s="354">
        <v>5.08</v>
      </c>
      <c r="BZ1158" s="354">
        <v>6.6619493933037726</v>
      </c>
      <c r="CA1158" s="354">
        <v>42.76</v>
      </c>
      <c r="CB1158" s="354">
        <v>0.6088060101773034</v>
      </c>
      <c r="CC1158" s="354">
        <v>2.9015935759909941</v>
      </c>
      <c r="CD1158" s="354">
        <v>0.75</v>
      </c>
      <c r="CE1158" s="354">
        <v>1.6</v>
      </c>
      <c r="CF1158" s="354">
        <v>1.47</v>
      </c>
      <c r="CG1158" s="354">
        <v>0.39</v>
      </c>
      <c r="CH1158" s="353" t="s">
        <v>100</v>
      </c>
      <c r="CI1158" s="355">
        <v>5116.92</v>
      </c>
    </row>
    <row r="1159" spans="1:87" ht="13.5" thickBot="1">
      <c r="A1159" s="353" t="s">
        <v>2540</v>
      </c>
      <c r="B1159" s="353" t="s">
        <v>2541</v>
      </c>
      <c r="C1159" s="353" t="s">
        <v>96</v>
      </c>
      <c r="D1159" s="353" t="s">
        <v>412</v>
      </c>
      <c r="E1159" s="353" t="s">
        <v>580</v>
      </c>
      <c r="F1159" s="353" t="s">
        <v>105</v>
      </c>
      <c r="G1159" s="353">
        <v>12</v>
      </c>
      <c r="H1159" s="353">
        <v>202112</v>
      </c>
      <c r="I1159" s="353">
        <v>20221107</v>
      </c>
      <c r="J1159" s="353">
        <v>20230302</v>
      </c>
      <c r="K1159" s="354">
        <v>4429.16</v>
      </c>
      <c r="L1159" s="354">
        <v>22.21</v>
      </c>
      <c r="M1159" s="354">
        <v>199</v>
      </c>
      <c r="N1159" s="354">
        <v>1.32</v>
      </c>
      <c r="O1159" s="354">
        <v>0.21</v>
      </c>
      <c r="P1159" s="354">
        <v>0.2</v>
      </c>
      <c r="Q1159" s="354">
        <v>0.21</v>
      </c>
      <c r="R1159" s="354">
        <v>0</v>
      </c>
      <c r="S1159" s="354">
        <v>15.79</v>
      </c>
      <c r="T1159" s="354">
        <v>202.48</v>
      </c>
      <c r="U1159" s="354">
        <v>0.49</v>
      </c>
      <c r="V1159" s="354">
        <v>0.14000000000000001</v>
      </c>
      <c r="W1159" s="354">
        <v>0.78</v>
      </c>
      <c r="X1159" s="354">
        <v>0.86</v>
      </c>
      <c r="Y1159" s="374">
        <f t="shared" si="40"/>
        <v>4.5714285714285712</v>
      </c>
      <c r="Z1159" s="374">
        <f t="shared" si="41"/>
        <v>0.10256410256410242</v>
      </c>
      <c r="AA1159" s="354"/>
      <c r="AB1159" s="354">
        <v>11.05</v>
      </c>
      <c r="AC1159" s="354">
        <v>30.42</v>
      </c>
      <c r="AD1159" s="354">
        <v>28.47</v>
      </c>
      <c r="AE1159" s="354">
        <v>25.73</v>
      </c>
      <c r="AF1159" s="354">
        <v>2.58</v>
      </c>
      <c r="AG1159" s="354">
        <v>3.8769735406781742</v>
      </c>
      <c r="AH1159" s="354">
        <v>-0.22065008772355352</v>
      </c>
      <c r="AI1159" s="354">
        <v>0.79967238858272494</v>
      </c>
      <c r="AJ1159" s="354">
        <v>0.56735445619985569</v>
      </c>
      <c r="AK1159" s="354">
        <v>26.760958994629835</v>
      </c>
      <c r="AL1159" s="354">
        <v>19.84</v>
      </c>
      <c r="AM1159" s="354">
        <v>2.5499999999999998</v>
      </c>
      <c r="AN1159" s="354">
        <v>7.19</v>
      </c>
      <c r="AO1159" s="354">
        <v>6.5662895483602721</v>
      </c>
      <c r="AP1159" s="354">
        <v>35.583964287034505</v>
      </c>
      <c r="AQ1159" s="354">
        <v>31.834700313390758</v>
      </c>
      <c r="AR1159" s="354">
        <v>44.870240395991253</v>
      </c>
      <c r="AS1159" s="354">
        <v>0.68554411850711838</v>
      </c>
      <c r="AT1159" s="354">
        <v>8.7100000000000009</v>
      </c>
      <c r="AU1159" s="354"/>
      <c r="AV1159" s="354">
        <v>28.45</v>
      </c>
      <c r="AW1159" s="354">
        <v>558.6</v>
      </c>
      <c r="AX1159" s="354">
        <v>632.45000000000005</v>
      </c>
      <c r="AY1159" s="374">
        <v>0.28446404591527014</v>
      </c>
      <c r="AZ1159" s="374">
        <v>7.6809295146630083E-2</v>
      </c>
      <c r="BA1159" s="374">
        <v>-0.74553710546231577</v>
      </c>
      <c r="BB1159" s="374">
        <v>0.10044105525457372</v>
      </c>
      <c r="BC1159" s="374">
        <v>-0.74553710546231577</v>
      </c>
      <c r="BD1159" s="354">
        <v>5.79</v>
      </c>
      <c r="BE1159" s="374">
        <v>-3.537184653671724E-3</v>
      </c>
      <c r="BF1159" s="374">
        <v>-1.2605471268072566E-2</v>
      </c>
      <c r="BG1159" s="354">
        <v>4.0599999999999996</v>
      </c>
      <c r="BH1159" s="354"/>
      <c r="BI1159" s="354">
        <v>2.81</v>
      </c>
      <c r="BJ1159" s="354"/>
      <c r="BK1159" s="374">
        <v>-0.29051638608482022</v>
      </c>
      <c r="BL1159" s="374">
        <v>-5.9922496232004574E-2</v>
      </c>
      <c r="BM1159" s="354">
        <v>0</v>
      </c>
      <c r="BN1159" s="354"/>
      <c r="BO1159" s="374">
        <v>0</v>
      </c>
      <c r="BP1159" s="374">
        <v>-1.0310751762782877E-2</v>
      </c>
      <c r="BQ1159" s="374">
        <v>2.6511890476628771E-2</v>
      </c>
      <c r="BR1159" s="354">
        <v>-6.55</v>
      </c>
      <c r="BS1159" s="354">
        <v>116.03</v>
      </c>
      <c r="BT1159" s="354">
        <v>222.09</v>
      </c>
      <c r="BU1159" s="354">
        <v>733.42</v>
      </c>
      <c r="BV1159" s="354">
        <v>-33.770000000000003</v>
      </c>
      <c r="BW1159" s="354">
        <v>27.61</v>
      </c>
      <c r="BX1159" s="354">
        <v>-5.12</v>
      </c>
      <c r="BY1159" s="354">
        <v>16.21</v>
      </c>
      <c r="BZ1159" s="354">
        <v>-0.32518436792288485</v>
      </c>
      <c r="CA1159" s="354">
        <v>29.7</v>
      </c>
      <c r="CB1159" s="354">
        <v>0.52327798177010398</v>
      </c>
      <c r="CC1159" s="354">
        <v>5.6712903878820953</v>
      </c>
      <c r="CD1159" s="354">
        <v>0.42</v>
      </c>
      <c r="CE1159" s="354">
        <v>0.54</v>
      </c>
      <c r="CF1159" s="354">
        <v>0.45</v>
      </c>
      <c r="CG1159" s="354">
        <v>0.32</v>
      </c>
      <c r="CH1159" s="353" t="s">
        <v>100</v>
      </c>
      <c r="CI1159" s="355">
        <v>1722.96</v>
      </c>
    </row>
    <row r="1160" spans="1:87" ht="13.5" thickBot="1">
      <c r="A1160" s="353" t="s">
        <v>2542</v>
      </c>
      <c r="B1160" s="353" t="s">
        <v>2543</v>
      </c>
      <c r="C1160" s="353" t="s">
        <v>96</v>
      </c>
      <c r="D1160" s="353" t="s">
        <v>116</v>
      </c>
      <c r="E1160" s="353" t="s">
        <v>228</v>
      </c>
      <c r="F1160" s="353" t="s">
        <v>99</v>
      </c>
      <c r="G1160" s="353">
        <v>12</v>
      </c>
      <c r="H1160" s="353">
        <v>202112</v>
      </c>
      <c r="I1160" s="353">
        <v>20221027</v>
      </c>
      <c r="J1160" s="353">
        <v>20230215</v>
      </c>
      <c r="K1160" s="354">
        <v>54346.41</v>
      </c>
      <c r="L1160" s="354">
        <v>224.61</v>
      </c>
      <c r="M1160" s="354">
        <v>242</v>
      </c>
      <c r="N1160" s="354">
        <v>1.43</v>
      </c>
      <c r="O1160" s="354">
        <v>7.43</v>
      </c>
      <c r="P1160" s="354">
        <v>6.54</v>
      </c>
      <c r="Q1160" s="354">
        <v>6.71</v>
      </c>
      <c r="R1160" s="354">
        <v>0.67</v>
      </c>
      <c r="S1160" s="354">
        <v>6.24</v>
      </c>
      <c r="T1160" s="354">
        <v>6.43</v>
      </c>
      <c r="U1160" s="354">
        <v>29.16</v>
      </c>
      <c r="V1160" s="354">
        <v>12.69</v>
      </c>
      <c r="W1160" s="354">
        <v>31.23</v>
      </c>
      <c r="X1160" s="354">
        <v>25.92</v>
      </c>
      <c r="Y1160" s="374">
        <f t="shared" si="40"/>
        <v>1.4609929078014185</v>
      </c>
      <c r="Z1160" s="374">
        <f t="shared" si="41"/>
        <v>-0.17002881844380402</v>
      </c>
      <c r="AA1160" s="354">
        <v>35.22</v>
      </c>
      <c r="AB1160" s="354">
        <v>8.5500000000000007</v>
      </c>
      <c r="AC1160" s="354">
        <v>7.7</v>
      </c>
      <c r="AD1160" s="354">
        <v>7.19</v>
      </c>
      <c r="AE1160" s="354">
        <v>8.67</v>
      </c>
      <c r="AF1160" s="354">
        <v>0.84</v>
      </c>
      <c r="AG1160" s="354">
        <v>103.70292887029289</v>
      </c>
      <c r="AH1160" s="354">
        <v>29.820083682008367</v>
      </c>
      <c r="AI1160" s="354">
        <v>45.9163179916318</v>
      </c>
      <c r="AJ1160" s="354">
        <v>30.0836820083682</v>
      </c>
      <c r="AK1160" s="354">
        <v>4.710634681975578</v>
      </c>
      <c r="AL1160" s="354">
        <v>9.34</v>
      </c>
      <c r="AM1160" s="354">
        <v>2.37</v>
      </c>
      <c r="AN1160" s="354">
        <v>2.31</v>
      </c>
      <c r="AO1160" s="354">
        <v>2.2573564656041958</v>
      </c>
      <c r="AP1160" s="354">
        <v>4.761581276595745</v>
      </c>
      <c r="AQ1160" s="354">
        <v>5.0982850373610349</v>
      </c>
      <c r="AR1160" s="354">
        <v>7.7814436717663424</v>
      </c>
      <c r="AS1160" s="354">
        <v>7.6234309623430958</v>
      </c>
      <c r="AT1160" s="354">
        <v>94.85</v>
      </c>
      <c r="AU1160" s="354">
        <v>21.67</v>
      </c>
      <c r="AV1160" s="354">
        <v>119.04</v>
      </c>
      <c r="AW1160" s="354">
        <v>14643</v>
      </c>
      <c r="AX1160" s="354">
        <v>25125.7</v>
      </c>
      <c r="AY1160" s="374">
        <v>1.5441343963553531</v>
      </c>
      <c r="AZ1160" s="374">
        <v>11.59</v>
      </c>
      <c r="BA1160" s="374">
        <v>13.970183486238533</v>
      </c>
      <c r="BB1160" s="374">
        <v>8.4876033057851235</v>
      </c>
      <c r="BC1160" s="374">
        <v>13.970183486238533</v>
      </c>
      <c r="BD1160" s="354">
        <v>31.82</v>
      </c>
      <c r="BE1160" s="374">
        <v>0.33642639979731442</v>
      </c>
      <c r="BF1160" s="374">
        <v>0.19937895149107593</v>
      </c>
      <c r="BG1160" s="354">
        <v>25.98</v>
      </c>
      <c r="BH1160" s="354">
        <v>9</v>
      </c>
      <c r="BI1160" s="354">
        <v>20.22</v>
      </c>
      <c r="BJ1160" s="354">
        <v>7.05</v>
      </c>
      <c r="BK1160" s="374">
        <v>-0.34481501731365044</v>
      </c>
      <c r="BL1160" s="374">
        <v>-0.15267298769416987</v>
      </c>
      <c r="BM1160" s="354">
        <v>1.96</v>
      </c>
      <c r="BN1160" s="354">
        <v>1.01</v>
      </c>
      <c r="BO1160" s="374">
        <v>0.8739076750385858</v>
      </c>
      <c r="BP1160" s="374">
        <v>0.137867651503772</v>
      </c>
      <c r="BQ1160" s="374">
        <v>0.13908634970003098</v>
      </c>
      <c r="BR1160" s="354">
        <v>2907</v>
      </c>
      <c r="BS1160" s="354">
        <v>5518</v>
      </c>
      <c r="BT1160" s="354">
        <v>5874</v>
      </c>
      <c r="BU1160" s="354">
        <v>6688</v>
      </c>
      <c r="BV1160" s="354">
        <v>2118</v>
      </c>
      <c r="BW1160" s="354">
        <v>1159</v>
      </c>
      <c r="BX1160" s="354">
        <v>30.33</v>
      </c>
      <c r="BY1160" s="354">
        <v>31.56</v>
      </c>
      <c r="BZ1160" s="354">
        <v>82.348837209302332</v>
      </c>
      <c r="CA1160" s="354">
        <v>15.56</v>
      </c>
      <c r="CB1160" s="354">
        <v>0.35799809768925195</v>
      </c>
      <c r="CC1160" s="354">
        <v>0.36357446808510641</v>
      </c>
      <c r="CD1160" s="354">
        <v>0.18</v>
      </c>
      <c r="CE1160" s="354">
        <v>1.03</v>
      </c>
      <c r="CF1160" s="354">
        <v>1.42</v>
      </c>
      <c r="CG1160" s="354">
        <v>1.01</v>
      </c>
      <c r="CH1160" s="353" t="s">
        <v>100</v>
      </c>
      <c r="CI1160" s="355">
        <v>22837</v>
      </c>
    </row>
    <row r="1161" spans="1:87" ht="13.5" thickBot="1">
      <c r="A1161" s="353" t="s">
        <v>2544</v>
      </c>
      <c r="B1161" s="353" t="s">
        <v>2545</v>
      </c>
      <c r="C1161" s="353" t="s">
        <v>96</v>
      </c>
      <c r="D1161" s="353" t="s">
        <v>123</v>
      </c>
      <c r="E1161" s="353" t="s">
        <v>533</v>
      </c>
      <c r="F1161" s="353" t="s">
        <v>105</v>
      </c>
      <c r="G1161" s="353">
        <v>3</v>
      </c>
      <c r="H1161" s="353">
        <v>202203</v>
      </c>
      <c r="I1161" s="353">
        <v>20221022</v>
      </c>
      <c r="J1161" s="353">
        <v>20230127</v>
      </c>
      <c r="K1161" s="354">
        <v>76053.37</v>
      </c>
      <c r="L1161" s="354">
        <v>21.81</v>
      </c>
      <c r="M1161" s="354">
        <v>3487</v>
      </c>
      <c r="N1161" s="354">
        <v>1</v>
      </c>
      <c r="O1161" s="354">
        <v>0.23</v>
      </c>
      <c r="P1161" s="354">
        <v>0.28000000000000003</v>
      </c>
      <c r="Q1161" s="354">
        <v>0.28000000000000003</v>
      </c>
      <c r="R1161" s="354">
        <v>17.39</v>
      </c>
      <c r="S1161" s="354">
        <v>13.04</v>
      </c>
      <c r="T1161" s="354">
        <v>6.47</v>
      </c>
      <c r="U1161" s="354">
        <v>1.03</v>
      </c>
      <c r="V1161" s="354">
        <v>0.88</v>
      </c>
      <c r="W1161" s="354">
        <v>1.07</v>
      </c>
      <c r="X1161" s="354">
        <v>1.26</v>
      </c>
      <c r="Y1161" s="374">
        <f t="shared" si="40"/>
        <v>0.21590909090909105</v>
      </c>
      <c r="Z1161" s="374">
        <f t="shared" si="41"/>
        <v>0.17757009345794383</v>
      </c>
      <c r="AA1161" s="354">
        <v>45.4</v>
      </c>
      <c r="AB1161" s="354">
        <v>21.68</v>
      </c>
      <c r="AC1161" s="354">
        <v>21.17</v>
      </c>
      <c r="AD1161" s="354">
        <v>20.38</v>
      </c>
      <c r="AE1161" s="354">
        <v>17.27</v>
      </c>
      <c r="AF1161" s="354">
        <v>0.94</v>
      </c>
      <c r="AG1161" s="354">
        <v>353.32800965156696</v>
      </c>
      <c r="AH1161" s="354">
        <v>85.160744549449916</v>
      </c>
      <c r="AI1161" s="354">
        <v>1.3009921293769569</v>
      </c>
      <c r="AJ1161" s="354">
        <v>1.2254031597391779</v>
      </c>
      <c r="AK1161" s="354">
        <v>1222.2130819204044</v>
      </c>
      <c r="AL1161" s="354">
        <v>21.19</v>
      </c>
      <c r="AM1161" s="354">
        <v>3.02</v>
      </c>
      <c r="AN1161" s="354">
        <v>4.68</v>
      </c>
      <c r="AO1161" s="354">
        <v>0.41670142730224891</v>
      </c>
      <c r="AP1161" s="354">
        <v>0.61160948496314127</v>
      </c>
      <c r="AQ1161" s="354">
        <v>113.16923646431285</v>
      </c>
      <c r="AR1161" s="354">
        <v>120.1500785741474</v>
      </c>
      <c r="AS1161" s="354">
        <v>397.97078677505527</v>
      </c>
      <c r="AT1161" s="354">
        <v>7.23</v>
      </c>
      <c r="AU1161" s="354">
        <v>7.19</v>
      </c>
      <c r="AV1161" s="354">
        <v>4.95</v>
      </c>
      <c r="AW1161" s="354">
        <v>14080.36</v>
      </c>
      <c r="AX1161" s="354">
        <v>9695.0300000000007</v>
      </c>
      <c r="AY1161" s="374">
        <v>0.12902626005948667</v>
      </c>
      <c r="AZ1161" s="374">
        <v>0.92177785665646261</v>
      </c>
      <c r="BA1161" s="374">
        <v>0</v>
      </c>
      <c r="BB1161" s="374">
        <v>0.84064821066846729</v>
      </c>
      <c r="BC1161" s="374">
        <v>0</v>
      </c>
      <c r="BD1161" s="354">
        <v>14.69</v>
      </c>
      <c r="BE1161" s="374">
        <v>0</v>
      </c>
      <c r="BF1161" s="374">
        <v>1.6172679933645722E-2</v>
      </c>
      <c r="BG1161" s="354">
        <v>7.87</v>
      </c>
      <c r="BH1161" s="354">
        <v>3.64</v>
      </c>
      <c r="BI1161" s="354">
        <v>1.6</v>
      </c>
      <c r="BJ1161" s="354">
        <v>0.82</v>
      </c>
      <c r="BK1161" s="374">
        <v>-2.1308547692644519</v>
      </c>
      <c r="BL1161" s="374">
        <v>-7.8460388305818807E-3</v>
      </c>
      <c r="BM1161" s="354">
        <v>0.51</v>
      </c>
      <c r="BN1161" s="354">
        <v>0.31</v>
      </c>
      <c r="BO1161" s="374">
        <v>9.5533218304307915E-2</v>
      </c>
      <c r="BP1161" s="374">
        <v>5.355719863173114E-2</v>
      </c>
      <c r="BQ1161" s="374">
        <v>5.5980043843726721E-2</v>
      </c>
      <c r="BR1161" s="354">
        <v>4568.28</v>
      </c>
      <c r="BS1161" s="354">
        <v>5012.03</v>
      </c>
      <c r="BT1161" s="354">
        <v>3576.76</v>
      </c>
      <c r="BU1161" s="354">
        <v>21654.76</v>
      </c>
      <c r="BV1161" s="354">
        <v>3364.75</v>
      </c>
      <c r="BW1161" s="354">
        <v>35.57</v>
      </c>
      <c r="BX1161" s="354">
        <v>22.57</v>
      </c>
      <c r="BY1161" s="354">
        <v>22.57</v>
      </c>
      <c r="BZ1161" s="354">
        <v>0</v>
      </c>
      <c r="CA1161" s="354">
        <v>47.49</v>
      </c>
      <c r="CB1161" s="354">
        <v>0.89009757511783705</v>
      </c>
      <c r="CC1161" s="354">
        <v>0.52067744827371421</v>
      </c>
      <c r="CD1161" s="354">
        <v>0.9</v>
      </c>
      <c r="CE1161" s="354">
        <v>1.02</v>
      </c>
      <c r="CF1161" s="354">
        <v>1.01</v>
      </c>
      <c r="CG1161" s="354">
        <v>0.17</v>
      </c>
      <c r="CH1161" s="353" t="s">
        <v>100</v>
      </c>
      <c r="CI1161" s="355">
        <v>25196.47</v>
      </c>
    </row>
    <row r="1162" spans="1:87" ht="13.5" thickBot="1">
      <c r="A1162" s="353" t="s">
        <v>2546</v>
      </c>
      <c r="B1162" s="353" t="s">
        <v>2547</v>
      </c>
      <c r="C1162" s="353" t="s">
        <v>108</v>
      </c>
      <c r="D1162" s="353" t="s">
        <v>97</v>
      </c>
      <c r="E1162" s="353" t="s">
        <v>173</v>
      </c>
      <c r="F1162" s="353" t="s">
        <v>99</v>
      </c>
      <c r="G1162" s="353">
        <v>12</v>
      </c>
      <c r="H1162" s="353">
        <v>202112</v>
      </c>
      <c r="I1162" s="353">
        <v>20221103</v>
      </c>
      <c r="J1162" s="353">
        <v>20230207</v>
      </c>
      <c r="K1162" s="354">
        <v>79539.73</v>
      </c>
      <c r="L1162" s="354">
        <v>69.77</v>
      </c>
      <c r="M1162" s="354">
        <v>1140</v>
      </c>
      <c r="N1162" s="354">
        <v>1.3</v>
      </c>
      <c r="O1162" s="354">
        <v>0.95</v>
      </c>
      <c r="P1162" s="354">
        <v>1.19</v>
      </c>
      <c r="Q1162" s="354">
        <v>1</v>
      </c>
      <c r="R1162" s="354">
        <v>13.68</v>
      </c>
      <c r="S1162" s="354">
        <v>9.41</v>
      </c>
      <c r="T1162" s="354">
        <v>5.55</v>
      </c>
      <c r="U1162" s="354">
        <v>2.98</v>
      </c>
      <c r="V1162" s="354">
        <v>4.6100000000000003</v>
      </c>
      <c r="W1162" s="354">
        <v>4.08</v>
      </c>
      <c r="X1162" s="354">
        <v>4.78</v>
      </c>
      <c r="Y1162" s="374">
        <f t="shared" si="40"/>
        <v>-0.11496746203904562</v>
      </c>
      <c r="Z1162" s="374">
        <f t="shared" si="41"/>
        <v>0.17156862745098045</v>
      </c>
      <c r="AA1162" s="354">
        <v>20.010000000000002</v>
      </c>
      <c r="AB1162" s="354">
        <v>15.78</v>
      </c>
      <c r="AC1162" s="354">
        <v>17.440000000000001</v>
      </c>
      <c r="AD1162" s="354">
        <v>17.09</v>
      </c>
      <c r="AE1162" s="354">
        <v>14.6</v>
      </c>
      <c r="AF1162" s="354">
        <v>1.08</v>
      </c>
      <c r="AG1162" s="354">
        <v>23.442807625649912</v>
      </c>
      <c r="AH1162" s="354">
        <v>1.9922010398613521</v>
      </c>
      <c r="AI1162" s="354">
        <v>5.5623916811091858</v>
      </c>
      <c r="AJ1162" s="354">
        <v>4.9029462738301559</v>
      </c>
      <c r="AK1162" s="354">
        <v>12.451478423430441</v>
      </c>
      <c r="AL1162" s="354">
        <v>14.21</v>
      </c>
      <c r="AM1162" s="354">
        <v>3.93</v>
      </c>
      <c r="AN1162" s="354">
        <v>2.94</v>
      </c>
      <c r="AO1162" s="354">
        <v>3.1022821868184676</v>
      </c>
      <c r="AP1162" s="354">
        <v>18.433129804524491</v>
      </c>
      <c r="AQ1162" s="354">
        <v>13.074628446798569</v>
      </c>
      <c r="AR1162" s="354">
        <v>14.833163662071405</v>
      </c>
      <c r="AS1162" s="354">
        <v>9.3830155979202754</v>
      </c>
      <c r="AT1162" s="354">
        <v>17.77</v>
      </c>
      <c r="AU1162" s="354">
        <v>17.28</v>
      </c>
      <c r="AV1162" s="354">
        <v>18.260000000000002</v>
      </c>
      <c r="AW1162" s="354">
        <v>25371</v>
      </c>
      <c r="AX1162" s="354">
        <v>27520.74</v>
      </c>
      <c r="AY1162" s="374">
        <v>0.18257667567819519</v>
      </c>
      <c r="AZ1162" s="374">
        <v>-7.8534031413612562E-3</v>
      </c>
      <c r="BA1162" s="374">
        <v>0.29583460018242624</v>
      </c>
      <c r="BB1162" s="374">
        <v>-8.3798882681564938E-3</v>
      </c>
      <c r="BC1162" s="374">
        <v>0.29583460018242624</v>
      </c>
      <c r="BD1162" s="354">
        <v>16.850000000000001</v>
      </c>
      <c r="BE1162" s="374">
        <v>0.10970578492486524</v>
      </c>
      <c r="BF1162" s="374">
        <v>3.0418100026462027E-2</v>
      </c>
      <c r="BG1162" s="354">
        <v>11.66</v>
      </c>
      <c r="BH1162" s="354">
        <v>13.48</v>
      </c>
      <c r="BI1162" s="354">
        <v>4.54</v>
      </c>
      <c r="BJ1162" s="354">
        <v>5.23</v>
      </c>
      <c r="BK1162" s="374">
        <v>-0.11855429194578594</v>
      </c>
      <c r="BL1162" s="374">
        <v>-2.8129967101615347E-2</v>
      </c>
      <c r="BM1162" s="354">
        <v>0</v>
      </c>
      <c r="BN1162" s="354">
        <v>0</v>
      </c>
      <c r="BO1162" s="374">
        <v>0</v>
      </c>
      <c r="BP1162" s="374">
        <v>2.8764092403426967E-2</v>
      </c>
      <c r="BQ1162" s="374">
        <v>7.0790445767111701E-2</v>
      </c>
      <c r="BR1162" s="354">
        <v>4099</v>
      </c>
      <c r="BS1162" s="354">
        <v>5364</v>
      </c>
      <c r="BT1162" s="354">
        <v>5721.8</v>
      </c>
      <c r="BU1162" s="354">
        <v>8049</v>
      </c>
      <c r="BV1162" s="354">
        <v>4169</v>
      </c>
      <c r="BW1162" s="354">
        <v>-0.79</v>
      </c>
      <c r="BX1162" s="354">
        <v>8.5</v>
      </c>
      <c r="BY1162" s="354">
        <v>12.83</v>
      </c>
      <c r="BZ1162" s="354">
        <v>13.295620437956204</v>
      </c>
      <c r="CA1162" s="354">
        <v>33.57</v>
      </c>
      <c r="CB1162" s="354">
        <v>0.73488585072283641</v>
      </c>
      <c r="CC1162" s="354">
        <v>0.87854162090929055</v>
      </c>
      <c r="CD1162" s="354">
        <v>0.51</v>
      </c>
      <c r="CE1162" s="354">
        <v>1.27</v>
      </c>
      <c r="CF1162" s="354">
        <v>1.22</v>
      </c>
      <c r="CG1162" s="354">
        <v>0.36</v>
      </c>
      <c r="CH1162" s="353" t="s">
        <v>100</v>
      </c>
      <c r="CI1162" s="355">
        <v>21727</v>
      </c>
    </row>
    <row r="1163" spans="1:87" ht="13.5" thickBot="1">
      <c r="A1163" s="353" t="s">
        <v>2548</v>
      </c>
      <c r="B1163" s="353" t="s">
        <v>2549</v>
      </c>
      <c r="C1163" s="353" t="s">
        <v>96</v>
      </c>
      <c r="D1163" s="353" t="s">
        <v>123</v>
      </c>
      <c r="E1163" s="353" t="s">
        <v>263</v>
      </c>
      <c r="F1163" s="353" t="s">
        <v>105</v>
      </c>
      <c r="G1163" s="353">
        <v>12</v>
      </c>
      <c r="H1163" s="353">
        <v>202112</v>
      </c>
      <c r="I1163" s="353">
        <v>20221103</v>
      </c>
      <c r="J1163" s="353">
        <v>20230223</v>
      </c>
      <c r="K1163" s="354">
        <v>11133.5</v>
      </c>
      <c r="L1163" s="354">
        <v>31.5</v>
      </c>
      <c r="M1163" s="354">
        <v>353.45</v>
      </c>
      <c r="N1163" s="354">
        <v>0.57999999999999996</v>
      </c>
      <c r="O1163" s="354">
        <v>0.39</v>
      </c>
      <c r="P1163" s="354">
        <v>0.4</v>
      </c>
      <c r="Q1163" s="354">
        <v>0.41</v>
      </c>
      <c r="R1163" s="354">
        <v>0</v>
      </c>
      <c r="S1163" s="354">
        <v>0</v>
      </c>
      <c r="T1163" s="354">
        <v>0.68</v>
      </c>
      <c r="U1163" s="354">
        <v>1.52</v>
      </c>
      <c r="V1163" s="354">
        <v>1.36</v>
      </c>
      <c r="W1163" s="354">
        <v>1.55</v>
      </c>
      <c r="X1163" s="354">
        <v>1.7</v>
      </c>
      <c r="Y1163" s="374">
        <f t="shared" si="40"/>
        <v>0.13970588235294112</v>
      </c>
      <c r="Z1163" s="374">
        <f t="shared" si="41"/>
        <v>9.6774193548387011E-2</v>
      </c>
      <c r="AA1163" s="354">
        <v>8.26</v>
      </c>
      <c r="AB1163" s="354">
        <v>7.69</v>
      </c>
      <c r="AC1163" s="354">
        <v>20.72</v>
      </c>
      <c r="AD1163" s="354">
        <v>20.38</v>
      </c>
      <c r="AE1163" s="354">
        <v>18.57</v>
      </c>
      <c r="AF1163" s="354">
        <v>2.65</v>
      </c>
      <c r="AG1163" s="354">
        <v>0.96890030122450443</v>
      </c>
      <c r="AH1163" s="354">
        <v>0.65357754841245252</v>
      </c>
      <c r="AI1163" s="354">
        <v>1.988270010790125</v>
      </c>
      <c r="AJ1163" s="354">
        <v>1.3918563535922686</v>
      </c>
      <c r="AK1163" s="354">
        <v>15.505942267744794</v>
      </c>
      <c r="AL1163" s="354">
        <v>18.98</v>
      </c>
      <c r="AM1163" s="354">
        <v>1.56</v>
      </c>
      <c r="AN1163" s="354">
        <v>7.69</v>
      </c>
      <c r="AO1163" s="354">
        <v>38.908342154354429</v>
      </c>
      <c r="AP1163" s="354">
        <v>26.839493136694816</v>
      </c>
      <c r="AQ1163" s="354">
        <v>18.960354594152452</v>
      </c>
      <c r="AR1163" s="354">
        <v>27.084910261180202</v>
      </c>
      <c r="AS1163" s="354">
        <v>0.5950896627254475</v>
      </c>
      <c r="AT1163" s="354">
        <v>20.21</v>
      </c>
      <c r="AU1163" s="354">
        <v>7.7</v>
      </c>
      <c r="AV1163" s="354">
        <v>10.23</v>
      </c>
      <c r="AW1163" s="354">
        <v>1303.8800000000001</v>
      </c>
      <c r="AX1163" s="354">
        <v>1440.17</v>
      </c>
      <c r="AY1163" s="374">
        <v>0.10233540406277794</v>
      </c>
      <c r="AZ1163" s="374">
        <v>0.34705857210024649</v>
      </c>
      <c r="BA1163" s="374">
        <v>0.14546606269944662</v>
      </c>
      <c r="BB1163" s="374">
        <v>1.214285714285714</v>
      </c>
      <c r="BC1163" s="374">
        <v>0.14546606269944662</v>
      </c>
      <c r="BD1163" s="354">
        <v>3.55</v>
      </c>
      <c r="BE1163" s="374">
        <v>9.6476274559463837E-3</v>
      </c>
      <c r="BF1163" s="374">
        <v>2.0328947040018596E-2</v>
      </c>
      <c r="BG1163" s="354">
        <v>2.23</v>
      </c>
      <c r="BH1163" s="354">
        <v>1.52</v>
      </c>
      <c r="BI1163" s="354">
        <v>2.14</v>
      </c>
      <c r="BJ1163" s="354">
        <v>1.47</v>
      </c>
      <c r="BK1163" s="374">
        <v>-0.16014528787321902</v>
      </c>
      <c r="BL1163" s="374">
        <v>-0.32863244324030144</v>
      </c>
      <c r="BM1163" s="354">
        <v>2.29</v>
      </c>
      <c r="BN1163" s="354">
        <v>1.01</v>
      </c>
      <c r="BO1163" s="374">
        <v>1.1016290289482684</v>
      </c>
      <c r="BP1163" s="374">
        <v>2.1199401505431481E-2</v>
      </c>
      <c r="BQ1163" s="374">
        <v>4.5146167810323337E-2</v>
      </c>
      <c r="BR1163" s="354">
        <v>325.45</v>
      </c>
      <c r="BS1163" s="354">
        <v>707.09</v>
      </c>
      <c r="BT1163" s="354">
        <v>560.91999999999996</v>
      </c>
      <c r="BU1163" s="354">
        <v>3880.48</v>
      </c>
      <c r="BV1163" s="354">
        <v>189.09</v>
      </c>
      <c r="BW1163" s="354">
        <v>34.71</v>
      </c>
      <c r="BX1163" s="354">
        <v>15.9</v>
      </c>
      <c r="BY1163" s="354">
        <v>17.149999999999999</v>
      </c>
      <c r="BZ1163" s="354">
        <v>0.62024668006462547</v>
      </c>
      <c r="CA1163" s="354">
        <v>38.06</v>
      </c>
      <c r="CB1163" s="354">
        <v>0.44180326144547299</v>
      </c>
      <c r="CC1163" s="354">
        <v>4.8899231006220916</v>
      </c>
      <c r="CD1163" s="354">
        <v>0.61</v>
      </c>
      <c r="CE1163" s="354">
        <v>0.54</v>
      </c>
      <c r="CF1163" s="354">
        <v>0.68</v>
      </c>
      <c r="CG1163" s="354">
        <v>0.56000000000000005</v>
      </c>
      <c r="CH1163" s="353">
        <v>0.15</v>
      </c>
      <c r="CI1163" s="355">
        <v>6738.27</v>
      </c>
    </row>
    <row r="1164" spans="1:87" ht="13.5" thickBot="1">
      <c r="A1164" s="353" t="s">
        <v>2550</v>
      </c>
      <c r="B1164" s="353" t="s">
        <v>2551</v>
      </c>
      <c r="C1164" s="353" t="s">
        <v>108</v>
      </c>
      <c r="D1164" s="353" t="s">
        <v>129</v>
      </c>
      <c r="E1164" s="353" t="s">
        <v>156</v>
      </c>
      <c r="F1164" s="353" t="s">
        <v>105</v>
      </c>
      <c r="G1164" s="353">
        <v>12</v>
      </c>
      <c r="H1164" s="353">
        <v>202112</v>
      </c>
      <c r="I1164" s="353">
        <v>20221102</v>
      </c>
      <c r="J1164" s="353">
        <v>20230216</v>
      </c>
      <c r="K1164" s="354">
        <v>5688.49</v>
      </c>
      <c r="L1164" s="354">
        <v>86.13</v>
      </c>
      <c r="M1164" s="354">
        <v>66</v>
      </c>
      <c r="N1164" s="354">
        <v>0.28000000000000003</v>
      </c>
      <c r="O1164" s="354">
        <v>0.6</v>
      </c>
      <c r="P1164" s="354">
        <v>1.4</v>
      </c>
      <c r="Q1164" s="354">
        <v>1.4</v>
      </c>
      <c r="R1164" s="354">
        <v>208.33</v>
      </c>
      <c r="S1164" s="354">
        <v>-42.55</v>
      </c>
      <c r="T1164" s="354">
        <v>60.13</v>
      </c>
      <c r="U1164" s="354">
        <v>22.64</v>
      </c>
      <c r="V1164" s="354">
        <v>15.4</v>
      </c>
      <c r="W1164" s="354">
        <v>13.42</v>
      </c>
      <c r="X1164" s="354">
        <v>5.18</v>
      </c>
      <c r="Y1164" s="374">
        <f t="shared" si="40"/>
        <v>-0.12857142857142856</v>
      </c>
      <c r="Z1164" s="374">
        <f t="shared" si="41"/>
        <v>-0.61400894187779431</v>
      </c>
      <c r="AA1164" s="354">
        <v>126.79</v>
      </c>
      <c r="AB1164" s="354"/>
      <c r="AC1164" s="354">
        <v>3.76</v>
      </c>
      <c r="AD1164" s="354">
        <v>6.42</v>
      </c>
      <c r="AE1164" s="354">
        <v>16.63</v>
      </c>
      <c r="AF1164" s="354"/>
      <c r="AG1164" s="354">
        <v>45.386038863976083</v>
      </c>
      <c r="AH1164" s="354">
        <v>12.103931240657698</v>
      </c>
      <c r="AI1164" s="354">
        <v>15.504887892376679</v>
      </c>
      <c r="AJ1164" s="354">
        <v>14.586726457399104</v>
      </c>
      <c r="AK1164" s="354">
        <v>5.3267073308286994</v>
      </c>
      <c r="AL1164" s="354">
        <v>4.49</v>
      </c>
      <c r="AM1164" s="354">
        <v>1.19</v>
      </c>
      <c r="AN1164" s="354">
        <v>1.87</v>
      </c>
      <c r="AO1164" s="354">
        <v>2.6966376469456836</v>
      </c>
      <c r="AP1164" s="354">
        <v>6.3384064091061454</v>
      </c>
      <c r="AQ1164" s="354">
        <v>7.893620508311666</v>
      </c>
      <c r="AR1164" s="354">
        <v>8.3904844177190796</v>
      </c>
      <c r="AS1164" s="354">
        <v>3.9461883408071743</v>
      </c>
      <c r="AT1164" s="354">
        <v>72.61</v>
      </c>
      <c r="AU1164" s="354">
        <v>63.29</v>
      </c>
      <c r="AV1164" s="354">
        <v>2.2200000000000002</v>
      </c>
      <c r="AW1164" s="354">
        <v>1698.55</v>
      </c>
      <c r="AX1164" s="354">
        <v>3937.64</v>
      </c>
      <c r="AY1164" s="374">
        <v>2.2196371356973835E-2</v>
      </c>
      <c r="AZ1164" s="374">
        <v>-0.13089312799045277</v>
      </c>
      <c r="BA1164" s="374">
        <v>-0.14548450193619697</v>
      </c>
      <c r="BB1164" s="374">
        <v>-0.12993762993762994</v>
      </c>
      <c r="BC1164" s="374">
        <v>-0.14548450193619697</v>
      </c>
      <c r="BD1164" s="354">
        <v>30.18</v>
      </c>
      <c r="BE1164" s="374">
        <v>0.14569126792414042</v>
      </c>
      <c r="BF1164" s="374">
        <v>0.14908185433389792</v>
      </c>
      <c r="BG1164" s="354">
        <v>22.25</v>
      </c>
      <c r="BH1164" s="354">
        <v>37.74</v>
      </c>
      <c r="BI1164" s="354">
        <v>18.45</v>
      </c>
      <c r="BJ1164" s="354">
        <v>26</v>
      </c>
      <c r="BK1164" s="374">
        <v>-5.9217547482495032E-2</v>
      </c>
      <c r="BL1164" s="374">
        <v>-2.0230041174761865E-2</v>
      </c>
      <c r="BM1164" s="354">
        <v>0</v>
      </c>
      <c r="BN1164" s="354">
        <v>0</v>
      </c>
      <c r="BO1164" s="374">
        <v>0</v>
      </c>
      <c r="BP1164" s="374">
        <v>0.14655444049712674</v>
      </c>
      <c r="BQ1164" s="374">
        <v>0.17661613339870569</v>
      </c>
      <c r="BR1164" s="354">
        <v>906.07</v>
      </c>
      <c r="BS1164" s="354">
        <v>965.34</v>
      </c>
      <c r="BT1164" s="354">
        <v>799.16</v>
      </c>
      <c r="BU1164" s="354" t="s">
        <v>100</v>
      </c>
      <c r="BV1164" s="354">
        <v>704.23</v>
      </c>
      <c r="BW1164" s="354">
        <v>-13.09</v>
      </c>
      <c r="BX1164" s="354">
        <v>26.67</v>
      </c>
      <c r="BY1164" s="354">
        <v>34.94</v>
      </c>
      <c r="BZ1164" s="354">
        <v>28.21805241022323</v>
      </c>
      <c r="CA1164" s="354">
        <v>34.11</v>
      </c>
      <c r="CB1164" s="354">
        <v>0.44598232337819882</v>
      </c>
      <c r="CC1164" s="354">
        <v>2.0611757201458136</v>
      </c>
      <c r="CD1164" s="354">
        <v>0.52</v>
      </c>
      <c r="CE1164" s="354">
        <v>1.66</v>
      </c>
      <c r="CF1164" s="354">
        <v>3.84</v>
      </c>
      <c r="CG1164" s="354">
        <v>2.67</v>
      </c>
      <c r="CH1164" s="353" t="s">
        <v>100</v>
      </c>
      <c r="CI1164" s="355">
        <v>1929.36</v>
      </c>
    </row>
    <row r="1165" spans="1:87" ht="13.5" thickBot="1">
      <c r="A1165" s="353" t="s">
        <v>2552</v>
      </c>
      <c r="B1165" s="353" t="s">
        <v>2553</v>
      </c>
      <c r="C1165" s="353" t="s">
        <v>96</v>
      </c>
      <c r="D1165" s="353" t="s">
        <v>129</v>
      </c>
      <c r="E1165" s="353" t="s">
        <v>299</v>
      </c>
      <c r="F1165" s="353" t="s">
        <v>105</v>
      </c>
      <c r="G1165" s="353">
        <v>12</v>
      </c>
      <c r="H1165" s="353">
        <v>202112</v>
      </c>
      <c r="I1165" s="353">
        <v>20221107</v>
      </c>
      <c r="J1165" s="353">
        <v>20230214</v>
      </c>
      <c r="K1165" s="354">
        <v>11321.88</v>
      </c>
      <c r="L1165" s="354">
        <v>49.86</v>
      </c>
      <c r="M1165" s="354">
        <v>227</v>
      </c>
      <c r="N1165" s="354">
        <v>0.42</v>
      </c>
      <c r="O1165" s="354">
        <v>0.45</v>
      </c>
      <c r="P1165" s="354">
        <v>0.47</v>
      </c>
      <c r="Q1165" s="354">
        <v>0.48</v>
      </c>
      <c r="R1165" s="354">
        <v>17.78</v>
      </c>
      <c r="S1165" s="354">
        <v>13.33</v>
      </c>
      <c r="T1165" s="354">
        <v>16.78</v>
      </c>
      <c r="U1165" s="354">
        <v>2.58</v>
      </c>
      <c r="V1165" s="354">
        <v>2.5</v>
      </c>
      <c r="W1165" s="354">
        <v>2.3199999999999998</v>
      </c>
      <c r="X1165" s="354">
        <v>2.1</v>
      </c>
      <c r="Y1165" s="374">
        <f t="shared" si="40"/>
        <v>-7.2000000000000064E-2</v>
      </c>
      <c r="Z1165" s="374">
        <f t="shared" si="41"/>
        <v>-9.4827586206896464E-2</v>
      </c>
      <c r="AA1165" s="354">
        <v>21.8</v>
      </c>
      <c r="AB1165" s="354">
        <v>15.09</v>
      </c>
      <c r="AC1165" s="354">
        <v>19.329999999999998</v>
      </c>
      <c r="AD1165" s="354">
        <v>21.51</v>
      </c>
      <c r="AE1165" s="354">
        <v>23.74</v>
      </c>
      <c r="AF1165" s="354">
        <v>1.43</v>
      </c>
      <c r="AG1165" s="354">
        <v>9.7734475506359964</v>
      </c>
      <c r="AH1165" s="354">
        <v>2.0353321361299304</v>
      </c>
      <c r="AI1165" s="354">
        <v>3.4660487457903959</v>
      </c>
      <c r="AJ1165" s="354">
        <v>2.7778119278341009</v>
      </c>
      <c r="AK1165" s="354">
        <v>14.304472797797828</v>
      </c>
      <c r="AL1165" s="354">
        <v>13.2</v>
      </c>
      <c r="AM1165" s="354">
        <v>3.4</v>
      </c>
      <c r="AN1165" s="354">
        <v>5.09</v>
      </c>
      <c r="AO1165" s="354">
        <v>5.5301072719202562</v>
      </c>
      <c r="AP1165" s="354">
        <v>14.779132292080629</v>
      </c>
      <c r="AQ1165" s="354">
        <v>15.593610285240873</v>
      </c>
      <c r="AR1165" s="354">
        <v>19.457117607542816</v>
      </c>
      <c r="AS1165" s="354">
        <v>8.2852212704113661</v>
      </c>
      <c r="AT1165" s="354">
        <v>14.65</v>
      </c>
      <c r="AU1165" s="354">
        <v>12.6</v>
      </c>
      <c r="AV1165" s="354">
        <v>20.39</v>
      </c>
      <c r="AW1165" s="354">
        <v>2251.66</v>
      </c>
      <c r="AX1165" s="354">
        <v>2121.96</v>
      </c>
      <c r="AY1165" s="374">
        <v>0.20387190391510449</v>
      </c>
      <c r="AZ1165" s="374">
        <v>0.42710502578037129</v>
      </c>
      <c r="BA1165" s="374">
        <v>0.63052136086390587</v>
      </c>
      <c r="BB1165" s="374">
        <v>6.03125</v>
      </c>
      <c r="BC1165" s="374">
        <v>0.63052136086390587</v>
      </c>
      <c r="BD1165" s="354">
        <v>18.43</v>
      </c>
      <c r="BE1165" s="374">
        <v>0.12164144059099288</v>
      </c>
      <c r="BF1165" s="374">
        <v>7.7711763394316541E-2</v>
      </c>
      <c r="BG1165" s="354">
        <v>12.96</v>
      </c>
      <c r="BH1165" s="354">
        <v>10.24</v>
      </c>
      <c r="BI1165" s="354">
        <v>9.5399999999999991</v>
      </c>
      <c r="BJ1165" s="354">
        <v>7.86</v>
      </c>
      <c r="BK1165" s="374">
        <v>-0.19856524487492447</v>
      </c>
      <c r="BL1165" s="374">
        <v>-7.0419042450533084E-2</v>
      </c>
      <c r="BM1165" s="354">
        <v>0</v>
      </c>
      <c r="BN1165" s="354">
        <v>0</v>
      </c>
      <c r="BO1165" s="374">
        <v>0</v>
      </c>
      <c r="BP1165" s="374">
        <v>4.1051475113552449E-2</v>
      </c>
      <c r="BQ1165" s="374">
        <v>5.6026864216097233E-2</v>
      </c>
      <c r="BR1165" s="354">
        <v>680.31</v>
      </c>
      <c r="BS1165" s="354">
        <v>927.53</v>
      </c>
      <c r="BT1165" s="354">
        <v>861.33</v>
      </c>
      <c r="BU1165" s="354">
        <v>1094.1400000000001</v>
      </c>
      <c r="BV1165" s="354">
        <v>512.6</v>
      </c>
      <c r="BW1165" s="354">
        <v>42.71</v>
      </c>
      <c r="BX1165" s="354">
        <v>20.83</v>
      </c>
      <c r="BY1165" s="354">
        <v>26.8</v>
      </c>
      <c r="BZ1165" s="354">
        <v>10.914369480496264</v>
      </c>
      <c r="CA1165" s="354">
        <v>29.96</v>
      </c>
      <c r="CB1165" s="354">
        <v>0.4893423995916899</v>
      </c>
      <c r="CC1165" s="354">
        <v>1.2218038748623796</v>
      </c>
      <c r="CD1165" s="354">
        <v>0.43</v>
      </c>
      <c r="CE1165" s="354">
        <v>1.84</v>
      </c>
      <c r="CF1165" s="354">
        <v>1.17</v>
      </c>
      <c r="CG1165" s="354">
        <v>0.94</v>
      </c>
      <c r="CH1165" s="353" t="s">
        <v>100</v>
      </c>
      <c r="CI1165" s="355">
        <v>3096.55</v>
      </c>
    </row>
    <row r="1166" spans="1:87" ht="13.5" thickBot="1">
      <c r="A1166" s="353" t="s">
        <v>2554</v>
      </c>
      <c r="B1166" s="353" t="s">
        <v>2555</v>
      </c>
      <c r="C1166" s="353" t="s">
        <v>108</v>
      </c>
      <c r="D1166" s="353" t="s">
        <v>97</v>
      </c>
      <c r="E1166" s="353" t="s">
        <v>829</v>
      </c>
      <c r="F1166" s="353" t="s">
        <v>105</v>
      </c>
      <c r="G1166" s="353">
        <v>12</v>
      </c>
      <c r="H1166" s="353">
        <v>202112</v>
      </c>
      <c r="I1166" s="353">
        <v>20221102</v>
      </c>
      <c r="J1166" s="353">
        <v>20230209</v>
      </c>
      <c r="K1166" s="354">
        <v>4340.51</v>
      </c>
      <c r="L1166" s="354">
        <v>114.26</v>
      </c>
      <c r="M1166" s="354">
        <v>38</v>
      </c>
      <c r="N1166" s="354">
        <v>0.56000000000000005</v>
      </c>
      <c r="O1166" s="354">
        <v>0.87</v>
      </c>
      <c r="P1166" s="354">
        <v>0.91</v>
      </c>
      <c r="Q1166" s="354">
        <v>0.95</v>
      </c>
      <c r="R1166" s="354">
        <v>8.0500000000000007</v>
      </c>
      <c r="S1166" s="354">
        <v>11.25</v>
      </c>
      <c r="T1166" s="354">
        <v>8.5500000000000007</v>
      </c>
      <c r="U1166" s="354">
        <v>2.57</v>
      </c>
      <c r="V1166" s="354">
        <v>3.18</v>
      </c>
      <c r="W1166" s="354">
        <v>3.62</v>
      </c>
      <c r="X1166" s="354">
        <v>4.01</v>
      </c>
      <c r="Y1166" s="374">
        <f t="shared" si="40"/>
        <v>0.13836477987421381</v>
      </c>
      <c r="Z1166" s="374">
        <f t="shared" si="41"/>
        <v>0.10773480662983426</v>
      </c>
      <c r="AA1166" s="354">
        <v>17.7</v>
      </c>
      <c r="AB1166" s="354"/>
      <c r="AC1166" s="354">
        <v>32.1</v>
      </c>
      <c r="AD1166" s="354">
        <v>31.55</v>
      </c>
      <c r="AE1166" s="354">
        <v>28.49</v>
      </c>
      <c r="AF1166" s="354"/>
      <c r="AG1166" s="354">
        <v>12.230967977660049</v>
      </c>
      <c r="AH1166" s="354">
        <v>2.6486154970378681</v>
      </c>
      <c r="AI1166" s="354">
        <v>5.0861236526867968</v>
      </c>
      <c r="AJ1166" s="354">
        <v>4.6425607432732203</v>
      </c>
      <c r="AK1166" s="354">
        <v>22.303822664648383</v>
      </c>
      <c r="AL1166" s="354">
        <v>40.06</v>
      </c>
      <c r="AM1166" s="354">
        <v>12.22</v>
      </c>
      <c r="AN1166" s="354">
        <v>9.26</v>
      </c>
      <c r="AO1166" s="354">
        <v>8.9461489286339173</v>
      </c>
      <c r="AP1166" s="354">
        <v>25.128852234995144</v>
      </c>
      <c r="AQ1166" s="354">
        <v>21.513448854452623</v>
      </c>
      <c r="AR1166" s="354">
        <v>23.568902405432603</v>
      </c>
      <c r="AS1166" s="354">
        <v>10.055066941566407</v>
      </c>
      <c r="AT1166" s="354">
        <v>9.35</v>
      </c>
      <c r="AU1166" s="354">
        <v>14.92</v>
      </c>
      <c r="AV1166" s="354">
        <v>13.28</v>
      </c>
      <c r="AW1166" s="354">
        <v>411.17</v>
      </c>
      <c r="AX1166" s="354">
        <v>489.03</v>
      </c>
      <c r="AY1166" s="374">
        <v>0.13282070073258156</v>
      </c>
      <c r="AZ1166" s="374">
        <v>-0.22509063905997467</v>
      </c>
      <c r="BA1166" s="374">
        <v>-9.2815610321352437E-2</v>
      </c>
      <c r="BB1166" s="374">
        <v>-0.22094319011467511</v>
      </c>
      <c r="BC1166" s="374">
        <v>-9.2815610321352437E-2</v>
      </c>
      <c r="BD1166" s="354">
        <v>25.13</v>
      </c>
      <c r="BE1166" s="374">
        <v>0.31170862739693567</v>
      </c>
      <c r="BF1166" s="374">
        <v>0.13611234797723212</v>
      </c>
      <c r="BG1166" s="354">
        <v>25.13</v>
      </c>
      <c r="BH1166" s="354">
        <v>18.190000000000001</v>
      </c>
      <c r="BI1166" s="354">
        <v>12.82</v>
      </c>
      <c r="BJ1166" s="354">
        <v>10.47</v>
      </c>
      <c r="BK1166" s="374">
        <v>-8.7210406136952565E-2</v>
      </c>
      <c r="BL1166" s="374">
        <v>-3.6265560520127853E-2</v>
      </c>
      <c r="BM1166" s="354">
        <v>0</v>
      </c>
      <c r="BN1166" s="354">
        <v>0</v>
      </c>
      <c r="BO1166" s="374">
        <v>0</v>
      </c>
      <c r="BP1166" s="374">
        <v>2.3348161997865553E-2</v>
      </c>
      <c r="BQ1166" s="374">
        <v>4.092525337864264E-2</v>
      </c>
      <c r="BR1166" s="354">
        <v>89.4</v>
      </c>
      <c r="BS1166" s="354">
        <v>129.16</v>
      </c>
      <c r="BT1166" s="354">
        <v>110.73</v>
      </c>
      <c r="BU1166" s="354" t="s">
        <v>100</v>
      </c>
      <c r="BV1166" s="354">
        <v>70.959999999999994</v>
      </c>
      <c r="BW1166" s="354">
        <v>-22.51</v>
      </c>
      <c r="BX1166" s="354">
        <v>21.66</v>
      </c>
      <c r="BY1166" s="354">
        <v>21.66</v>
      </c>
      <c r="BZ1166" s="354">
        <v>44.13659705580281</v>
      </c>
      <c r="CA1166" s="354">
        <v>0</v>
      </c>
      <c r="CB1166" s="354">
        <v>0.52491804111921525</v>
      </c>
      <c r="CC1166" s="354">
        <v>-0.92319863826522663</v>
      </c>
      <c r="CD1166" s="354">
        <v>0</v>
      </c>
      <c r="CE1166" s="354">
        <v>1.56</v>
      </c>
      <c r="CF1166" s="354">
        <v>1.8</v>
      </c>
      <c r="CG1166" s="354">
        <v>1.44</v>
      </c>
      <c r="CH1166" s="353" t="s">
        <v>100</v>
      </c>
      <c r="CI1166" s="353">
        <v>436.71</v>
      </c>
    </row>
    <row r="1167" spans="1:87" ht="13.5" thickBot="1">
      <c r="A1167" s="353"/>
      <c r="B1167" s="353" t="s">
        <v>2556</v>
      </c>
      <c r="C1167" s="353" t="s">
        <v>108</v>
      </c>
      <c r="D1167" s="353" t="s">
        <v>123</v>
      </c>
      <c r="E1167" s="353" t="s">
        <v>182</v>
      </c>
      <c r="F1167" s="353" t="s">
        <v>105</v>
      </c>
      <c r="G1167" s="353">
        <v>12</v>
      </c>
      <c r="H1167" s="353">
        <v>202112</v>
      </c>
      <c r="I1167" s="353"/>
      <c r="J1167" s="353"/>
      <c r="K1167" s="354">
        <v>153217.09</v>
      </c>
      <c r="L1167" s="354">
        <v>276.89</v>
      </c>
      <c r="M1167" s="354">
        <v>553</v>
      </c>
      <c r="N1167" s="354">
        <v>1.0900000000000001</v>
      </c>
      <c r="O1167" s="354"/>
      <c r="P1167" s="354"/>
      <c r="Q1167" s="354"/>
      <c r="R1167" s="354"/>
      <c r="S1167" s="354"/>
      <c r="T1167" s="354"/>
      <c r="U1167" s="354"/>
      <c r="V1167" s="354"/>
      <c r="W1167" s="354"/>
      <c r="X1167" s="354"/>
      <c r="Y1167" s="374" t="e">
        <f t="shared" si="40"/>
        <v>#DIV/0!</v>
      </c>
      <c r="Z1167" s="374" t="e">
        <f t="shared" si="41"/>
        <v>#DIV/0!</v>
      </c>
      <c r="AA1167" s="354"/>
      <c r="AB1167" s="354"/>
      <c r="AC1167" s="354"/>
      <c r="AD1167" s="354"/>
      <c r="AE1167" s="354"/>
      <c r="AF1167" s="354"/>
      <c r="AG1167" s="354">
        <v>0</v>
      </c>
      <c r="AH1167" s="354">
        <v>0</v>
      </c>
      <c r="AI1167" s="354">
        <v>0</v>
      </c>
      <c r="AJ1167" s="354">
        <v>0</v>
      </c>
      <c r="AK1167" s="354">
        <v>0</v>
      </c>
      <c r="AL1167" s="354"/>
      <c r="AM1167" s="354"/>
      <c r="AN1167" s="354"/>
      <c r="AO1167" s="354">
        <v>0</v>
      </c>
      <c r="AP1167" s="354">
        <v>0</v>
      </c>
      <c r="AQ1167" s="354">
        <v>0</v>
      </c>
      <c r="AR1167" s="354">
        <v>0</v>
      </c>
      <c r="AS1167" s="354">
        <v>0</v>
      </c>
      <c r="AT1167" s="354"/>
      <c r="AU1167" s="354"/>
      <c r="AV1167" s="354"/>
      <c r="AW1167" s="354"/>
      <c r="AX1167" s="354"/>
      <c r="AY1167" s="374" t="s">
        <v>160</v>
      </c>
      <c r="AZ1167" s="374" t="s">
        <v>160</v>
      </c>
      <c r="BA1167" s="374" t="s">
        <v>160</v>
      </c>
      <c r="BB1167" s="374" t="s">
        <v>160</v>
      </c>
      <c r="BC1167" s="374" t="s">
        <v>160</v>
      </c>
      <c r="BD1167" s="354"/>
      <c r="BE1167" s="374">
        <v>0</v>
      </c>
      <c r="BF1167" s="374">
        <v>0</v>
      </c>
      <c r="BG1167" s="354"/>
      <c r="BH1167" s="354"/>
      <c r="BI1167" s="354"/>
      <c r="BJ1167" s="354"/>
      <c r="BK1167" s="374">
        <v>0</v>
      </c>
      <c r="BL1167" s="374">
        <v>0</v>
      </c>
      <c r="BM1167" s="354">
        <v>0.71</v>
      </c>
      <c r="BN1167" s="354">
        <v>0.67</v>
      </c>
      <c r="BO1167" s="374">
        <v>0</v>
      </c>
      <c r="BP1167" s="374">
        <v>0</v>
      </c>
      <c r="BQ1167" s="374">
        <v>0</v>
      </c>
      <c r="BR1167" s="354"/>
      <c r="BS1167" s="354"/>
      <c r="BT1167" s="354"/>
      <c r="BU1167" s="354"/>
      <c r="BV1167" s="354"/>
      <c r="BW1167" s="354"/>
      <c r="BX1167" s="354"/>
      <c r="BY1167" s="354"/>
      <c r="BZ1167" s="354">
        <v>0</v>
      </c>
      <c r="CA1167" s="354"/>
      <c r="CB1167" s="354">
        <v>0</v>
      </c>
      <c r="CC1167" s="354">
        <v>0</v>
      </c>
      <c r="CD1167" s="354"/>
      <c r="CE1167" s="354"/>
      <c r="CF1167" s="354"/>
      <c r="CG1167" s="354"/>
      <c r="CH1167" s="353"/>
      <c r="CI1167" s="353"/>
    </row>
    <row r="1168" spans="1:87" ht="13.5" thickBot="1">
      <c r="A1168" s="353" t="s">
        <v>2557</v>
      </c>
      <c r="B1168" s="353" t="s">
        <v>2558</v>
      </c>
      <c r="C1168" s="353" t="s">
        <v>108</v>
      </c>
      <c r="D1168" s="353" t="s">
        <v>97</v>
      </c>
      <c r="E1168" s="353" t="s">
        <v>2559</v>
      </c>
      <c r="F1168" s="353" t="s">
        <v>99</v>
      </c>
      <c r="G1168" s="353">
        <v>3</v>
      </c>
      <c r="H1168" s="353">
        <v>202203</v>
      </c>
      <c r="I1168" s="353">
        <v>20221102</v>
      </c>
      <c r="J1168" s="353">
        <v>20230201</v>
      </c>
      <c r="K1168" s="354">
        <v>9819.57</v>
      </c>
      <c r="L1168" s="354">
        <v>96.85</v>
      </c>
      <c r="M1168" s="354">
        <v>101</v>
      </c>
      <c r="N1168" s="354">
        <v>1.38</v>
      </c>
      <c r="O1168" s="354">
        <v>2.5499999999999998</v>
      </c>
      <c r="P1168" s="354">
        <v>0.63</v>
      </c>
      <c r="Q1168" s="354">
        <v>0.56000000000000005</v>
      </c>
      <c r="R1168" s="354">
        <v>4.3099999999999996</v>
      </c>
      <c r="S1168" s="354">
        <v>6.13</v>
      </c>
      <c r="T1168" s="354">
        <v>6.23</v>
      </c>
      <c r="U1168" s="354">
        <v>10.14</v>
      </c>
      <c r="V1168" s="354">
        <v>12.18</v>
      </c>
      <c r="W1168" s="354">
        <v>6.11</v>
      </c>
      <c r="X1168" s="354">
        <v>6.87</v>
      </c>
      <c r="Y1168" s="374">
        <f t="shared" si="40"/>
        <v>-0.49835796387520526</v>
      </c>
      <c r="Z1168" s="374">
        <f t="shared" si="41"/>
        <v>0.12438625204582654</v>
      </c>
      <c r="AA1168" s="354">
        <v>25.65</v>
      </c>
      <c r="AB1168" s="354">
        <v>6.47</v>
      </c>
      <c r="AC1168" s="354">
        <v>8.8000000000000007</v>
      </c>
      <c r="AD1168" s="354">
        <v>15.86</v>
      </c>
      <c r="AE1168" s="354">
        <v>14.1</v>
      </c>
      <c r="AF1168" s="354">
        <v>2.4500000000000002</v>
      </c>
      <c r="AG1168" s="354">
        <v>43.46313406589136</v>
      </c>
      <c r="AH1168" s="354">
        <v>6.6652773324783583</v>
      </c>
      <c r="AI1168" s="354">
        <v>9.7473840683202635</v>
      </c>
      <c r="AJ1168" s="354">
        <v>7.8882023181478136</v>
      </c>
      <c r="AK1168" s="354">
        <v>9.7041420895093964</v>
      </c>
      <c r="AL1168" s="354">
        <v>6.3</v>
      </c>
      <c r="AM1168" s="354">
        <v>2.27</v>
      </c>
      <c r="AN1168" s="354">
        <v>2.2000000000000002</v>
      </c>
      <c r="AO1168" s="354">
        <v>2.4302268968800926</v>
      </c>
      <c r="AP1168" s="354">
        <v>8.5162311401120956</v>
      </c>
      <c r="AQ1168" s="354">
        <v>10.836269166096033</v>
      </c>
      <c r="AR1168" s="354">
        <v>13.390285031943234</v>
      </c>
      <c r="AS1168" s="354">
        <v>8.8564710911616977</v>
      </c>
      <c r="AT1168" s="354">
        <v>42.63</v>
      </c>
      <c r="AU1168" s="354">
        <v>11.75</v>
      </c>
      <c r="AV1168" s="354">
        <v>15.7</v>
      </c>
      <c r="AW1168" s="354">
        <v>4645.71</v>
      </c>
      <c r="AX1168" s="354">
        <v>3636.72</v>
      </c>
      <c r="AY1168" s="374">
        <v>0.23962093653842176</v>
      </c>
      <c r="AZ1168" s="374">
        <v>1.1943049427951844</v>
      </c>
      <c r="BA1168" s="374">
        <v>1.1422323352614268</v>
      </c>
      <c r="BB1168" s="374">
        <v>1.2206974699016178</v>
      </c>
      <c r="BC1168" s="374">
        <v>1.1422323352614268</v>
      </c>
      <c r="BD1168" s="354">
        <v>24.47</v>
      </c>
      <c r="BE1168" s="374">
        <v>0.1406872744627761</v>
      </c>
      <c r="BF1168" s="374">
        <v>0.10105316464944396</v>
      </c>
      <c r="BG1168" s="354">
        <v>16.77</v>
      </c>
      <c r="BH1168" s="354">
        <v>14.4</v>
      </c>
      <c r="BI1168" s="354">
        <v>14.63</v>
      </c>
      <c r="BJ1168" s="354">
        <v>12.75</v>
      </c>
      <c r="BK1168" s="374">
        <v>-0.1907364824389072</v>
      </c>
      <c r="BL1168" s="374">
        <v>-4.2776062751339543E-2</v>
      </c>
      <c r="BM1168" s="354">
        <v>0</v>
      </c>
      <c r="BN1168" s="354">
        <v>0</v>
      </c>
      <c r="BO1168" s="374">
        <v>0</v>
      </c>
      <c r="BP1168" s="374">
        <v>7.0464925811167756E-2</v>
      </c>
      <c r="BQ1168" s="374">
        <v>8.3393617910432538E-2</v>
      </c>
      <c r="BR1168" s="354">
        <v>1244.4100000000001</v>
      </c>
      <c r="BS1168" s="354">
        <v>1605.82</v>
      </c>
      <c r="BT1168" s="354">
        <v>1666.44</v>
      </c>
      <c r="BU1168" s="354">
        <v>2047.1</v>
      </c>
      <c r="BV1168" s="354">
        <v>1033.3499999999999</v>
      </c>
      <c r="BW1168" s="354">
        <v>40.86</v>
      </c>
      <c r="BX1168" s="354">
        <v>15.34</v>
      </c>
      <c r="BY1168" s="354">
        <v>24.4</v>
      </c>
      <c r="BZ1168" s="354">
        <v>13.90675279621987</v>
      </c>
      <c r="CA1168" s="354">
        <v>32.14</v>
      </c>
      <c r="CB1168" s="354">
        <v>0.41392582130442163</v>
      </c>
      <c r="CC1168" s="354">
        <v>0.88973942197346823</v>
      </c>
      <c r="CD1168" s="354">
        <v>0.47</v>
      </c>
      <c r="CE1168" s="354">
        <v>3.3</v>
      </c>
      <c r="CF1168" s="354">
        <v>2.5099999999999998</v>
      </c>
      <c r="CG1168" s="354">
        <v>1.62</v>
      </c>
      <c r="CH1168" s="353" t="s">
        <v>100</v>
      </c>
      <c r="CI1168" s="355">
        <v>4553.22</v>
      </c>
    </row>
    <row r="1169" spans="1:87" ht="13.5" thickBot="1">
      <c r="A1169" s="353" t="s">
        <v>2560</v>
      </c>
      <c r="B1169" s="353" t="s">
        <v>2561</v>
      </c>
      <c r="C1169" s="353" t="s">
        <v>96</v>
      </c>
      <c r="D1169" s="353" t="s">
        <v>147</v>
      </c>
      <c r="E1169" s="353" t="s">
        <v>448</v>
      </c>
      <c r="F1169" s="353" t="s">
        <v>105</v>
      </c>
      <c r="G1169" s="353">
        <v>12</v>
      </c>
      <c r="H1169" s="353">
        <v>202112</v>
      </c>
      <c r="I1169" s="353">
        <v>20221103</v>
      </c>
      <c r="J1169" s="353">
        <v>20230221</v>
      </c>
      <c r="K1169" s="354">
        <v>20703.740000000002</v>
      </c>
      <c r="L1169" s="354">
        <v>67.5</v>
      </c>
      <c r="M1169" s="354">
        <v>307</v>
      </c>
      <c r="N1169" s="354">
        <v>0.97</v>
      </c>
      <c r="O1169" s="354">
        <v>0.8</v>
      </c>
      <c r="P1169" s="354">
        <v>0.72</v>
      </c>
      <c r="Q1169" s="354">
        <v>0.62</v>
      </c>
      <c r="R1169" s="354">
        <v>20</v>
      </c>
      <c r="S1169" s="354">
        <v>12.33</v>
      </c>
      <c r="T1169" s="354">
        <v>10.74</v>
      </c>
      <c r="U1169" s="354">
        <v>3.16</v>
      </c>
      <c r="V1169" s="354">
        <v>2.78</v>
      </c>
      <c r="W1169" s="354">
        <v>3.13</v>
      </c>
      <c r="X1169" s="354">
        <v>3.03</v>
      </c>
      <c r="Y1169" s="374">
        <f t="shared" si="40"/>
        <v>0.12589928057553967</v>
      </c>
      <c r="Z1169" s="374">
        <f t="shared" si="41"/>
        <v>-3.1948881789137462E-2</v>
      </c>
      <c r="AA1169" s="354">
        <v>3.2</v>
      </c>
      <c r="AB1169" s="354">
        <v>9.48</v>
      </c>
      <c r="AC1169" s="354">
        <v>21.36</v>
      </c>
      <c r="AD1169" s="354">
        <v>21.56</v>
      </c>
      <c r="AE1169" s="354">
        <v>22.28</v>
      </c>
      <c r="AF1169" s="354">
        <v>2.27</v>
      </c>
      <c r="AG1169" s="354">
        <v>20.790849673202615</v>
      </c>
      <c r="AH1169" s="354">
        <v>3.130718954248366</v>
      </c>
      <c r="AI1169" s="354">
        <v>5.2712418300653594</v>
      </c>
      <c r="AJ1169" s="354">
        <v>4.9640522875816995</v>
      </c>
      <c r="AK1169" s="354">
        <v>12.518871667699935</v>
      </c>
      <c r="AL1169" s="354">
        <v>13.59</v>
      </c>
      <c r="AM1169" s="354">
        <v>5.1100000000000003</v>
      </c>
      <c r="AN1169" s="354">
        <v>3.25</v>
      </c>
      <c r="AO1169" s="354">
        <v>5.2914083621502668</v>
      </c>
      <c r="AP1169" s="354">
        <v>19.94309241706161</v>
      </c>
      <c r="AQ1169" s="354">
        <v>20.870390576565409</v>
      </c>
      <c r="AR1169" s="354">
        <v>22.161909150757076</v>
      </c>
      <c r="AS1169" s="354">
        <v>3.0915032679738563</v>
      </c>
      <c r="AT1169" s="354">
        <v>13.2</v>
      </c>
      <c r="AU1169" s="354">
        <v>3.99</v>
      </c>
      <c r="AV1169" s="354">
        <v>15.52</v>
      </c>
      <c r="AW1169" s="354">
        <v>5739</v>
      </c>
      <c r="AX1169" s="354">
        <v>6473.51</v>
      </c>
      <c r="AY1169" s="374">
        <v>0.15519323671497584</v>
      </c>
      <c r="AZ1169" s="374">
        <v>0.72427983539094654</v>
      </c>
      <c r="BA1169" s="374">
        <v>0.32137834036568214</v>
      </c>
      <c r="BB1169" s="374">
        <v>0.68322981366459612</v>
      </c>
      <c r="BC1169" s="374">
        <v>0.32137834036568214</v>
      </c>
      <c r="BD1169" s="354">
        <v>36.65</v>
      </c>
      <c r="BE1169" s="374">
        <v>9.5362698066579446E-2</v>
      </c>
      <c r="BF1169" s="374">
        <v>8.169878901586218E-2</v>
      </c>
      <c r="BG1169" s="354">
        <v>8.42</v>
      </c>
      <c r="BH1169" s="354">
        <v>6.98</v>
      </c>
      <c r="BI1169" s="354">
        <v>6.3</v>
      </c>
      <c r="BJ1169" s="354">
        <v>5.29</v>
      </c>
      <c r="BK1169" s="374">
        <v>-5.8276503409795413E-2</v>
      </c>
      <c r="BL1169" s="374">
        <v>-1.4775227915749764E-2</v>
      </c>
      <c r="BM1169" s="354">
        <v>3.2</v>
      </c>
      <c r="BN1169" s="354">
        <v>3.25</v>
      </c>
      <c r="BO1169" s="374">
        <v>0.68674321503131541</v>
      </c>
      <c r="BP1169" s="374">
        <v>4.7442323901323934E-2</v>
      </c>
      <c r="BQ1169" s="374">
        <v>7.522431107109713E-2</v>
      </c>
      <c r="BR1169" s="354">
        <v>1868</v>
      </c>
      <c r="BS1169" s="354">
        <v>2096</v>
      </c>
      <c r="BT1169" s="354">
        <v>1536</v>
      </c>
      <c r="BU1169" s="354">
        <v>13249</v>
      </c>
      <c r="BV1169" s="354">
        <v>838</v>
      </c>
      <c r="BW1169" s="354">
        <v>72.430000000000007</v>
      </c>
      <c r="BX1169" s="354">
        <v>15.06</v>
      </c>
      <c r="BY1169" s="354">
        <v>22.7</v>
      </c>
      <c r="BZ1169" s="354">
        <v>4</v>
      </c>
      <c r="CA1169" s="354">
        <v>76.52</v>
      </c>
      <c r="CB1169" s="354">
        <v>0.8209425012191337</v>
      </c>
      <c r="CC1169" s="354">
        <v>7.9804502369668242</v>
      </c>
      <c r="CD1169" s="354">
        <v>3.26</v>
      </c>
      <c r="CE1169" s="354">
        <v>1</v>
      </c>
      <c r="CF1169" s="354">
        <v>0.92</v>
      </c>
      <c r="CG1169" s="354">
        <v>0.62</v>
      </c>
      <c r="CH1169" s="353" t="s">
        <v>100</v>
      </c>
      <c r="CI1169" s="355">
        <v>3853</v>
      </c>
    </row>
    <row r="1170" spans="1:87" ht="13.5" thickBot="1">
      <c r="A1170" s="353" t="s">
        <v>2562</v>
      </c>
      <c r="B1170" s="353" t="s">
        <v>2563</v>
      </c>
      <c r="C1170" s="353" t="s">
        <v>96</v>
      </c>
      <c r="D1170" s="353" t="s">
        <v>109</v>
      </c>
      <c r="E1170" s="353" t="s">
        <v>280</v>
      </c>
      <c r="F1170" s="353" t="s">
        <v>105</v>
      </c>
      <c r="G1170" s="353">
        <v>12</v>
      </c>
      <c r="H1170" s="353">
        <v>202112</v>
      </c>
      <c r="I1170" s="353">
        <v>20221026</v>
      </c>
      <c r="J1170" s="353">
        <v>20230215</v>
      </c>
      <c r="K1170" s="354">
        <v>4258.28</v>
      </c>
      <c r="L1170" s="354">
        <v>84.74</v>
      </c>
      <c r="M1170" s="354">
        <v>50</v>
      </c>
      <c r="N1170" s="354">
        <v>1.6</v>
      </c>
      <c r="O1170" s="354">
        <v>3.7</v>
      </c>
      <c r="P1170" s="354">
        <v>3.58</v>
      </c>
      <c r="Q1170" s="354">
        <v>2.94</v>
      </c>
      <c r="R1170" s="354">
        <v>20.27</v>
      </c>
      <c r="S1170" s="354">
        <v>8.0500000000000007</v>
      </c>
      <c r="T1170" s="354">
        <v>30.13</v>
      </c>
      <c r="U1170" s="354">
        <v>15.99</v>
      </c>
      <c r="V1170" s="354">
        <v>8.5500000000000007</v>
      </c>
      <c r="W1170" s="354">
        <v>16.010000000000002</v>
      </c>
      <c r="X1170" s="354">
        <v>11.26</v>
      </c>
      <c r="Y1170" s="374">
        <f t="shared" si="40"/>
        <v>0.87251461988304091</v>
      </c>
      <c r="Z1170" s="374">
        <f t="shared" si="41"/>
        <v>-0.29668956901936294</v>
      </c>
      <c r="AA1170" s="354">
        <v>17.86</v>
      </c>
      <c r="AB1170" s="354"/>
      <c r="AC1170" s="354">
        <v>5.3</v>
      </c>
      <c r="AD1170" s="354">
        <v>5.29</v>
      </c>
      <c r="AE1170" s="354">
        <v>7.53</v>
      </c>
      <c r="AF1170" s="354"/>
      <c r="AG1170" s="354">
        <v>229.30910635733051</v>
      </c>
      <c r="AH1170" s="354">
        <v>16.756630880777674</v>
      </c>
      <c r="AI1170" s="354">
        <v>45.309065124395701</v>
      </c>
      <c r="AJ1170" s="354">
        <v>-3.0566300927350993</v>
      </c>
      <c r="AK1170" s="354">
        <v>1.8651896649815756</v>
      </c>
      <c r="AL1170" s="354">
        <v>1.96</v>
      </c>
      <c r="AM1170" s="354">
        <v>1.41</v>
      </c>
      <c r="AN1170" s="354">
        <v>0.37</v>
      </c>
      <c r="AO1170" s="354">
        <v>0.93489975989134122</v>
      </c>
      <c r="AP1170" s="354">
        <v>3.390715883921855</v>
      </c>
      <c r="AQ1170" s="354">
        <v>4.7315261942788878</v>
      </c>
      <c r="AR1170" s="354">
        <v>-70.136399227338714</v>
      </c>
      <c r="AS1170" s="354">
        <v>9.0802205850571358</v>
      </c>
      <c r="AT1170" s="354">
        <v>59.91</v>
      </c>
      <c r="AU1170" s="354">
        <v>6.89</v>
      </c>
      <c r="AV1170" s="354">
        <v>14.76</v>
      </c>
      <c r="AW1170" s="354">
        <v>9663</v>
      </c>
      <c r="AX1170" s="354">
        <v>11890.88</v>
      </c>
      <c r="AY1170" s="374">
        <v>0.14760671826468383</v>
      </c>
      <c r="AZ1170" s="374">
        <v>5.245734151329243</v>
      </c>
      <c r="BA1170" s="374">
        <v>1.6679711056638973</v>
      </c>
      <c r="BB1170" s="374">
        <v>5.3363457829366769</v>
      </c>
      <c r="BC1170" s="374">
        <v>1.6679711056638973</v>
      </c>
      <c r="BD1170" s="354">
        <v>29.45</v>
      </c>
      <c r="BE1170" s="374">
        <v>0.10284135861338004</v>
      </c>
      <c r="BF1170" s="374">
        <v>5.9296291252145868E-2</v>
      </c>
      <c r="BG1170" s="354">
        <v>10.32</v>
      </c>
      <c r="BH1170" s="354">
        <v>3.88</v>
      </c>
      <c r="BI1170" s="354">
        <v>5.83</v>
      </c>
      <c r="BJ1170" s="354">
        <v>2.34</v>
      </c>
      <c r="BK1170" s="374">
        <v>-1.0674617779983573</v>
      </c>
      <c r="BL1170" s="374">
        <v>-0.21091920851046769</v>
      </c>
      <c r="BM1170" s="354">
        <v>2.93</v>
      </c>
      <c r="BN1170" s="354">
        <v>3.71</v>
      </c>
      <c r="BO1170" s="374">
        <v>0.14322688236530612</v>
      </c>
      <c r="BP1170" s="374">
        <v>0.19827985896080549</v>
      </c>
      <c r="BQ1170" s="374">
        <v>-3.6168856854042114E-2</v>
      </c>
      <c r="BR1170" s="354">
        <v>906.53</v>
      </c>
      <c r="BS1170" s="354">
        <v>2717.89</v>
      </c>
      <c r="BT1170" s="354">
        <v>2326.35</v>
      </c>
      <c r="BU1170" s="354">
        <v>5246.31</v>
      </c>
      <c r="BV1170" s="354">
        <v>519.04</v>
      </c>
      <c r="BW1170" s="354">
        <v>524.57000000000005</v>
      </c>
      <c r="BX1170" s="354">
        <v>7.31</v>
      </c>
      <c r="BY1170" s="354">
        <v>7.21</v>
      </c>
      <c r="BZ1170" s="354">
        <v>5.3597793042363069</v>
      </c>
      <c r="CA1170" s="354">
        <v>63.71</v>
      </c>
      <c r="CB1170" s="354">
        <v>0.79234740478138221</v>
      </c>
      <c r="CC1170" s="354">
        <v>2.0540798887059868</v>
      </c>
      <c r="CD1170" s="354">
        <v>1.76</v>
      </c>
      <c r="CE1170" s="354">
        <v>0.73</v>
      </c>
      <c r="CF1170" s="354">
        <v>0.75</v>
      </c>
      <c r="CG1170" s="354">
        <v>0.28999999999999998</v>
      </c>
      <c r="CH1170" s="353" t="s">
        <v>100</v>
      </c>
      <c r="CI1170" s="355">
        <v>2797.95</v>
      </c>
    </row>
    <row r="1171" spans="1:87" ht="13.5" thickBot="1">
      <c r="A1171" s="353" t="s">
        <v>2564</v>
      </c>
      <c r="B1171" s="353" t="s">
        <v>2565</v>
      </c>
      <c r="C1171" s="353" t="s">
        <v>96</v>
      </c>
      <c r="D1171" s="353" t="s">
        <v>163</v>
      </c>
      <c r="E1171" s="353" t="s">
        <v>164</v>
      </c>
      <c r="F1171" s="353" t="s">
        <v>105</v>
      </c>
      <c r="G1171" s="353">
        <v>12</v>
      </c>
      <c r="H1171" s="353">
        <v>202112</v>
      </c>
      <c r="I1171" s="353">
        <v>20221102</v>
      </c>
      <c r="J1171" s="353">
        <v>20230201</v>
      </c>
      <c r="K1171" s="354">
        <v>41087.93</v>
      </c>
      <c r="L1171" s="354">
        <v>222.4</v>
      </c>
      <c r="M1171" s="354">
        <v>185</v>
      </c>
      <c r="N1171" s="354">
        <v>0.98</v>
      </c>
      <c r="O1171" s="354">
        <v>1.1399999999999999</v>
      </c>
      <c r="P1171" s="354">
        <v>1.1599999999999999</v>
      </c>
      <c r="Q1171" s="354"/>
      <c r="R1171" s="354">
        <v>8.77</v>
      </c>
      <c r="S1171" s="354">
        <v>22.88</v>
      </c>
      <c r="T1171" s="354">
        <v>19.28</v>
      </c>
      <c r="U1171" s="354">
        <v>5.47</v>
      </c>
      <c r="V1171" s="354">
        <v>4.6500000000000004</v>
      </c>
      <c r="W1171" s="354">
        <v>5.08</v>
      </c>
      <c r="X1171" s="354">
        <v>5.87</v>
      </c>
      <c r="Y1171" s="374">
        <f t="shared" si="40"/>
        <v>9.2473118279569722E-2</v>
      </c>
      <c r="Z1171" s="374">
        <f t="shared" si="41"/>
        <v>0.15551181102362199</v>
      </c>
      <c r="AA1171" s="354">
        <v>9.41</v>
      </c>
      <c r="AB1171" s="354">
        <v>11.88</v>
      </c>
      <c r="AC1171" s="354">
        <v>40.659999999999997</v>
      </c>
      <c r="AD1171" s="354">
        <v>43.75</v>
      </c>
      <c r="AE1171" s="354">
        <v>37.9</v>
      </c>
      <c r="AF1171" s="354">
        <v>3.68</v>
      </c>
      <c r="AG1171" s="354">
        <v>26.817787703625857</v>
      </c>
      <c r="AH1171" s="354">
        <v>5.0742632247328778</v>
      </c>
      <c r="AI1171" s="354">
        <v>7.2678336836573827</v>
      </c>
      <c r="AJ1171" s="354">
        <v>3.2923946838325451</v>
      </c>
      <c r="AK1171" s="354">
        <v>25.508770297933495</v>
      </c>
      <c r="AL1171" s="354">
        <v>26.94</v>
      </c>
      <c r="AM1171" s="354">
        <v>16.920000000000002</v>
      </c>
      <c r="AN1171" s="354">
        <v>7.74</v>
      </c>
      <c r="AO1171" s="354">
        <v>8.4477682634701203</v>
      </c>
      <c r="AP1171" s="354">
        <v>23.706573187684832</v>
      </c>
      <c r="AQ1171" s="354">
        <v>31.171662110072258</v>
      </c>
      <c r="AR1171" s="354">
        <v>68.810236200312232</v>
      </c>
      <c r="AS1171" s="354">
        <v>7.5102743475214577</v>
      </c>
      <c r="AT1171" s="354">
        <v>13.14</v>
      </c>
      <c r="AU1171" s="354">
        <v>6.27</v>
      </c>
      <c r="AV1171" s="354">
        <v>27.87</v>
      </c>
      <c r="AW1171" s="354">
        <v>5053.3599999999997</v>
      </c>
      <c r="AX1171" s="354">
        <v>5002.68</v>
      </c>
      <c r="AY1171" s="374">
        <v>0.23443735024380091</v>
      </c>
      <c r="AZ1171" s="374">
        <v>0.366804482270157</v>
      </c>
      <c r="BA1171" s="374">
        <v>0.47153317670267347</v>
      </c>
      <c r="BB1171" s="374">
        <v>0.36636670864282989</v>
      </c>
      <c r="BC1171" s="374">
        <v>0.47153317670267347</v>
      </c>
      <c r="BD1171" s="354">
        <v>40.020000000000003</v>
      </c>
      <c r="BE1171" s="374">
        <v>0.17985912314645405</v>
      </c>
      <c r="BF1171" s="374">
        <v>0.14545238016038239</v>
      </c>
      <c r="BG1171" s="354">
        <v>18.3</v>
      </c>
      <c r="BH1171" s="354">
        <v>18.79</v>
      </c>
      <c r="BI1171" s="354">
        <v>12.69</v>
      </c>
      <c r="BJ1171" s="354">
        <v>12.5</v>
      </c>
      <c r="BK1171" s="374">
        <v>-0.54699091543111411</v>
      </c>
      <c r="BL1171" s="374">
        <v>-0.14823888695663534</v>
      </c>
      <c r="BM1171" s="354">
        <v>0</v>
      </c>
      <c r="BN1171" s="354">
        <v>0.08</v>
      </c>
      <c r="BO1171" s="374">
        <v>0.22815134901893944</v>
      </c>
      <c r="BP1171" s="374">
        <v>2.7370232638862083E-2</v>
      </c>
      <c r="BQ1171" s="374">
        <v>1.5095111108305649E-2</v>
      </c>
      <c r="BR1171" s="354">
        <v>1233.06</v>
      </c>
      <c r="BS1171" s="354">
        <v>1772.54</v>
      </c>
      <c r="BT1171" s="354">
        <v>1525.07</v>
      </c>
      <c r="BU1171" s="354">
        <v>3111.57</v>
      </c>
      <c r="BV1171" s="354">
        <v>982.88</v>
      </c>
      <c r="BW1171" s="354">
        <v>41.56</v>
      </c>
      <c r="BX1171" s="354">
        <v>19</v>
      </c>
      <c r="BY1171" s="354">
        <v>19</v>
      </c>
      <c r="BZ1171" s="354">
        <v>14.107151695124969</v>
      </c>
      <c r="CA1171" s="354">
        <v>54.65</v>
      </c>
      <c r="CB1171" s="354">
        <v>0.68395399457101425</v>
      </c>
      <c r="CC1171" s="354">
        <v>0.88322172561513124</v>
      </c>
      <c r="CD1171" s="354">
        <v>1.21</v>
      </c>
      <c r="CE1171" s="354">
        <v>4.47</v>
      </c>
      <c r="CF1171" s="354">
        <v>3.1</v>
      </c>
      <c r="CG1171" s="354">
        <v>1.62</v>
      </c>
      <c r="CH1171" s="353" t="s">
        <v>100</v>
      </c>
      <c r="CI1171" s="355">
        <v>2616.33</v>
      </c>
    </row>
    <row r="1172" spans="1:87" ht="13.5" thickBot="1">
      <c r="A1172" s="353" t="s">
        <v>2566</v>
      </c>
      <c r="B1172" s="353" t="s">
        <v>2567</v>
      </c>
      <c r="C1172" s="353" t="s">
        <v>108</v>
      </c>
      <c r="D1172" s="353" t="s">
        <v>129</v>
      </c>
      <c r="E1172" s="353" t="s">
        <v>299</v>
      </c>
      <c r="F1172" s="353" t="s">
        <v>105</v>
      </c>
      <c r="G1172" s="353">
        <v>12</v>
      </c>
      <c r="H1172" s="353">
        <v>202112</v>
      </c>
      <c r="I1172" s="353">
        <v>20221102</v>
      </c>
      <c r="J1172" s="353">
        <v>20230209</v>
      </c>
      <c r="K1172" s="354">
        <v>3194.72</v>
      </c>
      <c r="L1172" s="354">
        <v>45.57</v>
      </c>
      <c r="M1172" s="354">
        <v>70</v>
      </c>
      <c r="N1172" s="354">
        <v>1.1499999999999999</v>
      </c>
      <c r="O1172" s="354">
        <v>-2.29</v>
      </c>
      <c r="P1172" s="354">
        <v>-1.84</v>
      </c>
      <c r="Q1172" s="354">
        <v>-1.91</v>
      </c>
      <c r="R1172" s="354">
        <v>-6.11</v>
      </c>
      <c r="S1172" s="354">
        <v>-31.4</v>
      </c>
      <c r="T1172" s="354">
        <v>-24.39</v>
      </c>
      <c r="U1172" s="354">
        <v>-8.67</v>
      </c>
      <c r="V1172" s="354">
        <v>-6.29</v>
      </c>
      <c r="W1172" s="354">
        <v>-9.89</v>
      </c>
      <c r="X1172" s="354">
        <v>-6.7</v>
      </c>
      <c r="Y1172" s="374">
        <f t="shared" si="40"/>
        <v>0.57233704292527832</v>
      </c>
      <c r="Z1172" s="374">
        <f t="shared" si="41"/>
        <v>-0.32254802831142571</v>
      </c>
      <c r="AA1172" s="354"/>
      <c r="AB1172" s="354"/>
      <c r="AC1172" s="354"/>
      <c r="AD1172" s="354"/>
      <c r="AE1172" s="354"/>
      <c r="AF1172" s="354"/>
      <c r="AG1172" s="354">
        <v>4.9014924492792167</v>
      </c>
      <c r="AH1172" s="354">
        <v>-9.6788809426099434</v>
      </c>
      <c r="AI1172" s="354">
        <v>-4.9171517591107667</v>
      </c>
      <c r="AJ1172" s="354">
        <v>-6.8471010285140332</v>
      </c>
      <c r="AK1172" s="354">
        <v>-9.2797623981107034</v>
      </c>
      <c r="AL1172" s="354"/>
      <c r="AM1172" s="354">
        <v>6.81</v>
      </c>
      <c r="AN1172" s="354">
        <v>9.3000000000000007</v>
      </c>
      <c r="AO1172" s="354">
        <v>8.2698107405713959</v>
      </c>
      <c r="AP1172" s="354">
        <v>-4.5569512225882916</v>
      </c>
      <c r="AQ1172" s="354">
        <v>-8.2434744518052536</v>
      </c>
      <c r="AR1172" s="354">
        <v>-5.9199381947305225</v>
      </c>
      <c r="AS1172" s="354">
        <v>12.685539803603136</v>
      </c>
      <c r="AT1172" s="354">
        <v>6.69</v>
      </c>
      <c r="AU1172" s="354">
        <v>88.68</v>
      </c>
      <c r="AV1172" s="354">
        <v>29.66</v>
      </c>
      <c r="AW1172" s="354">
        <v>351.41</v>
      </c>
      <c r="AX1172" s="354">
        <v>358.95</v>
      </c>
      <c r="AY1172" s="374">
        <v>0.29655757665203114</v>
      </c>
      <c r="AZ1172" s="374">
        <v>-1.4335891855965182</v>
      </c>
      <c r="BA1172" s="374">
        <v>-0.15637230549261472</v>
      </c>
      <c r="BB1172" s="374">
        <v>-1.1824104234527688</v>
      </c>
      <c r="BC1172" s="374">
        <v>-0.15637230549261472</v>
      </c>
      <c r="BD1172" s="354">
        <v>-84.14</v>
      </c>
      <c r="BE1172" s="374">
        <v>-0.43551817860950182</v>
      </c>
      <c r="BF1172" s="374">
        <v>-0.46439184890070567</v>
      </c>
      <c r="BG1172" s="354">
        <v>-84.14</v>
      </c>
      <c r="BH1172" s="354">
        <v>-50.39</v>
      </c>
      <c r="BI1172" s="354">
        <v>-41.25</v>
      </c>
      <c r="BJ1172" s="354">
        <v>-35.54</v>
      </c>
      <c r="BK1172" s="374">
        <v>0.39249333027546907</v>
      </c>
      <c r="BL1172" s="374">
        <v>-0.39374726970906021</v>
      </c>
      <c r="BM1172" s="354">
        <v>0</v>
      </c>
      <c r="BN1172" s="354">
        <v>0</v>
      </c>
      <c r="BO1172" s="374">
        <v>0</v>
      </c>
      <c r="BP1172" s="374">
        <v>-0.21211661062042392</v>
      </c>
      <c r="BQ1172" s="374">
        <v>-0.15005700259728319</v>
      </c>
      <c r="BR1172" s="354">
        <v>-423.56</v>
      </c>
      <c r="BS1172" s="354">
        <v>-403.71</v>
      </c>
      <c r="BT1172" s="354">
        <v>-409.65</v>
      </c>
      <c r="BU1172" s="354" t="s">
        <v>100</v>
      </c>
      <c r="BV1172" s="354">
        <v>-454.03</v>
      </c>
      <c r="BW1172" s="354">
        <v>-143.36000000000001</v>
      </c>
      <c r="BX1172" s="354">
        <v>-197.47</v>
      </c>
      <c r="BY1172" s="354">
        <v>-175.57</v>
      </c>
      <c r="BZ1172" s="354">
        <v>-19.578445629342383</v>
      </c>
      <c r="CA1172" s="354">
        <v>0</v>
      </c>
      <c r="CB1172" s="354">
        <v>0.71032651744791697</v>
      </c>
      <c r="CC1172" s="354">
        <v>0.57285476548495751</v>
      </c>
      <c r="CD1172" s="354">
        <v>0</v>
      </c>
      <c r="CE1172" s="354">
        <v>4.45</v>
      </c>
      <c r="CF1172" s="354">
        <v>4.63</v>
      </c>
      <c r="CG1172" s="354">
        <v>4.4800000000000004</v>
      </c>
      <c r="CH1172" s="353" t="s">
        <v>100</v>
      </c>
      <c r="CI1172" s="353">
        <v>922.56</v>
      </c>
    </row>
    <row r="1173" spans="1:87" ht="13.5" thickBot="1">
      <c r="A1173" s="353" t="s">
        <v>662</v>
      </c>
      <c r="B1173" s="353" t="s">
        <v>2568</v>
      </c>
      <c r="C1173" s="353" t="s">
        <v>96</v>
      </c>
      <c r="D1173" s="353" t="s">
        <v>123</v>
      </c>
      <c r="E1173" s="353" t="s">
        <v>231</v>
      </c>
      <c r="F1173" s="353" t="s">
        <v>99</v>
      </c>
      <c r="G1173" s="353">
        <v>12</v>
      </c>
      <c r="H1173" s="353">
        <v>202112</v>
      </c>
      <c r="I1173" s="353">
        <v>20221105</v>
      </c>
      <c r="J1173" s="353">
        <v>20230224</v>
      </c>
      <c r="K1173" s="354">
        <v>663362.81000000006</v>
      </c>
      <c r="L1173" s="354">
        <v>301.91000000000003</v>
      </c>
      <c r="M1173" s="354">
        <v>2197</v>
      </c>
      <c r="N1173" s="354">
        <v>0.91</v>
      </c>
      <c r="O1173" s="354">
        <v>3.1</v>
      </c>
      <c r="P1173" s="354">
        <v>3.31</v>
      </c>
      <c r="Q1173" s="354">
        <v>2.5099999999999998</v>
      </c>
      <c r="R1173" s="354">
        <v>13.87</v>
      </c>
      <c r="S1173" s="354">
        <v>42.86</v>
      </c>
      <c r="T1173" s="354">
        <v>22.18</v>
      </c>
      <c r="U1173" s="354">
        <v>14.18</v>
      </c>
      <c r="V1173" s="354">
        <v>12.37</v>
      </c>
      <c r="W1173" s="354">
        <v>14.85</v>
      </c>
      <c r="X1173" s="354">
        <v>16.61</v>
      </c>
      <c r="Y1173" s="374">
        <f t="shared" si="40"/>
        <v>0.20048504446240911</v>
      </c>
      <c r="Z1173" s="374">
        <f t="shared" si="41"/>
        <v>0.11851851851851847</v>
      </c>
      <c r="AA1173" s="354">
        <v>12.83</v>
      </c>
      <c r="AB1173" s="354">
        <v>7</v>
      </c>
      <c r="AC1173" s="354">
        <v>21.29</v>
      </c>
      <c r="AD1173" s="354">
        <v>20.329999999999998</v>
      </c>
      <c r="AE1173" s="354">
        <v>18.170000000000002</v>
      </c>
      <c r="AF1173" s="354">
        <v>2.9</v>
      </c>
      <c r="AG1173" s="354">
        <v>0</v>
      </c>
      <c r="AH1173" s="354">
        <v>0</v>
      </c>
      <c r="AI1173" s="354">
        <v>0</v>
      </c>
      <c r="AJ1173" s="354">
        <v>0</v>
      </c>
      <c r="AK1173" s="354">
        <v>0</v>
      </c>
      <c r="AL1173" s="354">
        <v>17.66</v>
      </c>
      <c r="AM1173" s="354">
        <v>1.43</v>
      </c>
      <c r="AN1173" s="354">
        <v>2.2400000000000002</v>
      </c>
      <c r="AO1173" s="354">
        <v>0</v>
      </c>
      <c r="AP1173" s="354">
        <v>0</v>
      </c>
      <c r="AQ1173" s="354">
        <v>0</v>
      </c>
      <c r="AR1173" s="354">
        <v>0</v>
      </c>
      <c r="AS1173" s="354">
        <v>0</v>
      </c>
      <c r="AT1173" s="354">
        <v>211.06</v>
      </c>
      <c r="AU1173" s="354">
        <v>3.78</v>
      </c>
      <c r="AV1173" s="354">
        <v>12.46</v>
      </c>
      <c r="AW1173" s="354">
        <v>276094</v>
      </c>
      <c r="AX1173" s="354">
        <v>298481.59000000003</v>
      </c>
      <c r="AY1173" s="374" t="s">
        <v>160</v>
      </c>
      <c r="AZ1173" s="374" t="s">
        <v>160</v>
      </c>
      <c r="BA1173" s="374" t="s">
        <v>160</v>
      </c>
      <c r="BB1173" s="374" t="s">
        <v>160</v>
      </c>
      <c r="BC1173" s="374" t="s">
        <v>160</v>
      </c>
      <c r="BD1173" s="354">
        <v>6.38</v>
      </c>
      <c r="BE1173" s="374">
        <v>0</v>
      </c>
      <c r="BF1173" s="374">
        <v>0</v>
      </c>
      <c r="BG1173" s="354">
        <v>6.38</v>
      </c>
      <c r="BH1173" s="354">
        <v>5.82</v>
      </c>
      <c r="BI1173" s="354">
        <v>3.35</v>
      </c>
      <c r="BJ1173" s="354">
        <v>2.96</v>
      </c>
      <c r="BK1173" s="374">
        <v>0</v>
      </c>
      <c r="BL1173" s="374">
        <v>0</v>
      </c>
      <c r="BM1173" s="354">
        <v>0</v>
      </c>
      <c r="BN1173" s="354">
        <v>0</v>
      </c>
      <c r="BO1173" s="374">
        <v>0</v>
      </c>
      <c r="BP1173" s="374">
        <v>0</v>
      </c>
      <c r="BQ1173" s="374">
        <v>0</v>
      </c>
      <c r="BR1173" s="354">
        <v>114863</v>
      </c>
      <c r="BS1173" s="354">
        <v>125581</v>
      </c>
      <c r="BT1173" s="354">
        <v>38173</v>
      </c>
      <c r="BU1173" s="354" t="s">
        <v>100</v>
      </c>
      <c r="BV1173" s="354">
        <v>89795</v>
      </c>
      <c r="BW1173" s="354">
        <v>111.18</v>
      </c>
      <c r="BX1173" s="354">
        <v>-0.45</v>
      </c>
      <c r="BY1173" s="354">
        <v>10.61</v>
      </c>
      <c r="BZ1173" s="354">
        <v>0</v>
      </c>
      <c r="CA1173" s="354">
        <v>0</v>
      </c>
      <c r="CB1173" s="354">
        <v>0</v>
      </c>
      <c r="CC1173" s="354">
        <v>0</v>
      </c>
      <c r="CD1173" s="354">
        <v>0</v>
      </c>
      <c r="CE1173" s="354">
        <v>0.28999999999999998</v>
      </c>
      <c r="CF1173" s="354">
        <v>0.45</v>
      </c>
      <c r="CG1173" s="354">
        <v>0.27</v>
      </c>
      <c r="CH1173" s="353" t="s">
        <v>100</v>
      </c>
      <c r="CI1173" s="355">
        <v>514930</v>
      </c>
    </row>
    <row r="1174" spans="1:87" ht="13.5" thickBot="1">
      <c r="A1174" s="353" t="s">
        <v>2569</v>
      </c>
      <c r="B1174" s="353" t="s">
        <v>2570</v>
      </c>
      <c r="C1174" s="353" t="s">
        <v>96</v>
      </c>
      <c r="D1174" s="353" t="s">
        <v>103</v>
      </c>
      <c r="E1174" s="353" t="s">
        <v>257</v>
      </c>
      <c r="F1174" s="353" t="s">
        <v>105</v>
      </c>
      <c r="G1174" s="353">
        <v>3</v>
      </c>
      <c r="H1174" s="353">
        <v>202203</v>
      </c>
      <c r="I1174" s="353">
        <v>20221110</v>
      </c>
      <c r="J1174" s="353">
        <v>20230209</v>
      </c>
      <c r="K1174" s="354">
        <v>6053.89</v>
      </c>
      <c r="L1174" s="354">
        <v>208.63</v>
      </c>
      <c r="M1174" s="354">
        <v>29</v>
      </c>
      <c r="N1174" s="354">
        <v>1.35</v>
      </c>
      <c r="O1174" s="354">
        <v>1.79</v>
      </c>
      <c r="P1174" s="354">
        <v>1.61</v>
      </c>
      <c r="Q1174" s="354">
        <v>1.98</v>
      </c>
      <c r="R1174" s="354">
        <v>7.82</v>
      </c>
      <c r="S1174" s="354">
        <v>27.86</v>
      </c>
      <c r="T1174" s="354">
        <v>15.15</v>
      </c>
      <c r="U1174" s="354">
        <v>5.56</v>
      </c>
      <c r="V1174" s="354">
        <v>3.69</v>
      </c>
      <c r="W1174" s="354">
        <v>7.31</v>
      </c>
      <c r="X1174" s="354">
        <v>8.2899999999999991</v>
      </c>
      <c r="Y1174" s="374">
        <f t="shared" si="40"/>
        <v>0.98102981029810299</v>
      </c>
      <c r="Z1174" s="374">
        <f t="shared" si="41"/>
        <v>0.13406292749657989</v>
      </c>
      <c r="AA1174" s="354">
        <v>0.17</v>
      </c>
      <c r="AB1174" s="354">
        <v>5.87</v>
      </c>
      <c r="AC1174" s="354">
        <v>36.729999999999997</v>
      </c>
      <c r="AD1174" s="354">
        <v>28.55</v>
      </c>
      <c r="AE1174" s="354">
        <v>25.17</v>
      </c>
      <c r="AF1174" s="354">
        <v>4.8600000000000003</v>
      </c>
      <c r="AG1174" s="354">
        <v>39.790463280569206</v>
      </c>
      <c r="AH1174" s="354">
        <v>2.0489012952971013</v>
      </c>
      <c r="AI1174" s="354">
        <v>6.4887280607152551</v>
      </c>
      <c r="AJ1174" s="354">
        <v>5.2941547419771862</v>
      </c>
      <c r="AK1174" s="354">
        <v>31.818254374069397</v>
      </c>
      <c r="AL1174" s="354">
        <v>31.65</v>
      </c>
      <c r="AM1174" s="354">
        <v>2.4700000000000002</v>
      </c>
      <c r="AN1174" s="354">
        <v>4.49</v>
      </c>
      <c r="AO1174" s="354">
        <v>6.4947712265298758</v>
      </c>
      <c r="AP1174" s="354">
        <v>32.222109428254583</v>
      </c>
      <c r="AQ1174" s="354">
        <v>39.827521447469564</v>
      </c>
      <c r="AR1174" s="354">
        <v>48.814205213129014</v>
      </c>
      <c r="AS1174" s="354">
        <v>4.1710835197503444</v>
      </c>
      <c r="AT1174" s="354">
        <v>84.34</v>
      </c>
      <c r="AU1174" s="354">
        <v>7.4</v>
      </c>
      <c r="AV1174" s="354">
        <v>54.83</v>
      </c>
      <c r="AW1174" s="354">
        <v>942.9</v>
      </c>
      <c r="AX1174" s="354">
        <v>1466.6</v>
      </c>
      <c r="AY1174" s="374">
        <v>-0.16286371365612726</v>
      </c>
      <c r="AZ1174" s="374">
        <v>-0.28883017550541118</v>
      </c>
      <c r="BA1174" s="374">
        <v>-0.28910291163057689</v>
      </c>
      <c r="BB1174" s="374">
        <v>-0.29492187500000006</v>
      </c>
      <c r="BC1174" s="374">
        <v>-0.28910291163057689</v>
      </c>
      <c r="BD1174" s="354">
        <v>7.48</v>
      </c>
      <c r="BE1174" s="374">
        <v>3.6997370139930957E-2</v>
      </c>
      <c r="BF1174" s="374">
        <v>1.8034244895240019E-2</v>
      </c>
      <c r="BG1174" s="354">
        <v>4.45</v>
      </c>
      <c r="BH1174" s="354">
        <v>8.92</v>
      </c>
      <c r="BI1174" s="354">
        <v>3.72</v>
      </c>
      <c r="BJ1174" s="354">
        <v>7.75</v>
      </c>
      <c r="BK1174" s="374">
        <v>-0.18409976617303195</v>
      </c>
      <c r="BL1174" s="374">
        <v>-3.0021598650785582E-2</v>
      </c>
      <c r="BM1174" s="354">
        <v>0</v>
      </c>
      <c r="BN1174" s="354">
        <v>0</v>
      </c>
      <c r="BO1174" s="374">
        <v>0.17082326064382139</v>
      </c>
      <c r="BP1174" s="374">
        <v>9.9239624881192565E-3</v>
      </c>
      <c r="BQ1174" s="374">
        <v>2.564252030406464E-2</v>
      </c>
      <c r="BR1174" s="354">
        <v>120.26</v>
      </c>
      <c r="BS1174" s="354">
        <v>204.72</v>
      </c>
      <c r="BT1174" s="354">
        <v>190.36</v>
      </c>
      <c r="BU1174" s="354">
        <v>1686.8</v>
      </c>
      <c r="BV1174" s="354">
        <v>54.71</v>
      </c>
      <c r="BW1174" s="354">
        <v>-39.31</v>
      </c>
      <c r="BX1174" s="354">
        <v>7.98</v>
      </c>
      <c r="BY1174" s="354">
        <v>13.22</v>
      </c>
      <c r="BZ1174" s="354">
        <v>2.8743639234953502</v>
      </c>
      <c r="CA1174" s="354">
        <v>38.39</v>
      </c>
      <c r="CB1174" s="354">
        <v>0.49608397784202962</v>
      </c>
      <c r="CC1174" s="354">
        <v>6.479827784905086</v>
      </c>
      <c r="CD1174" s="354">
        <v>0.62</v>
      </c>
      <c r="CE1174" s="354">
        <v>2.98</v>
      </c>
      <c r="CF1174" s="354">
        <v>1.42</v>
      </c>
      <c r="CG1174" s="354">
        <v>0.63</v>
      </c>
      <c r="CH1174" s="353">
        <v>0.05</v>
      </c>
      <c r="CI1174" s="355">
        <v>2372.56</v>
      </c>
    </row>
    <row r="1175" spans="1:87" ht="13.5" thickBot="1">
      <c r="A1175" s="353" t="s">
        <v>2571</v>
      </c>
      <c r="B1175" s="353" t="s">
        <v>2572</v>
      </c>
      <c r="C1175" s="353" t="s">
        <v>96</v>
      </c>
      <c r="D1175" s="353" t="s">
        <v>412</v>
      </c>
      <c r="E1175" s="353" t="s">
        <v>718</v>
      </c>
      <c r="F1175" s="353" t="s">
        <v>105</v>
      </c>
      <c r="G1175" s="353">
        <v>12</v>
      </c>
      <c r="H1175" s="353">
        <v>202112</v>
      </c>
      <c r="I1175" s="353">
        <v>20221109</v>
      </c>
      <c r="J1175" s="353">
        <v>20230221</v>
      </c>
      <c r="K1175" s="354">
        <v>15335.95</v>
      </c>
      <c r="L1175" s="354">
        <v>27.91</v>
      </c>
      <c r="M1175" s="354">
        <v>549</v>
      </c>
      <c r="N1175" s="354">
        <v>1.54</v>
      </c>
      <c r="O1175" s="354">
        <v>-0.36</v>
      </c>
      <c r="P1175" s="354">
        <v>-0.51</v>
      </c>
      <c r="Q1175" s="354">
        <v>-0.49</v>
      </c>
      <c r="R1175" s="354">
        <v>-38.89</v>
      </c>
      <c r="S1175" s="354">
        <v>-30.43</v>
      </c>
      <c r="T1175" s="354">
        <v>-56.29</v>
      </c>
      <c r="U1175" s="354">
        <v>-1.32</v>
      </c>
      <c r="V1175" s="354">
        <v>-0.87</v>
      </c>
      <c r="W1175" s="354">
        <v>-1.58</v>
      </c>
      <c r="X1175" s="354">
        <v>-1.93</v>
      </c>
      <c r="Y1175" s="374">
        <f t="shared" si="40"/>
        <v>0.81609195402298851</v>
      </c>
      <c r="Z1175" s="374">
        <f t="shared" si="41"/>
        <v>0.221518987341772</v>
      </c>
      <c r="AA1175" s="354"/>
      <c r="AB1175" s="354">
        <v>5.61</v>
      </c>
      <c r="AC1175" s="354"/>
      <c r="AD1175" s="354"/>
      <c r="AE1175" s="354"/>
      <c r="AF1175" s="354"/>
      <c r="AG1175" s="354">
        <v>3.7050766253080152</v>
      </c>
      <c r="AH1175" s="354">
        <v>-1.3010460387534524</v>
      </c>
      <c r="AI1175" s="354">
        <v>0.62280541805583667</v>
      </c>
      <c r="AJ1175" s="354">
        <v>9.5185678988388686E-2</v>
      </c>
      <c r="AK1175" s="354">
        <v>44.34771952726296</v>
      </c>
      <c r="AL1175" s="354"/>
      <c r="AM1175" s="354">
        <v>35.85</v>
      </c>
      <c r="AN1175" s="354">
        <v>6.92</v>
      </c>
      <c r="AO1175" s="354">
        <v>6.7582919852972054</v>
      </c>
      <c r="AP1175" s="354">
        <v>-23.719800301085492</v>
      </c>
      <c r="AQ1175" s="354">
        <v>40.205157077625572</v>
      </c>
      <c r="AR1175" s="354">
        <v>263.06467451669596</v>
      </c>
      <c r="AS1175" s="354">
        <v>5.0545552787903221</v>
      </c>
      <c r="AT1175" s="354">
        <v>0.78</v>
      </c>
      <c r="AU1175" s="354"/>
      <c r="AV1175" s="354">
        <v>107.73</v>
      </c>
      <c r="AW1175" s="354">
        <v>1919.18</v>
      </c>
      <c r="AX1175" s="354">
        <v>2841.44</v>
      </c>
      <c r="AY1175" s="374">
        <v>1.0772942519902369</v>
      </c>
      <c r="AZ1175" s="374">
        <v>-0.94133557614094943</v>
      </c>
      <c r="BA1175" s="374">
        <v>-0.86031254579408345</v>
      </c>
      <c r="BB1175" s="374">
        <v>-1.0208333333333333</v>
      </c>
      <c r="BC1175" s="374">
        <v>-0.86031254579408345</v>
      </c>
      <c r="BD1175" s="354">
        <v>-145.61000000000001</v>
      </c>
      <c r="BE1175" s="374">
        <v>-0.27196066233216176</v>
      </c>
      <c r="BF1175" s="374">
        <v>-0.15602600694248706</v>
      </c>
      <c r="BG1175" s="354">
        <v>-51.09</v>
      </c>
      <c r="BH1175" s="354"/>
      <c r="BI1175" s="354">
        <v>-16.170000000000002</v>
      </c>
      <c r="BJ1175" s="354"/>
      <c r="BK1175" s="374">
        <v>-0.8471662637657803</v>
      </c>
      <c r="BL1175" s="374">
        <v>-0.14240454177478321</v>
      </c>
      <c r="BM1175" s="354">
        <v>0</v>
      </c>
      <c r="BN1175" s="354"/>
      <c r="BO1175" s="374">
        <v>0</v>
      </c>
      <c r="BP1175" s="374">
        <v>-4.7105215016417533E-2</v>
      </c>
      <c r="BQ1175" s="374">
        <v>3.4462591958142174E-3</v>
      </c>
      <c r="BR1175" s="354">
        <v>-496.8</v>
      </c>
      <c r="BS1175" s="354">
        <v>-420.96</v>
      </c>
      <c r="BT1175" s="354">
        <v>-415.81</v>
      </c>
      <c r="BU1175" s="354">
        <v>987.72</v>
      </c>
      <c r="BV1175" s="354">
        <v>-491.65</v>
      </c>
      <c r="BW1175" s="354">
        <v>-94.13</v>
      </c>
      <c r="BX1175" s="354">
        <v>-35.119999999999997</v>
      </c>
      <c r="BY1175" s="354">
        <v>-35.119999999999997</v>
      </c>
      <c r="BZ1175" s="354">
        <v>-21.180814373922235</v>
      </c>
      <c r="CA1175" s="354">
        <v>69.959999999999994</v>
      </c>
      <c r="CB1175" s="354">
        <v>0.91572733313697163</v>
      </c>
      <c r="CC1175" s="354">
        <v>2.4439838364630377</v>
      </c>
      <c r="CD1175" s="354">
        <v>2.33</v>
      </c>
      <c r="CE1175" s="354">
        <v>1.64</v>
      </c>
      <c r="CF1175" s="354">
        <v>1.73</v>
      </c>
      <c r="CG1175" s="354">
        <v>1.59</v>
      </c>
      <c r="CH1175" s="353" t="s">
        <v>100</v>
      </c>
      <c r="CI1175" s="353">
        <v>592.91999999999996</v>
      </c>
    </row>
    <row r="1176" spans="1:87" ht="13.5" thickBot="1">
      <c r="A1176" s="353" t="s">
        <v>2573</v>
      </c>
      <c r="B1176" s="353" t="s">
        <v>2574</v>
      </c>
      <c r="C1176" s="353" t="s">
        <v>96</v>
      </c>
      <c r="D1176" s="353" t="s">
        <v>412</v>
      </c>
      <c r="E1176" s="353" t="s">
        <v>636</v>
      </c>
      <c r="F1176" s="353" t="s">
        <v>105</v>
      </c>
      <c r="G1176" s="353">
        <v>12</v>
      </c>
      <c r="H1176" s="353">
        <v>202112</v>
      </c>
      <c r="I1176" s="353">
        <v>20221109</v>
      </c>
      <c r="J1176" s="353">
        <v>20230202</v>
      </c>
      <c r="K1176" s="354">
        <v>22610.55</v>
      </c>
      <c r="L1176" s="354">
        <v>44.78</v>
      </c>
      <c r="M1176" s="354">
        <v>505</v>
      </c>
      <c r="N1176" s="354">
        <v>0.53</v>
      </c>
      <c r="O1176" s="354">
        <v>0.69</v>
      </c>
      <c r="P1176" s="354">
        <v>0.74</v>
      </c>
      <c r="Q1176" s="354">
        <v>0.74</v>
      </c>
      <c r="R1176" s="354">
        <v>-7.25</v>
      </c>
      <c r="S1176" s="354">
        <v>4.6900000000000004</v>
      </c>
      <c r="T1176" s="354">
        <v>3.96</v>
      </c>
      <c r="U1176" s="354">
        <v>2.79</v>
      </c>
      <c r="V1176" s="354">
        <v>2.82</v>
      </c>
      <c r="W1176" s="354">
        <v>2.75</v>
      </c>
      <c r="X1176" s="354">
        <v>3.21</v>
      </c>
      <c r="Y1176" s="374">
        <f t="shared" si="40"/>
        <v>-2.4822695035460973E-2</v>
      </c>
      <c r="Z1176" s="374">
        <f t="shared" si="41"/>
        <v>0.16727272727272724</v>
      </c>
      <c r="AA1176" s="354">
        <v>-2.39</v>
      </c>
      <c r="AB1176" s="354">
        <v>8.2200000000000006</v>
      </c>
      <c r="AC1176" s="354">
        <v>16.05</v>
      </c>
      <c r="AD1176" s="354">
        <v>16.28</v>
      </c>
      <c r="AE1176" s="354">
        <v>13.94</v>
      </c>
      <c r="AF1176" s="354">
        <v>1.98</v>
      </c>
      <c r="AG1176" s="354">
        <v>29.998019801980199</v>
      </c>
      <c r="AH1176" s="354">
        <v>3.1227722772277229</v>
      </c>
      <c r="AI1176" s="354">
        <v>8.9009900990099009</v>
      </c>
      <c r="AJ1176" s="354">
        <v>2.5702970297029704</v>
      </c>
      <c r="AK1176" s="354">
        <v>6.3007147942157955</v>
      </c>
      <c r="AL1176" s="354">
        <v>6.36</v>
      </c>
      <c r="AM1176" s="354">
        <v>3.05</v>
      </c>
      <c r="AN1176" s="354">
        <v>1.91</v>
      </c>
      <c r="AO1176" s="354">
        <v>3.8981153871542671</v>
      </c>
      <c r="AP1176" s="354">
        <v>9.9784640081108478</v>
      </c>
      <c r="AQ1176" s="354">
        <v>13.137385984427141</v>
      </c>
      <c r="AR1176" s="354">
        <v>45.495030816640984</v>
      </c>
      <c r="AS1176" s="354">
        <v>1.3603960396039605</v>
      </c>
      <c r="AT1176" s="354">
        <v>14.66</v>
      </c>
      <c r="AU1176" s="354">
        <v>0.45</v>
      </c>
      <c r="AV1176" s="354">
        <v>12.55</v>
      </c>
      <c r="AW1176" s="354">
        <v>11692.24</v>
      </c>
      <c r="AX1176" s="354">
        <v>11070.95</v>
      </c>
      <c r="AY1176" s="374">
        <v>5.3104340327680369E-2</v>
      </c>
      <c r="AZ1176" s="374">
        <v>-2.1356783919597989E-2</v>
      </c>
      <c r="BA1176" s="374">
        <v>1.9450447669033658E-2</v>
      </c>
      <c r="BB1176" s="374">
        <v>-2.0587773063018983E-2</v>
      </c>
      <c r="BC1176" s="374">
        <v>1.9450447669033658E-2</v>
      </c>
      <c r="BD1176" s="354">
        <v>17.52</v>
      </c>
      <c r="BE1176" s="374">
        <v>7.7695942781727617E-2</v>
      </c>
      <c r="BF1176" s="374">
        <v>3.7087556736671294E-2</v>
      </c>
      <c r="BG1176" s="354">
        <v>4.87</v>
      </c>
      <c r="BH1176" s="354">
        <v>8.0500000000000007</v>
      </c>
      <c r="BI1176" s="354">
        <v>3.58</v>
      </c>
      <c r="BJ1176" s="354">
        <v>5.53</v>
      </c>
      <c r="BK1176" s="374">
        <v>-0.71123470522803112</v>
      </c>
      <c r="BL1176" s="374">
        <v>-0.21103703214733649</v>
      </c>
      <c r="BM1176" s="354">
        <v>3.33</v>
      </c>
      <c r="BN1176" s="354">
        <v>3.09</v>
      </c>
      <c r="BO1176" s="374">
        <v>0.62314630310716557</v>
      </c>
      <c r="BP1176" s="374">
        <v>5.5681660215962221E-2</v>
      </c>
      <c r="BQ1176" s="374">
        <v>5.774650707038801E-2</v>
      </c>
      <c r="BR1176" s="354">
        <v>2374.5500000000002</v>
      </c>
      <c r="BS1176" s="354">
        <v>4491.38</v>
      </c>
      <c r="BT1176" s="354">
        <v>3555.32</v>
      </c>
      <c r="BU1176" s="354">
        <v>13673.61</v>
      </c>
      <c r="BV1176" s="354">
        <v>1243.1300000000001</v>
      </c>
      <c r="BW1176" s="354">
        <v>4.5999999999999996</v>
      </c>
      <c r="BX1176" s="354">
        <v>10.41</v>
      </c>
      <c r="BY1176" s="354">
        <v>12.2</v>
      </c>
      <c r="BZ1176" s="354">
        <v>3.2853285328532853</v>
      </c>
      <c r="CA1176" s="354">
        <v>76.56</v>
      </c>
      <c r="CB1176" s="354">
        <v>0.82363141850574084</v>
      </c>
      <c r="CC1176" s="354">
        <v>6.1802973977695164</v>
      </c>
      <c r="CD1176" s="354">
        <v>3.27</v>
      </c>
      <c r="CE1176" s="354">
        <v>2.39</v>
      </c>
      <c r="CF1176" s="354">
        <v>0.61</v>
      </c>
      <c r="CG1176" s="354">
        <v>0.17</v>
      </c>
      <c r="CH1176" s="353" t="s">
        <v>100</v>
      </c>
      <c r="CI1176" s="355">
        <v>8403.48</v>
      </c>
    </row>
    <row r="1177" spans="1:87" ht="13.5" thickBot="1">
      <c r="A1177" s="353" t="s">
        <v>2575</v>
      </c>
      <c r="B1177" s="353" t="s">
        <v>2576</v>
      </c>
      <c r="C1177" s="353" t="s">
        <v>96</v>
      </c>
      <c r="D1177" s="353" t="s">
        <v>412</v>
      </c>
      <c r="E1177" s="353" t="s">
        <v>1045</v>
      </c>
      <c r="F1177" s="353" t="s">
        <v>99</v>
      </c>
      <c r="G1177" s="353">
        <v>12</v>
      </c>
      <c r="H1177" s="353">
        <v>202112</v>
      </c>
      <c r="I1177" s="353">
        <v>20221103</v>
      </c>
      <c r="J1177" s="353">
        <v>20230203</v>
      </c>
      <c r="K1177" s="354">
        <v>13948.25</v>
      </c>
      <c r="L1177" s="354">
        <v>54.66</v>
      </c>
      <c r="M1177" s="354">
        <v>255</v>
      </c>
      <c r="N1177" s="354">
        <v>2.41</v>
      </c>
      <c r="O1177" s="354">
        <v>0.23</v>
      </c>
      <c r="P1177" s="354">
        <v>-1.27</v>
      </c>
      <c r="Q1177" s="354">
        <v>-0.61</v>
      </c>
      <c r="R1177" s="354">
        <v>13.04</v>
      </c>
      <c r="S1177" s="354">
        <v>6.73</v>
      </c>
      <c r="T1177" s="354">
        <v>-1.77</v>
      </c>
      <c r="U1177" s="354">
        <v>-11.17</v>
      </c>
      <c r="V1177" s="354">
        <v>-18.149999999999999</v>
      </c>
      <c r="W1177" s="354">
        <v>-7.72</v>
      </c>
      <c r="X1177" s="354">
        <v>2.9</v>
      </c>
      <c r="Y1177" s="374">
        <f t="shared" si="40"/>
        <v>-0.57465564738292008</v>
      </c>
      <c r="Z1177" s="374">
        <f t="shared" si="41"/>
        <v>-1.3756476683937824</v>
      </c>
      <c r="AA1177" s="354">
        <v>5.57</v>
      </c>
      <c r="AB1177" s="354"/>
      <c r="AC1177" s="354"/>
      <c r="AD1177" s="354"/>
      <c r="AE1177" s="354">
        <v>18.82</v>
      </c>
      <c r="AF1177" s="354"/>
      <c r="AG1177" s="354">
        <v>28.301120080291369</v>
      </c>
      <c r="AH1177" s="354">
        <v>-11.811315280843374</v>
      </c>
      <c r="AI1177" s="354">
        <v>-1.1753080514837044</v>
      </c>
      <c r="AJ1177" s="354">
        <v>-13.402095887027532</v>
      </c>
      <c r="AK1177" s="354">
        <v>-45.443405184347554</v>
      </c>
      <c r="AL1177" s="354"/>
      <c r="AM1177" s="354">
        <v>4.3499999999999996</v>
      </c>
      <c r="AN1177" s="354">
        <v>1.93</v>
      </c>
      <c r="AO1177" s="354">
        <v>4.9875713481266608</v>
      </c>
      <c r="AP1177" s="354">
        <v>-86.352528774778449</v>
      </c>
      <c r="AQ1177" s="354">
        <v>-120.09945431256192</v>
      </c>
      <c r="AR1177" s="354">
        <v>-10.532222483871514</v>
      </c>
      <c r="AS1177" s="354">
        <v>6.1403021119609837</v>
      </c>
      <c r="AT1177" s="354">
        <v>12.57</v>
      </c>
      <c r="AU1177" s="354">
        <v>-27.71</v>
      </c>
      <c r="AV1177" s="354">
        <v>-30.64</v>
      </c>
      <c r="AW1177" s="354">
        <v>1532.13</v>
      </c>
      <c r="AX1177" s="354">
        <v>8856.4</v>
      </c>
      <c r="AY1177" s="374">
        <v>-0.30635207725444302</v>
      </c>
      <c r="AZ1177" s="374">
        <v>9.2620356976897841E-2</v>
      </c>
      <c r="BA1177" s="374">
        <v>0.15890773492537416</v>
      </c>
      <c r="BB1177" s="374">
        <v>0.80305215830860854</v>
      </c>
      <c r="BC1177" s="374">
        <v>0.15890773492537416</v>
      </c>
      <c r="BD1177" s="354">
        <v>-72.62</v>
      </c>
      <c r="BE1177" s="374">
        <v>-7.6516983636299427E-2</v>
      </c>
      <c r="BF1177" s="374">
        <v>-9.0028295918711906E-2</v>
      </c>
      <c r="BG1177" s="354">
        <v>-12.43</v>
      </c>
      <c r="BH1177" s="354">
        <v>-2.5299999999999998</v>
      </c>
      <c r="BI1177" s="354">
        <v>-8.59</v>
      </c>
      <c r="BJ1177" s="354">
        <v>-2.25</v>
      </c>
      <c r="BK1177" s="374">
        <v>10.403049498477252</v>
      </c>
      <c r="BL1177" s="374">
        <v>-0.43202487395749567</v>
      </c>
      <c r="BM1177" s="354">
        <v>0</v>
      </c>
      <c r="BN1177" s="354">
        <v>1.42</v>
      </c>
      <c r="BO1177" s="374">
        <v>0</v>
      </c>
      <c r="BP1177" s="374">
        <v>-0.22114426663252901</v>
      </c>
      <c r="BQ1177" s="374">
        <v>-0.25092858803646384</v>
      </c>
      <c r="BR1177" s="354">
        <v>-3968.75</v>
      </c>
      <c r="BS1177" s="354">
        <v>-2427.31</v>
      </c>
      <c r="BT1177" s="354">
        <v>-3291.46</v>
      </c>
      <c r="BU1177" s="354">
        <v>18847.21</v>
      </c>
      <c r="BV1177" s="354">
        <v>-5260.5</v>
      </c>
      <c r="BW1177" s="354">
        <v>9.26</v>
      </c>
      <c r="BX1177" s="354">
        <v>-41.73</v>
      </c>
      <c r="BY1177" s="354">
        <v>-39.43</v>
      </c>
      <c r="BZ1177" s="354">
        <v>-1.4890600245494809</v>
      </c>
      <c r="CA1177" s="354">
        <v>85.81</v>
      </c>
      <c r="CB1177" s="354">
        <v>0.90421330980968018</v>
      </c>
      <c r="CC1177" s="354">
        <v>-53.678334072839341</v>
      </c>
      <c r="CD1177" s="354">
        <v>6.05</v>
      </c>
      <c r="CE1177" s="354">
        <v>0.28999999999999998</v>
      </c>
      <c r="CF1177" s="354">
        <v>0.47</v>
      </c>
      <c r="CG1177" s="354">
        <v>0.42</v>
      </c>
      <c r="CH1177" s="353" t="s">
        <v>100</v>
      </c>
      <c r="CI1177" s="355">
        <v>5085.5600000000004</v>
      </c>
    </row>
    <row r="1178" spans="1:87" ht="13.5" thickBot="1">
      <c r="A1178" s="353" t="s">
        <v>2577</v>
      </c>
      <c r="B1178" s="353" t="s">
        <v>2578</v>
      </c>
      <c r="C1178" s="353" t="s">
        <v>108</v>
      </c>
      <c r="D1178" s="353" t="s">
        <v>176</v>
      </c>
      <c r="E1178" s="353" t="s">
        <v>378</v>
      </c>
      <c r="F1178" s="353" t="s">
        <v>105</v>
      </c>
      <c r="G1178" s="353">
        <v>12</v>
      </c>
      <c r="H1178" s="353">
        <v>202112</v>
      </c>
      <c r="I1178" s="353">
        <v>20221108</v>
      </c>
      <c r="J1178" s="353">
        <v>20230216</v>
      </c>
      <c r="K1178" s="354">
        <v>4569.12</v>
      </c>
      <c r="L1178" s="354">
        <v>10.97</v>
      </c>
      <c r="M1178" s="354">
        <v>417</v>
      </c>
      <c r="N1178" s="354">
        <v>0.79</v>
      </c>
      <c r="O1178" s="354">
        <v>0.11</v>
      </c>
      <c r="P1178" s="354">
        <v>-0.03</v>
      </c>
      <c r="Q1178" s="354">
        <v>0.08</v>
      </c>
      <c r="R1178" s="354">
        <v>-163.63999999999999</v>
      </c>
      <c r="S1178" s="354">
        <v>225</v>
      </c>
      <c r="T1178" s="354">
        <v>15.34</v>
      </c>
      <c r="U1178" s="354">
        <v>0.26</v>
      </c>
      <c r="V1178" s="354">
        <v>-1.92</v>
      </c>
      <c r="W1178" s="354">
        <v>-0.08</v>
      </c>
      <c r="X1178" s="354">
        <v>0.31</v>
      </c>
      <c r="Y1178" s="374">
        <f t="shared" si="40"/>
        <v>-0.95833333333333337</v>
      </c>
      <c r="Z1178" s="374">
        <f t="shared" si="41"/>
        <v>-4.875</v>
      </c>
      <c r="AA1178" s="354"/>
      <c r="AB1178" s="354">
        <v>17.329999999999998</v>
      </c>
      <c r="AC1178" s="354">
        <v>42.19</v>
      </c>
      <c r="AD1178" s="354"/>
      <c r="AE1178" s="354">
        <v>35.26</v>
      </c>
      <c r="AF1178" s="354"/>
      <c r="AG1178" s="354">
        <v>3.9748548998407189</v>
      </c>
      <c r="AH1178" s="354">
        <v>0.12664568102245019</v>
      </c>
      <c r="AI1178" s="354">
        <v>0.4625320524298181</v>
      </c>
      <c r="AJ1178" s="354">
        <v>0.2824988726020628</v>
      </c>
      <c r="AK1178" s="354">
        <v>23.284872785403728</v>
      </c>
      <c r="AL1178" s="354">
        <v>17.309999999999999</v>
      </c>
      <c r="AM1178" s="354">
        <v>1.65</v>
      </c>
      <c r="AN1178" s="354">
        <v>2.73</v>
      </c>
      <c r="AO1178" s="354">
        <v>3.7734972126362702</v>
      </c>
      <c r="AP1178" s="354">
        <v>24.901182122972969</v>
      </c>
      <c r="AQ1178" s="354">
        <v>32.428247526604551</v>
      </c>
      <c r="AR1178" s="354">
        <v>53.094384933389826</v>
      </c>
      <c r="AS1178" s="354">
        <v>0.31386103557737655</v>
      </c>
      <c r="AT1178" s="354">
        <v>6.65</v>
      </c>
      <c r="AU1178" s="354">
        <v>25.72</v>
      </c>
      <c r="AV1178" s="354">
        <v>16.04</v>
      </c>
      <c r="AW1178" s="354">
        <v>1474.6</v>
      </c>
      <c r="AX1178" s="354">
        <v>1794.38</v>
      </c>
      <c r="AY1178" s="374">
        <v>0.16037141957821843</v>
      </c>
      <c r="AZ1178" s="374">
        <v>-0.1699402220324509</v>
      </c>
      <c r="BA1178" s="374">
        <v>0.82125000000000004</v>
      </c>
      <c r="BB1178" s="374">
        <v>-5.536585365853659</v>
      </c>
      <c r="BC1178" s="374">
        <v>0.82125000000000004</v>
      </c>
      <c r="BD1178" s="354">
        <v>4.7699999999999996</v>
      </c>
      <c r="BE1178" s="374">
        <v>2.6715380878967708E-2</v>
      </c>
      <c r="BF1178" s="374">
        <v>1.5055783242258652E-2</v>
      </c>
      <c r="BG1178" s="354">
        <v>2.65</v>
      </c>
      <c r="BH1178" s="354">
        <v>2.57</v>
      </c>
      <c r="BI1178" s="354">
        <v>2.2799999999999998</v>
      </c>
      <c r="BJ1178" s="354">
        <v>1.89</v>
      </c>
      <c r="BK1178" s="374">
        <v>-0.38923395445134579</v>
      </c>
      <c r="BL1178" s="374">
        <v>-4.5293019333855329E-2</v>
      </c>
      <c r="BM1178" s="354">
        <v>0</v>
      </c>
      <c r="BN1178" s="354">
        <v>0</v>
      </c>
      <c r="BO1178" s="374">
        <v>0</v>
      </c>
      <c r="BP1178" s="374">
        <v>1.175911615807337E-2</v>
      </c>
      <c r="BQ1178" s="374">
        <v>2.6230164587006763E-2</v>
      </c>
      <c r="BR1178" s="354">
        <v>145.69999999999999</v>
      </c>
      <c r="BS1178" s="354">
        <v>224.4</v>
      </c>
      <c r="BT1178" s="354">
        <v>175.9</v>
      </c>
      <c r="BU1178" s="354">
        <v>758.2</v>
      </c>
      <c r="BV1178" s="354">
        <v>97.2</v>
      </c>
      <c r="BW1178" s="354">
        <v>-16.989999999999998</v>
      </c>
      <c r="BX1178" s="354">
        <v>0.93</v>
      </c>
      <c r="BY1178" s="354">
        <v>4.4400000000000004</v>
      </c>
      <c r="BZ1178" s="354">
        <v>3.1625000000000001</v>
      </c>
      <c r="CA1178" s="354">
        <v>38.51</v>
      </c>
      <c r="CB1178" s="354">
        <v>0.45527543248509184</v>
      </c>
      <c r="CC1178" s="354">
        <v>7.0210651828298891</v>
      </c>
      <c r="CD1178" s="354">
        <v>0.63</v>
      </c>
      <c r="CE1178" s="354">
        <v>1.56</v>
      </c>
      <c r="CF1178" s="354">
        <v>1.43</v>
      </c>
      <c r="CG1178" s="354">
        <v>0.82</v>
      </c>
      <c r="CH1178" s="353" t="s">
        <v>100</v>
      </c>
      <c r="CI1178" s="353">
        <v>346.7</v>
      </c>
    </row>
    <row r="1179" spans="1:87" ht="13.5" thickBot="1">
      <c r="A1179" s="353" t="s">
        <v>2579</v>
      </c>
      <c r="B1179" s="353" t="s">
        <v>2580</v>
      </c>
      <c r="C1179" s="353" t="s">
        <v>96</v>
      </c>
      <c r="D1179" s="353" t="s">
        <v>129</v>
      </c>
      <c r="E1179" s="353" t="s">
        <v>2581</v>
      </c>
      <c r="F1179" s="353" t="s">
        <v>105</v>
      </c>
      <c r="G1179" s="353">
        <v>3</v>
      </c>
      <c r="H1179" s="353">
        <v>202203</v>
      </c>
      <c r="I1179" s="353">
        <v>20221028</v>
      </c>
      <c r="J1179" s="353">
        <v>20230127</v>
      </c>
      <c r="K1179" s="354">
        <v>8911.09</v>
      </c>
      <c r="L1179" s="354">
        <v>53.52</v>
      </c>
      <c r="M1179" s="354">
        <v>167</v>
      </c>
      <c r="N1179" s="354">
        <v>0.42</v>
      </c>
      <c r="O1179" s="354">
        <v>0.59</v>
      </c>
      <c r="P1179" s="354">
        <v>0.6</v>
      </c>
      <c r="Q1179" s="354">
        <v>0.56999999999999995</v>
      </c>
      <c r="R1179" s="354">
        <v>38.979999999999997</v>
      </c>
      <c r="S1179" s="354">
        <v>55.17</v>
      </c>
      <c r="T1179" s="354"/>
      <c r="U1179" s="354">
        <v>2.82</v>
      </c>
      <c r="V1179" s="354">
        <v>2.35</v>
      </c>
      <c r="W1179" s="354">
        <v>3.16</v>
      </c>
      <c r="X1179" s="354">
        <v>3.52</v>
      </c>
      <c r="Y1179" s="374">
        <f t="shared" si="40"/>
        <v>0.34468085106382973</v>
      </c>
      <c r="Z1179" s="374">
        <f t="shared" si="41"/>
        <v>0.11392405063291133</v>
      </c>
      <c r="AA1179" s="354">
        <v>18.260000000000002</v>
      </c>
      <c r="AB1179" s="354">
        <v>31.9</v>
      </c>
      <c r="AC1179" s="354">
        <v>18.98</v>
      </c>
      <c r="AD1179" s="354">
        <v>16.920000000000002</v>
      </c>
      <c r="AE1179" s="354">
        <v>15.2</v>
      </c>
      <c r="AF1179" s="354">
        <v>0.53</v>
      </c>
      <c r="AG1179" s="354">
        <v>1349.3082638929006</v>
      </c>
      <c r="AH1179" s="354">
        <v>187.42142294458071</v>
      </c>
      <c r="AI1179" s="354">
        <v>256.7232559762474</v>
      </c>
      <c r="AJ1179" s="354">
        <v>132.43785011977127</v>
      </c>
      <c r="AK1179" s="354">
        <v>14.908667255116612</v>
      </c>
      <c r="AL1179" s="354">
        <v>16.309999999999999</v>
      </c>
      <c r="AM1179" s="354">
        <v>3.52</v>
      </c>
      <c r="AN1179" s="354">
        <v>3.11</v>
      </c>
      <c r="AO1179" s="354">
        <v>7.5826490636424035E-2</v>
      </c>
      <c r="AP1179" s="354">
        <v>0.30028125994169408</v>
      </c>
      <c r="AQ1179" s="354">
        <v>0.39853541919548902</v>
      </c>
      <c r="AR1179" s="354">
        <v>0.77253829132077201</v>
      </c>
      <c r="AS1179" s="354">
        <v>167.01608511171193</v>
      </c>
      <c r="AT1179" s="354">
        <v>15.22</v>
      </c>
      <c r="AU1179" s="354">
        <v>6.94</v>
      </c>
      <c r="AV1179" s="354">
        <v>8.94</v>
      </c>
      <c r="AW1179" s="354">
        <v>2826</v>
      </c>
      <c r="AX1179" s="354">
        <v>3045.02</v>
      </c>
      <c r="AY1179" s="374">
        <v>8.6609392898052695E-2</v>
      </c>
      <c r="AZ1179" s="374">
        <v>-0.11590932403323416</v>
      </c>
      <c r="BA1179" s="374">
        <v>0.51816419683611581</v>
      </c>
      <c r="BB1179" s="374">
        <v>-1.8249564735626427E-2</v>
      </c>
      <c r="BC1179" s="374">
        <v>0.51816419683611581</v>
      </c>
      <c r="BD1179" s="354">
        <v>18.64</v>
      </c>
      <c r="BE1179" s="374">
        <v>0.18532494560141841</v>
      </c>
      <c r="BF1179" s="374">
        <v>0.11937442615867726</v>
      </c>
      <c r="BG1179" s="354">
        <v>18.27</v>
      </c>
      <c r="BH1179" s="354">
        <v>14.03</v>
      </c>
      <c r="BI1179" s="354">
        <v>12.61</v>
      </c>
      <c r="BJ1179" s="354">
        <v>9.6199999999999992</v>
      </c>
      <c r="BK1179" s="374">
        <v>-0.4841221157929505</v>
      </c>
      <c r="BL1179" s="374">
        <v>-9.211046073185622E-2</v>
      </c>
      <c r="BM1179" s="354">
        <v>0.59</v>
      </c>
      <c r="BN1179" s="354">
        <v>0.61</v>
      </c>
      <c r="BO1179" s="374">
        <v>0.27595393945596691</v>
      </c>
      <c r="BP1179" s="374">
        <v>4.8968319118793478E-2</v>
      </c>
      <c r="BQ1179" s="374">
        <v>2.5135291349358755</v>
      </c>
      <c r="BR1179" s="354">
        <v>439</v>
      </c>
      <c r="BS1179" s="354">
        <v>595</v>
      </c>
      <c r="BT1179" s="354">
        <v>546</v>
      </c>
      <c r="BU1179" s="354">
        <v>76</v>
      </c>
      <c r="BV1179" s="354">
        <v>311</v>
      </c>
      <c r="BW1179" s="354">
        <v>31.78</v>
      </c>
      <c r="BX1179" s="354">
        <v>13.74</v>
      </c>
      <c r="BY1179" s="354">
        <v>16.47</v>
      </c>
      <c r="BZ1179" s="354">
        <v>32.934288121314239</v>
      </c>
      <c r="CA1179" s="354">
        <v>0.86</v>
      </c>
      <c r="CB1179" s="354">
        <v>0.29125970017939745</v>
      </c>
      <c r="CC1179" s="354">
        <v>0.14564038752110922</v>
      </c>
      <c r="CD1179" s="354">
        <v>0.01</v>
      </c>
      <c r="CE1179" s="354">
        <v>2.19</v>
      </c>
      <c r="CF1179" s="354">
        <v>1.39</v>
      </c>
      <c r="CG1179" s="354">
        <v>0.68</v>
      </c>
      <c r="CH1179" s="353" t="s">
        <v>100</v>
      </c>
      <c r="CI1179" s="355">
        <v>2511</v>
      </c>
    </row>
    <row r="1180" spans="1:87" ht="13.5" thickBot="1">
      <c r="A1180" s="353" t="s">
        <v>2582</v>
      </c>
      <c r="B1180" s="353" t="s">
        <v>2583</v>
      </c>
      <c r="C1180" s="353" t="s">
        <v>96</v>
      </c>
      <c r="D1180" s="353" t="s">
        <v>123</v>
      </c>
      <c r="E1180" s="353" t="s">
        <v>231</v>
      </c>
      <c r="F1180" s="353" t="s">
        <v>99</v>
      </c>
      <c r="G1180" s="353">
        <v>12</v>
      </c>
      <c r="H1180" s="353">
        <v>202112</v>
      </c>
      <c r="I1180" s="353">
        <v>20221026</v>
      </c>
      <c r="J1180" s="353">
        <v>20230208</v>
      </c>
      <c r="K1180" s="354">
        <v>12630.33</v>
      </c>
      <c r="L1180" s="354">
        <v>322.49</v>
      </c>
      <c r="M1180" s="354">
        <v>39</v>
      </c>
      <c r="N1180" s="354">
        <v>0.61</v>
      </c>
      <c r="O1180" s="354">
        <v>-5.89</v>
      </c>
      <c r="P1180" s="354">
        <v>8.6300000000000008</v>
      </c>
      <c r="Q1180" s="354">
        <v>9.99</v>
      </c>
      <c r="R1180" s="354">
        <v>10.36</v>
      </c>
      <c r="S1180" s="354">
        <v>7.94</v>
      </c>
      <c r="T1180" s="354">
        <v>10.26</v>
      </c>
      <c r="U1180" s="354">
        <v>23.94</v>
      </c>
      <c r="V1180" s="354">
        <v>29.06</v>
      </c>
      <c r="W1180" s="354">
        <v>23.49</v>
      </c>
      <c r="X1180" s="354">
        <v>40.6</v>
      </c>
      <c r="Y1180" s="374">
        <f t="shared" si="40"/>
        <v>-0.19167240192704749</v>
      </c>
      <c r="Z1180" s="374">
        <f t="shared" si="41"/>
        <v>0.72839506172839519</v>
      </c>
      <c r="AA1180" s="354">
        <v>34.130000000000003</v>
      </c>
      <c r="AB1180" s="354">
        <v>13.49</v>
      </c>
      <c r="AC1180" s="354">
        <v>13.47</v>
      </c>
      <c r="AD1180" s="354">
        <v>13.73</v>
      </c>
      <c r="AE1180" s="354">
        <v>7.94</v>
      </c>
      <c r="AF1180" s="354">
        <v>1.02</v>
      </c>
      <c r="AG1180" s="354">
        <v>295.68688663936325</v>
      </c>
      <c r="AH1180" s="354">
        <v>34.386111325760503</v>
      </c>
      <c r="AI1180" s="354">
        <v>97.246863972387501</v>
      </c>
      <c r="AJ1180" s="354">
        <v>97.246863972387501</v>
      </c>
      <c r="AK1180" s="354">
        <v>3.3225750096347024</v>
      </c>
      <c r="AL1180" s="354">
        <v>10.41</v>
      </c>
      <c r="AM1180" s="354">
        <v>1.66</v>
      </c>
      <c r="AN1180" s="354">
        <v>1.06</v>
      </c>
      <c r="AO1180" s="354">
        <v>1.2069241223361531</v>
      </c>
      <c r="AP1180" s="354">
        <v>8.8122982734549655</v>
      </c>
      <c r="AQ1180" s="354">
        <v>3.6697495586577897</v>
      </c>
      <c r="AR1180" s="354">
        <v>3.6697495586577897</v>
      </c>
      <c r="AS1180" s="354">
        <v>633.65808927697503</v>
      </c>
      <c r="AT1180" s="354">
        <v>194.09</v>
      </c>
      <c r="AU1180" s="354">
        <v>14.78</v>
      </c>
      <c r="AV1180" s="354">
        <v>23.63</v>
      </c>
      <c r="AW1180" s="354">
        <v>11866.26</v>
      </c>
      <c r="AX1180" s="354">
        <v>12397.17</v>
      </c>
      <c r="AY1180" s="374">
        <v>0.17741860536351203</v>
      </c>
      <c r="AZ1180" s="374">
        <v>1.6822528790180318</v>
      </c>
      <c r="BA1180" s="374">
        <v>1.6822528790180318</v>
      </c>
      <c r="BB1180" s="374">
        <v>1.7056986729117871</v>
      </c>
      <c r="BC1180" s="374">
        <v>1.6822528790180318</v>
      </c>
      <c r="BD1180" s="354">
        <v>10.46</v>
      </c>
      <c r="BE1180" s="374">
        <v>3.9204517430390939E-2</v>
      </c>
      <c r="BF1180" s="374">
        <v>3.5143066343445467E-2</v>
      </c>
      <c r="BG1180" s="354">
        <v>7.8</v>
      </c>
      <c r="BH1180" s="354">
        <v>6.08</v>
      </c>
      <c r="BI1180" s="354">
        <v>2.4900000000000002</v>
      </c>
      <c r="BJ1180" s="354">
        <v>2.13</v>
      </c>
      <c r="BK1180" s="374">
        <v>0</v>
      </c>
      <c r="BL1180" s="374">
        <v>0</v>
      </c>
      <c r="BM1180" s="354">
        <v>2.0499999999999998</v>
      </c>
      <c r="BN1180" s="354">
        <v>2.38</v>
      </c>
      <c r="BO1180" s="374">
        <v>0.14133613289267488</v>
      </c>
      <c r="BP1180" s="374">
        <v>0.10642230610553836</v>
      </c>
      <c r="BQ1180" s="374">
        <v>0.30097138427280956</v>
      </c>
      <c r="BR1180" s="354">
        <v>1551.57</v>
      </c>
      <c r="BS1180" s="354">
        <v>1627.35</v>
      </c>
      <c r="BT1180" s="354">
        <v>1229.6500000000001</v>
      </c>
      <c r="BU1180" s="354">
        <v>3088.57</v>
      </c>
      <c r="BV1180" s="354">
        <v>1379.08</v>
      </c>
      <c r="BW1180" s="354">
        <v>168.23</v>
      </c>
      <c r="BX1180" s="354">
        <v>4.47</v>
      </c>
      <c r="BY1180" s="354">
        <v>7.93</v>
      </c>
      <c r="BZ1180" s="354">
        <v>17.548264366060977</v>
      </c>
      <c r="CA1180" s="354">
        <v>28.73</v>
      </c>
      <c r="CB1180" s="354">
        <v>0.74918567727058327</v>
      </c>
      <c r="CC1180" s="354">
        <v>0.83368241620897909</v>
      </c>
      <c r="CD1180" s="354">
        <v>0.4</v>
      </c>
      <c r="CE1180" s="354">
        <v>0.31</v>
      </c>
      <c r="CF1180" s="354">
        <v>0.33</v>
      </c>
      <c r="CG1180" s="354">
        <v>0.11</v>
      </c>
      <c r="CH1180" s="353" t="s">
        <v>100</v>
      </c>
      <c r="CI1180" s="355">
        <v>10139.18</v>
      </c>
    </row>
    <row r="1181" spans="1:87" ht="13.5" thickBot="1">
      <c r="A1181" s="353" t="s">
        <v>2584</v>
      </c>
      <c r="B1181" s="353" t="s">
        <v>2585</v>
      </c>
      <c r="C1181" s="353" t="s">
        <v>108</v>
      </c>
      <c r="D1181" s="353" t="s">
        <v>123</v>
      </c>
      <c r="E1181" s="353" t="s">
        <v>188</v>
      </c>
      <c r="F1181" s="353" t="s">
        <v>99</v>
      </c>
      <c r="G1181" s="353">
        <v>12</v>
      </c>
      <c r="H1181" s="353">
        <v>202112</v>
      </c>
      <c r="I1181" s="353">
        <v>20221103</v>
      </c>
      <c r="J1181" s="353">
        <v>20230209</v>
      </c>
      <c r="K1181" s="354">
        <v>10857.74</v>
      </c>
      <c r="L1181" s="354">
        <v>63.45</v>
      </c>
      <c r="M1181" s="354">
        <v>171</v>
      </c>
      <c r="N1181" s="354">
        <v>1.1200000000000001</v>
      </c>
      <c r="O1181" s="354">
        <v>0.95</v>
      </c>
      <c r="P1181" s="354">
        <v>0.97</v>
      </c>
      <c r="Q1181" s="354">
        <v>1.01</v>
      </c>
      <c r="R1181" s="354">
        <v>-1.05</v>
      </c>
      <c r="S1181" s="354">
        <v>5.26</v>
      </c>
      <c r="T1181" s="354">
        <v>5.04</v>
      </c>
      <c r="U1181" s="354">
        <v>3.98</v>
      </c>
      <c r="V1181" s="354">
        <v>3.97</v>
      </c>
      <c r="W1181" s="354">
        <v>3.99</v>
      </c>
      <c r="X1181" s="354">
        <v>4.0199999999999996</v>
      </c>
      <c r="Y1181" s="374">
        <f t="shared" si="40"/>
        <v>5.0377833753147971E-3</v>
      </c>
      <c r="Z1181" s="374">
        <f t="shared" si="41"/>
        <v>7.5187969924810361E-3</v>
      </c>
      <c r="AA1181" s="354">
        <v>-0.61</v>
      </c>
      <c r="AB1181" s="354">
        <v>3.7</v>
      </c>
      <c r="AC1181" s="354">
        <v>15.94</v>
      </c>
      <c r="AD1181" s="354">
        <v>15.9</v>
      </c>
      <c r="AE1181" s="354">
        <v>15.79</v>
      </c>
      <c r="AF1181" s="354">
        <v>4.3</v>
      </c>
      <c r="AG1181" s="354">
        <v>7.0501516470801366</v>
      </c>
      <c r="AH1181" s="354">
        <v>2.6616312433891807</v>
      </c>
      <c r="AI1181" s="354">
        <v>3.9688407618001298</v>
      </c>
      <c r="AJ1181" s="354">
        <v>3.9688407618001298</v>
      </c>
      <c r="AK1181" s="354">
        <v>15.805622791363346</v>
      </c>
      <c r="AL1181" s="354">
        <v>16.77</v>
      </c>
      <c r="AM1181" s="354">
        <v>1.76</v>
      </c>
      <c r="AN1181" s="354">
        <v>9</v>
      </c>
      <c r="AO1181" s="354">
        <v>12.041895818154238</v>
      </c>
      <c r="AP1181" s="354">
        <v>16.137648716558768</v>
      </c>
      <c r="AQ1181" s="354">
        <v>21.390929173439819</v>
      </c>
      <c r="AR1181" s="354">
        <v>21.390929173439819</v>
      </c>
      <c r="AS1181" s="354">
        <v>0.88377230147088903</v>
      </c>
      <c r="AT1181" s="354">
        <v>35.96</v>
      </c>
      <c r="AU1181" s="354">
        <v>2.1</v>
      </c>
      <c r="AV1181" s="354">
        <v>14.76</v>
      </c>
      <c r="AW1181" s="354">
        <v>1166.1600000000001</v>
      </c>
      <c r="AX1181" s="354">
        <v>1230.78</v>
      </c>
      <c r="AY1181" s="374">
        <v>0.14759859276207346</v>
      </c>
      <c r="AZ1181" s="374">
        <v>7.0512152197643072</v>
      </c>
      <c r="BA1181" s="374">
        <v>0.67750180853629127</v>
      </c>
      <c r="BB1181" s="374">
        <v>6.9918573528857388</v>
      </c>
      <c r="BC1181" s="374">
        <v>0.67750180853629127</v>
      </c>
      <c r="BD1181" s="354">
        <v>7.17</v>
      </c>
      <c r="BE1181" s="374">
        <v>4.4476958251565293E-2</v>
      </c>
      <c r="BF1181" s="374">
        <v>4.2587384078528322E-2</v>
      </c>
      <c r="BG1181" s="354">
        <v>4.47</v>
      </c>
      <c r="BH1181" s="354">
        <v>2.5</v>
      </c>
      <c r="BI1181" s="354">
        <v>4.08</v>
      </c>
      <c r="BJ1181" s="354">
        <v>2.2999999999999998</v>
      </c>
      <c r="BK1181" s="374">
        <v>0</v>
      </c>
      <c r="BL1181" s="374">
        <v>0</v>
      </c>
      <c r="BM1181" s="354">
        <v>4.0999999999999996</v>
      </c>
      <c r="BN1181" s="354">
        <v>4.0199999999999996</v>
      </c>
      <c r="BO1181" s="374">
        <v>0.94866635123534182</v>
      </c>
      <c r="BP1181" s="374">
        <v>4.2429957650074616E-2</v>
      </c>
      <c r="BQ1181" s="374">
        <v>6.3268623653756254E-2</v>
      </c>
      <c r="BR1181" s="354">
        <v>464.37</v>
      </c>
      <c r="BS1181" s="354">
        <v>750.77</v>
      </c>
      <c r="BT1181" s="354">
        <v>647.80999999999995</v>
      </c>
      <c r="BU1181" s="354">
        <v>3718.94</v>
      </c>
      <c r="BV1181" s="354">
        <v>361.41</v>
      </c>
      <c r="BW1181" s="354">
        <v>705.12</v>
      </c>
      <c r="BX1181" s="354">
        <v>37.75</v>
      </c>
      <c r="BY1181" s="354">
        <v>36.72</v>
      </c>
      <c r="BZ1181" s="354">
        <v>3.2082679368372209</v>
      </c>
      <c r="CA1181" s="354">
        <v>37.56</v>
      </c>
      <c r="CB1181" s="354">
        <v>0.4312475725621</v>
      </c>
      <c r="CC1181" s="354">
        <v>4.2136417561617172</v>
      </c>
      <c r="CD1181" s="354">
        <v>0.6</v>
      </c>
      <c r="CE1181" s="354">
        <v>1</v>
      </c>
      <c r="CF1181" s="354">
        <v>0.77</v>
      </c>
      <c r="CG1181" s="354">
        <v>0.28999999999999998</v>
      </c>
      <c r="CH1181" s="353" t="s">
        <v>100</v>
      </c>
      <c r="CI1181" s="355">
        <v>6109.93</v>
      </c>
    </row>
    <row r="1182" spans="1:87" ht="13.5" thickBot="1">
      <c r="A1182" s="353" t="s">
        <v>2586</v>
      </c>
      <c r="B1182" s="353" t="s">
        <v>2587</v>
      </c>
      <c r="C1182" s="353" t="s">
        <v>108</v>
      </c>
      <c r="D1182" s="353" t="s">
        <v>129</v>
      </c>
      <c r="E1182" s="353" t="s">
        <v>299</v>
      </c>
      <c r="F1182" s="353" t="s">
        <v>99</v>
      </c>
      <c r="G1182" s="353">
        <v>12</v>
      </c>
      <c r="H1182" s="353">
        <v>202112</v>
      </c>
      <c r="I1182" s="353">
        <v>20221103</v>
      </c>
      <c r="J1182" s="353">
        <v>20230203</v>
      </c>
      <c r="K1182" s="354">
        <v>79636.73</v>
      </c>
      <c r="L1182" s="354">
        <v>731.27</v>
      </c>
      <c r="M1182" s="354">
        <v>109</v>
      </c>
      <c r="N1182" s="354">
        <v>0.21</v>
      </c>
      <c r="O1182" s="354">
        <v>9.6999999999999993</v>
      </c>
      <c r="P1182" s="354">
        <v>9.98</v>
      </c>
      <c r="Q1182" s="354">
        <v>10.37</v>
      </c>
      <c r="R1182" s="354">
        <v>14.85</v>
      </c>
      <c r="S1182" s="354">
        <v>14.54</v>
      </c>
      <c r="T1182" s="354">
        <v>20.079999999999998</v>
      </c>
      <c r="U1182" s="354">
        <v>54.96</v>
      </c>
      <c r="V1182" s="354">
        <v>70.790000000000006</v>
      </c>
      <c r="W1182" s="354">
        <v>42.82</v>
      </c>
      <c r="X1182" s="354">
        <v>41.57</v>
      </c>
      <c r="Y1182" s="374">
        <f t="shared" si="40"/>
        <v>-0.39511230399773989</v>
      </c>
      <c r="Z1182" s="374">
        <f t="shared" si="41"/>
        <v>-2.9191966370854749E-2</v>
      </c>
      <c r="AA1182" s="354">
        <v>43.01</v>
      </c>
      <c r="AB1182" s="354">
        <v>9</v>
      </c>
      <c r="AC1182" s="354">
        <v>13.03</v>
      </c>
      <c r="AD1182" s="354">
        <v>17.079999999999998</v>
      </c>
      <c r="AE1182" s="354">
        <v>17.59</v>
      </c>
      <c r="AF1182" s="354">
        <v>1.9</v>
      </c>
      <c r="AG1182" s="354">
        <v>128.25257249766136</v>
      </c>
      <c r="AH1182" s="354">
        <v>50.236669784845652</v>
      </c>
      <c r="AI1182" s="354">
        <v>53.016838166510759</v>
      </c>
      <c r="AJ1182" s="354">
        <v>38.801683816651078</v>
      </c>
      <c r="AK1182" s="354">
        <v>13.640383414203791</v>
      </c>
      <c r="AL1182" s="354">
        <v>9.0500000000000007</v>
      </c>
      <c r="AM1182" s="354">
        <v>3.71</v>
      </c>
      <c r="AN1182" s="354">
        <v>5.81</v>
      </c>
      <c r="AO1182" s="354">
        <v>5.5810034135169433</v>
      </c>
      <c r="AP1182" s="354">
        <v>11.938195930976381</v>
      </c>
      <c r="AQ1182" s="354">
        <v>13.500956859285401</v>
      </c>
      <c r="AR1182" s="354">
        <v>18.447087200752183</v>
      </c>
      <c r="AS1182" s="354">
        <v>65.684752104770809</v>
      </c>
      <c r="AT1182" s="354">
        <v>196.86</v>
      </c>
      <c r="AU1182" s="354">
        <v>24.43</v>
      </c>
      <c r="AV1182" s="354">
        <v>89.14</v>
      </c>
      <c r="AW1182" s="354">
        <v>16071.7</v>
      </c>
      <c r="AX1182" s="354">
        <v>11890.41</v>
      </c>
      <c r="AY1182" s="374">
        <v>0.89143354791634788</v>
      </c>
      <c r="AZ1182" s="374">
        <v>1.298559717636343</v>
      </c>
      <c r="BA1182" s="374">
        <v>1.5014818542750097</v>
      </c>
      <c r="BB1182" s="374">
        <v>1.3399693721286374</v>
      </c>
      <c r="BC1182" s="374">
        <v>1.5014818542750097</v>
      </c>
      <c r="BD1182" s="354">
        <v>31.16</v>
      </c>
      <c r="BE1182" s="374">
        <v>0.25129644415410546</v>
      </c>
      <c r="BF1182" s="374">
        <v>0.1940291497156566</v>
      </c>
      <c r="BG1182" s="354">
        <v>27.7</v>
      </c>
      <c r="BH1182" s="354">
        <v>29.91</v>
      </c>
      <c r="BI1182" s="354">
        <v>23.61</v>
      </c>
      <c r="BJ1182" s="354">
        <v>23.81</v>
      </c>
      <c r="BK1182" s="374">
        <v>-0.26812527569475075</v>
      </c>
      <c r="BL1182" s="374">
        <v>-0.1108371869119342</v>
      </c>
      <c r="BM1182" s="354">
        <v>0</v>
      </c>
      <c r="BN1182" s="354">
        <v>0</v>
      </c>
      <c r="BO1182" s="374">
        <v>0</v>
      </c>
      <c r="BP1182" s="374">
        <v>6.9467303379351544E-2</v>
      </c>
      <c r="BQ1182" s="374">
        <v>5.3654996496883274E-2</v>
      </c>
      <c r="BR1182" s="354">
        <v>9383.1</v>
      </c>
      <c r="BS1182" s="354">
        <v>9669.2999999999993</v>
      </c>
      <c r="BT1182" s="354">
        <v>8774.6</v>
      </c>
      <c r="BU1182" s="354">
        <v>1980</v>
      </c>
      <c r="BV1182" s="354">
        <v>8075.3</v>
      </c>
      <c r="BW1182" s="354">
        <v>129.86000000000001</v>
      </c>
      <c r="BX1182" s="354">
        <v>39.17</v>
      </c>
      <c r="BY1182" s="354">
        <v>45.92</v>
      </c>
      <c r="BZ1182" s="354">
        <v>111.0837789661319</v>
      </c>
      <c r="CA1182" s="354">
        <v>11.19</v>
      </c>
      <c r="CB1182" s="354">
        <v>0.22541531480103189</v>
      </c>
      <c r="CC1182" s="354">
        <v>-0.12328767123287671</v>
      </c>
      <c r="CD1182" s="354">
        <v>0.13</v>
      </c>
      <c r="CE1182" s="354">
        <v>5.36</v>
      </c>
      <c r="CF1182" s="354">
        <v>3.07</v>
      </c>
      <c r="CG1182" s="354">
        <v>1.53</v>
      </c>
      <c r="CH1182" s="353" t="s">
        <v>100</v>
      </c>
      <c r="CI1182" s="355">
        <v>18768.8</v>
      </c>
    </row>
    <row r="1183" spans="1:87" ht="13.5" thickBot="1">
      <c r="A1183" s="353" t="s">
        <v>2588</v>
      </c>
      <c r="B1183" s="353" t="s">
        <v>2588</v>
      </c>
      <c r="C1183" s="353" t="s">
        <v>96</v>
      </c>
      <c r="D1183" s="353" t="s">
        <v>97</v>
      </c>
      <c r="E1183" s="353" t="s">
        <v>153</v>
      </c>
      <c r="F1183" s="353" t="s">
        <v>105</v>
      </c>
      <c r="G1183" s="353">
        <v>12</v>
      </c>
      <c r="H1183" s="353">
        <v>202112</v>
      </c>
      <c r="I1183" s="353">
        <v>20220210</v>
      </c>
      <c r="J1183" s="353"/>
      <c r="K1183" s="354">
        <v>54260.68</v>
      </c>
      <c r="L1183" s="354">
        <v>28.31</v>
      </c>
      <c r="M1183" s="354">
        <v>1917</v>
      </c>
      <c r="N1183" s="354">
        <v>0.8</v>
      </c>
      <c r="O1183" s="354"/>
      <c r="P1183" s="354"/>
      <c r="Q1183" s="354"/>
      <c r="R1183" s="354"/>
      <c r="S1183" s="354"/>
      <c r="T1183" s="354"/>
      <c r="U1183" s="354"/>
      <c r="V1183" s="354">
        <v>1.1599999999999999</v>
      </c>
      <c r="W1183" s="354">
        <v>1.1599999999999999</v>
      </c>
      <c r="X1183" s="354">
        <v>1.36</v>
      </c>
      <c r="Y1183" s="374">
        <f t="shared" si="40"/>
        <v>0</v>
      </c>
      <c r="Z1183" s="374">
        <f t="shared" si="41"/>
        <v>0.1724137931034484</v>
      </c>
      <c r="AA1183" s="354"/>
      <c r="AB1183" s="354">
        <v>13.48</v>
      </c>
      <c r="AC1183" s="354"/>
      <c r="AD1183" s="354">
        <v>24.41</v>
      </c>
      <c r="AE1183" s="354">
        <v>20.82</v>
      </c>
      <c r="AF1183" s="354">
        <v>1.81</v>
      </c>
      <c r="AG1183" s="354">
        <v>1.8206774233565788</v>
      </c>
      <c r="AH1183" s="354">
        <v>0.31343307541328447</v>
      </c>
      <c r="AI1183" s="354">
        <v>0</v>
      </c>
      <c r="AJ1183" s="354">
        <v>0</v>
      </c>
      <c r="AK1183" s="354">
        <v>0</v>
      </c>
      <c r="AL1183" s="354">
        <v>20.45</v>
      </c>
      <c r="AM1183" s="354">
        <v>11.91</v>
      </c>
      <c r="AN1183" s="354"/>
      <c r="AO1183" s="354">
        <v>17.312816035285511</v>
      </c>
      <c r="AP1183" s="354">
        <v>74.783792230182257</v>
      </c>
      <c r="AQ1183" s="354">
        <v>0</v>
      </c>
      <c r="AR1183" s="354">
        <v>0</v>
      </c>
      <c r="AS1183" s="354">
        <v>5.2238845902214073E-2</v>
      </c>
      <c r="AT1183" s="354">
        <v>2.38</v>
      </c>
      <c r="AU1183" s="354"/>
      <c r="AV1183" s="354">
        <v>9.1</v>
      </c>
      <c r="AW1183" s="354">
        <v>9961.1</v>
      </c>
      <c r="AX1183" s="354"/>
      <c r="AY1183" s="374">
        <v>1.8846694796061884E-2</v>
      </c>
      <c r="AZ1183" s="374">
        <v>0.20179738562091504</v>
      </c>
      <c r="BA1183" s="374">
        <v>0.23540983606557375</v>
      </c>
      <c r="BB1183" s="374">
        <v>0.2015748031496063</v>
      </c>
      <c r="BC1183" s="374">
        <v>0.23540983606557375</v>
      </c>
      <c r="BD1183" s="354"/>
      <c r="BE1183" s="374">
        <v>8.0444611906556135E-2</v>
      </c>
      <c r="BF1183" s="374">
        <v>5.249613998970664E-2</v>
      </c>
      <c r="BG1183" s="354"/>
      <c r="BH1183" s="354"/>
      <c r="BI1183" s="354"/>
      <c r="BJ1183" s="354"/>
      <c r="BK1183" s="374">
        <v>0</v>
      </c>
      <c r="BL1183" s="374">
        <v>-2.1097046413502108E-3</v>
      </c>
      <c r="BM1183" s="354">
        <v>1.27</v>
      </c>
      <c r="BN1183" s="354">
        <v>1.99</v>
      </c>
      <c r="BO1183" s="374">
        <v>1.5651188036015684</v>
      </c>
      <c r="BP1183" s="374">
        <v>1.5312424296664478E-2</v>
      </c>
      <c r="BQ1183" s="374">
        <v>0</v>
      </c>
      <c r="BR1183" s="354">
        <v>2677.32</v>
      </c>
      <c r="BS1183" s="354">
        <v>3672.89</v>
      </c>
      <c r="BT1183" s="354">
        <v>2678.67</v>
      </c>
      <c r="BU1183" s="354">
        <v>8161.22</v>
      </c>
      <c r="BV1183" s="354">
        <v>2022.77</v>
      </c>
      <c r="BW1183" s="354">
        <v>28.71</v>
      </c>
      <c r="BX1183" s="354"/>
      <c r="BY1183" s="354"/>
      <c r="BZ1183" s="354">
        <v>-19.86046511627907</v>
      </c>
      <c r="CA1183" s="354">
        <v>62.07</v>
      </c>
      <c r="CB1183" s="354">
        <v>0.76174892001570882</v>
      </c>
      <c r="CC1183" s="354">
        <v>8.2588092345078987</v>
      </c>
      <c r="CD1183" s="354">
        <v>1.64</v>
      </c>
      <c r="CE1183" s="354">
        <v>0.51</v>
      </c>
      <c r="CF1183" s="354">
        <v>0.56000000000000005</v>
      </c>
      <c r="CG1183" s="354">
        <v>0.04</v>
      </c>
      <c r="CH1183" s="353" t="s">
        <v>100</v>
      </c>
      <c r="CI1183" s="355">
        <v>4433.32</v>
      </c>
    </row>
    <row r="1184" spans="1:87" ht="13.5" thickBot="1">
      <c r="A1184" s="353" t="s">
        <v>2589</v>
      </c>
      <c r="B1184" s="353" t="s">
        <v>2590</v>
      </c>
      <c r="C1184" s="353" t="s">
        <v>96</v>
      </c>
      <c r="D1184" s="353" t="s">
        <v>129</v>
      </c>
      <c r="E1184" s="353" t="s">
        <v>894</v>
      </c>
      <c r="F1184" s="353" t="s">
        <v>99</v>
      </c>
      <c r="G1184" s="353">
        <v>12</v>
      </c>
      <c r="H1184" s="353">
        <v>202112</v>
      </c>
      <c r="I1184" s="353">
        <v>20221102</v>
      </c>
      <c r="J1184" s="353">
        <v>20230201</v>
      </c>
      <c r="K1184" s="354">
        <v>64368.67</v>
      </c>
      <c r="L1184" s="354">
        <v>508.44</v>
      </c>
      <c r="M1184" s="354">
        <v>127</v>
      </c>
      <c r="N1184" s="354">
        <v>0.75</v>
      </c>
      <c r="O1184" s="354">
        <v>6.25</v>
      </c>
      <c r="P1184" s="354">
        <v>1.47</v>
      </c>
      <c r="Q1184" s="354">
        <v>8.52</v>
      </c>
      <c r="R1184" s="354">
        <v>10.08</v>
      </c>
      <c r="S1184" s="354">
        <v>13.04</v>
      </c>
      <c r="T1184" s="354">
        <v>10.41</v>
      </c>
      <c r="U1184" s="354">
        <v>24.83</v>
      </c>
      <c r="V1184" s="354">
        <v>20.55</v>
      </c>
      <c r="W1184" s="354">
        <v>25.05</v>
      </c>
      <c r="X1184" s="354">
        <v>27.97</v>
      </c>
      <c r="Y1184" s="374">
        <f t="shared" si="40"/>
        <v>0.21897810218978098</v>
      </c>
      <c r="Z1184" s="374">
        <f t="shared" si="41"/>
        <v>0.11656686626746504</v>
      </c>
      <c r="AA1184" s="354">
        <v>13.23</v>
      </c>
      <c r="AB1184" s="354">
        <v>14.1</v>
      </c>
      <c r="AC1184" s="354">
        <v>20.48</v>
      </c>
      <c r="AD1184" s="354">
        <v>20.29</v>
      </c>
      <c r="AE1184" s="354">
        <v>18.18</v>
      </c>
      <c r="AF1184" s="354">
        <v>1.44</v>
      </c>
      <c r="AG1184" s="354">
        <v>722.79019056347374</v>
      </c>
      <c r="AH1184" s="354">
        <v>22.177100780583384</v>
      </c>
      <c r="AI1184" s="354">
        <v>75.988370255664762</v>
      </c>
      <c r="AJ1184" s="354">
        <v>66.24687924659483</v>
      </c>
      <c r="AK1184" s="354">
        <v>6.6264087294655845</v>
      </c>
      <c r="AL1184" s="354">
        <v>19.32</v>
      </c>
      <c r="AM1184" s="354">
        <v>3.94</v>
      </c>
      <c r="AN1184" s="354">
        <v>0.7</v>
      </c>
      <c r="AO1184" s="354">
        <v>0.66687215565393232</v>
      </c>
      <c r="AP1184" s="354">
        <v>12.758009025512338</v>
      </c>
      <c r="AQ1184" s="354">
        <v>6.3431897650239133</v>
      </c>
      <c r="AR1184" s="354">
        <v>7.2759450399522958</v>
      </c>
      <c r="AS1184" s="354">
        <v>210.80491735928956</v>
      </c>
      <c r="AT1184" s="354">
        <v>128.88999999999999</v>
      </c>
      <c r="AU1184" s="354">
        <v>12.96</v>
      </c>
      <c r="AV1184" s="354">
        <v>7.66</v>
      </c>
      <c r="AW1184" s="354">
        <v>83064</v>
      </c>
      <c r="AX1184" s="354">
        <v>92785.66</v>
      </c>
      <c r="AY1184" s="374">
        <v>7.6586092929816607E-2</v>
      </c>
      <c r="AZ1184" s="374">
        <v>-0.12889812889812891</v>
      </c>
      <c r="BA1184" s="374">
        <v>0</v>
      </c>
      <c r="BB1184" s="374">
        <v>-0.10522182960345504</v>
      </c>
      <c r="BC1184" s="374">
        <v>0</v>
      </c>
      <c r="BD1184" s="354">
        <v>19.989999999999998</v>
      </c>
      <c r="BE1184" s="374">
        <v>0</v>
      </c>
      <c r="BF1184" s="374">
        <v>5.73231498121222E-2</v>
      </c>
      <c r="BG1184" s="354">
        <v>12.14</v>
      </c>
      <c r="BH1184" s="354">
        <v>13.09</v>
      </c>
      <c r="BI1184" s="354">
        <v>6.72</v>
      </c>
      <c r="BJ1184" s="354">
        <v>7.09</v>
      </c>
      <c r="BK1184" s="374">
        <v>-0.12819713038053648</v>
      </c>
      <c r="BL1184" s="374">
        <v>-1.3477619281849484E-2</v>
      </c>
      <c r="BM1184" s="354">
        <v>0.62</v>
      </c>
      <c r="BN1184" s="354">
        <v>0.65</v>
      </c>
      <c r="BO1184" s="374">
        <v>0.13816053010331314</v>
      </c>
      <c r="BP1184" s="374">
        <v>4.4043256172588294E-2</v>
      </c>
      <c r="BQ1184" s="374">
        <v>0.13156491022698713</v>
      </c>
      <c r="BR1184" s="354">
        <v>3680</v>
      </c>
      <c r="BS1184" s="354">
        <v>4393</v>
      </c>
      <c r="BT1184" s="354">
        <v>3383.33</v>
      </c>
      <c r="BU1184" s="354">
        <v>10541</v>
      </c>
      <c r="BV1184" s="354">
        <v>2933</v>
      </c>
      <c r="BW1184" s="354">
        <v>-12.89</v>
      </c>
      <c r="BX1184" s="354">
        <v>3.07</v>
      </c>
      <c r="BY1184" s="354">
        <v>3.46</v>
      </c>
      <c r="BZ1184" s="354">
        <v>11.361979166666666</v>
      </c>
      <c r="CA1184" s="354">
        <v>32.340000000000003</v>
      </c>
      <c r="CB1184" s="354">
        <v>0.67857776026790106</v>
      </c>
      <c r="CC1184" s="354">
        <v>-0.56963613550815562</v>
      </c>
      <c r="CD1184" s="354">
        <v>0.48</v>
      </c>
      <c r="CE1184" s="354">
        <v>1.35</v>
      </c>
      <c r="CF1184" s="354">
        <v>1.62</v>
      </c>
      <c r="CG1184" s="354">
        <v>1.51</v>
      </c>
      <c r="CH1184" s="353" t="s">
        <v>100</v>
      </c>
      <c r="CI1184" s="355">
        <v>16103</v>
      </c>
    </row>
    <row r="1185" spans="1:87" ht="13.5" thickBot="1">
      <c r="A1185" s="353" t="s">
        <v>2591</v>
      </c>
      <c r="B1185" s="353" t="s">
        <v>2592</v>
      </c>
      <c r="C1185" s="353" t="s">
        <v>108</v>
      </c>
      <c r="D1185" s="353" t="s">
        <v>412</v>
      </c>
      <c r="E1185" s="353" t="s">
        <v>413</v>
      </c>
      <c r="F1185" s="353" t="s">
        <v>105</v>
      </c>
      <c r="G1185" s="353">
        <v>12</v>
      </c>
      <c r="H1185" s="353">
        <v>202112</v>
      </c>
      <c r="I1185" s="353">
        <v>20221108</v>
      </c>
      <c r="J1185" s="353">
        <v>20230208</v>
      </c>
      <c r="K1185" s="354">
        <v>6465.87</v>
      </c>
      <c r="L1185" s="354">
        <v>30.81</v>
      </c>
      <c r="M1185" s="354">
        <v>210</v>
      </c>
      <c r="N1185" s="354">
        <v>0.45</v>
      </c>
      <c r="O1185" s="354">
        <v>0.22</v>
      </c>
      <c r="P1185" s="354">
        <v>0.56999999999999995</v>
      </c>
      <c r="Q1185" s="354">
        <v>0.27</v>
      </c>
      <c r="R1185" s="354">
        <v>9.09</v>
      </c>
      <c r="S1185" s="354">
        <v>0</v>
      </c>
      <c r="T1185" s="354">
        <v>4.84</v>
      </c>
      <c r="U1185" s="354">
        <v>1.27</v>
      </c>
      <c r="V1185" s="354">
        <v>1.57</v>
      </c>
      <c r="W1185" s="354">
        <v>1.33</v>
      </c>
      <c r="X1185" s="354">
        <v>1.53</v>
      </c>
      <c r="Y1185" s="374">
        <f t="shared" si="40"/>
        <v>-0.15286624203821653</v>
      </c>
      <c r="Z1185" s="374">
        <f t="shared" si="41"/>
        <v>0.15037593984962405</v>
      </c>
      <c r="AA1185" s="354"/>
      <c r="AB1185" s="354"/>
      <c r="AC1185" s="354">
        <v>24.26</v>
      </c>
      <c r="AD1185" s="354">
        <v>23.17</v>
      </c>
      <c r="AE1185" s="354">
        <v>20.09</v>
      </c>
      <c r="AF1185" s="354"/>
      <c r="AG1185" s="354">
        <v>17.86565030967127</v>
      </c>
      <c r="AH1185" s="354">
        <v>1.2196283944735589</v>
      </c>
      <c r="AI1185" s="354">
        <v>1.5626488804192471</v>
      </c>
      <c r="AJ1185" s="354">
        <v>0.96236303001429258</v>
      </c>
      <c r="AK1185" s="354">
        <v>19.281362804878047</v>
      </c>
      <c r="AL1185" s="354">
        <v>14.56</v>
      </c>
      <c r="AM1185" s="354">
        <v>3.6</v>
      </c>
      <c r="AN1185" s="354">
        <v>1.74</v>
      </c>
      <c r="AO1185" s="354">
        <v>2.2502098666666668</v>
      </c>
      <c r="AP1185" s="354">
        <v>47.673937853107347</v>
      </c>
      <c r="AQ1185" s="354">
        <v>25.726484756097559</v>
      </c>
      <c r="AR1185" s="354">
        <v>41.773698019801984</v>
      </c>
      <c r="AS1185" s="354">
        <v>0.1572177227251072</v>
      </c>
      <c r="AT1185" s="354">
        <v>8.57</v>
      </c>
      <c r="AU1185" s="354">
        <v>8.01</v>
      </c>
      <c r="AV1185" s="354">
        <v>8.98</v>
      </c>
      <c r="AW1185" s="354">
        <v>3556</v>
      </c>
      <c r="AX1185" s="354">
        <v>3842.29</v>
      </c>
      <c r="AY1185" s="374">
        <v>8.9794667483910517E-2</v>
      </c>
      <c r="AZ1185" s="374">
        <v>-0.10743801652892562</v>
      </c>
      <c r="BA1185" s="374">
        <v>-0.18430034129692832</v>
      </c>
      <c r="BB1185" s="374">
        <v>-0.131986304672809</v>
      </c>
      <c r="BC1185" s="374">
        <v>-0.18430034129692832</v>
      </c>
      <c r="BD1185" s="354">
        <v>14.99</v>
      </c>
      <c r="BE1185" s="374">
        <v>9.1429880843263062E-2</v>
      </c>
      <c r="BF1185" s="374">
        <v>6.608156943727414E-2</v>
      </c>
      <c r="BG1185" s="354">
        <v>6.9</v>
      </c>
      <c r="BH1185" s="354">
        <v>12.77</v>
      </c>
      <c r="BI1185" s="354">
        <v>5.49</v>
      </c>
      <c r="BJ1185" s="354">
        <v>10.37</v>
      </c>
      <c r="BK1185" s="374">
        <v>-0.38414634146341464</v>
      </c>
      <c r="BL1185" s="374">
        <v>-3.3599999999999998E-2</v>
      </c>
      <c r="BM1185" s="354">
        <v>2.99</v>
      </c>
      <c r="BN1185" s="354">
        <v>2.75</v>
      </c>
      <c r="BO1185" s="374">
        <v>0.75432812500000002</v>
      </c>
      <c r="BP1185" s="374">
        <v>4.0478871373168232E-2</v>
      </c>
      <c r="BQ1185" s="374">
        <v>3.1940359442890559E-2</v>
      </c>
      <c r="BR1185" s="354">
        <v>478</v>
      </c>
      <c r="BS1185" s="354">
        <v>587</v>
      </c>
      <c r="BT1185" s="354">
        <v>444</v>
      </c>
      <c r="BU1185" s="354">
        <v>2087</v>
      </c>
      <c r="BV1185" s="354">
        <v>324</v>
      </c>
      <c r="BW1185" s="354">
        <v>-10.74</v>
      </c>
      <c r="BX1185" s="354">
        <v>6.9</v>
      </c>
      <c r="BY1185" s="354">
        <v>7.14</v>
      </c>
      <c r="BZ1185" s="354">
        <v>-11.083333333333334</v>
      </c>
      <c r="CA1185" s="354">
        <v>53.53</v>
      </c>
      <c r="CB1185" s="354">
        <v>0.63395765472312704</v>
      </c>
      <c r="CC1185" s="354">
        <v>11.943502824858758</v>
      </c>
      <c r="CD1185" s="354">
        <v>1.1499999999999999</v>
      </c>
      <c r="CE1185" s="354">
        <v>2.16</v>
      </c>
      <c r="CF1185" s="354">
        <v>1.08</v>
      </c>
      <c r="CG1185" s="354">
        <v>0.38</v>
      </c>
      <c r="CH1185" s="353" t="s">
        <v>100</v>
      </c>
      <c r="CI1185" s="355">
        <v>1756</v>
      </c>
    </row>
    <row r="1186" spans="1:87" ht="13.5" thickBot="1">
      <c r="A1186" s="353" t="s">
        <v>2593</v>
      </c>
      <c r="B1186" s="353" t="s">
        <v>2594</v>
      </c>
      <c r="C1186" s="353" t="s">
        <v>96</v>
      </c>
      <c r="D1186" s="353" t="s">
        <v>123</v>
      </c>
      <c r="E1186" s="353" t="s">
        <v>136</v>
      </c>
      <c r="F1186" s="353" t="s">
        <v>99</v>
      </c>
      <c r="G1186" s="353">
        <v>12</v>
      </c>
      <c r="H1186" s="353">
        <v>202112</v>
      </c>
      <c r="I1186" s="353">
        <v>20221021</v>
      </c>
      <c r="J1186" s="353">
        <v>20230119</v>
      </c>
      <c r="K1186" s="354">
        <v>19455.16</v>
      </c>
      <c r="L1186" s="354">
        <v>20.82</v>
      </c>
      <c r="M1186" s="354">
        <v>934</v>
      </c>
      <c r="N1186" s="354">
        <v>1.22</v>
      </c>
      <c r="O1186" s="354">
        <v>0.59</v>
      </c>
      <c r="P1186" s="354">
        <v>0.66</v>
      </c>
      <c r="Q1186" s="354">
        <v>0.65</v>
      </c>
      <c r="R1186" s="354">
        <v>-5.08</v>
      </c>
      <c r="S1186" s="354">
        <v>11.32</v>
      </c>
      <c r="T1186" s="354">
        <v>2.65</v>
      </c>
      <c r="U1186" s="354">
        <v>2.14</v>
      </c>
      <c r="V1186" s="354">
        <v>2.5499999999999998</v>
      </c>
      <c r="W1186" s="354">
        <v>2.35</v>
      </c>
      <c r="X1186" s="354">
        <v>2.52</v>
      </c>
      <c r="Y1186" s="374">
        <f t="shared" si="40"/>
        <v>-7.8431372549019551E-2</v>
      </c>
      <c r="Z1186" s="374">
        <f t="shared" si="41"/>
        <v>7.2340425531914887E-2</v>
      </c>
      <c r="AA1186" s="354">
        <v>17.510000000000002</v>
      </c>
      <c r="AB1186" s="354">
        <v>10.130000000000001</v>
      </c>
      <c r="AC1186" s="354">
        <v>9.73</v>
      </c>
      <c r="AD1186" s="354">
        <v>8.86</v>
      </c>
      <c r="AE1186" s="354">
        <v>8.27</v>
      </c>
      <c r="AF1186" s="354">
        <v>0.87</v>
      </c>
      <c r="AG1186" s="354">
        <v>6.1552462526766591</v>
      </c>
      <c r="AH1186" s="354">
        <v>2.0867237687366167</v>
      </c>
      <c r="AI1186" s="354">
        <v>2.7698072805139184</v>
      </c>
      <c r="AJ1186" s="354">
        <v>2.8319057815845823</v>
      </c>
      <c r="AK1186" s="354">
        <v>7.4301198299188247</v>
      </c>
      <c r="AL1186" s="354">
        <v>6.82</v>
      </c>
      <c r="AM1186" s="354">
        <v>1.44</v>
      </c>
      <c r="AN1186" s="354">
        <v>2.76</v>
      </c>
      <c r="AO1186" s="354">
        <v>1.0140407027309095</v>
      </c>
      <c r="AP1186" s="354">
        <v>1.9051372549019607</v>
      </c>
      <c r="AQ1186" s="354">
        <v>2.2534673366834173</v>
      </c>
      <c r="AR1186" s="354">
        <v>2.2040529300567107</v>
      </c>
      <c r="AS1186" s="354">
        <v>46.886509635974306</v>
      </c>
      <c r="AT1186" s="354">
        <v>14.46</v>
      </c>
      <c r="AU1186" s="354">
        <v>1.92</v>
      </c>
      <c r="AV1186" s="354">
        <v>-0.75</v>
      </c>
      <c r="AW1186" s="354">
        <v>6605</v>
      </c>
      <c r="AX1186" s="354">
        <v>7130.58</v>
      </c>
      <c r="AY1186" s="374">
        <v>2.4257028112449799E-2</v>
      </c>
      <c r="AZ1186" s="374">
        <v>1.3043875685557589</v>
      </c>
      <c r="BA1186" s="374">
        <v>0</v>
      </c>
      <c r="BB1186" s="374">
        <v>1.5522135719853785</v>
      </c>
      <c r="BC1186" s="374">
        <v>0</v>
      </c>
      <c r="BD1186" s="354">
        <v>14.13</v>
      </c>
      <c r="BE1186" s="374">
        <v>0</v>
      </c>
      <c r="BF1186" s="374">
        <v>1.2372089480232587E-2</v>
      </c>
      <c r="BG1186" s="354">
        <v>11.17</v>
      </c>
      <c r="BH1186" s="354">
        <v>7.41</v>
      </c>
      <c r="BI1186" s="354">
        <v>1.32</v>
      </c>
      <c r="BJ1186" s="354">
        <v>1.21</v>
      </c>
      <c r="BK1186" s="374">
        <v>0</v>
      </c>
      <c r="BL1186" s="374">
        <v>0</v>
      </c>
      <c r="BM1186" s="354">
        <v>3.84</v>
      </c>
      <c r="BN1186" s="354">
        <v>3.47</v>
      </c>
      <c r="BO1186" s="374">
        <v>0.35462288353001542</v>
      </c>
      <c r="BP1186" s="374">
        <v>0.10139571276659946</v>
      </c>
      <c r="BQ1186" s="374">
        <v>0.13760475129176786</v>
      </c>
      <c r="BR1186" s="354">
        <v>3318</v>
      </c>
      <c r="BS1186" s="354">
        <v>3689</v>
      </c>
      <c r="BT1186" s="354">
        <v>2909.25</v>
      </c>
      <c r="BU1186" s="354">
        <v>2407</v>
      </c>
      <c r="BV1186" s="354">
        <v>2521</v>
      </c>
      <c r="BW1186" s="354">
        <v>130.44</v>
      </c>
      <c r="BX1186" s="354">
        <v>28.34</v>
      </c>
      <c r="BY1186" s="354">
        <v>30.24</v>
      </c>
      <c r="BZ1186" s="354">
        <v>0</v>
      </c>
      <c r="CA1186" s="354">
        <v>13.03</v>
      </c>
      <c r="CB1186" s="354">
        <v>0.90384542262893064</v>
      </c>
      <c r="CC1186" s="354">
        <v>-4.3764705882352946</v>
      </c>
      <c r="CD1186" s="354">
        <v>0.17</v>
      </c>
      <c r="CE1186" s="354">
        <v>0.81</v>
      </c>
      <c r="CF1186" s="354">
        <v>0.83</v>
      </c>
      <c r="CG1186" s="354">
        <v>0.21</v>
      </c>
      <c r="CH1186" s="355">
        <v>1659</v>
      </c>
      <c r="CI1186" s="355">
        <v>16667</v>
      </c>
    </row>
    <row r="1187" spans="1:87" ht="13.5" thickBot="1">
      <c r="A1187" s="353" t="s">
        <v>2595</v>
      </c>
      <c r="B1187" s="353" t="s">
        <v>2596</v>
      </c>
      <c r="C1187" s="353" t="s">
        <v>96</v>
      </c>
      <c r="D1187" s="353" t="s">
        <v>123</v>
      </c>
      <c r="E1187" s="353" t="s">
        <v>217</v>
      </c>
      <c r="F1187" s="353" t="s">
        <v>105</v>
      </c>
      <c r="G1187" s="353">
        <v>12</v>
      </c>
      <c r="H1187" s="353">
        <v>202112</v>
      </c>
      <c r="I1187" s="353">
        <v>20221103</v>
      </c>
      <c r="J1187" s="353">
        <v>20230202</v>
      </c>
      <c r="K1187" s="354">
        <v>9129.7999999999993</v>
      </c>
      <c r="L1187" s="354">
        <v>136.6</v>
      </c>
      <c r="M1187" s="354">
        <v>67</v>
      </c>
      <c r="N1187" s="354">
        <v>0.91</v>
      </c>
      <c r="O1187" s="354">
        <v>2.94</v>
      </c>
      <c r="P1187" s="354">
        <v>3.51</v>
      </c>
      <c r="Q1187" s="354">
        <v>3.05</v>
      </c>
      <c r="R1187" s="354">
        <v>76.87</v>
      </c>
      <c r="S1187" s="354">
        <v>112.5</v>
      </c>
      <c r="T1187" s="354">
        <v>49.74</v>
      </c>
      <c r="U1187" s="354">
        <v>10.89</v>
      </c>
      <c r="V1187" s="354">
        <v>2.5099999999999998</v>
      </c>
      <c r="W1187" s="354">
        <v>14.97</v>
      </c>
      <c r="X1187" s="354">
        <v>15.48</v>
      </c>
      <c r="Y1187" s="374">
        <f t="shared" si="40"/>
        <v>4.9641434262948216</v>
      </c>
      <c r="Z1187" s="374">
        <f t="shared" si="41"/>
        <v>3.4068136272545013E-2</v>
      </c>
      <c r="AA1187" s="354">
        <v>-25.35</v>
      </c>
      <c r="AB1187" s="354"/>
      <c r="AC1187" s="354">
        <v>12.54</v>
      </c>
      <c r="AD1187" s="354">
        <v>9.1199999999999992</v>
      </c>
      <c r="AE1187" s="354">
        <v>8.82</v>
      </c>
      <c r="AF1187" s="354"/>
      <c r="AG1187" s="354">
        <v>239.52238805970148</v>
      </c>
      <c r="AH1187" s="354">
        <v>8.5820895522388057</v>
      </c>
      <c r="AI1187" s="354">
        <v>21.46268656716418</v>
      </c>
      <c r="AJ1187" s="354">
        <v>21.119402985074625</v>
      </c>
      <c r="AK1187" s="354">
        <v>6.3943532684283726</v>
      </c>
      <c r="AL1187" s="354">
        <v>139.91</v>
      </c>
      <c r="AM1187" s="354">
        <v>2.44</v>
      </c>
      <c r="AN1187" s="354">
        <v>0.56000000000000005</v>
      </c>
      <c r="AO1187" s="354">
        <v>0.61628115653040882</v>
      </c>
      <c r="AP1187" s="354">
        <v>8.3743268416596113</v>
      </c>
      <c r="AQ1187" s="354">
        <v>6.877663421418637</v>
      </c>
      <c r="AR1187" s="354">
        <v>6.9894558303886924</v>
      </c>
      <c r="AS1187" s="354">
        <v>806.07462686567169</v>
      </c>
      <c r="AT1187" s="354">
        <v>55.87</v>
      </c>
      <c r="AU1187" s="354">
        <v>6.9</v>
      </c>
      <c r="AV1187" s="354">
        <v>14.13</v>
      </c>
      <c r="AW1187" s="354">
        <v>16658</v>
      </c>
      <c r="AX1187" s="354">
        <v>16711.96</v>
      </c>
      <c r="AY1187" s="374">
        <v>0.12798026856673062</v>
      </c>
      <c r="AZ1187" s="374">
        <v>0.48674698795180721</v>
      </c>
      <c r="BA1187" s="374">
        <v>0</v>
      </c>
      <c r="BB1187" s="374">
        <v>0.48623146260471822</v>
      </c>
      <c r="BC1187" s="374">
        <v>0</v>
      </c>
      <c r="BD1187" s="354">
        <v>9.2200000000000006</v>
      </c>
      <c r="BE1187" s="374">
        <v>0</v>
      </c>
      <c r="BF1187" s="374">
        <v>6.9524212562722927E-3</v>
      </c>
      <c r="BG1187" s="354">
        <v>6.25</v>
      </c>
      <c r="BH1187" s="354">
        <v>4.63</v>
      </c>
      <c r="BI1187" s="354">
        <v>0.84</v>
      </c>
      <c r="BJ1187" s="354">
        <v>0.85</v>
      </c>
      <c r="BK1187" s="374">
        <v>-1.5994436717663423E-2</v>
      </c>
      <c r="BL1187" s="374">
        <v>-1.4332003988035893E-3</v>
      </c>
      <c r="BM1187" s="354">
        <v>2.34</v>
      </c>
      <c r="BN1187" s="354">
        <v>2.14</v>
      </c>
      <c r="BO1187" s="374">
        <v>0.35655652173913044</v>
      </c>
      <c r="BP1187" s="374">
        <v>6.2533441797134978E-2</v>
      </c>
      <c r="BQ1187" s="374">
        <v>0.15388664372686262</v>
      </c>
      <c r="BR1187" s="354">
        <v>818</v>
      </c>
      <c r="BS1187" s="354">
        <v>807</v>
      </c>
      <c r="BT1187" s="354">
        <v>66</v>
      </c>
      <c r="BU1187" s="354">
        <v>3667</v>
      </c>
      <c r="BV1187" s="354">
        <v>617</v>
      </c>
      <c r="BW1187" s="354">
        <v>48.67</v>
      </c>
      <c r="BX1187" s="354">
        <v>3.54</v>
      </c>
      <c r="BY1187" s="354">
        <v>4.54</v>
      </c>
      <c r="BZ1187" s="354">
        <v>1.2208480565371025</v>
      </c>
      <c r="CA1187" s="354">
        <v>52.92</v>
      </c>
      <c r="CB1187" s="354">
        <v>0.95474276041351802</v>
      </c>
      <c r="CC1187" s="354">
        <v>0.58848433530906008</v>
      </c>
      <c r="CD1187" s="354">
        <v>1.1200000000000001</v>
      </c>
      <c r="CE1187" s="354">
        <v>0.14000000000000001</v>
      </c>
      <c r="CF1187" s="354">
        <v>0.13</v>
      </c>
      <c r="CG1187" s="354">
        <v>0.04</v>
      </c>
      <c r="CH1187" s="353" t="s">
        <v>100</v>
      </c>
      <c r="CI1187" s="355">
        <v>13014</v>
      </c>
    </row>
    <row r="1188" spans="1:87" ht="13.5" thickBot="1">
      <c r="A1188" s="353" t="s">
        <v>2597</v>
      </c>
      <c r="B1188" s="353" t="s">
        <v>2598</v>
      </c>
      <c r="C1188" s="353" t="s">
        <v>108</v>
      </c>
      <c r="D1188" s="353" t="s">
        <v>129</v>
      </c>
      <c r="E1188" s="353" t="s">
        <v>299</v>
      </c>
      <c r="F1188" s="353" t="s">
        <v>105</v>
      </c>
      <c r="G1188" s="353">
        <v>12</v>
      </c>
      <c r="H1188" s="353">
        <v>202112</v>
      </c>
      <c r="I1188" s="353">
        <v>20221101</v>
      </c>
      <c r="J1188" s="353">
        <v>20230216</v>
      </c>
      <c r="K1188" s="354">
        <v>9341.99</v>
      </c>
      <c r="L1188" s="354">
        <v>168.25</v>
      </c>
      <c r="M1188" s="354">
        <v>56</v>
      </c>
      <c r="N1188" s="354">
        <v>1.04</v>
      </c>
      <c r="O1188" s="354">
        <v>0.68</v>
      </c>
      <c r="P1188" s="354">
        <v>0.57999999999999996</v>
      </c>
      <c r="Q1188" s="354">
        <v>0.69</v>
      </c>
      <c r="R1188" s="354">
        <v>13.24</v>
      </c>
      <c r="S1188" s="354">
        <v>26.39</v>
      </c>
      <c r="T1188" s="354">
        <v>23.01</v>
      </c>
      <c r="U1188" s="354">
        <v>3.41</v>
      </c>
      <c r="V1188" s="354">
        <v>2.9</v>
      </c>
      <c r="W1188" s="354">
        <v>3.18</v>
      </c>
      <c r="X1188" s="354">
        <v>2.99</v>
      </c>
      <c r="Y1188" s="374">
        <f t="shared" si="40"/>
        <v>9.6551724137931227E-2</v>
      </c>
      <c r="Z1188" s="374">
        <f t="shared" si="41"/>
        <v>-5.9748427672955962E-2</v>
      </c>
      <c r="AA1188" s="354">
        <v>48.16</v>
      </c>
      <c r="AB1188" s="354">
        <v>7</v>
      </c>
      <c r="AC1188" s="354">
        <v>49.34</v>
      </c>
      <c r="AD1188" s="354">
        <v>52.96</v>
      </c>
      <c r="AE1188" s="354">
        <v>56.33</v>
      </c>
      <c r="AF1188" s="354">
        <v>7.57</v>
      </c>
      <c r="AG1188" s="354">
        <v>14.43826804569534</v>
      </c>
      <c r="AH1188" s="354">
        <v>2.9972251252297379</v>
      </c>
      <c r="AI1188" s="354">
        <v>2.8797614328444268</v>
      </c>
      <c r="AJ1188" s="354">
        <v>0.26128869508811126</v>
      </c>
      <c r="AK1188" s="354">
        <v>57.24085270396256</v>
      </c>
      <c r="AL1188" s="354">
        <v>41.3</v>
      </c>
      <c r="AM1188" s="354">
        <v>5.09</v>
      </c>
      <c r="AN1188" s="354">
        <v>11.66</v>
      </c>
      <c r="AO1188" s="354">
        <v>11.223629649504865</v>
      </c>
      <c r="AP1188" s="354">
        <v>35.580939705649627</v>
      </c>
      <c r="AQ1188" s="354">
        <v>56.271943737055828</v>
      </c>
      <c r="AR1188" s="354">
        <v>620.19435349286255</v>
      </c>
      <c r="AS1188" s="354">
        <v>10.331237161699519</v>
      </c>
      <c r="AT1188" s="354">
        <v>33.049999999999997</v>
      </c>
      <c r="AU1188" s="354">
        <v>46.14</v>
      </c>
      <c r="AV1188" s="354">
        <v>83.08</v>
      </c>
      <c r="AW1188" s="354">
        <v>670.53</v>
      </c>
      <c r="AX1188" s="354">
        <v>800.98</v>
      </c>
      <c r="AY1188" s="374">
        <v>0.83075956970458142</v>
      </c>
      <c r="AZ1188" s="374">
        <v>1.1408236825418017</v>
      </c>
      <c r="BA1188" s="374">
        <v>1.3953281869870959</v>
      </c>
      <c r="BB1188" s="374">
        <v>1.0438596491228072</v>
      </c>
      <c r="BC1188" s="374">
        <v>1.3953281869870959</v>
      </c>
      <c r="BD1188" s="354">
        <v>10.98</v>
      </c>
      <c r="BE1188" s="374">
        <v>0.10393861887597254</v>
      </c>
      <c r="BF1188" s="374">
        <v>7.9097581898380009E-2</v>
      </c>
      <c r="BG1188" s="354">
        <v>10.98</v>
      </c>
      <c r="BH1188" s="354">
        <v>7.1</v>
      </c>
      <c r="BI1188" s="354">
        <v>8.14</v>
      </c>
      <c r="BJ1188" s="354">
        <v>5.86</v>
      </c>
      <c r="BK1188" s="374">
        <v>-0.90926724272780157</v>
      </c>
      <c r="BL1188" s="374">
        <v>-0.18135642928010284</v>
      </c>
      <c r="BM1188" s="354">
        <v>0</v>
      </c>
      <c r="BN1188" s="354">
        <v>0</v>
      </c>
      <c r="BO1188" s="374">
        <v>0</v>
      </c>
      <c r="BP1188" s="374">
        <v>1.8182632402509936E-2</v>
      </c>
      <c r="BQ1188" s="374">
        <v>1.5851049204568752E-3</v>
      </c>
      <c r="BR1188" s="354">
        <v>166.26</v>
      </c>
      <c r="BS1188" s="354">
        <v>216.23</v>
      </c>
      <c r="BT1188" s="354">
        <v>225.23</v>
      </c>
      <c r="BU1188" s="354" t="s">
        <v>100</v>
      </c>
      <c r="BV1188" s="354">
        <v>128.29</v>
      </c>
      <c r="BW1188" s="354">
        <v>114.08</v>
      </c>
      <c r="BX1188" s="354">
        <v>20.76</v>
      </c>
      <c r="BY1188" s="354">
        <v>24.51</v>
      </c>
      <c r="BZ1188" s="354">
        <v>51.563104448742749</v>
      </c>
      <c r="CA1188" s="354">
        <v>0</v>
      </c>
      <c r="CB1188" s="354">
        <v>0.254787755042371</v>
      </c>
      <c r="CC1188" s="354">
        <v>-0.61264440576040513</v>
      </c>
      <c r="CD1188" s="354">
        <v>0</v>
      </c>
      <c r="CE1188" s="354">
        <v>2.3199999999999998</v>
      </c>
      <c r="CF1188" s="354">
        <v>1.99</v>
      </c>
      <c r="CG1188" s="354">
        <v>1.68</v>
      </c>
      <c r="CH1188" s="353" t="s">
        <v>100</v>
      </c>
      <c r="CI1188" s="355">
        <v>1750.07</v>
      </c>
    </row>
    <row r="1189" spans="1:87" ht="13.5" thickBot="1">
      <c r="A1189" s="353" t="s">
        <v>2599</v>
      </c>
      <c r="B1189" s="353" t="s">
        <v>2600</v>
      </c>
      <c r="C1189" s="353" t="s">
        <v>108</v>
      </c>
      <c r="D1189" s="353" t="s">
        <v>197</v>
      </c>
      <c r="E1189" s="353" t="s">
        <v>220</v>
      </c>
      <c r="F1189" s="353" t="s">
        <v>105</v>
      </c>
      <c r="G1189" s="353">
        <v>12</v>
      </c>
      <c r="H1189" s="353">
        <v>202112</v>
      </c>
      <c r="I1189" s="353">
        <v>20221102</v>
      </c>
      <c r="J1189" s="353">
        <v>20230215</v>
      </c>
      <c r="K1189" s="354">
        <v>7020.27</v>
      </c>
      <c r="L1189" s="354">
        <v>106.95</v>
      </c>
      <c r="M1189" s="354">
        <v>66</v>
      </c>
      <c r="N1189" s="354">
        <v>0.64</v>
      </c>
      <c r="O1189" s="354">
        <v>0.72</v>
      </c>
      <c r="P1189" s="354">
        <v>0.74</v>
      </c>
      <c r="Q1189" s="354">
        <v>0.93</v>
      </c>
      <c r="R1189" s="354">
        <v>-1.39</v>
      </c>
      <c r="S1189" s="354">
        <v>11.7</v>
      </c>
      <c r="T1189" s="354">
        <v>10.36</v>
      </c>
      <c r="U1189" s="354">
        <v>3.56</v>
      </c>
      <c r="V1189" s="354">
        <v>3.54</v>
      </c>
      <c r="W1189" s="354">
        <v>3.26</v>
      </c>
      <c r="X1189" s="354">
        <v>3.67</v>
      </c>
      <c r="Y1189" s="374">
        <f t="shared" si="40"/>
        <v>-7.9096045197740161E-2</v>
      </c>
      <c r="Z1189" s="374">
        <f t="shared" si="41"/>
        <v>0.12576687116564433</v>
      </c>
      <c r="AA1189" s="354">
        <v>28.48</v>
      </c>
      <c r="AB1189" s="354">
        <v>10</v>
      </c>
      <c r="AC1189" s="354">
        <v>30.04</v>
      </c>
      <c r="AD1189" s="354">
        <v>32.770000000000003</v>
      </c>
      <c r="AE1189" s="354">
        <v>29.11</v>
      </c>
      <c r="AF1189" s="354">
        <v>3.28</v>
      </c>
      <c r="AG1189" s="354">
        <v>9.2825181594695714</v>
      </c>
      <c r="AH1189" s="354">
        <v>3.8238889107282583</v>
      </c>
      <c r="AI1189" s="354">
        <v>6.6364455878311617</v>
      </c>
      <c r="AJ1189" s="354">
        <v>-4.5239211797943861</v>
      </c>
      <c r="AK1189" s="354">
        <v>16.18260838255399</v>
      </c>
      <c r="AL1189" s="354">
        <v>20.82</v>
      </c>
      <c r="AM1189" s="354">
        <v>2.58</v>
      </c>
      <c r="AN1189" s="354">
        <v>11.53</v>
      </c>
      <c r="AO1189" s="354">
        <v>12.1019855119048</v>
      </c>
      <c r="AP1189" s="354">
        <v>15.480249532842052</v>
      </c>
      <c r="AQ1189" s="354">
        <v>16.927269092039143</v>
      </c>
      <c r="AR1189" s="354">
        <v>-24.831754536669383</v>
      </c>
      <c r="AS1189" s="354">
        <v>1.8639571426789523</v>
      </c>
      <c r="AT1189" s="354">
        <v>41.44</v>
      </c>
      <c r="AU1189" s="354">
        <v>10.9</v>
      </c>
      <c r="AV1189" s="354">
        <v>23.46</v>
      </c>
      <c r="AW1189" s="354">
        <v>615.86</v>
      </c>
      <c r="AX1189" s="354">
        <v>580</v>
      </c>
      <c r="AY1189" s="374">
        <v>0.17908503838735298</v>
      </c>
      <c r="AZ1189" s="374">
        <v>1.1246256328270716</v>
      </c>
      <c r="BA1189" s="374">
        <v>0.41389554179962618</v>
      </c>
      <c r="BB1189" s="374">
        <v>1.1258741258741261</v>
      </c>
      <c r="BC1189" s="374">
        <v>0.41389554179962618</v>
      </c>
      <c r="BD1189" s="354">
        <v>8.84</v>
      </c>
      <c r="BE1189" s="374">
        <v>8.8823322163911242E-2</v>
      </c>
      <c r="BF1189" s="374">
        <v>7.4262769438339871E-2</v>
      </c>
      <c r="BG1189" s="354">
        <v>8.48</v>
      </c>
      <c r="BH1189" s="354">
        <v>6.55</v>
      </c>
      <c r="BI1189" s="354">
        <v>8</v>
      </c>
      <c r="BJ1189" s="354">
        <v>6.14</v>
      </c>
      <c r="BK1189" s="374">
        <v>-1.6816783351753264</v>
      </c>
      <c r="BL1189" s="374">
        <v>-1.2022994812286241</v>
      </c>
      <c r="BM1189" s="354">
        <v>1.31</v>
      </c>
      <c r="BN1189" s="354">
        <v>1.1100000000000001</v>
      </c>
      <c r="BO1189" s="374">
        <v>0.36611942257845831</v>
      </c>
      <c r="BP1189" s="374">
        <v>3.5605837429379936E-2</v>
      </c>
      <c r="BQ1189" s="374">
        <v>-4.212413222025594E-2</v>
      </c>
      <c r="BR1189" s="354">
        <v>83.22</v>
      </c>
      <c r="BS1189" s="354">
        <v>183.99</v>
      </c>
      <c r="BT1189" s="354">
        <v>337.23</v>
      </c>
      <c r="BU1189" s="354">
        <v>195.98</v>
      </c>
      <c r="BV1189" s="354">
        <v>68.16</v>
      </c>
      <c r="BW1189" s="354">
        <v>13.82</v>
      </c>
      <c r="BX1189" s="354">
        <v>41.19</v>
      </c>
      <c r="BY1189" s="354">
        <v>38.700000000000003</v>
      </c>
      <c r="BZ1189" s="354">
        <v>24.54007840520477</v>
      </c>
      <c r="CA1189" s="354">
        <v>14.1</v>
      </c>
      <c r="CB1189" s="354">
        <v>0.19452006682079712</v>
      </c>
      <c r="CC1189" s="354">
        <v>0.68100374239071737</v>
      </c>
      <c r="CD1189" s="354">
        <v>0.16</v>
      </c>
      <c r="CE1189" s="354">
        <v>2.82</v>
      </c>
      <c r="CF1189" s="354">
        <v>3.33</v>
      </c>
      <c r="CG1189" s="354">
        <v>2.37</v>
      </c>
      <c r="CH1189" s="353" t="s">
        <v>100</v>
      </c>
      <c r="CI1189" s="355">
        <v>2601.21</v>
      </c>
    </row>
    <row r="1190" spans="1:87" ht="13.5" thickBot="1">
      <c r="A1190" s="353" t="s">
        <v>2601</v>
      </c>
      <c r="B1190" s="353" t="s">
        <v>2601</v>
      </c>
      <c r="C1190" s="353" t="s">
        <v>96</v>
      </c>
      <c r="D1190" s="353" t="s">
        <v>143</v>
      </c>
      <c r="E1190" s="353" t="s">
        <v>170</v>
      </c>
      <c r="F1190" s="353" t="s">
        <v>105</v>
      </c>
      <c r="G1190" s="353">
        <v>1</v>
      </c>
      <c r="H1190" s="353">
        <v>202201</v>
      </c>
      <c r="I1190" s="353">
        <v>20221208</v>
      </c>
      <c r="J1190" s="353">
        <v>20230404</v>
      </c>
      <c r="K1190" s="354">
        <v>6136.89</v>
      </c>
      <c r="L1190" s="354">
        <v>259.89999999999998</v>
      </c>
      <c r="M1190" s="354">
        <v>24</v>
      </c>
      <c r="N1190" s="354">
        <v>2.09</v>
      </c>
      <c r="O1190" s="354">
        <v>4.72</v>
      </c>
      <c r="P1190" s="354">
        <v>3.55</v>
      </c>
      <c r="Q1190" s="354">
        <v>4.21</v>
      </c>
      <c r="R1190" s="354">
        <v>20.13</v>
      </c>
      <c r="S1190" s="354">
        <v>18.649999999999999</v>
      </c>
      <c r="T1190" s="354">
        <v>20.41</v>
      </c>
      <c r="U1190" s="354">
        <v>27.19</v>
      </c>
      <c r="V1190" s="354">
        <v>26.05</v>
      </c>
      <c r="W1190" s="354">
        <v>25.23</v>
      </c>
      <c r="X1190" s="354">
        <v>17.760000000000002</v>
      </c>
      <c r="Y1190" s="374">
        <f t="shared" si="40"/>
        <v>-3.1477927063339739E-2</v>
      </c>
      <c r="Z1190" s="374">
        <f t="shared" si="41"/>
        <v>-0.29607609988109385</v>
      </c>
      <c r="AA1190" s="354">
        <v>53.13</v>
      </c>
      <c r="AB1190" s="354">
        <v>5.72</v>
      </c>
      <c r="AC1190" s="354">
        <v>9.56</v>
      </c>
      <c r="AD1190" s="354">
        <v>10.3</v>
      </c>
      <c r="AE1190" s="354">
        <v>14.63</v>
      </c>
      <c r="AF1190" s="354">
        <v>1.8</v>
      </c>
      <c r="AG1190" s="354">
        <v>157.11512480511144</v>
      </c>
      <c r="AH1190" s="354">
        <v>24.018387024933659</v>
      </c>
      <c r="AI1190" s="354">
        <v>19.612497224624708</v>
      </c>
      <c r="AJ1190" s="354">
        <v>13.646485469110422</v>
      </c>
      <c r="AK1190" s="354">
        <v>13.001913885796842</v>
      </c>
      <c r="AL1190" s="354">
        <v>6.15</v>
      </c>
      <c r="AM1190" s="354">
        <v>4.7699999999999996</v>
      </c>
      <c r="AN1190" s="354">
        <v>1.65</v>
      </c>
      <c r="AO1190" s="354">
        <v>2.0583550948082885</v>
      </c>
      <c r="AP1190" s="354">
        <v>10.072295994392125</v>
      </c>
      <c r="AQ1190" s="354">
        <v>16.489420694881936</v>
      </c>
      <c r="AR1190" s="354">
        <v>23.698315463426258</v>
      </c>
      <c r="AS1190" s="354">
        <v>90.807914808710024</v>
      </c>
      <c r="AT1190" s="354">
        <v>54.8</v>
      </c>
      <c r="AU1190" s="354">
        <v>11.71</v>
      </c>
      <c r="AV1190" s="354">
        <v>31.95</v>
      </c>
      <c r="AW1190" s="354">
        <v>3758.82</v>
      </c>
      <c r="AX1190" s="354">
        <v>3595.18</v>
      </c>
      <c r="AY1190" s="374">
        <v>7.5993876341533345E-2</v>
      </c>
      <c r="AZ1190" s="374">
        <v>0.23342030629608621</v>
      </c>
      <c r="BA1190" s="374">
        <v>0.28670923928771247</v>
      </c>
      <c r="BB1190" s="374">
        <v>0.19653679653679648</v>
      </c>
      <c r="BC1190" s="374">
        <v>0.28670923928771247</v>
      </c>
      <c r="BD1190" s="354">
        <v>58.93</v>
      </c>
      <c r="BE1190" s="374">
        <v>0.1672651261311672</v>
      </c>
      <c r="BF1190" s="374">
        <v>9.7907958865613001E-2</v>
      </c>
      <c r="BG1190" s="354">
        <v>17.77</v>
      </c>
      <c r="BH1190" s="354">
        <v>24.92</v>
      </c>
      <c r="BI1190" s="354">
        <v>12.8</v>
      </c>
      <c r="BJ1190" s="354">
        <v>13.29</v>
      </c>
      <c r="BK1190" s="374">
        <v>-0.30419439641901336</v>
      </c>
      <c r="BL1190" s="374">
        <v>-3.7972230636067923E-2</v>
      </c>
      <c r="BM1190" s="354">
        <v>0</v>
      </c>
      <c r="BN1190" s="354">
        <v>0</v>
      </c>
      <c r="BO1190" s="374">
        <v>0</v>
      </c>
      <c r="BP1190" s="374">
        <v>9.418975303895552E-2</v>
      </c>
      <c r="BQ1190" s="374">
        <v>5.3515629290629106E-2</v>
      </c>
      <c r="BR1190" s="354">
        <v>895.27</v>
      </c>
      <c r="BS1190" s="354">
        <v>1037.3399999999999</v>
      </c>
      <c r="BT1190" s="354">
        <v>908.58</v>
      </c>
      <c r="BU1190" s="354">
        <v>2757.22</v>
      </c>
      <c r="BV1190" s="354">
        <v>688.55</v>
      </c>
      <c r="BW1190" s="354">
        <v>153.31</v>
      </c>
      <c r="BX1190" s="354">
        <v>15.29</v>
      </c>
      <c r="BY1190" s="354">
        <v>19.899999999999999</v>
      </c>
      <c r="BZ1190" s="354">
        <v>6.6970726734307489</v>
      </c>
      <c r="CA1190" s="354">
        <v>70.73</v>
      </c>
      <c r="CB1190" s="354">
        <v>0.78007993249163154</v>
      </c>
      <c r="CC1190" s="354">
        <v>2.1302871406796</v>
      </c>
      <c r="CD1190" s="354">
        <v>2.42</v>
      </c>
      <c r="CE1190" s="354">
        <v>3.49</v>
      </c>
      <c r="CF1190" s="354">
        <v>2.2200000000000002</v>
      </c>
      <c r="CG1190" s="354">
        <v>2.16</v>
      </c>
      <c r="CH1190" s="353" t="s">
        <v>100</v>
      </c>
      <c r="CI1190" s="355">
        <v>1170.28</v>
      </c>
    </row>
    <row r="1191" spans="1:87" ht="13.5" thickBot="1">
      <c r="A1191" s="353" t="s">
        <v>2602</v>
      </c>
      <c r="B1191" s="353" t="s">
        <v>2603</v>
      </c>
      <c r="C1191" s="353" t="s">
        <v>96</v>
      </c>
      <c r="D1191" s="353" t="s">
        <v>176</v>
      </c>
      <c r="E1191" s="353" t="s">
        <v>2024</v>
      </c>
      <c r="F1191" s="353" t="s">
        <v>99</v>
      </c>
      <c r="G1191" s="353">
        <v>12</v>
      </c>
      <c r="H1191" s="353">
        <v>202112</v>
      </c>
      <c r="I1191" s="353">
        <v>20221020</v>
      </c>
      <c r="J1191" s="353">
        <v>20230126</v>
      </c>
      <c r="K1191" s="354">
        <v>7957.28</v>
      </c>
      <c r="L1191" s="354">
        <v>73.34</v>
      </c>
      <c r="M1191" s="354">
        <v>109</v>
      </c>
      <c r="N1191" s="354">
        <v>1.29</v>
      </c>
      <c r="O1191" s="354">
        <v>1.65</v>
      </c>
      <c r="P1191" s="354">
        <v>1.35</v>
      </c>
      <c r="Q1191" s="354">
        <v>1.31</v>
      </c>
      <c r="R1191" s="354">
        <v>-7.27</v>
      </c>
      <c r="S1191" s="354">
        <v>0.63</v>
      </c>
      <c r="T1191" s="354"/>
      <c r="U1191" s="354">
        <v>6.16</v>
      </c>
      <c r="V1191" s="354">
        <v>5.29</v>
      </c>
      <c r="W1191" s="354">
        <v>6.01</v>
      </c>
      <c r="X1191" s="354">
        <v>5.08</v>
      </c>
      <c r="Y1191" s="374">
        <f t="shared" si="40"/>
        <v>0.13610586011342152</v>
      </c>
      <c r="Z1191" s="374">
        <f t="shared" si="41"/>
        <v>-0.1547420965058236</v>
      </c>
      <c r="AA1191" s="354">
        <v>14.41</v>
      </c>
      <c r="AB1191" s="354">
        <v>2.21</v>
      </c>
      <c r="AC1191" s="354">
        <v>11.91</v>
      </c>
      <c r="AD1191" s="354">
        <v>12.21</v>
      </c>
      <c r="AE1191" s="354">
        <v>14.43</v>
      </c>
      <c r="AF1191" s="354">
        <v>5.52</v>
      </c>
      <c r="AG1191" s="354">
        <v>67.507607435909321</v>
      </c>
      <c r="AH1191" s="354">
        <v>6.2881646655231558</v>
      </c>
      <c r="AI1191" s="354">
        <v>5.8073061054193129</v>
      </c>
      <c r="AJ1191" s="354">
        <v>5.2468221222938203</v>
      </c>
      <c r="AK1191" s="354">
        <v>12.613421553867106</v>
      </c>
      <c r="AL1191" s="354">
        <v>11.99</v>
      </c>
      <c r="AM1191" s="354">
        <v>5.34</v>
      </c>
      <c r="AN1191" s="354">
        <v>1.0900000000000001</v>
      </c>
      <c r="AO1191" s="354">
        <v>1.0330654935913626</v>
      </c>
      <c r="AP1191" s="354">
        <v>7.7749438982716219</v>
      </c>
      <c r="AQ1191" s="354">
        <v>12.008972582290648</v>
      </c>
      <c r="AR1191" s="354">
        <v>13.291813248370726</v>
      </c>
      <c r="AS1191" s="354">
        <v>5.5013490334245052</v>
      </c>
      <c r="AT1191" s="354">
        <v>13.74</v>
      </c>
      <c r="AU1191" s="354">
        <v>4.08</v>
      </c>
      <c r="AV1191" s="354">
        <v>26.47</v>
      </c>
      <c r="AW1191" s="354">
        <v>6461.44</v>
      </c>
      <c r="AX1191" s="354">
        <v>7252.72</v>
      </c>
      <c r="AY1191" s="374">
        <v>0.26471794871794874</v>
      </c>
      <c r="AZ1191" s="374">
        <v>0.9545312071464952</v>
      </c>
      <c r="BA1191" s="374">
        <v>1.1500010134616665</v>
      </c>
      <c r="BB1191" s="374">
        <v>-0.43895181541150419</v>
      </c>
      <c r="BC1191" s="374">
        <v>1.1500010134616665</v>
      </c>
      <c r="BD1191" s="354">
        <v>46.83</v>
      </c>
      <c r="BE1191" s="374">
        <v>0.59691851752870551</v>
      </c>
      <c r="BF1191" s="374">
        <v>0.23318197243184721</v>
      </c>
      <c r="BG1191" s="354">
        <v>46.83</v>
      </c>
      <c r="BH1191" s="354">
        <v>37.06</v>
      </c>
      <c r="BI1191" s="354">
        <v>23.09</v>
      </c>
      <c r="BJ1191" s="354">
        <v>19.190000000000001</v>
      </c>
      <c r="BK1191" s="374">
        <v>-9.6513593902421521E-2</v>
      </c>
      <c r="BL1191" s="374">
        <v>-8.3025306985973005E-3</v>
      </c>
      <c r="BM1191" s="354">
        <v>2.35</v>
      </c>
      <c r="BN1191" s="354">
        <v>1.98</v>
      </c>
      <c r="BO1191" s="374">
        <v>0.27352973267866887</v>
      </c>
      <c r="BP1191" s="374">
        <v>8.6033173697128956E-2</v>
      </c>
      <c r="BQ1191" s="374">
        <v>7.1785772640495557E-2</v>
      </c>
      <c r="BR1191" s="354">
        <v>803.78</v>
      </c>
      <c r="BS1191" s="354">
        <v>886.25</v>
      </c>
      <c r="BT1191" s="354">
        <v>681.1</v>
      </c>
      <c r="BU1191" s="354" t="s">
        <v>100</v>
      </c>
      <c r="BV1191" s="354">
        <v>598.63</v>
      </c>
      <c r="BW1191" s="354">
        <v>95.45</v>
      </c>
      <c r="BX1191" s="354">
        <v>9.31</v>
      </c>
      <c r="BY1191" s="354">
        <v>9.31</v>
      </c>
      <c r="BZ1191" s="354">
        <v>309.79442724458204</v>
      </c>
      <c r="CA1191" s="354">
        <v>0</v>
      </c>
      <c r="CB1191" s="354">
        <v>0.48776036432538478</v>
      </c>
      <c r="CC1191" s="354">
        <v>-0.37349951779905505</v>
      </c>
      <c r="CD1191" s="354">
        <v>0</v>
      </c>
      <c r="CE1191" s="354">
        <v>1.82</v>
      </c>
      <c r="CF1191" s="354">
        <v>1.67</v>
      </c>
      <c r="CG1191" s="354">
        <v>0.94</v>
      </c>
      <c r="CH1191" s="353" t="s">
        <v>100</v>
      </c>
      <c r="CI1191" s="355">
        <v>1381.05</v>
      </c>
    </row>
    <row r="1192" spans="1:87" ht="13.5" thickBot="1">
      <c r="A1192" s="353" t="s">
        <v>2604</v>
      </c>
      <c r="B1192" s="353" t="s">
        <v>2605</v>
      </c>
      <c r="C1192" s="353" t="s">
        <v>96</v>
      </c>
      <c r="D1192" s="353" t="s">
        <v>123</v>
      </c>
      <c r="E1192" s="353" t="s">
        <v>344</v>
      </c>
      <c r="F1192" s="353" t="s">
        <v>105</v>
      </c>
      <c r="G1192" s="353">
        <v>12</v>
      </c>
      <c r="H1192" s="353">
        <v>202112</v>
      </c>
      <c r="I1192" s="353">
        <v>20221031</v>
      </c>
      <c r="J1192" s="353">
        <v>20230223</v>
      </c>
      <c r="K1192" s="354">
        <v>4812.45</v>
      </c>
      <c r="L1192" s="354">
        <v>87.24</v>
      </c>
      <c r="M1192" s="354">
        <v>55</v>
      </c>
      <c r="N1192" s="354">
        <v>1.57</v>
      </c>
      <c r="O1192" s="354">
        <v>1.73</v>
      </c>
      <c r="P1192" s="354">
        <v>1.68</v>
      </c>
      <c r="Q1192" s="354">
        <v>1.24</v>
      </c>
      <c r="R1192" s="354">
        <v>-0.57999999999999996</v>
      </c>
      <c r="S1192" s="354">
        <v>4.59</v>
      </c>
      <c r="T1192" s="354">
        <v>-4.7</v>
      </c>
      <c r="U1192" s="354">
        <v>5.34</v>
      </c>
      <c r="V1192" s="354">
        <v>0.87</v>
      </c>
      <c r="W1192" s="354">
        <v>5.99</v>
      </c>
      <c r="X1192" s="354">
        <v>6.97</v>
      </c>
      <c r="Y1192" s="374">
        <f t="shared" si="40"/>
        <v>5.8850574712643677</v>
      </c>
      <c r="Z1192" s="374">
        <f t="shared" si="41"/>
        <v>0.1636060100166945</v>
      </c>
      <c r="AA1192" s="354">
        <v>-16.63</v>
      </c>
      <c r="AB1192" s="354"/>
      <c r="AC1192" s="354">
        <v>16.34</v>
      </c>
      <c r="AD1192" s="354">
        <v>14.56</v>
      </c>
      <c r="AE1192" s="354">
        <v>12.52</v>
      </c>
      <c r="AF1192" s="354"/>
      <c r="AG1192" s="354">
        <v>29.270381986620496</v>
      </c>
      <c r="AH1192" s="354">
        <v>1.1944922859370184</v>
      </c>
      <c r="AI1192" s="354">
        <v>6.0652477383563879</v>
      </c>
      <c r="AJ1192" s="354">
        <v>6.0652477383563879</v>
      </c>
      <c r="AK1192" s="354">
        <v>14.353906675474439</v>
      </c>
      <c r="AL1192" s="354">
        <v>92.07</v>
      </c>
      <c r="AM1192" s="354">
        <v>92.72</v>
      </c>
      <c r="AN1192" s="354">
        <v>2.98</v>
      </c>
      <c r="AO1192" s="354">
        <v>4.679881414038185</v>
      </c>
      <c r="AP1192" s="354">
        <v>16.895121473468137</v>
      </c>
      <c r="AQ1192" s="354">
        <v>22.584719132693476</v>
      </c>
      <c r="AR1192" s="354">
        <v>22.584719132693476</v>
      </c>
      <c r="AS1192" s="354">
        <v>4.073605395311735</v>
      </c>
      <c r="AT1192" s="354">
        <v>0.94</v>
      </c>
      <c r="AU1192" s="354">
        <v>-8.8699999999999992</v>
      </c>
      <c r="AV1192" s="354">
        <v>79.11</v>
      </c>
      <c r="AW1192" s="354">
        <v>939.37</v>
      </c>
      <c r="AX1192" s="354">
        <v>1741.75</v>
      </c>
      <c r="AY1192" s="374">
        <v>0.79107297773964436</v>
      </c>
      <c r="AZ1192" s="374">
        <v>0.57601864918026502</v>
      </c>
      <c r="BA1192" s="374">
        <v>0.80688277364719208</v>
      </c>
      <c r="BB1192" s="374">
        <v>0.53390573148250853</v>
      </c>
      <c r="BC1192" s="374">
        <v>0.80688277364719208</v>
      </c>
      <c r="BD1192" s="354">
        <v>-17848.52</v>
      </c>
      <c r="BE1192" s="374">
        <v>6.6244549760913471E-2</v>
      </c>
      <c r="BF1192" s="374">
        <v>1.6691747228471252E-2</v>
      </c>
      <c r="BG1192" s="354">
        <v>2.13</v>
      </c>
      <c r="BH1192" s="354">
        <v>0.63</v>
      </c>
      <c r="BI1192" s="354">
        <v>1.74</v>
      </c>
      <c r="BJ1192" s="354">
        <v>0.39</v>
      </c>
      <c r="BK1192" s="374">
        <v>-7.3874692500141975E-2</v>
      </c>
      <c r="BL1192" s="374">
        <v>-1.5307907898607949E-2</v>
      </c>
      <c r="BM1192" s="354">
        <v>0.46</v>
      </c>
      <c r="BN1192" s="354">
        <v>2.4900000000000002</v>
      </c>
      <c r="BO1192" s="374">
        <v>8.3717577063760693E-2</v>
      </c>
      <c r="BP1192" s="374">
        <v>1.3720334090707768E-2</v>
      </c>
      <c r="BQ1192" s="374">
        <v>6.9667444731867534E-2</v>
      </c>
      <c r="BR1192" s="354">
        <v>-64.5</v>
      </c>
      <c r="BS1192" s="354">
        <v>164.65</v>
      </c>
      <c r="BT1192" s="354">
        <v>52.18</v>
      </c>
      <c r="BU1192" s="354">
        <v>2936.82</v>
      </c>
      <c r="BV1192" s="354">
        <v>-176.97</v>
      </c>
      <c r="BW1192" s="354">
        <v>57.6</v>
      </c>
      <c r="BX1192" s="354">
        <v>4.0199999999999996</v>
      </c>
      <c r="BY1192" s="354">
        <v>4.0199999999999996</v>
      </c>
      <c r="BZ1192" s="354">
        <v>1.713801183123852</v>
      </c>
      <c r="CA1192" s="354">
        <v>98.39</v>
      </c>
      <c r="CB1192" s="354">
        <v>0.9098784479439006</v>
      </c>
      <c r="CC1192" s="354">
        <v>6.1572860602347408</v>
      </c>
      <c r="CD1192" s="354">
        <v>55.18</v>
      </c>
      <c r="CE1192" s="354">
        <v>1.61</v>
      </c>
      <c r="CF1192" s="354">
        <v>1.1499999999999999</v>
      </c>
      <c r="CG1192" s="354">
        <v>0.9</v>
      </c>
      <c r="CH1192" s="353" t="s">
        <v>100</v>
      </c>
      <c r="CI1192" s="353">
        <v>-22.39</v>
      </c>
    </row>
    <row r="1193" spans="1:87" ht="13.5" thickBot="1">
      <c r="A1193" s="353" t="s">
        <v>2606</v>
      </c>
      <c r="B1193" s="353" t="s">
        <v>2607</v>
      </c>
      <c r="C1193" s="353" t="s">
        <v>96</v>
      </c>
      <c r="D1193" s="353" t="s">
        <v>116</v>
      </c>
      <c r="E1193" s="353" t="s">
        <v>117</v>
      </c>
      <c r="F1193" s="353" t="s">
        <v>105</v>
      </c>
      <c r="G1193" s="353">
        <v>12</v>
      </c>
      <c r="H1193" s="353">
        <v>202112</v>
      </c>
      <c r="I1193" s="353">
        <v>20221102</v>
      </c>
      <c r="J1193" s="353">
        <v>20230228</v>
      </c>
      <c r="K1193" s="354">
        <v>3060.81</v>
      </c>
      <c r="L1193" s="354">
        <v>4.24</v>
      </c>
      <c r="M1193" s="354">
        <v>721.89</v>
      </c>
      <c r="N1193" s="354">
        <v>2.89</v>
      </c>
      <c r="O1193" s="354">
        <v>-0.15</v>
      </c>
      <c r="P1193" s="354">
        <v>-0.17</v>
      </c>
      <c r="Q1193" s="354">
        <v>-0.09</v>
      </c>
      <c r="R1193" s="354">
        <v>60</v>
      </c>
      <c r="S1193" s="354">
        <v>9.09</v>
      </c>
      <c r="T1193" s="354">
        <v>-12.05</v>
      </c>
      <c r="U1193" s="354">
        <v>-0.63</v>
      </c>
      <c r="V1193" s="354">
        <v>-0.6</v>
      </c>
      <c r="W1193" s="354">
        <v>-0.56999999999999995</v>
      </c>
      <c r="X1193" s="354">
        <v>-0.15</v>
      </c>
      <c r="Y1193" s="374">
        <f t="shared" si="40"/>
        <v>-5.0000000000000044E-2</v>
      </c>
      <c r="Z1193" s="374">
        <f t="shared" si="41"/>
        <v>-0.73684210526315796</v>
      </c>
      <c r="AA1193" s="354"/>
      <c r="AB1193" s="354">
        <v>54.73</v>
      </c>
      <c r="AC1193" s="354"/>
      <c r="AD1193" s="354"/>
      <c r="AE1193" s="354"/>
      <c r="AF1193" s="354"/>
      <c r="AG1193" s="354">
        <v>3.6274509803921569</v>
      </c>
      <c r="AH1193" s="354">
        <v>-0.74369747899159666</v>
      </c>
      <c r="AI1193" s="354">
        <v>0.63725490196078427</v>
      </c>
      <c r="AJ1193" s="354">
        <v>0.10644257703081232</v>
      </c>
      <c r="AK1193" s="354">
        <v>6.7163076923076934</v>
      </c>
      <c r="AL1193" s="354">
        <v>5.7</v>
      </c>
      <c r="AM1193" s="354">
        <v>0.27</v>
      </c>
      <c r="AN1193" s="354">
        <v>1.18</v>
      </c>
      <c r="AO1193" s="354">
        <v>3.5918610038610037</v>
      </c>
      <c r="AP1193" s="354">
        <v>10.452719101123597</v>
      </c>
      <c r="AQ1193" s="354">
        <v>20.445978021978021</v>
      </c>
      <c r="AR1193" s="354">
        <v>122.40684210526317</v>
      </c>
      <c r="AS1193" s="354">
        <v>1.3361344537815123</v>
      </c>
      <c r="AT1193" s="354">
        <v>15.56</v>
      </c>
      <c r="AU1193" s="354">
        <v>-3.2</v>
      </c>
      <c r="AV1193" s="354">
        <v>-18.91</v>
      </c>
      <c r="AW1193" s="354">
        <v>2556</v>
      </c>
      <c r="AX1193" s="354">
        <v>2699.5</v>
      </c>
      <c r="AY1193" s="374">
        <v>-0.18908629441624367</v>
      </c>
      <c r="AZ1193" s="374">
        <v>-4.4091710758377423E-2</v>
      </c>
      <c r="BA1193" s="374">
        <v>0.77281947261663286</v>
      </c>
      <c r="BB1193" s="374">
        <v>-1.0869565217391313E-2</v>
      </c>
      <c r="BC1193" s="374">
        <v>0.77281947261663286</v>
      </c>
      <c r="BD1193" s="354">
        <v>-3.74</v>
      </c>
      <c r="BE1193" s="374">
        <v>-6.2774639045825491E-4</v>
      </c>
      <c r="BF1193" s="374">
        <v>-2.5844446607612183E-2</v>
      </c>
      <c r="BG1193" s="354">
        <v>-2.37</v>
      </c>
      <c r="BH1193" s="354">
        <v>-2.44</v>
      </c>
      <c r="BI1193" s="354">
        <v>-2.0299999999999998</v>
      </c>
      <c r="BJ1193" s="354">
        <v>-2.1</v>
      </c>
      <c r="BK1193" s="374">
        <v>-0.83296703296703301</v>
      </c>
      <c r="BL1193" s="374">
        <v>-0.14633204633204633</v>
      </c>
      <c r="BM1193" s="354">
        <v>0</v>
      </c>
      <c r="BN1193" s="354">
        <v>0</v>
      </c>
      <c r="BO1193" s="374">
        <v>0</v>
      </c>
      <c r="BP1193" s="374">
        <v>-0.17376109322233566</v>
      </c>
      <c r="BQ1193" s="374">
        <v>2.4869760988507551E-2</v>
      </c>
      <c r="BR1193" s="354">
        <v>-23</v>
      </c>
      <c r="BS1193" s="354">
        <v>939</v>
      </c>
      <c r="BT1193" s="354">
        <v>488</v>
      </c>
      <c r="BU1193" s="354">
        <v>6657</v>
      </c>
      <c r="BV1193" s="354">
        <v>-592</v>
      </c>
      <c r="BW1193" s="354">
        <v>-4.41</v>
      </c>
      <c r="BX1193" s="354">
        <v>-20.5</v>
      </c>
      <c r="BY1193" s="354">
        <v>-16.14</v>
      </c>
      <c r="BZ1193" s="354">
        <v>-2.9629629629629631E-2</v>
      </c>
      <c r="CA1193" s="354">
        <v>36.479999999999997</v>
      </c>
      <c r="CB1193" s="354">
        <v>0.45536103971679354</v>
      </c>
      <c r="CC1193" s="354">
        <v>7.0191011235955054</v>
      </c>
      <c r="CD1193" s="354">
        <v>0.56999999999999995</v>
      </c>
      <c r="CE1193" s="354">
        <v>1.64</v>
      </c>
      <c r="CF1193" s="354">
        <v>1.57</v>
      </c>
      <c r="CG1193" s="354">
        <v>1.2</v>
      </c>
      <c r="CH1193" s="353" t="s">
        <v>100</v>
      </c>
      <c r="CI1193" s="355">
        <v>11206</v>
      </c>
    </row>
    <row r="1194" spans="1:87" ht="13.5" thickBot="1">
      <c r="A1194" s="353" t="s">
        <v>2608</v>
      </c>
      <c r="B1194" s="353" t="s">
        <v>2609</v>
      </c>
      <c r="C1194" s="353" t="s">
        <v>96</v>
      </c>
      <c r="D1194" s="353" t="s">
        <v>197</v>
      </c>
      <c r="E1194" s="353" t="s">
        <v>590</v>
      </c>
      <c r="F1194" s="353" t="s">
        <v>105</v>
      </c>
      <c r="G1194" s="353">
        <v>12</v>
      </c>
      <c r="H1194" s="353">
        <v>202112</v>
      </c>
      <c r="I1194" s="353">
        <v>20220223</v>
      </c>
      <c r="J1194" s="353"/>
      <c r="K1194" s="354">
        <v>88020.33</v>
      </c>
      <c r="L1194" s="354">
        <v>70.45</v>
      </c>
      <c r="M1194" s="354">
        <v>1249</v>
      </c>
      <c r="N1194" s="354">
        <v>0.67</v>
      </c>
      <c r="O1194" s="354"/>
      <c r="P1194" s="354"/>
      <c r="Q1194" s="354"/>
      <c r="R1194" s="354"/>
      <c r="S1194" s="354"/>
      <c r="T1194" s="354"/>
      <c r="U1194" s="354"/>
      <c r="V1194" s="354">
        <v>13.22</v>
      </c>
      <c r="W1194" s="354">
        <v>8.17</v>
      </c>
      <c r="X1194" s="354">
        <v>6.1</v>
      </c>
      <c r="Y1194" s="374">
        <f t="shared" si="40"/>
        <v>-0.3819969742813919</v>
      </c>
      <c r="Z1194" s="374">
        <f t="shared" si="41"/>
        <v>-0.25336597307221542</v>
      </c>
      <c r="AA1194" s="354"/>
      <c r="AB1194" s="354"/>
      <c r="AC1194" s="354"/>
      <c r="AD1194" s="354">
        <v>8.6300000000000008</v>
      </c>
      <c r="AE1194" s="354">
        <v>11.56</v>
      </c>
      <c r="AF1194" s="354"/>
      <c r="AG1194" s="354">
        <v>7.7960289147459534</v>
      </c>
      <c r="AH1194" s="354">
        <v>1.9924660218961401</v>
      </c>
      <c r="AI1194" s="354">
        <v>0</v>
      </c>
      <c r="AJ1194" s="354">
        <v>0</v>
      </c>
      <c r="AK1194" s="354">
        <v>0</v>
      </c>
      <c r="AL1194" s="354">
        <v>3.39</v>
      </c>
      <c r="AM1194" s="354">
        <v>1.55</v>
      </c>
      <c r="AN1194" s="354"/>
      <c r="AO1194" s="354">
        <v>9.0906947314998643</v>
      </c>
      <c r="AP1194" s="354">
        <v>19.763298714968144</v>
      </c>
      <c r="AQ1194" s="354">
        <v>0</v>
      </c>
      <c r="AR1194" s="354">
        <v>0</v>
      </c>
      <c r="AS1194" s="354">
        <v>8.592336038637189</v>
      </c>
      <c r="AT1194" s="354">
        <v>45.47</v>
      </c>
      <c r="AU1194" s="354"/>
      <c r="AV1194" s="354">
        <v>42.33</v>
      </c>
      <c r="AW1194" s="354">
        <v>63495</v>
      </c>
      <c r="AX1194" s="354">
        <v>51096.44</v>
      </c>
      <c r="AY1194" s="374">
        <v>0.42330366949855419</v>
      </c>
      <c r="AZ1194" s="374">
        <v>1.159279353055584</v>
      </c>
      <c r="BA1194" s="374">
        <v>0.7717630281062452</v>
      </c>
      <c r="BB1194" s="374">
        <v>1.1424354984113081</v>
      </c>
      <c r="BC1194" s="374">
        <v>0.7717630281062452</v>
      </c>
      <c r="BD1194" s="354"/>
      <c r="BE1194" s="374">
        <v>5.8899049506734538E-2</v>
      </c>
      <c r="BF1194" s="374">
        <v>3.2823658670573158E-2</v>
      </c>
      <c r="BG1194" s="354"/>
      <c r="BH1194" s="354"/>
      <c r="BI1194" s="354"/>
      <c r="BJ1194" s="354"/>
      <c r="BK1194" s="374">
        <v>0</v>
      </c>
      <c r="BL1194" s="374">
        <v>-0.13846092914570873</v>
      </c>
      <c r="BM1194" s="354">
        <v>7.57</v>
      </c>
      <c r="BN1194" s="354">
        <v>7.7</v>
      </c>
      <c r="BO1194" s="374">
        <v>3.7390850926080894</v>
      </c>
      <c r="BP1194" s="374">
        <v>2.8697479791100964E-2</v>
      </c>
      <c r="BQ1194" s="374">
        <v>0</v>
      </c>
      <c r="BR1194" s="354">
        <v>31076</v>
      </c>
      <c r="BS1194" s="354">
        <v>35773</v>
      </c>
      <c r="BT1194" s="354">
        <v>26077</v>
      </c>
      <c r="BU1194" s="354">
        <v>12788</v>
      </c>
      <c r="BV1194" s="354">
        <v>21094</v>
      </c>
      <c r="BW1194" s="354">
        <v>115.93</v>
      </c>
      <c r="BX1194" s="354"/>
      <c r="BY1194" s="354"/>
      <c r="BZ1194" s="354">
        <v>-28.194070080862534</v>
      </c>
      <c r="CA1194" s="354">
        <v>17.34</v>
      </c>
      <c r="CB1194" s="354">
        <v>0.4396938324910456</v>
      </c>
      <c r="CC1194" s="354">
        <v>0.40192870673325298</v>
      </c>
      <c r="CD1194" s="354">
        <v>0.21</v>
      </c>
      <c r="CE1194" s="354">
        <v>1.79</v>
      </c>
      <c r="CF1194" s="354">
        <v>1.5</v>
      </c>
      <c r="CG1194" s="354">
        <v>1.22</v>
      </c>
      <c r="CH1194" s="353" t="s">
        <v>100</v>
      </c>
      <c r="CI1194" s="355">
        <v>56590</v>
      </c>
    </row>
    <row r="1195" spans="1:87" ht="13.5" thickBot="1">
      <c r="A1195" s="353" t="s">
        <v>2610</v>
      </c>
      <c r="B1195" s="353" t="s">
        <v>2611</v>
      </c>
      <c r="C1195" s="353" t="s">
        <v>96</v>
      </c>
      <c r="D1195" s="353" t="s">
        <v>123</v>
      </c>
      <c r="E1195" s="353" t="s">
        <v>485</v>
      </c>
      <c r="F1195" s="353" t="s">
        <v>105</v>
      </c>
      <c r="G1195" s="353">
        <v>12</v>
      </c>
      <c r="H1195" s="353">
        <v>202112</v>
      </c>
      <c r="I1195" s="353">
        <v>20221102</v>
      </c>
      <c r="J1195" s="353">
        <v>20230214</v>
      </c>
      <c r="K1195" s="354">
        <v>4111.8500000000004</v>
      </c>
      <c r="L1195" s="354">
        <v>8.68</v>
      </c>
      <c r="M1195" s="354">
        <v>474</v>
      </c>
      <c r="N1195" s="354">
        <v>1.75</v>
      </c>
      <c r="O1195" s="354">
        <v>0.25</v>
      </c>
      <c r="P1195" s="354">
        <v>0.28000000000000003</v>
      </c>
      <c r="Q1195" s="354">
        <v>0.28999999999999998</v>
      </c>
      <c r="R1195" s="354">
        <v>28</v>
      </c>
      <c r="S1195" s="354">
        <v>6.9</v>
      </c>
      <c r="T1195" s="354">
        <v>12.24</v>
      </c>
      <c r="U1195" s="354">
        <v>1.4</v>
      </c>
      <c r="V1195" s="354">
        <v>1.47</v>
      </c>
      <c r="W1195" s="354">
        <v>1.28</v>
      </c>
      <c r="X1195" s="354">
        <v>1.26</v>
      </c>
      <c r="Y1195" s="374">
        <f t="shared" si="40"/>
        <v>-0.12925170068027203</v>
      </c>
      <c r="Z1195" s="374">
        <f t="shared" si="41"/>
        <v>-1.5625E-2</v>
      </c>
      <c r="AA1195" s="354">
        <v>-15.19</v>
      </c>
      <c r="AB1195" s="354"/>
      <c r="AC1195" s="354">
        <v>6.2</v>
      </c>
      <c r="AD1195" s="354">
        <v>6.8</v>
      </c>
      <c r="AE1195" s="354">
        <v>6.87</v>
      </c>
      <c r="AF1195" s="354"/>
      <c r="AG1195" s="354">
        <v>7.1084082478354604</v>
      </c>
      <c r="AH1195" s="354">
        <v>1.8590777873096984</v>
      </c>
      <c r="AI1195" s="354">
        <v>18.722949520816481</v>
      </c>
      <c r="AJ1195" s="354">
        <v>18.706170050565177</v>
      </c>
      <c r="AK1195" s="354">
        <v>0.43048772796394941</v>
      </c>
      <c r="AL1195" s="354">
        <v>5.65</v>
      </c>
      <c r="AM1195" s="354">
        <v>0.71</v>
      </c>
      <c r="AN1195" s="354">
        <v>0.81</v>
      </c>
      <c r="AO1195" s="354">
        <v>0.87558304996421055</v>
      </c>
      <c r="AP1195" s="354">
        <v>1.7638121484151958</v>
      </c>
      <c r="AQ1195" s="354">
        <v>0.33242635019181016</v>
      </c>
      <c r="AR1195" s="354">
        <v>0.33272453726263845</v>
      </c>
      <c r="AS1195" s="354">
        <v>3.7572151523673218</v>
      </c>
      <c r="AT1195" s="354">
        <v>12.25</v>
      </c>
      <c r="AU1195" s="354">
        <v>16.47</v>
      </c>
      <c r="AV1195" s="354">
        <v>86.07</v>
      </c>
      <c r="AW1195" s="354">
        <v>3622.01</v>
      </c>
      <c r="AX1195" s="354">
        <v>4762.8</v>
      </c>
      <c r="AY1195" s="374">
        <v>14.745940636117451</v>
      </c>
      <c r="AZ1195" s="374">
        <v>1.547538993645585</v>
      </c>
      <c r="BA1195" s="374">
        <v>0</v>
      </c>
      <c r="BB1195" s="374">
        <v>1.4431818181818179</v>
      </c>
      <c r="BC1195" s="374">
        <v>0</v>
      </c>
      <c r="BD1195" s="354">
        <v>12.83</v>
      </c>
      <c r="BE1195" s="374">
        <v>0</v>
      </c>
      <c r="BF1195" s="374">
        <v>8.2945968662149691E-2</v>
      </c>
      <c r="BG1195" s="354">
        <v>9.76</v>
      </c>
      <c r="BH1195" s="354">
        <v>12.65</v>
      </c>
      <c r="BI1195" s="354">
        <v>2</v>
      </c>
      <c r="BJ1195" s="354">
        <v>2.5499999999999998</v>
      </c>
      <c r="BK1195" s="374">
        <v>-9.0209056360539676E-4</v>
      </c>
      <c r="BL1195" s="374">
        <v>-2.3760306803892058E-3</v>
      </c>
      <c r="BM1195" s="354">
        <v>11.52</v>
      </c>
      <c r="BN1195" s="354">
        <v>10.4</v>
      </c>
      <c r="BO1195" s="374">
        <v>0.53790110711134698</v>
      </c>
      <c r="BP1195" s="374">
        <v>0.23065481232130253</v>
      </c>
      <c r="BQ1195" s="374">
        <v>2.320864770541585</v>
      </c>
      <c r="BR1195" s="354">
        <v>1461.12</v>
      </c>
      <c r="BS1195" s="354">
        <v>1417.81</v>
      </c>
      <c r="BT1195" s="354">
        <v>716.61</v>
      </c>
      <c r="BU1195" s="354">
        <v>543.29</v>
      </c>
      <c r="BV1195" s="354">
        <v>772.23</v>
      </c>
      <c r="BW1195" s="354">
        <v>154.75</v>
      </c>
      <c r="BX1195" s="354">
        <v>20.41</v>
      </c>
      <c r="BY1195" s="354">
        <v>14.53</v>
      </c>
      <c r="BZ1195" s="354">
        <v>0</v>
      </c>
      <c r="CA1195" s="354">
        <v>7.16</v>
      </c>
      <c r="CB1195" s="354">
        <v>6.6490419409456899E-3</v>
      </c>
      <c r="CC1195" s="354">
        <v>-0.52030126163293589</v>
      </c>
      <c r="CD1195" s="354">
        <v>0.09</v>
      </c>
      <c r="CE1195" s="354">
        <v>0.41</v>
      </c>
      <c r="CF1195" s="354">
        <v>0.53</v>
      </c>
      <c r="CG1195" s="354">
        <v>0.04</v>
      </c>
      <c r="CH1195" s="355">
        <v>1262.48</v>
      </c>
      <c r="CI1195" s="355">
        <v>5406.9</v>
      </c>
    </row>
    <row r="1196" spans="1:87" ht="13.5" thickBot="1">
      <c r="A1196" s="353" t="s">
        <v>2612</v>
      </c>
      <c r="B1196" s="353" t="s">
        <v>2613</v>
      </c>
      <c r="C1196" s="353" t="s">
        <v>108</v>
      </c>
      <c r="D1196" s="353" t="s">
        <v>163</v>
      </c>
      <c r="E1196" s="353" t="s">
        <v>1325</v>
      </c>
      <c r="F1196" s="353" t="s">
        <v>105</v>
      </c>
      <c r="G1196" s="353">
        <v>12</v>
      </c>
      <c r="H1196" s="353">
        <v>202112</v>
      </c>
      <c r="I1196" s="353">
        <v>20221109</v>
      </c>
      <c r="J1196" s="353">
        <v>20230309</v>
      </c>
      <c r="K1196" s="354">
        <v>22075.31</v>
      </c>
      <c r="L1196" s="354">
        <v>23.97</v>
      </c>
      <c r="M1196" s="354">
        <v>921</v>
      </c>
      <c r="N1196" s="354"/>
      <c r="O1196" s="354">
        <v>-1.78</v>
      </c>
      <c r="P1196" s="354">
        <v>-1.91</v>
      </c>
      <c r="Q1196" s="354">
        <v>-1.38</v>
      </c>
      <c r="R1196" s="354">
        <v>11.8</v>
      </c>
      <c r="S1196" s="354">
        <v>-13.17</v>
      </c>
      <c r="T1196" s="354">
        <v>-12.63</v>
      </c>
      <c r="U1196" s="354">
        <v>-7.32</v>
      </c>
      <c r="V1196" s="354">
        <v>-5.25</v>
      </c>
      <c r="W1196" s="354">
        <v>-6.54</v>
      </c>
      <c r="X1196" s="354">
        <v>-4.9400000000000004</v>
      </c>
      <c r="Y1196" s="374">
        <f t="shared" si="40"/>
        <v>0.24571428571428577</v>
      </c>
      <c r="Z1196" s="374">
        <f t="shared" si="41"/>
        <v>-0.2446483180428134</v>
      </c>
      <c r="AA1196" s="354"/>
      <c r="AB1196" s="354"/>
      <c r="AC1196" s="354"/>
      <c r="AD1196" s="354"/>
      <c r="AE1196" s="354"/>
      <c r="AF1196" s="354"/>
      <c r="AG1196" s="354">
        <v>1.1427015250544663</v>
      </c>
      <c r="AH1196" s="354">
        <v>-8.159041394335512</v>
      </c>
      <c r="AI1196" s="354">
        <v>-5.1111111111111107</v>
      </c>
      <c r="AJ1196" s="354">
        <v>-6.7777777777777777</v>
      </c>
      <c r="AK1196" s="354">
        <v>-4.3982608695652177</v>
      </c>
      <c r="AL1196" s="354"/>
      <c r="AM1196" s="354">
        <v>1.44</v>
      </c>
      <c r="AN1196" s="354">
        <v>21.04</v>
      </c>
      <c r="AO1196" s="354">
        <v>8.6993708293612961</v>
      </c>
      <c r="AP1196" s="354">
        <v>-1.3365026362038663</v>
      </c>
      <c r="AQ1196" s="354">
        <v>-1.9449360613810744</v>
      </c>
      <c r="AR1196" s="354">
        <v>-1.4666730954676952</v>
      </c>
      <c r="AS1196" s="354">
        <v>14.457516339869279</v>
      </c>
      <c r="AT1196" s="354">
        <v>16.649999999999999</v>
      </c>
      <c r="AU1196" s="354"/>
      <c r="AV1196" s="354"/>
      <c r="AW1196" s="354">
        <v>55</v>
      </c>
      <c r="AX1196" s="354">
        <v>1763.67</v>
      </c>
      <c r="AY1196" s="374">
        <v>0</v>
      </c>
      <c r="AZ1196" s="374">
        <v>-3.6051080550098233</v>
      </c>
      <c r="BA1196" s="374">
        <v>-3.1332027424094027</v>
      </c>
      <c r="BB1196" s="374">
        <v>-3.6050412573673913</v>
      </c>
      <c r="BC1196" s="374">
        <v>-3.1332027424094027</v>
      </c>
      <c r="BD1196" s="354">
        <v>-32.42</v>
      </c>
      <c r="BE1196" s="374">
        <v>-0.44430649166371056</v>
      </c>
      <c r="BF1196" s="374">
        <v>-0.3937339010671293</v>
      </c>
      <c r="BG1196" s="354">
        <v>-30.3</v>
      </c>
      <c r="BH1196" s="354"/>
      <c r="BI1196" s="354">
        <v>-27.41</v>
      </c>
      <c r="BJ1196" s="354"/>
      <c r="BK1196" s="374">
        <v>0.32608695652173914</v>
      </c>
      <c r="BL1196" s="374">
        <v>-1.4585319351763584</v>
      </c>
      <c r="BM1196" s="354">
        <v>0</v>
      </c>
      <c r="BN1196" s="354"/>
      <c r="BO1196" s="374">
        <v>0</v>
      </c>
      <c r="BP1196" s="374">
        <v>-0.35062489876817843</v>
      </c>
      <c r="BQ1196" s="374">
        <v>-0.29126677171369908</v>
      </c>
      <c r="BR1196" s="354">
        <v>-4659</v>
      </c>
      <c r="BS1196" s="354">
        <v>-4462</v>
      </c>
      <c r="BT1196" s="354">
        <v>-2816</v>
      </c>
      <c r="BU1196" s="354">
        <v>1226</v>
      </c>
      <c r="BV1196" s="354">
        <v>-4688</v>
      </c>
      <c r="BW1196" s="354">
        <v>-360.51</v>
      </c>
      <c r="BX1196" s="354">
        <v>-714.01</v>
      </c>
      <c r="BY1196" s="354">
        <v>-540.71</v>
      </c>
      <c r="BZ1196" s="354">
        <v>-81.684782608695656</v>
      </c>
      <c r="CA1196" s="354">
        <v>7.42</v>
      </c>
      <c r="CB1196" s="354">
        <v>0.19376544183356989</v>
      </c>
      <c r="CC1196" s="354">
        <v>1.6858523725834798</v>
      </c>
      <c r="CD1196" s="354">
        <v>0.08</v>
      </c>
      <c r="CE1196" s="354">
        <v>6.84</v>
      </c>
      <c r="CF1196" s="354">
        <v>13.93</v>
      </c>
      <c r="CG1196" s="354">
        <v>13.91</v>
      </c>
      <c r="CH1196" s="353" t="s">
        <v>100</v>
      </c>
      <c r="CI1196" s="355">
        <v>19514</v>
      </c>
    </row>
    <row r="1197" spans="1:87" ht="13.5" thickBot="1">
      <c r="A1197" s="353" t="s">
        <v>2614</v>
      </c>
      <c r="B1197" s="353" t="s">
        <v>2615</v>
      </c>
      <c r="C1197" s="353" t="s">
        <v>96</v>
      </c>
      <c r="D1197" s="353" t="s">
        <v>123</v>
      </c>
      <c r="E1197" s="353" t="s">
        <v>743</v>
      </c>
      <c r="F1197" s="353" t="s">
        <v>99</v>
      </c>
      <c r="G1197" s="353">
        <v>9</v>
      </c>
      <c r="H1197" s="353">
        <v>202209</v>
      </c>
      <c r="I1197" s="353">
        <v>20221026</v>
      </c>
      <c r="J1197" s="353">
        <v>20230125</v>
      </c>
      <c r="K1197" s="354">
        <v>23196.76</v>
      </c>
      <c r="L1197" s="354">
        <v>107.86</v>
      </c>
      <c r="M1197" s="354">
        <v>215</v>
      </c>
      <c r="N1197" s="354">
        <v>1.05</v>
      </c>
      <c r="O1197" s="354">
        <v>2</v>
      </c>
      <c r="P1197" s="354">
        <v>2.29</v>
      </c>
      <c r="Q1197" s="354">
        <v>2.2999999999999998</v>
      </c>
      <c r="R1197" s="354">
        <v>4</v>
      </c>
      <c r="S1197" s="354">
        <v>-0.62</v>
      </c>
      <c r="T1197" s="354">
        <v>4.71</v>
      </c>
      <c r="U1197" s="354">
        <v>7.36</v>
      </c>
      <c r="V1197" s="354">
        <v>7.37</v>
      </c>
      <c r="W1197" s="354">
        <v>9.4</v>
      </c>
      <c r="X1197" s="354">
        <v>9.5</v>
      </c>
      <c r="Y1197" s="374">
        <f t="shared" si="40"/>
        <v>0.27544097693351421</v>
      </c>
      <c r="Z1197" s="374">
        <f t="shared" si="41"/>
        <v>1.0638297872340496E-2</v>
      </c>
      <c r="AA1197" s="354">
        <v>15.1</v>
      </c>
      <c r="AB1197" s="354"/>
      <c r="AC1197" s="354">
        <v>14.65</v>
      </c>
      <c r="AD1197" s="354">
        <v>11.48</v>
      </c>
      <c r="AE1197" s="354">
        <v>11.35</v>
      </c>
      <c r="AF1197" s="354"/>
      <c r="AG1197" s="354">
        <v>53.87327298713673</v>
      </c>
      <c r="AH1197" s="354">
        <v>7.1700809909480707</v>
      </c>
      <c r="AI1197" s="354">
        <v>0.3430204859456884</v>
      </c>
      <c r="AJ1197" s="354">
        <v>-9.0519294902334443E-2</v>
      </c>
      <c r="AK1197" s="354">
        <v>311.20590277777779</v>
      </c>
      <c r="AL1197" s="354">
        <v>13.06</v>
      </c>
      <c r="AM1197" s="354">
        <v>2.5</v>
      </c>
      <c r="AN1197" s="354">
        <v>2.0499999999999998</v>
      </c>
      <c r="AO1197" s="354">
        <v>1.4351631588256102</v>
      </c>
      <c r="AP1197" s="354">
        <v>6.5149839421918907</v>
      </c>
      <c r="AQ1197" s="354">
        <v>225.40034722222225</v>
      </c>
      <c r="AR1197" s="354">
        <v>-854.14868421052631</v>
      </c>
      <c r="AS1197" s="354">
        <v>76.5269175797999</v>
      </c>
      <c r="AT1197" s="354">
        <v>43.15</v>
      </c>
      <c r="AU1197" s="354">
        <v>10.44</v>
      </c>
      <c r="AV1197" s="354">
        <v>14.11</v>
      </c>
      <c r="AW1197" s="354">
        <v>11308</v>
      </c>
      <c r="AX1197" s="354">
        <v>11501</v>
      </c>
      <c r="AY1197" s="374">
        <v>0.22068703257700595</v>
      </c>
      <c r="AZ1197" s="374">
        <v>0.71515892420537897</v>
      </c>
      <c r="BA1197" s="374">
        <v>0</v>
      </c>
      <c r="BB1197" s="374">
        <v>0.71969696969696961</v>
      </c>
      <c r="BC1197" s="374">
        <v>0</v>
      </c>
      <c r="BD1197" s="354">
        <v>17.68</v>
      </c>
      <c r="BE1197" s="374">
        <v>0</v>
      </c>
      <c r="BF1197" s="374">
        <v>1.8591493619597041E-2</v>
      </c>
      <c r="BG1197" s="354">
        <v>12.57</v>
      </c>
      <c r="BH1197" s="354">
        <v>11.2</v>
      </c>
      <c r="BI1197" s="354">
        <v>2.06</v>
      </c>
      <c r="BJ1197" s="354">
        <v>2.42</v>
      </c>
      <c r="BK1197" s="374">
        <v>-1.2638888888888888</v>
      </c>
      <c r="BL1197" s="374">
        <v>-8.0474000707463737E-3</v>
      </c>
      <c r="BM1197" s="354">
        <v>1.26</v>
      </c>
      <c r="BN1197" s="354">
        <v>1.47</v>
      </c>
      <c r="BO1197" s="374">
        <v>0.18967707641196013</v>
      </c>
      <c r="BP1197" s="374">
        <v>6.7167035044010032E-2</v>
      </c>
      <c r="BQ1197" s="374">
        <v>-8.4795592414364817E-4</v>
      </c>
      <c r="BR1197" s="354">
        <v>2022</v>
      </c>
      <c r="BS1197" s="354">
        <v>2190</v>
      </c>
      <c r="BT1197" s="354">
        <v>1783</v>
      </c>
      <c r="BU1197" s="354">
        <v>4325</v>
      </c>
      <c r="BV1197" s="354">
        <v>1509</v>
      </c>
      <c r="BW1197" s="354">
        <v>7.56</v>
      </c>
      <c r="BX1197" s="354">
        <v>13.35</v>
      </c>
      <c r="BY1197" s="354">
        <v>14.05</v>
      </c>
      <c r="BZ1197" s="354">
        <v>0</v>
      </c>
      <c r="CA1197" s="354">
        <v>31.44</v>
      </c>
      <c r="CB1197" s="354">
        <v>0.88464626749515141</v>
      </c>
      <c r="CC1197" s="354">
        <v>-2.4801284624648736</v>
      </c>
      <c r="CD1197" s="354">
        <v>0.46</v>
      </c>
      <c r="CE1197" s="354">
        <v>0.98</v>
      </c>
      <c r="CF1197" s="354">
        <v>0.96</v>
      </c>
      <c r="CG1197" s="354">
        <v>0.87</v>
      </c>
      <c r="CH1197" s="353">
        <v>120</v>
      </c>
      <c r="CI1197" s="355">
        <v>9312</v>
      </c>
    </row>
    <row r="1198" spans="1:87" ht="13.5" thickBot="1">
      <c r="A1198" s="353" t="s">
        <v>2616</v>
      </c>
      <c r="B1198" s="353" t="s">
        <v>2617</v>
      </c>
      <c r="C1198" s="353" t="s">
        <v>96</v>
      </c>
      <c r="D1198" s="353" t="s">
        <v>176</v>
      </c>
      <c r="E1198" s="353" t="s">
        <v>378</v>
      </c>
      <c r="F1198" s="353" t="s">
        <v>105</v>
      </c>
      <c r="G1198" s="353">
        <v>12</v>
      </c>
      <c r="H1198" s="353">
        <v>202112</v>
      </c>
      <c r="I1198" s="353">
        <v>20221103</v>
      </c>
      <c r="J1198" s="353">
        <v>20230223</v>
      </c>
      <c r="K1198" s="354">
        <v>15765.26</v>
      </c>
      <c r="L1198" s="354">
        <v>8</v>
      </c>
      <c r="M1198" s="354">
        <v>1971</v>
      </c>
      <c r="N1198" s="354">
        <v>1.84</v>
      </c>
      <c r="O1198" s="354">
        <v>-0.02</v>
      </c>
      <c r="P1198" s="354">
        <v>-0.11</v>
      </c>
      <c r="Q1198" s="354">
        <v>-7.0000000000000007E-2</v>
      </c>
      <c r="R1198" s="354">
        <v>-300</v>
      </c>
      <c r="S1198" s="354">
        <v>-250</v>
      </c>
      <c r="T1198" s="354">
        <v>-145.62</v>
      </c>
      <c r="U1198" s="354">
        <v>0.27</v>
      </c>
      <c r="V1198" s="354">
        <v>2.29</v>
      </c>
      <c r="W1198" s="354">
        <v>-0.08</v>
      </c>
      <c r="X1198" s="354">
        <v>-0.01</v>
      </c>
      <c r="Y1198" s="374">
        <f t="shared" si="40"/>
        <v>-1.034934497816594</v>
      </c>
      <c r="Z1198" s="374">
        <f t="shared" si="41"/>
        <v>-0.875</v>
      </c>
      <c r="AA1198" s="354"/>
      <c r="AB1198" s="354">
        <v>5</v>
      </c>
      <c r="AC1198" s="354">
        <v>22.22</v>
      </c>
      <c r="AD1198" s="354"/>
      <c r="AE1198" s="354"/>
      <c r="AF1198" s="354"/>
      <c r="AG1198" s="354">
        <v>64.772326654260965</v>
      </c>
      <c r="AH1198" s="354">
        <v>0.94175357324938602</v>
      </c>
      <c r="AI1198" s="354">
        <v>191.42861247791561</v>
      </c>
      <c r="AJ1198" s="354">
        <v>190.4606617413535</v>
      </c>
      <c r="AK1198" s="354">
        <v>4.1582080635507487E-2</v>
      </c>
      <c r="AL1198" s="354">
        <v>3.58</v>
      </c>
      <c r="AM1198" s="354">
        <v>1.77</v>
      </c>
      <c r="AN1198" s="354">
        <v>1.98</v>
      </c>
      <c r="AO1198" s="354">
        <v>1.3414481459900829</v>
      </c>
      <c r="AP1198" s="354">
        <v>15.521685606906573</v>
      </c>
      <c r="AQ1198" s="354">
        <v>0.4538961881252021</v>
      </c>
      <c r="AR1198" s="354">
        <v>0.45620295922219189</v>
      </c>
      <c r="AS1198" s="354">
        <v>6.9393580199447964</v>
      </c>
      <c r="AT1198" s="354">
        <v>4.5199999999999996</v>
      </c>
      <c r="AU1198" s="354"/>
      <c r="AV1198" s="354">
        <v>-17.93</v>
      </c>
      <c r="AW1198" s="354">
        <v>12914.47</v>
      </c>
      <c r="AX1198" s="354">
        <v>6202.21</v>
      </c>
      <c r="AY1198" s="374">
        <v>-0.18426760099328049</v>
      </c>
      <c r="AZ1198" s="374">
        <v>0.55700148016428308</v>
      </c>
      <c r="BA1198" s="374">
        <v>-0.54960494587562969</v>
      </c>
      <c r="BB1198" s="374">
        <v>0.63863221192331632</v>
      </c>
      <c r="BC1198" s="374">
        <v>-0.54960494587562969</v>
      </c>
      <c r="BD1198" s="354">
        <v>5.21</v>
      </c>
      <c r="BE1198" s="374">
        <v>0</v>
      </c>
      <c r="BF1198" s="374">
        <v>7.3066547348801889E-3</v>
      </c>
      <c r="BG1198" s="354">
        <v>2.1</v>
      </c>
      <c r="BH1198" s="354"/>
      <c r="BI1198" s="354">
        <v>1.78</v>
      </c>
      <c r="BJ1198" s="354"/>
      <c r="BK1198" s="374">
        <v>-5.0564579873018413E-3</v>
      </c>
      <c r="BL1198" s="374">
        <v>-1.4943893272952081E-2</v>
      </c>
      <c r="BM1198" s="354">
        <v>0</v>
      </c>
      <c r="BN1198" s="354"/>
      <c r="BO1198" s="374">
        <v>1.0724673934765541</v>
      </c>
      <c r="BP1198" s="374">
        <v>0.11831075040821432</v>
      </c>
      <c r="BQ1198" s="374">
        <v>23.927218811727823</v>
      </c>
      <c r="BR1198" s="354">
        <v>6415.64</v>
      </c>
      <c r="BS1198" s="354">
        <v>6490.35</v>
      </c>
      <c r="BT1198" s="354">
        <v>4412.71</v>
      </c>
      <c r="BU1198" s="354">
        <v>18745.87</v>
      </c>
      <c r="BV1198" s="354">
        <v>308.20999999999998</v>
      </c>
      <c r="BW1198" s="354">
        <v>55.7</v>
      </c>
      <c r="BX1198" s="354">
        <v>1.41</v>
      </c>
      <c r="BY1198" s="354">
        <v>5.92</v>
      </c>
      <c r="BZ1198" s="354">
        <v>1.9986937787415411</v>
      </c>
      <c r="CA1198" s="354">
        <v>52.25</v>
      </c>
      <c r="CB1198" s="354">
        <v>0.60570696302691407</v>
      </c>
      <c r="CC1198" s="354">
        <v>14.099721731926085</v>
      </c>
      <c r="CD1198" s="354">
        <v>1.0900000000000001</v>
      </c>
      <c r="CE1198" s="354">
        <v>11.69</v>
      </c>
      <c r="CF1198" s="354">
        <v>21.68</v>
      </c>
      <c r="CG1198" s="354">
        <v>21.68</v>
      </c>
      <c r="CH1198" s="353" t="s">
        <v>100</v>
      </c>
      <c r="CI1198" s="355">
        <v>9759.5300000000007</v>
      </c>
    </row>
    <row r="1199" spans="1:87" ht="13.5" thickBot="1">
      <c r="A1199" s="353" t="s">
        <v>2618</v>
      </c>
      <c r="B1199" s="353" t="s">
        <v>2619</v>
      </c>
      <c r="C1199" s="353" t="s">
        <v>96</v>
      </c>
      <c r="D1199" s="353" t="s">
        <v>412</v>
      </c>
      <c r="E1199" s="353" t="s">
        <v>974</v>
      </c>
      <c r="F1199" s="353" t="s">
        <v>99</v>
      </c>
      <c r="G1199" s="353">
        <v>3</v>
      </c>
      <c r="H1199" s="353">
        <v>202203</v>
      </c>
      <c r="I1199" s="353">
        <v>20221110</v>
      </c>
      <c r="J1199" s="353">
        <v>20230202</v>
      </c>
      <c r="K1199" s="354">
        <v>7030.69</v>
      </c>
      <c r="L1199" s="354">
        <v>106.57</v>
      </c>
      <c r="M1199" s="354">
        <v>66</v>
      </c>
      <c r="N1199" s="354">
        <v>1.37</v>
      </c>
      <c r="O1199" s="354">
        <v>2.09</v>
      </c>
      <c r="P1199" s="354">
        <v>2.92</v>
      </c>
      <c r="Q1199" s="354">
        <v>0.7</v>
      </c>
      <c r="R1199" s="354">
        <v>6.7</v>
      </c>
      <c r="S1199" s="354">
        <v>9.3000000000000007</v>
      </c>
      <c r="T1199" s="354">
        <v>28.7</v>
      </c>
      <c r="U1199" s="354">
        <v>7.54</v>
      </c>
      <c r="V1199" s="354">
        <v>8.16</v>
      </c>
      <c r="W1199" s="354">
        <v>7.75</v>
      </c>
      <c r="X1199" s="354">
        <v>8.66</v>
      </c>
      <c r="Y1199" s="374">
        <f t="shared" si="40"/>
        <v>-5.024509803921573E-2</v>
      </c>
      <c r="Z1199" s="374">
        <f t="shared" si="41"/>
        <v>0.11741935483870969</v>
      </c>
      <c r="AA1199" s="354">
        <v>-4.46</v>
      </c>
      <c r="AB1199" s="354">
        <v>4.3099999999999996</v>
      </c>
      <c r="AC1199" s="354">
        <v>14.13</v>
      </c>
      <c r="AD1199" s="354">
        <v>13.75</v>
      </c>
      <c r="AE1199" s="354">
        <v>12.3</v>
      </c>
      <c r="AF1199" s="354">
        <v>3.19</v>
      </c>
      <c r="AG1199" s="354">
        <v>94.244117647058843</v>
      </c>
      <c r="AH1199" s="354">
        <v>7.5882352941176467</v>
      </c>
      <c r="AI1199" s="354">
        <v>3.7294117647058824</v>
      </c>
      <c r="AJ1199" s="354">
        <v>0.97352941176470598</v>
      </c>
      <c r="AK1199" s="354">
        <v>28.202839116719243</v>
      </c>
      <c r="AL1199" s="354">
        <v>8.73</v>
      </c>
      <c r="AM1199" s="354">
        <v>3.13</v>
      </c>
      <c r="AN1199" s="354">
        <v>1.1000000000000001</v>
      </c>
      <c r="AO1199" s="354">
        <v>1.3742377430327997</v>
      </c>
      <c r="AP1199" s="354">
        <v>9.3501857946703488</v>
      </c>
      <c r="AQ1199" s="354">
        <v>34.72768138801262</v>
      </c>
      <c r="AR1199" s="354">
        <v>133.03534743202417</v>
      </c>
      <c r="AS1199" s="354">
        <v>20.833823529411763</v>
      </c>
      <c r="AT1199" s="354">
        <v>34.020000000000003</v>
      </c>
      <c r="AU1199" s="354">
        <v>-2.4</v>
      </c>
      <c r="AV1199" s="354">
        <v>41.3</v>
      </c>
      <c r="AW1199" s="354">
        <v>6218.5</v>
      </c>
      <c r="AX1199" s="354">
        <v>6224.64</v>
      </c>
      <c r="AY1199" s="374">
        <v>-0.28556121952011426</v>
      </c>
      <c r="AZ1199" s="374">
        <v>-1.3151183970856102</v>
      </c>
      <c r="BA1199" s="374">
        <v>-1.1375394321766561</v>
      </c>
      <c r="BB1199" s="374">
        <v>-1.3254437869822486</v>
      </c>
      <c r="BC1199" s="374">
        <v>-1.1375394321766561</v>
      </c>
      <c r="BD1199" s="354">
        <v>21.97</v>
      </c>
      <c r="BE1199" s="374">
        <v>0.14088375796178343</v>
      </c>
      <c r="BF1199" s="374">
        <v>7.7734257306417601E-2</v>
      </c>
      <c r="BG1199" s="354">
        <v>14.07</v>
      </c>
      <c r="BH1199" s="354">
        <v>11.98</v>
      </c>
      <c r="BI1199" s="354">
        <v>7.34</v>
      </c>
      <c r="BJ1199" s="354">
        <v>6.89</v>
      </c>
      <c r="BK1199" s="374">
        <v>-0.73895899053627756</v>
      </c>
      <c r="BL1199" s="374">
        <v>-2.9241956121461785E-2</v>
      </c>
      <c r="BM1199" s="354">
        <v>2.82</v>
      </c>
      <c r="BN1199" s="354">
        <v>1.95</v>
      </c>
      <c r="BO1199" s="374">
        <v>0.37894186046511624</v>
      </c>
      <c r="BP1199" s="374">
        <v>7.2145230025838045E-2</v>
      </c>
      <c r="BQ1199" s="374">
        <v>9.2558415265706975E-3</v>
      </c>
      <c r="BR1199" s="354">
        <v>808.6</v>
      </c>
      <c r="BS1199" s="354">
        <v>1038.3</v>
      </c>
      <c r="BT1199" s="354">
        <v>853</v>
      </c>
      <c r="BU1199" s="354">
        <v>1478.1</v>
      </c>
      <c r="BV1199" s="354">
        <v>600.1</v>
      </c>
      <c r="BW1199" s="354">
        <v>595.54</v>
      </c>
      <c r="BX1199" s="354">
        <v>8.0500000000000007</v>
      </c>
      <c r="BY1199" s="354">
        <v>8.4700000000000006</v>
      </c>
      <c r="BZ1199" s="354">
        <v>14.62396694214876</v>
      </c>
      <c r="CA1199" s="354">
        <v>39.31</v>
      </c>
      <c r="CB1199" s="354">
        <v>0.66502316739931089</v>
      </c>
      <c r="CC1199" s="354">
        <v>1.7567682344197897</v>
      </c>
      <c r="CD1199" s="354">
        <v>0.65</v>
      </c>
      <c r="CE1199" s="354">
        <v>2.0099999999999998</v>
      </c>
      <c r="CF1199" s="354">
        <v>1.44</v>
      </c>
      <c r="CG1199" s="354">
        <v>1.23</v>
      </c>
      <c r="CH1199" s="353" t="s">
        <v>100</v>
      </c>
      <c r="CI1199" s="355">
        <v>2536</v>
      </c>
    </row>
    <row r="1200" spans="1:87" ht="13.5" thickBot="1">
      <c r="A1200" s="353" t="s">
        <v>2620</v>
      </c>
      <c r="B1200" s="353" t="s">
        <v>2620</v>
      </c>
      <c r="C1200" s="353" t="s">
        <v>96</v>
      </c>
      <c r="D1200" s="353" t="s">
        <v>123</v>
      </c>
      <c r="E1200" s="353" t="s">
        <v>231</v>
      </c>
      <c r="F1200" s="353" t="s">
        <v>105</v>
      </c>
      <c r="G1200" s="353">
        <v>12</v>
      </c>
      <c r="H1200" s="353">
        <v>202112</v>
      </c>
      <c r="I1200" s="353">
        <v>20221019</v>
      </c>
      <c r="J1200" s="353">
        <v>20230125</v>
      </c>
      <c r="K1200" s="354">
        <v>5701.77</v>
      </c>
      <c r="L1200" s="354">
        <v>125.65</v>
      </c>
      <c r="M1200" s="354">
        <v>45</v>
      </c>
      <c r="N1200" s="354">
        <v>0.47</v>
      </c>
      <c r="O1200" s="354">
        <v>0.33</v>
      </c>
      <c r="P1200" s="354">
        <v>1.08</v>
      </c>
      <c r="Q1200" s="354">
        <v>1.18</v>
      </c>
      <c r="R1200" s="354">
        <v>51.52</v>
      </c>
      <c r="S1200" s="354">
        <v>46.08</v>
      </c>
      <c r="T1200" s="354">
        <v>43.32</v>
      </c>
      <c r="U1200" s="354">
        <v>4.68</v>
      </c>
      <c r="V1200" s="354">
        <v>3.5</v>
      </c>
      <c r="W1200" s="354">
        <v>4.49</v>
      </c>
      <c r="X1200" s="354">
        <v>4.45</v>
      </c>
      <c r="Y1200" s="374">
        <f t="shared" si="40"/>
        <v>0.28285714285714292</v>
      </c>
      <c r="Z1200" s="374">
        <f t="shared" si="41"/>
        <v>-8.9086859688195519E-3</v>
      </c>
      <c r="AA1200" s="354">
        <v>23.35</v>
      </c>
      <c r="AB1200" s="354"/>
      <c r="AC1200" s="354">
        <v>26.85</v>
      </c>
      <c r="AD1200" s="354">
        <v>27.95</v>
      </c>
      <c r="AE1200" s="354">
        <v>28.24</v>
      </c>
      <c r="AF1200" s="354"/>
      <c r="AG1200" s="354">
        <v>36.693105149610368</v>
      </c>
      <c r="AH1200" s="354">
        <v>12.800449802174706</v>
      </c>
      <c r="AI1200" s="354">
        <v>8.5360425831177729</v>
      </c>
      <c r="AJ1200" s="354">
        <v>8.3655421017299272</v>
      </c>
      <c r="AK1200" s="354">
        <v>14.844115263740802</v>
      </c>
      <c r="AL1200" s="354">
        <v>30.82</v>
      </c>
      <c r="AM1200" s="354">
        <v>4.09</v>
      </c>
      <c r="AN1200" s="354">
        <v>3.43</v>
      </c>
      <c r="AO1200" s="354">
        <v>3.1387182534566196</v>
      </c>
      <c r="AP1200" s="354">
        <v>7.1424884002093743</v>
      </c>
      <c r="AQ1200" s="354">
        <v>13.492120943358721</v>
      </c>
      <c r="AR1200" s="354">
        <v>13.767107679162724</v>
      </c>
      <c r="AS1200" s="354">
        <v>69.979682521801067</v>
      </c>
      <c r="AT1200" s="354">
        <v>30.72</v>
      </c>
      <c r="AU1200" s="354">
        <v>11.69</v>
      </c>
      <c r="AV1200" s="354">
        <v>19.89</v>
      </c>
      <c r="AW1200" s="354">
        <v>1179.24</v>
      </c>
      <c r="AX1200" s="354">
        <v>1229.29</v>
      </c>
      <c r="AY1200" s="374">
        <v>0.19831240716872583</v>
      </c>
      <c r="AZ1200" s="374">
        <v>0.77829410978350133</v>
      </c>
      <c r="BA1200" s="374">
        <v>0</v>
      </c>
      <c r="BB1200" s="374">
        <v>0.77592075600199428</v>
      </c>
      <c r="BC1200" s="374">
        <v>0</v>
      </c>
      <c r="BD1200" s="354">
        <v>17.73</v>
      </c>
      <c r="BE1200" s="374">
        <v>0</v>
      </c>
      <c r="BF1200" s="374">
        <v>0.11161463942822721</v>
      </c>
      <c r="BG1200" s="354">
        <v>15.62</v>
      </c>
      <c r="BH1200" s="354">
        <v>10.65</v>
      </c>
      <c r="BI1200" s="354">
        <v>4.6100000000000003</v>
      </c>
      <c r="BJ1200" s="354">
        <v>3.44</v>
      </c>
      <c r="BK1200" s="374">
        <v>-1.9974183554924488E-2</v>
      </c>
      <c r="BL1200" s="374">
        <v>-4.6466626548136826E-3</v>
      </c>
      <c r="BM1200" s="354">
        <v>0.83</v>
      </c>
      <c r="BN1200" s="354">
        <v>1.08</v>
      </c>
      <c r="BO1200" s="374">
        <v>0.62732170541661425</v>
      </c>
      <c r="BP1200" s="374">
        <v>0.10102162261995665</v>
      </c>
      <c r="BQ1200" s="374">
        <v>6.6021167245915294E-2</v>
      </c>
      <c r="BR1200" s="354">
        <v>352</v>
      </c>
      <c r="BS1200" s="354">
        <v>359.39</v>
      </c>
      <c r="BT1200" s="354">
        <v>184.46</v>
      </c>
      <c r="BU1200" s="354">
        <v>199.68</v>
      </c>
      <c r="BV1200" s="354">
        <v>279.35000000000002</v>
      </c>
      <c r="BW1200" s="354">
        <v>77.83</v>
      </c>
      <c r="BX1200" s="354">
        <v>34.979999999999997</v>
      </c>
      <c r="BY1200" s="354">
        <v>12.86</v>
      </c>
      <c r="BZ1200" s="354">
        <v>43.040125000000003</v>
      </c>
      <c r="CA1200" s="354">
        <v>3.46</v>
      </c>
      <c r="CB1200" s="354">
        <v>0.73252444276445239</v>
      </c>
      <c r="CC1200" s="354">
        <v>-0.7157217009110266</v>
      </c>
      <c r="CD1200" s="354">
        <v>0.04</v>
      </c>
      <c r="CE1200" s="354">
        <v>0.56000000000000005</v>
      </c>
      <c r="CF1200" s="354">
        <v>0.41</v>
      </c>
      <c r="CG1200" s="354">
        <v>0.03</v>
      </c>
      <c r="CH1200" s="353" t="s">
        <v>100</v>
      </c>
      <c r="CI1200" s="355">
        <v>1229.3599999999999</v>
      </c>
    </row>
    <row r="1201" spans="1:87" ht="13.5" thickBot="1">
      <c r="A1201" s="353" t="s">
        <v>2621</v>
      </c>
      <c r="B1201" s="353" t="s">
        <v>2622</v>
      </c>
      <c r="C1201" s="353" t="s">
        <v>96</v>
      </c>
      <c r="D1201" s="353" t="s">
        <v>412</v>
      </c>
      <c r="E1201" s="353" t="s">
        <v>413</v>
      </c>
      <c r="F1201" s="353" t="s">
        <v>105</v>
      </c>
      <c r="G1201" s="353">
        <v>12</v>
      </c>
      <c r="H1201" s="353">
        <v>202112</v>
      </c>
      <c r="I1201" s="353">
        <v>20221116</v>
      </c>
      <c r="J1201" s="353">
        <v>20230310</v>
      </c>
      <c r="K1201" s="354">
        <v>3805.62</v>
      </c>
      <c r="L1201" s="354">
        <v>2.4500000000000002</v>
      </c>
      <c r="M1201" s="354">
        <v>1553</v>
      </c>
      <c r="N1201" s="354">
        <v>0.51</v>
      </c>
      <c r="O1201" s="354"/>
      <c r="P1201" s="354"/>
      <c r="Q1201" s="354"/>
      <c r="R1201" s="354"/>
      <c r="S1201" s="354"/>
      <c r="T1201" s="354"/>
      <c r="U1201" s="354">
        <v>0.24</v>
      </c>
      <c r="V1201" s="354">
        <v>0.23</v>
      </c>
      <c r="W1201" s="354"/>
      <c r="X1201" s="354"/>
      <c r="Y1201" s="374">
        <f t="shared" si="40"/>
        <v>-1</v>
      </c>
      <c r="Z1201" s="374" t="e">
        <f t="shared" si="41"/>
        <v>#DIV/0!</v>
      </c>
      <c r="AA1201" s="354"/>
      <c r="AB1201" s="354"/>
      <c r="AC1201" s="354">
        <v>10.210000000000001</v>
      </c>
      <c r="AD1201" s="354"/>
      <c r="AE1201" s="354"/>
      <c r="AF1201" s="354"/>
      <c r="AG1201" s="354">
        <v>5.2139343952891393</v>
      </c>
      <c r="AH1201" s="354">
        <v>1.6353056832082364</v>
      </c>
      <c r="AI1201" s="354">
        <v>0.908232860363412</v>
      </c>
      <c r="AJ1201" s="354">
        <v>0.908232860363412</v>
      </c>
      <c r="AK1201" s="354">
        <v>18.101635293642257</v>
      </c>
      <c r="AL1201" s="354">
        <v>11.71</v>
      </c>
      <c r="AM1201" s="354">
        <v>1.74</v>
      </c>
      <c r="AN1201" s="354">
        <v>3.63</v>
      </c>
      <c r="AO1201" s="354">
        <v>0.37908527368806871</v>
      </c>
      <c r="AP1201" s="354">
        <v>0.93155769066025718</v>
      </c>
      <c r="AQ1201" s="354">
        <v>2.1762323667070902</v>
      </c>
      <c r="AR1201" s="354">
        <v>2.1762323667070902</v>
      </c>
      <c r="AS1201" s="354">
        <v>10.96044345335565</v>
      </c>
      <c r="AT1201" s="354">
        <v>1.41</v>
      </c>
      <c r="AU1201" s="354"/>
      <c r="AV1201" s="354">
        <v>128.41</v>
      </c>
      <c r="AW1201" s="354">
        <v>1337.13</v>
      </c>
      <c r="AX1201" s="354"/>
      <c r="AY1201" s="374">
        <v>1.2307906983563159</v>
      </c>
      <c r="AZ1201" s="374">
        <v>16.805598707270043</v>
      </c>
      <c r="BA1201" s="374">
        <v>173.81975815651381</v>
      </c>
      <c r="BB1201" s="374">
        <v>18.521735439983509</v>
      </c>
      <c r="BC1201" s="374">
        <v>173.81975815651381</v>
      </c>
      <c r="BD1201" s="354">
        <v>15.23</v>
      </c>
      <c r="BE1201" s="374">
        <v>0.1329279502318079</v>
      </c>
      <c r="BF1201" s="374">
        <v>0.12766308399028586</v>
      </c>
      <c r="BG1201" s="354">
        <v>15.15</v>
      </c>
      <c r="BH1201" s="354"/>
      <c r="BI1201" s="354">
        <v>13.02</v>
      </c>
      <c r="BJ1201" s="354"/>
      <c r="BK1201" s="374">
        <v>0</v>
      </c>
      <c r="BL1201" s="374">
        <v>0</v>
      </c>
      <c r="BM1201" s="354">
        <v>0</v>
      </c>
      <c r="BN1201" s="354"/>
      <c r="BO1201" s="374">
        <v>0</v>
      </c>
      <c r="BP1201" s="374">
        <v>9.9468123427404076E-2</v>
      </c>
      <c r="BQ1201" s="374">
        <v>0.36184576110096101</v>
      </c>
      <c r="BR1201" s="354">
        <v>417.34</v>
      </c>
      <c r="BS1201" s="354">
        <v>424.5</v>
      </c>
      <c r="BT1201" s="354">
        <v>324.88</v>
      </c>
      <c r="BU1201" s="354">
        <v>16.36</v>
      </c>
      <c r="BV1201" s="354">
        <v>317.72000000000003</v>
      </c>
      <c r="BW1201" s="354">
        <v>1718.47</v>
      </c>
      <c r="BX1201" s="354">
        <v>31.28</v>
      </c>
      <c r="BY1201" s="354">
        <v>31.28</v>
      </c>
      <c r="BZ1201" s="354">
        <v>16.410603273280895</v>
      </c>
      <c r="CA1201" s="354">
        <v>0.24</v>
      </c>
      <c r="CB1201" s="354">
        <v>8.3696094980513475E-2</v>
      </c>
      <c r="CC1201" s="354">
        <v>-0.25143211194380294</v>
      </c>
      <c r="CD1201" s="354">
        <v>0</v>
      </c>
      <c r="CE1201" s="354">
        <v>10.76</v>
      </c>
      <c r="CF1201" s="354">
        <v>4.88</v>
      </c>
      <c r="CG1201" s="354">
        <v>4.87</v>
      </c>
      <c r="CH1201" s="353" t="s">
        <v>100</v>
      </c>
      <c r="CI1201" s="355">
        <v>2121.39</v>
      </c>
    </row>
    <row r="1202" spans="1:87" ht="13.5" thickBot="1">
      <c r="A1202" s="353" t="s">
        <v>2623</v>
      </c>
      <c r="B1202" s="353" t="s">
        <v>2624</v>
      </c>
      <c r="C1202" s="353" t="s">
        <v>108</v>
      </c>
      <c r="D1202" s="353" t="s">
        <v>97</v>
      </c>
      <c r="E1202" s="353" t="s">
        <v>290</v>
      </c>
      <c r="F1202" s="353" t="s">
        <v>105</v>
      </c>
      <c r="G1202" s="353">
        <v>12</v>
      </c>
      <c r="H1202" s="353">
        <v>202112</v>
      </c>
      <c r="I1202" s="353">
        <v>20221031</v>
      </c>
      <c r="J1202" s="353">
        <v>20230206</v>
      </c>
      <c r="K1202" s="354">
        <v>4008</v>
      </c>
      <c r="L1202" s="354">
        <v>37.29</v>
      </c>
      <c r="M1202" s="354">
        <v>107</v>
      </c>
      <c r="N1202" s="354">
        <v>1.23</v>
      </c>
      <c r="O1202" s="354">
        <v>0.41</v>
      </c>
      <c r="P1202" s="354">
        <v>0.47</v>
      </c>
      <c r="Q1202" s="354">
        <v>0.43</v>
      </c>
      <c r="R1202" s="354">
        <v>12.2</v>
      </c>
      <c r="S1202" s="354">
        <v>7.5</v>
      </c>
      <c r="T1202" s="354">
        <v>7.63</v>
      </c>
      <c r="U1202" s="354">
        <v>1.46</v>
      </c>
      <c r="V1202" s="354">
        <v>1.35</v>
      </c>
      <c r="W1202" s="354">
        <v>1.75</v>
      </c>
      <c r="X1202" s="354">
        <v>1.73</v>
      </c>
      <c r="Y1202" s="374">
        <f t="shared" si="40"/>
        <v>0.29629629629629628</v>
      </c>
      <c r="Z1202" s="374">
        <f t="shared" si="41"/>
        <v>-1.1428571428571455E-2</v>
      </c>
      <c r="AA1202" s="354">
        <v>-7.63</v>
      </c>
      <c r="AB1202" s="354"/>
      <c r="AC1202" s="354">
        <v>22.33</v>
      </c>
      <c r="AD1202" s="354">
        <v>21.31</v>
      </c>
      <c r="AE1202" s="354">
        <v>21.56</v>
      </c>
      <c r="AF1202" s="354"/>
      <c r="AG1202" s="354">
        <v>3.8575494689364178</v>
      </c>
      <c r="AH1202" s="354">
        <v>-0.219645715117125</v>
      </c>
      <c r="AI1202" s="354">
        <v>2.2849556234540955</v>
      </c>
      <c r="AJ1202" s="354">
        <v>2.085670376836898</v>
      </c>
      <c r="AK1202" s="354">
        <v>16.258521442898534</v>
      </c>
      <c r="AL1202" s="354">
        <v>22.52</v>
      </c>
      <c r="AM1202" s="354">
        <v>5.34</v>
      </c>
      <c r="AN1202" s="354">
        <v>9.4499999999999993</v>
      </c>
      <c r="AO1202" s="354">
        <v>9.4049560709747837</v>
      </c>
      <c r="AP1202" s="354">
        <v>118.71126517495834</v>
      </c>
      <c r="AQ1202" s="354">
        <v>15.877806520424082</v>
      </c>
      <c r="AR1202" s="354">
        <v>17.394926686344867</v>
      </c>
      <c r="AS1202" s="354">
        <v>2.4084097191910372</v>
      </c>
      <c r="AT1202" s="354">
        <v>6.98</v>
      </c>
      <c r="AU1202" s="354">
        <v>-0.6</v>
      </c>
      <c r="AV1202" s="354">
        <v>35.25</v>
      </c>
      <c r="AW1202" s="354">
        <v>328.3</v>
      </c>
      <c r="AX1202" s="354">
        <v>568.39</v>
      </c>
      <c r="AY1202" s="374">
        <v>0.35245337738468446</v>
      </c>
      <c r="AZ1202" s="374">
        <v>1.4204178036643813</v>
      </c>
      <c r="BA1202" s="374">
        <v>1.5187471959322325</v>
      </c>
      <c r="BB1202" s="374">
        <v>1.4358974358974359</v>
      </c>
      <c r="BC1202" s="374">
        <v>1.5187471959322325</v>
      </c>
      <c r="BD1202" s="354">
        <v>20.239999999999998</v>
      </c>
      <c r="BE1202" s="374">
        <v>8.1834335141474854E-2</v>
      </c>
      <c r="BF1202" s="374">
        <v>-2.6420914460730693E-2</v>
      </c>
      <c r="BG1202" s="354">
        <v>20.239999999999998</v>
      </c>
      <c r="BH1202" s="354">
        <v>6.07</v>
      </c>
      <c r="BI1202" s="354">
        <v>15.01</v>
      </c>
      <c r="BJ1202" s="354">
        <v>4.9000000000000004</v>
      </c>
      <c r="BK1202" s="374">
        <v>-8.7216243751790892E-2</v>
      </c>
      <c r="BL1202" s="374">
        <v>-5.1661099416086959E-2</v>
      </c>
      <c r="BM1202" s="354">
        <v>0</v>
      </c>
      <c r="BN1202" s="354">
        <v>0</v>
      </c>
      <c r="BO1202" s="374">
        <v>0</v>
      </c>
      <c r="BP1202" s="374">
        <v>-5.9124014836372816E-3</v>
      </c>
      <c r="BQ1202" s="374">
        <v>5.6141867478785946E-2</v>
      </c>
      <c r="BR1202" s="354">
        <v>33.99</v>
      </c>
      <c r="BS1202" s="354">
        <v>78.27</v>
      </c>
      <c r="BT1202" s="354">
        <v>181.06</v>
      </c>
      <c r="BU1202" s="354" t="s">
        <v>100</v>
      </c>
      <c r="BV1202" s="354">
        <v>18.329999999999998</v>
      </c>
      <c r="BW1202" s="354">
        <v>145.30000000000001</v>
      </c>
      <c r="BX1202" s="354">
        <v>-5.69</v>
      </c>
      <c r="BY1202" s="354">
        <v>38.700000000000003</v>
      </c>
      <c r="BZ1202" s="354">
        <v>16.906711897261932</v>
      </c>
      <c r="CA1202" s="354">
        <v>0</v>
      </c>
      <c r="CB1202" s="354">
        <v>0.22617062378232011</v>
      </c>
      <c r="CC1202" s="354">
        <v>-2.8464353725303497</v>
      </c>
      <c r="CD1202" s="354">
        <v>0</v>
      </c>
      <c r="CE1202" s="354">
        <v>4.07</v>
      </c>
      <c r="CF1202" s="354">
        <v>2.5299999999999998</v>
      </c>
      <c r="CG1202" s="354">
        <v>1.86</v>
      </c>
      <c r="CH1202" s="353" t="s">
        <v>100</v>
      </c>
      <c r="CI1202" s="353">
        <v>862.4</v>
      </c>
    </row>
    <row r="1203" spans="1:87" ht="13.5" thickBot="1">
      <c r="A1203" s="353" t="s">
        <v>2625</v>
      </c>
      <c r="B1203" s="353" t="s">
        <v>2626</v>
      </c>
      <c r="C1203" s="353" t="s">
        <v>96</v>
      </c>
      <c r="D1203" s="353" t="s">
        <v>129</v>
      </c>
      <c r="E1203" s="353" t="s">
        <v>156</v>
      </c>
      <c r="F1203" s="353" t="s">
        <v>99</v>
      </c>
      <c r="G1203" s="353">
        <v>6</v>
      </c>
      <c r="H1203" s="353">
        <v>202206</v>
      </c>
      <c r="I1203" s="353">
        <v>20221027</v>
      </c>
      <c r="J1203" s="353">
        <v>20230126</v>
      </c>
      <c r="K1203" s="354">
        <v>31499.84</v>
      </c>
      <c r="L1203" s="354">
        <v>215.04</v>
      </c>
      <c r="M1203" s="354">
        <v>146</v>
      </c>
      <c r="N1203" s="354">
        <v>0.47</v>
      </c>
      <c r="O1203" s="354">
        <v>1.51</v>
      </c>
      <c r="P1203" s="354">
        <v>1.6</v>
      </c>
      <c r="Q1203" s="354">
        <v>1.63</v>
      </c>
      <c r="R1203" s="354">
        <v>0</v>
      </c>
      <c r="S1203" s="354">
        <v>0.68</v>
      </c>
      <c r="T1203" s="354">
        <v>-1.91</v>
      </c>
      <c r="U1203" s="354">
        <v>5.79</v>
      </c>
      <c r="V1203" s="354">
        <v>5.75</v>
      </c>
      <c r="W1203" s="354">
        <v>6.49</v>
      </c>
      <c r="X1203" s="354">
        <v>7.3</v>
      </c>
      <c r="Y1203" s="374">
        <f t="shared" si="40"/>
        <v>0.1286956521739131</v>
      </c>
      <c r="Z1203" s="374">
        <f t="shared" si="41"/>
        <v>0.1248073959938365</v>
      </c>
      <c r="AA1203" s="354">
        <v>15.06</v>
      </c>
      <c r="AB1203" s="354">
        <v>23.98</v>
      </c>
      <c r="AC1203" s="354">
        <v>37.14</v>
      </c>
      <c r="AD1203" s="354">
        <v>33.159999999999997</v>
      </c>
      <c r="AE1203" s="354">
        <v>29.45</v>
      </c>
      <c r="AF1203" s="354">
        <v>1.38</v>
      </c>
      <c r="AG1203" s="354">
        <v>18.323592670730871</v>
      </c>
      <c r="AH1203" s="354">
        <v>3.9457118843756422</v>
      </c>
      <c r="AI1203" s="354">
        <v>2.8553233920131516</v>
      </c>
      <c r="AJ1203" s="354">
        <v>2.0040866223713953</v>
      </c>
      <c r="AK1203" s="354">
        <v>73.490799881708625</v>
      </c>
      <c r="AL1203" s="354">
        <v>30.11</v>
      </c>
      <c r="AM1203" s="354">
        <v>9.18</v>
      </c>
      <c r="AN1203" s="354">
        <v>8.69</v>
      </c>
      <c r="AO1203" s="354">
        <v>11.452173128785136</v>
      </c>
      <c r="AP1203" s="354">
        <v>36.591437780842753</v>
      </c>
      <c r="AQ1203" s="354">
        <v>73.492535449232179</v>
      </c>
      <c r="AR1203" s="354">
        <v>104.70852570147048</v>
      </c>
      <c r="AS1203" s="354">
        <v>1.4190218508116994E-3</v>
      </c>
      <c r="AT1203" s="354">
        <v>23.43</v>
      </c>
      <c r="AU1203" s="354">
        <v>11.37</v>
      </c>
      <c r="AV1203" s="354">
        <v>11.93</v>
      </c>
      <c r="AW1203" s="354">
        <v>3578.13</v>
      </c>
      <c r="AX1203" s="354">
        <v>3957.2</v>
      </c>
      <c r="AY1203" s="374">
        <v>8.1099406732401916E-2</v>
      </c>
      <c r="AZ1203" s="374">
        <v>-0.23673018334368173</v>
      </c>
      <c r="BA1203" s="374">
        <v>0.11612172531893056</v>
      </c>
      <c r="BB1203" s="374">
        <v>-0.24129930394431548</v>
      </c>
      <c r="BC1203" s="374">
        <v>0.11612172531893056</v>
      </c>
      <c r="BD1203" s="354">
        <v>25.75</v>
      </c>
      <c r="BE1203" s="374">
        <v>164.69677680733645</v>
      </c>
      <c r="BF1203" s="374">
        <v>119.02992245540726</v>
      </c>
      <c r="BG1203" s="354">
        <v>21.13</v>
      </c>
      <c r="BH1203" s="354">
        <v>19.850000000000001</v>
      </c>
      <c r="BI1203" s="354">
        <v>17.09</v>
      </c>
      <c r="BJ1203" s="354">
        <v>15.7</v>
      </c>
      <c r="BK1203" s="374">
        <v>-0.2981227177358674</v>
      </c>
      <c r="BL1203" s="374">
        <v>-4.6455778893266735E-2</v>
      </c>
      <c r="BM1203" s="354">
        <v>0.82</v>
      </c>
      <c r="BN1203" s="354">
        <v>1.04</v>
      </c>
      <c r="BO1203" s="374">
        <v>0.43591626819254381</v>
      </c>
      <c r="BP1203" s="374">
        <v>1.880343063465327E-2</v>
      </c>
      <c r="BQ1203" s="374">
        <v>9.5505462369967365E-3</v>
      </c>
      <c r="BR1203" s="354">
        <v>982.79</v>
      </c>
      <c r="BS1203" s="354">
        <v>1176.6400000000001</v>
      </c>
      <c r="BT1203" s="354">
        <v>1044.6099999999999</v>
      </c>
      <c r="BU1203" s="354">
        <v>765.33</v>
      </c>
      <c r="BV1203" s="354">
        <v>779.44</v>
      </c>
      <c r="BW1203" s="354">
        <v>64.260000000000005</v>
      </c>
      <c r="BX1203" s="354">
        <v>21.7</v>
      </c>
      <c r="BY1203" s="354">
        <v>23.48</v>
      </c>
      <c r="BZ1203" s="354">
        <v>-67.169022428753792</v>
      </c>
      <c r="CA1203" s="354">
        <v>18.62</v>
      </c>
      <c r="CB1203" s="354">
        <v>0.33696818578635496</v>
      </c>
      <c r="CC1203" s="354">
        <v>8.6412736564360504E-4</v>
      </c>
      <c r="CD1203" s="354">
        <v>0.23</v>
      </c>
      <c r="CE1203" s="354">
        <v>2.94</v>
      </c>
      <c r="CF1203" s="354">
        <v>1.72</v>
      </c>
      <c r="CG1203" s="354">
        <v>0.89</v>
      </c>
      <c r="CH1203" s="353" t="s">
        <v>100</v>
      </c>
      <c r="CI1203" s="355">
        <v>3360.75</v>
      </c>
    </row>
    <row r="1204" spans="1:87" ht="13.5" thickBot="1">
      <c r="A1204" s="353" t="s">
        <v>2627</v>
      </c>
      <c r="B1204" s="353" t="s">
        <v>2628</v>
      </c>
      <c r="C1204" s="353" t="s">
        <v>96</v>
      </c>
      <c r="D1204" s="353" t="s">
        <v>147</v>
      </c>
      <c r="E1204" s="353" t="s">
        <v>505</v>
      </c>
      <c r="F1204" s="353" t="s">
        <v>99</v>
      </c>
      <c r="G1204" s="353">
        <v>12</v>
      </c>
      <c r="H1204" s="353">
        <v>202112</v>
      </c>
      <c r="I1204" s="353">
        <v>20221115</v>
      </c>
      <c r="J1204" s="353">
        <v>20230213</v>
      </c>
      <c r="K1204" s="354">
        <v>8610.74</v>
      </c>
      <c r="L1204" s="354">
        <v>143.22999999999999</v>
      </c>
      <c r="M1204" s="354">
        <v>60</v>
      </c>
      <c r="N1204" s="354">
        <v>1.17</v>
      </c>
      <c r="O1204" s="354">
        <v>3.32</v>
      </c>
      <c r="P1204" s="354">
        <v>2.44</v>
      </c>
      <c r="Q1204" s="354">
        <v>3.57</v>
      </c>
      <c r="R1204" s="354">
        <v>-14.46</v>
      </c>
      <c r="S1204" s="354">
        <v>0</v>
      </c>
      <c r="T1204" s="354">
        <v>-2.06</v>
      </c>
      <c r="U1204" s="354">
        <v>12.22</v>
      </c>
      <c r="V1204" s="354">
        <v>11.94</v>
      </c>
      <c r="W1204" s="354">
        <v>12.68</v>
      </c>
      <c r="X1204" s="354">
        <v>13.72</v>
      </c>
      <c r="Y1204" s="374">
        <f t="shared" si="40"/>
        <v>6.1976549413735427E-2</v>
      </c>
      <c r="Z1204" s="374">
        <f t="shared" si="41"/>
        <v>8.2018927444795109E-2</v>
      </c>
      <c r="AA1204" s="354">
        <v>19.32</v>
      </c>
      <c r="AB1204" s="354">
        <v>12.55</v>
      </c>
      <c r="AC1204" s="354">
        <v>11.72</v>
      </c>
      <c r="AD1204" s="354">
        <v>11.3</v>
      </c>
      <c r="AE1204" s="354">
        <v>10.44</v>
      </c>
      <c r="AF1204" s="354">
        <v>0.9</v>
      </c>
      <c r="AG1204" s="354">
        <v>184.46958519974024</v>
      </c>
      <c r="AH1204" s="354">
        <v>7.9403859923734039</v>
      </c>
      <c r="AI1204" s="354">
        <v>11.163805305313639</v>
      </c>
      <c r="AJ1204" s="354">
        <v>3.9652473648277353</v>
      </c>
      <c r="AK1204" s="354">
        <v>12.554858864592346</v>
      </c>
      <c r="AL1204" s="354">
        <v>8.6199999999999992</v>
      </c>
      <c r="AM1204" s="354">
        <v>3.17</v>
      </c>
      <c r="AN1204" s="354">
        <v>0.78</v>
      </c>
      <c r="AO1204" s="354">
        <v>1.0697194282842171</v>
      </c>
      <c r="AP1204" s="354">
        <v>12.519902421192649</v>
      </c>
      <c r="AQ1204" s="354">
        <v>17.675935204796993</v>
      </c>
      <c r="AR1204" s="354">
        <v>49.76504138582677</v>
      </c>
      <c r="AS1204" s="354">
        <v>3.1839208698982566</v>
      </c>
      <c r="AT1204" s="354">
        <v>45.18</v>
      </c>
      <c r="AU1204" s="354">
        <v>4.25</v>
      </c>
      <c r="AV1204" s="354">
        <v>8.82</v>
      </c>
      <c r="AW1204" s="354">
        <v>10997.99</v>
      </c>
      <c r="AX1204" s="354">
        <v>11111.06</v>
      </c>
      <c r="AY1204" s="374">
        <v>4.0922636443721357E-2</v>
      </c>
      <c r="AZ1204" s="374">
        <v>1.2579688475567678E-2</v>
      </c>
      <c r="BA1204" s="374">
        <v>0.10739685164948758</v>
      </c>
      <c r="BB1204" s="374">
        <v>4.3668122270742335E-2</v>
      </c>
      <c r="BC1204" s="374">
        <v>0.10739685164948758</v>
      </c>
      <c r="BD1204" s="354">
        <v>25.97</v>
      </c>
      <c r="BE1204" s="374">
        <v>0.10384115955652548</v>
      </c>
      <c r="BF1204" s="374">
        <v>4.1441610873108423E-2</v>
      </c>
      <c r="BG1204" s="354">
        <v>18.579999999999998</v>
      </c>
      <c r="BH1204" s="354">
        <v>13.16</v>
      </c>
      <c r="BI1204" s="354">
        <v>6.19</v>
      </c>
      <c r="BJ1204" s="354">
        <v>5.59</v>
      </c>
      <c r="BK1204" s="374">
        <v>-0.64481220727305266</v>
      </c>
      <c r="BL1204" s="374">
        <v>-3.902300714067005E-2</v>
      </c>
      <c r="BM1204" s="354">
        <v>4.1900000000000004</v>
      </c>
      <c r="BN1204" s="354">
        <v>0.91</v>
      </c>
      <c r="BO1204" s="374">
        <v>0.75563077232805698</v>
      </c>
      <c r="BP1204" s="374">
        <v>5.6652297320015726E-2</v>
      </c>
      <c r="BQ1204" s="374">
        <v>2.829086304814309E-2</v>
      </c>
      <c r="BR1204" s="354">
        <v>843.72</v>
      </c>
      <c r="BS1204" s="354">
        <v>1103.6500000000001</v>
      </c>
      <c r="BT1204" s="354">
        <v>1035.57</v>
      </c>
      <c r="BU1204" s="354">
        <v>1034.32</v>
      </c>
      <c r="BV1204" s="354">
        <v>616.11</v>
      </c>
      <c r="BW1204" s="354">
        <v>24.97</v>
      </c>
      <c r="BX1204" s="354">
        <v>4.3</v>
      </c>
      <c r="BY1204" s="354">
        <v>6.77</v>
      </c>
      <c r="BZ1204" s="354">
        <v>15.49781347612673</v>
      </c>
      <c r="CA1204" s="354">
        <v>30.43</v>
      </c>
      <c r="CB1204" s="354">
        <v>0.77612452078493721</v>
      </c>
      <c r="CC1204" s="354">
        <v>3.627269240806029</v>
      </c>
      <c r="CD1204" s="354">
        <v>0.44</v>
      </c>
      <c r="CE1204" s="354">
        <v>1.1299999999999999</v>
      </c>
      <c r="CF1204" s="354">
        <v>0.31</v>
      </c>
      <c r="CG1204" s="354">
        <v>0.16</v>
      </c>
      <c r="CH1204" s="353" t="s">
        <v>100</v>
      </c>
      <c r="CI1204" s="355">
        <v>3128.29</v>
      </c>
    </row>
    <row r="1205" spans="1:87" ht="13.5" thickBot="1">
      <c r="A1205" s="353" t="s">
        <v>2629</v>
      </c>
      <c r="B1205" s="353" t="s">
        <v>2630</v>
      </c>
      <c r="C1205" s="353" t="s">
        <v>96</v>
      </c>
      <c r="D1205" s="353" t="s">
        <v>129</v>
      </c>
      <c r="E1205" s="353" t="s">
        <v>156</v>
      </c>
      <c r="F1205" s="353" t="s">
        <v>105</v>
      </c>
      <c r="G1205" s="353">
        <v>9</v>
      </c>
      <c r="H1205" s="353">
        <v>202209</v>
      </c>
      <c r="I1205" s="353">
        <v>20221117</v>
      </c>
      <c r="J1205" s="353">
        <v>20230202</v>
      </c>
      <c r="K1205" s="354">
        <v>3380.56</v>
      </c>
      <c r="L1205" s="354">
        <v>24.97</v>
      </c>
      <c r="M1205" s="354">
        <v>135</v>
      </c>
      <c r="N1205" s="354">
        <v>0.9</v>
      </c>
      <c r="O1205" s="354">
        <v>0.28999999999999998</v>
      </c>
      <c r="P1205" s="354">
        <v>0.28000000000000003</v>
      </c>
      <c r="Q1205" s="354">
        <v>0.24</v>
      </c>
      <c r="R1205" s="354">
        <v>6.9</v>
      </c>
      <c r="S1205" s="354">
        <v>3.33</v>
      </c>
      <c r="T1205" s="354">
        <v>15.67</v>
      </c>
      <c r="U1205" s="354">
        <v>1.1000000000000001</v>
      </c>
      <c r="V1205" s="354">
        <v>1.1200000000000001</v>
      </c>
      <c r="W1205" s="354">
        <v>1.23</v>
      </c>
      <c r="X1205" s="354">
        <v>1.45</v>
      </c>
      <c r="Y1205" s="374">
        <f t="shared" si="40"/>
        <v>9.8214285714285587E-2</v>
      </c>
      <c r="Z1205" s="374">
        <f t="shared" si="41"/>
        <v>0.17886178861788626</v>
      </c>
      <c r="AA1205" s="354"/>
      <c r="AB1205" s="354">
        <v>9.07</v>
      </c>
      <c r="AC1205" s="354">
        <v>22.7</v>
      </c>
      <c r="AD1205" s="354">
        <v>20.25</v>
      </c>
      <c r="AE1205" s="354">
        <v>17.25</v>
      </c>
      <c r="AF1205" s="354">
        <v>2.23</v>
      </c>
      <c r="AG1205" s="354">
        <v>10.106853352984524</v>
      </c>
      <c r="AH1205" s="354">
        <v>0.606484893146647</v>
      </c>
      <c r="AI1205" s="354">
        <v>0.15475313190862197</v>
      </c>
      <c r="AJ1205" s="354">
        <v>0.1414885777450258</v>
      </c>
      <c r="AK1205" s="354">
        <v>158.96285714285713</v>
      </c>
      <c r="AL1205" s="354">
        <v>25.95</v>
      </c>
      <c r="AM1205" s="354"/>
      <c r="AN1205" s="354">
        <v>2.46</v>
      </c>
      <c r="AO1205" s="354">
        <v>3.0856142909223476</v>
      </c>
      <c r="AP1205" s="354">
        <v>23.201315789473689</v>
      </c>
      <c r="AQ1205" s="354">
        <v>201.52</v>
      </c>
      <c r="AR1205" s="354">
        <v>220.41249999999999</v>
      </c>
      <c r="AS1205" s="354">
        <v>0.26381724392041267</v>
      </c>
      <c r="AT1205" s="354">
        <v>-2.78</v>
      </c>
      <c r="AU1205" s="354">
        <v>18.09</v>
      </c>
      <c r="AV1205" s="354">
        <v>9.98</v>
      </c>
      <c r="AW1205" s="354">
        <v>1371.5</v>
      </c>
      <c r="AX1205" s="354">
        <v>1583.16</v>
      </c>
      <c r="AY1205" s="374">
        <v>0.26186380653647678</v>
      </c>
      <c r="AZ1205" s="374">
        <v>0.17446808510638298</v>
      </c>
      <c r="BA1205" s="374">
        <v>2.4390243902439025E-2</v>
      </c>
      <c r="BB1205" s="374">
        <v>0.16666666666666663</v>
      </c>
      <c r="BC1205" s="374">
        <v>2.4390243902439025E-2</v>
      </c>
      <c r="BD1205" s="354">
        <v>-10.73</v>
      </c>
      <c r="BE1205" s="374">
        <v>0.37679616817456096</v>
      </c>
      <c r="BF1205" s="374">
        <v>0.16332605675729311</v>
      </c>
      <c r="BG1205" s="354">
        <v>21.43</v>
      </c>
      <c r="BH1205" s="354">
        <v>20.92</v>
      </c>
      <c r="BI1205" s="354">
        <v>16.11</v>
      </c>
      <c r="BJ1205" s="354">
        <v>15.93</v>
      </c>
      <c r="BK1205" s="374">
        <v>-8.5714285714285715E-2</v>
      </c>
      <c r="BL1205" s="374">
        <v>-1.3124316441851986E-3</v>
      </c>
      <c r="BM1205" s="354">
        <v>0</v>
      </c>
      <c r="BN1205" s="354">
        <v>0</v>
      </c>
      <c r="BO1205" s="374">
        <v>0</v>
      </c>
      <c r="BP1205" s="374">
        <v>2.465385744498565E-2</v>
      </c>
      <c r="BQ1205" s="374">
        <v>5.751568201017309E-3</v>
      </c>
      <c r="BR1205" s="354">
        <v>194.8</v>
      </c>
      <c r="BS1205" s="354">
        <v>216.1</v>
      </c>
      <c r="BT1205" s="354">
        <v>130.19999999999999</v>
      </c>
      <c r="BU1205" s="354">
        <v>929.5</v>
      </c>
      <c r="BV1205" s="354">
        <v>82.3</v>
      </c>
      <c r="BW1205" s="354">
        <v>198.19</v>
      </c>
      <c r="BX1205" s="354">
        <v>6</v>
      </c>
      <c r="BY1205" s="354">
        <v>7.87</v>
      </c>
      <c r="BZ1205" s="354">
        <v>4.3170731707317076</v>
      </c>
      <c r="CA1205" s="354"/>
      <c r="CB1205" s="354">
        <v>1.5319570135746607</v>
      </c>
      <c r="CC1205" s="354">
        <v>4.8996710526315788</v>
      </c>
      <c r="CD1205" s="354">
        <v>-2.4700000000000002</v>
      </c>
      <c r="CE1205" s="354">
        <v>2.94</v>
      </c>
      <c r="CF1205" s="354">
        <v>1.54</v>
      </c>
      <c r="CG1205" s="354">
        <v>0.34</v>
      </c>
      <c r="CH1205" s="353" t="s">
        <v>100</v>
      </c>
      <c r="CI1205" s="353">
        <v>-376.2</v>
      </c>
    </row>
    <row r="1206" spans="1:87" ht="13.5" thickBot="1">
      <c r="A1206" s="353" t="s">
        <v>2631</v>
      </c>
      <c r="B1206" s="353" t="s">
        <v>2632</v>
      </c>
      <c r="C1206" s="353" t="s">
        <v>108</v>
      </c>
      <c r="D1206" s="353" t="s">
        <v>129</v>
      </c>
      <c r="E1206" s="353" t="s">
        <v>299</v>
      </c>
      <c r="F1206" s="353" t="s">
        <v>105</v>
      </c>
      <c r="G1206" s="353">
        <v>3</v>
      </c>
      <c r="H1206" s="353">
        <v>202203</v>
      </c>
      <c r="I1206" s="353">
        <v>20221114</v>
      </c>
      <c r="J1206" s="353"/>
      <c r="K1206" s="354">
        <v>5094.25</v>
      </c>
      <c r="L1206" s="354">
        <v>7.24</v>
      </c>
      <c r="M1206" s="354">
        <v>704</v>
      </c>
      <c r="N1206" s="354">
        <v>1.86</v>
      </c>
      <c r="O1206" s="354">
        <v>-0.41</v>
      </c>
      <c r="P1206" s="354">
        <v>-0.35</v>
      </c>
      <c r="Q1206" s="354">
        <v>-0.37</v>
      </c>
      <c r="R1206" s="354">
        <v>-2.44</v>
      </c>
      <c r="S1206" s="354">
        <v>-60</v>
      </c>
      <c r="T1206" s="354">
        <v>-49.18</v>
      </c>
      <c r="U1206" s="354">
        <v>-1.7</v>
      </c>
      <c r="V1206" s="354">
        <v>-1.35</v>
      </c>
      <c r="W1206" s="354">
        <v>-1.69</v>
      </c>
      <c r="X1206" s="354">
        <v>-1.29</v>
      </c>
      <c r="Y1206" s="374">
        <f t="shared" si="40"/>
        <v>0.25185185185185177</v>
      </c>
      <c r="Z1206" s="374">
        <f t="shared" si="41"/>
        <v>-0.23668639053254437</v>
      </c>
      <c r="AA1206" s="354"/>
      <c r="AB1206" s="354"/>
      <c r="AC1206" s="354"/>
      <c r="AD1206" s="354"/>
      <c r="AE1206" s="354"/>
      <c r="AF1206" s="354"/>
      <c r="AG1206" s="354">
        <v>7.4870544191208879E-2</v>
      </c>
      <c r="AH1206" s="354">
        <v>-1.427586860922321</v>
      </c>
      <c r="AI1206" s="354">
        <v>-1.4489002692103361</v>
      </c>
      <c r="AJ1206" s="354">
        <v>-1.4954605719442329</v>
      </c>
      <c r="AK1206" s="354">
        <v>-5.0521075574024623</v>
      </c>
      <c r="AL1206" s="354"/>
      <c r="AM1206" s="354">
        <v>3.36</v>
      </c>
      <c r="AN1206" s="354">
        <v>101.04</v>
      </c>
      <c r="AO1206" s="354">
        <v>76.362256569912802</v>
      </c>
      <c r="AP1206" s="354">
        <v>-4.0622213129186378</v>
      </c>
      <c r="AQ1206" s="354">
        <v>-3.9459470237893322</v>
      </c>
      <c r="AR1206" s="354">
        <v>-3.8230922381491519</v>
      </c>
      <c r="AS1206" s="354">
        <v>2.2846810641623447</v>
      </c>
      <c r="AT1206" s="354">
        <v>2.15</v>
      </c>
      <c r="AU1206" s="354"/>
      <c r="AV1206" s="354">
        <v>132.34</v>
      </c>
      <c r="AW1206" s="354">
        <v>55.29</v>
      </c>
      <c r="AX1206" s="354">
        <v>48.29</v>
      </c>
      <c r="AY1206" s="374" t="s">
        <v>1357</v>
      </c>
      <c r="AZ1206" s="374" t="s">
        <v>1357</v>
      </c>
      <c r="BA1206" s="374" t="s">
        <v>1357</v>
      </c>
      <c r="BB1206" s="374" t="s">
        <v>1357</v>
      </c>
      <c r="BC1206" s="374" t="s">
        <v>1357</v>
      </c>
      <c r="BD1206" s="354">
        <v>-62.36</v>
      </c>
      <c r="BE1206" s="374">
        <v>-0.48933035736778202</v>
      </c>
      <c r="BF1206" s="374">
        <v>-0.48146379496115138</v>
      </c>
      <c r="BG1206" s="354">
        <v>-53.56</v>
      </c>
      <c r="BH1206" s="354"/>
      <c r="BI1206" s="354">
        <v>-46.19</v>
      </c>
      <c r="BJ1206" s="354"/>
      <c r="BK1206" s="374">
        <v>3.2134925862959879E-2</v>
      </c>
      <c r="BL1206" s="374">
        <v>-0.62187744508692577</v>
      </c>
      <c r="BM1206" s="354">
        <v>0</v>
      </c>
      <c r="BN1206" s="354"/>
      <c r="BO1206" s="374">
        <v>0</v>
      </c>
      <c r="BP1206" s="374">
        <v>-0.19502552744840451</v>
      </c>
      <c r="BQ1206" s="374">
        <v>-0.20429789234210827</v>
      </c>
      <c r="BR1206" s="354">
        <v>-923.75</v>
      </c>
      <c r="BS1206" s="354">
        <v>-923.75</v>
      </c>
      <c r="BT1206" s="354">
        <v>-845.26</v>
      </c>
      <c r="BU1206" s="354">
        <v>210.02</v>
      </c>
      <c r="BV1206" s="354">
        <v>-845.26</v>
      </c>
      <c r="BW1206" s="354">
        <v>-4.45</v>
      </c>
      <c r="BX1206" s="354">
        <v>-2336.5500000000002</v>
      </c>
      <c r="BY1206" s="354">
        <v>-2336.5500000000002</v>
      </c>
      <c r="BZ1206" s="354">
        <v>0</v>
      </c>
      <c r="CA1206" s="354">
        <v>19.899999999999999</v>
      </c>
      <c r="CB1206" s="354">
        <v>0.3165760489344781</v>
      </c>
      <c r="CC1206" s="354">
        <v>1.138755504841418</v>
      </c>
      <c r="CD1206" s="354">
        <v>0.25</v>
      </c>
      <c r="CE1206" s="354">
        <v>7.43</v>
      </c>
      <c r="CF1206" s="354">
        <v>11.64</v>
      </c>
      <c r="CG1206" s="354">
        <v>11.64</v>
      </c>
      <c r="CH1206" s="353" t="s">
        <v>100</v>
      </c>
      <c r="CI1206" s="355">
        <v>2038.94</v>
      </c>
    </row>
    <row r="1207" spans="1:87" ht="13.5" thickBot="1">
      <c r="A1207" s="353" t="s">
        <v>2633</v>
      </c>
      <c r="B1207" s="353" t="s">
        <v>2634</v>
      </c>
      <c r="C1207" s="353" t="s">
        <v>96</v>
      </c>
      <c r="D1207" s="353" t="s">
        <v>273</v>
      </c>
      <c r="E1207" s="353" t="s">
        <v>513</v>
      </c>
      <c r="F1207" s="353" t="s">
        <v>99</v>
      </c>
      <c r="G1207" s="353">
        <v>12</v>
      </c>
      <c r="H1207" s="353">
        <v>202112</v>
      </c>
      <c r="I1207" s="353">
        <v>20221026</v>
      </c>
      <c r="J1207" s="353">
        <v>20230125</v>
      </c>
      <c r="K1207" s="354">
        <v>67302.929999999993</v>
      </c>
      <c r="L1207" s="354">
        <v>245.14</v>
      </c>
      <c r="M1207" s="354">
        <v>275</v>
      </c>
      <c r="N1207" s="354">
        <v>0.89</v>
      </c>
      <c r="O1207" s="354">
        <v>3.16</v>
      </c>
      <c r="P1207" s="354">
        <v>3.55</v>
      </c>
      <c r="Q1207" s="354">
        <v>3.16</v>
      </c>
      <c r="R1207" s="354">
        <v>3.16</v>
      </c>
      <c r="S1207" s="354">
        <v>1.1000000000000001</v>
      </c>
      <c r="T1207" s="354">
        <v>2.42</v>
      </c>
      <c r="U1207" s="354">
        <v>12.01</v>
      </c>
      <c r="V1207" s="354">
        <v>11.53</v>
      </c>
      <c r="W1207" s="354">
        <v>12.16</v>
      </c>
      <c r="X1207" s="354">
        <v>14.01</v>
      </c>
      <c r="Y1207" s="374">
        <f t="shared" si="40"/>
        <v>5.4640069384215062E-2</v>
      </c>
      <c r="Z1207" s="374">
        <f t="shared" si="41"/>
        <v>0.15213815789473673</v>
      </c>
      <c r="AA1207" s="354">
        <v>2.5099999999999998</v>
      </c>
      <c r="AB1207" s="354">
        <v>9.27</v>
      </c>
      <c r="AC1207" s="354">
        <v>20.41</v>
      </c>
      <c r="AD1207" s="354">
        <v>20.16</v>
      </c>
      <c r="AE1207" s="354">
        <v>17.489999999999998</v>
      </c>
      <c r="AF1207" s="354">
        <v>2.17</v>
      </c>
      <c r="AG1207" s="354">
        <v>141.8245009418946</v>
      </c>
      <c r="AH1207" s="354">
        <v>12.23002672352108</v>
      </c>
      <c r="AI1207" s="354">
        <v>20.415017742665636</v>
      </c>
      <c r="AJ1207" s="354">
        <v>16.746009725609312</v>
      </c>
      <c r="AK1207" s="354">
        <v>12.056810486409155</v>
      </c>
      <c r="AL1207" s="354">
        <v>16.420000000000002</v>
      </c>
      <c r="AM1207" s="354">
        <v>3.81</v>
      </c>
      <c r="AN1207" s="354">
        <v>1.73</v>
      </c>
      <c r="AO1207" s="354">
        <v>2.0090528274299837</v>
      </c>
      <c r="AP1207" s="354">
        <v>16.730478936763131</v>
      </c>
      <c r="AQ1207" s="354">
        <v>13.957025078683834</v>
      </c>
      <c r="AR1207" s="354">
        <v>17.014973673424898</v>
      </c>
      <c r="AS1207" s="354">
        <v>9.1122825975846595</v>
      </c>
      <c r="AT1207" s="354">
        <v>64.290000000000006</v>
      </c>
      <c r="AU1207" s="354">
        <v>3.89</v>
      </c>
      <c r="AV1207" s="354">
        <v>1.43</v>
      </c>
      <c r="AW1207" s="354">
        <v>38469</v>
      </c>
      <c r="AX1207" s="354">
        <v>39285.78</v>
      </c>
      <c r="AY1207" s="374">
        <v>1.4344100197758737E-2</v>
      </c>
      <c r="AZ1207" s="374">
        <v>2.8418061256709821E-2</v>
      </c>
      <c r="BA1207" s="374">
        <v>7.2586498911202512E-3</v>
      </c>
      <c r="BB1207" s="374">
        <v>5.1630434782608717E-2</v>
      </c>
      <c r="BC1207" s="374">
        <v>7.2586498911202512E-3</v>
      </c>
      <c r="BD1207" s="354">
        <v>18.96</v>
      </c>
      <c r="BE1207" s="374">
        <v>0.117607242575514</v>
      </c>
      <c r="BF1207" s="374">
        <v>6.8096351255208867E-2</v>
      </c>
      <c r="BG1207" s="354">
        <v>12.11</v>
      </c>
      <c r="BH1207" s="354">
        <v>14.5</v>
      </c>
      <c r="BI1207" s="354">
        <v>6.62</v>
      </c>
      <c r="BJ1207" s="354">
        <v>7.05</v>
      </c>
      <c r="BK1207" s="374">
        <v>-0.17972103004291845</v>
      </c>
      <c r="BL1207" s="374">
        <v>-2.5870057660626028E-2</v>
      </c>
      <c r="BM1207" s="354">
        <v>2.06</v>
      </c>
      <c r="BN1207" s="354">
        <v>2.33</v>
      </c>
      <c r="BO1207" s="374">
        <v>0.40637687164179109</v>
      </c>
      <c r="BP1207" s="374">
        <v>4.9687278473718538E-2</v>
      </c>
      <c r="BQ1207" s="374">
        <v>6.8034491450431916E-2</v>
      </c>
      <c r="BR1207" s="354">
        <v>4297</v>
      </c>
      <c r="BS1207" s="354">
        <v>5187</v>
      </c>
      <c r="BT1207" s="354">
        <v>4147</v>
      </c>
      <c r="BU1207" s="354">
        <v>10490</v>
      </c>
      <c r="BV1207" s="354">
        <v>3257</v>
      </c>
      <c r="BW1207" s="354">
        <v>2.84</v>
      </c>
      <c r="BX1207" s="354">
        <v>8.6199999999999992</v>
      </c>
      <c r="BY1207" s="354">
        <v>8.6199999999999992</v>
      </c>
      <c r="BZ1207" s="354">
        <v>-23.693181818181817</v>
      </c>
      <c r="CA1207" s="354">
        <v>34.36</v>
      </c>
      <c r="CB1207" s="354">
        <v>0.65468737772908681</v>
      </c>
      <c r="CC1207" s="354">
        <v>2.2778135048231509</v>
      </c>
      <c r="CD1207" s="354">
        <v>0.52</v>
      </c>
      <c r="CE1207" s="354">
        <v>1.34</v>
      </c>
      <c r="CF1207" s="354">
        <v>1.05</v>
      </c>
      <c r="CG1207" s="354">
        <v>0.22</v>
      </c>
      <c r="CH1207" s="353" t="s">
        <v>100</v>
      </c>
      <c r="CI1207" s="355">
        <v>17641</v>
      </c>
    </row>
    <row r="1208" spans="1:87" ht="13.5" thickBot="1">
      <c r="A1208" s="353" t="s">
        <v>2635</v>
      </c>
      <c r="B1208" s="353" t="s">
        <v>2636</v>
      </c>
      <c r="C1208" s="353" t="s">
        <v>96</v>
      </c>
      <c r="D1208" s="353" t="s">
        <v>208</v>
      </c>
      <c r="E1208" s="353" t="s">
        <v>606</v>
      </c>
      <c r="F1208" s="353" t="s">
        <v>99</v>
      </c>
      <c r="G1208" s="353">
        <v>9</v>
      </c>
      <c r="H1208" s="353">
        <v>202209</v>
      </c>
      <c r="I1208" s="353">
        <v>20221109</v>
      </c>
      <c r="J1208" s="353">
        <v>20230214</v>
      </c>
      <c r="K1208" s="354">
        <v>16465.64</v>
      </c>
      <c r="L1208" s="354">
        <v>116.86</v>
      </c>
      <c r="M1208" s="354">
        <v>141</v>
      </c>
      <c r="N1208" s="354">
        <v>0.56999999999999995</v>
      </c>
      <c r="O1208" s="354">
        <v>0.45</v>
      </c>
      <c r="P1208" s="354">
        <v>1.88</v>
      </c>
      <c r="Q1208" s="354">
        <v>2.5</v>
      </c>
      <c r="R1208" s="354">
        <v>13.33</v>
      </c>
      <c r="S1208" s="354">
        <v>6.98</v>
      </c>
      <c r="T1208" s="354">
        <v>4.87</v>
      </c>
      <c r="U1208" s="354">
        <v>5.66</v>
      </c>
      <c r="V1208" s="354">
        <v>5.57</v>
      </c>
      <c r="W1208" s="354">
        <v>5.97</v>
      </c>
      <c r="X1208" s="354">
        <v>6.4</v>
      </c>
      <c r="Y1208" s="374">
        <f t="shared" si="40"/>
        <v>7.1813285457809517E-2</v>
      </c>
      <c r="Z1208" s="374">
        <f t="shared" si="41"/>
        <v>7.2026800670016877E-2</v>
      </c>
      <c r="AA1208" s="354">
        <v>8.77</v>
      </c>
      <c r="AB1208" s="354">
        <v>7.48</v>
      </c>
      <c r="AC1208" s="354">
        <v>20.65</v>
      </c>
      <c r="AD1208" s="354">
        <v>19.559999999999999</v>
      </c>
      <c r="AE1208" s="354">
        <v>18.260000000000002</v>
      </c>
      <c r="AF1208" s="354">
        <v>2.62</v>
      </c>
      <c r="AG1208" s="354">
        <v>29.528667934489512</v>
      </c>
      <c r="AH1208" s="354">
        <v>5.000993443274389</v>
      </c>
      <c r="AI1208" s="354">
        <v>6.9369589282166277</v>
      </c>
      <c r="AJ1208" s="354">
        <v>-10.408702563083647</v>
      </c>
      <c r="AK1208" s="354">
        <v>16.544713784186317</v>
      </c>
      <c r="AL1208" s="354">
        <v>12.39</v>
      </c>
      <c r="AM1208" s="354">
        <v>1.74</v>
      </c>
      <c r="AN1208" s="354">
        <v>3.92</v>
      </c>
      <c r="AO1208" s="354">
        <v>5.8857379308090891</v>
      </c>
      <c r="AP1208" s="354">
        <v>16.839834161494526</v>
      </c>
      <c r="AQ1208" s="354">
        <v>25.053918108316012</v>
      </c>
      <c r="AR1208" s="354">
        <v>-16.697374130441304</v>
      </c>
      <c r="AS1208" s="354">
        <v>0.36582838977037269</v>
      </c>
      <c r="AT1208" s="354">
        <v>67.33</v>
      </c>
      <c r="AU1208" s="354">
        <v>9.69</v>
      </c>
      <c r="AV1208" s="354">
        <v>23.31</v>
      </c>
      <c r="AW1208" s="354">
        <v>4201.66</v>
      </c>
      <c r="AX1208" s="354">
        <v>4862.99</v>
      </c>
      <c r="AY1208" s="374">
        <v>0.20784279529849137</v>
      </c>
      <c r="AZ1208" s="374">
        <v>0.10661026896979432</v>
      </c>
      <c r="BA1208" s="374">
        <v>9.8166603769692717E-2</v>
      </c>
      <c r="BB1208" s="374">
        <v>4.7034764826175961E-2</v>
      </c>
      <c r="BC1208" s="374">
        <v>9.8166603769692717E-2</v>
      </c>
      <c r="BD1208" s="354">
        <v>8.61</v>
      </c>
      <c r="BE1208" s="374">
        <v>4.9540760013144426E-2</v>
      </c>
      <c r="BF1208" s="374">
        <v>3.1755974826103865E-2</v>
      </c>
      <c r="BG1208" s="354">
        <v>5.27</v>
      </c>
      <c r="BH1208" s="354">
        <v>5.56</v>
      </c>
      <c r="BI1208" s="354">
        <v>3.62</v>
      </c>
      <c r="BJ1208" s="354">
        <v>3.86</v>
      </c>
      <c r="BK1208" s="374">
        <v>-2.5004705477994729</v>
      </c>
      <c r="BL1208" s="374">
        <v>-0.5874176759270785</v>
      </c>
      <c r="BM1208" s="354">
        <v>2.5299999999999998</v>
      </c>
      <c r="BN1208" s="354">
        <v>2.31</v>
      </c>
      <c r="BO1208" s="374">
        <v>0.55588955105284077</v>
      </c>
      <c r="BP1208" s="374">
        <v>4.3574047601937692E-2</v>
      </c>
      <c r="BQ1208" s="374">
        <v>-9.0691840751796177E-2</v>
      </c>
      <c r="BR1208" s="354">
        <v>954.72</v>
      </c>
      <c r="BS1208" s="354">
        <v>1499.52</v>
      </c>
      <c r="BT1208" s="354">
        <v>1319.19</v>
      </c>
      <c r="BU1208" s="354">
        <v>5760.65</v>
      </c>
      <c r="BV1208" s="354">
        <v>774.4</v>
      </c>
      <c r="BW1208" s="354">
        <v>16.350000000000001</v>
      </c>
      <c r="BX1208" s="354">
        <v>18.43</v>
      </c>
      <c r="BY1208" s="354">
        <v>18.43</v>
      </c>
      <c r="BZ1208" s="354">
        <v>11.101518804243009</v>
      </c>
      <c r="CA1208" s="354">
        <v>37.950000000000003</v>
      </c>
      <c r="CB1208" s="354">
        <v>0.57558258601398848</v>
      </c>
      <c r="CC1208" s="354">
        <v>5.7194083993215195</v>
      </c>
      <c r="CD1208" s="354">
        <v>0.61</v>
      </c>
      <c r="CE1208" s="354">
        <v>0.85</v>
      </c>
      <c r="CF1208" s="354">
        <v>0.75</v>
      </c>
      <c r="CG1208" s="354">
        <v>0.65</v>
      </c>
      <c r="CH1208" s="353" t="s">
        <v>100</v>
      </c>
      <c r="CI1208" s="355">
        <v>9419.09</v>
      </c>
    </row>
    <row r="1209" spans="1:87" ht="13.5" thickBot="1">
      <c r="A1209" s="353" t="s">
        <v>2637</v>
      </c>
      <c r="B1209" s="353" t="s">
        <v>2638</v>
      </c>
      <c r="C1209" s="353" t="s">
        <v>96</v>
      </c>
      <c r="D1209" s="353" t="s">
        <v>176</v>
      </c>
      <c r="E1209" s="353" t="s">
        <v>2639</v>
      </c>
      <c r="F1209" s="353" t="s">
        <v>99</v>
      </c>
      <c r="G1209" s="353">
        <v>12</v>
      </c>
      <c r="H1209" s="353">
        <v>202112</v>
      </c>
      <c r="I1209" s="353">
        <v>20221026</v>
      </c>
      <c r="J1209" s="353">
        <v>20230125</v>
      </c>
      <c r="K1209" s="354">
        <v>18315.05</v>
      </c>
      <c r="L1209" s="354">
        <v>37.19</v>
      </c>
      <c r="M1209" s="354">
        <v>492</v>
      </c>
      <c r="N1209" s="354">
        <v>0.62</v>
      </c>
      <c r="O1209" s="354">
        <v>0.2</v>
      </c>
      <c r="P1209" s="354">
        <v>0.16</v>
      </c>
      <c r="Q1209" s="354">
        <v>0.15</v>
      </c>
      <c r="R1209" s="354">
        <v>10</v>
      </c>
      <c r="S1209" s="354">
        <v>0</v>
      </c>
      <c r="T1209" s="354">
        <v>4.28</v>
      </c>
      <c r="U1209" s="354">
        <v>0.71</v>
      </c>
      <c r="V1209" s="354">
        <v>0.67</v>
      </c>
      <c r="W1209" s="354">
        <v>0.73</v>
      </c>
      <c r="X1209" s="354">
        <v>0.79</v>
      </c>
      <c r="Y1209" s="374">
        <f t="shared" si="40"/>
        <v>8.9552238805969964E-2</v>
      </c>
      <c r="Z1209" s="374">
        <f t="shared" si="41"/>
        <v>8.2191780821917915E-2</v>
      </c>
      <c r="AA1209" s="354">
        <v>12.99</v>
      </c>
      <c r="AB1209" s="354"/>
      <c r="AC1209" s="354">
        <v>52.38</v>
      </c>
      <c r="AD1209" s="354">
        <v>50.94</v>
      </c>
      <c r="AE1209" s="354">
        <v>47.08</v>
      </c>
      <c r="AF1209" s="354"/>
      <c r="AG1209" s="354">
        <v>5.3517984384013522</v>
      </c>
      <c r="AH1209" s="354">
        <v>0.70219736916939524</v>
      </c>
      <c r="AI1209" s="354">
        <v>0.90476645081614238</v>
      </c>
      <c r="AJ1209" s="354">
        <v>0.84365935699835071</v>
      </c>
      <c r="AK1209" s="354">
        <v>40.629269538940932</v>
      </c>
      <c r="AL1209" s="354">
        <v>42.59</v>
      </c>
      <c r="AM1209" s="354">
        <v>15.31</v>
      </c>
      <c r="AN1209" s="354">
        <v>6.95</v>
      </c>
      <c r="AO1209" s="354">
        <v>6.9739189061992368</v>
      </c>
      <c r="AP1209" s="354">
        <v>32.574024687506096</v>
      </c>
      <c r="AQ1209" s="354">
        <v>41.251538756844496</v>
      </c>
      <c r="AR1209" s="354">
        <v>44.239429103857738</v>
      </c>
      <c r="AS1209" s="354">
        <v>0.24755644748494871</v>
      </c>
      <c r="AT1209" s="354">
        <v>2.4300000000000002</v>
      </c>
      <c r="AU1209" s="354">
        <v>9.84</v>
      </c>
      <c r="AV1209" s="354">
        <v>12.17</v>
      </c>
      <c r="AW1209" s="354">
        <v>2424.3000000000002</v>
      </c>
      <c r="AX1209" s="354">
        <v>2690.57</v>
      </c>
      <c r="AY1209" s="374">
        <v>0.12172754277676498</v>
      </c>
      <c r="AZ1209" s="374">
        <v>0.34453501211544951</v>
      </c>
      <c r="BA1209" s="374">
        <v>0.21745374251869809</v>
      </c>
      <c r="BB1209" s="374">
        <v>0.34467642730117171</v>
      </c>
      <c r="BC1209" s="374">
        <v>0.21745374251869809</v>
      </c>
      <c r="BD1209" s="354">
        <v>30.96</v>
      </c>
      <c r="BE1209" s="374">
        <v>0.28682597144593486</v>
      </c>
      <c r="BF1209" s="374">
        <v>0.20709719585521652</v>
      </c>
      <c r="BG1209" s="354">
        <v>26.58</v>
      </c>
      <c r="BH1209" s="354">
        <v>27.58</v>
      </c>
      <c r="BI1209" s="354">
        <v>16.72</v>
      </c>
      <c r="BJ1209" s="354">
        <v>17.07</v>
      </c>
      <c r="BK1209" s="374">
        <v>-6.7539080126888335E-2</v>
      </c>
      <c r="BL1209" s="374">
        <v>-1.1418048441309624E-2</v>
      </c>
      <c r="BM1209" s="354">
        <v>1.4</v>
      </c>
      <c r="BN1209" s="354">
        <v>1.01</v>
      </c>
      <c r="BO1209" s="374">
        <v>0.61236344492237571</v>
      </c>
      <c r="BP1209" s="374">
        <v>1.9102213524738721E-2</v>
      </c>
      <c r="BQ1209" s="374">
        <v>2.2950472170793001E-2</v>
      </c>
      <c r="BR1209" s="354">
        <v>475.67</v>
      </c>
      <c r="BS1209" s="354">
        <v>569.87</v>
      </c>
      <c r="BT1209" s="354">
        <v>429.66</v>
      </c>
      <c r="BU1209" s="354">
        <v>136.25</v>
      </c>
      <c r="BV1209" s="354">
        <v>350.69</v>
      </c>
      <c r="BW1209" s="354">
        <v>34.450000000000003</v>
      </c>
      <c r="BX1209" s="354">
        <v>13.12</v>
      </c>
      <c r="BY1209" s="354">
        <v>13.31</v>
      </c>
      <c r="BZ1209" s="354">
        <v>256.81564245810057</v>
      </c>
      <c r="CA1209" s="354">
        <v>8.41</v>
      </c>
      <c r="CB1209" s="354">
        <v>0.43358076727718048</v>
      </c>
      <c r="CC1209" s="354">
        <v>0.49137107310699868</v>
      </c>
      <c r="CD1209" s="354">
        <v>0.09</v>
      </c>
      <c r="CE1209" s="354">
        <v>0.78</v>
      </c>
      <c r="CF1209" s="354">
        <v>0.66</v>
      </c>
      <c r="CG1209" s="354">
        <v>0.32</v>
      </c>
      <c r="CH1209" s="353" t="s">
        <v>100</v>
      </c>
      <c r="CI1209" s="355">
        <v>1082.05</v>
      </c>
    </row>
    <row r="1210" spans="1:87" ht="13.5" thickBot="1">
      <c r="A1210" s="353" t="s">
        <v>2640</v>
      </c>
      <c r="B1210" s="353" t="s">
        <v>2641</v>
      </c>
      <c r="C1210" s="353" t="s">
        <v>108</v>
      </c>
      <c r="D1210" s="353" t="s">
        <v>123</v>
      </c>
      <c r="E1210" s="353" t="s">
        <v>765</v>
      </c>
      <c r="F1210" s="353" t="s">
        <v>105</v>
      </c>
      <c r="G1210" s="353">
        <v>12</v>
      </c>
      <c r="H1210" s="353">
        <v>202112</v>
      </c>
      <c r="I1210" s="353">
        <v>20221020</v>
      </c>
      <c r="J1210" s="353">
        <v>20230119</v>
      </c>
      <c r="K1210" s="354">
        <v>4997.68</v>
      </c>
      <c r="L1210" s="354">
        <v>39.840000000000003</v>
      </c>
      <c r="M1210" s="354">
        <v>125.44</v>
      </c>
      <c r="N1210" s="354">
        <v>1.36</v>
      </c>
      <c r="O1210" s="354">
        <v>1.18</v>
      </c>
      <c r="P1210" s="354">
        <v>1.33</v>
      </c>
      <c r="Q1210" s="354">
        <v>1.33</v>
      </c>
      <c r="R1210" s="354">
        <v>-8.4700000000000006</v>
      </c>
      <c r="S1210" s="354">
        <v>7.84</v>
      </c>
      <c r="T1210" s="354">
        <v>7.41</v>
      </c>
      <c r="U1210" s="354">
        <v>4.37</v>
      </c>
      <c r="V1210" s="354">
        <v>4.28</v>
      </c>
      <c r="W1210" s="354">
        <v>4.51</v>
      </c>
      <c r="X1210" s="354">
        <v>5.31</v>
      </c>
      <c r="Y1210" s="374">
        <f t="shared" si="40"/>
        <v>5.3738317757009213E-2</v>
      </c>
      <c r="Z1210" s="374">
        <f t="shared" si="41"/>
        <v>0.17738359201773823</v>
      </c>
      <c r="AA1210" s="354">
        <v>7.24</v>
      </c>
      <c r="AB1210" s="354"/>
      <c r="AC1210" s="354">
        <v>9.1199999999999992</v>
      </c>
      <c r="AD1210" s="354">
        <v>8.84</v>
      </c>
      <c r="AE1210" s="354">
        <v>7.51</v>
      </c>
      <c r="AF1210" s="354"/>
      <c r="AG1210" s="354">
        <v>8.9239802721416286</v>
      </c>
      <c r="AH1210" s="354">
        <v>4.5230613523543299</v>
      </c>
      <c r="AI1210" s="354">
        <v>4.4976304078911431</v>
      </c>
      <c r="AJ1210" s="354">
        <v>4.2036644336273232</v>
      </c>
      <c r="AK1210" s="354">
        <v>8.7334877341372472</v>
      </c>
      <c r="AL1210" s="354">
        <v>7.38</v>
      </c>
      <c r="AM1210" s="354">
        <v>1.19</v>
      </c>
      <c r="AN1210" s="354">
        <v>3.95</v>
      </c>
      <c r="AO1210" s="354">
        <v>4.0578185065104568</v>
      </c>
      <c r="AP1210" s="354">
        <v>5.3778729302858235</v>
      </c>
      <c r="AQ1210" s="354">
        <v>8.0513268134474441</v>
      </c>
      <c r="AR1210" s="354">
        <v>8.6143632232755181</v>
      </c>
      <c r="AS1210" s="354">
        <v>42.846209455877393</v>
      </c>
      <c r="AT1210" s="354">
        <v>33.51</v>
      </c>
      <c r="AU1210" s="354">
        <v>1.18</v>
      </c>
      <c r="AV1210" s="354">
        <v>0.12</v>
      </c>
      <c r="AW1210" s="354">
        <v>1186.8399999999999</v>
      </c>
      <c r="AX1210" s="354">
        <v>1232.8499999999999</v>
      </c>
      <c r="AY1210" s="374">
        <v>0.11376120148561196</v>
      </c>
      <c r="AZ1210" s="374">
        <v>0.98357302893476484</v>
      </c>
      <c r="BA1210" s="374">
        <v>0</v>
      </c>
      <c r="BB1210" s="374">
        <v>0.98672566371681436</v>
      </c>
      <c r="BC1210" s="374">
        <v>0</v>
      </c>
      <c r="BD1210" s="354">
        <v>12.72</v>
      </c>
      <c r="BE1210" s="374">
        <v>0</v>
      </c>
      <c r="BF1210" s="374">
        <v>2.1198950258661201E-2</v>
      </c>
      <c r="BG1210" s="354">
        <v>9.57</v>
      </c>
      <c r="BH1210" s="354">
        <v>8.99</v>
      </c>
      <c r="BI1210" s="354">
        <v>2.09</v>
      </c>
      <c r="BJ1210" s="354">
        <v>1.77</v>
      </c>
      <c r="BK1210" s="374">
        <v>-6.5360189167178631E-2</v>
      </c>
      <c r="BL1210" s="374">
        <v>-3.2941127759045598E-2</v>
      </c>
      <c r="BM1210" s="354">
        <v>3.31</v>
      </c>
      <c r="BN1210" s="354">
        <v>3.04</v>
      </c>
      <c r="BO1210" s="374">
        <v>0.27857238755873798</v>
      </c>
      <c r="BP1210" s="374">
        <v>0.11514921976462145</v>
      </c>
      <c r="BQ1210" s="374">
        <v>0.1070179336463168</v>
      </c>
      <c r="BR1210" s="354">
        <v>770.09</v>
      </c>
      <c r="BS1210" s="354">
        <v>872.59</v>
      </c>
      <c r="BT1210" s="354">
        <v>677.02</v>
      </c>
      <c r="BU1210" s="354">
        <v>1217.3699999999999</v>
      </c>
      <c r="BV1210" s="354">
        <v>579</v>
      </c>
      <c r="BW1210" s="354">
        <v>98.36</v>
      </c>
      <c r="BX1210" s="354">
        <v>43.58</v>
      </c>
      <c r="BY1210" s="354">
        <v>43.58</v>
      </c>
      <c r="BZ1210" s="354">
        <v>0</v>
      </c>
      <c r="CA1210" s="354">
        <v>16.91</v>
      </c>
      <c r="CB1210" s="354">
        <v>0.82331501279272967</v>
      </c>
      <c r="CC1210" s="354">
        <v>-0.45564847067805508</v>
      </c>
      <c r="CD1210" s="354">
        <v>0.22</v>
      </c>
      <c r="CE1210" s="354">
        <v>0.98</v>
      </c>
      <c r="CF1210" s="354">
        <v>0.99</v>
      </c>
      <c r="CG1210" s="354">
        <v>0.1</v>
      </c>
      <c r="CH1210" s="353">
        <v>338.98</v>
      </c>
      <c r="CI1210" s="355">
        <v>4500.38</v>
      </c>
    </row>
    <row r="1211" spans="1:87" ht="13.5" thickBot="1">
      <c r="A1211" s="353" t="s">
        <v>2642</v>
      </c>
      <c r="B1211" s="353" t="s">
        <v>2643</v>
      </c>
      <c r="C1211" s="353" t="s">
        <v>96</v>
      </c>
      <c r="D1211" s="353" t="s">
        <v>103</v>
      </c>
      <c r="E1211" s="353" t="s">
        <v>205</v>
      </c>
      <c r="F1211" s="353" t="s">
        <v>99</v>
      </c>
      <c r="G1211" s="353">
        <v>12</v>
      </c>
      <c r="H1211" s="353">
        <v>202112</v>
      </c>
      <c r="I1211" s="353">
        <v>20221027</v>
      </c>
      <c r="J1211" s="353">
        <v>20230221</v>
      </c>
      <c r="K1211" s="354">
        <v>9286.08</v>
      </c>
      <c r="L1211" s="354">
        <v>105.71</v>
      </c>
      <c r="M1211" s="354">
        <v>88</v>
      </c>
      <c r="N1211" s="354">
        <v>1.08</v>
      </c>
      <c r="O1211" s="354">
        <v>1.45</v>
      </c>
      <c r="P1211" s="354">
        <v>1.37</v>
      </c>
      <c r="Q1211" s="354">
        <v>1.35</v>
      </c>
      <c r="R1211" s="354">
        <v>13.1</v>
      </c>
      <c r="S1211" s="354">
        <v>3.01</v>
      </c>
      <c r="T1211" s="354">
        <v>8.8000000000000007</v>
      </c>
      <c r="U1211" s="354">
        <v>5.19</v>
      </c>
      <c r="V1211" s="354">
        <v>5.08</v>
      </c>
      <c r="W1211" s="354">
        <v>5.46</v>
      </c>
      <c r="X1211" s="354">
        <v>6.14</v>
      </c>
      <c r="Y1211" s="374">
        <f t="shared" si="40"/>
        <v>7.480314960629908E-2</v>
      </c>
      <c r="Z1211" s="374">
        <f t="shared" si="41"/>
        <v>0.12454212454212454</v>
      </c>
      <c r="AA1211" s="354">
        <v>6.08</v>
      </c>
      <c r="AB1211" s="354">
        <v>6.95</v>
      </c>
      <c r="AC1211" s="354">
        <v>20.37</v>
      </c>
      <c r="AD1211" s="354">
        <v>19.350000000000001</v>
      </c>
      <c r="AE1211" s="354">
        <v>17.21</v>
      </c>
      <c r="AF1211" s="354">
        <v>2.78</v>
      </c>
      <c r="AG1211" s="354">
        <v>35.490329920364047</v>
      </c>
      <c r="AH1211" s="354">
        <v>4.9544937428896469</v>
      </c>
      <c r="AI1211" s="354">
        <v>4.5426621160409555</v>
      </c>
      <c r="AJ1211" s="354">
        <v>3.8805460750853249</v>
      </c>
      <c r="AK1211" s="354">
        <v>22.863245679939897</v>
      </c>
      <c r="AL1211" s="354">
        <v>17.16</v>
      </c>
      <c r="AM1211" s="354">
        <v>11.7</v>
      </c>
      <c r="AN1211" s="354">
        <v>2.98</v>
      </c>
      <c r="AO1211" s="354">
        <v>3.5498762661879728</v>
      </c>
      <c r="AP1211" s="354">
        <v>16.912330482590104</v>
      </c>
      <c r="AQ1211" s="354">
        <v>27.734019534184824</v>
      </c>
      <c r="AR1211" s="354">
        <v>32.466121372031665</v>
      </c>
      <c r="AS1211" s="354">
        <v>3.2104664391353812</v>
      </c>
      <c r="AT1211" s="354">
        <v>9.0299999999999994</v>
      </c>
      <c r="AU1211" s="354">
        <v>3.4</v>
      </c>
      <c r="AV1211" s="354">
        <v>5.42</v>
      </c>
      <c r="AW1211" s="354">
        <v>2867.4</v>
      </c>
      <c r="AX1211" s="354">
        <v>3257.18</v>
      </c>
      <c r="AY1211" s="374">
        <v>5.4229934924078092E-2</v>
      </c>
      <c r="AZ1211" s="374">
        <v>0.53674832962138086</v>
      </c>
      <c r="BA1211" s="374">
        <v>0.31400247831474598</v>
      </c>
      <c r="BB1211" s="374">
        <v>0.57478005865102633</v>
      </c>
      <c r="BC1211" s="374">
        <v>0.31400247831474598</v>
      </c>
      <c r="BD1211" s="354">
        <v>59.82</v>
      </c>
      <c r="BE1211" s="374">
        <v>0.16658984050889647</v>
      </c>
      <c r="BF1211" s="374">
        <v>0.130248833592535</v>
      </c>
      <c r="BG1211" s="354">
        <v>18.12</v>
      </c>
      <c r="BH1211" s="354">
        <v>21.58</v>
      </c>
      <c r="BI1211" s="354">
        <v>13.49</v>
      </c>
      <c r="BJ1211" s="354">
        <v>15.75</v>
      </c>
      <c r="BK1211" s="374">
        <v>-0.14575507137490609</v>
      </c>
      <c r="BL1211" s="374">
        <v>-1.8656237979228107E-2</v>
      </c>
      <c r="BM1211" s="354">
        <v>1.55</v>
      </c>
      <c r="BN1211" s="354">
        <v>1.1200000000000001</v>
      </c>
      <c r="BO1211" s="374">
        <v>0.40367393800229623</v>
      </c>
      <c r="BP1211" s="374">
        <v>4.770357926910887E-2</v>
      </c>
      <c r="BQ1211" s="374">
        <v>3.7363239698491472E-2</v>
      </c>
      <c r="BR1211" s="354">
        <v>574.20000000000005</v>
      </c>
      <c r="BS1211" s="354">
        <v>657.3</v>
      </c>
      <c r="BT1211" s="354">
        <v>552.5</v>
      </c>
      <c r="BU1211" s="354">
        <v>1429.5</v>
      </c>
      <c r="BV1211" s="354">
        <v>483</v>
      </c>
      <c r="BW1211" s="354">
        <v>53.67</v>
      </c>
      <c r="BX1211" s="354">
        <v>13.96</v>
      </c>
      <c r="BY1211" s="354">
        <v>14.77</v>
      </c>
      <c r="BZ1211" s="354" t="s">
        <v>369</v>
      </c>
      <c r="CA1211" s="354">
        <v>73.62</v>
      </c>
      <c r="CB1211" s="354">
        <v>0.79874724215758375</v>
      </c>
      <c r="CC1211" s="354">
        <v>2.9702199144777031</v>
      </c>
      <c r="CD1211" s="354">
        <v>2.79</v>
      </c>
      <c r="CE1211" s="354">
        <v>1.79</v>
      </c>
      <c r="CF1211" s="354">
        <v>1.23</v>
      </c>
      <c r="CG1211" s="354">
        <v>0.75</v>
      </c>
      <c r="CH1211" s="353" t="s">
        <v>100</v>
      </c>
      <c r="CI1211" s="353">
        <v>762.4</v>
      </c>
    </row>
    <row r="1212" spans="1:87" ht="13.5" thickBot="1">
      <c r="A1212" s="353" t="s">
        <v>2644</v>
      </c>
      <c r="B1212" s="353" t="s">
        <v>2644</v>
      </c>
      <c r="C1212" s="353" t="s">
        <v>96</v>
      </c>
      <c r="D1212" s="353" t="s">
        <v>208</v>
      </c>
      <c r="E1212" s="353" t="s">
        <v>606</v>
      </c>
      <c r="F1212" s="353" t="s">
        <v>105</v>
      </c>
      <c r="G1212" s="353">
        <v>9</v>
      </c>
      <c r="H1212" s="353">
        <v>202209</v>
      </c>
      <c r="I1212" s="353">
        <v>20221117</v>
      </c>
      <c r="J1212" s="353">
        <v>20230201</v>
      </c>
      <c r="K1212" s="354">
        <v>7979.42</v>
      </c>
      <c r="L1212" s="354">
        <v>38.049999999999997</v>
      </c>
      <c r="M1212" s="354">
        <v>209.71</v>
      </c>
      <c r="N1212" s="354">
        <v>1.06</v>
      </c>
      <c r="O1212" s="354">
        <v>-0.06</v>
      </c>
      <c r="P1212" s="354">
        <v>1.06</v>
      </c>
      <c r="Q1212" s="354">
        <v>2.0299999999999998</v>
      </c>
      <c r="R1212" s="354">
        <v>100</v>
      </c>
      <c r="S1212" s="354">
        <v>-40</v>
      </c>
      <c r="T1212" s="354">
        <v>9.3000000000000007</v>
      </c>
      <c r="U1212" s="354">
        <v>2.9</v>
      </c>
      <c r="V1212" s="354">
        <v>2.84</v>
      </c>
      <c r="W1212" s="354">
        <v>2.97</v>
      </c>
      <c r="X1212" s="354">
        <v>3.37</v>
      </c>
      <c r="Y1212" s="374">
        <f t="shared" si="40"/>
        <v>4.5774647887323994E-2</v>
      </c>
      <c r="Z1212" s="374">
        <f t="shared" si="41"/>
        <v>0.13468013468013473</v>
      </c>
      <c r="AA1212" s="354">
        <v>2.35</v>
      </c>
      <c r="AB1212" s="354">
        <v>8</v>
      </c>
      <c r="AC1212" s="354">
        <v>13.12</v>
      </c>
      <c r="AD1212" s="354">
        <v>12.81</v>
      </c>
      <c r="AE1212" s="354">
        <v>11.29</v>
      </c>
      <c r="AF1212" s="354">
        <v>1.6</v>
      </c>
      <c r="AG1212" s="354">
        <v>48.13756311327046</v>
      </c>
      <c r="AH1212" s="354">
        <v>5.110984090692579</v>
      </c>
      <c r="AI1212" s="354">
        <v>3.410498237591693</v>
      </c>
      <c r="AJ1212" s="354">
        <v>-0.41916738115652091</v>
      </c>
      <c r="AK1212" s="354">
        <v>10.757958938547484</v>
      </c>
      <c r="AL1212" s="354">
        <v>6.98</v>
      </c>
      <c r="AM1212" s="354">
        <v>1.35</v>
      </c>
      <c r="AN1212" s="354">
        <v>0.79</v>
      </c>
      <c r="AO1212" s="354">
        <v>1.3783592519295469</v>
      </c>
      <c r="AP1212" s="354">
        <v>6.2381095387371248</v>
      </c>
      <c r="AQ1212" s="354">
        <v>19.454886312849158</v>
      </c>
      <c r="AR1212" s="354">
        <v>-158.29202954545454</v>
      </c>
      <c r="AS1212" s="354">
        <v>1.9291226064589884</v>
      </c>
      <c r="AT1212" s="354">
        <v>28.15</v>
      </c>
      <c r="AU1212" s="354">
        <v>4.45</v>
      </c>
      <c r="AV1212" s="354">
        <v>35.71</v>
      </c>
      <c r="AW1212" s="354">
        <v>10106</v>
      </c>
      <c r="AX1212" s="354"/>
      <c r="AY1212" s="374">
        <v>0.13538649184326881</v>
      </c>
      <c r="AZ1212" s="374">
        <v>1.7575187969924813</v>
      </c>
      <c r="BA1212" s="374">
        <v>1.3930753564154783</v>
      </c>
      <c r="BB1212" s="374">
        <v>1.7529411764705882</v>
      </c>
      <c r="BC1212" s="374">
        <v>1.3930753564154783</v>
      </c>
      <c r="BD1212" s="354">
        <v>10.91</v>
      </c>
      <c r="BE1212" s="374">
        <v>0.11010508228140904</v>
      </c>
      <c r="BF1212" s="374">
        <v>6.2840409956076135E-2</v>
      </c>
      <c r="BG1212" s="354">
        <v>5.08</v>
      </c>
      <c r="BH1212" s="354">
        <v>5.45</v>
      </c>
      <c r="BI1212" s="354">
        <v>3.62</v>
      </c>
      <c r="BJ1212" s="354">
        <v>3.83</v>
      </c>
      <c r="BK1212" s="374">
        <v>-1.1229050279329609</v>
      </c>
      <c r="BL1212" s="374">
        <v>-7.9556698990698602E-2</v>
      </c>
      <c r="BM1212" s="354">
        <v>3.78</v>
      </c>
      <c r="BN1212" s="354">
        <v>2.95</v>
      </c>
      <c r="BO1212" s="374">
        <v>0.27881127679403539</v>
      </c>
      <c r="BP1212" s="374">
        <v>0.13930182858251783</v>
      </c>
      <c r="BQ1212" s="374">
        <v>-1.1424567488594191E-2</v>
      </c>
      <c r="BR1212" s="354">
        <v>1716</v>
      </c>
      <c r="BS1212" s="354">
        <v>2234</v>
      </c>
      <c r="BT1212" s="354">
        <v>1144</v>
      </c>
      <c r="BU1212" s="354">
        <v>6483</v>
      </c>
      <c r="BV1212" s="354">
        <v>1073</v>
      </c>
      <c r="BW1212" s="354">
        <v>-26.86</v>
      </c>
      <c r="BX1212" s="354">
        <v>10.62</v>
      </c>
      <c r="BY1212" s="354">
        <v>6.19</v>
      </c>
      <c r="BZ1212" s="354">
        <v>5.0638297872340425</v>
      </c>
      <c r="CA1212" s="354">
        <v>51.63</v>
      </c>
      <c r="CB1212" s="354">
        <v>0.65439544807965866</v>
      </c>
      <c r="CC1212" s="354">
        <v>2.7886251679355127</v>
      </c>
      <c r="CD1212" s="354">
        <v>1.1000000000000001</v>
      </c>
      <c r="CE1212" s="354">
        <v>1.56</v>
      </c>
      <c r="CF1212" s="354">
        <v>1.28</v>
      </c>
      <c r="CG1212" s="354">
        <v>0.77</v>
      </c>
      <c r="CH1212" s="353">
        <v>162</v>
      </c>
      <c r="CI1212" s="355">
        <v>5912</v>
      </c>
    </row>
    <row r="1213" spans="1:87" ht="13.5" thickBot="1">
      <c r="A1213" s="353" t="s">
        <v>2645</v>
      </c>
      <c r="B1213" s="353" t="s">
        <v>2646</v>
      </c>
      <c r="C1213" s="353" t="s">
        <v>108</v>
      </c>
      <c r="D1213" s="353" t="s">
        <v>123</v>
      </c>
      <c r="E1213" s="353" t="s">
        <v>485</v>
      </c>
      <c r="F1213" s="353" t="s">
        <v>105</v>
      </c>
      <c r="G1213" s="353">
        <v>12</v>
      </c>
      <c r="H1213" s="353">
        <v>202112</v>
      </c>
      <c r="I1213" s="353">
        <v>20221108</v>
      </c>
      <c r="J1213" s="353">
        <v>20230221</v>
      </c>
      <c r="K1213" s="354">
        <v>24768.58</v>
      </c>
      <c r="L1213" s="354">
        <v>40.79</v>
      </c>
      <c r="M1213" s="354">
        <v>607</v>
      </c>
      <c r="N1213" s="354">
        <v>0.35</v>
      </c>
      <c r="O1213" s="354">
        <v>0.71</v>
      </c>
      <c r="P1213" s="354">
        <v>1.5</v>
      </c>
      <c r="Q1213" s="354"/>
      <c r="R1213" s="354">
        <v>2.82</v>
      </c>
      <c r="S1213" s="354">
        <v>1.28</v>
      </c>
      <c r="T1213" s="354">
        <v>-2.48</v>
      </c>
      <c r="U1213" s="354">
        <v>2.93</v>
      </c>
      <c r="V1213" s="354">
        <v>2.87</v>
      </c>
      <c r="W1213" s="354">
        <v>3.27</v>
      </c>
      <c r="X1213" s="354">
        <v>3.6</v>
      </c>
      <c r="Y1213" s="374">
        <f t="shared" ref="Y1213:Y1276" si="42">(W1213/V1213)-1</f>
        <v>0.13937282229965153</v>
      </c>
      <c r="Z1213" s="374">
        <f t="shared" ref="Z1213:Z1276" si="43">(X1213/W1213)-1</f>
        <v>0.10091743119266061</v>
      </c>
      <c r="AA1213" s="354"/>
      <c r="AB1213" s="354">
        <v>12.43</v>
      </c>
      <c r="AC1213" s="354">
        <v>13.92</v>
      </c>
      <c r="AD1213" s="354">
        <v>12.47</v>
      </c>
      <c r="AE1213" s="354">
        <v>11.33</v>
      </c>
      <c r="AF1213" s="354">
        <v>1</v>
      </c>
      <c r="AG1213" s="354">
        <v>5.1154172727541756</v>
      </c>
      <c r="AH1213" s="354">
        <v>1.1537174505398446</v>
      </c>
      <c r="AI1213" s="354">
        <v>4.6984723180200918</v>
      </c>
      <c r="AJ1213" s="354">
        <v>4.6984723180200918</v>
      </c>
      <c r="AK1213" s="354">
        <v>8.5581008630788862</v>
      </c>
      <c r="AL1213" s="354">
        <v>13.68</v>
      </c>
      <c r="AM1213" s="354">
        <v>2.38</v>
      </c>
      <c r="AN1213" s="354">
        <v>11.02</v>
      </c>
      <c r="AO1213" s="354">
        <v>10.583816658930999</v>
      </c>
      <c r="AP1213" s="354">
        <v>26.62267188218846</v>
      </c>
      <c r="AQ1213" s="354">
        <v>11.523030228594298</v>
      </c>
      <c r="AR1213" s="354">
        <v>11.523030228594298</v>
      </c>
      <c r="AS1213" s="354">
        <v>5.046194680998787</v>
      </c>
      <c r="AT1213" s="354">
        <v>17.149999999999999</v>
      </c>
      <c r="AU1213" s="354"/>
      <c r="AV1213" s="354">
        <v>7.87</v>
      </c>
      <c r="AW1213" s="354">
        <v>2289</v>
      </c>
      <c r="AX1213" s="354">
        <v>2779.19</v>
      </c>
      <c r="AY1213" s="374">
        <v>7.8738079857592028E-2</v>
      </c>
      <c r="AZ1213" s="374">
        <v>-0.36440761404660321</v>
      </c>
      <c r="BA1213" s="374">
        <v>-0.10322433447682994</v>
      </c>
      <c r="BB1213" s="374">
        <v>-0.63277672216447289</v>
      </c>
      <c r="BC1213" s="374">
        <v>-0.10322433447682994</v>
      </c>
      <c r="BD1213" s="354">
        <v>17.260000000000002</v>
      </c>
      <c r="BE1213" s="374">
        <v>5.7018205692770323E-2</v>
      </c>
      <c r="BF1213" s="374">
        <v>2.8678284836898691E-2</v>
      </c>
      <c r="BG1213" s="354">
        <v>10.36</v>
      </c>
      <c r="BH1213" s="354"/>
      <c r="BI1213" s="354">
        <v>10.119999999999999</v>
      </c>
      <c r="BJ1213" s="354"/>
      <c r="BK1213" s="374">
        <v>0</v>
      </c>
      <c r="BL1213" s="374">
        <v>0</v>
      </c>
      <c r="BM1213" s="354">
        <v>1.86</v>
      </c>
      <c r="BN1213" s="354"/>
      <c r="BO1213" s="374">
        <v>0.65874014442997519</v>
      </c>
      <c r="BP1213" s="374">
        <v>2.8692301679677807E-2</v>
      </c>
      <c r="BQ1213" s="374">
        <v>0.11684835409152181</v>
      </c>
      <c r="BR1213" s="354">
        <v>1407.34</v>
      </c>
      <c r="BS1213" s="354">
        <v>1450.5</v>
      </c>
      <c r="BT1213" s="354">
        <v>1810.16</v>
      </c>
      <c r="BU1213" s="354">
        <v>7096.07</v>
      </c>
      <c r="BV1213" s="354">
        <v>619.73</v>
      </c>
      <c r="BW1213" s="354">
        <v>-36.44</v>
      </c>
      <c r="BX1213" s="354">
        <v>22.61</v>
      </c>
      <c r="BY1213" s="354">
        <v>79.13</v>
      </c>
      <c r="BZ1213" s="354">
        <v>5.0172199170124481</v>
      </c>
      <c r="CA1213" s="354">
        <v>36.99</v>
      </c>
      <c r="CB1213" s="354">
        <v>0.41059040249018186</v>
      </c>
      <c r="CC1213" s="354">
        <v>6.8501375147057342</v>
      </c>
      <c r="CD1213" s="354">
        <v>0.59</v>
      </c>
      <c r="CE1213" s="354">
        <v>2.0699999999999998</v>
      </c>
      <c r="CF1213" s="354">
        <v>16.809999999999999</v>
      </c>
      <c r="CG1213" s="354">
        <v>16.41</v>
      </c>
      <c r="CH1213" s="353" t="s">
        <v>100</v>
      </c>
      <c r="CI1213" s="355">
        <v>10248.540000000001</v>
      </c>
    </row>
    <row r="1214" spans="1:87" ht="13.5" thickBot="1">
      <c r="A1214" s="353" t="s">
        <v>2647</v>
      </c>
      <c r="B1214" s="353" t="s">
        <v>2648</v>
      </c>
      <c r="C1214" s="353" t="s">
        <v>96</v>
      </c>
      <c r="D1214" s="353" t="s">
        <v>116</v>
      </c>
      <c r="E1214" s="353" t="s">
        <v>228</v>
      </c>
      <c r="F1214" s="353" t="s">
        <v>105</v>
      </c>
      <c r="G1214" s="353">
        <v>12</v>
      </c>
      <c r="H1214" s="353">
        <v>202112</v>
      </c>
      <c r="I1214" s="353">
        <v>20221024</v>
      </c>
      <c r="J1214" s="353">
        <v>20230228</v>
      </c>
      <c r="K1214" s="354">
        <v>6485.49</v>
      </c>
      <c r="L1214" s="354">
        <v>26.84</v>
      </c>
      <c r="M1214" s="354">
        <v>242</v>
      </c>
      <c r="N1214" s="354">
        <v>2.1</v>
      </c>
      <c r="O1214" s="354">
        <v>1.36</v>
      </c>
      <c r="P1214" s="354">
        <v>1.2</v>
      </c>
      <c r="Q1214" s="354">
        <v>1.44</v>
      </c>
      <c r="R1214" s="354">
        <v>0.74</v>
      </c>
      <c r="S1214" s="354">
        <v>4.96</v>
      </c>
      <c r="T1214" s="354">
        <v>1.57</v>
      </c>
      <c r="U1214" s="354">
        <v>4.74</v>
      </c>
      <c r="V1214" s="354">
        <v>2.0699999999999998</v>
      </c>
      <c r="W1214" s="354">
        <v>5.07</v>
      </c>
      <c r="X1214" s="354">
        <v>4.79</v>
      </c>
      <c r="Y1214" s="374">
        <f t="shared" si="42"/>
        <v>1.4492753623188408</v>
      </c>
      <c r="Z1214" s="374">
        <f t="shared" si="43"/>
        <v>-5.5226824457593748E-2</v>
      </c>
      <c r="AA1214" s="354">
        <v>21.09</v>
      </c>
      <c r="AB1214" s="354">
        <v>28.4</v>
      </c>
      <c r="AC1214" s="354">
        <v>5.62</v>
      </c>
      <c r="AD1214" s="354">
        <v>5.3</v>
      </c>
      <c r="AE1214" s="354">
        <v>5.61</v>
      </c>
      <c r="AF1214" s="354">
        <v>0.19</v>
      </c>
      <c r="AG1214" s="354">
        <v>22.565042040639284</v>
      </c>
      <c r="AH1214" s="354">
        <v>5.2571652597510932</v>
      </c>
      <c r="AI1214" s="354">
        <v>6.5469453805345168</v>
      </c>
      <c r="AJ1214" s="354">
        <v>4.6233775983450673</v>
      </c>
      <c r="AK1214" s="354">
        <v>4.0553263326342828</v>
      </c>
      <c r="AL1214" s="354">
        <v>7.96</v>
      </c>
      <c r="AM1214" s="354">
        <v>3</v>
      </c>
      <c r="AN1214" s="354">
        <v>1.59</v>
      </c>
      <c r="AO1214" s="354">
        <v>1.5906436060347018</v>
      </c>
      <c r="AP1214" s="354">
        <v>4.0318304584332978</v>
      </c>
      <c r="AQ1214" s="354">
        <v>5.482394881216603</v>
      </c>
      <c r="AR1214" s="354">
        <v>7.7633589466486486</v>
      </c>
      <c r="AS1214" s="354">
        <v>0.65540022021287248</v>
      </c>
      <c r="AT1214" s="354">
        <v>8.9499999999999993</v>
      </c>
      <c r="AU1214" s="354">
        <v>-1.81</v>
      </c>
      <c r="AV1214" s="354">
        <v>48.84</v>
      </c>
      <c r="AW1214" s="354">
        <v>2930.22</v>
      </c>
      <c r="AX1214" s="354">
        <v>3933.39</v>
      </c>
      <c r="AY1214" s="374">
        <v>1.0103689753877909</v>
      </c>
      <c r="AZ1214" s="374">
        <v>1.5785210817432989</v>
      </c>
      <c r="BA1214" s="374">
        <v>7.9158312101430708</v>
      </c>
      <c r="BB1214" s="374">
        <v>1.5736927747280811</v>
      </c>
      <c r="BC1214" s="374">
        <v>7.9158312101430708</v>
      </c>
      <c r="BD1214" s="354">
        <v>60.3</v>
      </c>
      <c r="BE1214" s="374">
        <v>0.62677198382065502</v>
      </c>
      <c r="BF1214" s="374">
        <v>0.18215907566950143</v>
      </c>
      <c r="BG1214" s="354">
        <v>29.45</v>
      </c>
      <c r="BH1214" s="354">
        <v>5.69</v>
      </c>
      <c r="BI1214" s="354">
        <v>17.64</v>
      </c>
      <c r="BJ1214" s="354">
        <v>3.84</v>
      </c>
      <c r="BK1214" s="374">
        <v>-0.29381149076157448</v>
      </c>
      <c r="BL1214" s="374">
        <v>-8.524547743917936E-2</v>
      </c>
      <c r="BM1214" s="354">
        <v>1.19</v>
      </c>
      <c r="BN1214" s="354">
        <v>0.44</v>
      </c>
      <c r="BO1214" s="374">
        <v>3.0434652915509716E-2</v>
      </c>
      <c r="BP1214" s="374">
        <v>0.19800999095107696</v>
      </c>
      <c r="BQ1214" s="374">
        <v>0.17413851594520027</v>
      </c>
      <c r="BR1214" s="354">
        <v>629.37</v>
      </c>
      <c r="BS1214" s="354">
        <v>1002.27</v>
      </c>
      <c r="BT1214" s="354">
        <v>876.44</v>
      </c>
      <c r="BU1214" s="354">
        <v>2707.77</v>
      </c>
      <c r="BV1214" s="354">
        <v>411.78</v>
      </c>
      <c r="BW1214" s="354">
        <v>157.85</v>
      </c>
      <c r="BX1214" s="354">
        <v>30.87</v>
      </c>
      <c r="BY1214" s="354">
        <v>28.9</v>
      </c>
      <c r="BZ1214" s="354">
        <v>16.428671434928422</v>
      </c>
      <c r="CA1214" s="354">
        <v>45.85</v>
      </c>
      <c r="CB1214" s="354">
        <v>0.68734768293077697</v>
      </c>
      <c r="CC1214" s="354">
        <v>1.0494863221471542</v>
      </c>
      <c r="CD1214" s="354">
        <v>0.85</v>
      </c>
      <c r="CE1214" s="354">
        <v>0.41</v>
      </c>
      <c r="CF1214" s="354">
        <v>0.64</v>
      </c>
      <c r="CG1214" s="354">
        <v>0.2</v>
      </c>
      <c r="CH1214" s="353" t="s">
        <v>100</v>
      </c>
      <c r="CI1214" s="355">
        <v>2085.66</v>
      </c>
    </row>
    <row r="1215" spans="1:87" ht="13.5" thickBot="1">
      <c r="A1215" s="353" t="s">
        <v>2649</v>
      </c>
      <c r="B1215" s="353" t="s">
        <v>2650</v>
      </c>
      <c r="C1215" s="353" t="s">
        <v>108</v>
      </c>
      <c r="D1215" s="353" t="s">
        <v>412</v>
      </c>
      <c r="E1215" s="353" t="s">
        <v>718</v>
      </c>
      <c r="F1215" s="353" t="s">
        <v>105</v>
      </c>
      <c r="G1215" s="353">
        <v>12</v>
      </c>
      <c r="H1215" s="353">
        <v>202112</v>
      </c>
      <c r="I1215" s="353">
        <v>20221027</v>
      </c>
      <c r="J1215" s="353">
        <v>20230201</v>
      </c>
      <c r="K1215" s="354">
        <v>4368.46</v>
      </c>
      <c r="L1215" s="354">
        <v>42.01</v>
      </c>
      <c r="M1215" s="354">
        <v>104</v>
      </c>
      <c r="N1215" s="354">
        <v>2.17</v>
      </c>
      <c r="O1215" s="354">
        <v>0.49</v>
      </c>
      <c r="P1215" s="354">
        <v>0.56000000000000005</v>
      </c>
      <c r="Q1215" s="354">
        <v>0.45</v>
      </c>
      <c r="R1215" s="354">
        <v>71.430000000000007</v>
      </c>
      <c r="S1215" s="354">
        <v>144.22999999999999</v>
      </c>
      <c r="T1215" s="354">
        <v>66.680000000000007</v>
      </c>
      <c r="U1215" s="354">
        <v>3.43</v>
      </c>
      <c r="V1215" s="354">
        <v>1.25</v>
      </c>
      <c r="W1215" s="354">
        <v>1.7</v>
      </c>
      <c r="X1215" s="354">
        <v>1.88</v>
      </c>
      <c r="Y1215" s="374">
        <f t="shared" si="42"/>
        <v>0.35999999999999988</v>
      </c>
      <c r="Z1215" s="374">
        <f t="shared" si="43"/>
        <v>0.10588235294117654</v>
      </c>
      <c r="AA1215" s="354">
        <v>31.76</v>
      </c>
      <c r="AB1215" s="354">
        <v>3.94</v>
      </c>
      <c r="AC1215" s="354">
        <v>12.25</v>
      </c>
      <c r="AD1215" s="354">
        <v>24.75</v>
      </c>
      <c r="AE1215" s="354">
        <v>22.4</v>
      </c>
      <c r="AF1215" s="354">
        <v>6.28</v>
      </c>
      <c r="AG1215" s="354">
        <v>28.55806802674083</v>
      </c>
      <c r="AH1215" s="354">
        <v>5.4909913800549326</v>
      </c>
      <c r="AI1215" s="354">
        <v>10.27200331669229</v>
      </c>
      <c r="AJ1215" s="354">
        <v>4.2023527785935153</v>
      </c>
      <c r="AK1215" s="354">
        <v>4.0897572464499294</v>
      </c>
      <c r="AL1215" s="354">
        <v>13.88</v>
      </c>
      <c r="AM1215" s="354">
        <v>539.17999999999995</v>
      </c>
      <c r="AN1215" s="354">
        <v>2.63</v>
      </c>
      <c r="AO1215" s="354">
        <v>3.1539222101647835</v>
      </c>
      <c r="AP1215" s="354">
        <v>10.121220142829134</v>
      </c>
      <c r="AQ1215" s="354">
        <v>8.7684867549223391</v>
      </c>
      <c r="AR1215" s="354">
        <v>21.433213672051629</v>
      </c>
      <c r="AS1215" s="354">
        <v>1.7463766864171086</v>
      </c>
      <c r="AT1215" s="354">
        <v>0.08</v>
      </c>
      <c r="AU1215" s="354">
        <v>-2.2799999999999998</v>
      </c>
      <c r="AV1215" s="354">
        <v>36.83</v>
      </c>
      <c r="AW1215" s="354">
        <v>1617.9</v>
      </c>
      <c r="AX1215" s="354">
        <v>1659.72</v>
      </c>
      <c r="AY1215" s="374">
        <v>0.36826575443255288</v>
      </c>
      <c r="AZ1215" s="374">
        <v>2.6080772887757071</v>
      </c>
      <c r="BA1215" s="374">
        <v>3.5326394924877809</v>
      </c>
      <c r="BB1215" s="374">
        <v>2.643192488262911</v>
      </c>
      <c r="BC1215" s="374">
        <v>3.5326394924877809</v>
      </c>
      <c r="BD1215" s="354">
        <v>753.52</v>
      </c>
      <c r="BE1215" s="374">
        <v>0.19748495894713655</v>
      </c>
      <c r="BF1215" s="374">
        <v>0.10191885813736801</v>
      </c>
      <c r="BG1215" s="354">
        <v>8.3699999999999992</v>
      </c>
      <c r="BH1215" s="354">
        <v>3.63</v>
      </c>
      <c r="BI1215" s="354">
        <v>7.59</v>
      </c>
      <c r="BJ1215" s="354">
        <v>3.3</v>
      </c>
      <c r="BK1215" s="374">
        <v>-0.5908925796621799</v>
      </c>
      <c r="BL1215" s="374">
        <v>-0.21253715525907968</v>
      </c>
      <c r="BM1215" s="354">
        <v>2.38</v>
      </c>
      <c r="BN1215" s="354">
        <v>1.46</v>
      </c>
      <c r="BO1215" s="374">
        <v>0.36423295204298639</v>
      </c>
      <c r="BP1215" s="374">
        <v>0.13070676934194081</v>
      </c>
      <c r="BQ1215" s="374">
        <v>0.1000322013471439</v>
      </c>
      <c r="BR1215" s="354">
        <v>388.75</v>
      </c>
      <c r="BS1215" s="354">
        <v>546.54</v>
      </c>
      <c r="BT1215" s="354">
        <v>325.17</v>
      </c>
      <c r="BU1215" s="354">
        <v>2827.6</v>
      </c>
      <c r="BV1215" s="354">
        <v>241.85</v>
      </c>
      <c r="BW1215" s="354">
        <v>260.81</v>
      </c>
      <c r="BX1215" s="354">
        <v>15.8</v>
      </c>
      <c r="BY1215" s="354">
        <v>14.43</v>
      </c>
      <c r="BZ1215" s="354">
        <v>5.1729148320543468</v>
      </c>
      <c r="CA1215" s="354">
        <v>99.72</v>
      </c>
      <c r="CB1215" s="354">
        <v>0.99747098042116822</v>
      </c>
      <c r="CC1215" s="354">
        <v>5.4005272138224747</v>
      </c>
      <c r="CD1215" s="354">
        <v>352.28</v>
      </c>
      <c r="CE1215" s="354">
        <v>0.74</v>
      </c>
      <c r="CF1215" s="354">
        <v>2.04</v>
      </c>
      <c r="CG1215" s="354">
        <v>1.86</v>
      </c>
      <c r="CH1215" s="353" t="s">
        <v>100</v>
      </c>
      <c r="CI1215" s="353">
        <v>50.03</v>
      </c>
    </row>
    <row r="1216" spans="1:87" ht="13.5" thickBot="1">
      <c r="A1216" s="353" t="s">
        <v>2651</v>
      </c>
      <c r="B1216" s="353" t="s">
        <v>2652</v>
      </c>
      <c r="C1216" s="353" t="s">
        <v>96</v>
      </c>
      <c r="D1216" s="353" t="s">
        <v>103</v>
      </c>
      <c r="E1216" s="353" t="s">
        <v>126</v>
      </c>
      <c r="F1216" s="353" t="s">
        <v>105</v>
      </c>
      <c r="G1216" s="353">
        <v>12</v>
      </c>
      <c r="H1216" s="353">
        <v>202112</v>
      </c>
      <c r="I1216" s="353">
        <v>20221031</v>
      </c>
      <c r="J1216" s="353">
        <v>20230201</v>
      </c>
      <c r="K1216" s="354">
        <v>7847.52</v>
      </c>
      <c r="L1216" s="354">
        <v>118.63</v>
      </c>
      <c r="M1216" s="354">
        <v>66.150000000000006</v>
      </c>
      <c r="N1216" s="354">
        <v>1.07</v>
      </c>
      <c r="O1216" s="354">
        <v>2.66</v>
      </c>
      <c r="P1216" s="354">
        <v>2.36</v>
      </c>
      <c r="Q1216" s="354">
        <v>2.73</v>
      </c>
      <c r="R1216" s="354">
        <v>0</v>
      </c>
      <c r="S1216" s="354">
        <v>5.34</v>
      </c>
      <c r="T1216" s="354">
        <v>3.56</v>
      </c>
      <c r="U1216" s="354">
        <v>10.24</v>
      </c>
      <c r="V1216" s="354">
        <v>8.77</v>
      </c>
      <c r="W1216" s="354">
        <v>10.46</v>
      </c>
      <c r="X1216" s="354">
        <v>11.03</v>
      </c>
      <c r="Y1216" s="374">
        <f t="shared" si="42"/>
        <v>0.19270239452679605</v>
      </c>
      <c r="Z1216" s="374">
        <f t="shared" si="43"/>
        <v>5.4493307839388105E-2</v>
      </c>
      <c r="AA1216" s="354">
        <v>14.54</v>
      </c>
      <c r="AB1216" s="354">
        <v>10</v>
      </c>
      <c r="AC1216" s="354">
        <v>11.59</v>
      </c>
      <c r="AD1216" s="354">
        <v>11.34</v>
      </c>
      <c r="AE1216" s="354">
        <v>10.76</v>
      </c>
      <c r="AF1216" s="354">
        <v>1.1299999999999999</v>
      </c>
      <c r="AG1216" s="354">
        <v>78.277526395173453</v>
      </c>
      <c r="AH1216" s="354">
        <v>5.7707390648567118</v>
      </c>
      <c r="AI1216" s="354">
        <v>5.0920060331825034</v>
      </c>
      <c r="AJ1216" s="354">
        <v>4.0120663650075414</v>
      </c>
      <c r="AK1216" s="354">
        <v>22.552997630331756</v>
      </c>
      <c r="AL1216" s="354">
        <v>11.95</v>
      </c>
      <c r="AM1216" s="354">
        <v>1.28</v>
      </c>
      <c r="AN1216" s="354">
        <v>1.51</v>
      </c>
      <c r="AO1216" s="354">
        <v>1.773804770896759</v>
      </c>
      <c r="AP1216" s="354">
        <v>10.578823259020917</v>
      </c>
      <c r="AQ1216" s="354">
        <v>27.268045023696683</v>
      </c>
      <c r="AR1216" s="354">
        <v>34.607864661654133</v>
      </c>
      <c r="AS1216" s="354">
        <v>10.914027149321267</v>
      </c>
      <c r="AT1216" s="354">
        <v>92.84</v>
      </c>
      <c r="AU1216" s="354">
        <v>4.1100000000000003</v>
      </c>
      <c r="AV1216" s="354">
        <v>31.07</v>
      </c>
      <c r="AW1216" s="354">
        <v>3810.3</v>
      </c>
      <c r="AX1216" s="354">
        <v>5246</v>
      </c>
      <c r="AY1216" s="374">
        <v>-0.10222359481161213</v>
      </c>
      <c r="AZ1216" s="374">
        <v>-0.20761825031393888</v>
      </c>
      <c r="BA1216" s="374">
        <v>-0.20222158929080031</v>
      </c>
      <c r="BB1216" s="374">
        <v>-0.1810193321616872</v>
      </c>
      <c r="BC1216" s="374">
        <v>-0.20222158929080031</v>
      </c>
      <c r="BD1216" s="354">
        <v>10.91</v>
      </c>
      <c r="BE1216" s="374">
        <v>6.0633740023053002E-2</v>
      </c>
      <c r="BF1216" s="374">
        <v>4.7767082412574755E-2</v>
      </c>
      <c r="BG1216" s="354">
        <v>8.2200000000000006</v>
      </c>
      <c r="BH1216" s="354">
        <v>7.42</v>
      </c>
      <c r="BI1216" s="354">
        <v>6.65</v>
      </c>
      <c r="BJ1216" s="354">
        <v>5.76</v>
      </c>
      <c r="BK1216" s="374">
        <v>-0.21208530805687204</v>
      </c>
      <c r="BL1216" s="374">
        <v>-1.3796292728043469E-2</v>
      </c>
      <c r="BM1216" s="354">
        <v>1.18</v>
      </c>
      <c r="BN1216" s="354">
        <v>1.24</v>
      </c>
      <c r="BO1216" s="374">
        <v>0.23567171981181392</v>
      </c>
      <c r="BP1216" s="374">
        <v>5.0250253090009682E-2</v>
      </c>
      <c r="BQ1216" s="374">
        <v>3.4936140412813843E-2</v>
      </c>
      <c r="BR1216" s="354">
        <v>345</v>
      </c>
      <c r="BS1216" s="354">
        <v>567.79999999999995</v>
      </c>
      <c r="BT1216" s="354">
        <v>672.63</v>
      </c>
      <c r="BU1216" s="354">
        <v>1913.6</v>
      </c>
      <c r="BV1216" s="354">
        <v>209.9</v>
      </c>
      <c r="BW1216" s="354">
        <v>10.88</v>
      </c>
      <c r="BX1216" s="354">
        <v>7.37</v>
      </c>
      <c r="BY1216" s="354">
        <v>13.27</v>
      </c>
      <c r="BZ1216" s="354">
        <v>9.5972461273666099</v>
      </c>
      <c r="CA1216" s="354">
        <v>25.97</v>
      </c>
      <c r="CB1216" s="354">
        <v>0.39781442091911406</v>
      </c>
      <c r="CC1216" s="354">
        <v>1.8292346586991497</v>
      </c>
      <c r="CD1216" s="354">
        <v>0.35</v>
      </c>
      <c r="CE1216" s="354">
        <v>2.89</v>
      </c>
      <c r="CF1216" s="354">
        <v>1.48</v>
      </c>
      <c r="CG1216" s="354">
        <v>0.76</v>
      </c>
      <c r="CH1216" s="353" t="s">
        <v>100</v>
      </c>
      <c r="CI1216" s="355">
        <v>6350.1</v>
      </c>
    </row>
    <row r="1217" spans="1:87" ht="13.5" thickBot="1">
      <c r="A1217" s="353" t="s">
        <v>2653</v>
      </c>
      <c r="B1217" s="353" t="s">
        <v>2654</v>
      </c>
      <c r="C1217" s="353" t="s">
        <v>96</v>
      </c>
      <c r="D1217" s="353" t="s">
        <v>103</v>
      </c>
      <c r="E1217" s="353" t="s">
        <v>104</v>
      </c>
      <c r="F1217" s="353" t="s">
        <v>105</v>
      </c>
      <c r="G1217" s="353">
        <v>12</v>
      </c>
      <c r="H1217" s="353">
        <v>202112</v>
      </c>
      <c r="I1217" s="353">
        <v>20221027</v>
      </c>
      <c r="J1217" s="353">
        <v>20230216</v>
      </c>
      <c r="K1217" s="354">
        <v>11747.57</v>
      </c>
      <c r="L1217" s="354">
        <v>200.16</v>
      </c>
      <c r="M1217" s="354">
        <v>59</v>
      </c>
      <c r="N1217" s="354">
        <v>0.87</v>
      </c>
      <c r="O1217" s="354">
        <v>6.2</v>
      </c>
      <c r="P1217" s="354">
        <v>4.46</v>
      </c>
      <c r="Q1217" s="354">
        <v>5.78</v>
      </c>
      <c r="R1217" s="354">
        <v>4.5199999999999996</v>
      </c>
      <c r="S1217" s="354">
        <v>0.99</v>
      </c>
      <c r="T1217" s="354">
        <v>13.64</v>
      </c>
      <c r="U1217" s="354">
        <v>30.88</v>
      </c>
      <c r="V1217" s="354">
        <v>20.49</v>
      </c>
      <c r="W1217" s="354">
        <v>28.65</v>
      </c>
      <c r="X1217" s="354">
        <v>17</v>
      </c>
      <c r="Y1217" s="374">
        <f t="shared" si="42"/>
        <v>0.39824304538799415</v>
      </c>
      <c r="Z1217" s="374">
        <f t="shared" si="43"/>
        <v>-0.40663176265270506</v>
      </c>
      <c r="AA1217" s="354">
        <v>34.54</v>
      </c>
      <c r="AB1217" s="354"/>
      <c r="AC1217" s="354">
        <v>6.48</v>
      </c>
      <c r="AD1217" s="354">
        <v>6.99</v>
      </c>
      <c r="AE1217" s="354">
        <v>11.77</v>
      </c>
      <c r="AF1217" s="354"/>
      <c r="AG1217" s="354">
        <v>289.78269919240694</v>
      </c>
      <c r="AH1217" s="354">
        <v>31.819165764715677</v>
      </c>
      <c r="AI1217" s="354">
        <v>28.368995087836151</v>
      </c>
      <c r="AJ1217" s="354">
        <v>23.250353842311213</v>
      </c>
      <c r="AK1217" s="354">
        <v>7.0911923167224273</v>
      </c>
      <c r="AL1217" s="354">
        <v>7.59</v>
      </c>
      <c r="AM1217" s="354">
        <v>1.71</v>
      </c>
      <c r="AN1217" s="354">
        <v>0.68</v>
      </c>
      <c r="AO1217" s="354">
        <v>0.764491225600331</v>
      </c>
      <c r="AP1217" s="354">
        <v>4.7073432933517321</v>
      </c>
      <c r="AQ1217" s="354">
        <v>7.8091003991313022</v>
      </c>
      <c r="AR1217" s="354">
        <v>9.5282993267922365</v>
      </c>
      <c r="AS1217" s="354">
        <v>10.718508034301889</v>
      </c>
      <c r="AT1217" s="354">
        <v>116.81</v>
      </c>
      <c r="AU1217" s="354">
        <v>7.83</v>
      </c>
      <c r="AV1217" s="354">
        <v>59.93</v>
      </c>
      <c r="AW1217" s="354">
        <v>14093.3</v>
      </c>
      <c r="AX1217" s="354">
        <v>17177</v>
      </c>
      <c r="AY1217" s="374">
        <v>0.59934860813218493</v>
      </c>
      <c r="AZ1217" s="374">
        <v>2.8282308317529123</v>
      </c>
      <c r="BA1217" s="374">
        <v>2.4445033580770592</v>
      </c>
      <c r="BB1217" s="374">
        <v>2.9014478308693379</v>
      </c>
      <c r="BC1217" s="374">
        <v>2.4445033580770592</v>
      </c>
      <c r="BD1217" s="354">
        <v>29.31</v>
      </c>
      <c r="BE1217" s="374">
        <v>0.29974779319041617</v>
      </c>
      <c r="BF1217" s="374">
        <v>0.2083451449006738</v>
      </c>
      <c r="BG1217" s="354">
        <v>24.2</v>
      </c>
      <c r="BH1217" s="354">
        <v>12.03</v>
      </c>
      <c r="BI1217" s="354">
        <v>19.18</v>
      </c>
      <c r="BJ1217" s="354">
        <v>9.85</v>
      </c>
      <c r="BK1217" s="374">
        <v>-0.18043082702353705</v>
      </c>
      <c r="BL1217" s="374">
        <v>-1.7663722712881188E-2</v>
      </c>
      <c r="BM1217" s="354">
        <v>1.75</v>
      </c>
      <c r="BN1217" s="354">
        <v>2.14</v>
      </c>
      <c r="BO1217" s="374">
        <v>0.10999659846145796</v>
      </c>
      <c r="BP1217" s="374">
        <v>0.158170531215965</v>
      </c>
      <c r="BQ1217" s="374">
        <v>0.11557565164940704</v>
      </c>
      <c r="BR1217" s="354">
        <v>1945.8</v>
      </c>
      <c r="BS1217" s="354">
        <v>2176</v>
      </c>
      <c r="BT1217" s="354">
        <v>1653.3</v>
      </c>
      <c r="BU1217" s="354">
        <v>1642</v>
      </c>
      <c r="BV1217" s="354">
        <v>1413</v>
      </c>
      <c r="BW1217" s="354">
        <v>282.82</v>
      </c>
      <c r="BX1217" s="354">
        <v>10.98</v>
      </c>
      <c r="BY1217" s="354">
        <v>11.09</v>
      </c>
      <c r="BZ1217" s="354">
        <v>41.8352</v>
      </c>
      <c r="CA1217" s="354">
        <v>14.24</v>
      </c>
      <c r="CB1217" s="354">
        <v>0.32803709003940329</v>
      </c>
      <c r="CC1217" s="354">
        <v>0.43275660757881329</v>
      </c>
      <c r="CD1217" s="354">
        <v>0.17</v>
      </c>
      <c r="CE1217" s="354">
        <v>3.25</v>
      </c>
      <c r="CF1217" s="354">
        <v>1.97</v>
      </c>
      <c r="CG1217" s="354">
        <v>0.39</v>
      </c>
      <c r="CH1217" s="353" t="s">
        <v>100</v>
      </c>
      <c r="CI1217" s="355">
        <v>6093.7</v>
      </c>
    </row>
    <row r="1218" spans="1:87" ht="13.5" thickBot="1">
      <c r="A1218" s="353" t="s">
        <v>2655</v>
      </c>
      <c r="B1218" s="353" t="s">
        <v>2656</v>
      </c>
      <c r="C1218" s="353" t="s">
        <v>96</v>
      </c>
      <c r="D1218" s="353" t="s">
        <v>176</v>
      </c>
      <c r="E1218" s="353" t="s">
        <v>867</v>
      </c>
      <c r="F1218" s="353" t="s">
        <v>99</v>
      </c>
      <c r="G1218" s="353">
        <v>12</v>
      </c>
      <c r="H1218" s="353">
        <v>202112</v>
      </c>
      <c r="I1218" s="353">
        <v>20221027</v>
      </c>
      <c r="J1218" s="353">
        <v>20230209</v>
      </c>
      <c r="K1218" s="354">
        <v>42154.52</v>
      </c>
      <c r="L1218" s="354">
        <v>133.4</v>
      </c>
      <c r="M1218" s="354">
        <v>316</v>
      </c>
      <c r="N1218" s="354">
        <v>0.67</v>
      </c>
      <c r="O1218" s="354">
        <v>1.21</v>
      </c>
      <c r="P1218" s="354">
        <v>1.02</v>
      </c>
      <c r="Q1218" s="354">
        <v>1.1100000000000001</v>
      </c>
      <c r="R1218" s="354">
        <v>10.74</v>
      </c>
      <c r="S1218" s="354">
        <v>11.86</v>
      </c>
      <c r="T1218" s="354">
        <v>8.0399999999999991</v>
      </c>
      <c r="U1218" s="354">
        <v>4.82</v>
      </c>
      <c r="V1218" s="354">
        <v>4.1399999999999997</v>
      </c>
      <c r="W1218" s="354">
        <v>4.82</v>
      </c>
      <c r="X1218" s="354">
        <v>5.09</v>
      </c>
      <c r="Y1218" s="374">
        <f t="shared" si="42"/>
        <v>0.16425120772946866</v>
      </c>
      <c r="Z1218" s="374">
        <f t="shared" si="43"/>
        <v>5.6016597510373245E-2</v>
      </c>
      <c r="AA1218" s="354">
        <v>13.27</v>
      </c>
      <c r="AB1218" s="354">
        <v>11.34</v>
      </c>
      <c r="AC1218" s="354">
        <v>27.68</v>
      </c>
      <c r="AD1218" s="354">
        <v>27.66</v>
      </c>
      <c r="AE1218" s="354">
        <v>26.2</v>
      </c>
      <c r="AF1218" s="354">
        <v>2.44</v>
      </c>
      <c r="AG1218" s="354">
        <v>40.860031595576622</v>
      </c>
      <c r="AH1218" s="354">
        <v>4.5987361769352288</v>
      </c>
      <c r="AI1218" s="354">
        <v>9.5785150078988917</v>
      </c>
      <c r="AJ1218" s="354">
        <v>5.3554502369668242</v>
      </c>
      <c r="AK1218" s="354">
        <v>13.733861657210715</v>
      </c>
      <c r="AL1218" s="354">
        <v>16.28</v>
      </c>
      <c r="AM1218" s="354">
        <v>4.4400000000000004</v>
      </c>
      <c r="AN1218" s="354">
        <v>3.26</v>
      </c>
      <c r="AO1218" s="354">
        <v>4.1366414840475709</v>
      </c>
      <c r="AP1218" s="354">
        <v>18.717285959203668</v>
      </c>
      <c r="AQ1218" s="354">
        <v>17.646086225095658</v>
      </c>
      <c r="AR1218" s="354">
        <v>31.560988200589971</v>
      </c>
      <c r="AS1218" s="354">
        <v>0.25718799368088469</v>
      </c>
      <c r="AT1218" s="354">
        <v>30.03</v>
      </c>
      <c r="AU1218" s="354">
        <v>4.0199999999999996</v>
      </c>
      <c r="AV1218" s="354">
        <v>11.24</v>
      </c>
      <c r="AW1218" s="354">
        <v>11295</v>
      </c>
      <c r="AX1218" s="354">
        <v>13443.13</v>
      </c>
      <c r="AY1218" s="374">
        <v>0.1124133312322723</v>
      </c>
      <c r="AZ1218" s="374">
        <v>0.33581472291149711</v>
      </c>
      <c r="BA1218" s="374">
        <v>0.21479141068398572</v>
      </c>
      <c r="BB1218" s="374">
        <v>0.33836359153806267</v>
      </c>
      <c r="BC1218" s="374">
        <v>0.21479141068398572</v>
      </c>
      <c r="BD1218" s="354">
        <v>16.690000000000001</v>
      </c>
      <c r="BE1218" s="374">
        <v>9.1777217757912921E-2</v>
      </c>
      <c r="BF1218" s="374">
        <v>5.1978986990075603E-2</v>
      </c>
      <c r="BG1218" s="354">
        <v>7.79</v>
      </c>
      <c r="BH1218" s="354">
        <v>6.82</v>
      </c>
      <c r="BI1218" s="354">
        <v>5.75</v>
      </c>
      <c r="BJ1218" s="354">
        <v>4.95</v>
      </c>
      <c r="BK1218" s="374">
        <v>-0.44088929937986543</v>
      </c>
      <c r="BL1218" s="374">
        <v>-0.10335441765515536</v>
      </c>
      <c r="BM1218" s="354">
        <v>1.48</v>
      </c>
      <c r="BN1218" s="354">
        <v>1.77</v>
      </c>
      <c r="BO1218" s="374">
        <v>0.40772071453108899</v>
      </c>
      <c r="BP1218" s="374">
        <v>3.4958085723566922E-2</v>
      </c>
      <c r="BQ1218" s="374">
        <v>4.0710378084126378E-2</v>
      </c>
      <c r="BR1218" s="354">
        <v>1889.7</v>
      </c>
      <c r="BS1218" s="354">
        <v>3157.9</v>
      </c>
      <c r="BT1218" s="354">
        <v>2598.8000000000002</v>
      </c>
      <c r="BU1218" s="354">
        <v>9546.2000000000007</v>
      </c>
      <c r="BV1218" s="354">
        <v>1290.4000000000001</v>
      </c>
      <c r="BW1218" s="354">
        <v>33.42</v>
      </c>
      <c r="BX1218" s="354">
        <v>11.24</v>
      </c>
      <c r="BY1218" s="354">
        <v>11.83</v>
      </c>
      <c r="BZ1218" s="354">
        <v>-8.7009767092411714</v>
      </c>
      <c r="CA1218" s="354">
        <v>54.09</v>
      </c>
      <c r="CB1218" s="354">
        <v>0.66583923101299247</v>
      </c>
      <c r="CC1218" s="354">
        <v>4.1497148455267485</v>
      </c>
      <c r="CD1218" s="354">
        <v>1.18</v>
      </c>
      <c r="CE1218" s="354">
        <v>0.7</v>
      </c>
      <c r="CF1218" s="354">
        <v>0.71</v>
      </c>
      <c r="CG1218" s="354">
        <v>0.18</v>
      </c>
      <c r="CH1218" s="353" t="s">
        <v>100</v>
      </c>
      <c r="CI1218" s="355">
        <v>8979.7000000000007</v>
      </c>
    </row>
    <row r="1219" spans="1:87" ht="13.5" thickBot="1">
      <c r="A1219" s="353"/>
      <c r="B1219" s="353" t="s">
        <v>2657</v>
      </c>
      <c r="C1219" s="353" t="s">
        <v>96</v>
      </c>
      <c r="D1219" s="353" t="s">
        <v>123</v>
      </c>
      <c r="E1219" s="353" t="s">
        <v>182</v>
      </c>
      <c r="F1219" s="353" t="s">
        <v>105</v>
      </c>
      <c r="G1219" s="353">
        <v>12</v>
      </c>
      <c r="H1219" s="353">
        <v>202112</v>
      </c>
      <c r="I1219" s="353"/>
      <c r="J1219" s="353"/>
      <c r="K1219" s="354">
        <v>32907.839999999997</v>
      </c>
      <c r="L1219" s="354">
        <v>143.09</v>
      </c>
      <c r="M1219" s="354">
        <v>230</v>
      </c>
      <c r="N1219" s="354">
        <v>1.06</v>
      </c>
      <c r="O1219" s="354"/>
      <c r="P1219" s="354"/>
      <c r="Q1219" s="354"/>
      <c r="R1219" s="354"/>
      <c r="S1219" s="354"/>
      <c r="T1219" s="354"/>
      <c r="U1219" s="354"/>
      <c r="V1219" s="354"/>
      <c r="W1219" s="354"/>
      <c r="X1219" s="354"/>
      <c r="Y1219" s="374" t="e">
        <f t="shared" si="42"/>
        <v>#DIV/0!</v>
      </c>
      <c r="Z1219" s="374" t="e">
        <f t="shared" si="43"/>
        <v>#DIV/0!</v>
      </c>
      <c r="AA1219" s="354"/>
      <c r="AB1219" s="354"/>
      <c r="AC1219" s="354"/>
      <c r="AD1219" s="354"/>
      <c r="AE1219" s="354"/>
      <c r="AF1219" s="354"/>
      <c r="AG1219" s="354">
        <v>0</v>
      </c>
      <c r="AH1219" s="354">
        <v>0</v>
      </c>
      <c r="AI1219" s="354">
        <v>0</v>
      </c>
      <c r="AJ1219" s="354">
        <v>0</v>
      </c>
      <c r="AK1219" s="354">
        <v>0</v>
      </c>
      <c r="AL1219" s="354"/>
      <c r="AM1219" s="354"/>
      <c r="AN1219" s="354"/>
      <c r="AO1219" s="354">
        <v>0</v>
      </c>
      <c r="AP1219" s="354">
        <v>0</v>
      </c>
      <c r="AQ1219" s="354">
        <v>0</v>
      </c>
      <c r="AR1219" s="354">
        <v>0</v>
      </c>
      <c r="AS1219" s="354">
        <v>0</v>
      </c>
      <c r="AT1219" s="354"/>
      <c r="AU1219" s="354"/>
      <c r="AV1219" s="354"/>
      <c r="AW1219" s="354"/>
      <c r="AX1219" s="354"/>
      <c r="AY1219" s="374" t="s">
        <v>160</v>
      </c>
      <c r="AZ1219" s="374" t="s">
        <v>160</v>
      </c>
      <c r="BA1219" s="374" t="s">
        <v>160</v>
      </c>
      <c r="BB1219" s="374" t="s">
        <v>160</v>
      </c>
      <c r="BC1219" s="374" t="s">
        <v>160</v>
      </c>
      <c r="BD1219" s="354"/>
      <c r="BE1219" s="374">
        <v>0</v>
      </c>
      <c r="BF1219" s="374">
        <v>0</v>
      </c>
      <c r="BG1219" s="354"/>
      <c r="BH1219" s="354"/>
      <c r="BI1219" s="354"/>
      <c r="BJ1219" s="354"/>
      <c r="BK1219" s="374">
        <v>0</v>
      </c>
      <c r="BL1219" s="374">
        <v>0</v>
      </c>
      <c r="BM1219" s="354">
        <v>1.71</v>
      </c>
      <c r="BN1219" s="354">
        <v>1.67</v>
      </c>
      <c r="BO1219" s="374">
        <v>0</v>
      </c>
      <c r="BP1219" s="374">
        <v>0</v>
      </c>
      <c r="BQ1219" s="374">
        <v>0</v>
      </c>
      <c r="BR1219" s="354"/>
      <c r="BS1219" s="354"/>
      <c r="BT1219" s="354"/>
      <c r="BU1219" s="354"/>
      <c r="BV1219" s="354"/>
      <c r="BW1219" s="354"/>
      <c r="BX1219" s="354"/>
      <c r="BY1219" s="354"/>
      <c r="BZ1219" s="354">
        <v>0</v>
      </c>
      <c r="CA1219" s="354"/>
      <c r="CB1219" s="354">
        <v>0</v>
      </c>
      <c r="CC1219" s="354">
        <v>0</v>
      </c>
      <c r="CD1219" s="354"/>
      <c r="CE1219" s="354"/>
      <c r="CF1219" s="354"/>
      <c r="CG1219" s="354"/>
      <c r="CH1219" s="353"/>
      <c r="CI1219" s="353"/>
    </row>
    <row r="1220" spans="1:87" ht="13.5" thickBot="1">
      <c r="A1220" s="353" t="s">
        <v>2658</v>
      </c>
      <c r="B1220" s="353" t="s">
        <v>2659</v>
      </c>
      <c r="C1220" s="353" t="s">
        <v>96</v>
      </c>
      <c r="D1220" s="353" t="s">
        <v>176</v>
      </c>
      <c r="E1220" s="353" t="s">
        <v>237</v>
      </c>
      <c r="F1220" s="353" t="s">
        <v>105</v>
      </c>
      <c r="G1220" s="353">
        <v>12</v>
      </c>
      <c r="H1220" s="353">
        <v>202112</v>
      </c>
      <c r="I1220" s="353">
        <v>20220303</v>
      </c>
      <c r="J1220" s="353"/>
      <c r="K1220" s="354">
        <v>16360.1</v>
      </c>
      <c r="L1220" s="354">
        <v>32.46</v>
      </c>
      <c r="M1220" s="354">
        <v>504</v>
      </c>
      <c r="N1220" s="354">
        <v>0.88</v>
      </c>
      <c r="O1220" s="354"/>
      <c r="P1220" s="354"/>
      <c r="Q1220" s="354"/>
      <c r="R1220" s="354"/>
      <c r="S1220" s="354"/>
      <c r="T1220" s="354"/>
      <c r="U1220" s="354"/>
      <c r="V1220" s="354">
        <v>1.1499999999999999</v>
      </c>
      <c r="W1220" s="354">
        <v>1.19</v>
      </c>
      <c r="X1220" s="354">
        <v>1.48</v>
      </c>
      <c r="Y1220" s="374">
        <f t="shared" si="42"/>
        <v>3.4782608695652195E-2</v>
      </c>
      <c r="Z1220" s="374">
        <f t="shared" si="43"/>
        <v>0.24369747899159666</v>
      </c>
      <c r="AA1220" s="354"/>
      <c r="AB1220" s="354">
        <v>15.37</v>
      </c>
      <c r="AC1220" s="354"/>
      <c r="AD1220" s="354">
        <v>27.28</v>
      </c>
      <c r="AE1220" s="354">
        <v>21.93</v>
      </c>
      <c r="AF1220" s="354">
        <v>1.77</v>
      </c>
      <c r="AG1220" s="354">
        <v>0</v>
      </c>
      <c r="AH1220" s="354">
        <v>0</v>
      </c>
      <c r="AI1220" s="354">
        <v>0</v>
      </c>
      <c r="AJ1220" s="354">
        <v>0</v>
      </c>
      <c r="AK1220" s="354">
        <v>0</v>
      </c>
      <c r="AL1220" s="354">
        <v>14.23</v>
      </c>
      <c r="AM1220" s="354">
        <v>6.95</v>
      </c>
      <c r="AN1220" s="354"/>
      <c r="AO1220" s="354">
        <v>0</v>
      </c>
      <c r="AP1220" s="354">
        <v>0</v>
      </c>
      <c r="AQ1220" s="354">
        <v>0</v>
      </c>
      <c r="AR1220" s="354">
        <v>0</v>
      </c>
      <c r="AS1220" s="354">
        <v>0</v>
      </c>
      <c r="AT1220" s="354"/>
      <c r="AU1220" s="354"/>
      <c r="AV1220" s="354">
        <v>12.13</v>
      </c>
      <c r="AW1220" s="354">
        <v>4065.57</v>
      </c>
      <c r="AX1220" s="354">
        <v>4621.51</v>
      </c>
      <c r="AY1220" s="374">
        <v>4.7140074375774749E-2</v>
      </c>
      <c r="AZ1220" s="374">
        <v>0.41581495427649273</v>
      </c>
      <c r="BA1220" s="374">
        <v>0.17937372362151124</v>
      </c>
      <c r="BB1220" s="374">
        <v>0.41176470588235303</v>
      </c>
      <c r="BC1220" s="374">
        <v>0.17937372362151124</v>
      </c>
      <c r="BD1220" s="354"/>
      <c r="BE1220" s="374">
        <v>0</v>
      </c>
      <c r="BF1220" s="374">
        <v>0</v>
      </c>
      <c r="BG1220" s="354"/>
      <c r="BH1220" s="354"/>
      <c r="BI1220" s="354"/>
      <c r="BJ1220" s="354"/>
      <c r="BK1220" s="374">
        <v>0</v>
      </c>
      <c r="BL1220" s="374">
        <v>0</v>
      </c>
      <c r="BM1220" s="354">
        <v>0.76</v>
      </c>
      <c r="BN1220" s="354">
        <v>0.74</v>
      </c>
      <c r="BO1220" s="374">
        <v>0</v>
      </c>
      <c r="BP1220" s="374">
        <v>0</v>
      </c>
      <c r="BQ1220" s="374">
        <v>0</v>
      </c>
      <c r="BR1220" s="354">
        <v>493.39</v>
      </c>
      <c r="BS1220" s="354">
        <v>879.93</v>
      </c>
      <c r="BT1220" s="354">
        <v>848.16</v>
      </c>
      <c r="BU1220" s="354">
        <v>1727.26</v>
      </c>
      <c r="BV1220" s="354">
        <v>361.93</v>
      </c>
      <c r="BW1220" s="354">
        <v>51.3</v>
      </c>
      <c r="BX1220" s="354"/>
      <c r="BY1220" s="354"/>
      <c r="BZ1220" s="354">
        <v>0</v>
      </c>
      <c r="CA1220" s="354"/>
      <c r="CB1220" s="354">
        <v>0.7800984679367603</v>
      </c>
      <c r="CC1220" s="354">
        <v>0</v>
      </c>
      <c r="CD1220" s="354"/>
      <c r="CE1220" s="354"/>
      <c r="CF1220" s="354">
        <v>0.87</v>
      </c>
      <c r="CG1220" s="354">
        <v>0.48</v>
      </c>
      <c r="CH1220" s="353" t="s">
        <v>100</v>
      </c>
      <c r="CI1220" s="355">
        <v>1737.99</v>
      </c>
    </row>
    <row r="1221" spans="1:87" ht="13.5" thickBot="1">
      <c r="A1221" s="353" t="s">
        <v>2660</v>
      </c>
      <c r="B1221" s="353" t="s">
        <v>2661</v>
      </c>
      <c r="C1221" s="353" t="s">
        <v>96</v>
      </c>
      <c r="D1221" s="353" t="s">
        <v>273</v>
      </c>
      <c r="E1221" s="353" t="s">
        <v>274</v>
      </c>
      <c r="F1221" s="353" t="s">
        <v>99</v>
      </c>
      <c r="G1221" s="353">
        <v>12</v>
      </c>
      <c r="H1221" s="353">
        <v>202112</v>
      </c>
      <c r="I1221" s="353">
        <v>20221025</v>
      </c>
      <c r="J1221" s="353">
        <v>20230124</v>
      </c>
      <c r="K1221" s="354">
        <v>144786.28</v>
      </c>
      <c r="L1221" s="354">
        <v>98.49</v>
      </c>
      <c r="M1221" s="354">
        <v>1470</v>
      </c>
      <c r="N1221" s="354">
        <v>1.07</v>
      </c>
      <c r="O1221" s="354">
        <v>1.1100000000000001</v>
      </c>
      <c r="P1221" s="354">
        <v>1.24</v>
      </c>
      <c r="Q1221" s="354"/>
      <c r="R1221" s="354">
        <v>9.01</v>
      </c>
      <c r="S1221" s="354">
        <v>3.57</v>
      </c>
      <c r="T1221" s="354">
        <v>8.34</v>
      </c>
      <c r="U1221" s="354">
        <v>4.5999999999999996</v>
      </c>
      <c r="V1221" s="354">
        <v>4.1900000000000004</v>
      </c>
      <c r="W1221" s="354">
        <v>4.76</v>
      </c>
      <c r="X1221" s="354">
        <v>5.2</v>
      </c>
      <c r="Y1221" s="374">
        <f t="shared" si="42"/>
        <v>0.13603818615751773</v>
      </c>
      <c r="Z1221" s="374">
        <f t="shared" si="43"/>
        <v>9.2436974789916082E-2</v>
      </c>
      <c r="AA1221" s="354">
        <v>-15.67</v>
      </c>
      <c r="AB1221" s="354">
        <v>9.4700000000000006</v>
      </c>
      <c r="AC1221" s="354">
        <v>21.41</v>
      </c>
      <c r="AD1221" s="354">
        <v>20.69</v>
      </c>
      <c r="AE1221" s="354">
        <v>18.940000000000001</v>
      </c>
      <c r="AF1221" s="354">
        <v>2.19</v>
      </c>
      <c r="AG1221" s="354">
        <v>44.911910754370453</v>
      </c>
      <c r="AH1221" s="354">
        <v>3.0344874498333447</v>
      </c>
      <c r="AI1221" s="354">
        <v>3.8480375484660909</v>
      </c>
      <c r="AJ1221" s="354">
        <v>2.0753690225154751</v>
      </c>
      <c r="AK1221" s="354">
        <v>25.555883683931413</v>
      </c>
      <c r="AL1221" s="354">
        <v>13.4</v>
      </c>
      <c r="AM1221" s="354">
        <v>2.02</v>
      </c>
      <c r="AN1221" s="354">
        <v>2.19</v>
      </c>
      <c r="AO1221" s="354">
        <v>2.6380103597122302</v>
      </c>
      <c r="AP1221" s="354">
        <v>16.425370992078459</v>
      </c>
      <c r="AQ1221" s="354">
        <v>30.789222909669437</v>
      </c>
      <c r="AR1221" s="354">
        <v>57.087720091773193</v>
      </c>
      <c r="AS1221" s="354">
        <v>3.6602952180123798</v>
      </c>
      <c r="AT1221" s="354">
        <v>48.8</v>
      </c>
      <c r="AU1221" s="354">
        <v>-0.18</v>
      </c>
      <c r="AV1221" s="354">
        <v>13.79</v>
      </c>
      <c r="AW1221" s="354">
        <v>64388</v>
      </c>
      <c r="AX1221" s="354">
        <v>67177.41</v>
      </c>
      <c r="AY1221" s="374">
        <v>0.13785851874105359</v>
      </c>
      <c r="AZ1221" s="374">
        <v>2.0980392156862746</v>
      </c>
      <c r="BA1221" s="374">
        <v>3.6246691371095818</v>
      </c>
      <c r="BB1221" s="374">
        <v>2.0737243209567917</v>
      </c>
      <c r="BC1221" s="374">
        <v>3.6246691371095818</v>
      </c>
      <c r="BD1221" s="354">
        <v>9.36</v>
      </c>
      <c r="BE1221" s="374">
        <v>4.3662183359476685E-2</v>
      </c>
      <c r="BF1221" s="374">
        <v>3.6813309236748942E-2</v>
      </c>
      <c r="BG1221" s="354">
        <v>6.56</v>
      </c>
      <c r="BH1221" s="354">
        <v>7.33</v>
      </c>
      <c r="BI1221" s="354">
        <v>4.29</v>
      </c>
      <c r="BJ1221" s="354">
        <v>4.49</v>
      </c>
      <c r="BK1221" s="374">
        <v>-0.46066819869188613</v>
      </c>
      <c r="BL1221" s="374">
        <v>-3.9469897765997727E-2</v>
      </c>
      <c r="BM1221" s="354">
        <v>2.23</v>
      </c>
      <c r="BN1221" s="354">
        <v>2.44</v>
      </c>
      <c r="BO1221" s="374">
        <v>0.7118170813718897</v>
      </c>
      <c r="BP1221" s="374">
        <v>3.0857102398142613E-2</v>
      </c>
      <c r="BQ1221" s="374">
        <v>2.110401690579088E-2</v>
      </c>
      <c r="BR1221" s="354">
        <v>6253</v>
      </c>
      <c r="BS1221" s="354">
        <v>10810</v>
      </c>
      <c r="BT1221" s="354">
        <v>11002</v>
      </c>
      <c r="BU1221" s="354">
        <v>31327</v>
      </c>
      <c r="BV1221" s="354">
        <v>3864</v>
      </c>
      <c r="BW1221" s="354">
        <v>209.8</v>
      </c>
      <c r="BX1221" s="354">
        <v>6.76</v>
      </c>
      <c r="BY1221" s="354">
        <v>10.37</v>
      </c>
      <c r="BZ1221" s="354">
        <v>3.949433962264151</v>
      </c>
      <c r="CA1221" s="354">
        <v>30.24</v>
      </c>
      <c r="CB1221" s="354">
        <v>0.54641807552535948</v>
      </c>
      <c r="CC1221" s="354">
        <v>2.791870992078461</v>
      </c>
      <c r="CD1221" s="354">
        <v>0.43</v>
      </c>
      <c r="CE1221" s="354">
        <v>1.0900000000000001</v>
      </c>
      <c r="CF1221" s="354">
        <v>0.93</v>
      </c>
      <c r="CG1221" s="354">
        <v>0.65</v>
      </c>
      <c r="CH1221" s="353" t="s">
        <v>100</v>
      </c>
      <c r="CI1221" s="355">
        <v>74664</v>
      </c>
    </row>
    <row r="1222" spans="1:87" ht="13.5" thickBot="1">
      <c r="A1222" s="353" t="s">
        <v>2662</v>
      </c>
      <c r="B1222" s="353" t="s">
        <v>2663</v>
      </c>
      <c r="C1222" s="353" t="s">
        <v>108</v>
      </c>
      <c r="D1222" s="353" t="s">
        <v>116</v>
      </c>
      <c r="E1222" s="353" t="s">
        <v>403</v>
      </c>
      <c r="F1222" s="353" t="s">
        <v>105</v>
      </c>
      <c r="G1222" s="353">
        <v>12</v>
      </c>
      <c r="H1222" s="353">
        <v>202112</v>
      </c>
      <c r="I1222" s="353">
        <v>20221102</v>
      </c>
      <c r="J1222" s="353">
        <v>20230216</v>
      </c>
      <c r="K1222" s="354">
        <v>6676.54</v>
      </c>
      <c r="L1222" s="354">
        <v>31.33</v>
      </c>
      <c r="M1222" s="354">
        <v>213.1</v>
      </c>
      <c r="N1222" s="354">
        <v>2.2000000000000002</v>
      </c>
      <c r="O1222" s="354">
        <v>-0.01</v>
      </c>
      <c r="P1222" s="354">
        <v>-0.02</v>
      </c>
      <c r="Q1222" s="354">
        <v>-0.02</v>
      </c>
      <c r="R1222" s="354">
        <v>9700</v>
      </c>
      <c r="S1222" s="354">
        <v>70</v>
      </c>
      <c r="T1222" s="354">
        <v>2317.5</v>
      </c>
      <c r="U1222" s="354">
        <v>0.37</v>
      </c>
      <c r="V1222" s="354">
        <v>-0.08</v>
      </c>
      <c r="W1222" s="354">
        <v>0.47</v>
      </c>
      <c r="X1222" s="354">
        <v>-0.4</v>
      </c>
      <c r="Y1222" s="374">
        <f t="shared" si="42"/>
        <v>-6.8749999999999991</v>
      </c>
      <c r="Z1222" s="374">
        <f t="shared" si="43"/>
        <v>-1.8510638297872342</v>
      </c>
      <c r="AA1222" s="354"/>
      <c r="AB1222" s="354"/>
      <c r="AC1222" s="354">
        <v>54.02</v>
      </c>
      <c r="AD1222" s="354">
        <v>67.09</v>
      </c>
      <c r="AE1222" s="354"/>
      <c r="AF1222" s="354"/>
      <c r="AG1222" s="354">
        <v>10.096565050588634</v>
      </c>
      <c r="AH1222" s="354">
        <v>0.33774495053973747</v>
      </c>
      <c r="AI1222" s="354">
        <v>-3.8810179787113999</v>
      </c>
      <c r="AJ1222" s="354">
        <v>-13.192857411516906</v>
      </c>
      <c r="AK1222" s="354">
        <v>-7.513492635167303</v>
      </c>
      <c r="AL1222" s="354">
        <v>17.28</v>
      </c>
      <c r="AM1222" s="354">
        <v>0.9</v>
      </c>
      <c r="AN1222" s="354">
        <v>3.11</v>
      </c>
      <c r="AO1222" s="354">
        <v>6.4646332128676196</v>
      </c>
      <c r="AP1222" s="354">
        <v>14.832598825810797</v>
      </c>
      <c r="AQ1222" s="354">
        <v>-16.817904508544757</v>
      </c>
      <c r="AR1222" s="354">
        <v>-4.9474187225683766</v>
      </c>
      <c r="AS1222" s="354">
        <v>3.1598290517922294</v>
      </c>
      <c r="AT1222" s="354">
        <v>34.93</v>
      </c>
      <c r="AU1222" s="354">
        <v>30.48</v>
      </c>
      <c r="AV1222" s="354">
        <v>74.58</v>
      </c>
      <c r="AW1222" s="354">
        <v>1610</v>
      </c>
      <c r="AX1222" s="354">
        <v>2278.39</v>
      </c>
      <c r="AY1222" s="374">
        <v>0.74579235754849049</v>
      </c>
      <c r="AZ1222" s="374">
        <v>0.54195070186973016</v>
      </c>
      <c r="BA1222" s="374">
        <v>-0.43232754543030866</v>
      </c>
      <c r="BB1222" s="374">
        <v>0.68548387096774188</v>
      </c>
      <c r="BC1222" s="374">
        <v>-0.43232754543030866</v>
      </c>
      <c r="BD1222" s="354">
        <v>1.23</v>
      </c>
      <c r="BE1222" s="374">
        <v>-3.8944721965613549E-2</v>
      </c>
      <c r="BF1222" s="374">
        <v>3.8706969431316776E-3</v>
      </c>
      <c r="BG1222" s="354">
        <v>0.57999999999999996</v>
      </c>
      <c r="BH1222" s="354">
        <v>0.62</v>
      </c>
      <c r="BI1222" s="354">
        <v>0.5</v>
      </c>
      <c r="BJ1222" s="354">
        <v>0.4</v>
      </c>
      <c r="BK1222" s="374">
        <v>2.3993291151661404</v>
      </c>
      <c r="BL1222" s="374">
        <v>-0.92227796147984242</v>
      </c>
      <c r="BM1222" s="354">
        <v>0</v>
      </c>
      <c r="BN1222" s="354">
        <v>0</v>
      </c>
      <c r="BO1222" s="374">
        <v>0</v>
      </c>
      <c r="BP1222" s="374">
        <v>1.1582474298344908E-2</v>
      </c>
      <c r="BQ1222" s="374">
        <v>-0.4524299523839817</v>
      </c>
      <c r="BR1222" s="354">
        <v>-643.55999999999995</v>
      </c>
      <c r="BS1222" s="354">
        <v>-255.46</v>
      </c>
      <c r="BT1222" s="354">
        <v>375.33</v>
      </c>
      <c r="BU1222" s="354">
        <v>6638.25</v>
      </c>
      <c r="BV1222" s="354">
        <v>-79.42</v>
      </c>
      <c r="BW1222" s="354">
        <v>54.2</v>
      </c>
      <c r="BX1222" s="354">
        <v>3.35</v>
      </c>
      <c r="BY1222" s="354">
        <v>4.1100000000000003</v>
      </c>
      <c r="BZ1222" s="354">
        <v>-1.6945959666341499</v>
      </c>
      <c r="CA1222" s="354">
        <v>53.94</v>
      </c>
      <c r="CB1222" s="354">
        <v>0.56628544568311878</v>
      </c>
      <c r="CC1222" s="354">
        <v>8.2060525767523362</v>
      </c>
      <c r="CD1222" s="354">
        <v>1.0900000000000001</v>
      </c>
      <c r="CE1222" s="354">
        <v>1.74</v>
      </c>
      <c r="CF1222" s="354">
        <v>1.03</v>
      </c>
      <c r="CG1222" s="354">
        <v>0.88</v>
      </c>
      <c r="CH1222" s="353" t="s">
        <v>100</v>
      </c>
      <c r="CI1222" s="355">
        <v>6977.61</v>
      </c>
    </row>
    <row r="1223" spans="1:87" ht="13.5" thickBot="1">
      <c r="A1223" s="353" t="s">
        <v>2664</v>
      </c>
      <c r="B1223" s="353" t="s">
        <v>2665</v>
      </c>
      <c r="C1223" s="353" t="s">
        <v>108</v>
      </c>
      <c r="D1223" s="353" t="s">
        <v>147</v>
      </c>
      <c r="E1223" s="353" t="s">
        <v>148</v>
      </c>
      <c r="F1223" s="353" t="s">
        <v>105</v>
      </c>
      <c r="G1223" s="353">
        <v>12</v>
      </c>
      <c r="H1223" s="353">
        <v>202112</v>
      </c>
      <c r="I1223" s="353">
        <v>20221025</v>
      </c>
      <c r="J1223" s="353">
        <v>20230215</v>
      </c>
      <c r="K1223" s="354">
        <v>3007.64</v>
      </c>
      <c r="L1223" s="354">
        <v>55.25</v>
      </c>
      <c r="M1223" s="354">
        <v>54</v>
      </c>
      <c r="N1223" s="354">
        <v>1.04</v>
      </c>
      <c r="O1223" s="354"/>
      <c r="P1223" s="354"/>
      <c r="Q1223" s="354"/>
      <c r="R1223" s="354"/>
      <c r="S1223" s="354"/>
      <c r="T1223" s="354"/>
      <c r="U1223" s="354">
        <v>5.95</v>
      </c>
      <c r="V1223" s="354"/>
      <c r="W1223" s="354"/>
      <c r="X1223" s="354"/>
      <c r="Y1223" s="374" t="e">
        <f t="shared" si="42"/>
        <v>#DIV/0!</v>
      </c>
      <c r="Z1223" s="374" t="e">
        <f t="shared" si="43"/>
        <v>#DIV/0!</v>
      </c>
      <c r="AA1223" s="354">
        <v>22.94</v>
      </c>
      <c r="AB1223" s="354"/>
      <c r="AC1223" s="354">
        <v>9.2899999999999991</v>
      </c>
      <c r="AD1223" s="354"/>
      <c r="AE1223" s="354"/>
      <c r="AF1223" s="354"/>
      <c r="AG1223" s="354">
        <v>118.2381409327926</v>
      </c>
      <c r="AH1223" s="354">
        <v>6.5486493337195828</v>
      </c>
      <c r="AI1223" s="354">
        <v>6.6621161645422946</v>
      </c>
      <c r="AJ1223" s="354">
        <v>1.9896798957126305</v>
      </c>
      <c r="AK1223" s="354">
        <v>8.2931607068121167</v>
      </c>
      <c r="AL1223" s="354">
        <v>7.46</v>
      </c>
      <c r="AM1223" s="354">
        <v>1.8</v>
      </c>
      <c r="AN1223" s="354">
        <v>0.46</v>
      </c>
      <c r="AO1223" s="354">
        <v>0.6570037434945929</v>
      </c>
      <c r="AP1223" s="354">
        <v>7.161162721607087</v>
      </c>
      <c r="AQ1223" s="354">
        <v>11.660394279844114</v>
      </c>
      <c r="AR1223" s="354">
        <v>39.042914080841541</v>
      </c>
      <c r="AS1223" s="354">
        <v>3.974489426419467</v>
      </c>
      <c r="AT1223" s="354">
        <v>30.77</v>
      </c>
      <c r="AU1223" s="354">
        <v>1.55</v>
      </c>
      <c r="AV1223" s="354">
        <v>8.24</v>
      </c>
      <c r="AW1223" s="354">
        <v>5126.1400000000003</v>
      </c>
      <c r="AX1223" s="354"/>
      <c r="AY1223" s="374">
        <v>8.2391668813371788E-2</v>
      </c>
      <c r="AZ1223" s="374">
        <v>1.1013256504217188</v>
      </c>
      <c r="BA1223" s="374">
        <v>0.99887455127583202</v>
      </c>
      <c r="BB1223" s="374">
        <v>1.0669856459330147</v>
      </c>
      <c r="BC1223" s="374">
        <v>0.99887455127583202</v>
      </c>
      <c r="BD1223" s="354">
        <v>21.67</v>
      </c>
      <c r="BE1223" s="374">
        <v>0.19774913524300144</v>
      </c>
      <c r="BF1223" s="374">
        <v>9.6643250549954984E-2</v>
      </c>
      <c r="BG1223" s="354">
        <v>17.03</v>
      </c>
      <c r="BH1223" s="354">
        <v>9.91</v>
      </c>
      <c r="BI1223" s="354">
        <v>9.8800000000000008</v>
      </c>
      <c r="BJ1223" s="354">
        <v>5.45</v>
      </c>
      <c r="BK1223" s="374">
        <v>-0.7013441605383165</v>
      </c>
      <c r="BL1223" s="374">
        <v>-3.9517166220378167E-2</v>
      </c>
      <c r="BM1223" s="354">
        <v>1.52</v>
      </c>
      <c r="BN1223" s="354">
        <v>1.19</v>
      </c>
      <c r="BO1223" s="374">
        <v>0.1221625955570301</v>
      </c>
      <c r="BP1223" s="374">
        <v>0.11852758975058068</v>
      </c>
      <c r="BQ1223" s="374">
        <v>3.6012305804753487E-2</v>
      </c>
      <c r="BR1223" s="354">
        <v>316.11</v>
      </c>
      <c r="BS1223" s="354">
        <v>485.61</v>
      </c>
      <c r="BT1223" s="354">
        <v>410.91</v>
      </c>
      <c r="BU1223" s="354">
        <v>424.76</v>
      </c>
      <c r="BV1223" s="354">
        <v>241.41</v>
      </c>
      <c r="BW1223" s="354">
        <v>110.13</v>
      </c>
      <c r="BX1223" s="354">
        <v>5.54</v>
      </c>
      <c r="BY1223" s="354">
        <v>5.24</v>
      </c>
      <c r="BZ1223" s="354">
        <v>38.716500927018373</v>
      </c>
      <c r="CA1223" s="354">
        <v>18.86</v>
      </c>
      <c r="CB1223" s="354">
        <v>0.55217538494177409</v>
      </c>
      <c r="CC1223" s="354">
        <v>2.06796673932564</v>
      </c>
      <c r="CD1223" s="354">
        <v>0.23</v>
      </c>
      <c r="CE1223" s="354">
        <v>1.27</v>
      </c>
      <c r="CF1223" s="354">
        <v>0.3</v>
      </c>
      <c r="CG1223" s="354">
        <v>0.16</v>
      </c>
      <c r="CH1223" s="353" t="s">
        <v>100</v>
      </c>
      <c r="CI1223" s="355">
        <v>1466.75</v>
      </c>
    </row>
    <row r="1224" spans="1:87" ht="13.5" thickBot="1">
      <c r="A1224" s="353" t="s">
        <v>2666</v>
      </c>
      <c r="B1224" s="353" t="s">
        <v>2667</v>
      </c>
      <c r="C1224" s="353" t="s">
        <v>108</v>
      </c>
      <c r="D1224" s="353" t="s">
        <v>129</v>
      </c>
      <c r="E1224" s="353" t="s">
        <v>299</v>
      </c>
      <c r="F1224" s="353" t="s">
        <v>105</v>
      </c>
      <c r="G1224" s="353">
        <v>12</v>
      </c>
      <c r="H1224" s="353">
        <v>202112</v>
      </c>
      <c r="I1224" s="353">
        <v>20221109</v>
      </c>
      <c r="J1224" s="353">
        <v>20230308</v>
      </c>
      <c r="K1224" s="354">
        <v>4515.92</v>
      </c>
      <c r="L1224" s="354">
        <v>107.67</v>
      </c>
      <c r="M1224" s="354">
        <v>42</v>
      </c>
      <c r="N1224" s="354">
        <v>1.07</v>
      </c>
      <c r="O1224" s="354">
        <v>-0.89</v>
      </c>
      <c r="P1224" s="354">
        <v>-0.95</v>
      </c>
      <c r="Q1224" s="354">
        <v>-0.81</v>
      </c>
      <c r="R1224" s="354">
        <v>-1.1200000000000001</v>
      </c>
      <c r="S1224" s="354">
        <v>6.52</v>
      </c>
      <c r="T1224" s="354">
        <v>-4.55</v>
      </c>
      <c r="U1224" s="354">
        <v>-3.35</v>
      </c>
      <c r="V1224" s="354">
        <v>-2.76</v>
      </c>
      <c r="W1224" s="354">
        <v>-3.49</v>
      </c>
      <c r="X1224" s="354">
        <v>-3.68</v>
      </c>
      <c r="Y1224" s="374">
        <f t="shared" si="42"/>
        <v>0.26449275362318847</v>
      </c>
      <c r="Z1224" s="374">
        <f t="shared" si="43"/>
        <v>5.4441260744985565E-2</v>
      </c>
      <c r="AA1224" s="354"/>
      <c r="AB1224" s="354"/>
      <c r="AC1224" s="354"/>
      <c r="AD1224" s="354"/>
      <c r="AE1224" s="354"/>
      <c r="AF1224" s="354"/>
      <c r="AG1224" s="354">
        <v>0.14219293234894062</v>
      </c>
      <c r="AH1224" s="354">
        <v>-3.2244145822843042</v>
      </c>
      <c r="AI1224" s="354">
        <v>-2.7055474531004111</v>
      </c>
      <c r="AJ1224" s="354">
        <v>-2.7247620585295804</v>
      </c>
      <c r="AK1224" s="354">
        <v>-40.198888352657399</v>
      </c>
      <c r="AL1224" s="354"/>
      <c r="AM1224" s="354">
        <v>18.940000000000001</v>
      </c>
      <c r="AN1224" s="354">
        <v>627.82000000000005</v>
      </c>
      <c r="AO1224" s="354">
        <v>756.48214130694419</v>
      </c>
      <c r="AP1224" s="354">
        <v>-32.88760026851611</v>
      </c>
      <c r="AQ1224" s="354">
        <v>-39.757725860167326</v>
      </c>
      <c r="AR1224" s="354">
        <v>-39.477360456233136</v>
      </c>
      <c r="AS1224" s="354">
        <v>6.3138417092556054</v>
      </c>
      <c r="AT1224" s="354">
        <v>5.68</v>
      </c>
      <c r="AU1224" s="354"/>
      <c r="AV1224" s="354">
        <v>154.6</v>
      </c>
      <c r="AW1224" s="354">
        <v>3.13</v>
      </c>
      <c r="AX1224" s="354">
        <v>6.64</v>
      </c>
      <c r="AY1224" s="374">
        <v>-1</v>
      </c>
      <c r="AZ1224" s="374">
        <v>1</v>
      </c>
      <c r="BA1224" s="374">
        <v>-2.026959009894163</v>
      </c>
      <c r="BB1224" s="374">
        <v>-0.68729398412643183</v>
      </c>
      <c r="BC1224" s="374">
        <v>-2.026959009894163</v>
      </c>
      <c r="BD1224" s="354">
        <v>-61.37</v>
      </c>
      <c r="BE1224" s="374">
        <v>-0.48898082149913225</v>
      </c>
      <c r="BF1224" s="374">
        <v>-0.44507029047143842</v>
      </c>
      <c r="BG1224" s="354">
        <v>-57.77</v>
      </c>
      <c r="BH1224" s="354"/>
      <c r="BI1224" s="354">
        <v>-50.27</v>
      </c>
      <c r="BJ1224" s="354"/>
      <c r="BK1224" s="374">
        <v>7.101928819304334E-3</v>
      </c>
      <c r="BL1224" s="374">
        <v>-0.13513052380139909</v>
      </c>
      <c r="BM1224" s="354">
        <v>0</v>
      </c>
      <c r="BN1224" s="354"/>
      <c r="BO1224" s="374">
        <v>0</v>
      </c>
      <c r="BP1224" s="374">
        <v>-2.9647063095662961E-2</v>
      </c>
      <c r="BQ1224" s="374">
        <v>-2.5052979574564E-2</v>
      </c>
      <c r="BR1224" s="354">
        <v>-89.33</v>
      </c>
      <c r="BS1224" s="354">
        <v>-89.08</v>
      </c>
      <c r="BT1224" s="354">
        <v>-89.94</v>
      </c>
      <c r="BU1224" s="354" t="s">
        <v>100</v>
      </c>
      <c r="BV1224" s="354">
        <v>-90.2</v>
      </c>
      <c r="BW1224" s="354">
        <v>-142.86000000000001</v>
      </c>
      <c r="BX1224" s="354">
        <v>-1847.71</v>
      </c>
      <c r="BY1224" s="354">
        <v>-1847.71</v>
      </c>
      <c r="BZ1224" s="354">
        <v>98.02407002188184</v>
      </c>
      <c r="CA1224" s="354">
        <v>10.29</v>
      </c>
      <c r="CB1224" s="354">
        <v>0.22129610405266931</v>
      </c>
      <c r="CC1224" s="354">
        <v>0.36492971850313394</v>
      </c>
      <c r="CD1224" s="354">
        <v>0.11</v>
      </c>
      <c r="CE1224" s="354">
        <v>11.19</v>
      </c>
      <c r="CF1224" s="354">
        <v>16.14</v>
      </c>
      <c r="CG1224" s="354">
        <v>16.07</v>
      </c>
      <c r="CH1224" s="353" t="s">
        <v>100</v>
      </c>
      <c r="CI1224" s="353">
        <v>235.15</v>
      </c>
    </row>
    <row r="1225" spans="1:87" ht="13.5" thickBot="1">
      <c r="A1225" s="353" t="s">
        <v>2668</v>
      </c>
      <c r="B1225" s="353" t="s">
        <v>2669</v>
      </c>
      <c r="C1225" s="353" t="s">
        <v>108</v>
      </c>
      <c r="D1225" s="353" t="s">
        <v>129</v>
      </c>
      <c r="E1225" s="353" t="s">
        <v>245</v>
      </c>
      <c r="F1225" s="353" t="s">
        <v>105</v>
      </c>
      <c r="G1225" s="353">
        <v>6</v>
      </c>
      <c r="H1225" s="353">
        <v>202206</v>
      </c>
      <c r="I1225" s="353">
        <v>20221101</v>
      </c>
      <c r="J1225" s="353">
        <v>20230207</v>
      </c>
      <c r="K1225" s="354">
        <v>3977.34</v>
      </c>
      <c r="L1225" s="354">
        <v>33.49</v>
      </c>
      <c r="M1225" s="354">
        <v>118.76</v>
      </c>
      <c r="N1225" s="354">
        <v>0.35</v>
      </c>
      <c r="O1225" s="354">
        <v>0.56999999999999995</v>
      </c>
      <c r="P1225" s="354">
        <v>0.67</v>
      </c>
      <c r="Q1225" s="354">
        <v>0.69</v>
      </c>
      <c r="R1225" s="354">
        <v>-8.77</v>
      </c>
      <c r="S1225" s="354">
        <v>1.67</v>
      </c>
      <c r="T1225" s="354">
        <v>0.88</v>
      </c>
      <c r="U1225" s="354">
        <v>2.12</v>
      </c>
      <c r="V1225" s="354">
        <v>2.54</v>
      </c>
      <c r="W1225" s="354">
        <v>2.65</v>
      </c>
      <c r="X1225" s="354">
        <v>2.91</v>
      </c>
      <c r="Y1225" s="374">
        <f t="shared" si="42"/>
        <v>4.3307086614173151E-2</v>
      </c>
      <c r="Z1225" s="374">
        <f t="shared" si="43"/>
        <v>9.8113207547170012E-2</v>
      </c>
      <c r="AA1225" s="354">
        <v>2.13</v>
      </c>
      <c r="AB1225" s="354">
        <v>10.11</v>
      </c>
      <c r="AC1225" s="354">
        <v>13.78</v>
      </c>
      <c r="AD1225" s="354">
        <v>12.65</v>
      </c>
      <c r="AE1225" s="354">
        <v>11.49</v>
      </c>
      <c r="AF1225" s="354">
        <v>1.25</v>
      </c>
      <c r="AG1225" s="354">
        <v>11.673978251134338</v>
      </c>
      <c r="AH1225" s="354">
        <v>1.5764885805781108</v>
      </c>
      <c r="AI1225" s="354">
        <v>3.9188346528546441</v>
      </c>
      <c r="AJ1225" s="354">
        <v>3.197928196635432</v>
      </c>
      <c r="AK1225" s="354">
        <v>8.4770098620520145</v>
      </c>
      <c r="AL1225" s="354">
        <v>10.27</v>
      </c>
      <c r="AM1225" s="354">
        <v>1.76</v>
      </c>
      <c r="AN1225" s="354">
        <v>2.88</v>
      </c>
      <c r="AO1225" s="354">
        <v>3.1218029323399152</v>
      </c>
      <c r="AP1225" s="354">
        <v>11.127222120462408</v>
      </c>
      <c r="AQ1225" s="354">
        <v>9.299667570795906</v>
      </c>
      <c r="AR1225" s="354">
        <v>11.396084369501001</v>
      </c>
      <c r="AS1225" s="354">
        <v>1.4924250745663323</v>
      </c>
      <c r="AT1225" s="354">
        <v>19.04</v>
      </c>
      <c r="AU1225" s="354">
        <v>-1.44</v>
      </c>
      <c r="AV1225" s="354">
        <v>-16.75</v>
      </c>
      <c r="AW1225" s="354">
        <v>1432.9</v>
      </c>
      <c r="AX1225" s="354">
        <v>1411.54</v>
      </c>
      <c r="AY1225" s="374">
        <v>0.32437872809312462</v>
      </c>
      <c r="AZ1225" s="374">
        <v>1.2055322021416957</v>
      </c>
      <c r="BA1225" s="374">
        <v>-0.31235747550987636</v>
      </c>
      <c r="BB1225" s="374">
        <v>0.15183946488294411</v>
      </c>
      <c r="BC1225" s="374">
        <v>-0.31235747550987636</v>
      </c>
      <c r="BD1225" s="354">
        <v>11.35</v>
      </c>
      <c r="BE1225" s="374">
        <v>9.5401550892034059E-2</v>
      </c>
      <c r="BF1225" s="374">
        <v>6.070332028574766E-2</v>
      </c>
      <c r="BG1225" s="354">
        <v>10.36</v>
      </c>
      <c r="BH1225" s="354">
        <v>82.72</v>
      </c>
      <c r="BI1225" s="354">
        <v>7.45</v>
      </c>
      <c r="BJ1225" s="354">
        <v>10.64</v>
      </c>
      <c r="BK1225" s="374">
        <v>-0.18395939611641271</v>
      </c>
      <c r="BL1225" s="374">
        <v>-6.1753280733512009E-2</v>
      </c>
      <c r="BM1225" s="354">
        <v>2.5099999999999998</v>
      </c>
      <c r="BN1225" s="354">
        <v>0.84</v>
      </c>
      <c r="BO1225" s="374">
        <v>0.52014331730795005</v>
      </c>
      <c r="BP1225" s="374">
        <v>4.7456007844012972E-2</v>
      </c>
      <c r="BQ1225" s="374">
        <v>9.6265147400223725E-2</v>
      </c>
      <c r="BR1225" s="354">
        <v>326.89999999999998</v>
      </c>
      <c r="BS1225" s="354">
        <v>456.01</v>
      </c>
      <c r="BT1225" s="354">
        <v>385.04</v>
      </c>
      <c r="BU1225" s="354">
        <v>203.47</v>
      </c>
      <c r="BV1225" s="354">
        <v>265.87</v>
      </c>
      <c r="BW1225" s="354">
        <v>-7.53</v>
      </c>
      <c r="BX1225" s="354">
        <v>13.5</v>
      </c>
      <c r="BY1225" s="354">
        <v>18.53</v>
      </c>
      <c r="BZ1225" s="354">
        <v>21.965754035494516</v>
      </c>
      <c r="CA1225" s="354">
        <v>7.28</v>
      </c>
      <c r="CB1225" s="354">
        <v>0.33871629459657909</v>
      </c>
      <c r="CC1225" s="354">
        <v>0.98432497555614595</v>
      </c>
      <c r="CD1225" s="354">
        <v>0.08</v>
      </c>
      <c r="CE1225" s="354">
        <v>0.88</v>
      </c>
      <c r="CF1225" s="354">
        <v>0.7</v>
      </c>
      <c r="CG1225" s="354">
        <v>0.55000000000000004</v>
      </c>
      <c r="CH1225" s="353" t="s">
        <v>100</v>
      </c>
      <c r="CI1225" s="355">
        <v>2248.85</v>
      </c>
    </row>
    <row r="1226" spans="1:87" ht="13.5" thickBot="1">
      <c r="A1226" s="353" t="s">
        <v>2670</v>
      </c>
      <c r="B1226" s="353" t="s">
        <v>2671</v>
      </c>
      <c r="C1226" s="353" t="s">
        <v>108</v>
      </c>
      <c r="D1226" s="353" t="s">
        <v>109</v>
      </c>
      <c r="E1226" s="353" t="s">
        <v>110</v>
      </c>
      <c r="F1226" s="353" t="s">
        <v>105</v>
      </c>
      <c r="G1226" s="353">
        <v>3</v>
      </c>
      <c r="H1226" s="353">
        <v>202203</v>
      </c>
      <c r="I1226" s="353">
        <v>20221107</v>
      </c>
      <c r="J1226" s="353">
        <v>20230130</v>
      </c>
      <c r="K1226" s="354">
        <v>17845.150000000001</v>
      </c>
      <c r="L1226" s="354">
        <v>78.36</v>
      </c>
      <c r="M1226" s="354">
        <v>228</v>
      </c>
      <c r="N1226" s="354">
        <v>1.47</v>
      </c>
      <c r="O1226" s="354">
        <v>5.43</v>
      </c>
      <c r="P1226" s="354">
        <v>0.69</v>
      </c>
      <c r="Q1226" s="354">
        <v>-1.35</v>
      </c>
      <c r="R1226" s="354">
        <v>-2.0299999999999998</v>
      </c>
      <c r="S1226" s="354">
        <v>15.94</v>
      </c>
      <c r="T1226" s="354">
        <v>5.87</v>
      </c>
      <c r="U1226" s="354">
        <v>4.66</v>
      </c>
      <c r="V1226" s="354">
        <v>-1.82</v>
      </c>
      <c r="W1226" s="354">
        <v>5.43</v>
      </c>
      <c r="X1226" s="354">
        <v>5.39</v>
      </c>
      <c r="Y1226" s="374">
        <f t="shared" si="42"/>
        <v>-3.9835164835164831</v>
      </c>
      <c r="Z1226" s="374">
        <f t="shared" si="43"/>
        <v>-7.3664825046040328E-3</v>
      </c>
      <c r="AA1226" s="354">
        <v>-28.68</v>
      </c>
      <c r="AB1226" s="354"/>
      <c r="AC1226" s="354">
        <v>16.82</v>
      </c>
      <c r="AD1226" s="354">
        <v>14.44</v>
      </c>
      <c r="AE1226" s="354">
        <v>14.54</v>
      </c>
      <c r="AF1226" s="354"/>
      <c r="AG1226" s="354">
        <v>40.777053799418859</v>
      </c>
      <c r="AH1226" s="354">
        <v>4.7116315928502246</v>
      </c>
      <c r="AI1226" s="354">
        <v>11.700713216518446</v>
      </c>
      <c r="AJ1226" s="354">
        <v>3.9090428810425286</v>
      </c>
      <c r="AK1226" s="354">
        <v>5.6212812657561049</v>
      </c>
      <c r="AL1226" s="354">
        <v>41.97</v>
      </c>
      <c r="AM1226" s="354">
        <v>2.65</v>
      </c>
      <c r="AN1226" s="354">
        <v>1.82</v>
      </c>
      <c r="AO1226" s="354">
        <v>2.2661592079549995</v>
      </c>
      <c r="AP1226" s="354">
        <v>10.432103976143139</v>
      </c>
      <c r="AQ1226" s="354">
        <v>7.8975780562140194</v>
      </c>
      <c r="AR1226" s="354">
        <v>23.639366144836131</v>
      </c>
      <c r="AS1226" s="354">
        <v>20.114907105749761</v>
      </c>
      <c r="AT1226" s="354">
        <v>29.52</v>
      </c>
      <c r="AU1226" s="354">
        <v>-15.55</v>
      </c>
      <c r="AV1226" s="354">
        <v>192.26</v>
      </c>
      <c r="AW1226" s="354">
        <v>5580.83</v>
      </c>
      <c r="AX1226" s="354">
        <v>10613.67</v>
      </c>
      <c r="AY1226" s="374">
        <v>-0.80743513678956536</v>
      </c>
      <c r="AZ1226" s="374">
        <v>-2.5648219515954982</v>
      </c>
      <c r="BA1226" s="374">
        <v>-1.7445449707291112</v>
      </c>
      <c r="BB1226" s="374">
        <v>-2.5697115384615383</v>
      </c>
      <c r="BC1226" s="374">
        <v>-1.7445449707291112</v>
      </c>
      <c r="BD1226" s="354">
        <v>16.66</v>
      </c>
      <c r="BE1226" s="374">
        <v>0.11590299043514422</v>
      </c>
      <c r="BF1226" s="374">
        <v>6.4480367288655388E-2</v>
      </c>
      <c r="BG1226" s="354">
        <v>10.08</v>
      </c>
      <c r="BH1226" s="354">
        <v>5.23</v>
      </c>
      <c r="BI1226" s="354">
        <v>6.28</v>
      </c>
      <c r="BJ1226" s="354">
        <v>3.64</v>
      </c>
      <c r="BK1226" s="374">
        <v>-0.66591413628325247</v>
      </c>
      <c r="BL1226" s="374">
        <v>-0.19107977672450091</v>
      </c>
      <c r="BM1226" s="354">
        <v>0</v>
      </c>
      <c r="BN1226" s="354">
        <v>0</v>
      </c>
      <c r="BO1226" s="374">
        <v>0</v>
      </c>
      <c r="BP1226" s="374">
        <v>7.1634737549605837E-2</v>
      </c>
      <c r="BQ1226" s="374">
        <v>5.0517483600963149E-2</v>
      </c>
      <c r="BR1226" s="354">
        <v>-393.39</v>
      </c>
      <c r="BS1226" s="354">
        <v>442.91</v>
      </c>
      <c r="BT1226" s="354">
        <v>423.63</v>
      </c>
      <c r="BU1226" s="354">
        <v>4318.22</v>
      </c>
      <c r="BV1226" s="354">
        <v>-279.93</v>
      </c>
      <c r="BW1226" s="354">
        <v>76.39</v>
      </c>
      <c r="BX1226" s="354">
        <v>10.85</v>
      </c>
      <c r="BY1226" s="354">
        <v>10.78</v>
      </c>
      <c r="BZ1226" s="354">
        <v>14.792521109770808</v>
      </c>
      <c r="CA1226" s="354">
        <v>31.51</v>
      </c>
      <c r="CB1226" s="354">
        <v>0.5983623842432203</v>
      </c>
      <c r="CC1226" s="354">
        <v>1.6964711729622266</v>
      </c>
      <c r="CD1226" s="354">
        <v>0.46</v>
      </c>
      <c r="CE1226" s="354">
        <v>1.08</v>
      </c>
      <c r="CF1226" s="354">
        <v>1.01</v>
      </c>
      <c r="CG1226" s="354">
        <v>1.01</v>
      </c>
      <c r="CH1226" s="353" t="s">
        <v>100</v>
      </c>
      <c r="CI1226" s="355">
        <v>6446.41</v>
      </c>
    </row>
    <row r="1227" spans="1:87" ht="13.5" thickBot="1">
      <c r="A1227" s="353" t="s">
        <v>2672</v>
      </c>
      <c r="B1227" s="353" t="s">
        <v>2673</v>
      </c>
      <c r="C1227" s="353" t="s">
        <v>96</v>
      </c>
      <c r="D1227" s="353" t="s">
        <v>123</v>
      </c>
      <c r="E1227" s="353" t="s">
        <v>533</v>
      </c>
      <c r="F1227" s="353" t="s">
        <v>105</v>
      </c>
      <c r="G1227" s="353">
        <v>10</v>
      </c>
      <c r="H1227" s="353">
        <v>202210</v>
      </c>
      <c r="I1227" s="353">
        <v>20221130</v>
      </c>
      <c r="J1227" s="353">
        <v>20230223</v>
      </c>
      <c r="K1227" s="354">
        <v>129954.61</v>
      </c>
      <c r="L1227" s="354">
        <v>93.79</v>
      </c>
      <c r="M1227" s="354">
        <v>1386</v>
      </c>
      <c r="N1227" s="354">
        <v>0.84</v>
      </c>
      <c r="O1227" s="354">
        <v>2.02</v>
      </c>
      <c r="P1227" s="354">
        <v>2.21</v>
      </c>
      <c r="Q1227" s="354">
        <v>2.19</v>
      </c>
      <c r="R1227" s="354">
        <v>3.47</v>
      </c>
      <c r="S1227" s="354">
        <v>0.51</v>
      </c>
      <c r="T1227" s="354">
        <v>5.87</v>
      </c>
      <c r="U1227" s="354">
        <v>8.7100000000000009</v>
      </c>
      <c r="V1227" s="354">
        <v>8.2799999999999994</v>
      </c>
      <c r="W1227" s="354">
        <v>8.6300000000000008</v>
      </c>
      <c r="X1227" s="354">
        <v>9.34</v>
      </c>
      <c r="Y1227" s="374">
        <f t="shared" si="42"/>
        <v>4.2270531400966371E-2</v>
      </c>
      <c r="Z1227" s="374">
        <f t="shared" si="43"/>
        <v>8.2271147161065983E-2</v>
      </c>
      <c r="AA1227" s="354">
        <v>8.3800000000000008</v>
      </c>
      <c r="AB1227" s="354">
        <v>6.58</v>
      </c>
      <c r="AC1227" s="354">
        <v>10.77</v>
      </c>
      <c r="AD1227" s="354">
        <v>10.87</v>
      </c>
      <c r="AE1227" s="354">
        <v>10.039999999999999</v>
      </c>
      <c r="AF1227" s="354">
        <v>1.65</v>
      </c>
      <c r="AG1227" s="354">
        <v>33.73577841577621</v>
      </c>
      <c r="AH1227" s="354">
        <v>11.310666644705137</v>
      </c>
      <c r="AI1227" s="354">
        <v>15.713476479556798</v>
      </c>
      <c r="AJ1227" s="354">
        <v>13.923134158943729</v>
      </c>
      <c r="AK1227" s="354">
        <v>7.4933767936833471</v>
      </c>
      <c r="AL1227" s="354">
        <v>8.98</v>
      </c>
      <c r="AM1227" s="354">
        <v>1.66</v>
      </c>
      <c r="AN1227" s="354">
        <v>2.5</v>
      </c>
      <c r="AO1227" s="354">
        <v>7.9659464305425827</v>
      </c>
      <c r="AP1227" s="354">
        <v>9.1970933888044701</v>
      </c>
      <c r="AQ1227" s="354">
        <v>17.102351857168898</v>
      </c>
      <c r="AR1227" s="354">
        <v>19.301502131982307</v>
      </c>
      <c r="AS1227" s="354">
        <v>172.29968038808892</v>
      </c>
      <c r="AT1227" s="354">
        <v>56.54</v>
      </c>
      <c r="AU1227" s="354">
        <v>1.7</v>
      </c>
      <c r="AV1227" s="354">
        <v>13.22</v>
      </c>
      <c r="AW1227" s="354">
        <v>52076.57</v>
      </c>
      <c r="AX1227" s="354">
        <v>38158.559999999998</v>
      </c>
      <c r="AY1227" s="374">
        <v>5.1242486354528917E-2</v>
      </c>
      <c r="AZ1227" s="374">
        <v>0.4029041287613716</v>
      </c>
      <c r="BA1227" s="374">
        <v>0</v>
      </c>
      <c r="BB1227" s="374">
        <v>0.41326530612244899</v>
      </c>
      <c r="BC1227" s="374">
        <v>0</v>
      </c>
      <c r="BD1227" s="354">
        <v>16.329999999999998</v>
      </c>
      <c r="BE1227" s="374">
        <v>0</v>
      </c>
      <c r="BF1227" s="374">
        <v>8.2641946988597365E-3</v>
      </c>
      <c r="BG1227" s="354">
        <v>13.83</v>
      </c>
      <c r="BH1227" s="354">
        <v>14.23</v>
      </c>
      <c r="BI1227" s="354">
        <v>0.86</v>
      </c>
      <c r="BJ1227" s="354">
        <v>0.91</v>
      </c>
      <c r="BK1227" s="374">
        <v>-0.11393674232066356</v>
      </c>
      <c r="BL1227" s="374">
        <v>-5.306954232826696E-2</v>
      </c>
      <c r="BM1227" s="354">
        <v>3.95</v>
      </c>
      <c r="BN1227" s="354">
        <v>3.91</v>
      </c>
      <c r="BO1227" s="374">
        <v>0.426436403044194</v>
      </c>
      <c r="BP1227" s="374">
        <v>9.6059064304866659E-2</v>
      </c>
      <c r="BQ1227" s="374">
        <v>0.14899019966766963</v>
      </c>
      <c r="BR1227" s="354">
        <v>21293.64</v>
      </c>
      <c r="BS1227" s="354">
        <v>23353.71</v>
      </c>
      <c r="BT1227" s="354">
        <v>14477.38</v>
      </c>
      <c r="BU1227" s="354">
        <v>7787.42</v>
      </c>
      <c r="BV1227" s="354">
        <v>12268.78</v>
      </c>
      <c r="BW1227" s="354">
        <v>-3.81</v>
      </c>
      <c r="BX1227" s="354">
        <v>23.66</v>
      </c>
      <c r="BY1227" s="354">
        <v>23.94</v>
      </c>
      <c r="BZ1227" s="354">
        <v>0</v>
      </c>
      <c r="CA1227" s="354">
        <v>8.48</v>
      </c>
      <c r="CB1227" s="354">
        <v>0.94357712916469116</v>
      </c>
      <c r="CC1227" s="354">
        <v>5.998921621489143</v>
      </c>
      <c r="CD1227" s="354">
        <v>0.1</v>
      </c>
      <c r="CE1227" s="354">
        <v>0.88</v>
      </c>
      <c r="CF1227" s="354">
        <v>0.88</v>
      </c>
      <c r="CG1227" s="354">
        <v>0.38</v>
      </c>
      <c r="CH1227" s="355">
        <v>5684.62</v>
      </c>
      <c r="CI1227" s="355">
        <v>78345.72</v>
      </c>
    </row>
    <row r="1228" spans="1:87" ht="13.5" thickBot="1">
      <c r="A1228" s="353" t="s">
        <v>2674</v>
      </c>
      <c r="B1228" s="353" t="s">
        <v>2675</v>
      </c>
      <c r="C1228" s="353" t="s">
        <v>96</v>
      </c>
      <c r="D1228" s="353" t="s">
        <v>112</v>
      </c>
      <c r="E1228" s="353" t="s">
        <v>1288</v>
      </c>
      <c r="F1228" s="353" t="s">
        <v>105</v>
      </c>
      <c r="G1228" s="353">
        <v>12</v>
      </c>
      <c r="H1228" s="353">
        <v>202112</v>
      </c>
      <c r="I1228" s="353">
        <v>20221102</v>
      </c>
      <c r="J1228" s="353">
        <v>20230201</v>
      </c>
      <c r="K1228" s="354">
        <v>4968.17</v>
      </c>
      <c r="L1228" s="354">
        <v>33.93</v>
      </c>
      <c r="M1228" s="354">
        <v>146.41999999999999</v>
      </c>
      <c r="N1228" s="354">
        <v>0.89</v>
      </c>
      <c r="O1228" s="354">
        <v>0.1</v>
      </c>
      <c r="P1228" s="354">
        <v>0.11</v>
      </c>
      <c r="Q1228" s="354">
        <v>0.15</v>
      </c>
      <c r="R1228" s="354">
        <v>50</v>
      </c>
      <c r="S1228" s="354">
        <v>6.67</v>
      </c>
      <c r="T1228" s="354">
        <v>22.5</v>
      </c>
      <c r="U1228" s="354">
        <v>0.52</v>
      </c>
      <c r="V1228" s="354">
        <v>0.65</v>
      </c>
      <c r="W1228" s="354">
        <v>0.57999999999999996</v>
      </c>
      <c r="X1228" s="354">
        <v>0.61</v>
      </c>
      <c r="Y1228" s="374">
        <f t="shared" si="42"/>
        <v>-0.10769230769230775</v>
      </c>
      <c r="Z1228" s="374">
        <f t="shared" si="43"/>
        <v>5.1724137931034475E-2</v>
      </c>
      <c r="AA1228" s="354">
        <v>-7.87</v>
      </c>
      <c r="AB1228" s="354"/>
      <c r="AC1228" s="354">
        <v>65.25</v>
      </c>
      <c r="AD1228" s="354">
        <v>58.5</v>
      </c>
      <c r="AE1228" s="354">
        <v>55.62</v>
      </c>
      <c r="AF1228" s="354"/>
      <c r="AG1228" s="354">
        <v>6.324191089533576</v>
      </c>
      <c r="AH1228" s="354">
        <v>0.56499834597637744</v>
      </c>
      <c r="AI1228" s="354">
        <v>1.7595436343182642</v>
      </c>
      <c r="AJ1228" s="354">
        <v>0.34440037510331667</v>
      </c>
      <c r="AK1228" s="354">
        <v>19.073127455007864</v>
      </c>
      <c r="AL1228" s="354">
        <v>19.100000000000001</v>
      </c>
      <c r="AM1228" s="354">
        <v>2.72</v>
      </c>
      <c r="AN1228" s="354">
        <v>5.37</v>
      </c>
      <c r="AO1228" s="354">
        <v>6.4772042969771224</v>
      </c>
      <c r="AP1228" s="354">
        <v>18.391623498954008</v>
      </c>
      <c r="AQ1228" s="354">
        <v>23.280512572171855</v>
      </c>
      <c r="AR1228" s="354">
        <v>118.94028189644912</v>
      </c>
      <c r="AS1228" s="354">
        <v>1.7886410593840254</v>
      </c>
      <c r="AT1228" s="354">
        <v>12.46</v>
      </c>
      <c r="AU1228" s="354">
        <v>6.34</v>
      </c>
      <c r="AV1228" s="354">
        <v>29.14</v>
      </c>
      <c r="AW1228" s="354">
        <v>1109.5999999999999</v>
      </c>
      <c r="AX1228" s="354">
        <v>899</v>
      </c>
      <c r="AY1228" s="374">
        <v>0.29150303670820366</v>
      </c>
      <c r="AZ1228" s="374">
        <v>3.1149822025671448</v>
      </c>
      <c r="BA1228" s="374">
        <v>2.6265929988707857</v>
      </c>
      <c r="BB1228" s="374">
        <v>4.123556299347606</v>
      </c>
      <c r="BC1228" s="374">
        <v>2.6265929988707857</v>
      </c>
      <c r="BD1228" s="354">
        <v>4.2</v>
      </c>
      <c r="BE1228" s="374">
        <v>4.6197793772753355E-2</v>
      </c>
      <c r="BF1228" s="374">
        <v>2.3816394401956483E-2</v>
      </c>
      <c r="BG1228" s="354">
        <v>2.4</v>
      </c>
      <c r="BH1228" s="354">
        <v>2.68</v>
      </c>
      <c r="BI1228" s="354">
        <v>2.17</v>
      </c>
      <c r="BJ1228" s="354">
        <v>2.4500000000000002</v>
      </c>
      <c r="BK1228" s="374">
        <v>-0.80426721543807878</v>
      </c>
      <c r="BL1228" s="374">
        <v>-0.223766682438958</v>
      </c>
      <c r="BM1228" s="354">
        <v>3.36</v>
      </c>
      <c r="BN1228" s="354">
        <v>3.37</v>
      </c>
      <c r="BO1228" s="374">
        <v>1.9911562715389544</v>
      </c>
      <c r="BP1228" s="374">
        <v>1.683546918880743E-2</v>
      </c>
      <c r="BQ1228" s="374">
        <v>1.026222810200586E-2</v>
      </c>
      <c r="BR1228" s="354">
        <v>270.05</v>
      </c>
      <c r="BS1228" s="354">
        <v>426.95</v>
      </c>
      <c r="BT1228" s="354">
        <v>251</v>
      </c>
      <c r="BU1228" s="354">
        <v>1242.82</v>
      </c>
      <c r="BV1228" s="354">
        <v>152.55000000000001</v>
      </c>
      <c r="BW1228" s="354">
        <v>311.36</v>
      </c>
      <c r="BX1228" s="354">
        <v>8.93</v>
      </c>
      <c r="BY1228" s="354">
        <v>8.33</v>
      </c>
      <c r="BZ1228" s="354">
        <v>4.1344023012998079</v>
      </c>
      <c r="CA1228" s="354">
        <v>42.6</v>
      </c>
      <c r="CB1228" s="354">
        <v>0.44680038567474073</v>
      </c>
      <c r="CC1228" s="354">
        <v>3.3238375980810169</v>
      </c>
      <c r="CD1228" s="354">
        <v>0.69</v>
      </c>
      <c r="CE1228" s="354">
        <v>3.16</v>
      </c>
      <c r="CF1228" s="354">
        <v>1.83</v>
      </c>
      <c r="CG1228" s="354">
        <v>1.7</v>
      </c>
      <c r="CH1228" s="353" t="s">
        <v>100</v>
      </c>
      <c r="CI1228" s="355">
        <v>1815.58</v>
      </c>
    </row>
    <row r="1229" spans="1:87" ht="13.5" thickBot="1">
      <c r="A1229" s="353" t="s">
        <v>2676</v>
      </c>
      <c r="B1229" s="353" t="s">
        <v>2677</v>
      </c>
      <c r="C1229" s="353" t="s">
        <v>96</v>
      </c>
      <c r="D1229" s="353" t="s">
        <v>97</v>
      </c>
      <c r="E1229" s="353" t="s">
        <v>420</v>
      </c>
      <c r="F1229" s="353" t="s">
        <v>105</v>
      </c>
      <c r="G1229" s="353">
        <v>1</v>
      </c>
      <c r="H1229" s="353">
        <v>202201</v>
      </c>
      <c r="I1229" s="353">
        <v>20221206</v>
      </c>
      <c r="J1229" s="353">
        <v>20230321</v>
      </c>
      <c r="K1229" s="354">
        <v>4081.87</v>
      </c>
      <c r="L1229" s="354">
        <v>14.44</v>
      </c>
      <c r="M1229" s="354">
        <v>283</v>
      </c>
      <c r="N1229" s="354">
        <v>0.56999999999999995</v>
      </c>
      <c r="O1229" s="354">
        <v>-0.22</v>
      </c>
      <c r="P1229" s="354">
        <v>-0.17</v>
      </c>
      <c r="Q1229" s="354">
        <v>-0.14000000000000001</v>
      </c>
      <c r="R1229" s="354">
        <v>27.27</v>
      </c>
      <c r="S1229" s="354">
        <v>23.08</v>
      </c>
      <c r="T1229" s="354">
        <v>17.100000000000001</v>
      </c>
      <c r="U1229" s="354">
        <v>-1.24</v>
      </c>
      <c r="V1229" s="354">
        <v>-0.78</v>
      </c>
      <c r="W1229" s="354">
        <v>-0.77</v>
      </c>
      <c r="X1229" s="354">
        <v>-0.48</v>
      </c>
      <c r="Y1229" s="374">
        <f t="shared" si="42"/>
        <v>-1.2820512820512886E-2</v>
      </c>
      <c r="Z1229" s="374">
        <f t="shared" si="43"/>
        <v>-0.37662337662337664</v>
      </c>
      <c r="AA1229" s="354"/>
      <c r="AB1229" s="354"/>
      <c r="AC1229" s="354"/>
      <c r="AD1229" s="354"/>
      <c r="AE1229" s="354"/>
      <c r="AF1229" s="354"/>
      <c r="AG1229" s="354">
        <v>1.2889303602313755</v>
      </c>
      <c r="AH1229" s="354">
        <v>-1.2710708644197659</v>
      </c>
      <c r="AI1229" s="354">
        <v>-0.63001046248603998</v>
      </c>
      <c r="AJ1229" s="354">
        <v>-0.69049471665728168</v>
      </c>
      <c r="AK1229" s="354">
        <v>-22.190107676679695</v>
      </c>
      <c r="AL1229" s="354"/>
      <c r="AM1229" s="354">
        <v>2.42</v>
      </c>
      <c r="AN1229" s="354">
        <v>11.28</v>
      </c>
      <c r="AO1229" s="354">
        <v>10.340932070364012</v>
      </c>
      <c r="AP1229" s="354">
        <v>-10.974520319332465</v>
      </c>
      <c r="AQ1229" s="354">
        <v>-21.156380873401471</v>
      </c>
      <c r="AR1229" s="354">
        <v>-19.303176370570295</v>
      </c>
      <c r="AS1229" s="354">
        <v>2.4989183281621923</v>
      </c>
      <c r="AT1229" s="354">
        <v>5.95</v>
      </c>
      <c r="AU1229" s="354"/>
      <c r="AV1229" s="354">
        <v>120.08</v>
      </c>
      <c r="AW1229" s="354">
        <v>204.8</v>
      </c>
      <c r="AX1229" s="354">
        <v>420.18</v>
      </c>
      <c r="AY1229" s="374">
        <v>1.0023238800189354</v>
      </c>
      <c r="AZ1229" s="374">
        <v>-0.53555709378714067</v>
      </c>
      <c r="BA1229" s="374">
        <v>-0.54058199082470926</v>
      </c>
      <c r="BB1229" s="374">
        <v>-0.54859518386897799</v>
      </c>
      <c r="BC1229" s="374">
        <v>-0.54058199082470926</v>
      </c>
      <c r="BD1229" s="354">
        <v>-20.34</v>
      </c>
      <c r="BE1229" s="374">
        <v>-0.2064468468587935</v>
      </c>
      <c r="BF1229" s="374">
        <v>-0.17296167909667964</v>
      </c>
      <c r="BG1229" s="354">
        <v>-20.34</v>
      </c>
      <c r="BH1229" s="354"/>
      <c r="BI1229" s="354">
        <v>-15.94</v>
      </c>
      <c r="BJ1229" s="354"/>
      <c r="BK1229" s="374">
        <v>9.6005158283513276E-2</v>
      </c>
      <c r="BL1229" s="374">
        <v>-4.6925928690502848E-2</v>
      </c>
      <c r="BM1229" s="354">
        <v>0</v>
      </c>
      <c r="BN1229" s="354"/>
      <c r="BO1229" s="374">
        <v>0</v>
      </c>
      <c r="BP1229" s="374">
        <v>-9.0920662690970377E-2</v>
      </c>
      <c r="BQ1229" s="374">
        <v>-4.9391610633568075E-2</v>
      </c>
      <c r="BR1229" s="354">
        <v>-269.31</v>
      </c>
      <c r="BS1229" s="354">
        <v>-239.73</v>
      </c>
      <c r="BT1229" s="354">
        <v>-238.55</v>
      </c>
      <c r="BU1229" s="354" t="s">
        <v>100</v>
      </c>
      <c r="BV1229" s="354">
        <v>-271.10000000000002</v>
      </c>
      <c r="BW1229" s="354">
        <v>-130.58000000000001</v>
      </c>
      <c r="BX1229" s="354">
        <v>-98.61</v>
      </c>
      <c r="BY1229" s="354">
        <v>-93.75</v>
      </c>
      <c r="BZ1229" s="354">
        <v>-304.51263243683781</v>
      </c>
      <c r="CA1229" s="354">
        <v>0</v>
      </c>
      <c r="CB1229" s="354">
        <v>0.24043823918659168</v>
      </c>
      <c r="CC1229" s="354">
        <v>0.53622856740485159</v>
      </c>
      <c r="CD1229" s="354">
        <v>0</v>
      </c>
      <c r="CE1229" s="354">
        <v>2.35</v>
      </c>
      <c r="CF1229" s="354">
        <v>6.46</v>
      </c>
      <c r="CG1229" s="354">
        <v>6.1</v>
      </c>
      <c r="CH1229" s="353" t="s">
        <v>100</v>
      </c>
      <c r="CI1229" s="355">
        <v>1650.79</v>
      </c>
    </row>
    <row r="1230" spans="1:87" ht="13.5" thickBot="1">
      <c r="A1230" s="353" t="s">
        <v>2678</v>
      </c>
      <c r="B1230" s="353" t="s">
        <v>2679</v>
      </c>
      <c r="C1230" s="353" t="s">
        <v>108</v>
      </c>
      <c r="D1230" s="353" t="s">
        <v>109</v>
      </c>
      <c r="E1230" s="353" t="s">
        <v>1814</v>
      </c>
      <c r="F1230" s="353" t="s">
        <v>105</v>
      </c>
      <c r="G1230" s="353">
        <v>12</v>
      </c>
      <c r="H1230" s="353">
        <v>202112</v>
      </c>
      <c r="I1230" s="353">
        <v>20221031</v>
      </c>
      <c r="J1230" s="353">
        <v>20230201</v>
      </c>
      <c r="K1230" s="354">
        <v>6102.51</v>
      </c>
      <c r="L1230" s="354">
        <v>230.61</v>
      </c>
      <c r="M1230" s="354">
        <v>26</v>
      </c>
      <c r="N1230" s="354">
        <v>1.42</v>
      </c>
      <c r="O1230" s="354">
        <v>3.68</v>
      </c>
      <c r="P1230" s="354">
        <v>2.88</v>
      </c>
      <c r="Q1230" s="354">
        <v>2.95</v>
      </c>
      <c r="R1230" s="354">
        <v>-0.27</v>
      </c>
      <c r="S1230" s="354">
        <v>17.48</v>
      </c>
      <c r="T1230" s="354">
        <v>9.17</v>
      </c>
      <c r="U1230" s="354">
        <v>13.51</v>
      </c>
      <c r="V1230" s="354">
        <v>9.25</v>
      </c>
      <c r="W1230" s="354">
        <v>13.63</v>
      </c>
      <c r="X1230" s="354">
        <v>12.78</v>
      </c>
      <c r="Y1230" s="374">
        <f t="shared" si="42"/>
        <v>0.47351351351351356</v>
      </c>
      <c r="Z1230" s="374">
        <f t="shared" si="43"/>
        <v>-6.2362435803374971E-2</v>
      </c>
      <c r="AA1230" s="354">
        <v>38.880000000000003</v>
      </c>
      <c r="AB1230" s="354">
        <v>16.010000000000002</v>
      </c>
      <c r="AC1230" s="354">
        <v>17.07</v>
      </c>
      <c r="AD1230" s="354">
        <v>16.920000000000002</v>
      </c>
      <c r="AE1230" s="354">
        <v>18.05</v>
      </c>
      <c r="AF1230" s="354">
        <v>1.06</v>
      </c>
      <c r="AG1230" s="354">
        <v>103.74965145634728</v>
      </c>
      <c r="AH1230" s="354">
        <v>13.577037567353706</v>
      </c>
      <c r="AI1230" s="354">
        <v>17.294547646859339</v>
      </c>
      <c r="AJ1230" s="354">
        <v>1.848637853724707</v>
      </c>
      <c r="AK1230" s="354">
        <v>13.249840624863827</v>
      </c>
      <c r="AL1230" s="354">
        <v>15.5</v>
      </c>
      <c r="AM1230" s="354">
        <v>4.05</v>
      </c>
      <c r="AN1230" s="354">
        <v>2.2200000000000002</v>
      </c>
      <c r="AO1230" s="354">
        <v>2.2069253892988043</v>
      </c>
      <c r="AP1230" s="354">
        <v>9.6774306749990444</v>
      </c>
      <c r="AQ1230" s="354">
        <v>13.239302039304546</v>
      </c>
      <c r="AR1230" s="354">
        <v>123.85754163184608</v>
      </c>
      <c r="AS1230" s="354">
        <v>5.6454651644749241</v>
      </c>
      <c r="AT1230" s="354">
        <v>56.93</v>
      </c>
      <c r="AU1230" s="354">
        <v>12.94</v>
      </c>
      <c r="AV1230" s="354">
        <v>25.59</v>
      </c>
      <c r="AW1230" s="354">
        <v>2288.6999999999998</v>
      </c>
      <c r="AX1230" s="354">
        <v>2804.6</v>
      </c>
      <c r="AY1230" s="374">
        <v>0.25589700422417888</v>
      </c>
      <c r="AZ1230" s="374">
        <v>0.83052623969929162</v>
      </c>
      <c r="BA1230" s="374">
        <v>0.85857997681911702</v>
      </c>
      <c r="BB1230" s="374">
        <v>0.83131256300594514</v>
      </c>
      <c r="BC1230" s="374">
        <v>0.85857997681911702</v>
      </c>
      <c r="BD1230" s="354">
        <v>26.58</v>
      </c>
      <c r="BE1230" s="374">
        <v>0.2637182237194447</v>
      </c>
      <c r="BF1230" s="374">
        <v>0.16834881074080374</v>
      </c>
      <c r="BG1230" s="354">
        <v>26.11</v>
      </c>
      <c r="BH1230" s="354">
        <v>15.32</v>
      </c>
      <c r="BI1230" s="354">
        <v>18.09</v>
      </c>
      <c r="BJ1230" s="354">
        <v>10.4</v>
      </c>
      <c r="BK1230" s="374">
        <v>-0.89310863218440895</v>
      </c>
      <c r="BL1230" s="374">
        <v>-0.14887673911495991</v>
      </c>
      <c r="BM1230" s="354">
        <v>0</v>
      </c>
      <c r="BN1230" s="354">
        <v>0</v>
      </c>
      <c r="BO1230" s="374">
        <v>0</v>
      </c>
      <c r="BP1230" s="374">
        <v>5.924956389855425E-2</v>
      </c>
      <c r="BQ1230" s="374">
        <v>8.0673700795317778E-3</v>
      </c>
      <c r="BR1230" s="354">
        <v>335.98</v>
      </c>
      <c r="BS1230" s="354">
        <v>477.68</v>
      </c>
      <c r="BT1230" s="354">
        <v>391.73</v>
      </c>
      <c r="BU1230" s="354">
        <v>31.01</v>
      </c>
      <c r="BV1230" s="354">
        <v>253.24</v>
      </c>
      <c r="BW1230" s="354">
        <v>83.05</v>
      </c>
      <c r="BX1230" s="354">
        <v>13.09</v>
      </c>
      <c r="BY1230" s="354">
        <v>13.09</v>
      </c>
      <c r="BZ1230" s="354">
        <v>176.64758364312269</v>
      </c>
      <c r="CA1230" s="354">
        <v>1.24</v>
      </c>
      <c r="CB1230" s="354">
        <v>0.29614301386145275</v>
      </c>
      <c r="CC1230" s="354">
        <v>-7.7033087439004194E-3</v>
      </c>
      <c r="CD1230" s="354">
        <v>0.01</v>
      </c>
      <c r="CE1230" s="354">
        <v>1.63</v>
      </c>
      <c r="CF1230" s="354">
        <v>1.3</v>
      </c>
      <c r="CG1230" s="354">
        <v>0.43</v>
      </c>
      <c r="CH1230" s="353" t="s">
        <v>100</v>
      </c>
      <c r="CI1230" s="355">
        <v>1220.33</v>
      </c>
    </row>
    <row r="1231" spans="1:87" ht="13.5" thickBot="1">
      <c r="A1231" s="353" t="s">
        <v>2680</v>
      </c>
      <c r="B1231" s="353" t="s">
        <v>2681</v>
      </c>
      <c r="C1231" s="353" t="s">
        <v>96</v>
      </c>
      <c r="D1231" s="353" t="s">
        <v>97</v>
      </c>
      <c r="E1231" s="353" t="s">
        <v>420</v>
      </c>
      <c r="F1231" s="353" t="s">
        <v>105</v>
      </c>
      <c r="G1231" s="353">
        <v>1</v>
      </c>
      <c r="H1231" s="353">
        <v>202201</v>
      </c>
      <c r="I1231" s="353">
        <v>20221205</v>
      </c>
      <c r="J1231" s="353">
        <v>20230327</v>
      </c>
      <c r="K1231" s="354">
        <v>6003.21</v>
      </c>
      <c r="L1231" s="354">
        <v>109.89</v>
      </c>
      <c r="M1231" s="354">
        <v>55</v>
      </c>
      <c r="N1231" s="354">
        <v>0.74</v>
      </c>
      <c r="O1231" s="354">
        <v>1.74</v>
      </c>
      <c r="P1231" s="354">
        <v>1.65</v>
      </c>
      <c r="Q1231" s="354">
        <v>1.83</v>
      </c>
      <c r="R1231" s="354">
        <v>9.1999999999999993</v>
      </c>
      <c r="S1231" s="354">
        <v>4.17</v>
      </c>
      <c r="T1231" s="354">
        <v>11.53</v>
      </c>
      <c r="U1231" s="354">
        <v>7.03</v>
      </c>
      <c r="V1231" s="354">
        <v>6.95</v>
      </c>
      <c r="W1231" s="354">
        <v>7.15</v>
      </c>
      <c r="X1231" s="354">
        <v>7.41</v>
      </c>
      <c r="Y1231" s="374">
        <f t="shared" si="42"/>
        <v>2.877697841726623E-2</v>
      </c>
      <c r="Z1231" s="374">
        <f t="shared" si="43"/>
        <v>3.6363636363636376E-2</v>
      </c>
      <c r="AA1231" s="354">
        <v>13.87</v>
      </c>
      <c r="AB1231" s="354"/>
      <c r="AC1231" s="354">
        <v>15.63</v>
      </c>
      <c r="AD1231" s="354">
        <v>15.37</v>
      </c>
      <c r="AE1231" s="354">
        <v>14.83</v>
      </c>
      <c r="AF1231" s="354"/>
      <c r="AG1231" s="354">
        <v>136.69090909090909</v>
      </c>
      <c r="AH1231" s="354">
        <v>4.8909090909090907</v>
      </c>
      <c r="AI1231" s="354">
        <v>8.9090909090909083</v>
      </c>
      <c r="AJ1231" s="354">
        <v>8.418181818181818</v>
      </c>
      <c r="AK1231" s="354">
        <v>12.401938775510205</v>
      </c>
      <c r="AL1231" s="354">
        <v>11.15</v>
      </c>
      <c r="AM1231" s="354">
        <v>3.54</v>
      </c>
      <c r="AN1231" s="354">
        <v>0.8</v>
      </c>
      <c r="AO1231" s="354">
        <v>1.1375299281723863</v>
      </c>
      <c r="AP1231" s="354">
        <v>13.860534846029172</v>
      </c>
      <c r="AQ1231" s="354">
        <v>17.452959183673471</v>
      </c>
      <c r="AR1231" s="354">
        <v>18.470734341252701</v>
      </c>
      <c r="AS1231" s="354">
        <v>0.96363636363636362</v>
      </c>
      <c r="AT1231" s="354">
        <v>31.05</v>
      </c>
      <c r="AU1231" s="354">
        <v>13.86</v>
      </c>
      <c r="AV1231" s="354">
        <v>4.79</v>
      </c>
      <c r="AW1231" s="354">
        <v>7394</v>
      </c>
      <c r="AX1231" s="354">
        <v>7574.76</v>
      </c>
      <c r="AY1231" s="374">
        <v>0.10612948738046717</v>
      </c>
      <c r="AZ1231" s="374">
        <v>-7.5221238938053103E-2</v>
      </c>
      <c r="BA1231" s="374">
        <v>5.4054054054054057E-2</v>
      </c>
      <c r="BB1231" s="374">
        <v>-6.9767441860465115E-2</v>
      </c>
      <c r="BC1231" s="374">
        <v>5.4054054054054057E-2</v>
      </c>
      <c r="BD1231" s="354">
        <v>23.84</v>
      </c>
      <c r="BE1231" s="374">
        <v>0.10641200545702592</v>
      </c>
      <c r="BF1231" s="374">
        <v>5.8631211857018306E-2</v>
      </c>
      <c r="BG1231" s="354">
        <v>9.7799999999999994</v>
      </c>
      <c r="BH1231" s="354">
        <v>10.93</v>
      </c>
      <c r="BI1231" s="354">
        <v>6.95</v>
      </c>
      <c r="BJ1231" s="354">
        <v>7.48</v>
      </c>
      <c r="BK1231" s="374">
        <v>-5.5102040816326532E-2</v>
      </c>
      <c r="BL1231" s="374">
        <v>-3.5913806863527532E-3</v>
      </c>
      <c r="BM1231" s="354">
        <v>1.35</v>
      </c>
      <c r="BN1231" s="354">
        <v>1.7</v>
      </c>
      <c r="BO1231" s="374">
        <v>0.30260223048327139</v>
      </c>
      <c r="BP1231" s="374">
        <v>4.426562667127424E-2</v>
      </c>
      <c r="BQ1231" s="374">
        <v>7.6189535869144884E-2</v>
      </c>
      <c r="BR1231" s="354">
        <v>463</v>
      </c>
      <c r="BS1231" s="354">
        <v>602</v>
      </c>
      <c r="BT1231" s="354">
        <v>561.25</v>
      </c>
      <c r="BU1231" s="354">
        <v>2370</v>
      </c>
      <c r="BV1231" s="354">
        <v>277</v>
      </c>
      <c r="BW1231" s="354">
        <v>32.54</v>
      </c>
      <c r="BX1231" s="354">
        <v>3.58</v>
      </c>
      <c r="BY1231" s="354">
        <v>5.25</v>
      </c>
      <c r="BZ1231" s="354">
        <v>4.1415929203539825</v>
      </c>
      <c r="CA1231" s="354">
        <v>58.17</v>
      </c>
      <c r="CB1231" s="354">
        <v>0.69864960909737028</v>
      </c>
      <c r="CC1231" s="354">
        <v>4.0113452188006482</v>
      </c>
      <c r="CD1231" s="354">
        <v>1.39</v>
      </c>
      <c r="CE1231" s="354">
        <v>1.01</v>
      </c>
      <c r="CF1231" s="354">
        <v>0.89</v>
      </c>
      <c r="CG1231" s="354">
        <v>0.14000000000000001</v>
      </c>
      <c r="CH1231" s="353" t="s">
        <v>100</v>
      </c>
      <c r="CI1231" s="355">
        <v>1629</v>
      </c>
    </row>
    <row r="1232" spans="1:87" ht="13.5" thickBot="1">
      <c r="A1232" s="353" t="s">
        <v>2682</v>
      </c>
      <c r="B1232" s="353" t="s">
        <v>2683</v>
      </c>
      <c r="C1232" s="353" t="s">
        <v>96</v>
      </c>
      <c r="D1232" s="353" t="s">
        <v>412</v>
      </c>
      <c r="E1232" s="353" t="s">
        <v>2684</v>
      </c>
      <c r="F1232" s="353" t="s">
        <v>105</v>
      </c>
      <c r="G1232" s="353">
        <v>9</v>
      </c>
      <c r="H1232" s="353">
        <v>202209</v>
      </c>
      <c r="I1232" s="353">
        <v>20221117</v>
      </c>
      <c r="J1232" s="353">
        <v>20230202</v>
      </c>
      <c r="K1232" s="354">
        <v>6819.7</v>
      </c>
      <c r="L1232" s="354">
        <v>71.069999999999993</v>
      </c>
      <c r="M1232" s="354">
        <v>96</v>
      </c>
      <c r="N1232" s="354">
        <v>0.98</v>
      </c>
      <c r="O1232" s="354">
        <v>0.7</v>
      </c>
      <c r="P1232" s="354">
        <v>0.8</v>
      </c>
      <c r="Q1232" s="354">
        <v>0.92</v>
      </c>
      <c r="R1232" s="354">
        <v>-22.86</v>
      </c>
      <c r="S1232" s="354">
        <v>13.33</v>
      </c>
      <c r="T1232" s="354">
        <v>-0.51</v>
      </c>
      <c r="U1232" s="354">
        <v>2.2400000000000002</v>
      </c>
      <c r="V1232" s="354">
        <v>3.29</v>
      </c>
      <c r="W1232" s="354">
        <v>3.41</v>
      </c>
      <c r="X1232" s="354">
        <v>3.87</v>
      </c>
      <c r="Y1232" s="374">
        <f t="shared" si="42"/>
        <v>3.6474164133738718E-2</v>
      </c>
      <c r="Z1232" s="374">
        <f t="shared" si="43"/>
        <v>0.1348973607038122</v>
      </c>
      <c r="AA1232" s="354">
        <v>1.71</v>
      </c>
      <c r="AB1232" s="354">
        <v>16</v>
      </c>
      <c r="AC1232" s="354">
        <v>22.56</v>
      </c>
      <c r="AD1232" s="354">
        <v>20.86</v>
      </c>
      <c r="AE1232" s="354">
        <v>18.38</v>
      </c>
      <c r="AF1232" s="354">
        <v>1.3</v>
      </c>
      <c r="AG1232" s="354">
        <v>12.915448561451219</v>
      </c>
      <c r="AH1232" s="354">
        <v>1.8962988143432531</v>
      </c>
      <c r="AI1232" s="354">
        <v>3.2816836119781203</v>
      </c>
      <c r="AJ1232" s="354">
        <v>2.6692213397612203</v>
      </c>
      <c r="AK1232" s="354">
        <v>21.574291848726833</v>
      </c>
      <c r="AL1232" s="354">
        <v>20.5</v>
      </c>
      <c r="AM1232" s="354">
        <v>3.03</v>
      </c>
      <c r="AN1232" s="354">
        <v>5.44</v>
      </c>
      <c r="AO1232" s="354">
        <v>5.0278368119777346</v>
      </c>
      <c r="AP1232" s="354">
        <v>19.732202922957015</v>
      </c>
      <c r="AQ1232" s="354">
        <v>19.787638114610015</v>
      </c>
      <c r="AR1232" s="354">
        <v>24.327981630132761</v>
      </c>
      <c r="AS1232" s="354">
        <v>8.3370932352668508</v>
      </c>
      <c r="AT1232" s="354">
        <v>23.46</v>
      </c>
      <c r="AU1232" s="354">
        <v>2.27</v>
      </c>
      <c r="AV1232" s="354">
        <v>-2.14</v>
      </c>
      <c r="AW1232" s="354">
        <v>1253.79</v>
      </c>
      <c r="AX1232" s="354">
        <v>1273.8699999999999</v>
      </c>
      <c r="AY1232" s="374">
        <v>0.10282735635983031</v>
      </c>
      <c r="AZ1232" s="374">
        <v>0.34086694933934986</v>
      </c>
      <c r="BA1232" s="374">
        <v>0.57441186420531953</v>
      </c>
      <c r="BB1232" s="374">
        <v>0.33478260869565218</v>
      </c>
      <c r="BC1232" s="374">
        <v>0.57441186420531953</v>
      </c>
      <c r="BD1232" s="354">
        <v>9.19</v>
      </c>
      <c r="BE1232" s="374">
        <v>8.5656065637657902E-2</v>
      </c>
      <c r="BF1232" s="374">
        <v>7.1426769974426554E-2</v>
      </c>
      <c r="BG1232" s="354">
        <v>9.19</v>
      </c>
      <c r="BH1232" s="354">
        <v>10.8</v>
      </c>
      <c r="BI1232" s="354">
        <v>7.77</v>
      </c>
      <c r="BJ1232" s="354">
        <v>8.9700000000000006</v>
      </c>
      <c r="BK1232" s="374">
        <v>-0.18663050575059012</v>
      </c>
      <c r="BL1232" s="374">
        <v>-4.7420906002825031E-2</v>
      </c>
      <c r="BM1232" s="354">
        <v>1.52</v>
      </c>
      <c r="BN1232" s="354">
        <v>1.1399999999999999</v>
      </c>
      <c r="BO1232" s="374">
        <v>0.53788991074872206</v>
      </c>
      <c r="BP1232" s="374">
        <v>2.6783881558520527E-2</v>
      </c>
      <c r="BQ1232" s="374">
        <v>3.7700866380808197E-2</v>
      </c>
      <c r="BR1232" s="354">
        <v>215.67</v>
      </c>
      <c r="BS1232" s="354">
        <v>320.72000000000003</v>
      </c>
      <c r="BT1232" s="354">
        <v>332.61</v>
      </c>
      <c r="BU1232" s="354" t="s">
        <v>100</v>
      </c>
      <c r="BV1232" s="354">
        <v>184.09</v>
      </c>
      <c r="BW1232" s="354">
        <v>-40.659999999999997</v>
      </c>
      <c r="BX1232" s="354">
        <v>14.68</v>
      </c>
      <c r="BY1232" s="354">
        <v>18.25</v>
      </c>
      <c r="BZ1232" s="354">
        <v>524.37817258883251</v>
      </c>
      <c r="CA1232" s="354">
        <v>0</v>
      </c>
      <c r="CB1232" s="354">
        <v>0.1630489584123429</v>
      </c>
      <c r="CC1232" s="354">
        <v>-1.7816484125319669</v>
      </c>
      <c r="CD1232" s="354">
        <v>0</v>
      </c>
      <c r="CE1232" s="354">
        <v>4.72</v>
      </c>
      <c r="CF1232" s="354">
        <v>4.6399999999999997</v>
      </c>
      <c r="CG1232" s="354">
        <v>3.76</v>
      </c>
      <c r="CH1232" s="353" t="s">
        <v>100</v>
      </c>
      <c r="CI1232" s="355">
        <v>2251.02</v>
      </c>
    </row>
    <row r="1233" spans="1:87" ht="13.5" thickBot="1">
      <c r="A1233" s="353" t="s">
        <v>2685</v>
      </c>
      <c r="B1233" s="353" t="s">
        <v>2686</v>
      </c>
      <c r="C1233" s="353" t="s">
        <v>96</v>
      </c>
      <c r="D1233" s="353" t="s">
        <v>123</v>
      </c>
      <c r="E1233" s="353" t="s">
        <v>533</v>
      </c>
      <c r="F1233" s="353" t="s">
        <v>105</v>
      </c>
      <c r="G1233" s="353">
        <v>12</v>
      </c>
      <c r="H1233" s="353">
        <v>202112</v>
      </c>
      <c r="I1233" s="353">
        <v>20221026</v>
      </c>
      <c r="J1233" s="353">
        <v>20230201</v>
      </c>
      <c r="K1233" s="354">
        <v>47528.160000000003</v>
      </c>
      <c r="L1233" s="354">
        <v>2.83</v>
      </c>
      <c r="M1233" s="354">
        <v>16794</v>
      </c>
      <c r="N1233" s="354">
        <v>1.1599999999999999</v>
      </c>
      <c r="O1233" s="354">
        <v>0.12</v>
      </c>
      <c r="P1233" s="354">
        <v>0.13</v>
      </c>
      <c r="Q1233" s="354"/>
      <c r="R1233" s="354">
        <v>16.670000000000002</v>
      </c>
      <c r="S1233" s="354">
        <v>0</v>
      </c>
      <c r="T1233" s="354"/>
      <c r="U1233" s="354">
        <v>0.57999999999999996</v>
      </c>
      <c r="V1233" s="354">
        <v>0.53</v>
      </c>
      <c r="W1233" s="354">
        <v>0.56000000000000005</v>
      </c>
      <c r="X1233" s="354">
        <v>0.55000000000000004</v>
      </c>
      <c r="Y1233" s="374">
        <f t="shared" si="42"/>
        <v>5.6603773584905648E-2</v>
      </c>
      <c r="Z1233" s="374">
        <f t="shared" si="43"/>
        <v>-1.7857142857142905E-2</v>
      </c>
      <c r="AA1233" s="354">
        <v>0.94</v>
      </c>
      <c r="AB1233" s="354"/>
      <c r="AC1233" s="354">
        <v>4.88</v>
      </c>
      <c r="AD1233" s="354">
        <v>5.05</v>
      </c>
      <c r="AE1233" s="354">
        <v>5.15</v>
      </c>
      <c r="AF1233" s="354"/>
      <c r="AG1233" s="354">
        <v>2.8361416419329433</v>
      </c>
      <c r="AH1233" s="354">
        <v>0.53441982136739141</v>
      </c>
      <c r="AI1233" s="354">
        <v>2.418290089390553</v>
      </c>
      <c r="AJ1233" s="354">
        <v>1.9793202892933457</v>
      </c>
      <c r="AK1233" s="354">
        <v>1.0087706229713711</v>
      </c>
      <c r="AL1233" s="354">
        <v>3.64</v>
      </c>
      <c r="AM1233" s="354">
        <v>0.48</v>
      </c>
      <c r="AN1233" s="354">
        <v>0.87</v>
      </c>
      <c r="AO1233" s="354">
        <v>-0.24317489105974552</v>
      </c>
      <c r="AP1233" s="354">
        <v>-0.36616154720143146</v>
      </c>
      <c r="AQ1233" s="354">
        <v>-0.28519259861866331</v>
      </c>
      <c r="AR1233" s="354">
        <v>-0.34844205788103111</v>
      </c>
      <c r="AS1233" s="354">
        <v>23.907862186964699</v>
      </c>
      <c r="AT1233" s="354">
        <v>5.96</v>
      </c>
      <c r="AU1233" s="354">
        <v>-1.22</v>
      </c>
      <c r="AV1233" s="354">
        <v>8.56</v>
      </c>
      <c r="AW1233" s="354">
        <v>54904.29</v>
      </c>
      <c r="AX1233" s="354">
        <v>53459.43</v>
      </c>
      <c r="AY1233" s="374">
        <v>3.4051098009057507E-2</v>
      </c>
      <c r="AZ1233" s="374">
        <v>1.9262341808231671</v>
      </c>
      <c r="BA1233" s="374">
        <v>0</v>
      </c>
      <c r="BB1233" s="374">
        <v>1.8141263940520445</v>
      </c>
      <c r="BC1233" s="374">
        <v>0</v>
      </c>
      <c r="BD1233" s="354">
        <v>9.67</v>
      </c>
      <c r="BE1233" s="374">
        <v>0</v>
      </c>
      <c r="BF1233" s="374">
        <v>5.2955567788482505E-3</v>
      </c>
      <c r="BG1233" s="354">
        <v>5.52</v>
      </c>
      <c r="BH1233" s="354">
        <v>2.3199999999999998</v>
      </c>
      <c r="BI1233" s="354">
        <v>0.56000000000000005</v>
      </c>
      <c r="BJ1233" s="354">
        <v>0.52</v>
      </c>
      <c r="BK1233" s="374">
        <v>-0.18152073732718893</v>
      </c>
      <c r="BL1233" s="374">
        <v>-0.15477710760525748</v>
      </c>
      <c r="BM1233" s="354">
        <v>2.76</v>
      </c>
      <c r="BN1233" s="354">
        <v>2.86</v>
      </c>
      <c r="BO1233" s="374">
        <v>0.11928824016460746</v>
      </c>
      <c r="BP1233" s="374">
        <v>0.21906940822602641</v>
      </c>
      <c r="BQ1233" s="374">
        <v>0.689658637384441</v>
      </c>
      <c r="BR1233" s="354">
        <v>24502.01</v>
      </c>
      <c r="BS1233" s="354">
        <v>27762.63</v>
      </c>
      <c r="BT1233" s="354">
        <v>13499.86</v>
      </c>
      <c r="BU1233" s="354">
        <v>323509.19</v>
      </c>
      <c r="BV1233" s="354">
        <v>9611.5</v>
      </c>
      <c r="BW1233" s="354">
        <v>195.93</v>
      </c>
      <c r="BX1233" s="354">
        <v>19.079999999999998</v>
      </c>
      <c r="BY1233" s="354">
        <v>19.079999999999998</v>
      </c>
      <c r="BZ1233" s="354">
        <v>0</v>
      </c>
      <c r="CA1233" s="354">
        <v>0</v>
      </c>
      <c r="CB1233" s="354">
        <v>0.94530651087789797</v>
      </c>
      <c r="CC1233" s="354">
        <v>-1.8898914297547555</v>
      </c>
      <c r="CD1233" s="354">
        <v>0</v>
      </c>
      <c r="CE1233" s="354">
        <v>0.26</v>
      </c>
      <c r="CF1233" s="354">
        <v>0.28000000000000003</v>
      </c>
      <c r="CG1233" s="354">
        <v>0.28000000000000003</v>
      </c>
      <c r="CH1233" s="353" t="s">
        <v>100</v>
      </c>
      <c r="CI1233" s="355">
        <v>114823.4</v>
      </c>
    </row>
    <row r="1234" spans="1:87" ht="13.5" thickBot="1">
      <c r="A1234" s="353" t="s">
        <v>2687</v>
      </c>
      <c r="B1234" s="353" t="s">
        <v>2688</v>
      </c>
      <c r="C1234" s="353" t="s">
        <v>108</v>
      </c>
      <c r="D1234" s="353" t="s">
        <v>97</v>
      </c>
      <c r="E1234" s="353" t="s">
        <v>1817</v>
      </c>
      <c r="F1234" s="353" t="s">
        <v>105</v>
      </c>
      <c r="G1234" s="353">
        <v>9</v>
      </c>
      <c r="H1234" s="353">
        <v>202209</v>
      </c>
      <c r="I1234" s="353">
        <v>20221107</v>
      </c>
      <c r="J1234" s="353">
        <v>20230130</v>
      </c>
      <c r="K1234" s="354">
        <v>3462.44</v>
      </c>
      <c r="L1234" s="354">
        <v>60.29</v>
      </c>
      <c r="M1234" s="354">
        <v>57</v>
      </c>
      <c r="N1234" s="354">
        <v>1.04</v>
      </c>
      <c r="O1234" s="354">
        <v>1.36</v>
      </c>
      <c r="P1234" s="354">
        <v>1.49</v>
      </c>
      <c r="Q1234" s="354"/>
      <c r="R1234" s="354">
        <v>10.29</v>
      </c>
      <c r="S1234" s="354">
        <v>13.04</v>
      </c>
      <c r="T1234" s="354">
        <v>14.29</v>
      </c>
      <c r="U1234" s="354">
        <v>4.43</v>
      </c>
      <c r="V1234" s="354">
        <v>4.8600000000000003</v>
      </c>
      <c r="W1234" s="354">
        <v>5.62</v>
      </c>
      <c r="X1234" s="354">
        <v>5.76</v>
      </c>
      <c r="Y1234" s="374">
        <f t="shared" si="42"/>
        <v>0.15637860082304522</v>
      </c>
      <c r="Z1234" s="374">
        <f t="shared" si="43"/>
        <v>2.4911032028469782E-2</v>
      </c>
      <c r="AA1234" s="354">
        <v>13.72</v>
      </c>
      <c r="AB1234" s="354">
        <v>12</v>
      </c>
      <c r="AC1234" s="354">
        <v>12.01</v>
      </c>
      <c r="AD1234" s="354">
        <v>10.73</v>
      </c>
      <c r="AE1234" s="354">
        <v>10.47</v>
      </c>
      <c r="AF1234" s="354">
        <v>0.89</v>
      </c>
      <c r="AG1234" s="354">
        <v>135.98874584216605</v>
      </c>
      <c r="AH1234" s="354">
        <v>4.4141288799269258</v>
      </c>
      <c r="AI1234" s="354">
        <v>5.7021181255708946</v>
      </c>
      <c r="AJ1234" s="354">
        <v>3.3127380521517331</v>
      </c>
      <c r="AK1234" s="354">
        <v>10.378599442654464</v>
      </c>
      <c r="AL1234" s="354">
        <v>8.85</v>
      </c>
      <c r="AM1234" s="354">
        <v>1.87</v>
      </c>
      <c r="AN1234" s="354">
        <v>0.44</v>
      </c>
      <c r="AO1234" s="354">
        <v>0.41197534242235101</v>
      </c>
      <c r="AP1234" s="354">
        <v>7.1936185835302862</v>
      </c>
      <c r="AQ1234" s="354">
        <v>9.8251226825125286</v>
      </c>
      <c r="AR1234" s="354">
        <v>16.911693364201547</v>
      </c>
      <c r="AS1234" s="354">
        <v>9.1318442686520864</v>
      </c>
      <c r="AT1234" s="354">
        <v>32.200000000000003</v>
      </c>
      <c r="AU1234" s="354">
        <v>-0.59</v>
      </c>
      <c r="AV1234" s="354">
        <v>16.78</v>
      </c>
      <c r="AW1234" s="354">
        <v>7890.48</v>
      </c>
      <c r="AX1234" s="354"/>
      <c r="AY1234" s="374">
        <v>-2.9269564692681566E-2</v>
      </c>
      <c r="AZ1234" s="374">
        <v>0.92536127633076382</v>
      </c>
      <c r="BA1234" s="374">
        <v>0.23546798894974241</v>
      </c>
      <c r="BB1234" s="374">
        <v>1.0396039603960396</v>
      </c>
      <c r="BC1234" s="374">
        <v>0.23546798894974241</v>
      </c>
      <c r="BD1234" s="354">
        <v>15.02</v>
      </c>
      <c r="BE1234" s="374">
        <v>0.15287265689848739</v>
      </c>
      <c r="BF1234" s="374">
        <v>5.2705216586068526E-2</v>
      </c>
      <c r="BG1234" s="354">
        <v>12.86</v>
      </c>
      <c r="BH1234" s="354">
        <v>10.82</v>
      </c>
      <c r="BI1234" s="354">
        <v>5.91</v>
      </c>
      <c r="BJ1234" s="354">
        <v>5.12</v>
      </c>
      <c r="BK1234" s="374">
        <v>-0.41903377320509955</v>
      </c>
      <c r="BL1234" s="374">
        <v>-1.7570425101150439E-2</v>
      </c>
      <c r="BM1234" s="354">
        <v>0</v>
      </c>
      <c r="BN1234" s="354">
        <v>0</v>
      </c>
      <c r="BO1234" s="374">
        <v>0</v>
      </c>
      <c r="BP1234" s="374">
        <v>7.458818654827519E-2</v>
      </c>
      <c r="BQ1234" s="374">
        <v>5.5977324301313497E-2</v>
      </c>
      <c r="BR1234" s="354">
        <v>343.1</v>
      </c>
      <c r="BS1234" s="354">
        <v>453.73</v>
      </c>
      <c r="BT1234" s="354">
        <v>393.98</v>
      </c>
      <c r="BU1234" s="354">
        <v>329.24</v>
      </c>
      <c r="BV1234" s="354">
        <v>256.12</v>
      </c>
      <c r="BW1234" s="354">
        <v>-4.79</v>
      </c>
      <c r="BX1234" s="354">
        <v>3.25</v>
      </c>
      <c r="BY1234" s="354">
        <v>3.51</v>
      </c>
      <c r="BZ1234" s="354">
        <v>16.365727762203534</v>
      </c>
      <c r="CA1234" s="354">
        <v>15.03</v>
      </c>
      <c r="CB1234" s="354">
        <v>0.61698343450972326</v>
      </c>
      <c r="CC1234" s="354">
        <v>-0.40523674217277</v>
      </c>
      <c r="CD1234" s="354">
        <v>0.18</v>
      </c>
      <c r="CE1234" s="354">
        <v>1.6</v>
      </c>
      <c r="CF1234" s="354">
        <v>0.91</v>
      </c>
      <c r="CG1234" s="354">
        <v>0.45</v>
      </c>
      <c r="CH1234" s="353" t="s">
        <v>100</v>
      </c>
      <c r="CI1234" s="355">
        <v>1861.27</v>
      </c>
    </row>
    <row r="1235" spans="1:87" ht="13.5" thickBot="1">
      <c r="A1235" s="353" t="s">
        <v>2689</v>
      </c>
      <c r="B1235" s="353" t="s">
        <v>2689</v>
      </c>
      <c r="C1235" s="353" t="s">
        <v>96</v>
      </c>
      <c r="D1235" s="353" t="s">
        <v>97</v>
      </c>
      <c r="E1235" s="353" t="s">
        <v>185</v>
      </c>
      <c r="F1235" s="353" t="s">
        <v>105</v>
      </c>
      <c r="G1235" s="353">
        <v>12</v>
      </c>
      <c r="H1235" s="353">
        <v>202112</v>
      </c>
      <c r="I1235" s="353">
        <v>20221025</v>
      </c>
      <c r="J1235" s="353">
        <v>20230126</v>
      </c>
      <c r="K1235" s="354">
        <v>124539.99</v>
      </c>
      <c r="L1235" s="354">
        <v>105.58</v>
      </c>
      <c r="M1235" s="354">
        <v>1180</v>
      </c>
      <c r="N1235" s="354">
        <v>1.1299999999999999</v>
      </c>
      <c r="O1235" s="354">
        <v>1.26</v>
      </c>
      <c r="P1235" s="354">
        <v>1.38</v>
      </c>
      <c r="Q1235" s="354">
        <v>1.1299999999999999</v>
      </c>
      <c r="R1235" s="354">
        <v>-10.32</v>
      </c>
      <c r="S1235" s="354">
        <v>-8.11</v>
      </c>
      <c r="T1235" s="354">
        <v>-3.52</v>
      </c>
      <c r="U1235" s="354">
        <v>3.14</v>
      </c>
      <c r="V1235" s="354">
        <v>7.34</v>
      </c>
      <c r="W1235" s="354">
        <v>4.49</v>
      </c>
      <c r="X1235" s="354">
        <v>5.44</v>
      </c>
      <c r="Y1235" s="374">
        <f t="shared" si="42"/>
        <v>-0.38828337874659391</v>
      </c>
      <c r="Z1235" s="374">
        <f t="shared" si="43"/>
        <v>0.2115812917594655</v>
      </c>
      <c r="AA1235" s="354">
        <v>2.71</v>
      </c>
      <c r="AB1235" s="354">
        <v>5.58</v>
      </c>
      <c r="AC1235" s="354">
        <v>19.55</v>
      </c>
      <c r="AD1235" s="354">
        <v>23.51</v>
      </c>
      <c r="AE1235" s="354">
        <v>19.420000000000002</v>
      </c>
      <c r="AF1235" s="354">
        <v>4.21</v>
      </c>
      <c r="AG1235" s="354">
        <v>26.039383561643831</v>
      </c>
      <c r="AH1235" s="354">
        <v>2.7371575342465753</v>
      </c>
      <c r="AI1235" s="354">
        <v>4.1669520547945202</v>
      </c>
      <c r="AJ1235" s="354">
        <v>3.3176369863013697</v>
      </c>
      <c r="AK1235" s="354">
        <v>21.491967947400862</v>
      </c>
      <c r="AL1235" s="354">
        <v>13.81</v>
      </c>
      <c r="AM1235" s="354">
        <v>2.69</v>
      </c>
      <c r="AN1235" s="354">
        <v>3.78</v>
      </c>
      <c r="AO1235" s="354">
        <v>4.4014098770303152</v>
      </c>
      <c r="AP1235" s="354">
        <v>16.557140383426098</v>
      </c>
      <c r="AQ1235" s="354">
        <v>27.504516129032258</v>
      </c>
      <c r="AR1235" s="354">
        <v>34.545672258064513</v>
      </c>
      <c r="AS1235" s="354">
        <v>7.5530821917808222</v>
      </c>
      <c r="AT1235" s="354">
        <v>39.32</v>
      </c>
      <c r="AU1235" s="354">
        <v>4.3899999999999997</v>
      </c>
      <c r="AV1235" s="354">
        <v>5.5</v>
      </c>
      <c r="AW1235" s="354">
        <v>32942.1</v>
      </c>
      <c r="AX1235" s="354">
        <v>31043.06</v>
      </c>
      <c r="AY1235" s="374">
        <v>1.8435876801521693E-2</v>
      </c>
      <c r="AZ1235" s="374">
        <v>2.1574344023323616E-2</v>
      </c>
      <c r="BA1235" s="374">
        <v>-0.29699531934168805</v>
      </c>
      <c r="BB1235" s="374">
        <v>4.8493793103448313E-2</v>
      </c>
      <c r="BC1235" s="374">
        <v>-0.29699531934168805</v>
      </c>
      <c r="BD1235" s="354">
        <v>7.82</v>
      </c>
      <c r="BE1235" s="374">
        <v>7.634351131877036E-2</v>
      </c>
      <c r="BF1235" s="374">
        <v>4.3257651611506506E-2</v>
      </c>
      <c r="BG1235" s="354">
        <v>6.34</v>
      </c>
      <c r="BH1235" s="354">
        <v>12.01</v>
      </c>
      <c r="BI1235" s="354">
        <v>4.49</v>
      </c>
      <c r="BJ1235" s="354">
        <v>8.68</v>
      </c>
      <c r="BK1235" s="374">
        <v>-0.20382165605095545</v>
      </c>
      <c r="BL1235" s="374">
        <v>-3.2616558164003419E-2</v>
      </c>
      <c r="BM1235" s="354">
        <v>1.94</v>
      </c>
      <c r="BN1235" s="354">
        <v>1.1399999999999999</v>
      </c>
      <c r="BO1235" s="374">
        <v>0.58723328120112606</v>
      </c>
      <c r="BP1235" s="374">
        <v>3.0563642126117466E-2</v>
      </c>
      <c r="BQ1235" s="374">
        <v>3.1488581874538436E-2</v>
      </c>
      <c r="BR1235" s="354">
        <v>9223.4500000000007</v>
      </c>
      <c r="BS1235" s="354">
        <v>11323.45</v>
      </c>
      <c r="BT1235" s="354">
        <v>9020.8700000000008</v>
      </c>
      <c r="BU1235" s="354">
        <v>13063.79</v>
      </c>
      <c r="BV1235" s="354">
        <v>6217.19</v>
      </c>
      <c r="BW1235" s="354">
        <v>5.79</v>
      </c>
      <c r="BX1235" s="354">
        <v>10.71</v>
      </c>
      <c r="BY1235" s="354">
        <v>11.19</v>
      </c>
      <c r="BZ1235" s="354">
        <v>2.8998035363457761</v>
      </c>
      <c r="CA1235" s="354">
        <v>17.2</v>
      </c>
      <c r="CB1235" s="354">
        <v>0.41143236955799262</v>
      </c>
      <c r="CC1235" s="354">
        <v>1.3363017934446506</v>
      </c>
      <c r="CD1235" s="354">
        <v>0.21</v>
      </c>
      <c r="CE1235" s="354">
        <v>1.03</v>
      </c>
      <c r="CF1235" s="354">
        <v>1.24</v>
      </c>
      <c r="CG1235" s="354">
        <v>0.85</v>
      </c>
      <c r="CH1235" s="353" t="s">
        <v>100</v>
      </c>
      <c r="CI1235" s="355">
        <v>49125.86</v>
      </c>
    </row>
    <row r="1236" spans="1:87" ht="13.5" thickBot="1">
      <c r="A1236" s="353" t="s">
        <v>2690</v>
      </c>
      <c r="B1236" s="353" t="s">
        <v>2691</v>
      </c>
      <c r="C1236" s="353" t="s">
        <v>108</v>
      </c>
      <c r="D1236" s="353" t="s">
        <v>123</v>
      </c>
      <c r="E1236" s="353" t="s">
        <v>344</v>
      </c>
      <c r="F1236" s="353" t="s">
        <v>99</v>
      </c>
      <c r="G1236" s="353">
        <v>12</v>
      </c>
      <c r="H1236" s="353">
        <v>202112</v>
      </c>
      <c r="I1236" s="353">
        <v>20221031</v>
      </c>
      <c r="J1236" s="353">
        <v>20230227</v>
      </c>
      <c r="K1236" s="354">
        <v>31164.25</v>
      </c>
      <c r="L1236" s="354">
        <v>288.64999999999998</v>
      </c>
      <c r="M1236" s="354">
        <v>108</v>
      </c>
      <c r="N1236" s="354">
        <v>0.47</v>
      </c>
      <c r="O1236" s="354">
        <v>3.04</v>
      </c>
      <c r="P1236" s="354">
        <v>3.13</v>
      </c>
      <c r="Q1236" s="354">
        <v>3.17</v>
      </c>
      <c r="R1236" s="354">
        <v>1.97</v>
      </c>
      <c r="S1236" s="354">
        <v>3.02</v>
      </c>
      <c r="T1236" s="354">
        <v>2.12</v>
      </c>
      <c r="U1236" s="354">
        <v>11.94</v>
      </c>
      <c r="V1236" s="354">
        <v>10.72</v>
      </c>
      <c r="W1236" s="354">
        <v>12.25</v>
      </c>
      <c r="X1236" s="354">
        <v>12.75</v>
      </c>
      <c r="Y1236" s="374">
        <f t="shared" si="42"/>
        <v>0.1427238805970148</v>
      </c>
      <c r="Z1236" s="374">
        <f t="shared" si="43"/>
        <v>4.081632653061229E-2</v>
      </c>
      <c r="AA1236" s="354">
        <v>12.69</v>
      </c>
      <c r="AB1236" s="354"/>
      <c r="AC1236" s="354">
        <v>24.17</v>
      </c>
      <c r="AD1236" s="354">
        <v>23.56</v>
      </c>
      <c r="AE1236" s="354">
        <v>22.64</v>
      </c>
      <c r="AF1236" s="354"/>
      <c r="AG1236" s="354">
        <v>23.56112161310649</v>
      </c>
      <c r="AH1236" s="354">
        <v>3.7719151932984913</v>
      </c>
      <c r="AI1236" s="354">
        <v>12.005930538567034</v>
      </c>
      <c r="AJ1236" s="354">
        <v>10.23015122873346</v>
      </c>
      <c r="AK1236" s="354">
        <v>23.345962155920819</v>
      </c>
      <c r="AL1236" s="354">
        <v>32.85</v>
      </c>
      <c r="AM1236" s="354"/>
      <c r="AN1236" s="354">
        <v>12.26</v>
      </c>
      <c r="AO1236" s="354">
        <v>17.572090007873761</v>
      </c>
      <c r="AP1236" s="354">
        <v>29.32528468625047</v>
      </c>
      <c r="AQ1236" s="354">
        <v>34.48446984946343</v>
      </c>
      <c r="AR1236" s="354">
        <v>40.470384104304628</v>
      </c>
      <c r="AS1236" s="354">
        <v>2.060398828718633</v>
      </c>
      <c r="AT1236" s="354">
        <v>-49.69</v>
      </c>
      <c r="AU1236" s="354">
        <v>7.65</v>
      </c>
      <c r="AV1236" s="354">
        <v>10.83</v>
      </c>
      <c r="AW1236" s="354">
        <v>2308.83</v>
      </c>
      <c r="AX1236" s="354">
        <v>2622.11</v>
      </c>
      <c r="AY1236" s="374">
        <v>0.10834423835578824</v>
      </c>
      <c r="AZ1236" s="374">
        <v>8.8582807832724857</v>
      </c>
      <c r="BA1236" s="374">
        <v>0.23481522627640469</v>
      </c>
      <c r="BB1236" s="374">
        <v>8.756466085334182</v>
      </c>
      <c r="BC1236" s="374">
        <v>0.23481522627640469</v>
      </c>
      <c r="BD1236" s="354">
        <v>-7.57</v>
      </c>
      <c r="BE1236" s="374">
        <v>0.10314245116649352</v>
      </c>
      <c r="BF1236" s="374">
        <v>5.6167488262505907E-2</v>
      </c>
      <c r="BG1236" s="354">
        <v>6.17</v>
      </c>
      <c r="BH1236" s="354">
        <v>2.25</v>
      </c>
      <c r="BI1236" s="354">
        <v>4.08</v>
      </c>
      <c r="BJ1236" s="354">
        <v>1.59</v>
      </c>
      <c r="BK1236" s="374">
        <v>-0.14790851105869568</v>
      </c>
      <c r="BL1236" s="374">
        <v>-7.5369048171533171E-2</v>
      </c>
      <c r="BM1236" s="354">
        <v>0.98</v>
      </c>
      <c r="BN1236" s="354">
        <v>0.44</v>
      </c>
      <c r="BO1236" s="374">
        <v>0.75293315317528553</v>
      </c>
      <c r="BP1236" s="374">
        <v>1.345718788860998E-2</v>
      </c>
      <c r="BQ1236" s="374">
        <v>3.6498452419756175E-2</v>
      </c>
      <c r="BR1236" s="354">
        <v>652.57000000000005</v>
      </c>
      <c r="BS1236" s="354">
        <v>1372.32</v>
      </c>
      <c r="BT1236" s="354">
        <v>957.37</v>
      </c>
      <c r="BU1236" s="354">
        <v>12278.69</v>
      </c>
      <c r="BV1236" s="354">
        <v>237.62</v>
      </c>
      <c r="BW1236" s="354">
        <v>885.83</v>
      </c>
      <c r="BX1236" s="354">
        <v>16.010000000000002</v>
      </c>
      <c r="BY1236" s="354">
        <v>16.010000000000002</v>
      </c>
      <c r="BZ1236" s="354">
        <v>2.3198073361665226</v>
      </c>
      <c r="CA1236" s="354"/>
      <c r="CB1236" s="354">
        <v>1.5351500158709197</v>
      </c>
      <c r="CC1236" s="354">
        <v>9.4720873053587233</v>
      </c>
      <c r="CD1236" s="354">
        <v>-2.1800000000000002</v>
      </c>
      <c r="CE1236" s="354">
        <v>0.4</v>
      </c>
      <c r="CF1236" s="354">
        <v>1</v>
      </c>
      <c r="CG1236" s="354">
        <v>0.83</v>
      </c>
      <c r="CH1236" s="353" t="s">
        <v>100</v>
      </c>
      <c r="CI1236" s="355">
        <v>-5283.4</v>
      </c>
    </row>
    <row r="1237" spans="1:87" ht="13.5" thickBot="1">
      <c r="A1237" s="353" t="s">
        <v>2692</v>
      </c>
      <c r="B1237" s="353" t="s">
        <v>2693</v>
      </c>
      <c r="C1237" s="353" t="s">
        <v>108</v>
      </c>
      <c r="D1237" s="353" t="s">
        <v>123</v>
      </c>
      <c r="E1237" s="353" t="s">
        <v>765</v>
      </c>
      <c r="F1237" s="353" t="s">
        <v>99</v>
      </c>
      <c r="G1237" s="353">
        <v>12</v>
      </c>
      <c r="H1237" s="353">
        <v>202112</v>
      </c>
      <c r="I1237" s="353">
        <v>20221018</v>
      </c>
      <c r="J1237" s="353">
        <v>20230117</v>
      </c>
      <c r="K1237" s="354">
        <v>7262.65</v>
      </c>
      <c r="L1237" s="354">
        <v>115.41</v>
      </c>
      <c r="M1237" s="354">
        <v>63</v>
      </c>
      <c r="N1237" s="354">
        <v>1.62</v>
      </c>
      <c r="O1237" s="354">
        <v>5.42</v>
      </c>
      <c r="P1237" s="354">
        <v>5.2</v>
      </c>
      <c r="Q1237" s="354">
        <v>4.9800000000000004</v>
      </c>
      <c r="R1237" s="354">
        <v>2.77</v>
      </c>
      <c r="S1237" s="354">
        <v>3.95</v>
      </c>
      <c r="T1237" s="354">
        <v>9.75</v>
      </c>
      <c r="U1237" s="354">
        <v>20.47</v>
      </c>
      <c r="V1237" s="354">
        <v>14.68</v>
      </c>
      <c r="W1237" s="354">
        <v>21.3</v>
      </c>
      <c r="X1237" s="354">
        <v>20.28</v>
      </c>
      <c r="Y1237" s="374">
        <f t="shared" si="42"/>
        <v>0.45095367847411461</v>
      </c>
      <c r="Z1237" s="374">
        <f t="shared" si="43"/>
        <v>-4.7887323943661908E-2</v>
      </c>
      <c r="AA1237" s="354">
        <v>13.26</v>
      </c>
      <c r="AB1237" s="354">
        <v>9.5</v>
      </c>
      <c r="AC1237" s="354">
        <v>5.64</v>
      </c>
      <c r="AD1237" s="354">
        <v>5.42</v>
      </c>
      <c r="AE1237" s="354">
        <v>5.69</v>
      </c>
      <c r="AF1237" s="354">
        <v>0.56999999999999995</v>
      </c>
      <c r="AG1237" s="354">
        <v>35.190059996756929</v>
      </c>
      <c r="AH1237" s="354">
        <v>17.292719312469597</v>
      </c>
      <c r="AI1237" s="354">
        <v>0.22479325441868009</v>
      </c>
      <c r="AJ1237" s="354">
        <v>-0.41679909194097614</v>
      </c>
      <c r="AK1237" s="354">
        <v>506.55434610113258</v>
      </c>
      <c r="AL1237" s="354">
        <v>5.52</v>
      </c>
      <c r="AM1237" s="354">
        <v>0.94</v>
      </c>
      <c r="AN1237" s="354">
        <v>2.31</v>
      </c>
      <c r="AO1237" s="354">
        <v>-7.3823740617674831</v>
      </c>
      <c r="AP1237" s="354">
        <v>-9.2453054191257245</v>
      </c>
      <c r="AQ1237" s="354">
        <v>-1155.667178821323</v>
      </c>
      <c r="AR1237" s="354">
        <v>623.28875272331152</v>
      </c>
      <c r="AS1237" s="354">
        <v>746.18650883736018</v>
      </c>
      <c r="AT1237" s="354">
        <v>122.21</v>
      </c>
      <c r="AU1237" s="354">
        <v>12.5</v>
      </c>
      <c r="AV1237" s="354">
        <v>15.17</v>
      </c>
      <c r="AW1237" s="354">
        <v>2311.27</v>
      </c>
      <c r="AX1237" s="354">
        <v>2730.33</v>
      </c>
      <c r="AY1237" s="374">
        <v>0.25532571471580717</v>
      </c>
      <c r="AZ1237" s="374">
        <v>0.73828968561148767</v>
      </c>
      <c r="BA1237" s="374">
        <v>0</v>
      </c>
      <c r="BB1237" s="374">
        <v>0.74499999999999988</v>
      </c>
      <c r="BC1237" s="374">
        <v>0</v>
      </c>
      <c r="BD1237" s="354">
        <v>16.489999999999998</v>
      </c>
      <c r="BE1237" s="374">
        <v>0</v>
      </c>
      <c r="BF1237" s="374">
        <v>8.7522824264094079E-3</v>
      </c>
      <c r="BG1237" s="354">
        <v>12.42</v>
      </c>
      <c r="BH1237" s="354">
        <v>7.27</v>
      </c>
      <c r="BI1237" s="354">
        <v>1.1100000000000001</v>
      </c>
      <c r="BJ1237" s="354">
        <v>1.0900000000000001</v>
      </c>
      <c r="BK1237" s="374">
        <v>-2.8541441246483443</v>
      </c>
      <c r="BL1237" s="374">
        <v>-1.8232203821726491E-2</v>
      </c>
      <c r="BM1237" s="354">
        <v>1.94</v>
      </c>
      <c r="BN1237" s="354">
        <v>1.33</v>
      </c>
      <c r="BO1237" s="374">
        <v>0.12953428315839025</v>
      </c>
      <c r="BP1237" s="374">
        <v>0.1518636981862615</v>
      </c>
      <c r="BQ1237" s="374">
        <v>-3.6603064190829562E-3</v>
      </c>
      <c r="BR1237" s="354">
        <v>1346.99</v>
      </c>
      <c r="BS1237" s="354">
        <v>1695.96</v>
      </c>
      <c r="BT1237" s="354">
        <v>1267.42</v>
      </c>
      <c r="BU1237" s="354">
        <v>3209.47</v>
      </c>
      <c r="BV1237" s="354">
        <v>918.44</v>
      </c>
      <c r="BW1237" s="354">
        <v>73.83</v>
      </c>
      <c r="BX1237" s="354">
        <v>41.55</v>
      </c>
      <c r="BY1237" s="354">
        <v>41.55</v>
      </c>
      <c r="BZ1237" s="354">
        <v>0</v>
      </c>
      <c r="CA1237" s="354">
        <v>20.85</v>
      </c>
      <c r="CB1237" s="354">
        <v>0.93292292183867964</v>
      </c>
      <c r="CC1237" s="354">
        <v>-13.297726156614331</v>
      </c>
      <c r="CD1237" s="354">
        <v>0.26</v>
      </c>
      <c r="CE1237" s="354">
        <v>0.82</v>
      </c>
      <c r="CF1237" s="354">
        <v>0.88</v>
      </c>
      <c r="CG1237" s="354">
        <v>0.28000000000000003</v>
      </c>
      <c r="CH1237" s="353" t="s">
        <v>100</v>
      </c>
      <c r="CI1237" s="355">
        <v>7840.62</v>
      </c>
    </row>
    <row r="1238" spans="1:87" ht="13.5" thickBot="1">
      <c r="A1238" s="353" t="s">
        <v>2694</v>
      </c>
      <c r="B1238" s="353" t="s">
        <v>2695</v>
      </c>
      <c r="C1238" s="353" t="s">
        <v>96</v>
      </c>
      <c r="D1238" s="353" t="s">
        <v>208</v>
      </c>
      <c r="E1238" s="353" t="s">
        <v>478</v>
      </c>
      <c r="F1238" s="353" t="s">
        <v>105</v>
      </c>
      <c r="G1238" s="353">
        <v>12</v>
      </c>
      <c r="H1238" s="353">
        <v>202112</v>
      </c>
      <c r="I1238" s="353">
        <v>20221110</v>
      </c>
      <c r="J1238" s="353">
        <v>20230323</v>
      </c>
      <c r="K1238" s="354">
        <v>7115.34</v>
      </c>
      <c r="L1238" s="354">
        <v>10.41</v>
      </c>
      <c r="M1238" s="354">
        <v>684</v>
      </c>
      <c r="N1238" s="354">
        <v>1.02</v>
      </c>
      <c r="O1238" s="354"/>
      <c r="P1238" s="354"/>
      <c r="Q1238" s="354"/>
      <c r="R1238" s="354"/>
      <c r="S1238" s="354"/>
      <c r="T1238" s="354"/>
      <c r="U1238" s="354">
        <v>0.85</v>
      </c>
      <c r="V1238" s="354"/>
      <c r="W1238" s="354"/>
      <c r="X1238" s="354"/>
      <c r="Y1238" s="374" t="e">
        <f t="shared" si="42"/>
        <v>#DIV/0!</v>
      </c>
      <c r="Z1238" s="374" t="e">
        <f t="shared" si="43"/>
        <v>#DIV/0!</v>
      </c>
      <c r="AA1238" s="354">
        <v>-10.98</v>
      </c>
      <c r="AB1238" s="354"/>
      <c r="AC1238" s="354">
        <v>12.25</v>
      </c>
      <c r="AD1238" s="354"/>
      <c r="AE1238" s="354"/>
      <c r="AF1238" s="354"/>
      <c r="AG1238" s="354">
        <v>30.965896854759976</v>
      </c>
      <c r="AH1238" s="354">
        <v>4.4525246509069758</v>
      </c>
      <c r="AI1238" s="354">
        <v>4.7281499260488502</v>
      </c>
      <c r="AJ1238" s="354">
        <v>4.6355080190488023</v>
      </c>
      <c r="AK1238" s="354">
        <v>12.057253025315976</v>
      </c>
      <c r="AL1238" s="354">
        <v>8.42</v>
      </c>
      <c r="AM1238" s="354">
        <v>1.36</v>
      </c>
      <c r="AN1238" s="354">
        <v>1.75</v>
      </c>
      <c r="AO1238" s="354">
        <v>1.1277219155526721</v>
      </c>
      <c r="AP1238" s="354">
        <v>3.6968881377533256</v>
      </c>
      <c r="AQ1238" s="354">
        <v>7.3857472931359789</v>
      </c>
      <c r="AR1238" s="354">
        <v>7.5333534909992634</v>
      </c>
      <c r="AS1238" s="354">
        <v>4.9993803849926222</v>
      </c>
      <c r="AT1238" s="354">
        <v>7.64</v>
      </c>
      <c r="AU1238" s="354">
        <v>-5.42</v>
      </c>
      <c r="AV1238" s="354">
        <v>4.5599999999999996</v>
      </c>
      <c r="AW1238" s="354">
        <v>3612.61</v>
      </c>
      <c r="AX1238" s="354"/>
      <c r="AY1238" s="374">
        <v>9.5154718283834844E-2</v>
      </c>
      <c r="AZ1238" s="374">
        <v>1.3690808142868005</v>
      </c>
      <c r="BA1238" s="374">
        <v>-8.7880948443061158E-2</v>
      </c>
      <c r="BB1238" s="374">
        <v>1.3732394366197185</v>
      </c>
      <c r="BC1238" s="374">
        <v>-8.7880948443061158E-2</v>
      </c>
      <c r="BD1238" s="354">
        <v>11.54</v>
      </c>
      <c r="BE1238" s="374">
        <v>0.18389708634812721</v>
      </c>
      <c r="BF1238" s="374">
        <v>5.4407241304616528E-2</v>
      </c>
      <c r="BG1238" s="354">
        <v>7.13</v>
      </c>
      <c r="BH1238" s="354">
        <v>8.8699999999999992</v>
      </c>
      <c r="BI1238" s="354">
        <v>5.55</v>
      </c>
      <c r="BJ1238" s="354">
        <v>6.4</v>
      </c>
      <c r="BK1238" s="374">
        <v>-1.9593690650470841E-2</v>
      </c>
      <c r="BL1238" s="374">
        <v>-2.9917398302580452E-3</v>
      </c>
      <c r="BM1238" s="354">
        <v>1.34</v>
      </c>
      <c r="BN1238" s="354">
        <v>2.0699999999999998</v>
      </c>
      <c r="BO1238" s="374">
        <v>0.23856128450263173</v>
      </c>
      <c r="BP1238" s="374">
        <v>7.8102820647920498E-2</v>
      </c>
      <c r="BQ1238" s="374">
        <v>0.45941605738838481</v>
      </c>
      <c r="BR1238" s="354">
        <v>855.8</v>
      </c>
      <c r="BS1238" s="354">
        <v>1273.3399999999999</v>
      </c>
      <c r="BT1238" s="354">
        <v>844.93</v>
      </c>
      <c r="BU1238" s="354">
        <v>2945.01</v>
      </c>
      <c r="BV1238" s="354">
        <v>427.28</v>
      </c>
      <c r="BW1238" s="354">
        <v>126.28</v>
      </c>
      <c r="BX1238" s="354">
        <v>14.32</v>
      </c>
      <c r="BY1238" s="354">
        <v>14.32</v>
      </c>
      <c r="BZ1238" s="354">
        <v>-47.276805097692367</v>
      </c>
      <c r="CA1238" s="354">
        <v>38.31</v>
      </c>
      <c r="CB1238" s="354">
        <v>0.51146135747958776</v>
      </c>
      <c r="CC1238" s="354">
        <v>2.6287146544438769</v>
      </c>
      <c r="CD1238" s="354">
        <v>0.62</v>
      </c>
      <c r="CE1238" s="354">
        <v>1.48</v>
      </c>
      <c r="CF1238" s="354">
        <v>1.25</v>
      </c>
      <c r="CG1238" s="354">
        <v>0.64</v>
      </c>
      <c r="CH1238" s="353" t="s">
        <v>100</v>
      </c>
      <c r="CI1238" s="355">
        <v>4619.87</v>
      </c>
    </row>
    <row r="1239" spans="1:87" ht="13.5" thickBot="1">
      <c r="A1239" s="353" t="s">
        <v>2696</v>
      </c>
      <c r="B1239" s="353" t="s">
        <v>2697</v>
      </c>
      <c r="C1239" s="353" t="s">
        <v>96</v>
      </c>
      <c r="D1239" s="353" t="s">
        <v>197</v>
      </c>
      <c r="E1239" s="353" t="s">
        <v>590</v>
      </c>
      <c r="F1239" s="353" t="s">
        <v>105</v>
      </c>
      <c r="G1239" s="353">
        <v>12</v>
      </c>
      <c r="H1239" s="353">
        <v>202112</v>
      </c>
      <c r="I1239" s="353">
        <v>20220303</v>
      </c>
      <c r="J1239" s="353"/>
      <c r="K1239" s="354">
        <v>7188.81</v>
      </c>
      <c r="L1239" s="354">
        <v>10.16</v>
      </c>
      <c r="M1239" s="354">
        <v>707.56</v>
      </c>
      <c r="N1239" s="354">
        <v>1.49</v>
      </c>
      <c r="O1239" s="354"/>
      <c r="P1239" s="354"/>
      <c r="Q1239" s="354"/>
      <c r="R1239" s="354"/>
      <c r="S1239" s="354"/>
      <c r="T1239" s="354"/>
      <c r="U1239" s="354"/>
      <c r="V1239" s="354">
        <v>3.64</v>
      </c>
      <c r="W1239" s="354">
        <v>1.94</v>
      </c>
      <c r="X1239" s="354">
        <v>2.48</v>
      </c>
      <c r="Y1239" s="374">
        <f t="shared" si="42"/>
        <v>-0.46703296703296704</v>
      </c>
      <c r="Z1239" s="374">
        <f t="shared" si="43"/>
        <v>0.27835051546391765</v>
      </c>
      <c r="AA1239" s="354"/>
      <c r="AB1239" s="354"/>
      <c r="AC1239" s="354"/>
      <c r="AD1239" s="354">
        <v>5.24</v>
      </c>
      <c r="AE1239" s="354">
        <v>4.0999999999999996</v>
      </c>
      <c r="AF1239" s="354"/>
      <c r="AG1239" s="354">
        <v>0</v>
      </c>
      <c r="AH1239" s="354">
        <v>0</v>
      </c>
      <c r="AI1239" s="354">
        <v>0</v>
      </c>
      <c r="AJ1239" s="354">
        <v>0</v>
      </c>
      <c r="AK1239" s="354">
        <v>0</v>
      </c>
      <c r="AL1239" s="354">
        <v>2.86</v>
      </c>
      <c r="AM1239" s="354">
        <v>1.31</v>
      </c>
      <c r="AN1239" s="354"/>
      <c r="AO1239" s="354">
        <v>0</v>
      </c>
      <c r="AP1239" s="354">
        <v>0</v>
      </c>
      <c r="AQ1239" s="354">
        <v>0</v>
      </c>
      <c r="AR1239" s="354">
        <v>0</v>
      </c>
      <c r="AS1239" s="354">
        <v>0</v>
      </c>
      <c r="AT1239" s="354">
        <v>7.76</v>
      </c>
      <c r="AU1239" s="354"/>
      <c r="AV1239" s="354">
        <v>50.44</v>
      </c>
      <c r="AW1239" s="354">
        <v>11643</v>
      </c>
      <c r="AX1239" s="354">
        <v>8284.1299999999992</v>
      </c>
      <c r="AY1239" s="374">
        <v>0.35168188997145827</v>
      </c>
      <c r="AZ1239" s="374">
        <v>0.12766487331083962</v>
      </c>
      <c r="BA1239" s="374">
        <v>0.44596682335810123</v>
      </c>
      <c r="BB1239" s="374">
        <v>0.12779329608938553</v>
      </c>
      <c r="BC1239" s="374">
        <v>0.44596682335810123</v>
      </c>
      <c r="BD1239" s="354"/>
      <c r="BE1239" s="374">
        <v>0</v>
      </c>
      <c r="BF1239" s="374">
        <v>0</v>
      </c>
      <c r="BG1239" s="354"/>
      <c r="BH1239" s="354"/>
      <c r="BI1239" s="354"/>
      <c r="BJ1239" s="354"/>
      <c r="BK1239" s="374">
        <v>0</v>
      </c>
      <c r="BL1239" s="374">
        <v>0</v>
      </c>
      <c r="BM1239" s="354">
        <v>4.8899999999999997</v>
      </c>
      <c r="BN1239" s="354">
        <v>2.92</v>
      </c>
      <c r="BO1239" s="374">
        <v>0</v>
      </c>
      <c r="BP1239" s="374">
        <v>0</v>
      </c>
      <c r="BQ1239" s="374">
        <v>0</v>
      </c>
      <c r="BR1239" s="354">
        <v>3388.59</v>
      </c>
      <c r="BS1239" s="354">
        <v>3388.59</v>
      </c>
      <c r="BT1239" s="354">
        <v>2493</v>
      </c>
      <c r="BU1239" s="354">
        <v>1378.91</v>
      </c>
      <c r="BV1239" s="354">
        <v>2237.7600000000002</v>
      </c>
      <c r="BW1239" s="354">
        <v>24.95</v>
      </c>
      <c r="BX1239" s="354"/>
      <c r="BY1239" s="354"/>
      <c r="BZ1239" s="354">
        <v>0</v>
      </c>
      <c r="CA1239" s="354">
        <v>19.03</v>
      </c>
      <c r="CB1239" s="354">
        <v>0.43654351815069142</v>
      </c>
      <c r="CC1239" s="354">
        <v>0</v>
      </c>
      <c r="CD1239" s="354">
        <v>0.24</v>
      </c>
      <c r="CE1239" s="354">
        <v>3.37</v>
      </c>
      <c r="CF1239" s="354">
        <v>1.94</v>
      </c>
      <c r="CG1239" s="354">
        <v>1.49</v>
      </c>
      <c r="CH1239" s="353" t="s">
        <v>100</v>
      </c>
      <c r="CI1239" s="355">
        <v>5507.06</v>
      </c>
    </row>
    <row r="1240" spans="1:87" ht="13.5" thickBot="1">
      <c r="A1240" s="353" t="s">
        <v>2698</v>
      </c>
      <c r="B1240" s="353" t="s">
        <v>2699</v>
      </c>
      <c r="C1240" s="353" t="s">
        <v>108</v>
      </c>
      <c r="D1240" s="353" t="s">
        <v>147</v>
      </c>
      <c r="E1240" s="353" t="s">
        <v>448</v>
      </c>
      <c r="F1240" s="353" t="s">
        <v>99</v>
      </c>
      <c r="G1240" s="353">
        <v>9</v>
      </c>
      <c r="H1240" s="353">
        <v>202209</v>
      </c>
      <c r="I1240" s="353">
        <v>20221103</v>
      </c>
      <c r="J1240" s="353">
        <v>20230207</v>
      </c>
      <c r="K1240" s="354">
        <v>114768.52</v>
      </c>
      <c r="L1240" s="354">
        <v>99.99</v>
      </c>
      <c r="M1240" s="354">
        <v>1147.8</v>
      </c>
      <c r="N1240" s="354">
        <v>0.9</v>
      </c>
      <c r="O1240" s="354">
        <v>0.73</v>
      </c>
      <c r="P1240" s="354">
        <v>0.76</v>
      </c>
      <c r="Q1240" s="354">
        <v>0.68</v>
      </c>
      <c r="R1240" s="354">
        <v>11</v>
      </c>
      <c r="S1240" s="354">
        <v>9</v>
      </c>
      <c r="T1240" s="354">
        <v>2.1</v>
      </c>
      <c r="U1240" s="354">
        <v>2.96</v>
      </c>
      <c r="V1240" s="354">
        <v>2.87</v>
      </c>
      <c r="W1240" s="354">
        <v>3.42</v>
      </c>
      <c r="X1240" s="354">
        <v>4.03</v>
      </c>
      <c r="Y1240" s="374">
        <f t="shared" si="42"/>
        <v>0.19163763066202089</v>
      </c>
      <c r="Z1240" s="374">
        <f t="shared" si="43"/>
        <v>0.17836257309941539</v>
      </c>
      <c r="AA1240" s="354">
        <v>3</v>
      </c>
      <c r="AB1240" s="354">
        <v>13.84</v>
      </c>
      <c r="AC1240" s="354">
        <v>33.78</v>
      </c>
      <c r="AD1240" s="354">
        <v>29.26</v>
      </c>
      <c r="AE1240" s="354">
        <v>24.83</v>
      </c>
      <c r="AF1240" s="354">
        <v>2.11</v>
      </c>
      <c r="AG1240" s="354">
        <v>28.095043122223188</v>
      </c>
      <c r="AH1240" s="354">
        <v>2.8587856085024828</v>
      </c>
      <c r="AI1240" s="354">
        <v>3.8307343845282689</v>
      </c>
      <c r="AJ1240" s="354">
        <v>2.2266747974562242</v>
      </c>
      <c r="AK1240" s="354">
        <v>25.799204559616129</v>
      </c>
      <c r="AL1240" s="354">
        <v>23.12</v>
      </c>
      <c r="AM1240" s="354"/>
      <c r="AN1240" s="354">
        <v>3.56</v>
      </c>
      <c r="AO1240" s="354">
        <v>4.1684374098845591</v>
      </c>
      <c r="AP1240" s="354">
        <v>21.535524317570164</v>
      </c>
      <c r="AQ1240" s="354">
        <v>30.571795647329044</v>
      </c>
      <c r="AR1240" s="354">
        <v>52.595210093896711</v>
      </c>
      <c r="AS1240" s="354">
        <v>2.7728025089293493</v>
      </c>
      <c r="AT1240" s="354">
        <v>-7.58</v>
      </c>
      <c r="AU1240" s="354">
        <v>5.81</v>
      </c>
      <c r="AV1240" s="354">
        <v>10.98</v>
      </c>
      <c r="AW1240" s="354">
        <v>32250.3</v>
      </c>
      <c r="AX1240" s="354">
        <v>35994.910000000003</v>
      </c>
      <c r="AY1240" s="374">
        <v>0.23567480227910537</v>
      </c>
      <c r="AZ1240" s="374">
        <v>3.5236453732629536</v>
      </c>
      <c r="BA1240" s="374">
        <v>2.1197413075494653</v>
      </c>
      <c r="BB1240" s="374">
        <v>3.5013947398023477</v>
      </c>
      <c r="BC1240" s="374">
        <v>2.1197413075494653</v>
      </c>
      <c r="BD1240" s="354">
        <v>-39.85</v>
      </c>
      <c r="BE1240" s="374">
        <v>0.24527530196636671</v>
      </c>
      <c r="BF1240" s="374">
        <v>0.11794770419624404</v>
      </c>
      <c r="BG1240" s="354">
        <v>68.59</v>
      </c>
      <c r="BH1240" s="354">
        <v>45.54</v>
      </c>
      <c r="BI1240" s="354">
        <v>12.08</v>
      </c>
      <c r="BJ1240" s="354">
        <v>13.61</v>
      </c>
      <c r="BK1240" s="374">
        <v>-0.41873422327337229</v>
      </c>
      <c r="BL1240" s="374">
        <v>-5.7094042536038427E-2</v>
      </c>
      <c r="BM1240" s="354">
        <v>2.12</v>
      </c>
      <c r="BN1240" s="354">
        <v>2</v>
      </c>
      <c r="BO1240" s="374">
        <v>0.69959775719161388</v>
      </c>
      <c r="BP1240" s="374">
        <v>2.8926293721567159E-2</v>
      </c>
      <c r="BQ1240" s="374">
        <v>2.2530353105901291E-2</v>
      </c>
      <c r="BR1240" s="354">
        <v>4714.8</v>
      </c>
      <c r="BS1240" s="354">
        <v>6244.2</v>
      </c>
      <c r="BT1240" s="354">
        <v>4961.6000000000004</v>
      </c>
      <c r="BU1240" s="354">
        <v>13119.9</v>
      </c>
      <c r="BV1240" s="354">
        <v>3281.6</v>
      </c>
      <c r="BW1240" s="354">
        <v>-21.85</v>
      </c>
      <c r="BX1240" s="354">
        <v>10.18</v>
      </c>
      <c r="BY1240" s="354">
        <v>10.68</v>
      </c>
      <c r="BZ1240" s="354">
        <v>9.5624352868088636</v>
      </c>
      <c r="CA1240" s="354"/>
      <c r="CB1240" s="354">
        <v>1.3109077002258889</v>
      </c>
      <c r="CC1240" s="354">
        <v>3.3619120850954758</v>
      </c>
      <c r="CD1240" s="354">
        <v>-1.51</v>
      </c>
      <c r="CE1240" s="354">
        <v>0.77</v>
      </c>
      <c r="CF1240" s="354">
        <v>0.53</v>
      </c>
      <c r="CG1240" s="354">
        <v>0.4</v>
      </c>
      <c r="CH1240" s="353" t="s">
        <v>100</v>
      </c>
      <c r="CI1240" s="355">
        <v>-8698.7000000000007</v>
      </c>
    </row>
    <row r="1241" spans="1:87" ht="13.5" thickBot="1">
      <c r="A1241" s="353" t="s">
        <v>2700</v>
      </c>
      <c r="B1241" s="353" t="s">
        <v>2701</v>
      </c>
      <c r="C1241" s="353" t="s">
        <v>96</v>
      </c>
      <c r="D1241" s="353" t="s">
        <v>197</v>
      </c>
      <c r="E1241" s="353" t="s">
        <v>1344</v>
      </c>
      <c r="F1241" s="353" t="s">
        <v>105</v>
      </c>
      <c r="G1241" s="353">
        <v>12</v>
      </c>
      <c r="H1241" s="353">
        <v>202112</v>
      </c>
      <c r="I1241" s="353">
        <v>20221028</v>
      </c>
      <c r="J1241" s="353">
        <v>20230201</v>
      </c>
      <c r="K1241" s="354">
        <v>46300.87</v>
      </c>
      <c r="L1241" s="354">
        <v>59.89</v>
      </c>
      <c r="M1241" s="354">
        <v>773.1</v>
      </c>
      <c r="N1241" s="354">
        <v>1.1399999999999999</v>
      </c>
      <c r="O1241" s="354">
        <v>0.55000000000000004</v>
      </c>
      <c r="P1241" s="354">
        <v>0.79</v>
      </c>
      <c r="Q1241" s="354">
        <v>0.68</v>
      </c>
      <c r="R1241" s="354">
        <v>22</v>
      </c>
      <c r="S1241" s="354">
        <v>-41</v>
      </c>
      <c r="T1241" s="354">
        <v>-5.45</v>
      </c>
      <c r="U1241" s="354">
        <v>3.33</v>
      </c>
      <c r="V1241" s="354">
        <v>4.41</v>
      </c>
      <c r="W1241" s="354">
        <v>3.04</v>
      </c>
      <c r="X1241" s="354">
        <v>3.04</v>
      </c>
      <c r="Y1241" s="374">
        <f t="shared" si="42"/>
        <v>-0.31065759637188206</v>
      </c>
      <c r="Z1241" s="374">
        <f t="shared" si="43"/>
        <v>0</v>
      </c>
      <c r="AA1241" s="354">
        <v>30.04</v>
      </c>
      <c r="AB1241" s="354"/>
      <c r="AC1241" s="354">
        <v>17.989999999999998</v>
      </c>
      <c r="AD1241" s="354">
        <v>19.72</v>
      </c>
      <c r="AE1241" s="354">
        <v>19.68</v>
      </c>
      <c r="AF1241" s="354"/>
      <c r="AG1241" s="354">
        <v>13.001293493726555</v>
      </c>
      <c r="AH1241" s="354">
        <v>3.3228560341482343</v>
      </c>
      <c r="AI1241" s="354">
        <v>3.8137369033760185</v>
      </c>
      <c r="AJ1241" s="354">
        <v>2.7084465140344069</v>
      </c>
      <c r="AK1241" s="354">
        <v>15.66967032967033</v>
      </c>
      <c r="AL1241" s="354">
        <v>11.02</v>
      </c>
      <c r="AM1241" s="354">
        <v>6.95</v>
      </c>
      <c r="AN1241" s="354">
        <v>4.6100000000000003</v>
      </c>
      <c r="AO1241" s="354">
        <v>5.1173436271925024</v>
      </c>
      <c r="AP1241" s="354">
        <v>9.4345009996514957</v>
      </c>
      <c r="AQ1241" s="354">
        <v>17.445379188712522</v>
      </c>
      <c r="AR1241" s="354">
        <v>24.564666889536273</v>
      </c>
      <c r="AS1241" s="354">
        <v>2.8260250937782954</v>
      </c>
      <c r="AT1241" s="354">
        <v>8.6199999999999992</v>
      </c>
      <c r="AU1241" s="354">
        <v>11.62</v>
      </c>
      <c r="AV1241" s="354">
        <v>36.93</v>
      </c>
      <c r="AW1241" s="354">
        <v>10934.1</v>
      </c>
      <c r="AX1241" s="354">
        <v>9707.14</v>
      </c>
      <c r="AY1241" s="374">
        <v>0.3693471427319065</v>
      </c>
      <c r="AZ1241" s="374">
        <v>1.1632068262862965</v>
      </c>
      <c r="BA1241" s="374">
        <v>0.94350626462011722</v>
      </c>
      <c r="BB1241" s="374">
        <v>1.1625615763546799</v>
      </c>
      <c r="BC1241" s="374">
        <v>0.94350626462011722</v>
      </c>
      <c r="BD1241" s="354">
        <v>32.369999999999997</v>
      </c>
      <c r="BE1241" s="374">
        <v>0.2946648374192225</v>
      </c>
      <c r="BF1241" s="374">
        <v>0.15037580781118293</v>
      </c>
      <c r="BG1241" s="354">
        <v>18.11</v>
      </c>
      <c r="BH1241" s="354">
        <v>13.51</v>
      </c>
      <c r="BI1241" s="354">
        <v>14.6</v>
      </c>
      <c r="BJ1241" s="354">
        <v>11.22</v>
      </c>
      <c r="BK1241" s="374">
        <v>-0.28981820648487316</v>
      </c>
      <c r="BL1241" s="374">
        <v>-8.5013878801747031E-2</v>
      </c>
      <c r="BM1241" s="354">
        <v>3.34</v>
      </c>
      <c r="BN1241" s="354">
        <v>4.3499999999999996</v>
      </c>
      <c r="BO1241" s="374">
        <v>1.0533107555763168</v>
      </c>
      <c r="BP1241" s="374">
        <v>5.5603347291637122E-2</v>
      </c>
      <c r="BQ1241" s="374">
        <v>4.5322063487858215E-2</v>
      </c>
      <c r="BR1241" s="354">
        <v>6053.9</v>
      </c>
      <c r="BS1241" s="354">
        <v>6859.9</v>
      </c>
      <c r="BT1241" s="354">
        <v>4203.1000000000004</v>
      </c>
      <c r="BU1241" s="354">
        <v>6247.9</v>
      </c>
      <c r="BV1241" s="354">
        <v>3397.1</v>
      </c>
      <c r="BW1241" s="354">
        <v>116.32</v>
      </c>
      <c r="BX1241" s="354">
        <v>25.56</v>
      </c>
      <c r="BY1241" s="354">
        <v>25.56</v>
      </c>
      <c r="BZ1241" s="354">
        <v>13.268764434180138</v>
      </c>
      <c r="CA1241" s="354">
        <v>45.04</v>
      </c>
      <c r="CB1241" s="354">
        <v>0.55347944179076525</v>
      </c>
      <c r="CC1241" s="354">
        <v>0.96030741576331202</v>
      </c>
      <c r="CD1241" s="354">
        <v>0.82</v>
      </c>
      <c r="CE1241" s="354">
        <v>3.34</v>
      </c>
      <c r="CF1241" s="354">
        <v>2.2999999999999998</v>
      </c>
      <c r="CG1241" s="354">
        <v>1.65</v>
      </c>
      <c r="CH1241" s="353" t="s">
        <v>100</v>
      </c>
      <c r="CI1241" s="355">
        <v>8207.7999999999993</v>
      </c>
    </row>
    <row r="1242" spans="1:87" ht="13.5" thickBot="1">
      <c r="A1242" s="353" t="s">
        <v>2702</v>
      </c>
      <c r="B1242" s="353" t="s">
        <v>2703</v>
      </c>
      <c r="C1242" s="353" t="s">
        <v>96</v>
      </c>
      <c r="D1242" s="353" t="s">
        <v>123</v>
      </c>
      <c r="E1242" s="353" t="s">
        <v>743</v>
      </c>
      <c r="F1242" s="353" t="s">
        <v>99</v>
      </c>
      <c r="G1242" s="353">
        <v>12</v>
      </c>
      <c r="H1242" s="353">
        <v>202112</v>
      </c>
      <c r="I1242" s="353">
        <v>20221017</v>
      </c>
      <c r="J1242" s="353">
        <v>20230117</v>
      </c>
      <c r="K1242" s="354">
        <v>139929.06</v>
      </c>
      <c r="L1242" s="354">
        <v>77.06</v>
      </c>
      <c r="M1242" s="354">
        <v>1815.85</v>
      </c>
      <c r="N1242" s="354">
        <v>0.99</v>
      </c>
      <c r="O1242" s="354">
        <v>1.05</v>
      </c>
      <c r="P1242" s="354">
        <v>1.08</v>
      </c>
      <c r="Q1242" s="354">
        <v>1.1299999999999999</v>
      </c>
      <c r="R1242" s="354">
        <v>5</v>
      </c>
      <c r="S1242" s="354">
        <v>7</v>
      </c>
      <c r="T1242" s="354">
        <v>-0.08</v>
      </c>
      <c r="U1242" s="354">
        <v>3.7</v>
      </c>
      <c r="V1242" s="354">
        <v>3.27</v>
      </c>
      <c r="W1242" s="354">
        <v>3.91</v>
      </c>
      <c r="X1242" s="354">
        <v>4.9000000000000004</v>
      </c>
      <c r="Y1242" s="374">
        <f t="shared" si="42"/>
        <v>0.19571865443425085</v>
      </c>
      <c r="Z1242" s="374">
        <f t="shared" si="43"/>
        <v>0.25319693094629159</v>
      </c>
      <c r="AA1242" s="354">
        <v>12.82</v>
      </c>
      <c r="AB1242" s="354">
        <v>22.62</v>
      </c>
      <c r="AC1242" s="354">
        <v>20.83</v>
      </c>
      <c r="AD1242" s="354">
        <v>19.690000000000001</v>
      </c>
      <c r="AE1242" s="354">
        <v>15.73</v>
      </c>
      <c r="AF1242" s="354">
        <v>0.87</v>
      </c>
      <c r="AG1242" s="354">
        <v>10.58452570217276</v>
      </c>
      <c r="AH1242" s="354">
        <v>3.5288818229994701</v>
      </c>
      <c r="AI1242" s="354">
        <v>5.1950185479597248</v>
      </c>
      <c r="AJ1242" s="354">
        <v>4.6216216216216219</v>
      </c>
      <c r="AK1242" s="354">
        <v>15.050956849943892</v>
      </c>
      <c r="AL1242" s="354">
        <v>14.41</v>
      </c>
      <c r="AM1242" s="354">
        <v>5.24</v>
      </c>
      <c r="AN1242" s="354">
        <v>7.01</v>
      </c>
      <c r="AO1242" s="354">
        <v>6.1283998397837083</v>
      </c>
      <c r="AP1242" s="354">
        <v>11.361972523902349</v>
      </c>
      <c r="AQ1242" s="354">
        <v>12.486231765785984</v>
      </c>
      <c r="AR1242" s="354">
        <v>14.035377823644078</v>
      </c>
      <c r="AS1242" s="354">
        <v>48.014838367779547</v>
      </c>
      <c r="AT1242" s="354">
        <v>14.71</v>
      </c>
      <c r="AU1242" s="354">
        <v>19.64</v>
      </c>
      <c r="AV1242" s="354">
        <v>58.41</v>
      </c>
      <c r="AW1242" s="354">
        <v>18520</v>
      </c>
      <c r="AX1242" s="354">
        <v>20779.18</v>
      </c>
      <c r="AY1242" s="374">
        <v>0.58412454024463267</v>
      </c>
      <c r="AZ1242" s="374">
        <v>0.77478023643528338</v>
      </c>
      <c r="BA1242" s="374">
        <v>0</v>
      </c>
      <c r="BB1242" s="374">
        <v>0.92360132335885925</v>
      </c>
      <c r="BC1242" s="374">
        <v>0</v>
      </c>
      <c r="BD1242" s="354">
        <v>20.59</v>
      </c>
      <c r="BE1242" s="374">
        <v>2.5295331705550348E-2</v>
      </c>
      <c r="BF1242" s="374">
        <v>1.1710396736072033E-2</v>
      </c>
      <c r="BG1242" s="354">
        <v>11.06</v>
      </c>
      <c r="BH1242" s="354">
        <v>10.92</v>
      </c>
      <c r="BI1242" s="354">
        <v>1.1599999999999999</v>
      </c>
      <c r="BJ1242" s="354">
        <v>1.1299999999999999</v>
      </c>
      <c r="BK1242" s="374">
        <v>-0.11037437519126798</v>
      </c>
      <c r="BL1242" s="374">
        <v>-5.4173133730536227E-2</v>
      </c>
      <c r="BM1242" s="354">
        <v>1.1399999999999999</v>
      </c>
      <c r="BN1242" s="354">
        <v>1.26</v>
      </c>
      <c r="BO1242" s="374">
        <v>0.23803574110226763</v>
      </c>
      <c r="BP1242" s="374">
        <v>4.5132137396079679E-2</v>
      </c>
      <c r="BQ1242" s="374">
        <v>5.9107579250820073E-2</v>
      </c>
      <c r="BR1242" s="354">
        <v>7713</v>
      </c>
      <c r="BS1242" s="354">
        <v>11223</v>
      </c>
      <c r="BT1242" s="354">
        <v>9685</v>
      </c>
      <c r="BU1242" s="354">
        <v>18914</v>
      </c>
      <c r="BV1242" s="354">
        <v>5855</v>
      </c>
      <c r="BW1242" s="354">
        <v>77.48</v>
      </c>
      <c r="BX1242" s="354">
        <v>34.020000000000003</v>
      </c>
      <c r="BY1242" s="354">
        <v>37.19</v>
      </c>
      <c r="BZ1242" s="354">
        <v>16.953542392566781</v>
      </c>
      <c r="CA1242" s="354">
        <v>36.01</v>
      </c>
      <c r="CB1242" s="354">
        <v>0.93586673661574582</v>
      </c>
      <c r="CC1242" s="354">
        <v>-2.3337974566044744</v>
      </c>
      <c r="CD1242" s="354">
        <v>0.78</v>
      </c>
      <c r="CE1242" s="354">
        <v>0.39</v>
      </c>
      <c r="CF1242" s="354">
        <v>0.41</v>
      </c>
      <c r="CG1242" s="354">
        <v>0.2</v>
      </c>
      <c r="CH1242" s="355">
        <v>9954</v>
      </c>
      <c r="CI1242" s="355">
        <v>46307</v>
      </c>
    </row>
    <row r="1243" spans="1:87" ht="13.5" thickBot="1">
      <c r="A1243" s="353" t="s">
        <v>2704</v>
      </c>
      <c r="B1243" s="353" t="s">
        <v>2705</v>
      </c>
      <c r="C1243" s="353" t="s">
        <v>96</v>
      </c>
      <c r="D1243" s="353" t="s">
        <v>143</v>
      </c>
      <c r="E1243" s="353" t="s">
        <v>2706</v>
      </c>
      <c r="F1243" s="353" t="s">
        <v>105</v>
      </c>
      <c r="G1243" s="353">
        <v>12</v>
      </c>
      <c r="H1243" s="353">
        <v>202112</v>
      </c>
      <c r="I1243" s="353">
        <v>20221101</v>
      </c>
      <c r="J1243" s="353">
        <v>20230213</v>
      </c>
      <c r="K1243" s="354">
        <v>10646.42</v>
      </c>
      <c r="L1243" s="354">
        <v>69.22</v>
      </c>
      <c r="M1243" s="354">
        <v>153.81</v>
      </c>
      <c r="N1243" s="354">
        <v>0.78</v>
      </c>
      <c r="O1243" s="354">
        <v>0.51</v>
      </c>
      <c r="P1243" s="354">
        <v>0.8</v>
      </c>
      <c r="Q1243" s="354">
        <v>0.84</v>
      </c>
      <c r="R1243" s="354">
        <v>33</v>
      </c>
      <c r="S1243" s="354">
        <v>2</v>
      </c>
      <c r="T1243" s="354">
        <v>22.03</v>
      </c>
      <c r="U1243" s="354">
        <v>4.03</v>
      </c>
      <c r="V1243" s="354">
        <v>4.41</v>
      </c>
      <c r="W1243" s="354">
        <v>3.67</v>
      </c>
      <c r="X1243" s="354">
        <v>3.53</v>
      </c>
      <c r="Y1243" s="374">
        <f t="shared" si="42"/>
        <v>-0.16780045351473927</v>
      </c>
      <c r="Z1243" s="374">
        <f t="shared" si="43"/>
        <v>-3.8147138964577665E-2</v>
      </c>
      <c r="AA1243" s="354">
        <v>30.29</v>
      </c>
      <c r="AB1243" s="354">
        <v>12</v>
      </c>
      <c r="AC1243" s="354">
        <v>17.18</v>
      </c>
      <c r="AD1243" s="354">
        <v>18.829999999999998</v>
      </c>
      <c r="AE1243" s="354">
        <v>19.61</v>
      </c>
      <c r="AF1243" s="354">
        <v>1.57</v>
      </c>
      <c r="AG1243" s="354">
        <v>26.30569392974914</v>
      </c>
      <c r="AH1243" s="354">
        <v>4.3342815774870678</v>
      </c>
      <c r="AI1243" s="354">
        <v>5.394078364087485</v>
      </c>
      <c r="AJ1243" s="354">
        <v>2.978887747877613</v>
      </c>
      <c r="AK1243" s="354">
        <v>12.624955627896306</v>
      </c>
      <c r="AL1243" s="354">
        <v>10.93</v>
      </c>
      <c r="AM1243" s="354">
        <v>6.51</v>
      </c>
      <c r="AN1243" s="354">
        <v>2.58</v>
      </c>
      <c r="AO1243" s="354">
        <v>3.5642365744127456</v>
      </c>
      <c r="AP1243" s="354">
        <v>10.9925242793227</v>
      </c>
      <c r="AQ1243" s="354">
        <v>17.381971504891279</v>
      </c>
      <c r="AR1243" s="354">
        <v>31.474739686488963</v>
      </c>
      <c r="AS1243" s="354">
        <v>1.0713351745428337</v>
      </c>
      <c r="AT1243" s="354">
        <v>10.64</v>
      </c>
      <c r="AU1243" s="354">
        <v>7.67</v>
      </c>
      <c r="AV1243" s="354">
        <v>17.989999999999998</v>
      </c>
      <c r="AW1243" s="354">
        <v>4143.1400000000003</v>
      </c>
      <c r="AX1243" s="354">
        <v>4046.56</v>
      </c>
      <c r="AY1243" s="374">
        <v>0.17987537551519875</v>
      </c>
      <c r="AZ1243" s="374">
        <v>0.55636384076975109</v>
      </c>
      <c r="BA1243" s="374">
        <v>0.41281251112403144</v>
      </c>
      <c r="BB1243" s="374">
        <v>0.6404109589041096</v>
      </c>
      <c r="BC1243" s="374">
        <v>0.41281251112403144</v>
      </c>
      <c r="BD1243" s="354">
        <v>36.22</v>
      </c>
      <c r="BE1243" s="374">
        <v>7.6809686744397379E-2</v>
      </c>
      <c r="BF1243" s="374">
        <v>4.689173930507954E-2</v>
      </c>
      <c r="BG1243" s="354">
        <v>11.34</v>
      </c>
      <c r="BH1243" s="354">
        <v>9.18</v>
      </c>
      <c r="BI1243" s="354">
        <v>4.3600000000000003</v>
      </c>
      <c r="BJ1243" s="354">
        <v>3.48</v>
      </c>
      <c r="BK1243" s="374">
        <v>-0.44774852221088368</v>
      </c>
      <c r="BL1243" s="374">
        <v>-9.1812465493583878E-2</v>
      </c>
      <c r="BM1243" s="354">
        <v>1.56</v>
      </c>
      <c r="BN1243" s="354">
        <v>1.62</v>
      </c>
      <c r="BO1243" s="374">
        <v>0.23533311847989724</v>
      </c>
      <c r="BP1243" s="374">
        <v>6.3645838142247696E-2</v>
      </c>
      <c r="BQ1243" s="374">
        <v>4.3742845049597835E-2</v>
      </c>
      <c r="BR1243" s="354">
        <v>1196.1099999999999</v>
      </c>
      <c r="BS1243" s="354">
        <v>1479.95</v>
      </c>
      <c r="BT1243" s="354">
        <v>1061.78</v>
      </c>
      <c r="BU1243" s="354">
        <v>3901.3</v>
      </c>
      <c r="BV1243" s="354">
        <v>802.94</v>
      </c>
      <c r="BW1243" s="354">
        <v>55.64</v>
      </c>
      <c r="BX1243" s="354">
        <v>16.48</v>
      </c>
      <c r="BY1243" s="354">
        <v>15.96</v>
      </c>
      <c r="BZ1243" s="354">
        <v>6.5418839433556579</v>
      </c>
      <c r="CA1243" s="354">
        <v>71.099999999999994</v>
      </c>
      <c r="CB1243" s="354">
        <v>0.88424810108029317</v>
      </c>
      <c r="CC1243" s="354">
        <v>3.0083821337686549</v>
      </c>
      <c r="CD1243" s="354">
        <v>2.46</v>
      </c>
      <c r="CE1243" s="354">
        <v>0.48</v>
      </c>
      <c r="CF1243" s="354">
        <v>0.56999999999999995</v>
      </c>
      <c r="CG1243" s="354">
        <v>0.42</v>
      </c>
      <c r="CH1243" s="353" t="s">
        <v>100</v>
      </c>
      <c r="CI1243" s="355">
        <v>1909.45</v>
      </c>
    </row>
    <row r="1244" spans="1:87" ht="13.5" thickBot="1">
      <c r="A1244" s="353"/>
      <c r="B1244" s="353" t="s">
        <v>2707</v>
      </c>
      <c r="C1244" s="353" t="s">
        <v>96</v>
      </c>
      <c r="D1244" s="353" t="s">
        <v>123</v>
      </c>
      <c r="E1244" s="353" t="s">
        <v>182</v>
      </c>
      <c r="F1244" s="353" t="s">
        <v>105</v>
      </c>
      <c r="G1244" s="353">
        <v>12</v>
      </c>
      <c r="H1244" s="353">
        <v>202112</v>
      </c>
      <c r="I1244" s="353"/>
      <c r="J1244" s="353"/>
      <c r="K1244" s="354">
        <v>23559.88</v>
      </c>
      <c r="L1244" s="354">
        <v>126.53</v>
      </c>
      <c r="M1244" s="354">
        <v>186.2</v>
      </c>
      <c r="N1244" s="354">
        <v>0.86</v>
      </c>
      <c r="O1244" s="354"/>
      <c r="P1244" s="354"/>
      <c r="Q1244" s="354"/>
      <c r="R1244" s="354"/>
      <c r="S1244" s="354"/>
      <c r="T1244" s="354"/>
      <c r="U1244" s="354"/>
      <c r="V1244" s="354"/>
      <c r="W1244" s="354"/>
      <c r="X1244" s="354"/>
      <c r="Y1244" s="374" t="e">
        <f t="shared" si="42"/>
        <v>#DIV/0!</v>
      </c>
      <c r="Z1244" s="374" t="e">
        <f t="shared" si="43"/>
        <v>#DIV/0!</v>
      </c>
      <c r="AA1244" s="354"/>
      <c r="AB1244" s="354"/>
      <c r="AC1244" s="354"/>
      <c r="AD1244" s="354"/>
      <c r="AE1244" s="354"/>
      <c r="AF1244" s="354"/>
      <c r="AG1244" s="354">
        <v>0</v>
      </c>
      <c r="AH1244" s="354">
        <v>0</v>
      </c>
      <c r="AI1244" s="354">
        <v>0</v>
      </c>
      <c r="AJ1244" s="354">
        <v>0</v>
      </c>
      <c r="AK1244" s="354">
        <v>0</v>
      </c>
      <c r="AL1244" s="354"/>
      <c r="AM1244" s="354"/>
      <c r="AN1244" s="354"/>
      <c r="AO1244" s="354">
        <v>0</v>
      </c>
      <c r="AP1244" s="354">
        <v>0</v>
      </c>
      <c r="AQ1244" s="354">
        <v>0</v>
      </c>
      <c r="AR1244" s="354">
        <v>0</v>
      </c>
      <c r="AS1244" s="354">
        <v>0</v>
      </c>
      <c r="AT1244" s="354"/>
      <c r="AU1244" s="354"/>
      <c r="AV1244" s="354"/>
      <c r="AW1244" s="354"/>
      <c r="AX1244" s="354"/>
      <c r="AY1244" s="374" t="s">
        <v>160</v>
      </c>
      <c r="AZ1244" s="374" t="s">
        <v>160</v>
      </c>
      <c r="BA1244" s="374" t="s">
        <v>160</v>
      </c>
      <c r="BB1244" s="374" t="s">
        <v>160</v>
      </c>
      <c r="BC1244" s="374" t="s">
        <v>160</v>
      </c>
      <c r="BD1244" s="354"/>
      <c r="BE1244" s="374">
        <v>0</v>
      </c>
      <c r="BF1244" s="374">
        <v>0</v>
      </c>
      <c r="BG1244" s="354"/>
      <c r="BH1244" s="354"/>
      <c r="BI1244" s="354"/>
      <c r="BJ1244" s="354"/>
      <c r="BK1244" s="374">
        <v>0</v>
      </c>
      <c r="BL1244" s="374">
        <v>0</v>
      </c>
      <c r="BM1244" s="354">
        <v>2.59</v>
      </c>
      <c r="BN1244" s="354">
        <v>2.64</v>
      </c>
      <c r="BO1244" s="374">
        <v>0</v>
      </c>
      <c r="BP1244" s="374">
        <v>0</v>
      </c>
      <c r="BQ1244" s="374">
        <v>0</v>
      </c>
      <c r="BR1244" s="354"/>
      <c r="BS1244" s="354"/>
      <c r="BT1244" s="354"/>
      <c r="BU1244" s="354"/>
      <c r="BV1244" s="354"/>
      <c r="BW1244" s="354"/>
      <c r="BX1244" s="354"/>
      <c r="BY1244" s="354"/>
      <c r="BZ1244" s="354">
        <v>0</v>
      </c>
      <c r="CA1244" s="354"/>
      <c r="CB1244" s="354">
        <v>0</v>
      </c>
      <c r="CC1244" s="354">
        <v>0</v>
      </c>
      <c r="CD1244" s="354"/>
      <c r="CE1244" s="354"/>
      <c r="CF1244" s="354"/>
      <c r="CG1244" s="354"/>
      <c r="CH1244" s="353"/>
      <c r="CI1244" s="353"/>
    </row>
    <row r="1245" spans="1:87" ht="13.5" thickBot="1">
      <c r="A1245" s="353" t="s">
        <v>2708</v>
      </c>
      <c r="B1245" s="353" t="s">
        <v>2709</v>
      </c>
      <c r="C1245" s="353" t="s">
        <v>96</v>
      </c>
      <c r="D1245" s="353" t="s">
        <v>97</v>
      </c>
      <c r="E1245" s="353" t="s">
        <v>173</v>
      </c>
      <c r="F1245" s="353" t="s">
        <v>105</v>
      </c>
      <c r="G1245" s="353">
        <v>12</v>
      </c>
      <c r="H1245" s="353">
        <v>202112</v>
      </c>
      <c r="I1245" s="353">
        <v>20221115</v>
      </c>
      <c r="J1245" s="353">
        <v>20230307</v>
      </c>
      <c r="K1245" s="354">
        <v>34049.9</v>
      </c>
      <c r="L1245" s="354">
        <v>61.05</v>
      </c>
      <c r="M1245" s="354">
        <v>557.74</v>
      </c>
      <c r="N1245" s="354">
        <v>1.57</v>
      </c>
      <c r="O1245" s="354">
        <v>-0.84</v>
      </c>
      <c r="P1245" s="354">
        <v>-0.67</v>
      </c>
      <c r="Q1245" s="354"/>
      <c r="R1245" s="354">
        <v>21</v>
      </c>
      <c r="S1245" s="354">
        <v>-12</v>
      </c>
      <c r="T1245" s="354">
        <v>4.57</v>
      </c>
      <c r="U1245" s="354">
        <v>-4.53</v>
      </c>
      <c r="V1245" s="354">
        <v>-3.11</v>
      </c>
      <c r="W1245" s="354">
        <v>-2.69</v>
      </c>
      <c r="X1245" s="354">
        <v>-0.13</v>
      </c>
      <c r="Y1245" s="374">
        <f t="shared" si="42"/>
        <v>-0.135048231511254</v>
      </c>
      <c r="Z1245" s="374">
        <f t="shared" si="43"/>
        <v>-0.95167286245353155</v>
      </c>
      <c r="AA1245" s="354"/>
      <c r="AB1245" s="354">
        <v>30.51</v>
      </c>
      <c r="AC1245" s="354"/>
      <c r="AD1245" s="354"/>
      <c r="AE1245" s="354"/>
      <c r="AF1245" s="354"/>
      <c r="AG1245" s="354">
        <v>21.514105119232351</v>
      </c>
      <c r="AH1245" s="354">
        <v>-4.206468413759743</v>
      </c>
      <c r="AI1245" s="354">
        <v>-2.0351574103348198</v>
      </c>
      <c r="AJ1245" s="354">
        <v>-1.5740787175420674</v>
      </c>
      <c r="AK1245" s="354">
        <v>-26.381251753478388</v>
      </c>
      <c r="AL1245" s="354"/>
      <c r="AM1245" s="354">
        <v>6.87</v>
      </c>
      <c r="AN1245" s="354">
        <v>2.79</v>
      </c>
      <c r="AO1245" s="354">
        <v>2.420892638162139</v>
      </c>
      <c r="AP1245" s="354">
        <v>-15.368348772995102</v>
      </c>
      <c r="AQ1245" s="354">
        <v>-25.591798666436983</v>
      </c>
      <c r="AR1245" s="354">
        <v>-33.088141094445646</v>
      </c>
      <c r="AS1245" s="354">
        <v>13.116593914360299</v>
      </c>
      <c r="AT1245" s="354">
        <v>8.89</v>
      </c>
      <c r="AU1245" s="354">
        <v>117.15</v>
      </c>
      <c r="AV1245" s="354">
        <v>127.51</v>
      </c>
      <c r="AW1245" s="354">
        <v>9955.19</v>
      </c>
      <c r="AX1245" s="354">
        <v>12017.33</v>
      </c>
      <c r="AY1245" s="374">
        <v>1.275126700770443</v>
      </c>
      <c r="AZ1245" s="374">
        <v>-0.26494942078642519</v>
      </c>
      <c r="BA1245" s="374">
        <v>-0.21463180710874111</v>
      </c>
      <c r="BB1245" s="374">
        <v>-0.26505014749262534</v>
      </c>
      <c r="BC1245" s="374">
        <v>-0.21463180710874111</v>
      </c>
      <c r="BD1245" s="354">
        <v>-41.82</v>
      </c>
      <c r="BE1245" s="374">
        <v>-0.18515486319771615</v>
      </c>
      <c r="BF1245" s="374">
        <v>-0.1359650942627614</v>
      </c>
      <c r="BG1245" s="354">
        <v>-25.15</v>
      </c>
      <c r="BH1245" s="354">
        <v>-61.94</v>
      </c>
      <c r="BI1245" s="354">
        <v>-14.03</v>
      </c>
      <c r="BJ1245" s="354">
        <v>-30</v>
      </c>
      <c r="BK1245" s="374">
        <v>0</v>
      </c>
      <c r="BL1245" s="374">
        <v>0</v>
      </c>
      <c r="BM1245" s="354">
        <v>0</v>
      </c>
      <c r="BN1245" s="354">
        <v>0</v>
      </c>
      <c r="BO1245" s="374">
        <v>0</v>
      </c>
      <c r="BP1245" s="374">
        <v>-7.8347334955480408E-2</v>
      </c>
      <c r="BQ1245" s="374">
        <v>-2.9317912414640854E-2</v>
      </c>
      <c r="BR1245" s="354">
        <v>-1576.24</v>
      </c>
      <c r="BS1245" s="354">
        <v>-1197.07</v>
      </c>
      <c r="BT1245" s="354">
        <v>-1663.86</v>
      </c>
      <c r="BU1245" s="354">
        <v>3475.71</v>
      </c>
      <c r="BV1245" s="354">
        <v>-2046.76</v>
      </c>
      <c r="BW1245" s="354">
        <v>-26.49</v>
      </c>
      <c r="BX1245" s="354">
        <v>-22.08</v>
      </c>
      <c r="BY1245" s="354">
        <v>-20.63</v>
      </c>
      <c r="BZ1245" s="354">
        <v>-18.763689131899049</v>
      </c>
      <c r="CA1245" s="354">
        <v>45.56</v>
      </c>
      <c r="CB1245" s="354">
        <v>0.71322460313125202</v>
      </c>
      <c r="CC1245" s="354">
        <v>0.4740811906074256</v>
      </c>
      <c r="CD1245" s="354">
        <v>0.84</v>
      </c>
      <c r="CE1245" s="354">
        <v>1.78</v>
      </c>
      <c r="CF1245" s="354">
        <v>2.09</v>
      </c>
      <c r="CG1245" s="354">
        <v>2.04</v>
      </c>
      <c r="CH1245" s="353" t="s">
        <v>100</v>
      </c>
      <c r="CI1245" s="355">
        <v>7424.41</v>
      </c>
    </row>
    <row r="1246" spans="1:87" ht="13.5" thickBot="1">
      <c r="A1246" s="353" t="s">
        <v>2710</v>
      </c>
      <c r="B1246" s="353" t="s">
        <v>2711</v>
      </c>
      <c r="C1246" s="353" t="s">
        <v>96</v>
      </c>
      <c r="D1246" s="353" t="s">
        <v>412</v>
      </c>
      <c r="E1246" s="353" t="s">
        <v>1045</v>
      </c>
      <c r="F1246" s="353" t="s">
        <v>105</v>
      </c>
      <c r="G1246" s="353">
        <v>12</v>
      </c>
      <c r="H1246" s="353">
        <v>202112</v>
      </c>
      <c r="I1246" s="353">
        <v>20221109</v>
      </c>
      <c r="J1246" s="353">
        <v>20230223</v>
      </c>
      <c r="K1246" s="354">
        <v>3460.09</v>
      </c>
      <c r="L1246" s="354">
        <v>54.16</v>
      </c>
      <c r="M1246" s="354">
        <v>63.89</v>
      </c>
      <c r="N1246" s="354">
        <v>2.0099999999999998</v>
      </c>
      <c r="O1246" s="354">
        <v>2.19</v>
      </c>
      <c r="P1246" s="354">
        <v>0.68</v>
      </c>
      <c r="Q1246" s="354">
        <v>-0.15</v>
      </c>
      <c r="R1246" s="354">
        <v>-9</v>
      </c>
      <c r="S1246" s="354">
        <v>2</v>
      </c>
      <c r="T1246" s="354">
        <v>47.89</v>
      </c>
      <c r="U1246" s="354">
        <v>4.41</v>
      </c>
      <c r="V1246" s="354">
        <v>2.66</v>
      </c>
      <c r="W1246" s="354">
        <v>4.12</v>
      </c>
      <c r="X1246" s="354">
        <v>4.78</v>
      </c>
      <c r="Y1246" s="374">
        <f t="shared" si="42"/>
        <v>0.54887218045112784</v>
      </c>
      <c r="Z1246" s="374">
        <f t="shared" si="43"/>
        <v>0.16019417475728148</v>
      </c>
      <c r="AA1246" s="354">
        <v>57.04</v>
      </c>
      <c r="AB1246" s="354"/>
      <c r="AC1246" s="354">
        <v>12.28</v>
      </c>
      <c r="AD1246" s="354">
        <v>13.15</v>
      </c>
      <c r="AE1246" s="354">
        <v>11.33</v>
      </c>
      <c r="AF1246" s="354"/>
      <c r="AG1246" s="354">
        <v>25.478400023818029</v>
      </c>
      <c r="AH1246" s="354">
        <v>4.6700905085149458</v>
      </c>
      <c r="AI1246" s="354">
        <v>8.2685631773252357</v>
      </c>
      <c r="AJ1246" s="354">
        <v>5.2021108729308088</v>
      </c>
      <c r="AK1246" s="354">
        <v>6.5573665989136707</v>
      </c>
      <c r="AL1246" s="354">
        <v>9.14</v>
      </c>
      <c r="AM1246" s="354"/>
      <c r="AN1246" s="354">
        <v>2.02</v>
      </c>
      <c r="AO1246" s="354">
        <v>3.368891072760916</v>
      </c>
      <c r="AP1246" s="354">
        <v>8.9393263701661834</v>
      </c>
      <c r="AQ1246" s="354">
        <v>10.380758125408454</v>
      </c>
      <c r="AR1246" s="354">
        <v>16.499831796186655</v>
      </c>
      <c r="AS1246" s="354">
        <v>1.6311182565201858</v>
      </c>
      <c r="AT1246" s="354">
        <v>-6.22</v>
      </c>
      <c r="AU1246" s="354">
        <v>-2.12</v>
      </c>
      <c r="AV1246" s="354">
        <v>248.26</v>
      </c>
      <c r="AW1246" s="354">
        <v>1503.73</v>
      </c>
      <c r="AX1246" s="354">
        <v>1724.97</v>
      </c>
      <c r="AY1246" s="374">
        <v>2.4826381088473504</v>
      </c>
      <c r="AZ1246" s="374">
        <v>1.8213120475408311</v>
      </c>
      <c r="BA1246" s="374">
        <v>2.7874560855406081</v>
      </c>
      <c r="BB1246" s="374">
        <v>1.8220551378446113</v>
      </c>
      <c r="BC1246" s="374">
        <v>2.7874560855406081</v>
      </c>
      <c r="BD1246" s="354">
        <v>-124.48</v>
      </c>
      <c r="BE1246" s="374">
        <v>0.22591489774854928</v>
      </c>
      <c r="BF1246" s="374">
        <v>0.13318598948498145</v>
      </c>
      <c r="BG1246" s="354">
        <v>16.95</v>
      </c>
      <c r="BH1246" s="354">
        <v>3.63</v>
      </c>
      <c r="BI1246" s="354">
        <v>12.62</v>
      </c>
      <c r="BJ1246" s="354">
        <v>2.82</v>
      </c>
      <c r="BK1246" s="374">
        <v>-0.37085673032087563</v>
      </c>
      <c r="BL1246" s="374">
        <v>-0.12035497917953278</v>
      </c>
      <c r="BM1246" s="354">
        <v>0</v>
      </c>
      <c r="BN1246" s="354">
        <v>0</v>
      </c>
      <c r="BO1246" s="374">
        <v>0</v>
      </c>
      <c r="BP1246" s="374">
        <v>8.6132248404923381E-2</v>
      </c>
      <c r="BQ1246" s="374">
        <v>9.5944501529524315E-2</v>
      </c>
      <c r="BR1246" s="354">
        <v>372.99</v>
      </c>
      <c r="BS1246" s="354">
        <v>528.07000000000005</v>
      </c>
      <c r="BT1246" s="354">
        <v>458.07</v>
      </c>
      <c r="BU1246" s="354">
        <v>2104.83</v>
      </c>
      <c r="BV1246" s="354">
        <v>256.51</v>
      </c>
      <c r="BW1246" s="354">
        <v>182.13</v>
      </c>
      <c r="BX1246" s="354">
        <v>18.329999999999998</v>
      </c>
      <c r="BY1246" s="354">
        <v>18.329999999999998</v>
      </c>
      <c r="BZ1246" s="354">
        <v>4.5074318555309718</v>
      </c>
      <c r="CA1246" s="354"/>
      <c r="CB1246" s="354">
        <v>1.1784352117268269</v>
      </c>
      <c r="CC1246" s="354">
        <v>3.292490228879108</v>
      </c>
      <c r="CD1246" s="354">
        <v>-5</v>
      </c>
      <c r="CE1246" s="354">
        <v>0.64</v>
      </c>
      <c r="CF1246" s="354">
        <v>1.45</v>
      </c>
      <c r="CG1246" s="354">
        <v>1.24</v>
      </c>
      <c r="CH1246" s="353" t="s">
        <v>100</v>
      </c>
      <c r="CI1246" s="353">
        <v>-33.92</v>
      </c>
    </row>
    <row r="1247" spans="1:87" ht="13.5" thickBot="1">
      <c r="A1247" s="353" t="s">
        <v>2712</v>
      </c>
      <c r="B1247" s="353" t="s">
        <v>2713</v>
      </c>
      <c r="C1247" s="353" t="s">
        <v>691</v>
      </c>
      <c r="D1247" s="353" t="s">
        <v>143</v>
      </c>
      <c r="E1247" s="353" t="s">
        <v>400</v>
      </c>
      <c r="F1247" s="353" t="s">
        <v>105</v>
      </c>
      <c r="G1247" s="353">
        <v>12</v>
      </c>
      <c r="H1247" s="353">
        <v>202112</v>
      </c>
      <c r="I1247" s="353">
        <v>20221101</v>
      </c>
      <c r="J1247" s="353">
        <v>20230221</v>
      </c>
      <c r="K1247" s="354">
        <v>4323.8599999999997</v>
      </c>
      <c r="L1247" s="354">
        <v>3724.96</v>
      </c>
      <c r="M1247" s="354">
        <v>1.1599999999999999</v>
      </c>
      <c r="N1247" s="354">
        <v>0.46</v>
      </c>
      <c r="O1247" s="354"/>
      <c r="P1247" s="354"/>
      <c r="Q1247" s="354"/>
      <c r="R1247" s="354"/>
      <c r="S1247" s="354"/>
      <c r="T1247" s="354"/>
      <c r="U1247" s="354">
        <v>410.86</v>
      </c>
      <c r="V1247" s="354"/>
      <c r="W1247" s="354"/>
      <c r="X1247" s="354"/>
      <c r="Y1247" s="374" t="e">
        <f t="shared" si="42"/>
        <v>#DIV/0!</v>
      </c>
      <c r="Z1247" s="374" t="e">
        <f t="shared" si="43"/>
        <v>#DIV/0!</v>
      </c>
      <c r="AA1247" s="354">
        <v>32.979999999999997</v>
      </c>
      <c r="AB1247" s="354"/>
      <c r="AC1247" s="354">
        <v>9.07</v>
      </c>
      <c r="AD1247" s="354"/>
      <c r="AE1247" s="354"/>
      <c r="AF1247" s="354"/>
      <c r="AG1247" s="354">
        <v>9511.7158391045996</v>
      </c>
      <c r="AH1247" s="354">
        <v>411.79242560384017</v>
      </c>
      <c r="AI1247" s="354">
        <v>321.33593043981671</v>
      </c>
      <c r="AJ1247" s="354">
        <v>-111.99375591736241</v>
      </c>
      <c r="AK1247" s="354">
        <v>11.88783960378016</v>
      </c>
      <c r="AL1247" s="354">
        <v>5.78</v>
      </c>
      <c r="AM1247" s="354">
        <v>0.91</v>
      </c>
      <c r="AN1247" s="354">
        <v>0.39</v>
      </c>
      <c r="AO1247" s="354">
        <v>0.54262876299338825</v>
      </c>
      <c r="AP1247" s="354">
        <v>8.4981052088085107</v>
      </c>
      <c r="AQ1247" s="354">
        <v>16.06210233836461</v>
      </c>
      <c r="AR1247" s="354">
        <v>-46.08587824776923</v>
      </c>
      <c r="AS1247" s="354">
        <v>941.60904013597758</v>
      </c>
      <c r="AT1247" s="354">
        <v>4110.17</v>
      </c>
      <c r="AU1247" s="354">
        <v>12.53</v>
      </c>
      <c r="AV1247" s="354">
        <v>29.51</v>
      </c>
      <c r="AW1247" s="354">
        <v>9229</v>
      </c>
      <c r="AX1247" s="354"/>
      <c r="AY1247" s="374">
        <v>0.29511647488071852</v>
      </c>
      <c r="AZ1247" s="374">
        <v>1.0141342756183749</v>
      </c>
      <c r="BA1247" s="374">
        <v>0.8693877551020408</v>
      </c>
      <c r="BB1247" s="374">
        <v>1.0107675573323247</v>
      </c>
      <c r="BC1247" s="374">
        <v>0.8693877551020408</v>
      </c>
      <c r="BD1247" s="354">
        <v>10.4</v>
      </c>
      <c r="BE1247" s="374">
        <v>9.4695737064757562E-2</v>
      </c>
      <c r="BF1247" s="374">
        <v>6.2005448177454917E-2</v>
      </c>
      <c r="BG1247" s="354">
        <v>9.02</v>
      </c>
      <c r="BH1247" s="354">
        <v>6.78</v>
      </c>
      <c r="BI1247" s="354">
        <v>6.22</v>
      </c>
      <c r="BJ1247" s="354">
        <v>4.8499999999999996</v>
      </c>
      <c r="BK1247" s="374">
        <v>-1.3485254691689008</v>
      </c>
      <c r="BL1247" s="374">
        <v>-4.5557467620686534E-2</v>
      </c>
      <c r="BM1247" s="354">
        <v>0.24</v>
      </c>
      <c r="BN1247" s="354">
        <v>0.22</v>
      </c>
      <c r="BO1247" s="374">
        <v>2.1855671548117156E-2</v>
      </c>
      <c r="BP1247" s="374">
        <v>0.10779934649144111</v>
      </c>
      <c r="BQ1247" s="374">
        <v>-2.9317813899345912E-2</v>
      </c>
      <c r="BR1247" s="354">
        <v>649</v>
      </c>
      <c r="BS1247" s="354">
        <v>827</v>
      </c>
      <c r="BT1247" s="354">
        <v>748</v>
      </c>
      <c r="BU1247" s="354">
        <v>708</v>
      </c>
      <c r="BV1247" s="354">
        <v>570</v>
      </c>
      <c r="BW1247" s="354">
        <v>101.41</v>
      </c>
      <c r="BX1247" s="354">
        <v>4.33</v>
      </c>
      <c r="BY1247" s="354">
        <v>4.33</v>
      </c>
      <c r="BZ1247" s="354">
        <v>15.315789473684211</v>
      </c>
      <c r="CA1247" s="354">
        <v>12.84</v>
      </c>
      <c r="CB1247" s="354">
        <v>0.38391012396694219</v>
      </c>
      <c r="CC1247" s="354">
        <v>2.2085106382978723</v>
      </c>
      <c r="CD1247" s="354">
        <v>0.15</v>
      </c>
      <c r="CE1247" s="354">
        <v>2.4700000000000002</v>
      </c>
      <c r="CF1247" s="354">
        <v>1.54</v>
      </c>
      <c r="CG1247" s="354">
        <v>1.05</v>
      </c>
      <c r="CH1247" s="353" t="s">
        <v>100</v>
      </c>
      <c r="CI1247" s="355">
        <v>4434</v>
      </c>
    </row>
    <row r="1248" spans="1:87" ht="13.5" thickBot="1">
      <c r="A1248" s="353" t="s">
        <v>2714</v>
      </c>
      <c r="B1248" s="353" t="s">
        <v>2715</v>
      </c>
      <c r="C1248" s="353" t="s">
        <v>108</v>
      </c>
      <c r="D1248" s="353" t="s">
        <v>116</v>
      </c>
      <c r="E1248" s="353" t="s">
        <v>403</v>
      </c>
      <c r="F1248" s="353" t="s">
        <v>99</v>
      </c>
      <c r="G1248" s="353">
        <v>12</v>
      </c>
      <c r="H1248" s="353">
        <v>202112</v>
      </c>
      <c r="I1248" s="353">
        <v>20221107</v>
      </c>
      <c r="J1248" s="353">
        <v>20230221</v>
      </c>
      <c r="K1248" s="354">
        <v>18294.95</v>
      </c>
      <c r="L1248" s="354">
        <v>327.31</v>
      </c>
      <c r="M1248" s="354">
        <v>55.9</v>
      </c>
      <c r="N1248" s="354">
        <v>1.27</v>
      </c>
      <c r="O1248" s="354">
        <v>1.43</v>
      </c>
      <c r="P1248" s="354">
        <v>1.57</v>
      </c>
      <c r="Q1248" s="354">
        <v>1.8</v>
      </c>
      <c r="R1248" s="354">
        <v>-36</v>
      </c>
      <c r="S1248" s="354">
        <v>-32</v>
      </c>
      <c r="T1248" s="354">
        <v>-22.37</v>
      </c>
      <c r="U1248" s="354">
        <v>1.86</v>
      </c>
      <c r="V1248" s="354">
        <v>4.99</v>
      </c>
      <c r="W1248" s="354">
        <v>4.8499999999999996</v>
      </c>
      <c r="X1248" s="354">
        <v>8.64</v>
      </c>
      <c r="Y1248" s="374">
        <f t="shared" si="42"/>
        <v>-2.8056112224449037E-2</v>
      </c>
      <c r="Z1248" s="374">
        <f t="shared" si="43"/>
        <v>0.7814432989690725</v>
      </c>
      <c r="AA1248" s="354">
        <v>-0.66</v>
      </c>
      <c r="AB1248" s="354">
        <v>34.229999999999997</v>
      </c>
      <c r="AC1248" s="354">
        <v>78.680000000000007</v>
      </c>
      <c r="AD1248" s="354">
        <v>67.55</v>
      </c>
      <c r="AE1248" s="354">
        <v>37.86</v>
      </c>
      <c r="AF1248" s="354">
        <v>1.97</v>
      </c>
      <c r="AG1248" s="354">
        <v>49.730408907695647</v>
      </c>
      <c r="AH1248" s="354">
        <v>2.0438422684323694</v>
      </c>
      <c r="AI1248" s="354">
        <v>0.17155829407643178</v>
      </c>
      <c r="AJ1248" s="354">
        <v>-3.06188759556556</v>
      </c>
      <c r="AK1248" s="354">
        <v>1868.3445281706936</v>
      </c>
      <c r="AL1248" s="354">
        <v>77.37</v>
      </c>
      <c r="AM1248" s="354">
        <v>8.83</v>
      </c>
      <c r="AN1248" s="354">
        <v>6.6</v>
      </c>
      <c r="AO1248" s="354">
        <v>6.464333302726474</v>
      </c>
      <c r="AP1248" s="354">
        <v>91.712472274300239</v>
      </c>
      <c r="AQ1248" s="354">
        <v>1873.8466722978767</v>
      </c>
      <c r="AR1248" s="354">
        <v>-104.99207708532585</v>
      </c>
      <c r="AS1248" s="354">
        <v>15.806958825004584</v>
      </c>
      <c r="AT1248" s="354">
        <v>37.049999999999997</v>
      </c>
      <c r="AU1248" s="354">
        <v>31.15</v>
      </c>
      <c r="AV1248" s="354">
        <v>34.58</v>
      </c>
      <c r="AW1248" s="354">
        <v>1963.86</v>
      </c>
      <c r="AX1248" s="354">
        <v>3086.69</v>
      </c>
      <c r="AY1248" s="374">
        <v>0.34578498442030303</v>
      </c>
      <c r="AZ1248" s="374">
        <v>0.20558429896951297</v>
      </c>
      <c r="BA1248" s="374">
        <v>0.45298503798374029</v>
      </c>
      <c r="BB1248" s="374">
        <v>0.15444037497012908</v>
      </c>
      <c r="BC1248" s="374">
        <v>0.45298503798374029</v>
      </c>
      <c r="BD1248" s="354">
        <v>5.75</v>
      </c>
      <c r="BE1248" s="374">
        <v>6.6162864833568397E-2</v>
      </c>
      <c r="BF1248" s="374">
        <v>2.9529769836619774E-2</v>
      </c>
      <c r="BG1248" s="354">
        <v>4.22</v>
      </c>
      <c r="BH1248" s="354">
        <v>17.38</v>
      </c>
      <c r="BI1248" s="354">
        <v>2.98</v>
      </c>
      <c r="BJ1248" s="354">
        <v>10.82</v>
      </c>
      <c r="BK1248" s="374">
        <v>-18.847505491057422</v>
      </c>
      <c r="BL1248" s="374">
        <v>-6.5019491306487626E-2</v>
      </c>
      <c r="BM1248" s="354">
        <v>0</v>
      </c>
      <c r="BN1248" s="354">
        <v>0</v>
      </c>
      <c r="BO1248" s="374">
        <v>0</v>
      </c>
      <c r="BP1248" s="374">
        <v>6.3764460999980333E-3</v>
      </c>
      <c r="BQ1248" s="374">
        <v>-9.5525772800223382E-3</v>
      </c>
      <c r="BR1248" s="354">
        <v>207.14</v>
      </c>
      <c r="BS1248" s="354">
        <v>259.04000000000002</v>
      </c>
      <c r="BT1248" s="354">
        <v>222.19</v>
      </c>
      <c r="BU1248" s="354">
        <v>662.04</v>
      </c>
      <c r="BV1248" s="354">
        <v>169.17</v>
      </c>
      <c r="BW1248" s="354">
        <v>20.56</v>
      </c>
      <c r="BX1248" s="354">
        <v>4.1100000000000003</v>
      </c>
      <c r="BY1248" s="354">
        <v>3.84</v>
      </c>
      <c r="BZ1248" s="354">
        <v>-16.006106294760649</v>
      </c>
      <c r="CA1248" s="354">
        <v>24.59</v>
      </c>
      <c r="CB1248" s="354">
        <v>0.47429158001468408</v>
      </c>
      <c r="CC1248" s="354">
        <v>0.26929377316378977</v>
      </c>
      <c r="CD1248" s="354">
        <v>0.33</v>
      </c>
      <c r="CE1248" s="354">
        <v>3.53</v>
      </c>
      <c r="CF1248" s="354">
        <v>2.5299999999999998</v>
      </c>
      <c r="CG1248" s="354">
        <v>1.67</v>
      </c>
      <c r="CH1248" s="353" t="s">
        <v>100</v>
      </c>
      <c r="CI1248" s="355">
        <v>1310.04</v>
      </c>
    </row>
    <row r="1249" spans="1:87" ht="13.5" thickBot="1">
      <c r="A1249" s="353" t="s">
        <v>2716</v>
      </c>
      <c r="B1249" s="353" t="s">
        <v>2717</v>
      </c>
      <c r="C1249" s="353" t="s">
        <v>96</v>
      </c>
      <c r="D1249" s="353" t="s">
        <v>103</v>
      </c>
      <c r="E1249" s="353" t="s">
        <v>323</v>
      </c>
      <c r="F1249" s="353" t="s">
        <v>99</v>
      </c>
      <c r="G1249" s="353">
        <v>12</v>
      </c>
      <c r="H1249" s="353">
        <v>202112</v>
      </c>
      <c r="I1249" s="353">
        <v>20221101</v>
      </c>
      <c r="J1249" s="353">
        <v>20230216</v>
      </c>
      <c r="K1249" s="354">
        <v>7407.91</v>
      </c>
      <c r="L1249" s="354">
        <v>51.21</v>
      </c>
      <c r="M1249" s="354">
        <v>144.66</v>
      </c>
      <c r="N1249" s="354">
        <v>1.21</v>
      </c>
      <c r="O1249" s="354">
        <v>0.91</v>
      </c>
      <c r="P1249" s="354">
        <v>1</v>
      </c>
      <c r="Q1249" s="354">
        <v>0.96</v>
      </c>
      <c r="R1249" s="354">
        <v>8</v>
      </c>
      <c r="S1249" s="354">
        <v>3</v>
      </c>
      <c r="T1249" s="354">
        <v>7.68</v>
      </c>
      <c r="U1249" s="354">
        <v>4.2300000000000004</v>
      </c>
      <c r="V1249" s="354">
        <v>3.57</v>
      </c>
      <c r="W1249" s="354">
        <v>4.1100000000000003</v>
      </c>
      <c r="X1249" s="354">
        <v>4.0599999999999996</v>
      </c>
      <c r="Y1249" s="374">
        <f t="shared" si="42"/>
        <v>0.1512605042016808</v>
      </c>
      <c r="Z1249" s="374">
        <f t="shared" si="43"/>
        <v>-1.2165450121654708E-2</v>
      </c>
      <c r="AA1249" s="354">
        <v>16.41</v>
      </c>
      <c r="AB1249" s="354">
        <v>5.34</v>
      </c>
      <c r="AC1249" s="354">
        <v>12.11</v>
      </c>
      <c r="AD1249" s="354">
        <v>12.46</v>
      </c>
      <c r="AE1249" s="354">
        <v>12.6</v>
      </c>
      <c r="AF1249" s="354">
        <v>2.33</v>
      </c>
      <c r="AG1249" s="354">
        <v>39.721074380165291</v>
      </c>
      <c r="AH1249" s="354">
        <v>3.9820936639118458</v>
      </c>
      <c r="AI1249" s="354">
        <v>4.497245179063361</v>
      </c>
      <c r="AJ1249" s="354">
        <v>2.831955922865014</v>
      </c>
      <c r="AK1249" s="354">
        <v>11.200189892802449</v>
      </c>
      <c r="AL1249" s="354">
        <v>10.43</v>
      </c>
      <c r="AM1249" s="354">
        <v>33.950000000000003</v>
      </c>
      <c r="AN1249" s="354">
        <v>1.28</v>
      </c>
      <c r="AO1249" s="354">
        <v>1.8688034677069787</v>
      </c>
      <c r="AP1249" s="354">
        <v>9.3318822510822503</v>
      </c>
      <c r="AQ1249" s="354">
        <v>16.505856049004596</v>
      </c>
      <c r="AR1249" s="354">
        <v>26.211877431906615</v>
      </c>
      <c r="AS1249" s="354">
        <v>1.7134986225895317</v>
      </c>
      <c r="AT1249" s="354">
        <v>1.51</v>
      </c>
      <c r="AU1249" s="354">
        <v>5.18</v>
      </c>
      <c r="AV1249" s="354">
        <v>12.86</v>
      </c>
      <c r="AW1249" s="354">
        <v>5533.8</v>
      </c>
      <c r="AX1249" s="354">
        <v>5716.39</v>
      </c>
      <c r="AY1249" s="374">
        <v>0.12860988742046012</v>
      </c>
      <c r="AZ1249" s="374">
        <v>7.7550208789023663E-3</v>
      </c>
      <c r="BA1249" s="374">
        <v>0.14312904453749525</v>
      </c>
      <c r="BB1249" s="374">
        <v>3.7037037037036931E-2</v>
      </c>
      <c r="BC1249" s="374">
        <v>0.14312904453749525</v>
      </c>
      <c r="BD1249" s="354">
        <v>292.98</v>
      </c>
      <c r="BE1249" s="374">
        <v>0.24225244753579001</v>
      </c>
      <c r="BF1249" s="374">
        <v>9.7430280562810681E-2</v>
      </c>
      <c r="BG1249" s="354">
        <v>17.13</v>
      </c>
      <c r="BH1249" s="354">
        <v>13.65</v>
      </c>
      <c r="BI1249" s="354">
        <v>10.24</v>
      </c>
      <c r="BJ1249" s="354">
        <v>8.2100000000000009</v>
      </c>
      <c r="BK1249" s="374">
        <v>-0.37029096477794793</v>
      </c>
      <c r="BL1249" s="374">
        <v>-4.1924577373211966E-2</v>
      </c>
      <c r="BM1249" s="354">
        <v>1.56</v>
      </c>
      <c r="BN1249" s="354">
        <v>1.53</v>
      </c>
      <c r="BO1249" s="374">
        <v>0.20089934278796265</v>
      </c>
      <c r="BP1249" s="374">
        <v>7.9056852569224664E-2</v>
      </c>
      <c r="BQ1249" s="374">
        <v>5.6223067755906568E-2</v>
      </c>
      <c r="BR1249" s="354">
        <v>884</v>
      </c>
      <c r="BS1249" s="354">
        <v>1070.4000000000001</v>
      </c>
      <c r="BT1249" s="354">
        <v>727.2</v>
      </c>
      <c r="BU1249" s="354">
        <v>3219.6</v>
      </c>
      <c r="BV1249" s="354">
        <v>506.8</v>
      </c>
      <c r="BW1249" s="354">
        <v>0.78</v>
      </c>
      <c r="BX1249" s="354">
        <v>10.02</v>
      </c>
      <c r="BY1249" s="354">
        <v>10.88</v>
      </c>
      <c r="BZ1249" s="354">
        <v>6.4777070063694264</v>
      </c>
      <c r="CA1249" s="354">
        <v>93.68</v>
      </c>
      <c r="CB1249" s="354">
        <v>0.96408289575480244</v>
      </c>
      <c r="CC1249" s="354">
        <v>2.9996536796536795</v>
      </c>
      <c r="CD1249" s="354">
        <v>14.83</v>
      </c>
      <c r="CE1249" s="354">
        <v>1.08</v>
      </c>
      <c r="CF1249" s="354">
        <v>0.67</v>
      </c>
      <c r="CG1249" s="354">
        <v>0.3</v>
      </c>
      <c r="CH1249" s="353" t="s">
        <v>100</v>
      </c>
      <c r="CI1249" s="353">
        <v>248.7</v>
      </c>
    </row>
    <row r="1250" spans="1:87" ht="13.5" thickBot="1">
      <c r="A1250" s="353" t="s">
        <v>2718</v>
      </c>
      <c r="B1250" s="353" t="s">
        <v>2719</v>
      </c>
      <c r="C1250" s="353" t="s">
        <v>108</v>
      </c>
      <c r="D1250" s="353" t="s">
        <v>123</v>
      </c>
      <c r="E1250" s="353" t="s">
        <v>124</v>
      </c>
      <c r="F1250" s="353" t="s">
        <v>105</v>
      </c>
      <c r="G1250" s="353">
        <v>12</v>
      </c>
      <c r="H1250" s="353">
        <v>202112</v>
      </c>
      <c r="I1250" s="353">
        <v>20221026</v>
      </c>
      <c r="J1250" s="353">
        <v>20230125</v>
      </c>
      <c r="K1250" s="354">
        <v>7946.79</v>
      </c>
      <c r="L1250" s="354">
        <v>58.94</v>
      </c>
      <c r="M1250" s="354">
        <v>134.83000000000001</v>
      </c>
      <c r="N1250" s="354">
        <v>1.01</v>
      </c>
      <c r="O1250" s="354">
        <v>0.69</v>
      </c>
      <c r="P1250" s="354">
        <v>0.79</v>
      </c>
      <c r="Q1250" s="354">
        <v>0.82</v>
      </c>
      <c r="R1250" s="354">
        <v>12</v>
      </c>
      <c r="S1250" s="354">
        <v>-1</v>
      </c>
      <c r="T1250" s="354">
        <v>4.1399999999999997</v>
      </c>
      <c r="U1250" s="354">
        <v>3.97</v>
      </c>
      <c r="V1250" s="354">
        <v>3.76</v>
      </c>
      <c r="W1250" s="354">
        <v>3.41</v>
      </c>
      <c r="X1250" s="354">
        <v>3.48</v>
      </c>
      <c r="Y1250" s="374">
        <f t="shared" si="42"/>
        <v>-9.3085106382978622E-2</v>
      </c>
      <c r="Z1250" s="374">
        <f t="shared" si="43"/>
        <v>2.0527859237536639E-2</v>
      </c>
      <c r="AA1250" s="354">
        <v>9.42</v>
      </c>
      <c r="AB1250" s="354">
        <v>12</v>
      </c>
      <c r="AC1250" s="354">
        <v>14.85</v>
      </c>
      <c r="AD1250" s="354">
        <v>17.28</v>
      </c>
      <c r="AE1250" s="354">
        <v>16.920000000000002</v>
      </c>
      <c r="AF1250" s="354">
        <v>1.44</v>
      </c>
      <c r="AG1250" s="354">
        <v>15.059554891533471</v>
      </c>
      <c r="AH1250" s="354">
        <v>3.7613292604454038</v>
      </c>
      <c r="AI1250" s="354">
        <v>4.2731226378112908</v>
      </c>
      <c r="AJ1250" s="354">
        <v>3.7725716145351806</v>
      </c>
      <c r="AK1250" s="354">
        <v>13.634057558863086</v>
      </c>
      <c r="AL1250" s="354">
        <v>12.86</v>
      </c>
      <c r="AM1250" s="354">
        <v>4.12</v>
      </c>
      <c r="AN1250" s="354">
        <v>3.9</v>
      </c>
      <c r="AO1250" s="354">
        <v>3.4944566884583592</v>
      </c>
      <c r="AP1250" s="354">
        <v>9.5732150829156719</v>
      </c>
      <c r="AQ1250" s="354">
        <v>12.315340975769336</v>
      </c>
      <c r="AR1250" s="354">
        <v>13.949360726027962</v>
      </c>
      <c r="AS1250" s="354">
        <v>6.0873131513353993</v>
      </c>
      <c r="AT1250" s="354">
        <v>14.32</v>
      </c>
      <c r="AU1250" s="354">
        <v>5.82</v>
      </c>
      <c r="AV1250" s="354">
        <v>13.91</v>
      </c>
      <c r="AW1250" s="354">
        <v>1918.31</v>
      </c>
      <c r="AX1250" s="354">
        <v>1990.04</v>
      </c>
      <c r="AY1250" s="374">
        <v>0.13909912841481706</v>
      </c>
      <c r="AZ1250" s="374">
        <v>0.22202125709277737</v>
      </c>
      <c r="BA1250" s="374">
        <v>0.24107901777804691</v>
      </c>
      <c r="BB1250" s="374">
        <v>0.27545830223498696</v>
      </c>
      <c r="BC1250" s="374">
        <v>0.24107901777804691</v>
      </c>
      <c r="BD1250" s="354">
        <v>28.74</v>
      </c>
      <c r="BE1250" s="374">
        <v>0.26681954544900222</v>
      </c>
      <c r="BF1250" s="374">
        <v>0.25389041049384875</v>
      </c>
      <c r="BG1250" s="354">
        <v>28.48</v>
      </c>
      <c r="BH1250" s="354">
        <v>28.88</v>
      </c>
      <c r="BI1250" s="354">
        <v>23.86</v>
      </c>
      <c r="BJ1250" s="354">
        <v>24.13</v>
      </c>
      <c r="BK1250" s="374">
        <v>-0.11713940031744438</v>
      </c>
      <c r="BL1250" s="374">
        <v>-3.3238102113995555E-2</v>
      </c>
      <c r="BM1250" s="354">
        <v>1.36</v>
      </c>
      <c r="BN1250" s="354">
        <v>1.2</v>
      </c>
      <c r="BO1250" s="374">
        <v>0.32701205207819201</v>
      </c>
      <c r="BP1250" s="374">
        <v>6.4561092695595679E-2</v>
      </c>
      <c r="BQ1250" s="374">
        <v>6.4754061354877795E-2</v>
      </c>
      <c r="BR1250" s="354">
        <v>694.24</v>
      </c>
      <c r="BS1250" s="354">
        <v>786.87</v>
      </c>
      <c r="BT1250" s="354">
        <v>639.23</v>
      </c>
      <c r="BU1250" s="354">
        <v>40</v>
      </c>
      <c r="BV1250" s="354">
        <v>546.59</v>
      </c>
      <c r="BW1250" s="354">
        <v>22.2</v>
      </c>
      <c r="BX1250" s="354">
        <v>24.98</v>
      </c>
      <c r="BY1250" s="354">
        <v>27.12</v>
      </c>
      <c r="BZ1250" s="354">
        <v>645.88314883148837</v>
      </c>
      <c r="CA1250" s="354">
        <v>0</v>
      </c>
      <c r="CB1250" s="354">
        <v>0.1590629385069732</v>
      </c>
      <c r="CC1250" s="354">
        <v>-1.0250919977126711</v>
      </c>
      <c r="CD1250" s="354">
        <v>0</v>
      </c>
      <c r="CE1250" s="354">
        <v>4.4400000000000004</v>
      </c>
      <c r="CF1250" s="354">
        <v>3.87</v>
      </c>
      <c r="CG1250" s="354">
        <v>2.46</v>
      </c>
      <c r="CH1250" s="353" t="s">
        <v>100</v>
      </c>
      <c r="CI1250" s="355">
        <v>1860.76</v>
      </c>
    </row>
    <row r="1251" spans="1:87" ht="13.5" thickBot="1">
      <c r="A1251" s="353" t="s">
        <v>2720</v>
      </c>
      <c r="B1251" s="353" t="s">
        <v>2721</v>
      </c>
      <c r="C1251" s="353" t="s">
        <v>96</v>
      </c>
      <c r="D1251" s="353" t="s">
        <v>129</v>
      </c>
      <c r="E1251" s="353" t="s">
        <v>894</v>
      </c>
      <c r="F1251" s="353" t="s">
        <v>105</v>
      </c>
      <c r="G1251" s="353">
        <v>12</v>
      </c>
      <c r="H1251" s="353">
        <v>202112</v>
      </c>
      <c r="I1251" s="353">
        <v>20221103</v>
      </c>
      <c r="J1251" s="353">
        <v>20230223</v>
      </c>
      <c r="K1251" s="354">
        <v>3122.53</v>
      </c>
      <c r="L1251" s="354">
        <v>24.59</v>
      </c>
      <c r="M1251" s="354">
        <v>126.98</v>
      </c>
      <c r="N1251" s="354">
        <v>1.36</v>
      </c>
      <c r="O1251" s="354">
        <v>0.44</v>
      </c>
      <c r="P1251" s="354">
        <v>0.34</v>
      </c>
      <c r="Q1251" s="354">
        <v>0.52</v>
      </c>
      <c r="R1251" s="354">
        <v>-52.27</v>
      </c>
      <c r="S1251" s="354">
        <v>-15.69</v>
      </c>
      <c r="T1251" s="354">
        <v>-3.2</v>
      </c>
      <c r="U1251" s="354">
        <v>1.38</v>
      </c>
      <c r="V1251" s="354">
        <v>2.9</v>
      </c>
      <c r="W1251" s="354">
        <v>1.35</v>
      </c>
      <c r="X1251" s="354">
        <v>2.16</v>
      </c>
      <c r="Y1251" s="374">
        <f t="shared" si="42"/>
        <v>-0.53448275862068961</v>
      </c>
      <c r="Z1251" s="374">
        <f t="shared" si="43"/>
        <v>0.60000000000000009</v>
      </c>
      <c r="AA1251" s="354">
        <v>24.33</v>
      </c>
      <c r="AB1251" s="354">
        <v>15</v>
      </c>
      <c r="AC1251" s="354">
        <v>17.82</v>
      </c>
      <c r="AD1251" s="354">
        <v>18.28</v>
      </c>
      <c r="AE1251" s="354">
        <v>11.38</v>
      </c>
      <c r="AF1251" s="354">
        <v>1.22</v>
      </c>
      <c r="AG1251" s="354">
        <v>51.655111176581308</v>
      </c>
      <c r="AH1251" s="354">
        <v>1.4841030173577865</v>
      </c>
      <c r="AI1251" s="354">
        <v>1.7311057098197111</v>
      </c>
      <c r="AJ1251" s="354">
        <v>0.17397886949334249</v>
      </c>
      <c r="AK1251" s="354">
        <v>14.285667166204162</v>
      </c>
      <c r="AL1251" s="354">
        <v>5.44</v>
      </c>
      <c r="AM1251" s="354">
        <v>2.3199999999999998</v>
      </c>
      <c r="AN1251" s="354">
        <v>0.49</v>
      </c>
      <c r="AO1251" s="354">
        <v>1.2584283177804187</v>
      </c>
      <c r="AP1251" s="354">
        <v>13.511945785950616</v>
      </c>
      <c r="AQ1251" s="354">
        <v>37.550713566461333</v>
      </c>
      <c r="AR1251" s="354">
        <v>373.63304435768379</v>
      </c>
      <c r="AS1251" s="354">
        <v>0.88567266537363021</v>
      </c>
      <c r="AT1251" s="354">
        <v>10.6</v>
      </c>
      <c r="AU1251" s="354">
        <v>7.23</v>
      </c>
      <c r="AV1251" s="354">
        <v>12.16</v>
      </c>
      <c r="AW1251" s="354">
        <v>6204.52</v>
      </c>
      <c r="AX1251" s="354">
        <v>6373.23</v>
      </c>
      <c r="AY1251" s="374">
        <v>0.12162633889357601</v>
      </c>
      <c r="AZ1251" s="374">
        <v>0.55302225911697134</v>
      </c>
      <c r="BA1251" s="374">
        <v>0.25740367862987684</v>
      </c>
      <c r="BB1251" s="374">
        <v>0.59583698907526428</v>
      </c>
      <c r="BC1251" s="374">
        <v>0.25740367862987684</v>
      </c>
      <c r="BD1251" s="354">
        <v>13.55</v>
      </c>
      <c r="BE1251" s="374">
        <v>6.196030594668455E-2</v>
      </c>
      <c r="BF1251" s="374">
        <v>2.5199105406537706E-2</v>
      </c>
      <c r="BG1251" s="354">
        <v>3.57</v>
      </c>
      <c r="BH1251" s="354">
        <v>4.34</v>
      </c>
      <c r="BI1251" s="354">
        <v>2.41</v>
      </c>
      <c r="BJ1251" s="354">
        <v>3.14</v>
      </c>
      <c r="BK1251" s="374">
        <v>-0.89949841392905938</v>
      </c>
      <c r="BL1251" s="374">
        <v>-3.0144680842973733E-2</v>
      </c>
      <c r="BM1251" s="354">
        <v>2.0299999999999998</v>
      </c>
      <c r="BN1251" s="354">
        <v>0.5</v>
      </c>
      <c r="BO1251" s="374">
        <v>0.33690383629175008</v>
      </c>
      <c r="BP1251" s="374">
        <v>6.0012253027003089E-2</v>
      </c>
      <c r="BQ1251" s="374">
        <v>7.0351342294113425E-3</v>
      </c>
      <c r="BR1251" s="354">
        <v>765.71</v>
      </c>
      <c r="BS1251" s="354">
        <v>970.57</v>
      </c>
      <c r="BT1251" s="354">
        <v>606.30999999999995</v>
      </c>
      <c r="BU1251" s="354">
        <v>3556.39</v>
      </c>
      <c r="BV1251" s="354">
        <v>402.23</v>
      </c>
      <c r="BW1251" s="354">
        <v>55.3</v>
      </c>
      <c r="BX1251" s="354">
        <v>2.87</v>
      </c>
      <c r="BY1251" s="354">
        <v>2.86</v>
      </c>
      <c r="BZ1251" s="354">
        <v>2.531213055769725</v>
      </c>
      <c r="CA1251" s="354">
        <v>73.930000000000007</v>
      </c>
      <c r="CB1251" s="354">
        <v>0.8189194777058193</v>
      </c>
      <c r="CC1251" s="354">
        <v>8.3715065790033254</v>
      </c>
      <c r="CD1251" s="354">
        <v>2.81</v>
      </c>
      <c r="CE1251" s="354">
        <v>1.02</v>
      </c>
      <c r="CF1251" s="354">
        <v>0.9</v>
      </c>
      <c r="CG1251" s="354">
        <v>0.15</v>
      </c>
      <c r="CH1251" s="353" t="s">
        <v>100</v>
      </c>
      <c r="CI1251" s="355">
        <v>1325.9</v>
      </c>
    </row>
    <row r="1252" spans="1:87" ht="13.5" thickBot="1">
      <c r="A1252" s="353" t="s">
        <v>2722</v>
      </c>
      <c r="B1252" s="353" t="s">
        <v>2723</v>
      </c>
      <c r="C1252" s="353" t="s">
        <v>96</v>
      </c>
      <c r="D1252" s="353" t="s">
        <v>123</v>
      </c>
      <c r="E1252" s="353" t="s">
        <v>743</v>
      </c>
      <c r="F1252" s="353" t="s">
        <v>105</v>
      </c>
      <c r="G1252" s="353">
        <v>12</v>
      </c>
      <c r="H1252" s="353">
        <v>202112</v>
      </c>
      <c r="I1252" s="353">
        <v>20221026</v>
      </c>
      <c r="J1252" s="353">
        <v>20230125</v>
      </c>
      <c r="K1252" s="354">
        <v>6152.59</v>
      </c>
      <c r="L1252" s="354">
        <v>57.89</v>
      </c>
      <c r="M1252" s="354">
        <v>106.28</v>
      </c>
      <c r="N1252" s="354">
        <v>1.28</v>
      </c>
      <c r="O1252" s="354"/>
      <c r="P1252" s="354"/>
      <c r="Q1252" s="354"/>
      <c r="R1252" s="354"/>
      <c r="S1252" s="354"/>
      <c r="T1252" s="354"/>
      <c r="U1252" s="354">
        <v>6.41</v>
      </c>
      <c r="V1252" s="354"/>
      <c r="W1252" s="354"/>
      <c r="X1252" s="354"/>
      <c r="Y1252" s="374" t="e">
        <f t="shared" si="42"/>
        <v>#DIV/0!</v>
      </c>
      <c r="Z1252" s="374" t="e">
        <f t="shared" si="43"/>
        <v>#DIV/0!</v>
      </c>
      <c r="AA1252" s="354">
        <v>22.2</v>
      </c>
      <c r="AB1252" s="354"/>
      <c r="AC1252" s="354">
        <v>9.0299999999999994</v>
      </c>
      <c r="AD1252" s="354"/>
      <c r="AE1252" s="354"/>
      <c r="AF1252" s="354"/>
      <c r="AG1252" s="354">
        <v>42.95800196750853</v>
      </c>
      <c r="AH1252" s="354">
        <v>6.6958176652845074</v>
      </c>
      <c r="AI1252" s="354">
        <v>7.0143977493173484</v>
      </c>
      <c r="AJ1252" s="354">
        <v>2.2198093171642133</v>
      </c>
      <c r="AK1252" s="354">
        <v>8.1788917666642629</v>
      </c>
      <c r="AL1252" s="354">
        <v>5.63</v>
      </c>
      <c r="AM1252" s="354">
        <v>1.35</v>
      </c>
      <c r="AN1252" s="354">
        <v>1.35</v>
      </c>
      <c r="AO1252" s="354">
        <v>1.0327468462227118</v>
      </c>
      <c r="AP1252" s="354">
        <v>4.4680764405167892</v>
      </c>
      <c r="AQ1252" s="354">
        <v>6.3248111438064845</v>
      </c>
      <c r="AR1252" s="354">
        <v>19.985834237622285</v>
      </c>
      <c r="AS1252" s="354">
        <v>28.275028271442626</v>
      </c>
      <c r="AT1252" s="354">
        <v>42.79</v>
      </c>
      <c r="AU1252" s="354">
        <v>12.33</v>
      </c>
      <c r="AV1252" s="354">
        <v>26.25</v>
      </c>
      <c r="AW1252" s="354">
        <v>4737.09</v>
      </c>
      <c r="AX1252" s="354"/>
      <c r="AY1252" s="374">
        <v>0.26549761491907281</v>
      </c>
      <c r="AZ1252" s="374">
        <v>0.63833937140496388</v>
      </c>
      <c r="BA1252" s="374">
        <v>0</v>
      </c>
      <c r="BB1252" s="374">
        <v>0.73027315794558789</v>
      </c>
      <c r="BC1252" s="374">
        <v>0</v>
      </c>
      <c r="BD1252" s="354">
        <v>17.920000000000002</v>
      </c>
      <c r="BE1252" s="374">
        <v>5.110558894093762E-2</v>
      </c>
      <c r="BF1252" s="374">
        <v>1.9432569317468239E-2</v>
      </c>
      <c r="BG1252" s="354">
        <v>11.88</v>
      </c>
      <c r="BH1252" s="354">
        <v>9.74</v>
      </c>
      <c r="BI1252" s="354">
        <v>2.21</v>
      </c>
      <c r="BJ1252" s="354">
        <v>2.12</v>
      </c>
      <c r="BK1252" s="374">
        <v>-7.8534868632321231E-2</v>
      </c>
      <c r="BL1252" s="374">
        <v>-1.2823566752339744E-2</v>
      </c>
      <c r="BM1252" s="354">
        <v>2.0699999999999998</v>
      </c>
      <c r="BN1252" s="354">
        <v>1.1299999999999999</v>
      </c>
      <c r="BO1252" s="374">
        <v>0.1792163496657897</v>
      </c>
      <c r="BP1252" s="374">
        <v>0.11671287546251538</v>
      </c>
      <c r="BQ1252" s="374">
        <v>3.8692858936102727E-2</v>
      </c>
      <c r="BR1252" s="354">
        <v>1067.08</v>
      </c>
      <c r="BS1252" s="354">
        <v>1262.57</v>
      </c>
      <c r="BT1252" s="354">
        <v>1070.6099999999999</v>
      </c>
      <c r="BU1252" s="354">
        <v>1559.01</v>
      </c>
      <c r="BV1252" s="354">
        <v>824.86</v>
      </c>
      <c r="BW1252" s="354">
        <v>63.83</v>
      </c>
      <c r="BX1252" s="354">
        <v>16.329999999999998</v>
      </c>
      <c r="BY1252" s="354">
        <v>17.329999999999998</v>
      </c>
      <c r="BZ1252" s="354">
        <v>19.74213026069177</v>
      </c>
      <c r="CA1252" s="354">
        <v>21.5</v>
      </c>
      <c r="CB1252" s="354">
        <v>0.86101932244450408</v>
      </c>
      <c r="CC1252" s="354">
        <v>-1.3097899307114873</v>
      </c>
      <c r="CD1252" s="354">
        <v>0.32</v>
      </c>
      <c r="CE1252" s="354">
        <v>0.82</v>
      </c>
      <c r="CF1252" s="354">
        <v>0.77</v>
      </c>
      <c r="CG1252" s="354">
        <v>0.1</v>
      </c>
      <c r="CH1252" s="353">
        <v>685</v>
      </c>
      <c r="CI1252" s="355">
        <v>4349.96</v>
      </c>
    </row>
    <row r="1253" spans="1:87" ht="13.5" thickBot="1">
      <c r="A1253" s="353" t="s">
        <v>2724</v>
      </c>
      <c r="B1253" s="353" t="s">
        <v>2725</v>
      </c>
      <c r="C1253" s="353" t="s">
        <v>96</v>
      </c>
      <c r="D1253" s="353" t="s">
        <v>123</v>
      </c>
      <c r="E1253" s="353" t="s">
        <v>802</v>
      </c>
      <c r="F1253" s="353" t="s">
        <v>105</v>
      </c>
      <c r="G1253" s="353">
        <v>12</v>
      </c>
      <c r="H1253" s="353">
        <v>202112</v>
      </c>
      <c r="I1253" s="353">
        <v>20221017</v>
      </c>
      <c r="J1253" s="353">
        <v>20230123</v>
      </c>
      <c r="K1253" s="354">
        <v>3481.11</v>
      </c>
      <c r="L1253" s="354">
        <v>64.08</v>
      </c>
      <c r="M1253" s="354">
        <v>54.32</v>
      </c>
      <c r="N1253" s="354">
        <v>0.91</v>
      </c>
      <c r="O1253" s="354">
        <v>1.25</v>
      </c>
      <c r="P1253" s="354">
        <v>1.24</v>
      </c>
      <c r="Q1253" s="354">
        <v>1.18</v>
      </c>
      <c r="R1253" s="354">
        <v>-6</v>
      </c>
      <c r="S1253" s="354">
        <v>6</v>
      </c>
      <c r="T1253" s="354">
        <v>-0.59</v>
      </c>
      <c r="U1253" s="354">
        <v>4.33</v>
      </c>
      <c r="V1253" s="354">
        <v>3.8</v>
      </c>
      <c r="W1253" s="354">
        <v>4.6100000000000003</v>
      </c>
      <c r="X1253" s="354">
        <v>4.88</v>
      </c>
      <c r="Y1253" s="374">
        <f t="shared" si="42"/>
        <v>0.21315789473684221</v>
      </c>
      <c r="Z1253" s="374">
        <f t="shared" si="43"/>
        <v>5.8568329718004186E-2</v>
      </c>
      <c r="AA1253" s="354">
        <v>18.13</v>
      </c>
      <c r="AB1253" s="354"/>
      <c r="AC1253" s="354">
        <v>14.8</v>
      </c>
      <c r="AD1253" s="354">
        <v>13.9</v>
      </c>
      <c r="AE1253" s="354">
        <v>13.15</v>
      </c>
      <c r="AF1253" s="354"/>
      <c r="AG1253" s="354">
        <v>8.67313228994262</v>
      </c>
      <c r="AH1253" s="354">
        <v>4.3731946163382576</v>
      </c>
      <c r="AI1253" s="354">
        <v>4.9641290448202327</v>
      </c>
      <c r="AJ1253" s="354">
        <v>4.9213053080021787</v>
      </c>
      <c r="AK1253" s="354">
        <v>13.001273620665357</v>
      </c>
      <c r="AL1253" s="354">
        <v>15.17</v>
      </c>
      <c r="AM1253" s="354">
        <v>2.8</v>
      </c>
      <c r="AN1253" s="354">
        <v>6.55</v>
      </c>
      <c r="AO1253" s="354">
        <v>6.7169002887789304</v>
      </c>
      <c r="AP1253" s="354">
        <v>9.3366156684282124</v>
      </c>
      <c r="AQ1253" s="354">
        <v>11.73550571650039</v>
      </c>
      <c r="AR1253" s="354">
        <v>11.837624600978662</v>
      </c>
      <c r="AS1253" s="354">
        <v>19.73229788507998</v>
      </c>
      <c r="AT1253" s="354">
        <v>22.87</v>
      </c>
      <c r="AU1253" s="354">
        <v>11.21</v>
      </c>
      <c r="AV1253" s="354">
        <v>7.31</v>
      </c>
      <c r="AW1253" s="354">
        <v>449.76</v>
      </c>
      <c r="AX1253" s="354">
        <v>511.6</v>
      </c>
      <c r="AY1253" s="374">
        <v>0.11769795432501542</v>
      </c>
      <c r="AZ1253" s="374">
        <v>0.22507062021949767</v>
      </c>
      <c r="BA1253" s="374">
        <v>0</v>
      </c>
      <c r="BB1253" s="374">
        <v>0.21587301587301591</v>
      </c>
      <c r="BC1253" s="374">
        <v>0</v>
      </c>
      <c r="BD1253" s="354">
        <v>19.75</v>
      </c>
      <c r="BE1253" s="374">
        <v>0</v>
      </c>
      <c r="BF1253" s="374">
        <v>1.7100970984223935E-2</v>
      </c>
      <c r="BG1253" s="354">
        <v>18.73</v>
      </c>
      <c r="BH1253" s="354">
        <v>17.46</v>
      </c>
      <c r="BI1253" s="354">
        <v>1.6</v>
      </c>
      <c r="BJ1253" s="354">
        <v>1.62</v>
      </c>
      <c r="BK1253" s="374">
        <v>-8.6266365018729373E-3</v>
      </c>
      <c r="BL1253" s="374">
        <v>-4.9375168493293172E-3</v>
      </c>
      <c r="BM1253" s="354">
        <v>1.44</v>
      </c>
      <c r="BN1253" s="354">
        <v>1.4</v>
      </c>
      <c r="BO1253" s="374">
        <v>0.21037252642790685</v>
      </c>
      <c r="BP1253" s="374">
        <v>6.775944555838638E-2</v>
      </c>
      <c r="BQ1253" s="374">
        <v>7.6252019026993773E-2</v>
      </c>
      <c r="BR1253" s="354">
        <v>258.58</v>
      </c>
      <c r="BS1253" s="354">
        <v>277.64</v>
      </c>
      <c r="BT1253" s="354">
        <v>229.04</v>
      </c>
      <c r="BU1253" s="354">
        <v>64.709999999999994</v>
      </c>
      <c r="BV1253" s="354">
        <v>207.73</v>
      </c>
      <c r="BW1253" s="354">
        <v>22.51</v>
      </c>
      <c r="BX1253" s="354">
        <v>44.67</v>
      </c>
      <c r="BY1253" s="354">
        <v>44.38</v>
      </c>
      <c r="BZ1253" s="354">
        <v>0</v>
      </c>
      <c r="CA1253" s="354">
        <v>4.95</v>
      </c>
      <c r="CB1253" s="354">
        <v>0.91054094195620883</v>
      </c>
      <c r="CC1253" s="354">
        <v>-1.0070284768387787</v>
      </c>
      <c r="CD1253" s="354">
        <v>0.05</v>
      </c>
      <c r="CE1253" s="354">
        <v>0.93</v>
      </c>
      <c r="CF1253" s="354">
        <v>0.96</v>
      </c>
      <c r="CG1253" s="354">
        <v>0.3</v>
      </c>
      <c r="CH1253" s="353" t="s">
        <v>100</v>
      </c>
      <c r="CI1253" s="355">
        <v>1152.02</v>
      </c>
    </row>
    <row r="1254" spans="1:87" ht="13.5" thickBot="1">
      <c r="A1254" s="353" t="s">
        <v>2726</v>
      </c>
      <c r="B1254" s="353" t="s">
        <v>2727</v>
      </c>
      <c r="C1254" s="353" t="s">
        <v>108</v>
      </c>
      <c r="D1254" s="353" t="s">
        <v>147</v>
      </c>
      <c r="E1254" s="353" t="s">
        <v>807</v>
      </c>
      <c r="F1254" s="353" t="s">
        <v>105</v>
      </c>
      <c r="G1254" s="353">
        <v>12</v>
      </c>
      <c r="H1254" s="353">
        <v>202112</v>
      </c>
      <c r="I1254" s="353">
        <v>20221108</v>
      </c>
      <c r="J1254" s="353">
        <v>20230223</v>
      </c>
      <c r="K1254" s="354">
        <v>3535.47</v>
      </c>
      <c r="L1254" s="354">
        <v>33.4</v>
      </c>
      <c r="M1254" s="354">
        <v>105.85</v>
      </c>
      <c r="N1254" s="354">
        <v>0.43</v>
      </c>
      <c r="O1254" s="354">
        <v>0.52</v>
      </c>
      <c r="P1254" s="354">
        <v>0.37</v>
      </c>
      <c r="Q1254" s="354">
        <v>0.86</v>
      </c>
      <c r="R1254" s="354">
        <v>17</v>
      </c>
      <c r="S1254" s="354">
        <v>10</v>
      </c>
      <c r="T1254" s="354">
        <v>9.9700000000000006</v>
      </c>
      <c r="U1254" s="354">
        <v>2.29</v>
      </c>
      <c r="V1254" s="354">
        <v>2.09</v>
      </c>
      <c r="W1254" s="354">
        <v>2.33</v>
      </c>
      <c r="X1254" s="354">
        <v>2.48</v>
      </c>
      <c r="Y1254" s="374">
        <f t="shared" si="42"/>
        <v>0.11483253588516762</v>
      </c>
      <c r="Z1254" s="374">
        <f t="shared" si="43"/>
        <v>6.4377682403433445E-2</v>
      </c>
      <c r="AA1254" s="354">
        <v>21.55</v>
      </c>
      <c r="AB1254" s="354">
        <v>10.44</v>
      </c>
      <c r="AC1254" s="354">
        <v>14.59</v>
      </c>
      <c r="AD1254" s="354">
        <v>14.37</v>
      </c>
      <c r="AE1254" s="354">
        <v>13.44</v>
      </c>
      <c r="AF1254" s="354">
        <v>1.38</v>
      </c>
      <c r="AG1254" s="354">
        <v>58.94361599940315</v>
      </c>
      <c r="AH1254" s="354">
        <v>2.3526471383674195</v>
      </c>
      <c r="AI1254" s="354">
        <v>3.4965354521631276</v>
      </c>
      <c r="AJ1254" s="354">
        <v>2.441624933553423</v>
      </c>
      <c r="AK1254" s="354">
        <v>9.575192489264662</v>
      </c>
      <c r="AL1254" s="354">
        <v>7.84</v>
      </c>
      <c r="AM1254" s="354">
        <v>3.45</v>
      </c>
      <c r="AN1254" s="354">
        <v>0.56000000000000005</v>
      </c>
      <c r="AO1254" s="354">
        <v>0.75745865533627665</v>
      </c>
      <c r="AP1254" s="354">
        <v>8.1070538190857757</v>
      </c>
      <c r="AQ1254" s="354">
        <v>12.76902600485424</v>
      </c>
      <c r="AR1254" s="354">
        <v>18.285917506006196</v>
      </c>
      <c r="AS1254" s="354">
        <v>2.9473556593831893</v>
      </c>
      <c r="AT1254" s="354">
        <v>9.69</v>
      </c>
      <c r="AU1254" s="354">
        <v>6.67</v>
      </c>
      <c r="AV1254" s="354">
        <v>-5.7</v>
      </c>
      <c r="AW1254" s="354">
        <v>6099.87</v>
      </c>
      <c r="AX1254" s="354">
        <v>6382.13</v>
      </c>
      <c r="AY1254" s="374">
        <v>0.14799439557680041</v>
      </c>
      <c r="AZ1254" s="374">
        <v>0.92108481644600981</v>
      </c>
      <c r="BA1254" s="374">
        <v>0.80191847626058155</v>
      </c>
      <c r="BB1254" s="374">
        <v>0.95199999999999996</v>
      </c>
      <c r="BC1254" s="374">
        <v>0.80191847626058155</v>
      </c>
      <c r="BD1254" s="354">
        <v>25.06</v>
      </c>
      <c r="BE1254" s="374">
        <v>0.13957467945284405</v>
      </c>
      <c r="BF1254" s="374">
        <v>8.9061579343328312E-2</v>
      </c>
      <c r="BG1254" s="354">
        <v>19.93</v>
      </c>
      <c r="BH1254" s="354">
        <v>17.02</v>
      </c>
      <c r="BI1254" s="354">
        <v>8.4600000000000009</v>
      </c>
      <c r="BJ1254" s="354">
        <v>8.64</v>
      </c>
      <c r="BK1254" s="374">
        <v>-0.30170165097484863</v>
      </c>
      <c r="BL1254" s="374">
        <v>-1.7896942709120293E-2</v>
      </c>
      <c r="BM1254" s="354">
        <v>0</v>
      </c>
      <c r="BN1254" s="354">
        <v>0</v>
      </c>
      <c r="BO1254" s="374">
        <v>0</v>
      </c>
      <c r="BP1254" s="374">
        <v>7.0270225160317196E-2</v>
      </c>
      <c r="BQ1254" s="374">
        <v>7.2927865398847769E-2</v>
      </c>
      <c r="BR1254" s="354">
        <v>334.08</v>
      </c>
      <c r="BS1254" s="354">
        <v>568.13</v>
      </c>
      <c r="BT1254" s="354">
        <v>478.21</v>
      </c>
      <c r="BU1254" s="354">
        <v>259.66000000000003</v>
      </c>
      <c r="BV1254" s="354">
        <v>244.16</v>
      </c>
      <c r="BW1254" s="354">
        <v>-15.06</v>
      </c>
      <c r="BX1254" s="354">
        <v>3.99</v>
      </c>
      <c r="BY1254" s="354">
        <v>3.99</v>
      </c>
      <c r="BZ1254" s="354">
        <v>33.324360570935916</v>
      </c>
      <c r="CA1254" s="354">
        <v>19.920000000000002</v>
      </c>
      <c r="CB1254" s="354">
        <v>0.6550713715945925</v>
      </c>
      <c r="CC1254" s="354">
        <v>2.0277647011010376</v>
      </c>
      <c r="CD1254" s="354">
        <v>0.25</v>
      </c>
      <c r="CE1254" s="354">
        <v>1.28</v>
      </c>
      <c r="CF1254" s="354">
        <v>0.59</v>
      </c>
      <c r="CG1254" s="354">
        <v>0.55000000000000004</v>
      </c>
      <c r="CH1254" s="353" t="s">
        <v>100</v>
      </c>
      <c r="CI1254" s="353">
        <v>959.88</v>
      </c>
    </row>
    <row r="1255" spans="1:87" ht="13.5" thickBot="1">
      <c r="A1255" s="353" t="s">
        <v>2728</v>
      </c>
      <c r="B1255" s="353" t="s">
        <v>2729</v>
      </c>
      <c r="C1255" s="353" t="s">
        <v>108</v>
      </c>
      <c r="D1255" s="353" t="s">
        <v>129</v>
      </c>
      <c r="E1255" s="353" t="s">
        <v>299</v>
      </c>
      <c r="F1255" s="353" t="s">
        <v>105</v>
      </c>
      <c r="G1255" s="353">
        <v>12</v>
      </c>
      <c r="H1255" s="353">
        <v>202112</v>
      </c>
      <c r="I1255" s="353">
        <v>20221027</v>
      </c>
      <c r="J1255" s="353">
        <v>20230208</v>
      </c>
      <c r="K1255" s="354">
        <v>23841.23</v>
      </c>
      <c r="L1255" s="354">
        <v>128.41</v>
      </c>
      <c r="M1255" s="354">
        <v>185.66</v>
      </c>
      <c r="N1255" s="354">
        <v>0.57999999999999996</v>
      </c>
      <c r="O1255" s="354">
        <v>-0.92</v>
      </c>
      <c r="P1255" s="354">
        <v>-1.02</v>
      </c>
      <c r="Q1255" s="354">
        <v>-0.92</v>
      </c>
      <c r="R1255" s="354">
        <v>-11.96</v>
      </c>
      <c r="S1255" s="354">
        <v>10.98</v>
      </c>
      <c r="T1255" s="354">
        <v>0.81</v>
      </c>
      <c r="U1255" s="354">
        <v>-3.45</v>
      </c>
      <c r="V1255" s="354">
        <v>-3.54</v>
      </c>
      <c r="W1255" s="354">
        <v>-3.54</v>
      </c>
      <c r="X1255" s="354">
        <v>-2.2999999999999998</v>
      </c>
      <c r="Y1255" s="374">
        <f t="shared" si="42"/>
        <v>0</v>
      </c>
      <c r="Z1255" s="374">
        <f t="shared" si="43"/>
        <v>-0.35028248587570632</v>
      </c>
      <c r="AA1255" s="354"/>
      <c r="AB1255" s="354">
        <v>23</v>
      </c>
      <c r="AC1255" s="354"/>
      <c r="AD1255" s="354"/>
      <c r="AE1255" s="354"/>
      <c r="AF1255" s="354"/>
      <c r="AG1255" s="354">
        <v>10.087622840815619</v>
      </c>
      <c r="AH1255" s="354">
        <v>-3.4458472228234989</v>
      </c>
      <c r="AI1255" s="354">
        <v>-3.5591042902290142</v>
      </c>
      <c r="AJ1255" s="354">
        <v>-3.8928308584787219</v>
      </c>
      <c r="AK1255" s="354">
        <v>-36.416465894473731</v>
      </c>
      <c r="AL1255" s="354"/>
      <c r="AM1255" s="354">
        <v>8.4600000000000009</v>
      </c>
      <c r="AN1255" s="354">
        <v>12.79</v>
      </c>
      <c r="AO1255" s="354">
        <v>12.678955513402631</v>
      </c>
      <c r="AP1255" s="354">
        <v>-41.803656507735496</v>
      </c>
      <c r="AQ1255" s="354">
        <v>-35.936154381824991</v>
      </c>
      <c r="AR1255" s="354">
        <v>-32.855401604750867</v>
      </c>
      <c r="AS1255" s="354">
        <v>9.54425516256115</v>
      </c>
      <c r="AT1255" s="354">
        <v>15.18</v>
      </c>
      <c r="AU1255" s="354">
        <v>39.909999999999997</v>
      </c>
      <c r="AV1255" s="354">
        <v>-27.63</v>
      </c>
      <c r="AW1255" s="354">
        <v>1574.37</v>
      </c>
      <c r="AX1255" s="354">
        <v>1917.59</v>
      </c>
      <c r="AY1255" s="374">
        <v>-0.27632960337130713</v>
      </c>
      <c r="AZ1255" s="374">
        <v>-2.0990776801864195</v>
      </c>
      <c r="BA1255" s="374">
        <v>-2.1427556580190732</v>
      </c>
      <c r="BB1255" s="374">
        <v>-2.0540527586324959</v>
      </c>
      <c r="BC1255" s="374">
        <v>-2.1427556580190732</v>
      </c>
      <c r="BD1255" s="354">
        <v>-21.56</v>
      </c>
      <c r="BE1255" s="374">
        <v>-0.21811909798553791</v>
      </c>
      <c r="BF1255" s="374">
        <v>-0.18862941702367417</v>
      </c>
      <c r="BG1255" s="354">
        <v>-21.55</v>
      </c>
      <c r="BH1255" s="354">
        <v>-11.73</v>
      </c>
      <c r="BI1255" s="354">
        <v>-17.46</v>
      </c>
      <c r="BJ1255" s="354">
        <v>-9.69</v>
      </c>
      <c r="BK1255" s="374">
        <v>9.37670101901492E-2</v>
      </c>
      <c r="BL1255" s="374">
        <v>-3.3082776142206047E-2</v>
      </c>
      <c r="BM1255" s="354">
        <v>0</v>
      </c>
      <c r="BN1255" s="354">
        <v>0</v>
      </c>
      <c r="BO1255" s="374">
        <v>0</v>
      </c>
      <c r="BP1255" s="374">
        <v>-2.658627592642156E-2</v>
      </c>
      <c r="BQ1255" s="374">
        <v>-3.0034957630419887E-2</v>
      </c>
      <c r="BR1255" s="354">
        <v>-675.71</v>
      </c>
      <c r="BS1255" s="354">
        <v>-581.15</v>
      </c>
      <c r="BT1255" s="354">
        <v>-579.91</v>
      </c>
      <c r="BU1255" s="354" t="s">
        <v>100</v>
      </c>
      <c r="BV1255" s="354">
        <v>-674.47</v>
      </c>
      <c r="BW1255" s="354">
        <v>-209.91</v>
      </c>
      <c r="BX1255" s="354">
        <v>-34.159999999999997</v>
      </c>
      <c r="BY1255" s="354">
        <v>-34.159999999999997</v>
      </c>
      <c r="BZ1255" s="354">
        <v>0</v>
      </c>
      <c r="CA1255" s="354">
        <v>0</v>
      </c>
      <c r="CB1255" s="354">
        <v>0.22029561120263227</v>
      </c>
      <c r="CC1255" s="354">
        <v>0.55873472932411949</v>
      </c>
      <c r="CD1255" s="354">
        <v>0</v>
      </c>
      <c r="CE1255" s="354">
        <v>3.8</v>
      </c>
      <c r="CF1255" s="354">
        <v>4.6900000000000004</v>
      </c>
      <c r="CG1255" s="354">
        <v>4.01</v>
      </c>
      <c r="CH1255" s="353" t="s">
        <v>100</v>
      </c>
      <c r="CI1255" s="355">
        <v>3065.14</v>
      </c>
    </row>
    <row r="1256" spans="1:87" ht="13.5" thickBot="1">
      <c r="A1256" s="353" t="s">
        <v>2730</v>
      </c>
      <c r="B1256" s="353" t="s">
        <v>2731</v>
      </c>
      <c r="C1256" s="353" t="s">
        <v>96</v>
      </c>
      <c r="D1256" s="353" t="s">
        <v>129</v>
      </c>
      <c r="E1256" s="353" t="s">
        <v>510</v>
      </c>
      <c r="F1256" s="353" t="s">
        <v>105</v>
      </c>
      <c r="G1256" s="353">
        <v>12</v>
      </c>
      <c r="H1256" s="353">
        <v>202112</v>
      </c>
      <c r="I1256" s="353">
        <v>20220803</v>
      </c>
      <c r="J1256" s="353">
        <v>20221220</v>
      </c>
      <c r="K1256" s="354">
        <v>6689.15</v>
      </c>
      <c r="L1256" s="354">
        <v>28.35</v>
      </c>
      <c r="M1256" s="354">
        <v>235.95</v>
      </c>
      <c r="N1256" s="354">
        <v>0.42</v>
      </c>
      <c r="O1256" s="354">
        <v>0.06</v>
      </c>
      <c r="P1256" s="354">
        <v>0.06</v>
      </c>
      <c r="Q1256" s="354">
        <v>7.0000000000000007E-2</v>
      </c>
      <c r="R1256" s="354">
        <v>130</v>
      </c>
      <c r="S1256" s="354">
        <v>267</v>
      </c>
      <c r="T1256" s="354"/>
      <c r="U1256" s="354">
        <v>0.47</v>
      </c>
      <c r="V1256" s="354">
        <v>-0.02</v>
      </c>
      <c r="W1256" s="354">
        <v>-2.06</v>
      </c>
      <c r="X1256" s="354">
        <v>0.36</v>
      </c>
      <c r="Y1256" s="374">
        <f t="shared" si="42"/>
        <v>102</v>
      </c>
      <c r="Z1256" s="374">
        <f t="shared" si="43"/>
        <v>-1.174757281553398</v>
      </c>
      <c r="AA1256" s="354"/>
      <c r="AB1256" s="354"/>
      <c r="AC1256" s="354">
        <v>60.32</v>
      </c>
      <c r="AD1256" s="354"/>
      <c r="AE1256" s="354">
        <v>79.3</v>
      </c>
      <c r="AF1256" s="354"/>
      <c r="AG1256" s="354">
        <v>4.418342561736079</v>
      </c>
      <c r="AH1256" s="354">
        <v>-2.917943544088236</v>
      </c>
      <c r="AI1256" s="354">
        <v>0.13132718674378191</v>
      </c>
      <c r="AJ1256" s="354">
        <v>9.4690847094229022E-2</v>
      </c>
      <c r="AK1256" s="354">
        <v>217.31981555107296</v>
      </c>
      <c r="AL1256" s="354">
        <v>47.33</v>
      </c>
      <c r="AM1256" s="354">
        <v>7.78</v>
      </c>
      <c r="AN1256" s="354">
        <v>8.5299999999999994</v>
      </c>
      <c r="AO1256" s="354">
        <v>6.3349300961091979</v>
      </c>
      <c r="AP1256" s="354">
        <v>-13.594173836134685</v>
      </c>
      <c r="AQ1256" s="354">
        <v>213.13097434935625</v>
      </c>
      <c r="AR1256" s="354">
        <v>295.59236323452382</v>
      </c>
      <c r="AS1256" s="354">
        <v>2.6017437511128638</v>
      </c>
      <c r="AT1256" s="354">
        <v>3.64</v>
      </c>
      <c r="AU1256" s="354"/>
      <c r="AV1256" s="354">
        <v>26.66</v>
      </c>
      <c r="AW1256" s="354">
        <v>773.4</v>
      </c>
      <c r="AX1256" s="354">
        <v>915.03</v>
      </c>
      <c r="AY1256" s="374">
        <v>-1</v>
      </c>
      <c r="AZ1256" s="374">
        <v>1.1785714285714286</v>
      </c>
      <c r="BA1256" s="374">
        <v>1.4772727272727273</v>
      </c>
      <c r="BB1256" s="374">
        <v>1.1695243769615775</v>
      </c>
      <c r="BC1256" s="374">
        <v>1.4772727272727273</v>
      </c>
      <c r="BD1256" s="354">
        <v>-13.21</v>
      </c>
      <c r="BE1256" s="374">
        <v>-0.44175238095238095</v>
      </c>
      <c r="BF1256" s="374">
        <v>-0.39961404862987265</v>
      </c>
      <c r="BG1256" s="354">
        <v>-10.41</v>
      </c>
      <c r="BH1256" s="354"/>
      <c r="BI1256" s="354">
        <v>-8.32</v>
      </c>
      <c r="BJ1256" s="354"/>
      <c r="BK1256" s="374">
        <v>-0.27896995708154504</v>
      </c>
      <c r="BL1256" s="374">
        <v>-8.291873963515755E-3</v>
      </c>
      <c r="BM1256" s="354">
        <v>0</v>
      </c>
      <c r="BN1256" s="354"/>
      <c r="BO1256" s="374">
        <v>0</v>
      </c>
      <c r="BP1256" s="374">
        <v>-0.10224048858052684</v>
      </c>
      <c r="BQ1256" s="374">
        <v>3.3178292604845484E-3</v>
      </c>
      <c r="BR1256" s="354">
        <v>35.799999999999997</v>
      </c>
      <c r="BS1256" s="354">
        <v>109</v>
      </c>
      <c r="BT1256" s="354">
        <v>136.47999999999999</v>
      </c>
      <c r="BU1256" s="354">
        <v>334.9</v>
      </c>
      <c r="BV1256" s="354">
        <v>19.7</v>
      </c>
      <c r="BW1256" s="354"/>
      <c r="BX1256" s="354">
        <v>-66.040000000000006</v>
      </c>
      <c r="BY1256" s="354">
        <v>-20.93</v>
      </c>
      <c r="BZ1256" s="354">
        <v>-30.840425531914892</v>
      </c>
      <c r="CA1256" s="354">
        <v>27.97</v>
      </c>
      <c r="CB1256" s="354">
        <v>0.50095846645367414</v>
      </c>
      <c r="CC1256" s="354">
        <v>0.2671776621954558</v>
      </c>
      <c r="CD1256" s="354">
        <v>0.39</v>
      </c>
      <c r="CE1256" s="354">
        <v>1.9</v>
      </c>
      <c r="CF1256" s="354">
        <v>5.46</v>
      </c>
      <c r="CG1256" s="354">
        <v>4.28</v>
      </c>
      <c r="CH1256" s="353" t="s">
        <v>100</v>
      </c>
      <c r="CI1256" s="355">
        <v>1492.9</v>
      </c>
    </row>
    <row r="1257" spans="1:87" ht="13.5" thickBot="1">
      <c r="A1257" s="353" t="s">
        <v>2732</v>
      </c>
      <c r="B1257" s="353" t="s">
        <v>2733</v>
      </c>
      <c r="C1257" s="353" t="s">
        <v>108</v>
      </c>
      <c r="D1257" s="353" t="s">
        <v>97</v>
      </c>
      <c r="E1257" s="353" t="s">
        <v>1390</v>
      </c>
      <c r="F1257" s="353" t="s">
        <v>105</v>
      </c>
      <c r="G1257" s="353">
        <v>12</v>
      </c>
      <c r="H1257" s="353">
        <v>202112</v>
      </c>
      <c r="I1257" s="353">
        <v>20221117</v>
      </c>
      <c r="J1257" s="353">
        <v>20230407</v>
      </c>
      <c r="K1257" s="354">
        <v>3159.87</v>
      </c>
      <c r="L1257" s="354">
        <v>30.53</v>
      </c>
      <c r="M1257" s="354">
        <v>103.5</v>
      </c>
      <c r="N1257" s="354">
        <v>0.26</v>
      </c>
      <c r="O1257" s="354">
        <v>-0.01</v>
      </c>
      <c r="P1257" s="354">
        <v>-0.03</v>
      </c>
      <c r="Q1257" s="354"/>
      <c r="R1257" s="354">
        <v>-800</v>
      </c>
      <c r="S1257" s="354"/>
      <c r="T1257" s="354"/>
      <c r="U1257" s="354">
        <v>-0.47</v>
      </c>
      <c r="V1257" s="354">
        <v>-0.26</v>
      </c>
      <c r="W1257" s="354">
        <v>-0.22</v>
      </c>
      <c r="X1257" s="354">
        <v>3.37</v>
      </c>
      <c r="Y1257" s="374">
        <f t="shared" si="42"/>
        <v>-0.15384615384615385</v>
      </c>
      <c r="Z1257" s="374">
        <f t="shared" si="43"/>
        <v>-16.31818181818182</v>
      </c>
      <c r="AA1257" s="354"/>
      <c r="AB1257" s="354"/>
      <c r="AC1257" s="354"/>
      <c r="AD1257" s="354"/>
      <c r="AE1257" s="354">
        <v>9.06</v>
      </c>
      <c r="AF1257" s="354"/>
      <c r="AG1257" s="354">
        <v>0</v>
      </c>
      <c r="AH1257" s="354">
        <v>-0.56545021892991498</v>
      </c>
      <c r="AI1257" s="354">
        <v>-7.9758253934819029E-2</v>
      </c>
      <c r="AJ1257" s="354">
        <v>-0.47146435431910438</v>
      </c>
      <c r="AK1257" s="354">
        <v>-471.24652491410239</v>
      </c>
      <c r="AL1257" s="354"/>
      <c r="AM1257" s="354">
        <v>21.64</v>
      </c>
      <c r="AN1257" s="354"/>
      <c r="AO1257" s="354">
        <v>0</v>
      </c>
      <c r="AP1257" s="354">
        <v>-51.291808459057918</v>
      </c>
      <c r="AQ1257" s="354">
        <v>-358.68055743366745</v>
      </c>
      <c r="AR1257" s="354">
        <v>-60.678468518776135</v>
      </c>
      <c r="AS1257" s="354">
        <v>1.2247684997787449</v>
      </c>
      <c r="AT1257" s="354">
        <v>1.41</v>
      </c>
      <c r="AU1257" s="354"/>
      <c r="AV1257" s="354"/>
      <c r="AW1257" s="354"/>
      <c r="AX1257" s="354"/>
      <c r="AY1257" s="374">
        <v>0</v>
      </c>
      <c r="AZ1257" s="374">
        <v>-20.89161285655323</v>
      </c>
      <c r="BA1257" s="374">
        <v>-18.876668789721588</v>
      </c>
      <c r="BB1257" s="374">
        <v>-18.5</v>
      </c>
      <c r="BC1257" s="374">
        <v>-18.876668789721588</v>
      </c>
      <c r="BD1257" s="354">
        <v>-31.42</v>
      </c>
      <c r="BE1257" s="374">
        <v>-0.27910414252055482</v>
      </c>
      <c r="BF1257" s="374">
        <v>-0.29442593847474902</v>
      </c>
      <c r="BG1257" s="354">
        <v>-31.38</v>
      </c>
      <c r="BH1257" s="354"/>
      <c r="BI1257" s="354">
        <v>-29.76</v>
      </c>
      <c r="BJ1257" s="354"/>
      <c r="BK1257" s="374">
        <v>4.9111669458611766</v>
      </c>
      <c r="BL1257" s="374">
        <v>0</v>
      </c>
      <c r="BM1257" s="354">
        <v>0</v>
      </c>
      <c r="BN1257" s="354"/>
      <c r="BO1257" s="374">
        <v>0</v>
      </c>
      <c r="BP1257" s="374">
        <v>-1.5044251257919613E-2</v>
      </c>
      <c r="BQ1257" s="374">
        <v>-1.5805040372749057E-2</v>
      </c>
      <c r="BR1257" s="354">
        <v>-26.93</v>
      </c>
      <c r="BS1257" s="354">
        <v>-26.88</v>
      </c>
      <c r="BT1257" s="354">
        <v>-27</v>
      </c>
      <c r="BU1257" s="354">
        <v>0.17</v>
      </c>
      <c r="BV1257" s="354">
        <v>-27.04</v>
      </c>
      <c r="BW1257" s="354"/>
      <c r="BX1257" s="354"/>
      <c r="BY1257" s="354"/>
      <c r="BZ1257" s="354">
        <v>-400.3318764341351</v>
      </c>
      <c r="CA1257" s="354">
        <v>0.11</v>
      </c>
      <c r="CB1257" s="354">
        <v>7.3924446122729789E-2</v>
      </c>
      <c r="CC1257" s="354">
        <v>2.1914416946180144</v>
      </c>
      <c r="CD1257" s="354">
        <v>0</v>
      </c>
      <c r="CE1257" s="354">
        <v>9.15</v>
      </c>
      <c r="CF1257" s="354">
        <v>35.82</v>
      </c>
      <c r="CG1257" s="354">
        <v>35.82</v>
      </c>
      <c r="CH1257" s="353" t="s">
        <v>100</v>
      </c>
      <c r="CI1257" s="353">
        <v>147.66</v>
      </c>
    </row>
    <row r="1258" spans="1:87" ht="13.5" thickBot="1">
      <c r="A1258" s="353" t="s">
        <v>2734</v>
      </c>
      <c r="B1258" s="353" t="s">
        <v>2735</v>
      </c>
      <c r="C1258" s="353" t="s">
        <v>96</v>
      </c>
      <c r="D1258" s="353" t="s">
        <v>116</v>
      </c>
      <c r="E1258" s="353" t="s">
        <v>524</v>
      </c>
      <c r="F1258" s="353" t="s">
        <v>105</v>
      </c>
      <c r="G1258" s="353">
        <v>12</v>
      </c>
      <c r="H1258" s="353">
        <v>202112</v>
      </c>
      <c r="I1258" s="353">
        <v>20221027</v>
      </c>
      <c r="J1258" s="353">
        <v>20230202</v>
      </c>
      <c r="K1258" s="354">
        <v>201988.03</v>
      </c>
      <c r="L1258" s="354">
        <v>56.15</v>
      </c>
      <c r="M1258" s="354">
        <v>3597.29</v>
      </c>
      <c r="N1258" s="354">
        <v>0.69</v>
      </c>
      <c r="O1258" s="354">
        <v>2.68</v>
      </c>
      <c r="P1258" s="354">
        <v>2.69</v>
      </c>
      <c r="Q1258" s="354">
        <v>2.81</v>
      </c>
      <c r="R1258" s="354">
        <v>-4</v>
      </c>
      <c r="S1258" s="354">
        <v>4</v>
      </c>
      <c r="T1258" s="354">
        <v>7.72</v>
      </c>
      <c r="U1258" s="354">
        <v>9.65</v>
      </c>
      <c r="V1258" s="354">
        <v>4.72</v>
      </c>
      <c r="W1258" s="354">
        <v>10.59</v>
      </c>
      <c r="X1258" s="354">
        <v>10.57</v>
      </c>
      <c r="Y1258" s="374">
        <f t="shared" si="42"/>
        <v>1.2436440677966103</v>
      </c>
      <c r="Z1258" s="374">
        <f t="shared" si="43"/>
        <v>-1.8885741265344258E-3</v>
      </c>
      <c r="AA1258" s="354">
        <v>1.97</v>
      </c>
      <c r="AB1258" s="354">
        <v>8.6999999999999993</v>
      </c>
      <c r="AC1258" s="354">
        <v>5.82</v>
      </c>
      <c r="AD1258" s="354">
        <v>5.3</v>
      </c>
      <c r="AE1258" s="354">
        <v>5.31</v>
      </c>
      <c r="AF1258" s="354">
        <v>0.61</v>
      </c>
      <c r="AG1258" s="354">
        <v>100.40045625077302</v>
      </c>
      <c r="AH1258" s="354">
        <v>11.91749007104869</v>
      </c>
      <c r="AI1258" s="354">
        <v>16.571797655530666</v>
      </c>
      <c r="AJ1258" s="354">
        <v>10.022949963582391</v>
      </c>
      <c r="AK1258" s="354">
        <v>3.3164778584933825</v>
      </c>
      <c r="AL1258" s="354">
        <v>4.67</v>
      </c>
      <c r="AM1258" s="354">
        <v>1.06</v>
      </c>
      <c r="AN1258" s="354">
        <v>0.54</v>
      </c>
      <c r="AO1258" s="354">
        <v>0.67336737733101193</v>
      </c>
      <c r="AP1258" s="354">
        <v>2.6706011182889093</v>
      </c>
      <c r="AQ1258" s="354">
        <v>4.0796052011808808</v>
      </c>
      <c r="AR1258" s="354">
        <v>6.7451590753283792</v>
      </c>
      <c r="AS1258" s="354">
        <v>9.8885483804471797</v>
      </c>
      <c r="AT1258" s="354">
        <v>52.88</v>
      </c>
      <c r="AU1258" s="354">
        <v>-7.02</v>
      </c>
      <c r="AV1258" s="354">
        <v>48.83</v>
      </c>
      <c r="AW1258" s="354">
        <v>272657</v>
      </c>
      <c r="AX1258" s="354">
        <v>455107.81</v>
      </c>
      <c r="AY1258" s="374">
        <v>0.44843056778717533</v>
      </c>
      <c r="AZ1258" s="374">
        <v>1.9271678966789667</v>
      </c>
      <c r="BA1258" s="374">
        <v>1.872816294555425</v>
      </c>
      <c r="BB1258" s="374">
        <v>1.9316546762589928</v>
      </c>
      <c r="BC1258" s="374">
        <v>1.872816294555425</v>
      </c>
      <c r="BD1258" s="354">
        <v>19.72</v>
      </c>
      <c r="BE1258" s="374">
        <v>0.18138543895872425</v>
      </c>
      <c r="BF1258" s="374">
        <v>9.9140749683325799E-2</v>
      </c>
      <c r="BG1258" s="354">
        <v>13.88</v>
      </c>
      <c r="BH1258" s="354">
        <v>6.55</v>
      </c>
      <c r="BI1258" s="354">
        <v>8.5</v>
      </c>
      <c r="BJ1258" s="354">
        <v>4.2699999999999996</v>
      </c>
      <c r="BK1258" s="374">
        <v>-0.3951802832786015</v>
      </c>
      <c r="BL1258" s="374">
        <v>-6.5227270238603641E-2</v>
      </c>
      <c r="BM1258" s="354">
        <v>3.56</v>
      </c>
      <c r="BN1258" s="354">
        <v>4.59</v>
      </c>
      <c r="BO1258" s="374">
        <v>0.16614236623616235</v>
      </c>
      <c r="BP1258" s="374">
        <v>0.21683933899288008</v>
      </c>
      <c r="BQ1258" s="374">
        <v>0.18236808521802025</v>
      </c>
      <c r="BR1258" s="354">
        <v>33436</v>
      </c>
      <c r="BS1258" s="354">
        <v>60357</v>
      </c>
      <c r="BT1258" s="354">
        <v>46210</v>
      </c>
      <c r="BU1258" s="354">
        <v>80868</v>
      </c>
      <c r="BV1258" s="354">
        <v>20101</v>
      </c>
      <c r="BW1258" s="354">
        <v>192.72</v>
      </c>
      <c r="BX1258" s="354">
        <v>11.56</v>
      </c>
      <c r="BY1258" s="354">
        <v>9.7100000000000009</v>
      </c>
      <c r="BZ1258" s="354">
        <v>13.895432692307692</v>
      </c>
      <c r="CA1258" s="354">
        <v>27.99</v>
      </c>
      <c r="CB1258" s="354">
        <v>0.5650291065900247</v>
      </c>
      <c r="CC1258" s="354">
        <v>0.49956028445795558</v>
      </c>
      <c r="CD1258" s="354">
        <v>0.39</v>
      </c>
      <c r="CE1258" s="354">
        <v>1.38</v>
      </c>
      <c r="CF1258" s="354">
        <v>1.08</v>
      </c>
      <c r="CG1258" s="354">
        <v>0.53</v>
      </c>
      <c r="CH1258" s="353" t="s">
        <v>100</v>
      </c>
      <c r="CI1258" s="355">
        <v>175326</v>
      </c>
    </row>
    <row r="1259" spans="1:87" ht="13.5" thickBot="1">
      <c r="A1259" s="353" t="s">
        <v>2736</v>
      </c>
      <c r="B1259" s="353" t="s">
        <v>2737</v>
      </c>
      <c r="C1259" s="353" t="s">
        <v>96</v>
      </c>
      <c r="D1259" s="353" t="s">
        <v>123</v>
      </c>
      <c r="E1259" s="353" t="s">
        <v>533</v>
      </c>
      <c r="F1259" s="353" t="s">
        <v>105</v>
      </c>
      <c r="G1259" s="353">
        <v>12</v>
      </c>
      <c r="H1259" s="353">
        <v>202112</v>
      </c>
      <c r="I1259" s="353">
        <v>20221114</v>
      </c>
      <c r="J1259" s="353">
        <v>20230302</v>
      </c>
      <c r="K1259" s="354">
        <v>14449.35</v>
      </c>
      <c r="L1259" s="354">
        <v>28.17</v>
      </c>
      <c r="M1259" s="354">
        <v>512.92999999999995</v>
      </c>
      <c r="N1259" s="354">
        <v>0.82</v>
      </c>
      <c r="O1259" s="354">
        <v>2.0299999999999998</v>
      </c>
      <c r="P1259" s="354"/>
      <c r="Q1259" s="354"/>
      <c r="R1259" s="354">
        <v>7</v>
      </c>
      <c r="S1259" s="354"/>
      <c r="T1259" s="354"/>
      <c r="U1259" s="354">
        <v>6.92</v>
      </c>
      <c r="V1259" s="354"/>
      <c r="W1259" s="354">
        <v>6.68</v>
      </c>
      <c r="X1259" s="354">
        <v>6.88</v>
      </c>
      <c r="Y1259" s="374" t="e">
        <f t="shared" si="42"/>
        <v>#DIV/0!</v>
      </c>
      <c r="Z1259" s="374">
        <f t="shared" si="43"/>
        <v>2.9940119760479167E-2</v>
      </c>
      <c r="AA1259" s="354">
        <v>0.68</v>
      </c>
      <c r="AB1259" s="354">
        <v>11.28</v>
      </c>
      <c r="AC1259" s="354">
        <v>4.07</v>
      </c>
      <c r="AD1259" s="354">
        <v>4.22</v>
      </c>
      <c r="AE1259" s="354">
        <v>4.09</v>
      </c>
      <c r="AF1259" s="354">
        <v>0.37</v>
      </c>
      <c r="AG1259" s="354">
        <v>42270.514020820869</v>
      </c>
      <c r="AH1259" s="354">
        <v>9002.8166694113679</v>
      </c>
      <c r="AI1259" s="354">
        <v>-1648.5178716887872</v>
      </c>
      <c r="AJ1259" s="354">
        <v>-3494.3963580279315</v>
      </c>
      <c r="AK1259" s="354">
        <v>-19.509423011018217</v>
      </c>
      <c r="AL1259" s="354">
        <v>3.37</v>
      </c>
      <c r="AM1259" s="354">
        <v>0.41</v>
      </c>
      <c r="AN1259" s="354">
        <v>0.86</v>
      </c>
      <c r="AO1259" s="354">
        <v>3.9776625785552873</v>
      </c>
      <c r="AP1259" s="354">
        <v>6.6872234548461522</v>
      </c>
      <c r="AQ1259" s="354">
        <v>-101.99333879509037</v>
      </c>
      <c r="AR1259" s="354">
        <v>-48.116419710271408</v>
      </c>
      <c r="AS1259" s="354">
        <v>194578.03209167457</v>
      </c>
      <c r="AT1259" s="354">
        <v>69.400000000000006</v>
      </c>
      <c r="AU1259" s="354">
        <v>1.29</v>
      </c>
      <c r="AV1259" s="354">
        <v>-7.54</v>
      </c>
      <c r="AW1259" s="354">
        <v>14574.32</v>
      </c>
      <c r="AX1259" s="354"/>
      <c r="AY1259" s="374">
        <v>4.7721042598012013E-2</v>
      </c>
      <c r="AZ1259" s="374">
        <v>0.17708073724702345</v>
      </c>
      <c r="BA1259" s="374">
        <v>0</v>
      </c>
      <c r="BB1259" s="374">
        <v>9.8286744815148777E-2</v>
      </c>
      <c r="BC1259" s="374">
        <v>0</v>
      </c>
      <c r="BD1259" s="354">
        <v>9.52</v>
      </c>
      <c r="BE1259" s="374">
        <v>0</v>
      </c>
      <c r="BF1259" s="374">
        <v>6.8587379945473492E-3</v>
      </c>
      <c r="BG1259" s="354">
        <v>3.63</v>
      </c>
      <c r="BH1259" s="354">
        <v>3.52</v>
      </c>
      <c r="BI1259" s="354">
        <v>0.71</v>
      </c>
      <c r="BJ1259" s="354">
        <v>0.71</v>
      </c>
      <c r="BK1259" s="374">
        <v>1.1197200333947095</v>
      </c>
      <c r="BL1259" s="374">
        <v>-4.3668229003080816E-2</v>
      </c>
      <c r="BM1259" s="354">
        <v>2.99</v>
      </c>
      <c r="BN1259" s="354">
        <v>3.51</v>
      </c>
      <c r="BO1259" s="374">
        <v>0</v>
      </c>
      <c r="BP1259" s="374">
        <v>0.27992411981609977</v>
      </c>
      <c r="BQ1259" s="374">
        <v>-123.3461474771596</v>
      </c>
      <c r="BR1259" s="354">
        <v>5025.3</v>
      </c>
      <c r="BS1259" s="354">
        <v>5837.72</v>
      </c>
      <c r="BT1259" s="354">
        <v>4323.05</v>
      </c>
      <c r="BU1259" s="354">
        <v>72134.429999999993</v>
      </c>
      <c r="BV1259" s="354">
        <v>3617.33</v>
      </c>
      <c r="BW1259" s="354">
        <v>32.42</v>
      </c>
      <c r="BX1259" s="354">
        <v>22.61</v>
      </c>
      <c r="BY1259" s="354">
        <v>22.61</v>
      </c>
      <c r="BZ1259" s="354">
        <v>0</v>
      </c>
      <c r="CA1259" s="354">
        <v>62.28</v>
      </c>
      <c r="CB1259" s="354">
        <v>0.92696071467917118</v>
      </c>
      <c r="CC1259" s="354">
        <v>6.6860967064684456</v>
      </c>
      <c r="CD1259" s="354">
        <v>1.65</v>
      </c>
      <c r="CE1259" s="354">
        <v>1.04</v>
      </c>
      <c r="CF1259" s="354">
        <v>1.02</v>
      </c>
      <c r="CG1259" s="354">
        <v>7.0000000000000007E-2</v>
      </c>
      <c r="CH1259" s="353" t="s">
        <v>100</v>
      </c>
      <c r="CI1259" s="355">
        <v>44584.58</v>
      </c>
    </row>
    <row r="1260" spans="1:87" ht="13.5" thickBot="1">
      <c r="A1260" s="353" t="s">
        <v>2738</v>
      </c>
      <c r="B1260" s="353" t="s">
        <v>2739</v>
      </c>
      <c r="C1260" s="353" t="s">
        <v>108</v>
      </c>
      <c r="D1260" s="353" t="s">
        <v>116</v>
      </c>
      <c r="E1260" s="353" t="s">
        <v>403</v>
      </c>
      <c r="F1260" s="353" t="s">
        <v>105</v>
      </c>
      <c r="G1260" s="353">
        <v>12</v>
      </c>
      <c r="H1260" s="353">
        <v>202112</v>
      </c>
      <c r="I1260" s="353">
        <v>20221114</v>
      </c>
      <c r="J1260" s="353">
        <v>20230309</v>
      </c>
      <c r="K1260" s="354">
        <v>4494.34</v>
      </c>
      <c r="L1260" s="354">
        <v>26.86</v>
      </c>
      <c r="M1260" s="354">
        <v>167.32</v>
      </c>
      <c r="N1260" s="354">
        <v>2.12</v>
      </c>
      <c r="O1260" s="354">
        <v>0.08</v>
      </c>
      <c r="P1260" s="354">
        <v>0.09</v>
      </c>
      <c r="Q1260" s="354">
        <v>0.13</v>
      </c>
      <c r="R1260" s="354">
        <v>25</v>
      </c>
      <c r="S1260" s="354">
        <v>0</v>
      </c>
      <c r="T1260" s="354">
        <v>-14.59</v>
      </c>
      <c r="U1260" s="354">
        <v>0.11</v>
      </c>
      <c r="V1260" s="354">
        <v>0.25</v>
      </c>
      <c r="W1260" s="354">
        <v>0.31</v>
      </c>
      <c r="X1260" s="354">
        <v>0.65</v>
      </c>
      <c r="Y1260" s="374">
        <f t="shared" si="42"/>
        <v>0.24</v>
      </c>
      <c r="Z1260" s="374">
        <f t="shared" si="43"/>
        <v>1.096774193548387</v>
      </c>
      <c r="AA1260" s="354"/>
      <c r="AB1260" s="354"/>
      <c r="AC1260" s="354">
        <v>116.78</v>
      </c>
      <c r="AD1260" s="354">
        <v>87.11</v>
      </c>
      <c r="AE1260" s="354">
        <v>41.01</v>
      </c>
      <c r="AF1260" s="354"/>
      <c r="AG1260" s="354">
        <v>2.4813896879840671</v>
      </c>
      <c r="AH1260" s="354">
        <v>0.11651250276609867</v>
      </c>
      <c r="AI1260" s="354">
        <v>6.7360035406063293E-2</v>
      </c>
      <c r="AJ1260" s="354">
        <v>3.1635317548130114E-2</v>
      </c>
      <c r="AK1260" s="354">
        <v>396.67437582128775</v>
      </c>
      <c r="AL1260" s="354">
        <v>104.17</v>
      </c>
      <c r="AM1260" s="354">
        <v>198.25</v>
      </c>
      <c r="AN1260" s="354">
        <v>16.03</v>
      </c>
      <c r="AO1260" s="354">
        <v>11.716050439652561</v>
      </c>
      <c r="AP1260" s="354">
        <v>67.580637860082305</v>
      </c>
      <c r="AQ1260" s="354">
        <v>431.59250985545339</v>
      </c>
      <c r="AR1260" s="354">
        <v>918.97565752658079</v>
      </c>
      <c r="AS1260" s="354">
        <v>9.9154680238990919E-2</v>
      </c>
      <c r="AT1260" s="354">
        <v>0.14000000000000001</v>
      </c>
      <c r="AU1260" s="354"/>
      <c r="AV1260" s="354">
        <v>21.87</v>
      </c>
      <c r="AW1260" s="354">
        <v>213.91</v>
      </c>
      <c r="AX1260" s="354">
        <v>317.58</v>
      </c>
      <c r="AY1260" s="374">
        <v>0.21475860025752344</v>
      </c>
      <c r="AZ1260" s="374">
        <v>-0.93046259551027677</v>
      </c>
      <c r="BA1260" s="374">
        <v>-2.8007296920270416E-2</v>
      </c>
      <c r="BB1260" s="374">
        <v>-0.94353441423186057</v>
      </c>
      <c r="BC1260" s="374">
        <v>-2.8007296920270416E-2</v>
      </c>
      <c r="BD1260" s="354">
        <v>453.46</v>
      </c>
      <c r="BE1260" s="374">
        <v>9.9312542027641962E-2</v>
      </c>
      <c r="BF1260" s="374">
        <v>2.7929961849068295E-2</v>
      </c>
      <c r="BG1260" s="354">
        <v>9.16</v>
      </c>
      <c r="BH1260" s="354"/>
      <c r="BI1260" s="354">
        <v>5.21</v>
      </c>
      <c r="BJ1260" s="354"/>
      <c r="BK1260" s="374">
        <v>-0.53035479632063076</v>
      </c>
      <c r="BL1260" s="374">
        <v>-1.4397060659568016E-2</v>
      </c>
      <c r="BM1260" s="354">
        <v>0</v>
      </c>
      <c r="BN1260" s="354"/>
      <c r="BO1260" s="374">
        <v>0</v>
      </c>
      <c r="BP1260" s="374">
        <v>4.3604978580126753E-3</v>
      </c>
      <c r="BQ1260" s="374">
        <v>1.1839564950647499E-3</v>
      </c>
      <c r="BR1260" s="354">
        <v>18.579999999999998</v>
      </c>
      <c r="BS1260" s="354">
        <v>34.6</v>
      </c>
      <c r="BT1260" s="354">
        <v>43.02</v>
      </c>
      <c r="BU1260" s="354">
        <v>245.05</v>
      </c>
      <c r="BV1260" s="354">
        <v>2.35</v>
      </c>
      <c r="BW1260" s="354">
        <v>-93.05</v>
      </c>
      <c r="BX1260" s="354">
        <v>4.7</v>
      </c>
      <c r="BY1260" s="354">
        <v>8.9600000000000009</v>
      </c>
      <c r="BZ1260" s="354">
        <v>2.783022319795097</v>
      </c>
      <c r="CA1260" s="354">
        <v>92.38</v>
      </c>
      <c r="CB1260" s="354">
        <v>0.95721769719112559</v>
      </c>
      <c r="CC1260" s="354">
        <v>5.4676337448559673</v>
      </c>
      <c r="CD1260" s="354">
        <v>12.13</v>
      </c>
      <c r="CE1260" s="354">
        <v>2.6</v>
      </c>
      <c r="CF1260" s="354">
        <v>1.75</v>
      </c>
      <c r="CG1260" s="354">
        <v>0.32</v>
      </c>
      <c r="CH1260" s="353" t="s">
        <v>100</v>
      </c>
      <c r="CI1260" s="353">
        <v>-7.5</v>
      </c>
    </row>
    <row r="1261" spans="1:87" ht="13.5" thickBot="1">
      <c r="A1261" s="353"/>
      <c r="B1261" s="353" t="s">
        <v>2740</v>
      </c>
      <c r="C1261" s="353" t="s">
        <v>96</v>
      </c>
      <c r="D1261" s="353" t="s">
        <v>123</v>
      </c>
      <c r="E1261" s="353" t="s">
        <v>182</v>
      </c>
      <c r="F1261" s="353" t="s">
        <v>105</v>
      </c>
      <c r="G1261" s="353">
        <v>12</v>
      </c>
      <c r="H1261" s="353">
        <v>202112</v>
      </c>
      <c r="I1261" s="353"/>
      <c r="J1261" s="353"/>
      <c r="K1261" s="354">
        <v>4562.6000000000004</v>
      </c>
      <c r="L1261" s="354">
        <v>47.11</v>
      </c>
      <c r="M1261" s="354">
        <v>96.85</v>
      </c>
      <c r="N1261" s="354">
        <v>0.05</v>
      </c>
      <c r="O1261" s="354"/>
      <c r="P1261" s="354"/>
      <c r="Q1261" s="354"/>
      <c r="R1261" s="354"/>
      <c r="S1261" s="354"/>
      <c r="T1261" s="354"/>
      <c r="U1261" s="354"/>
      <c r="V1261" s="354"/>
      <c r="W1261" s="354"/>
      <c r="X1261" s="354"/>
      <c r="Y1261" s="374" t="e">
        <f t="shared" si="42"/>
        <v>#DIV/0!</v>
      </c>
      <c r="Z1261" s="374" t="e">
        <f t="shared" si="43"/>
        <v>#DIV/0!</v>
      </c>
      <c r="AA1261" s="354"/>
      <c r="AB1261" s="354"/>
      <c r="AC1261" s="354"/>
      <c r="AD1261" s="354"/>
      <c r="AE1261" s="354"/>
      <c r="AF1261" s="354"/>
      <c r="AG1261" s="354">
        <v>0</v>
      </c>
      <c r="AH1261" s="354">
        <v>0</v>
      </c>
      <c r="AI1261" s="354">
        <v>0</v>
      </c>
      <c r="AJ1261" s="354">
        <v>0</v>
      </c>
      <c r="AK1261" s="354">
        <v>0</v>
      </c>
      <c r="AL1261" s="354"/>
      <c r="AM1261" s="354"/>
      <c r="AN1261" s="354"/>
      <c r="AO1261" s="354">
        <v>0</v>
      </c>
      <c r="AP1261" s="354">
        <v>0</v>
      </c>
      <c r="AQ1261" s="354">
        <v>0</v>
      </c>
      <c r="AR1261" s="354">
        <v>0</v>
      </c>
      <c r="AS1261" s="354">
        <v>0</v>
      </c>
      <c r="AT1261" s="354"/>
      <c r="AU1261" s="354"/>
      <c r="AV1261" s="354"/>
      <c r="AW1261" s="354"/>
      <c r="AX1261" s="354"/>
      <c r="AY1261" s="374" t="s">
        <v>160</v>
      </c>
      <c r="AZ1261" s="374" t="s">
        <v>160</v>
      </c>
      <c r="BA1261" s="374" t="s">
        <v>160</v>
      </c>
      <c r="BB1261" s="374" t="s">
        <v>160</v>
      </c>
      <c r="BC1261" s="374" t="s">
        <v>160</v>
      </c>
      <c r="BD1261" s="354"/>
      <c r="BE1261" s="374">
        <v>0</v>
      </c>
      <c r="BF1261" s="374">
        <v>0</v>
      </c>
      <c r="BG1261" s="354"/>
      <c r="BH1261" s="354"/>
      <c r="BI1261" s="354"/>
      <c r="BJ1261" s="354"/>
      <c r="BK1261" s="374">
        <v>0</v>
      </c>
      <c r="BL1261" s="374">
        <v>0</v>
      </c>
      <c r="BM1261" s="354">
        <v>0.77</v>
      </c>
      <c r="BN1261" s="354">
        <v>1.1299999999999999</v>
      </c>
      <c r="BO1261" s="374">
        <v>0</v>
      </c>
      <c r="BP1261" s="374">
        <v>0</v>
      </c>
      <c r="BQ1261" s="374">
        <v>0</v>
      </c>
      <c r="BR1261" s="354"/>
      <c r="BS1261" s="354"/>
      <c r="BT1261" s="354"/>
      <c r="BU1261" s="354"/>
      <c r="BV1261" s="354"/>
      <c r="BW1261" s="354"/>
      <c r="BX1261" s="354"/>
      <c r="BY1261" s="354"/>
      <c r="BZ1261" s="354">
        <v>0</v>
      </c>
      <c r="CA1261" s="354"/>
      <c r="CB1261" s="354">
        <v>0</v>
      </c>
      <c r="CC1261" s="354">
        <v>0</v>
      </c>
      <c r="CD1261" s="354"/>
      <c r="CE1261" s="354"/>
      <c r="CF1261" s="354"/>
      <c r="CG1261" s="354"/>
      <c r="CH1261" s="353"/>
      <c r="CI1261" s="353"/>
    </row>
    <row r="1262" spans="1:87" ht="13.5" thickBot="1">
      <c r="A1262" s="353" t="s">
        <v>2741</v>
      </c>
      <c r="B1262" s="353" t="s">
        <v>2742</v>
      </c>
      <c r="C1262" s="353" t="s">
        <v>96</v>
      </c>
      <c r="D1262" s="353" t="s">
        <v>97</v>
      </c>
      <c r="E1262" s="353" t="s">
        <v>277</v>
      </c>
      <c r="F1262" s="353" t="s">
        <v>105</v>
      </c>
      <c r="G1262" s="353">
        <v>12</v>
      </c>
      <c r="H1262" s="353">
        <v>202112</v>
      </c>
      <c r="I1262" s="353">
        <v>20221027</v>
      </c>
      <c r="J1262" s="353">
        <v>20230215</v>
      </c>
      <c r="K1262" s="354">
        <v>45955.65</v>
      </c>
      <c r="L1262" s="354">
        <v>36.39</v>
      </c>
      <c r="M1262" s="354">
        <v>1262.8599999999999</v>
      </c>
      <c r="N1262" s="354">
        <v>1.91</v>
      </c>
      <c r="O1262" s="354">
        <v>-7.0000000000000007E-2</v>
      </c>
      <c r="P1262" s="354">
        <v>0</v>
      </c>
      <c r="Q1262" s="354">
        <v>0</v>
      </c>
      <c r="R1262" s="354">
        <v>71</v>
      </c>
      <c r="S1262" s="354">
        <v>-200</v>
      </c>
      <c r="T1262" s="354">
        <v>-50.33</v>
      </c>
      <c r="U1262" s="354">
        <v>-0.28999999999999998</v>
      </c>
      <c r="V1262" s="354">
        <v>0.64</v>
      </c>
      <c r="W1262" s="354">
        <v>-0.04</v>
      </c>
      <c r="X1262" s="354">
        <v>0.05</v>
      </c>
      <c r="Y1262" s="374">
        <f t="shared" si="42"/>
        <v>-1.0625</v>
      </c>
      <c r="Z1262" s="374">
        <f t="shared" si="43"/>
        <v>-2.25</v>
      </c>
      <c r="AA1262" s="354"/>
      <c r="AB1262" s="354">
        <v>13.3</v>
      </c>
      <c r="AC1262" s="354">
        <v>343.3</v>
      </c>
      <c r="AD1262" s="354"/>
      <c r="AE1262" s="354">
        <v>796.03</v>
      </c>
      <c r="AF1262" s="354"/>
      <c r="AG1262" s="354">
        <v>4.1317203192242218</v>
      </c>
      <c r="AH1262" s="354">
        <v>-2.5271555459068842</v>
      </c>
      <c r="AI1262" s="354">
        <v>-0.10349171996051069</v>
      </c>
      <c r="AJ1262" s="354">
        <v>-0.15734995327720075</v>
      </c>
      <c r="AK1262" s="354">
        <v>-348.72355019098006</v>
      </c>
      <c r="AL1262" s="354">
        <v>94.73</v>
      </c>
      <c r="AM1262" s="354">
        <v>5.29</v>
      </c>
      <c r="AN1262" s="354">
        <v>8.76</v>
      </c>
      <c r="AO1262" s="354">
        <v>8.7197272033914786</v>
      </c>
      <c r="AP1262" s="354">
        <v>-13.393614529479953</v>
      </c>
      <c r="AQ1262" s="354">
        <v>-348.11938653731687</v>
      </c>
      <c r="AR1262" s="354">
        <v>-228.96399594651157</v>
      </c>
      <c r="AS1262" s="354">
        <v>3.8926530675387729</v>
      </c>
      <c r="AT1262" s="354">
        <v>6.88</v>
      </c>
      <c r="AU1262" s="354">
        <v>59.49</v>
      </c>
      <c r="AV1262" s="354">
        <v>57.43</v>
      </c>
      <c r="AW1262" s="354">
        <v>4611.8599999999997</v>
      </c>
      <c r="AX1262" s="354">
        <v>5507.05</v>
      </c>
      <c r="AY1262" s="374">
        <v>0.57428577182862139</v>
      </c>
      <c r="AZ1262" s="374">
        <v>8.1223064139038339</v>
      </c>
      <c r="BA1262" s="374">
        <v>1.9798564662296321</v>
      </c>
      <c r="BB1262" s="374">
        <v>8.4193576566218731</v>
      </c>
      <c r="BC1262" s="374">
        <v>1.9798564662296321</v>
      </c>
      <c r="BD1262" s="354">
        <v>-3.82</v>
      </c>
      <c r="BE1262" s="374">
        <v>-6.0122562842879985E-2</v>
      </c>
      <c r="BF1262" s="374">
        <v>-0.2972476355264867</v>
      </c>
      <c r="BG1262" s="354">
        <v>-3.41</v>
      </c>
      <c r="BH1262" s="354">
        <v>-0.54</v>
      </c>
      <c r="BI1262" s="354">
        <v>-3.1</v>
      </c>
      <c r="BJ1262" s="354">
        <v>-0.46</v>
      </c>
      <c r="BK1262" s="374">
        <v>0.52041103710751668</v>
      </c>
      <c r="BL1262" s="374">
        <v>-1.3035304704942506E-2</v>
      </c>
      <c r="BM1262" s="354">
        <v>0</v>
      </c>
      <c r="BN1262" s="354">
        <v>0</v>
      </c>
      <c r="BO1262" s="374">
        <v>0</v>
      </c>
      <c r="BP1262" s="374">
        <v>-7.0023705899331781E-2</v>
      </c>
      <c r="BQ1262" s="374">
        <v>-4.3599322049653845E-3</v>
      </c>
      <c r="BR1262" s="354">
        <v>3144.08</v>
      </c>
      <c r="BS1262" s="354">
        <v>3210.39</v>
      </c>
      <c r="BT1262" s="354">
        <v>483.65</v>
      </c>
      <c r="BU1262" s="354">
        <v>1157.74</v>
      </c>
      <c r="BV1262" s="354">
        <v>2914.66</v>
      </c>
      <c r="BW1262" s="354">
        <v>812.23</v>
      </c>
      <c r="BX1262" s="354">
        <v>-61.17</v>
      </c>
      <c r="BY1262" s="354">
        <v>-6.97</v>
      </c>
      <c r="BZ1262" s="354">
        <v>1021.6930693069309</v>
      </c>
      <c r="CA1262" s="354">
        <v>12.85</v>
      </c>
      <c r="CB1262" s="354">
        <v>0.22406615559632737</v>
      </c>
      <c r="CC1262" s="354">
        <v>2.3244712598100056E-2</v>
      </c>
      <c r="CD1262" s="354">
        <v>0.15</v>
      </c>
      <c r="CE1262" s="354">
        <v>6.64</v>
      </c>
      <c r="CF1262" s="354">
        <v>12.15</v>
      </c>
      <c r="CG1262" s="354">
        <v>11.2</v>
      </c>
      <c r="CH1262" s="353" t="s">
        <v>100</v>
      </c>
      <c r="CI1262" s="355">
        <v>11133.34</v>
      </c>
    </row>
    <row r="1263" spans="1:87" ht="13.5" thickBot="1">
      <c r="A1263" s="353"/>
      <c r="B1263" s="353" t="s">
        <v>2743</v>
      </c>
      <c r="C1263" s="353" t="s">
        <v>108</v>
      </c>
      <c r="D1263" s="353" t="s">
        <v>123</v>
      </c>
      <c r="E1263" s="353" t="s">
        <v>182</v>
      </c>
      <c r="F1263" s="353" t="s">
        <v>105</v>
      </c>
      <c r="G1263" s="353">
        <v>12</v>
      </c>
      <c r="H1263" s="353">
        <v>202112</v>
      </c>
      <c r="I1263" s="353"/>
      <c r="J1263" s="353"/>
      <c r="K1263" s="354">
        <v>19554.57</v>
      </c>
      <c r="L1263" s="354">
        <v>109.74</v>
      </c>
      <c r="M1263" s="354">
        <v>178.19</v>
      </c>
      <c r="N1263" s="354">
        <v>0</v>
      </c>
      <c r="O1263" s="354"/>
      <c r="P1263" s="354"/>
      <c r="Q1263" s="354"/>
      <c r="R1263" s="354"/>
      <c r="S1263" s="354"/>
      <c r="T1263" s="354"/>
      <c r="U1263" s="354"/>
      <c r="V1263" s="354"/>
      <c r="W1263" s="354"/>
      <c r="X1263" s="354"/>
      <c r="Y1263" s="374" t="e">
        <f t="shared" si="42"/>
        <v>#DIV/0!</v>
      </c>
      <c r="Z1263" s="374" t="e">
        <f t="shared" si="43"/>
        <v>#DIV/0!</v>
      </c>
      <c r="AA1263" s="354"/>
      <c r="AB1263" s="354"/>
      <c r="AC1263" s="354"/>
      <c r="AD1263" s="354"/>
      <c r="AE1263" s="354"/>
      <c r="AF1263" s="354"/>
      <c r="AG1263" s="354">
        <v>0</v>
      </c>
      <c r="AH1263" s="354">
        <v>0</v>
      </c>
      <c r="AI1263" s="354">
        <v>0</v>
      </c>
      <c r="AJ1263" s="354">
        <v>0</v>
      </c>
      <c r="AK1263" s="354">
        <v>0</v>
      </c>
      <c r="AL1263" s="354"/>
      <c r="AM1263" s="354"/>
      <c r="AN1263" s="354"/>
      <c r="AO1263" s="354">
        <v>0</v>
      </c>
      <c r="AP1263" s="354">
        <v>0</v>
      </c>
      <c r="AQ1263" s="354">
        <v>0</v>
      </c>
      <c r="AR1263" s="354">
        <v>0</v>
      </c>
      <c r="AS1263" s="354">
        <v>0</v>
      </c>
      <c r="AT1263" s="354"/>
      <c r="AU1263" s="354"/>
      <c r="AV1263" s="354"/>
      <c r="AW1263" s="354"/>
      <c r="AX1263" s="354"/>
      <c r="AY1263" s="374" t="s">
        <v>160</v>
      </c>
      <c r="AZ1263" s="374" t="s">
        <v>160</v>
      </c>
      <c r="BA1263" s="374" t="s">
        <v>160</v>
      </c>
      <c r="BB1263" s="374" t="s">
        <v>160</v>
      </c>
      <c r="BC1263" s="374" t="s">
        <v>160</v>
      </c>
      <c r="BD1263" s="354"/>
      <c r="BE1263" s="374">
        <v>0</v>
      </c>
      <c r="BF1263" s="374">
        <v>0</v>
      </c>
      <c r="BG1263" s="354"/>
      <c r="BH1263" s="354"/>
      <c r="BI1263" s="354"/>
      <c r="BJ1263" s="354"/>
      <c r="BK1263" s="374">
        <v>0</v>
      </c>
      <c r="BL1263" s="374">
        <v>0</v>
      </c>
      <c r="BM1263" s="354">
        <v>1.39</v>
      </c>
      <c r="BN1263" s="354">
        <v>1.03</v>
      </c>
      <c r="BO1263" s="374">
        <v>0</v>
      </c>
      <c r="BP1263" s="374">
        <v>0</v>
      </c>
      <c r="BQ1263" s="374">
        <v>0</v>
      </c>
      <c r="BR1263" s="354"/>
      <c r="BS1263" s="354"/>
      <c r="BT1263" s="354"/>
      <c r="BU1263" s="354"/>
      <c r="BV1263" s="354"/>
      <c r="BW1263" s="354"/>
      <c r="BX1263" s="354"/>
      <c r="BY1263" s="354"/>
      <c r="BZ1263" s="354">
        <v>0</v>
      </c>
      <c r="CA1263" s="354"/>
      <c r="CB1263" s="354">
        <v>0</v>
      </c>
      <c r="CC1263" s="354">
        <v>0</v>
      </c>
      <c r="CD1263" s="354"/>
      <c r="CE1263" s="354"/>
      <c r="CF1263" s="354"/>
      <c r="CG1263" s="354"/>
      <c r="CH1263" s="353"/>
      <c r="CI1263" s="353"/>
    </row>
    <row r="1264" spans="1:87" ht="13.5" thickBot="1">
      <c r="A1264" s="353" t="s">
        <v>2744</v>
      </c>
      <c r="B1264" s="353" t="s">
        <v>2745</v>
      </c>
      <c r="C1264" s="353" t="s">
        <v>96</v>
      </c>
      <c r="D1264" s="353" t="s">
        <v>112</v>
      </c>
      <c r="E1264" s="353" t="s">
        <v>2309</v>
      </c>
      <c r="F1264" s="353" t="s">
        <v>99</v>
      </c>
      <c r="G1264" s="353">
        <v>12</v>
      </c>
      <c r="H1264" s="353">
        <v>202112</v>
      </c>
      <c r="I1264" s="353">
        <v>20221025</v>
      </c>
      <c r="J1264" s="353">
        <v>20230126</v>
      </c>
      <c r="K1264" s="354">
        <v>63280.23</v>
      </c>
      <c r="L1264" s="354">
        <v>244.19</v>
      </c>
      <c r="M1264" s="354">
        <v>259.14</v>
      </c>
      <c r="N1264" s="354">
        <v>1.08</v>
      </c>
      <c r="O1264" s="354">
        <v>2.6</v>
      </c>
      <c r="P1264" s="354">
        <v>1.85</v>
      </c>
      <c r="Q1264" s="354">
        <v>2.09</v>
      </c>
      <c r="R1264" s="354">
        <v>9</v>
      </c>
      <c r="S1264" s="354">
        <v>-14</v>
      </c>
      <c r="T1264" s="354">
        <v>-0.39</v>
      </c>
      <c r="U1264" s="354">
        <v>8.19</v>
      </c>
      <c r="V1264" s="354">
        <v>8.16</v>
      </c>
      <c r="W1264" s="354">
        <v>8.7100000000000009</v>
      </c>
      <c r="X1264" s="354">
        <v>10.36</v>
      </c>
      <c r="Y1264" s="374">
        <f t="shared" si="42"/>
        <v>6.7401960784313708E-2</v>
      </c>
      <c r="Z1264" s="374">
        <f t="shared" si="43"/>
        <v>0.18943742824339815</v>
      </c>
      <c r="AA1264" s="354">
        <v>11.15</v>
      </c>
      <c r="AB1264" s="354">
        <v>12.81</v>
      </c>
      <c r="AC1264" s="354">
        <v>29.82</v>
      </c>
      <c r="AD1264" s="354">
        <v>28.04</v>
      </c>
      <c r="AE1264" s="354">
        <v>23.56</v>
      </c>
      <c r="AF1264" s="354">
        <v>2.19</v>
      </c>
      <c r="AG1264" s="354">
        <v>84.13077221575476</v>
      </c>
      <c r="AH1264" s="354">
        <v>7.519596429957315</v>
      </c>
      <c r="AI1264" s="354">
        <v>5.7151726814124952</v>
      </c>
      <c r="AJ1264" s="354">
        <v>3.6406674427629024</v>
      </c>
      <c r="AK1264" s="354">
        <v>42.075719038565992</v>
      </c>
      <c r="AL1264" s="354">
        <v>23.23</v>
      </c>
      <c r="AM1264" s="354">
        <v>24.36</v>
      </c>
      <c r="AN1264" s="354">
        <v>2.92</v>
      </c>
      <c r="AO1264" s="354">
        <v>3.4552988630336015</v>
      </c>
      <c r="AP1264" s="354">
        <v>22.518594102263503</v>
      </c>
      <c r="AQ1264" s="354">
        <v>50.864073193916347</v>
      </c>
      <c r="AR1264" s="354">
        <v>79.847161586015773</v>
      </c>
      <c r="AS1264" s="354">
        <v>0.50640279394644938</v>
      </c>
      <c r="AT1264" s="354">
        <v>10.02</v>
      </c>
      <c r="AU1264" s="354">
        <v>5.65</v>
      </c>
      <c r="AV1264" s="354">
        <v>8.6199999999999992</v>
      </c>
      <c r="AW1264" s="354">
        <v>19944.599999999999</v>
      </c>
      <c r="AX1264" s="354">
        <v>22157.24</v>
      </c>
      <c r="AY1264" s="374">
        <v>8.6206614855922931E-2</v>
      </c>
      <c r="AZ1264" s="374">
        <v>-8.1757289204097708E-2</v>
      </c>
      <c r="BA1264" s="374">
        <v>-6.6393385186742343E-2</v>
      </c>
      <c r="BB1264" s="374">
        <v>-5.1224902059015733E-2</v>
      </c>
      <c r="BC1264" s="374">
        <v>-6.6393385186742343E-2</v>
      </c>
      <c r="BD1264" s="354">
        <v>90.5</v>
      </c>
      <c r="BE1264" s="374">
        <v>0.17091233327966909</v>
      </c>
      <c r="BF1264" s="374">
        <v>0.10596308954203693</v>
      </c>
      <c r="BG1264" s="354">
        <v>19.149999999999999</v>
      </c>
      <c r="BH1264" s="354">
        <v>16.809999999999999</v>
      </c>
      <c r="BI1264" s="354">
        <v>9.91</v>
      </c>
      <c r="BJ1264" s="354">
        <v>9.66</v>
      </c>
      <c r="BK1264" s="374">
        <v>-0.36298207495926127</v>
      </c>
      <c r="BL1264" s="374">
        <v>-2.4658102903530824E-2</v>
      </c>
      <c r="BM1264" s="354">
        <v>0.98</v>
      </c>
      <c r="BN1264" s="354">
        <v>0.87</v>
      </c>
      <c r="BO1264" s="374">
        <v>0.31916606460935076</v>
      </c>
      <c r="BP1264" s="374">
        <v>3.1270413897606E-2</v>
      </c>
      <c r="BQ1264" s="374">
        <v>1.5139798905322504E-2</v>
      </c>
      <c r="BR1264" s="354">
        <v>2583.3000000000002</v>
      </c>
      <c r="BS1264" s="354">
        <v>3162.3</v>
      </c>
      <c r="BT1264" s="354">
        <v>2755.91</v>
      </c>
      <c r="BU1264" s="354">
        <v>8590.9</v>
      </c>
      <c r="BV1264" s="354">
        <v>1864.4</v>
      </c>
      <c r="BW1264" s="354">
        <v>-8.18</v>
      </c>
      <c r="BX1264" s="354">
        <v>8.94</v>
      </c>
      <c r="BY1264" s="354">
        <v>9.91</v>
      </c>
      <c r="BZ1264" s="354">
        <v>7.5127925966249318</v>
      </c>
      <c r="CA1264" s="354">
        <v>78.680000000000007</v>
      </c>
      <c r="CB1264" s="354">
        <v>0.8832229005025668</v>
      </c>
      <c r="CC1264" s="354">
        <v>3.7017765353052576</v>
      </c>
      <c r="CD1264" s="354">
        <v>3.69</v>
      </c>
      <c r="CE1264" s="354">
        <v>1</v>
      </c>
      <c r="CF1264" s="354">
        <v>0.55000000000000004</v>
      </c>
      <c r="CG1264" s="354">
        <v>0.14000000000000001</v>
      </c>
      <c r="CH1264" s="353" t="s">
        <v>100</v>
      </c>
      <c r="CI1264" s="355">
        <v>2437.1999999999998</v>
      </c>
    </row>
    <row r="1265" spans="1:87" ht="13.5" thickBot="1">
      <c r="A1265" s="353"/>
      <c r="B1265" s="353" t="s">
        <v>2746</v>
      </c>
      <c r="C1265" s="353" t="s">
        <v>108</v>
      </c>
      <c r="D1265" s="353" t="s">
        <v>123</v>
      </c>
      <c r="E1265" s="353" t="s">
        <v>182</v>
      </c>
      <c r="F1265" s="353" t="s">
        <v>105</v>
      </c>
      <c r="G1265" s="353">
        <v>12</v>
      </c>
      <c r="H1265" s="353">
        <v>202112</v>
      </c>
      <c r="I1265" s="353"/>
      <c r="J1265" s="353"/>
      <c r="K1265" s="354">
        <v>27496.3</v>
      </c>
      <c r="L1265" s="354">
        <v>81.349999999999994</v>
      </c>
      <c r="M1265" s="354">
        <v>338</v>
      </c>
      <c r="N1265" s="354">
        <v>0</v>
      </c>
      <c r="O1265" s="354"/>
      <c r="P1265" s="354"/>
      <c r="Q1265" s="354"/>
      <c r="R1265" s="354"/>
      <c r="S1265" s="354"/>
      <c r="T1265" s="354"/>
      <c r="U1265" s="354"/>
      <c r="V1265" s="354"/>
      <c r="W1265" s="354"/>
      <c r="X1265" s="354"/>
      <c r="Y1265" s="374" t="e">
        <f t="shared" si="42"/>
        <v>#DIV/0!</v>
      </c>
      <c r="Z1265" s="374" t="e">
        <f t="shared" si="43"/>
        <v>#DIV/0!</v>
      </c>
      <c r="AA1265" s="354"/>
      <c r="AB1265" s="354"/>
      <c r="AC1265" s="354"/>
      <c r="AD1265" s="354"/>
      <c r="AE1265" s="354"/>
      <c r="AF1265" s="354"/>
      <c r="AG1265" s="354">
        <v>0</v>
      </c>
      <c r="AH1265" s="354">
        <v>0</v>
      </c>
      <c r="AI1265" s="354">
        <v>0</v>
      </c>
      <c r="AJ1265" s="354">
        <v>0</v>
      </c>
      <c r="AK1265" s="354">
        <v>0</v>
      </c>
      <c r="AL1265" s="354"/>
      <c r="AM1265" s="354"/>
      <c r="AN1265" s="354"/>
      <c r="AO1265" s="354">
        <v>0</v>
      </c>
      <c r="AP1265" s="354">
        <v>0</v>
      </c>
      <c r="AQ1265" s="354">
        <v>0</v>
      </c>
      <c r="AR1265" s="354">
        <v>0</v>
      </c>
      <c r="AS1265" s="354">
        <v>0</v>
      </c>
      <c r="AT1265" s="354"/>
      <c r="AU1265" s="354"/>
      <c r="AV1265" s="354"/>
      <c r="AW1265" s="354"/>
      <c r="AX1265" s="354"/>
      <c r="AY1265" s="374" t="s">
        <v>160</v>
      </c>
      <c r="AZ1265" s="374" t="s">
        <v>160</v>
      </c>
      <c r="BA1265" s="374" t="s">
        <v>160</v>
      </c>
      <c r="BB1265" s="374" t="s">
        <v>160</v>
      </c>
      <c r="BC1265" s="374" t="s">
        <v>160</v>
      </c>
      <c r="BD1265" s="354"/>
      <c r="BE1265" s="374">
        <v>0</v>
      </c>
      <c r="BF1265" s="374">
        <v>0</v>
      </c>
      <c r="BG1265" s="354"/>
      <c r="BH1265" s="354"/>
      <c r="BI1265" s="354"/>
      <c r="BJ1265" s="354"/>
      <c r="BK1265" s="374">
        <v>0</v>
      </c>
      <c r="BL1265" s="374">
        <v>0</v>
      </c>
      <c r="BM1265" s="354">
        <v>1.32</v>
      </c>
      <c r="BN1265" s="354">
        <v>1.17</v>
      </c>
      <c r="BO1265" s="374">
        <v>0</v>
      </c>
      <c r="BP1265" s="374">
        <v>0</v>
      </c>
      <c r="BQ1265" s="374">
        <v>0</v>
      </c>
      <c r="BR1265" s="354"/>
      <c r="BS1265" s="354"/>
      <c r="BT1265" s="354"/>
      <c r="BU1265" s="354"/>
      <c r="BV1265" s="354"/>
      <c r="BW1265" s="354"/>
      <c r="BX1265" s="354"/>
      <c r="BY1265" s="354"/>
      <c r="BZ1265" s="354">
        <v>0</v>
      </c>
      <c r="CA1265" s="354"/>
      <c r="CB1265" s="354">
        <v>0</v>
      </c>
      <c r="CC1265" s="354">
        <v>0</v>
      </c>
      <c r="CD1265" s="354"/>
      <c r="CE1265" s="354"/>
      <c r="CF1265" s="354"/>
      <c r="CG1265" s="354"/>
      <c r="CH1265" s="353"/>
      <c r="CI1265" s="353"/>
    </row>
    <row r="1266" spans="1:87" ht="13.5" thickBot="1">
      <c r="A1266" s="353" t="s">
        <v>2747</v>
      </c>
      <c r="B1266" s="353" t="s">
        <v>2748</v>
      </c>
      <c r="C1266" s="353" t="s">
        <v>96</v>
      </c>
      <c r="D1266" s="353" t="s">
        <v>197</v>
      </c>
      <c r="E1266" s="353" t="s">
        <v>878</v>
      </c>
      <c r="F1266" s="353" t="s">
        <v>105</v>
      </c>
      <c r="G1266" s="353">
        <v>12</v>
      </c>
      <c r="H1266" s="353">
        <v>202112</v>
      </c>
      <c r="I1266" s="353">
        <v>20220815</v>
      </c>
      <c r="J1266" s="353">
        <v>20221221</v>
      </c>
      <c r="K1266" s="354">
        <v>3690.81</v>
      </c>
      <c r="L1266" s="354">
        <v>2.66</v>
      </c>
      <c r="M1266" s="354">
        <v>1387.52</v>
      </c>
      <c r="N1266" s="354">
        <v>1.78</v>
      </c>
      <c r="O1266" s="354">
        <v>0.13</v>
      </c>
      <c r="P1266" s="354">
        <v>0.14000000000000001</v>
      </c>
      <c r="Q1266" s="354"/>
      <c r="R1266" s="354">
        <v>-54</v>
      </c>
      <c r="S1266" s="354">
        <v>-75</v>
      </c>
      <c r="T1266" s="354">
        <v>-54.99</v>
      </c>
      <c r="U1266" s="354">
        <v>0.53</v>
      </c>
      <c r="V1266" s="354">
        <v>2.11</v>
      </c>
      <c r="W1266" s="354">
        <v>0.56000000000000005</v>
      </c>
      <c r="X1266" s="354">
        <v>0.56000000000000005</v>
      </c>
      <c r="Y1266" s="374">
        <f t="shared" si="42"/>
        <v>-0.73459715639810419</v>
      </c>
      <c r="Z1266" s="374">
        <f t="shared" si="43"/>
        <v>0</v>
      </c>
      <c r="AA1266" s="354">
        <v>45.32</v>
      </c>
      <c r="AB1266" s="354">
        <v>3.21</v>
      </c>
      <c r="AC1266" s="354">
        <v>5.0199999999999996</v>
      </c>
      <c r="AD1266" s="354">
        <v>4.71</v>
      </c>
      <c r="AE1266" s="354">
        <v>4.71</v>
      </c>
      <c r="AF1266" s="354">
        <v>1.47</v>
      </c>
      <c r="AG1266" s="354">
        <v>32.87384001435796</v>
      </c>
      <c r="AH1266" s="354">
        <v>2.0378314056167963</v>
      </c>
      <c r="AI1266" s="354">
        <v>4.2026930217616547</v>
      </c>
      <c r="AJ1266" s="354">
        <v>2.3804964052322082</v>
      </c>
      <c r="AK1266" s="354">
        <v>3.5222653482778017</v>
      </c>
      <c r="AL1266" s="354">
        <v>1.26</v>
      </c>
      <c r="AM1266" s="354">
        <v>0.81</v>
      </c>
      <c r="AN1266" s="354">
        <v>0.44</v>
      </c>
      <c r="AO1266" s="354">
        <v>0.61998598516367076</v>
      </c>
      <c r="AP1266" s="354">
        <v>2.6042489128706672</v>
      </c>
      <c r="AQ1266" s="354">
        <v>4.8495857256001349</v>
      </c>
      <c r="AR1266" s="354">
        <v>8.5617941042118471</v>
      </c>
      <c r="AS1266" s="354">
        <v>11.912419481575212</v>
      </c>
      <c r="AT1266" s="354">
        <v>3.27</v>
      </c>
      <c r="AU1266" s="354">
        <v>8.85</v>
      </c>
      <c r="AV1266" s="354">
        <v>52.15</v>
      </c>
      <c r="AW1266" s="354">
        <v>8880.35</v>
      </c>
      <c r="AX1266" s="354">
        <v>8597.1200000000008</v>
      </c>
      <c r="AY1266" s="374">
        <v>0.5936670811155661</v>
      </c>
      <c r="AZ1266" s="374">
        <v>2.2308051956951158</v>
      </c>
      <c r="BA1266" s="374">
        <v>1.4669059269711242</v>
      </c>
      <c r="BB1266" s="374">
        <v>2.2396135687421341</v>
      </c>
      <c r="BC1266" s="374">
        <v>1.4669059269711242</v>
      </c>
      <c r="BD1266" s="354">
        <v>11.7</v>
      </c>
      <c r="BE1266" s="374">
        <v>0.1529324082119381</v>
      </c>
      <c r="BF1266" s="374">
        <v>3.2700972340957382E-2</v>
      </c>
      <c r="BG1266" s="354">
        <v>5.31</v>
      </c>
      <c r="BH1266" s="354">
        <v>11.9</v>
      </c>
      <c r="BI1266" s="354">
        <v>3.58</v>
      </c>
      <c r="BJ1266" s="354">
        <v>8.1300000000000008</v>
      </c>
      <c r="BK1266" s="374">
        <v>-0.47033786540720302</v>
      </c>
      <c r="BL1266" s="374">
        <v>-6.0129442254199347E-2</v>
      </c>
      <c r="BM1266" s="354">
        <v>13.93</v>
      </c>
      <c r="BN1266" s="354">
        <v>4.18</v>
      </c>
      <c r="BO1266" s="374">
        <v>1.014755192358076</v>
      </c>
      <c r="BP1266" s="374">
        <v>0.13766340644577424</v>
      </c>
      <c r="BQ1266" s="374">
        <v>0.90858641421076636</v>
      </c>
      <c r="BR1266" s="354">
        <v>4022.33</v>
      </c>
      <c r="BS1266" s="354">
        <v>4433.37</v>
      </c>
      <c r="BT1266" s="354">
        <v>2930.94</v>
      </c>
      <c r="BU1266" s="354">
        <v>5006.93</v>
      </c>
      <c r="BV1266" s="354">
        <v>2271.52</v>
      </c>
      <c r="BW1266" s="354">
        <v>208.59</v>
      </c>
      <c r="BX1266" s="354">
        <v>6.49</v>
      </c>
      <c r="BY1266" s="354">
        <v>6.49</v>
      </c>
      <c r="BZ1266" s="354">
        <v>3.6055419766819732</v>
      </c>
      <c r="CA1266" s="354">
        <v>57.51</v>
      </c>
      <c r="CB1266" s="354">
        <v>0.71211308195842471</v>
      </c>
      <c r="CC1266" s="354">
        <v>2.2694751041842314</v>
      </c>
      <c r="CD1266" s="354">
        <v>1.35</v>
      </c>
      <c r="CE1266" s="354">
        <v>1.45</v>
      </c>
      <c r="CF1266" s="354">
        <v>0.98</v>
      </c>
      <c r="CG1266" s="354">
        <v>0.81</v>
      </c>
      <c r="CH1266" s="353" t="s">
        <v>100</v>
      </c>
      <c r="CI1266" s="355">
        <v>4331.2700000000004</v>
      </c>
    </row>
    <row r="1267" spans="1:87" ht="13.5" thickBot="1">
      <c r="A1267" s="353" t="s">
        <v>2749</v>
      </c>
      <c r="B1267" s="353" t="s">
        <v>2750</v>
      </c>
      <c r="C1267" s="353" t="s">
        <v>96</v>
      </c>
      <c r="D1267" s="353" t="s">
        <v>147</v>
      </c>
      <c r="E1267" s="353" t="s">
        <v>2751</v>
      </c>
      <c r="F1267" s="353" t="s">
        <v>105</v>
      </c>
      <c r="G1267" s="353">
        <v>1</v>
      </c>
      <c r="H1267" s="353">
        <v>202201</v>
      </c>
      <c r="I1267" s="353">
        <v>20221206</v>
      </c>
      <c r="J1267" s="353">
        <v>20230316</v>
      </c>
      <c r="K1267" s="354">
        <v>3030.66</v>
      </c>
      <c r="L1267" s="354">
        <v>66.7</v>
      </c>
      <c r="M1267" s="354">
        <v>45.44</v>
      </c>
      <c r="N1267" s="354">
        <v>2.1800000000000002</v>
      </c>
      <c r="O1267" s="354">
        <v>0.3</v>
      </c>
      <c r="P1267" s="354">
        <v>5.34</v>
      </c>
      <c r="Q1267" s="354">
        <v>2.8</v>
      </c>
      <c r="R1267" s="354">
        <v>147</v>
      </c>
      <c r="S1267" s="354">
        <v>6</v>
      </c>
      <c r="T1267" s="354">
        <v>44.78</v>
      </c>
      <c r="U1267" s="354">
        <v>11.29</v>
      </c>
      <c r="V1267" s="354">
        <v>12.15</v>
      </c>
      <c r="W1267" s="354">
        <v>11.86</v>
      </c>
      <c r="X1267" s="354">
        <v>11.09</v>
      </c>
      <c r="Y1267" s="374">
        <f t="shared" si="42"/>
        <v>-2.3868312757201693E-2</v>
      </c>
      <c r="Z1267" s="374">
        <f t="shared" si="43"/>
        <v>-6.4924114671163546E-2</v>
      </c>
      <c r="AA1267" s="354">
        <v>21.95</v>
      </c>
      <c r="AB1267" s="354">
        <v>8</v>
      </c>
      <c r="AC1267" s="354">
        <v>5.91</v>
      </c>
      <c r="AD1267" s="354">
        <v>5.62</v>
      </c>
      <c r="AE1267" s="354">
        <v>6.02</v>
      </c>
      <c r="AF1267" s="354">
        <v>0.7</v>
      </c>
      <c r="AG1267" s="354">
        <v>173.2581344902386</v>
      </c>
      <c r="AH1267" s="354">
        <v>8.973969631236443</v>
      </c>
      <c r="AI1267" s="354">
        <v>13.403470715835139</v>
      </c>
      <c r="AJ1267" s="354">
        <v>9.6420824295010839</v>
      </c>
      <c r="AK1267" s="354">
        <v>4.8823175271079462</v>
      </c>
      <c r="AL1267" s="354">
        <v>3.56</v>
      </c>
      <c r="AM1267" s="354">
        <v>2.25</v>
      </c>
      <c r="AN1267" s="354">
        <v>0.38</v>
      </c>
      <c r="AO1267" s="354">
        <v>0.503290765224359</v>
      </c>
      <c r="AP1267" s="354">
        <v>6.063173453996983</v>
      </c>
      <c r="AQ1267" s="354">
        <v>6.5057193720666771</v>
      </c>
      <c r="AR1267" s="354">
        <v>9.0436085489313847</v>
      </c>
      <c r="AS1267" s="354">
        <v>7.0997830802603037</v>
      </c>
      <c r="AT1267" s="354">
        <v>29.89</v>
      </c>
      <c r="AU1267" s="354">
        <v>4.83</v>
      </c>
      <c r="AV1267" s="354">
        <v>49.73</v>
      </c>
      <c r="AW1267" s="354">
        <v>7826</v>
      </c>
      <c r="AX1267" s="354">
        <v>7748.85</v>
      </c>
      <c r="AY1267" s="374">
        <v>-0.14831109155790195</v>
      </c>
      <c r="AZ1267" s="374">
        <v>-1.1440758293838862</v>
      </c>
      <c r="BA1267" s="374">
        <v>-1.3644977890082122</v>
      </c>
      <c r="BB1267" s="374">
        <v>-1.6714285714285717</v>
      </c>
      <c r="BC1267" s="374">
        <v>-1.3644977890082122</v>
      </c>
      <c r="BD1267" s="354">
        <v>47.9</v>
      </c>
      <c r="BE1267" s="374">
        <v>0.14837734093288357</v>
      </c>
      <c r="BF1267" s="374">
        <v>6.9734513274336288E-2</v>
      </c>
      <c r="BG1267" s="354">
        <v>30.38</v>
      </c>
      <c r="BH1267" s="354">
        <v>15.49</v>
      </c>
      <c r="BI1267" s="354">
        <v>10.47</v>
      </c>
      <c r="BJ1267" s="354">
        <v>6.33</v>
      </c>
      <c r="BK1267" s="374">
        <v>-0.2806279333225441</v>
      </c>
      <c r="BL1267" s="374">
        <v>-2.1709735576923076E-2</v>
      </c>
      <c r="BM1267" s="354">
        <v>1.2</v>
      </c>
      <c r="BN1267" s="354">
        <v>4.12</v>
      </c>
      <c r="BO1267" s="374">
        <v>8.6918056562726609E-2</v>
      </c>
      <c r="BP1267" s="374">
        <v>0.13713278776339308</v>
      </c>
      <c r="BQ1267" s="374">
        <v>0.14734233541413638</v>
      </c>
      <c r="BR1267" s="354">
        <v>901.3</v>
      </c>
      <c r="BS1267" s="354">
        <v>1061.5</v>
      </c>
      <c r="BT1267" s="354">
        <v>933.88</v>
      </c>
      <c r="BU1267" s="354">
        <v>147.1</v>
      </c>
      <c r="BV1267" s="354">
        <v>769.9</v>
      </c>
      <c r="BW1267" s="354">
        <v>5165.13</v>
      </c>
      <c r="BX1267" s="354">
        <v>5.18</v>
      </c>
      <c r="BY1267" s="354">
        <v>8.32</v>
      </c>
      <c r="BZ1267" s="354">
        <v>35.831460674157306</v>
      </c>
      <c r="CA1267" s="354">
        <v>37.090000000000003</v>
      </c>
      <c r="CB1267" s="354">
        <v>0.68302867948313895</v>
      </c>
      <c r="CC1267" s="354">
        <v>1.512971342383107</v>
      </c>
      <c r="CD1267" s="354">
        <v>0.11</v>
      </c>
      <c r="CE1267" s="354">
        <v>1.56</v>
      </c>
      <c r="CF1267" s="354">
        <v>0.81</v>
      </c>
      <c r="CG1267" s="354">
        <v>0.79</v>
      </c>
      <c r="CH1267" s="353" t="s">
        <v>100</v>
      </c>
      <c r="CI1267" s="355">
        <v>1564</v>
      </c>
    </row>
    <row r="1268" spans="1:87" ht="13.5" thickBot="1">
      <c r="A1268" s="353" t="s">
        <v>2752</v>
      </c>
      <c r="B1268" s="353" t="s">
        <v>2753</v>
      </c>
      <c r="C1268" s="353" t="s">
        <v>108</v>
      </c>
      <c r="D1268" s="353" t="s">
        <v>123</v>
      </c>
      <c r="E1268" s="353" t="s">
        <v>231</v>
      </c>
      <c r="F1268" s="353" t="s">
        <v>105</v>
      </c>
      <c r="G1268" s="353">
        <v>12</v>
      </c>
      <c r="H1268" s="353">
        <v>202112</v>
      </c>
      <c r="I1268" s="353">
        <v>20221102</v>
      </c>
      <c r="J1268" s="353">
        <v>20230202</v>
      </c>
      <c r="K1268" s="354">
        <v>5188.49</v>
      </c>
      <c r="L1268" s="354">
        <v>86.08</v>
      </c>
      <c r="M1268" s="354">
        <v>60.28</v>
      </c>
      <c r="N1268" s="354">
        <v>0.6</v>
      </c>
      <c r="O1268" s="354">
        <v>1.1599999999999999</v>
      </c>
      <c r="P1268" s="354">
        <v>1.44</v>
      </c>
      <c r="Q1268" s="354">
        <v>1.41</v>
      </c>
      <c r="R1268" s="354">
        <v>-15</v>
      </c>
      <c r="S1268" s="354">
        <v>-6</v>
      </c>
      <c r="T1268" s="354">
        <v>-2.83</v>
      </c>
      <c r="U1268" s="354">
        <v>5.13</v>
      </c>
      <c r="V1268" s="354">
        <v>6.17</v>
      </c>
      <c r="W1268" s="354">
        <v>5.0199999999999996</v>
      </c>
      <c r="X1268" s="354">
        <v>6.03</v>
      </c>
      <c r="Y1268" s="374">
        <f t="shared" si="42"/>
        <v>-0.18638573743922215</v>
      </c>
      <c r="Z1268" s="374">
        <f t="shared" si="43"/>
        <v>0.20119521912350602</v>
      </c>
      <c r="AA1268" s="354">
        <v>16.27</v>
      </c>
      <c r="AB1268" s="354">
        <v>6.62</v>
      </c>
      <c r="AC1268" s="354">
        <v>16.78</v>
      </c>
      <c r="AD1268" s="354">
        <v>17.16</v>
      </c>
      <c r="AE1268" s="354">
        <v>14.27</v>
      </c>
      <c r="AF1268" s="354">
        <v>2.59</v>
      </c>
      <c r="AG1268" s="354">
        <v>57.860419554296534</v>
      </c>
      <c r="AH1268" s="354">
        <v>3.8962842529440938</v>
      </c>
      <c r="AI1268" s="354">
        <v>11.828108776636627</v>
      </c>
      <c r="AJ1268" s="354">
        <v>11.3507495574092</v>
      </c>
      <c r="AK1268" s="354">
        <v>7.3130879698078521</v>
      </c>
      <c r="AL1268" s="354">
        <v>11.63</v>
      </c>
      <c r="AM1268" s="354">
        <v>2.33</v>
      </c>
      <c r="AN1268" s="354">
        <v>1.49</v>
      </c>
      <c r="AO1268" s="354">
        <v>1.6395409572828417</v>
      </c>
      <c r="AP1268" s="354">
        <v>15.403892559625543</v>
      </c>
      <c r="AQ1268" s="354">
        <v>8.0202616881760971</v>
      </c>
      <c r="AR1268" s="354">
        <v>8.3575562287792167</v>
      </c>
      <c r="AS1268" s="354">
        <v>107.29125015701732</v>
      </c>
      <c r="AT1268" s="354">
        <v>36.92</v>
      </c>
      <c r="AU1268" s="354">
        <v>7.99</v>
      </c>
      <c r="AV1268" s="354">
        <v>15.63</v>
      </c>
      <c r="AW1268" s="354">
        <v>3379.2</v>
      </c>
      <c r="AX1268" s="354">
        <v>3608.29</v>
      </c>
      <c r="AY1268" s="374">
        <v>0.15634741985180034</v>
      </c>
      <c r="AZ1268" s="374">
        <v>0.63924823932942298</v>
      </c>
      <c r="BA1268" s="374">
        <v>0</v>
      </c>
      <c r="BB1268" s="374">
        <v>0.59364439292372417</v>
      </c>
      <c r="BC1268" s="374">
        <v>0</v>
      </c>
      <c r="BD1268" s="354">
        <v>12.79</v>
      </c>
      <c r="BE1268" s="374">
        <v>0</v>
      </c>
      <c r="BF1268" s="374">
        <v>2.2342514567537362E-2</v>
      </c>
      <c r="BG1268" s="354">
        <v>9.9700000000000006</v>
      </c>
      <c r="BH1268" s="354">
        <v>9.81</v>
      </c>
      <c r="BI1268" s="354">
        <v>3.07</v>
      </c>
      <c r="BJ1268" s="354">
        <v>2.99</v>
      </c>
      <c r="BK1268" s="374">
        <v>-4.035803425906332E-2</v>
      </c>
      <c r="BL1268" s="374">
        <v>-8.2501859285598871E-3</v>
      </c>
      <c r="BM1268" s="354">
        <v>1.39</v>
      </c>
      <c r="BN1268" s="354">
        <v>1.35</v>
      </c>
      <c r="BO1268" s="374">
        <v>0.29258645570805009</v>
      </c>
      <c r="BP1268" s="374">
        <v>4.5043748588949058E-2</v>
      </c>
      <c r="BQ1268" s="374">
        <v>0.13122253823594451</v>
      </c>
      <c r="BR1268" s="354">
        <v>534.47</v>
      </c>
      <c r="BS1268" s="354">
        <v>589.58000000000004</v>
      </c>
      <c r="BT1268" s="354">
        <v>445.11</v>
      </c>
      <c r="BU1268" s="354">
        <v>506.05</v>
      </c>
      <c r="BV1268" s="354">
        <v>403.84</v>
      </c>
      <c r="BW1268" s="354">
        <v>63.92</v>
      </c>
      <c r="BX1268" s="354">
        <v>6.76</v>
      </c>
      <c r="BY1268" s="354">
        <v>9.19</v>
      </c>
      <c r="BZ1268" s="354">
        <v>0</v>
      </c>
      <c r="CA1268" s="354">
        <v>17.23</v>
      </c>
      <c r="CB1268" s="354">
        <v>0.76925646270355885</v>
      </c>
      <c r="CC1268" s="354">
        <v>1.3582135349516993</v>
      </c>
      <c r="CD1268" s="354">
        <v>0.23</v>
      </c>
      <c r="CE1268" s="354">
        <v>0.3</v>
      </c>
      <c r="CF1268" s="354">
        <v>0.32</v>
      </c>
      <c r="CG1268" s="354">
        <v>0.08</v>
      </c>
      <c r="CH1268" s="353">
        <v>200</v>
      </c>
      <c r="CI1268" s="355">
        <v>2782.89</v>
      </c>
    </row>
    <row r="1269" spans="1:87" ht="13.5" thickBot="1">
      <c r="A1269" s="353" t="s">
        <v>2754</v>
      </c>
      <c r="B1269" s="353" t="s">
        <v>2755</v>
      </c>
      <c r="C1269" s="353" t="s">
        <v>691</v>
      </c>
      <c r="D1269" s="353" t="s">
        <v>197</v>
      </c>
      <c r="E1269" s="353" t="s">
        <v>878</v>
      </c>
      <c r="F1269" s="353" t="s">
        <v>105</v>
      </c>
      <c r="G1269" s="353">
        <v>12</v>
      </c>
      <c r="H1269" s="353">
        <v>202112</v>
      </c>
      <c r="I1269" s="353">
        <v>20221027</v>
      </c>
      <c r="J1269" s="353">
        <v>20230215</v>
      </c>
      <c r="K1269" s="354">
        <v>5012.83</v>
      </c>
      <c r="L1269" s="354">
        <v>32.51</v>
      </c>
      <c r="M1269" s="354">
        <v>154.19</v>
      </c>
      <c r="N1269" s="354">
        <v>0.41</v>
      </c>
      <c r="O1269" s="354"/>
      <c r="P1269" s="354"/>
      <c r="Q1269" s="354"/>
      <c r="R1269" s="354"/>
      <c r="S1269" s="354"/>
      <c r="T1269" s="354"/>
      <c r="U1269" s="354">
        <v>2.95</v>
      </c>
      <c r="V1269" s="354"/>
      <c r="W1269" s="354"/>
      <c r="X1269" s="354"/>
      <c r="Y1269" s="374" t="e">
        <f t="shared" si="42"/>
        <v>#DIV/0!</v>
      </c>
      <c r="Z1269" s="374" t="e">
        <f t="shared" si="43"/>
        <v>#DIV/0!</v>
      </c>
      <c r="AA1269" s="354"/>
      <c r="AB1269" s="354"/>
      <c r="AC1269" s="354">
        <v>11.02</v>
      </c>
      <c r="AD1269" s="354"/>
      <c r="AE1269" s="354"/>
      <c r="AF1269" s="354"/>
      <c r="AG1269" s="354">
        <v>343.22380362061136</v>
      </c>
      <c r="AH1269" s="354">
        <v>55.444673685723586</v>
      </c>
      <c r="AI1269" s="354">
        <v>69.194730669621563</v>
      </c>
      <c r="AJ1269" s="354">
        <v>64.434734541721539</v>
      </c>
      <c r="AK1269" s="354">
        <v>9.4077256129243381</v>
      </c>
      <c r="AL1269" s="354">
        <v>8.91</v>
      </c>
      <c r="AM1269" s="354">
        <v>2.12</v>
      </c>
      <c r="AN1269" s="354">
        <v>1.79</v>
      </c>
      <c r="AO1269" s="354">
        <v>-0.28818293998121425</v>
      </c>
      <c r="AP1269" s="354">
        <v>-1.1347236094052011</v>
      </c>
      <c r="AQ1269" s="354">
        <v>-1.4294620969216021</v>
      </c>
      <c r="AR1269" s="354">
        <v>-1.5350609496944168</v>
      </c>
      <c r="AS1269" s="354">
        <v>130.42603059326962</v>
      </c>
      <c r="AT1269" s="354">
        <v>15.31</v>
      </c>
      <c r="AU1269" s="354"/>
      <c r="AV1269" s="354">
        <v>62.7</v>
      </c>
      <c r="AW1269" s="354">
        <v>2743.44</v>
      </c>
      <c r="AX1269" s="354"/>
      <c r="AY1269" s="374">
        <v>0.5506389667781213</v>
      </c>
      <c r="AZ1269" s="374">
        <v>2.3751156105308149</v>
      </c>
      <c r="BA1269" s="374">
        <v>1.6683908674446399</v>
      </c>
      <c r="BB1269" s="374">
        <v>2.1990595611285264</v>
      </c>
      <c r="BC1269" s="374">
        <v>1.6683908674446399</v>
      </c>
      <c r="BD1269" s="354">
        <v>21.86</v>
      </c>
      <c r="BE1269" s="374">
        <v>0.25823816514940151</v>
      </c>
      <c r="BF1269" s="374">
        <v>0.13834344422478195</v>
      </c>
      <c r="BG1269" s="354">
        <v>21.86</v>
      </c>
      <c r="BH1269" s="354"/>
      <c r="BI1269" s="354">
        <v>16.07</v>
      </c>
      <c r="BJ1269" s="354"/>
      <c r="BK1269" s="374">
        <v>-6.8791309422493244E-2</v>
      </c>
      <c r="BL1269" s="374">
        <v>-1.386849069816139E-2</v>
      </c>
      <c r="BM1269" s="354">
        <v>0</v>
      </c>
      <c r="BN1269" s="354">
        <v>1.62</v>
      </c>
      <c r="BO1269" s="374">
        <v>0</v>
      </c>
      <c r="BP1269" s="374">
        <v>8.5173043525845232E-2</v>
      </c>
      <c r="BQ1269" s="374">
        <v>2.0469767628731663</v>
      </c>
      <c r="BR1269" s="354">
        <v>686.41</v>
      </c>
      <c r="BS1269" s="354">
        <v>744.34</v>
      </c>
      <c r="BT1269" s="354">
        <v>562.36</v>
      </c>
      <c r="BU1269" s="354" t="s">
        <v>100</v>
      </c>
      <c r="BV1269" s="354">
        <v>465.6</v>
      </c>
      <c r="BW1269" s="354">
        <v>254.78</v>
      </c>
      <c r="BX1269" s="354">
        <v>17.559999999999999</v>
      </c>
      <c r="BY1269" s="354">
        <v>17.559999999999999</v>
      </c>
      <c r="BZ1269" s="354">
        <v>134.52963777709206</v>
      </c>
      <c r="CA1269" s="354">
        <v>0</v>
      </c>
      <c r="CB1269" s="354">
        <v>0.28054019119802825</v>
      </c>
      <c r="CC1269" s="354">
        <v>-1.4958436200720369</v>
      </c>
      <c r="CD1269" s="354">
        <v>0</v>
      </c>
      <c r="CE1269" s="354">
        <v>3.28</v>
      </c>
      <c r="CF1269" s="354">
        <v>2.17</v>
      </c>
      <c r="CG1269" s="354">
        <v>1.51</v>
      </c>
      <c r="CH1269" s="353" t="s">
        <v>100</v>
      </c>
      <c r="CI1269" s="355">
        <v>2060.7399999999998</v>
      </c>
    </row>
    <row r="1270" spans="1:87" ht="13.5" thickBot="1">
      <c r="A1270" s="353" t="s">
        <v>2756</v>
      </c>
      <c r="B1270" s="353" t="s">
        <v>2757</v>
      </c>
      <c r="C1270" s="353" t="s">
        <v>108</v>
      </c>
      <c r="D1270" s="353" t="s">
        <v>412</v>
      </c>
      <c r="E1270" s="353" t="s">
        <v>1422</v>
      </c>
      <c r="F1270" s="353" t="s">
        <v>105</v>
      </c>
      <c r="G1270" s="353">
        <v>12</v>
      </c>
      <c r="H1270" s="353">
        <v>202112</v>
      </c>
      <c r="I1270" s="353">
        <v>20221101</v>
      </c>
      <c r="J1270" s="353">
        <v>20230207</v>
      </c>
      <c r="K1270" s="354">
        <v>23220.54</v>
      </c>
      <c r="L1270" s="354">
        <v>5.97</v>
      </c>
      <c r="M1270" s="354">
        <v>3889.54</v>
      </c>
      <c r="N1270" s="354">
        <v>0.93</v>
      </c>
      <c r="O1270" s="354">
        <v>0.09</v>
      </c>
      <c r="P1270" s="354">
        <v>0.09</v>
      </c>
      <c r="Q1270" s="354">
        <v>0.08</v>
      </c>
      <c r="R1270" s="354">
        <v>-22</v>
      </c>
      <c r="S1270" s="354">
        <v>-13</v>
      </c>
      <c r="T1270" s="354">
        <v>-5.1100000000000003</v>
      </c>
      <c r="U1270" s="354">
        <v>0.3</v>
      </c>
      <c r="V1270" s="354">
        <v>0.32</v>
      </c>
      <c r="W1270" s="354">
        <v>0.28999999999999998</v>
      </c>
      <c r="X1270" s="354">
        <v>0.33</v>
      </c>
      <c r="Y1270" s="374">
        <f t="shared" si="42"/>
        <v>-9.3750000000000111E-2</v>
      </c>
      <c r="Z1270" s="374">
        <f t="shared" si="43"/>
        <v>0.13793103448275867</v>
      </c>
      <c r="AA1270" s="354">
        <v>10.55</v>
      </c>
      <c r="AB1270" s="354">
        <v>7</v>
      </c>
      <c r="AC1270" s="354">
        <v>19.899999999999999</v>
      </c>
      <c r="AD1270" s="354">
        <v>20.309999999999999</v>
      </c>
      <c r="AE1270" s="354">
        <v>18.09</v>
      </c>
      <c r="AF1270" s="354">
        <v>2.9</v>
      </c>
      <c r="AG1270" s="354">
        <v>2.3076923076923075</v>
      </c>
      <c r="AH1270" s="354">
        <v>0.29923076923076924</v>
      </c>
      <c r="AI1270" s="354">
        <v>0.49410256410256409</v>
      </c>
      <c r="AJ1270" s="354">
        <v>0.3856410256410257</v>
      </c>
      <c r="AK1270" s="354">
        <v>12.062272963155165</v>
      </c>
      <c r="AL1270" s="354">
        <v>11.9</v>
      </c>
      <c r="AM1270" s="354"/>
      <c r="AN1270" s="354">
        <v>2.58</v>
      </c>
      <c r="AO1270" s="354">
        <v>3.7071111111111112</v>
      </c>
      <c r="AP1270" s="354">
        <v>13.223939754260799</v>
      </c>
      <c r="AQ1270" s="354">
        <v>17.313959522573949</v>
      </c>
      <c r="AR1270" s="354">
        <v>22.183510638297872</v>
      </c>
      <c r="AS1270" s="354">
        <v>0.01</v>
      </c>
      <c r="AT1270" s="354">
        <v>-0.93</v>
      </c>
      <c r="AU1270" s="354">
        <v>12.58</v>
      </c>
      <c r="AV1270" s="354">
        <v>8.16</v>
      </c>
      <c r="AW1270" s="354">
        <v>8696</v>
      </c>
      <c r="AX1270" s="354">
        <v>9039.5</v>
      </c>
      <c r="AY1270" s="374">
        <v>8.1592039800995025E-2</v>
      </c>
      <c r="AZ1270" s="374">
        <v>9.0305343511450378</v>
      </c>
      <c r="BA1270" s="374">
        <v>1.3484848484848484</v>
      </c>
      <c r="BB1270" s="374">
        <v>9.6666666666666679</v>
      </c>
      <c r="BC1270" s="374">
        <v>1.3484848484848484</v>
      </c>
      <c r="BD1270" s="354">
        <v>-35.97</v>
      </c>
      <c r="BE1270" s="374">
        <v>0.26655719759168034</v>
      </c>
      <c r="BF1270" s="374">
        <v>0.16743185078909611</v>
      </c>
      <c r="BG1270" s="354">
        <v>19.36</v>
      </c>
      <c r="BH1270" s="354">
        <v>18.309999999999999</v>
      </c>
      <c r="BI1270" s="354">
        <v>11.83</v>
      </c>
      <c r="BJ1270" s="354">
        <v>11.4</v>
      </c>
      <c r="BK1270" s="374">
        <v>-0.21951219512195119</v>
      </c>
      <c r="BL1270" s="374">
        <v>-4.7E-2</v>
      </c>
      <c r="BM1270" s="354">
        <v>1.62</v>
      </c>
      <c r="BN1270" s="354">
        <v>0.94</v>
      </c>
      <c r="BO1270" s="374">
        <v>1.0627249357326478</v>
      </c>
      <c r="BP1270" s="374">
        <v>5.0206504904491488E-2</v>
      </c>
      <c r="BQ1270" s="374">
        <v>6.4704870073997597E-2</v>
      </c>
      <c r="BR1270" s="354">
        <v>1941</v>
      </c>
      <c r="BS1270" s="354">
        <v>2524</v>
      </c>
      <c r="BT1270" s="354">
        <v>1980</v>
      </c>
      <c r="BU1270" s="354">
        <v>8832</v>
      </c>
      <c r="BV1270" s="354">
        <v>1314</v>
      </c>
      <c r="BW1270" s="354">
        <v>903.05</v>
      </c>
      <c r="BX1270" s="354">
        <v>12.95</v>
      </c>
      <c r="BY1270" s="354">
        <v>13.4</v>
      </c>
      <c r="BZ1270" s="354">
        <v>4.6826923076923075</v>
      </c>
      <c r="CA1270" s="354"/>
      <c r="CB1270" s="354">
        <v>1.3594790734665474</v>
      </c>
      <c r="CC1270" s="354">
        <v>4.0110978993261988</v>
      </c>
      <c r="CD1270" s="354">
        <v>-2.71</v>
      </c>
      <c r="CE1270" s="354">
        <v>0.38</v>
      </c>
      <c r="CF1270" s="354">
        <v>0.4</v>
      </c>
      <c r="CG1270" s="354">
        <v>0.15</v>
      </c>
      <c r="CH1270" s="353" t="s">
        <v>100</v>
      </c>
      <c r="CI1270" s="355">
        <v>-2625</v>
      </c>
    </row>
    <row r="1271" spans="1:87" ht="13.5" thickBot="1">
      <c r="A1271" s="353" t="s">
        <v>2758</v>
      </c>
      <c r="B1271" s="353" t="s">
        <v>2759</v>
      </c>
      <c r="C1271" s="353" t="s">
        <v>96</v>
      </c>
      <c r="D1271" s="353" t="s">
        <v>103</v>
      </c>
      <c r="E1271" s="353" t="s">
        <v>1565</v>
      </c>
      <c r="F1271" s="353" t="s">
        <v>105</v>
      </c>
      <c r="G1271" s="353">
        <v>12</v>
      </c>
      <c r="H1271" s="353">
        <v>202112</v>
      </c>
      <c r="I1271" s="353">
        <v>20221102</v>
      </c>
      <c r="J1271" s="353">
        <v>20230215</v>
      </c>
      <c r="K1271" s="354">
        <v>5342.43</v>
      </c>
      <c r="L1271" s="354">
        <v>118.45</v>
      </c>
      <c r="M1271" s="354">
        <v>45.1</v>
      </c>
      <c r="N1271" s="354">
        <v>1.37</v>
      </c>
      <c r="O1271" s="354">
        <v>1.53</v>
      </c>
      <c r="P1271" s="354">
        <v>0.13</v>
      </c>
      <c r="Q1271" s="354">
        <v>0.35</v>
      </c>
      <c r="R1271" s="354">
        <v>5</v>
      </c>
      <c r="S1271" s="354">
        <v>2</v>
      </c>
      <c r="T1271" s="354">
        <v>116.66</v>
      </c>
      <c r="U1271" s="354">
        <v>5.97</v>
      </c>
      <c r="V1271" s="354">
        <v>4.87</v>
      </c>
      <c r="W1271" s="354">
        <v>5.51</v>
      </c>
      <c r="X1271" s="354">
        <v>4.49</v>
      </c>
      <c r="Y1271" s="374">
        <f t="shared" si="42"/>
        <v>0.13141683778234081</v>
      </c>
      <c r="Z1271" s="374">
        <f t="shared" si="43"/>
        <v>-0.18511796733212338</v>
      </c>
      <c r="AA1271" s="354">
        <v>45.05</v>
      </c>
      <c r="AB1271" s="354"/>
      <c r="AC1271" s="354">
        <v>19.84</v>
      </c>
      <c r="AD1271" s="354">
        <v>21.51</v>
      </c>
      <c r="AE1271" s="354">
        <v>26.38</v>
      </c>
      <c r="AF1271" s="354"/>
      <c r="AG1271" s="354">
        <v>87.128065019082953</v>
      </c>
      <c r="AH1271" s="354">
        <v>6.0706069680191641</v>
      </c>
      <c r="AI1271" s="354">
        <v>3.6339389410458032</v>
      </c>
      <c r="AJ1271" s="354">
        <v>2.7515059340072252</v>
      </c>
      <c r="AK1271" s="354">
        <v>32.166198138255034</v>
      </c>
      <c r="AL1271" s="354">
        <v>16.36</v>
      </c>
      <c r="AM1271" s="354">
        <v>4.04</v>
      </c>
      <c r="AN1271" s="354">
        <v>1.36</v>
      </c>
      <c r="AO1271" s="354">
        <v>1.5192609804463444</v>
      </c>
      <c r="AP1271" s="354">
        <v>12.897472185914884</v>
      </c>
      <c r="AQ1271" s="354">
        <v>36.426112720317263</v>
      </c>
      <c r="AR1271" s="354">
        <v>48.108298749879125</v>
      </c>
      <c r="AS1271" s="354">
        <v>1.3901645613396698</v>
      </c>
      <c r="AT1271" s="354">
        <v>29.34</v>
      </c>
      <c r="AU1271" s="354">
        <v>17.36</v>
      </c>
      <c r="AV1271" s="354">
        <v>28.52</v>
      </c>
      <c r="AW1271" s="354">
        <v>3475.7</v>
      </c>
      <c r="AX1271" s="354">
        <v>4019.63</v>
      </c>
      <c r="AY1271" s="374">
        <v>0.14718981972428419</v>
      </c>
      <c r="AZ1271" s="374">
        <v>0.56113256113256116</v>
      </c>
      <c r="BA1271" s="374">
        <v>0.43955164131305047</v>
      </c>
      <c r="BB1271" s="374">
        <v>0.49735449735449749</v>
      </c>
      <c r="BC1271" s="374">
        <v>0.43955164131305047</v>
      </c>
      <c r="BD1271" s="354">
        <v>23.18</v>
      </c>
      <c r="BE1271" s="374">
        <v>0.18189897792919568</v>
      </c>
      <c r="BF1271" s="374">
        <v>0.11573252176853496</v>
      </c>
      <c r="BG1271" s="354">
        <v>17.25</v>
      </c>
      <c r="BH1271" s="354">
        <v>11.47</v>
      </c>
      <c r="BI1271" s="354">
        <v>11.23</v>
      </c>
      <c r="BJ1271" s="354">
        <v>7.61</v>
      </c>
      <c r="BK1271" s="374">
        <v>-0.24283099450884685</v>
      </c>
      <c r="BL1271" s="374">
        <v>-1.0127999592844238E-2</v>
      </c>
      <c r="BM1271" s="354">
        <v>0</v>
      </c>
      <c r="BN1271" s="354">
        <v>0</v>
      </c>
      <c r="BO1271" s="374">
        <v>0</v>
      </c>
      <c r="BP1271" s="374">
        <v>5.1934356814262672E-2</v>
      </c>
      <c r="BQ1271" s="374">
        <v>2.3539275678049667E-2</v>
      </c>
      <c r="BR1271" s="354">
        <v>313.7</v>
      </c>
      <c r="BS1271" s="354">
        <v>399</v>
      </c>
      <c r="BT1271" s="354">
        <v>323.7</v>
      </c>
      <c r="BU1271" s="354">
        <v>285.60000000000002</v>
      </c>
      <c r="BV1271" s="354">
        <v>238.4</v>
      </c>
      <c r="BW1271" s="354">
        <v>96.54</v>
      </c>
      <c r="BX1271" s="354">
        <v>6.97</v>
      </c>
      <c r="BY1271" s="354">
        <v>6.97</v>
      </c>
      <c r="BZ1271" s="354">
        <v>18.795918367346939</v>
      </c>
      <c r="CA1271" s="354">
        <v>24.2</v>
      </c>
      <c r="CB1271" s="354">
        <v>0.49730284151344778</v>
      </c>
      <c r="CC1271" s="354">
        <v>1.5083171311298336</v>
      </c>
      <c r="CD1271" s="354">
        <v>0.32</v>
      </c>
      <c r="CE1271" s="354">
        <v>2.4300000000000002</v>
      </c>
      <c r="CF1271" s="354">
        <v>0.96</v>
      </c>
      <c r="CG1271" s="354">
        <v>0.19</v>
      </c>
      <c r="CH1271" s="353" t="s">
        <v>100</v>
      </c>
      <c r="CI1271" s="355">
        <v>1057.7</v>
      </c>
    </row>
    <row r="1272" spans="1:87" ht="13.5" thickBot="1">
      <c r="A1272" s="353" t="s">
        <v>2760</v>
      </c>
      <c r="B1272" s="353" t="s">
        <v>2761</v>
      </c>
      <c r="C1272" s="353" t="s">
        <v>108</v>
      </c>
      <c r="D1272" s="353" t="s">
        <v>123</v>
      </c>
      <c r="E1272" s="353" t="s">
        <v>1012</v>
      </c>
      <c r="F1272" s="353" t="s">
        <v>99</v>
      </c>
      <c r="G1272" s="353">
        <v>12</v>
      </c>
      <c r="H1272" s="353">
        <v>202112</v>
      </c>
      <c r="I1272" s="353">
        <v>20221020</v>
      </c>
      <c r="J1272" s="353">
        <v>20230119</v>
      </c>
      <c r="K1272" s="354">
        <v>13038.37</v>
      </c>
      <c r="L1272" s="354">
        <v>220.6</v>
      </c>
      <c r="M1272" s="354">
        <v>59.1</v>
      </c>
      <c r="N1272" s="354">
        <v>1.5</v>
      </c>
      <c r="O1272" s="354">
        <v>6.79</v>
      </c>
      <c r="P1272" s="354">
        <v>5.47</v>
      </c>
      <c r="Q1272" s="354">
        <v>5.17</v>
      </c>
      <c r="R1272" s="354">
        <v>6</v>
      </c>
      <c r="S1272" s="354">
        <v>-27</v>
      </c>
      <c r="T1272" s="354">
        <v>7.72</v>
      </c>
      <c r="U1272" s="354">
        <v>27.29</v>
      </c>
      <c r="V1272" s="354">
        <v>31.68</v>
      </c>
      <c r="W1272" s="354">
        <v>26.33</v>
      </c>
      <c r="X1272" s="354">
        <v>21.02</v>
      </c>
      <c r="Y1272" s="374">
        <f t="shared" si="42"/>
        <v>-0.16887626262626265</v>
      </c>
      <c r="Z1272" s="374">
        <f t="shared" si="43"/>
        <v>-0.20167109760729207</v>
      </c>
      <c r="AA1272" s="354">
        <v>23.21</v>
      </c>
      <c r="AB1272" s="354">
        <v>8</v>
      </c>
      <c r="AC1272" s="354">
        <v>8.08</v>
      </c>
      <c r="AD1272" s="354">
        <v>8.3800000000000008</v>
      </c>
      <c r="AE1272" s="354">
        <v>10.49</v>
      </c>
      <c r="AF1272" s="354">
        <v>1.05</v>
      </c>
      <c r="AG1272" s="354">
        <v>91.664270851083359</v>
      </c>
      <c r="AH1272" s="354">
        <v>27.548353875865558</v>
      </c>
      <c r="AI1272" s="354">
        <v>42.760866243435053</v>
      </c>
      <c r="AJ1272" s="354">
        <v>44.063828926753025</v>
      </c>
      <c r="AK1272" s="354">
        <v>4.9905443632766131</v>
      </c>
      <c r="AL1272" s="354">
        <v>5.4</v>
      </c>
      <c r="AM1272" s="354">
        <v>1.07</v>
      </c>
      <c r="AN1272" s="354">
        <v>1.95</v>
      </c>
      <c r="AO1272" s="354">
        <v>2.9522070529813549</v>
      </c>
      <c r="AP1272" s="354">
        <v>4.9419362194066752</v>
      </c>
      <c r="AQ1272" s="354">
        <v>6.3284945017807681</v>
      </c>
      <c r="AR1272" s="354">
        <v>6.1413615998463902</v>
      </c>
      <c r="AS1272" s="354">
        <v>688.35349343755229</v>
      </c>
      <c r="AT1272" s="354">
        <v>205.88</v>
      </c>
      <c r="AU1272" s="354">
        <v>28.71</v>
      </c>
      <c r="AV1272" s="354">
        <v>47.66</v>
      </c>
      <c r="AW1272" s="354">
        <v>6027</v>
      </c>
      <c r="AX1272" s="354">
        <v>6234.01</v>
      </c>
      <c r="AY1272" s="374">
        <v>0.50949692194775875</v>
      </c>
      <c r="AZ1272" s="374">
        <v>0.51692199727235411</v>
      </c>
      <c r="BA1272" s="374">
        <v>0</v>
      </c>
      <c r="BB1272" s="374">
        <v>0.5580431384039477</v>
      </c>
      <c r="BC1272" s="374">
        <v>0</v>
      </c>
      <c r="BD1272" s="354">
        <v>13.72</v>
      </c>
      <c r="BE1272" s="374">
        <v>0</v>
      </c>
      <c r="BF1272" s="374">
        <v>7.6530732165941947E-3</v>
      </c>
      <c r="BG1272" s="354">
        <v>9</v>
      </c>
      <c r="BH1272" s="354">
        <v>14.42</v>
      </c>
      <c r="BI1272" s="354">
        <v>0.81</v>
      </c>
      <c r="BJ1272" s="354">
        <v>1.37</v>
      </c>
      <c r="BK1272" s="374">
        <v>0</v>
      </c>
      <c r="BL1272" s="374">
        <v>0</v>
      </c>
      <c r="BM1272" s="354">
        <v>0</v>
      </c>
      <c r="BN1272" s="354">
        <v>0</v>
      </c>
      <c r="BO1272" s="374">
        <v>0</v>
      </c>
      <c r="BP1272" s="374">
        <v>0.12909256736581801</v>
      </c>
      <c r="BQ1272" s="374">
        <v>0.20648467163426909</v>
      </c>
      <c r="BR1272" s="354">
        <v>2772</v>
      </c>
      <c r="BS1272" s="354">
        <v>3241</v>
      </c>
      <c r="BT1272" s="354">
        <v>2397.15</v>
      </c>
      <c r="BU1272" s="354">
        <v>2570</v>
      </c>
      <c r="BV1272" s="354">
        <v>1833</v>
      </c>
      <c r="BW1272" s="354">
        <v>51.74</v>
      </c>
      <c r="BX1272" s="354">
        <v>25.57</v>
      </c>
      <c r="BY1272" s="354">
        <v>25.88</v>
      </c>
      <c r="BZ1272" s="354">
        <v>0</v>
      </c>
      <c r="CA1272" s="354">
        <v>17.559999999999999</v>
      </c>
      <c r="CB1272" s="354">
        <v>0.92572827164379645</v>
      </c>
      <c r="CC1272" s="354">
        <v>1.0448084054388134</v>
      </c>
      <c r="CD1272" s="354">
        <v>0.28000000000000003</v>
      </c>
      <c r="CE1272" s="354">
        <v>0.47</v>
      </c>
      <c r="CF1272" s="354">
        <v>0.44</v>
      </c>
      <c r="CG1272" s="354">
        <v>0.08</v>
      </c>
      <c r="CH1272" s="355">
        <v>3646</v>
      </c>
      <c r="CI1272" s="355">
        <v>12963</v>
      </c>
    </row>
    <row r="1273" spans="1:87" ht="13.5" thickBot="1">
      <c r="A1273" s="353" t="s">
        <v>2762</v>
      </c>
      <c r="B1273" s="353" t="s">
        <v>2763</v>
      </c>
      <c r="C1273" s="353" t="s">
        <v>96</v>
      </c>
      <c r="D1273" s="353" t="s">
        <v>208</v>
      </c>
      <c r="E1273" s="353" t="s">
        <v>606</v>
      </c>
      <c r="F1273" s="353" t="s">
        <v>105</v>
      </c>
      <c r="G1273" s="353">
        <v>12</v>
      </c>
      <c r="H1273" s="353">
        <v>202112</v>
      </c>
      <c r="I1273" s="353">
        <v>20221102</v>
      </c>
      <c r="J1273" s="353">
        <v>20230223</v>
      </c>
      <c r="K1273" s="354">
        <v>4355.26</v>
      </c>
      <c r="L1273" s="354">
        <v>35.58</v>
      </c>
      <c r="M1273" s="354">
        <v>122.41</v>
      </c>
      <c r="N1273" s="354">
        <v>0.6</v>
      </c>
      <c r="O1273" s="354">
        <v>-0.16</v>
      </c>
      <c r="P1273" s="354">
        <v>0.64</v>
      </c>
      <c r="Q1273" s="354">
        <v>1.31</v>
      </c>
      <c r="R1273" s="354">
        <v>-13</v>
      </c>
      <c r="S1273" s="354"/>
      <c r="T1273" s="354"/>
      <c r="U1273" s="354">
        <v>1.73</v>
      </c>
      <c r="V1273" s="354">
        <v>1.62</v>
      </c>
      <c r="W1273" s="354">
        <v>1.72</v>
      </c>
      <c r="X1273" s="354">
        <v>1.8</v>
      </c>
      <c r="Y1273" s="374">
        <f t="shared" si="42"/>
        <v>6.1728395061728225E-2</v>
      </c>
      <c r="Z1273" s="374">
        <f t="shared" si="43"/>
        <v>4.6511627906976827E-2</v>
      </c>
      <c r="AA1273" s="354"/>
      <c r="AB1273" s="354"/>
      <c r="AC1273" s="354">
        <v>20.57</v>
      </c>
      <c r="AD1273" s="354">
        <v>20.75</v>
      </c>
      <c r="AE1273" s="354">
        <v>19.79</v>
      </c>
      <c r="AF1273" s="354"/>
      <c r="AG1273" s="354">
        <v>22.986304780876495</v>
      </c>
      <c r="AH1273" s="354">
        <v>0.40880166832669318</v>
      </c>
      <c r="AI1273" s="354">
        <v>3.3268088360842345</v>
      </c>
      <c r="AJ1273" s="354">
        <v>-2.2000035571997723</v>
      </c>
      <c r="AK1273" s="354">
        <v>10.589727794960076</v>
      </c>
      <c r="AL1273" s="354">
        <v>10.27</v>
      </c>
      <c r="AM1273" s="354">
        <v>2.11</v>
      </c>
      <c r="AN1273" s="354">
        <v>1.68</v>
      </c>
      <c r="AO1273" s="354">
        <v>2.9827938024515972</v>
      </c>
      <c r="AP1273" s="354">
        <v>37.186227960430024</v>
      </c>
      <c r="AQ1273" s="354">
        <v>20.609361950103317</v>
      </c>
      <c r="AR1273" s="354">
        <v>-31.165134809568851</v>
      </c>
      <c r="AS1273" s="354">
        <v>0.4695503699487763</v>
      </c>
      <c r="AT1273" s="354">
        <v>16.86</v>
      </c>
      <c r="AU1273" s="354">
        <v>11.55</v>
      </c>
      <c r="AV1273" s="354">
        <v>29.23</v>
      </c>
      <c r="AW1273" s="354">
        <v>1992</v>
      </c>
      <c r="AX1273" s="354">
        <v>2226.58</v>
      </c>
      <c r="AY1273" s="374">
        <v>0.29234330468157493</v>
      </c>
      <c r="AZ1273" s="374">
        <v>-0.43906088817004368</v>
      </c>
      <c r="BA1273" s="374">
        <v>0.23704034412625519</v>
      </c>
      <c r="BB1273" s="374">
        <v>-0.5</v>
      </c>
      <c r="BC1273" s="374">
        <v>0.23704034412625519</v>
      </c>
      <c r="BD1273" s="354">
        <v>9.3000000000000007</v>
      </c>
      <c r="BE1273" s="374">
        <v>4.9813141981353719E-2</v>
      </c>
      <c r="BF1273" s="374">
        <v>5.8056620225341209E-3</v>
      </c>
      <c r="BG1273" s="354">
        <v>3.63</v>
      </c>
      <c r="BH1273" s="354">
        <v>3.93</v>
      </c>
      <c r="BI1273" s="354">
        <v>2.57</v>
      </c>
      <c r="BJ1273" s="354">
        <v>2.4300000000000002</v>
      </c>
      <c r="BK1273" s="374">
        <v>-1.6612954532696416</v>
      </c>
      <c r="BL1273" s="374">
        <v>-0.24043935926065205</v>
      </c>
      <c r="BM1273" s="354">
        <v>3.49</v>
      </c>
      <c r="BN1273" s="354">
        <v>4.18</v>
      </c>
      <c r="BO1273" s="374">
        <v>3.0332557229415609</v>
      </c>
      <c r="BP1273" s="374">
        <v>1.1603794161983911E-2</v>
      </c>
      <c r="BQ1273" s="374">
        <v>-6.2446879284694085E-2</v>
      </c>
      <c r="BR1273" s="354">
        <v>353.71</v>
      </c>
      <c r="BS1273" s="354">
        <v>565.36</v>
      </c>
      <c r="BT1273" s="354">
        <v>389.65</v>
      </c>
      <c r="BU1273" s="354">
        <v>3189.01</v>
      </c>
      <c r="BV1273" s="354">
        <v>88.09</v>
      </c>
      <c r="BW1273" s="354">
        <v>-43.92</v>
      </c>
      <c r="BX1273" s="354">
        <v>5.99</v>
      </c>
      <c r="BY1273" s="354">
        <v>7.55</v>
      </c>
      <c r="BZ1273" s="354">
        <v>10.306287479556604</v>
      </c>
      <c r="CA1273" s="354">
        <v>63.35</v>
      </c>
      <c r="CB1273" s="354">
        <v>1</v>
      </c>
      <c r="CC1273" s="354">
        <v>18.078793544183419</v>
      </c>
      <c r="CD1273" s="354">
        <v>1.73</v>
      </c>
      <c r="CE1273" s="354">
        <v>0.7</v>
      </c>
      <c r="CF1273" s="354">
        <v>0.6</v>
      </c>
      <c r="CG1273" s="354">
        <v>0.28999999999999998</v>
      </c>
      <c r="CH1273" s="353" t="s">
        <v>100</v>
      </c>
      <c r="CI1273" s="355">
        <v>1999.44</v>
      </c>
    </row>
    <row r="1274" spans="1:87" ht="13.5" thickBot="1">
      <c r="A1274" s="353" t="s">
        <v>2764</v>
      </c>
      <c r="B1274" s="353" t="s">
        <v>2765</v>
      </c>
      <c r="C1274" s="353" t="s">
        <v>96</v>
      </c>
      <c r="D1274" s="353" t="s">
        <v>143</v>
      </c>
      <c r="E1274" s="353" t="s">
        <v>400</v>
      </c>
      <c r="F1274" s="353" t="s">
        <v>99</v>
      </c>
      <c r="G1274" s="353">
        <v>4</v>
      </c>
      <c r="H1274" s="353">
        <v>202204</v>
      </c>
      <c r="I1274" s="353">
        <v>20221121</v>
      </c>
      <c r="J1274" s="353">
        <v>20230307</v>
      </c>
      <c r="K1274" s="354">
        <v>16394.91</v>
      </c>
      <c r="L1274" s="354">
        <v>153.86000000000001</v>
      </c>
      <c r="M1274" s="354">
        <v>106.56</v>
      </c>
      <c r="N1274" s="354">
        <v>0.24</v>
      </c>
      <c r="O1274" s="354">
        <v>2.19</v>
      </c>
      <c r="P1274" s="354">
        <v>2.1800000000000002</v>
      </c>
      <c r="Q1274" s="354">
        <v>2.44</v>
      </c>
      <c r="R1274" s="354">
        <v>10</v>
      </c>
      <c r="S1274" s="354">
        <v>34</v>
      </c>
      <c r="T1274" s="354">
        <v>18.46</v>
      </c>
      <c r="U1274" s="354">
        <v>8.6300000000000008</v>
      </c>
      <c r="V1274" s="354">
        <v>8.5399999999999991</v>
      </c>
      <c r="W1274" s="354">
        <v>8.58</v>
      </c>
      <c r="X1274" s="354">
        <v>9.66</v>
      </c>
      <c r="Y1274" s="374">
        <f t="shared" si="42"/>
        <v>4.6838407494145251E-3</v>
      </c>
      <c r="Z1274" s="374">
        <f t="shared" si="43"/>
        <v>0.12587412587412583</v>
      </c>
      <c r="AA1274" s="354">
        <v>2.44</v>
      </c>
      <c r="AB1274" s="354">
        <v>3.3</v>
      </c>
      <c r="AC1274" s="354">
        <v>17.829999999999998</v>
      </c>
      <c r="AD1274" s="354">
        <v>17.940000000000001</v>
      </c>
      <c r="AE1274" s="354">
        <v>15.93</v>
      </c>
      <c r="AF1274" s="354">
        <v>5.44</v>
      </c>
      <c r="AG1274" s="354">
        <v>76.632270168855541</v>
      </c>
      <c r="AH1274" s="354">
        <v>5.3724202626641651</v>
      </c>
      <c r="AI1274" s="354">
        <v>9.3752345215759831</v>
      </c>
      <c r="AJ1274" s="354">
        <v>4.8658536585365857</v>
      </c>
      <c r="AK1274" s="354">
        <v>16.568118871322795</v>
      </c>
      <c r="AL1274" s="354">
        <v>11.74</v>
      </c>
      <c r="AM1274" s="354">
        <v>2</v>
      </c>
      <c r="AN1274" s="354">
        <v>2.0099999999999998</v>
      </c>
      <c r="AO1274" s="354">
        <v>2.6001931692985676</v>
      </c>
      <c r="AP1274" s="354">
        <v>15.472740384615385</v>
      </c>
      <c r="AQ1274" s="354">
        <v>21.253730238142889</v>
      </c>
      <c r="AR1274" s="354">
        <v>40.950410641989592</v>
      </c>
      <c r="AS1274" s="354">
        <v>0.25422138836772984</v>
      </c>
      <c r="AT1274" s="354">
        <v>77.12</v>
      </c>
      <c r="AU1274" s="354">
        <v>1.81</v>
      </c>
      <c r="AV1274" s="354">
        <v>-0.05</v>
      </c>
      <c r="AW1274" s="354">
        <v>7998.9</v>
      </c>
      <c r="AX1274" s="354">
        <v>8445.43</v>
      </c>
      <c r="AY1274" s="374">
        <v>2.585565953082938E-2</v>
      </c>
      <c r="AZ1274" s="374">
        <v>0.12418216805644644</v>
      </c>
      <c r="BA1274" s="374">
        <v>0.13384024200801242</v>
      </c>
      <c r="BB1274" s="374">
        <v>0.13888888888888892</v>
      </c>
      <c r="BC1274" s="374">
        <v>0.13384024200801242</v>
      </c>
      <c r="BD1274" s="354">
        <v>11.31</v>
      </c>
      <c r="BE1274" s="374">
        <v>6.5376140568942628E-2</v>
      </c>
      <c r="BF1274" s="374">
        <v>5.3620081080828039E-2</v>
      </c>
      <c r="BG1274" s="354">
        <v>7.41</v>
      </c>
      <c r="BH1274" s="354">
        <v>7.68</v>
      </c>
      <c r="BI1274" s="354">
        <v>5.75</v>
      </c>
      <c r="BJ1274" s="354">
        <v>5.88</v>
      </c>
      <c r="BK1274" s="374">
        <v>-0.48098859315589354</v>
      </c>
      <c r="BL1274" s="374">
        <v>-5.8844411800709998E-2</v>
      </c>
      <c r="BM1274" s="354">
        <v>2.65</v>
      </c>
      <c r="BN1274" s="354">
        <v>3.03</v>
      </c>
      <c r="BO1274" s="374">
        <v>0.74826610790990056</v>
      </c>
      <c r="BP1274" s="374">
        <v>3.4587138754034408E-2</v>
      </c>
      <c r="BQ1274" s="374">
        <v>3.1325910374921682E-2</v>
      </c>
      <c r="BR1274" s="354">
        <v>1004.7</v>
      </c>
      <c r="BS1274" s="354">
        <v>1463.8</v>
      </c>
      <c r="BT1274" s="354">
        <v>1421.3</v>
      </c>
      <c r="BU1274" s="354">
        <v>4310.6000000000004</v>
      </c>
      <c r="BV1274" s="354">
        <v>631.70000000000005</v>
      </c>
      <c r="BW1274" s="354">
        <v>-27.91</v>
      </c>
      <c r="BX1274" s="354">
        <v>7.01</v>
      </c>
      <c r="BY1274" s="354">
        <v>11.35</v>
      </c>
      <c r="BZ1274" s="354">
        <v>5.922584772872681</v>
      </c>
      <c r="CA1274" s="354">
        <v>34.42</v>
      </c>
      <c r="CB1274" s="354">
        <v>0.49336284549888099</v>
      </c>
      <c r="CC1274" s="354">
        <v>3.411130536130536</v>
      </c>
      <c r="CD1274" s="354">
        <v>0.52</v>
      </c>
      <c r="CE1274" s="354">
        <v>1.0900000000000001</v>
      </c>
      <c r="CF1274" s="354">
        <v>0.47</v>
      </c>
      <c r="CG1274" s="354">
        <v>0.2</v>
      </c>
      <c r="CH1274" s="353" t="s">
        <v>100</v>
      </c>
      <c r="CI1274" s="355">
        <v>8140.1</v>
      </c>
    </row>
    <row r="1275" spans="1:87" ht="13.5" thickBot="1">
      <c r="A1275" s="353" t="s">
        <v>2766</v>
      </c>
      <c r="B1275" s="353" t="s">
        <v>2767</v>
      </c>
      <c r="C1275" s="353" t="s">
        <v>96</v>
      </c>
      <c r="D1275" s="353" t="s">
        <v>412</v>
      </c>
      <c r="E1275" s="353" t="s">
        <v>636</v>
      </c>
      <c r="F1275" s="353" t="s">
        <v>105</v>
      </c>
      <c r="G1275" s="353">
        <v>8</v>
      </c>
      <c r="H1275" s="353">
        <v>202208</v>
      </c>
      <c r="I1275" s="353">
        <v>20221129</v>
      </c>
      <c r="J1275" s="353">
        <v>20230111</v>
      </c>
      <c r="K1275" s="354">
        <v>12767.25</v>
      </c>
      <c r="L1275" s="354">
        <v>26.75</v>
      </c>
      <c r="M1275" s="354">
        <v>477.28</v>
      </c>
      <c r="N1275" s="354">
        <v>0.55000000000000004</v>
      </c>
      <c r="O1275" s="354">
        <v>0.27</v>
      </c>
      <c r="P1275" s="354">
        <v>0.28000000000000003</v>
      </c>
      <c r="Q1275" s="354">
        <v>0.28999999999999998</v>
      </c>
      <c r="R1275" s="354">
        <v>-4</v>
      </c>
      <c r="S1275" s="354">
        <v>0</v>
      </c>
      <c r="T1275" s="354">
        <v>-0.87</v>
      </c>
      <c r="U1275" s="354">
        <v>1.2</v>
      </c>
      <c r="V1275" s="354">
        <v>1.17</v>
      </c>
      <c r="W1275" s="354">
        <v>1.1299999999999999</v>
      </c>
      <c r="X1275" s="354">
        <v>1.1299999999999999</v>
      </c>
      <c r="Y1275" s="374">
        <f t="shared" si="42"/>
        <v>-3.4188034188034178E-2</v>
      </c>
      <c r="Z1275" s="374">
        <f t="shared" si="43"/>
        <v>0</v>
      </c>
      <c r="AA1275" s="354">
        <v>6.27</v>
      </c>
      <c r="AB1275" s="354"/>
      <c r="AC1275" s="354">
        <v>22.29</v>
      </c>
      <c r="AD1275" s="354">
        <v>23.67</v>
      </c>
      <c r="AE1275" s="354">
        <v>23.57</v>
      </c>
      <c r="AF1275" s="354"/>
      <c r="AG1275" s="354">
        <v>10.917835671342685</v>
      </c>
      <c r="AH1275" s="354">
        <v>1.531062124248497</v>
      </c>
      <c r="AI1275" s="354">
        <v>3.6693386773547094</v>
      </c>
      <c r="AJ1275" s="354">
        <v>1.4729458917835672</v>
      </c>
      <c r="AK1275" s="354">
        <v>9.1169016930639</v>
      </c>
      <c r="AL1275" s="354">
        <v>8.14</v>
      </c>
      <c r="AM1275" s="354">
        <v>2.6</v>
      </c>
      <c r="AN1275" s="354">
        <v>2.98</v>
      </c>
      <c r="AO1275" s="354">
        <v>3.4343704111600588</v>
      </c>
      <c r="AP1275" s="354">
        <v>7.4365858505564386</v>
      </c>
      <c r="AQ1275" s="354">
        <v>10.218705625341345</v>
      </c>
      <c r="AR1275" s="354">
        <v>25.456394557823128</v>
      </c>
      <c r="AS1275" s="354">
        <v>0.84368737474949895</v>
      </c>
      <c r="AT1275" s="354">
        <v>10.28</v>
      </c>
      <c r="AU1275" s="354">
        <v>1.7</v>
      </c>
      <c r="AV1275" s="354">
        <v>-1.4</v>
      </c>
      <c r="AW1275" s="354">
        <v>4283.67</v>
      </c>
      <c r="AX1275" s="354">
        <v>3991.52</v>
      </c>
      <c r="AY1275" s="374">
        <v>1.8864434991677455E-2</v>
      </c>
      <c r="AZ1275" s="374">
        <v>0.43313953488372092</v>
      </c>
      <c r="BA1275" s="374">
        <v>9.2241379310344845E-2</v>
      </c>
      <c r="BB1275" s="374">
        <v>0.46969696969696961</v>
      </c>
      <c r="BC1275" s="374">
        <v>9.2241379310344845E-2</v>
      </c>
      <c r="BD1275" s="354">
        <v>12.27</v>
      </c>
      <c r="BE1275" s="374">
        <v>9.1649122807017563E-2</v>
      </c>
      <c r="BF1275" s="374">
        <v>9.8326898326898324E-2</v>
      </c>
      <c r="BG1275" s="354">
        <v>7.08</v>
      </c>
      <c r="BH1275" s="354">
        <v>7.58</v>
      </c>
      <c r="BI1275" s="354">
        <v>4.8499999999999996</v>
      </c>
      <c r="BJ1275" s="354">
        <v>5.15</v>
      </c>
      <c r="BK1275" s="374">
        <v>-0.59858001092299296</v>
      </c>
      <c r="BL1275" s="374">
        <v>-0.2011747430249633</v>
      </c>
      <c r="BM1275" s="354">
        <v>3.3</v>
      </c>
      <c r="BN1275" s="354">
        <v>4.25</v>
      </c>
      <c r="BO1275" s="374">
        <v>0.78995749476439792</v>
      </c>
      <c r="BP1275" s="374">
        <v>4.5767558193540094E-2</v>
      </c>
      <c r="BQ1275" s="374">
        <v>5.5478188014446976E-2</v>
      </c>
      <c r="BR1275" s="354">
        <v>1007.12</v>
      </c>
      <c r="BS1275" s="354">
        <v>1974.15</v>
      </c>
      <c r="BT1275" s="354">
        <v>1567.75</v>
      </c>
      <c r="BU1275" s="354">
        <v>3578.78</v>
      </c>
      <c r="BV1275" s="354">
        <v>600.66</v>
      </c>
      <c r="BW1275" s="354">
        <v>-22.76</v>
      </c>
      <c r="BX1275" s="354">
        <v>14.03</v>
      </c>
      <c r="BY1275" s="354">
        <v>14.03</v>
      </c>
      <c r="BZ1275" s="354">
        <v>4.9283018867924531</v>
      </c>
      <c r="CA1275" s="354">
        <v>42.19</v>
      </c>
      <c r="CB1275" s="354">
        <v>0.60445205479452058</v>
      </c>
      <c r="CC1275" s="354">
        <v>2.1709062003179649</v>
      </c>
      <c r="CD1275" s="354">
        <v>0.73</v>
      </c>
      <c r="CE1275" s="354">
        <v>0.86</v>
      </c>
      <c r="CF1275" s="354">
        <v>0.8</v>
      </c>
      <c r="CG1275" s="354">
        <v>0.56000000000000005</v>
      </c>
      <c r="CH1275" s="353" t="s">
        <v>100</v>
      </c>
      <c r="CI1275" s="355">
        <v>4903.53</v>
      </c>
    </row>
    <row r="1276" spans="1:87" ht="13.5" thickBot="1">
      <c r="A1276" s="353" t="s">
        <v>2768</v>
      </c>
      <c r="B1276" s="353" t="s">
        <v>2769</v>
      </c>
      <c r="C1276" s="353" t="s">
        <v>96</v>
      </c>
      <c r="D1276" s="353" t="s">
        <v>97</v>
      </c>
      <c r="E1276" s="353" t="s">
        <v>347</v>
      </c>
      <c r="F1276" s="353" t="s">
        <v>105</v>
      </c>
      <c r="G1276" s="353">
        <v>12</v>
      </c>
      <c r="H1276" s="353">
        <v>202112</v>
      </c>
      <c r="I1276" s="353">
        <v>20221109</v>
      </c>
      <c r="J1276" s="353">
        <v>20230208</v>
      </c>
      <c r="K1276" s="354">
        <v>9076.18</v>
      </c>
      <c r="L1276" s="354">
        <v>20.56</v>
      </c>
      <c r="M1276" s="354">
        <v>441.45</v>
      </c>
      <c r="N1276" s="354">
        <v>0.73</v>
      </c>
      <c r="O1276" s="354"/>
      <c r="P1276" s="354"/>
      <c r="Q1276" s="354"/>
      <c r="R1276" s="354"/>
      <c r="S1276" s="354"/>
      <c r="T1276" s="354"/>
      <c r="U1276" s="354">
        <v>0.36</v>
      </c>
      <c r="V1276" s="354"/>
      <c r="W1276" s="354">
        <v>1.64</v>
      </c>
      <c r="X1276" s="354">
        <v>2.1</v>
      </c>
      <c r="Y1276" s="374" t="e">
        <f t="shared" si="42"/>
        <v>#DIV/0!</v>
      </c>
      <c r="Z1276" s="374">
        <f t="shared" si="43"/>
        <v>0.28048780487804881</v>
      </c>
      <c r="AA1276" s="354">
        <v>-24.85</v>
      </c>
      <c r="AB1276" s="354"/>
      <c r="AC1276" s="354">
        <v>57.11</v>
      </c>
      <c r="AD1276" s="354">
        <v>12.54</v>
      </c>
      <c r="AE1276" s="354">
        <v>9.7899999999999991</v>
      </c>
      <c r="AF1276" s="354"/>
      <c r="AG1276" s="354">
        <v>38418.85458395163</v>
      </c>
      <c r="AH1276" s="354">
        <v>2543.043430058005</v>
      </c>
      <c r="AI1276" s="354">
        <v>13079.383629009901</v>
      </c>
      <c r="AJ1276" s="354">
        <v>4789.801157613766</v>
      </c>
      <c r="AK1276" s="354">
        <v>1.7793365238084788</v>
      </c>
      <c r="AL1276" s="354">
        <v>8.25</v>
      </c>
      <c r="AM1276" s="354">
        <v>1.05</v>
      </c>
      <c r="AN1276" s="354">
        <v>0.66</v>
      </c>
      <c r="AO1276" s="354">
        <v>0.6536601549945974</v>
      </c>
      <c r="AP1276" s="354">
        <v>1.9572087883475768</v>
      </c>
      <c r="AQ1276" s="354">
        <v>1.9200350073348029</v>
      </c>
      <c r="AR1276" s="354">
        <v>5.2429889291211662</v>
      </c>
      <c r="AS1276" s="354">
        <v>4681.136423824647</v>
      </c>
      <c r="AT1276" s="354">
        <v>19.5</v>
      </c>
      <c r="AU1276" s="354">
        <v>0.22</v>
      </c>
      <c r="AV1276" s="354">
        <v>-7.37</v>
      </c>
      <c r="AW1276" s="354">
        <v>14629.08</v>
      </c>
      <c r="AX1276" s="354"/>
      <c r="AY1276" s="374">
        <v>-0.1007302633482904</v>
      </c>
      <c r="AZ1276" s="374">
        <v>0.60037212035481058</v>
      </c>
      <c r="BA1276" s="374">
        <v>0.25576616327217883</v>
      </c>
      <c r="BB1276" s="374">
        <v>-1.8375588332228163E-2</v>
      </c>
      <c r="BC1276" s="374">
        <v>0.25576616327217883</v>
      </c>
      <c r="BD1276" s="354">
        <v>7.32</v>
      </c>
      <c r="BE1276" s="374">
        <v>6.7503428018028111E-2</v>
      </c>
      <c r="BF1276" s="374">
        <v>3.6772069016514738E-2</v>
      </c>
      <c r="BG1276" s="354">
        <v>4.5999999999999996</v>
      </c>
      <c r="BH1276" s="354">
        <v>6.87</v>
      </c>
      <c r="BI1276" s="354">
        <v>2.92</v>
      </c>
      <c r="BJ1276" s="354">
        <v>4.96</v>
      </c>
      <c r="BK1276" s="374">
        <v>-0.6337899939726479</v>
      </c>
      <c r="BL1276" s="374">
        <v>-0.2157686001096677</v>
      </c>
      <c r="BM1276" s="354">
        <v>5.45</v>
      </c>
      <c r="BN1276" s="354">
        <v>3.88</v>
      </c>
      <c r="BO1276" s="374">
        <v>0.17262826494079445</v>
      </c>
      <c r="BP1276" s="374">
        <v>0.1092718775839857</v>
      </c>
      <c r="BQ1276" s="374">
        <v>233.64883695676903</v>
      </c>
      <c r="BR1276" s="354">
        <v>1830.42</v>
      </c>
      <c r="BS1276" s="354">
        <v>1830.42</v>
      </c>
      <c r="BT1276" s="354">
        <v>1100.49</v>
      </c>
      <c r="BU1276" s="354">
        <v>6651.49</v>
      </c>
      <c r="BV1276" s="354">
        <v>2166.77</v>
      </c>
      <c r="BW1276" s="354">
        <v>80.040000000000006</v>
      </c>
      <c r="BX1276" s="354">
        <v>5.82</v>
      </c>
      <c r="BY1276" s="354">
        <v>5.19</v>
      </c>
      <c r="BZ1276" s="354">
        <v>5.6382977184799508</v>
      </c>
      <c r="CA1276" s="354">
        <v>36.33</v>
      </c>
      <c r="CB1276" s="354">
        <v>0.59720941277818129</v>
      </c>
      <c r="CC1276" s="354">
        <v>1.955611090710307</v>
      </c>
      <c r="CD1276" s="354">
        <v>0.56999999999999995</v>
      </c>
      <c r="CE1276" s="354">
        <v>0.99</v>
      </c>
      <c r="CF1276" s="354">
        <v>0.88</v>
      </c>
      <c r="CG1276" s="354">
        <v>0.53</v>
      </c>
      <c r="CH1276" s="353" t="s">
        <v>100</v>
      </c>
      <c r="CI1276" s="355">
        <v>11101.62</v>
      </c>
    </row>
    <row r="1277" spans="1:87" ht="13.5" thickBot="1">
      <c r="A1277" s="353" t="s">
        <v>2770</v>
      </c>
      <c r="B1277" s="353" t="s">
        <v>2771</v>
      </c>
      <c r="C1277" s="353" t="s">
        <v>96</v>
      </c>
      <c r="D1277" s="353" t="s">
        <v>412</v>
      </c>
      <c r="E1277" s="353" t="s">
        <v>1075</v>
      </c>
      <c r="F1277" s="353" t="s">
        <v>105</v>
      </c>
      <c r="G1277" s="353">
        <v>12</v>
      </c>
      <c r="H1277" s="353">
        <v>202112</v>
      </c>
      <c r="I1277" s="353">
        <v>20221025</v>
      </c>
      <c r="J1277" s="353"/>
      <c r="K1277" s="354">
        <v>6498.73</v>
      </c>
      <c r="L1277" s="354">
        <v>41.9</v>
      </c>
      <c r="M1277" s="354">
        <v>155.1</v>
      </c>
      <c r="N1277" s="354">
        <v>1.32</v>
      </c>
      <c r="O1277" s="354">
        <v>0.74</v>
      </c>
      <c r="P1277" s="354">
        <v>0.36</v>
      </c>
      <c r="Q1277" s="354">
        <v>0.81</v>
      </c>
      <c r="R1277" s="354">
        <v>-26</v>
      </c>
      <c r="S1277" s="354">
        <v>7</v>
      </c>
      <c r="T1277" s="354">
        <v>4.74</v>
      </c>
      <c r="U1277" s="354">
        <v>2.33</v>
      </c>
      <c r="V1277" s="354">
        <v>2.4900000000000002</v>
      </c>
      <c r="W1277" s="354">
        <v>2.2599999999999998</v>
      </c>
      <c r="X1277" s="354">
        <v>3.07</v>
      </c>
      <c r="Y1277" s="374">
        <f t="shared" ref="Y1277:Y1340" si="44">(W1277/V1277)-1</f>
        <v>-9.2369477911646736E-2</v>
      </c>
      <c r="Z1277" s="374">
        <f t="shared" ref="Z1277:Z1340" si="45">(X1277/W1277)-1</f>
        <v>0.3584070796460177</v>
      </c>
      <c r="AA1277" s="354">
        <v>2.76</v>
      </c>
      <c r="AB1277" s="354"/>
      <c r="AC1277" s="354">
        <v>17.98</v>
      </c>
      <c r="AD1277" s="354">
        <v>18.510000000000002</v>
      </c>
      <c r="AE1277" s="354">
        <v>13.66</v>
      </c>
      <c r="AF1277" s="354"/>
      <c r="AG1277" s="354">
        <v>46.413884956891003</v>
      </c>
      <c r="AH1277" s="354">
        <v>4.5035130613820611</v>
      </c>
      <c r="AI1277" s="354">
        <v>-0.54000128683567106</v>
      </c>
      <c r="AJ1277" s="354">
        <v>-2.7126881997168963</v>
      </c>
      <c r="AK1277" s="354">
        <v>-76.073892787779855</v>
      </c>
      <c r="AL1277" s="354">
        <v>11.91</v>
      </c>
      <c r="AM1277" s="354">
        <v>1.73</v>
      </c>
      <c r="AN1277" s="354">
        <v>0.9</v>
      </c>
      <c r="AO1277" s="354">
        <v>1.0379814313039482</v>
      </c>
      <c r="AP1277" s="354">
        <v>12.58700321078555</v>
      </c>
      <c r="AQ1277" s="354">
        <v>-89.215992469646238</v>
      </c>
      <c r="AR1277" s="354">
        <v>-17.759781881662025</v>
      </c>
      <c r="AS1277" s="354">
        <v>3.9330009007849696</v>
      </c>
      <c r="AT1277" s="354">
        <v>24.17</v>
      </c>
      <c r="AU1277" s="354">
        <v>10.199999999999999</v>
      </c>
      <c r="AV1277" s="354">
        <v>36.71</v>
      </c>
      <c r="AW1277" s="354">
        <v>6285.03</v>
      </c>
      <c r="AX1277" s="354">
        <v>7340.84</v>
      </c>
      <c r="AY1277" s="374">
        <v>0.36707918843071347</v>
      </c>
      <c r="AZ1277" s="374">
        <v>6.5230611582322142</v>
      </c>
      <c r="BA1277" s="374">
        <v>3.474634212022381</v>
      </c>
      <c r="BB1277" s="374">
        <v>7.1780408765681729</v>
      </c>
      <c r="BC1277" s="374">
        <v>3.474634212022381</v>
      </c>
      <c r="BD1277" s="354">
        <v>10.029999999999999</v>
      </c>
      <c r="BE1277" s="374">
        <v>0.10841139703979916</v>
      </c>
      <c r="BF1277" s="374">
        <v>0.104802190985319</v>
      </c>
      <c r="BG1277" s="354">
        <v>9.3800000000000008</v>
      </c>
      <c r="BH1277" s="354">
        <v>10.51</v>
      </c>
      <c r="BI1277" s="354">
        <v>5.58</v>
      </c>
      <c r="BJ1277" s="354">
        <v>6.98</v>
      </c>
      <c r="BK1277" s="374">
        <v>4.0234846950325878</v>
      </c>
      <c r="BL1277" s="374">
        <v>-4.6811140995829295E-2</v>
      </c>
      <c r="BM1277" s="354">
        <v>0</v>
      </c>
      <c r="BN1277" s="354">
        <v>0</v>
      </c>
      <c r="BO1277" s="374">
        <v>0</v>
      </c>
      <c r="BP1277" s="374">
        <v>0.1096278739382196</v>
      </c>
      <c r="BQ1277" s="374">
        <v>-6.6034279447830968E-2</v>
      </c>
      <c r="BR1277" s="354">
        <v>569.76</v>
      </c>
      <c r="BS1277" s="354">
        <v>709.33</v>
      </c>
      <c r="BT1277" s="354">
        <v>549</v>
      </c>
      <c r="BU1277" s="354">
        <v>263.45</v>
      </c>
      <c r="BV1277" s="354">
        <v>741.5</v>
      </c>
      <c r="BW1277" s="354">
        <v>652.30999999999995</v>
      </c>
      <c r="BX1277" s="354">
        <v>9.6999999999999993</v>
      </c>
      <c r="BY1277" s="354">
        <v>5.0999999999999996</v>
      </c>
      <c r="BZ1277" s="354">
        <v>0</v>
      </c>
      <c r="CA1277" s="354">
        <v>5.67</v>
      </c>
      <c r="CB1277" s="354">
        <v>0.43867755092018001</v>
      </c>
      <c r="CC1277" s="354">
        <v>1.8541479651016188</v>
      </c>
      <c r="CD1277" s="354">
        <v>0.06</v>
      </c>
      <c r="CE1277" s="354">
        <v>2.27</v>
      </c>
      <c r="CF1277" s="354">
        <v>1.32</v>
      </c>
      <c r="CG1277" s="354">
        <v>0.75</v>
      </c>
      <c r="CH1277" s="353" t="s">
        <v>100</v>
      </c>
      <c r="CI1277" s="355">
        <v>3542.07</v>
      </c>
    </row>
    <row r="1278" spans="1:87" ht="13.5" thickBot="1">
      <c r="A1278" s="353" t="s">
        <v>2772</v>
      </c>
      <c r="B1278" s="353" t="s">
        <v>2773</v>
      </c>
      <c r="C1278" s="353" t="s">
        <v>96</v>
      </c>
      <c r="D1278" s="353" t="s">
        <v>112</v>
      </c>
      <c r="E1278" s="353" t="s">
        <v>2774</v>
      </c>
      <c r="F1278" s="353" t="s">
        <v>105</v>
      </c>
      <c r="G1278" s="353">
        <v>3</v>
      </c>
      <c r="H1278" s="353">
        <v>202203</v>
      </c>
      <c r="I1278" s="353">
        <v>20221101</v>
      </c>
      <c r="J1278" s="353">
        <v>20230201</v>
      </c>
      <c r="K1278" s="354">
        <v>3065.96</v>
      </c>
      <c r="L1278" s="354">
        <v>53.86</v>
      </c>
      <c r="M1278" s="354">
        <v>56.92</v>
      </c>
      <c r="N1278" s="354">
        <v>1.88</v>
      </c>
      <c r="O1278" s="354">
        <v>1.76</v>
      </c>
      <c r="P1278" s="354">
        <v>0.97</v>
      </c>
      <c r="Q1278" s="354">
        <v>1</v>
      </c>
      <c r="R1278" s="354">
        <v>43</v>
      </c>
      <c r="S1278" s="354">
        <v>29</v>
      </c>
      <c r="T1278" s="354">
        <v>43.88</v>
      </c>
      <c r="U1278" s="354">
        <v>7.24</v>
      </c>
      <c r="V1278" s="354">
        <v>3.81</v>
      </c>
      <c r="W1278" s="354">
        <v>6.52</v>
      </c>
      <c r="X1278" s="354">
        <v>4.04</v>
      </c>
      <c r="Y1278" s="374">
        <f t="shared" si="44"/>
        <v>0.71128608923884507</v>
      </c>
      <c r="Z1278" s="374">
        <f t="shared" si="45"/>
        <v>-0.38036809815950912</v>
      </c>
      <c r="AA1278" s="354">
        <v>69.010000000000005</v>
      </c>
      <c r="AB1278" s="354"/>
      <c r="AC1278" s="354">
        <v>7.44</v>
      </c>
      <c r="AD1278" s="354">
        <v>8.26</v>
      </c>
      <c r="AE1278" s="354">
        <v>13.33</v>
      </c>
      <c r="AF1278" s="354"/>
      <c r="AG1278" s="354">
        <v>47.501808413512187</v>
      </c>
      <c r="AH1278" s="354">
        <v>7.2979668516047473</v>
      </c>
      <c r="AI1278" s="354">
        <v>7.2715429454315608</v>
      </c>
      <c r="AJ1278" s="354">
        <v>6.525581150361683</v>
      </c>
      <c r="AK1278" s="354">
        <v>7.301063941780674</v>
      </c>
      <c r="AL1278" s="354">
        <v>11.35</v>
      </c>
      <c r="AM1278" s="354">
        <v>2.82</v>
      </c>
      <c r="AN1278" s="354">
        <v>1.1299999999999999</v>
      </c>
      <c r="AO1278" s="354">
        <v>0.88623009388607632</v>
      </c>
      <c r="AP1278" s="354">
        <v>4.1148436322823008</v>
      </c>
      <c r="AQ1278" s="354">
        <v>5.7893534351624263</v>
      </c>
      <c r="AR1278" s="354">
        <v>6.4511544887817456</v>
      </c>
      <c r="AS1278" s="354">
        <v>11.886438654399887</v>
      </c>
      <c r="AT1278" s="354">
        <v>19.07</v>
      </c>
      <c r="AU1278" s="354">
        <v>47</v>
      </c>
      <c r="AV1278" s="354">
        <v>55.34</v>
      </c>
      <c r="AW1278" s="354">
        <v>2207.23</v>
      </c>
      <c r="AX1278" s="354">
        <v>2614.85</v>
      </c>
      <c r="AY1278" s="374">
        <v>3.7343856088426185E-2</v>
      </c>
      <c r="AZ1278" s="374">
        <v>0.45974896836313617</v>
      </c>
      <c r="BA1278" s="374">
        <v>0.25798392227170203</v>
      </c>
      <c r="BB1278" s="374">
        <v>0.4563106796116505</v>
      </c>
      <c r="BC1278" s="374">
        <v>0.25798392227170203</v>
      </c>
      <c r="BD1278" s="354">
        <v>46.34</v>
      </c>
      <c r="BE1278" s="374">
        <v>0.48439496370017998</v>
      </c>
      <c r="BF1278" s="374">
        <v>0.28541304461271833</v>
      </c>
      <c r="BG1278" s="354">
        <v>45.71</v>
      </c>
      <c r="BH1278" s="354">
        <v>17.32</v>
      </c>
      <c r="BI1278" s="354">
        <v>32.07</v>
      </c>
      <c r="BJ1278" s="354">
        <v>11.73</v>
      </c>
      <c r="BK1278" s="374">
        <v>-0.10258645251329204</v>
      </c>
      <c r="BL1278" s="374">
        <v>-1.5703860968326523E-2</v>
      </c>
      <c r="BM1278" s="354">
        <v>0</v>
      </c>
      <c r="BN1278" s="354">
        <v>0</v>
      </c>
      <c r="BO1278" s="374">
        <v>0</v>
      </c>
      <c r="BP1278" s="374">
        <v>0.13746405823327834</v>
      </c>
      <c r="BQ1278" s="374">
        <v>0.12291544830216015</v>
      </c>
      <c r="BR1278" s="354">
        <v>333.67</v>
      </c>
      <c r="BS1278" s="354">
        <v>355.3</v>
      </c>
      <c r="BT1278" s="354">
        <v>269.67</v>
      </c>
      <c r="BU1278" s="354">
        <v>12.43</v>
      </c>
      <c r="BV1278" s="354">
        <v>248.04</v>
      </c>
      <c r="BW1278" s="354">
        <v>192.16</v>
      </c>
      <c r="BX1278" s="354">
        <v>15.36</v>
      </c>
      <c r="BY1278" s="354">
        <v>15.36</v>
      </c>
      <c r="BZ1278" s="354">
        <v>166.11410601976641</v>
      </c>
      <c r="CA1278" s="354">
        <v>1.1299999999999999</v>
      </c>
      <c r="CB1278" s="354">
        <v>0.27982884258479268</v>
      </c>
      <c r="CC1278" s="354">
        <v>-1.0744640868238553</v>
      </c>
      <c r="CD1278" s="354">
        <v>0.01</v>
      </c>
      <c r="CE1278" s="354">
        <v>2.83</v>
      </c>
      <c r="CF1278" s="354">
        <v>1.55</v>
      </c>
      <c r="CG1278" s="354">
        <v>1.29</v>
      </c>
      <c r="CH1278" s="353" t="s">
        <v>100</v>
      </c>
      <c r="CI1278" s="353">
        <v>825.11</v>
      </c>
    </row>
    <row r="1279" spans="1:87" ht="13.5" thickBot="1">
      <c r="A1279" s="353" t="s">
        <v>2775</v>
      </c>
      <c r="B1279" s="353" t="s">
        <v>2776</v>
      </c>
      <c r="C1279" s="353" t="s">
        <v>108</v>
      </c>
      <c r="D1279" s="353" t="s">
        <v>97</v>
      </c>
      <c r="E1279" s="353" t="s">
        <v>191</v>
      </c>
      <c r="F1279" s="353" t="s">
        <v>105</v>
      </c>
      <c r="G1279" s="353">
        <v>12</v>
      </c>
      <c r="H1279" s="353">
        <v>202112</v>
      </c>
      <c r="I1279" s="353">
        <v>20221026</v>
      </c>
      <c r="J1279" s="353">
        <v>20230201</v>
      </c>
      <c r="K1279" s="354">
        <v>4539.12</v>
      </c>
      <c r="L1279" s="354">
        <v>136.38</v>
      </c>
      <c r="M1279" s="354">
        <v>33.28</v>
      </c>
      <c r="N1279" s="354">
        <v>1.1200000000000001</v>
      </c>
      <c r="O1279" s="354">
        <v>1.1299999999999999</v>
      </c>
      <c r="P1279" s="354">
        <v>0.97</v>
      </c>
      <c r="Q1279" s="354">
        <v>0.78</v>
      </c>
      <c r="R1279" s="354">
        <v>7</v>
      </c>
      <c r="S1279" s="354">
        <v>29</v>
      </c>
      <c r="T1279" s="354">
        <v>33.700000000000003</v>
      </c>
      <c r="U1279" s="354">
        <v>2.81</v>
      </c>
      <c r="V1279" s="354">
        <v>1.98</v>
      </c>
      <c r="W1279" s="354">
        <v>4.41</v>
      </c>
      <c r="X1279" s="354">
        <v>3.95</v>
      </c>
      <c r="Y1279" s="374">
        <f t="shared" si="44"/>
        <v>1.2272727272727275</v>
      </c>
      <c r="Z1279" s="374">
        <f t="shared" si="45"/>
        <v>-0.10430839002267578</v>
      </c>
      <c r="AA1279" s="354">
        <v>-5.17</v>
      </c>
      <c r="AB1279" s="354"/>
      <c r="AC1279" s="354">
        <v>32.47</v>
      </c>
      <c r="AD1279" s="354">
        <v>30.94</v>
      </c>
      <c r="AE1279" s="354">
        <v>34.56</v>
      </c>
      <c r="AF1279" s="354"/>
      <c r="AG1279" s="354">
        <v>28.623521816954725</v>
      </c>
      <c r="AH1279" s="354">
        <v>1.8469732093077849</v>
      </c>
      <c r="AI1279" s="354">
        <v>-4.7074151236832069</v>
      </c>
      <c r="AJ1279" s="354">
        <v>-5.5632500953666479</v>
      </c>
      <c r="AK1279" s="354">
        <v>-29.20498753303745</v>
      </c>
      <c r="AL1279" s="354">
        <v>38.74</v>
      </c>
      <c r="AM1279" s="354">
        <v>2.93</v>
      </c>
      <c r="AN1279" s="354">
        <v>4.6500000000000004</v>
      </c>
      <c r="AO1279" s="354">
        <v>4.849979568634728</v>
      </c>
      <c r="AP1279" s="354">
        <v>27.553353601006396</v>
      </c>
      <c r="AQ1279" s="354">
        <v>-29.49038747319603</v>
      </c>
      <c r="AR1279" s="354">
        <v>-24.953668020465216</v>
      </c>
      <c r="AS1279" s="354">
        <v>40.388743801167877</v>
      </c>
      <c r="AT1279" s="354">
        <v>46.62</v>
      </c>
      <c r="AU1279" s="354">
        <v>2.04</v>
      </c>
      <c r="AV1279" s="354">
        <v>-18.7</v>
      </c>
      <c r="AW1279" s="354">
        <v>720.86</v>
      </c>
      <c r="AX1279" s="354">
        <v>1017.11</v>
      </c>
      <c r="AY1279" s="374">
        <v>5.8650546711018034E-2</v>
      </c>
      <c r="AZ1279" s="374">
        <v>-0.34954580846093952</v>
      </c>
      <c r="BA1279" s="374">
        <v>-0.32447924934299877</v>
      </c>
      <c r="BB1279" s="374">
        <v>-0.34090909090909094</v>
      </c>
      <c r="BC1279" s="374">
        <v>-0.32447924934299877</v>
      </c>
      <c r="BD1279" s="354">
        <v>5.7</v>
      </c>
      <c r="BE1279" s="374">
        <v>4.591391328999022E-2</v>
      </c>
      <c r="BF1279" s="374">
        <v>2.8041380225933075E-2</v>
      </c>
      <c r="BG1279" s="354">
        <v>4.6900000000000004</v>
      </c>
      <c r="BH1279" s="354">
        <v>6.41</v>
      </c>
      <c r="BI1279" s="354">
        <v>3.98</v>
      </c>
      <c r="BJ1279" s="354">
        <v>5.52</v>
      </c>
      <c r="BK1279" s="374">
        <v>0.18180571485563257</v>
      </c>
      <c r="BL1279" s="374">
        <v>-2.989970895812339E-2</v>
      </c>
      <c r="BM1279" s="354">
        <v>0</v>
      </c>
      <c r="BN1279" s="354">
        <v>0</v>
      </c>
      <c r="BO1279" s="374">
        <v>0</v>
      </c>
      <c r="BP1279" s="374">
        <v>1.3434486538462211E-2</v>
      </c>
      <c r="BQ1279" s="374">
        <v>-4.0465886640723363E-2</v>
      </c>
      <c r="BR1279" s="354">
        <v>-27.14</v>
      </c>
      <c r="BS1279" s="354">
        <v>58.18</v>
      </c>
      <c r="BT1279" s="354">
        <v>134.47</v>
      </c>
      <c r="BU1279" s="354" t="s">
        <v>100</v>
      </c>
      <c r="BV1279" s="354">
        <v>2117.4</v>
      </c>
      <c r="BW1279" s="354">
        <v>16797.29</v>
      </c>
      <c r="BX1279" s="354">
        <v>6.45</v>
      </c>
      <c r="BY1279" s="354">
        <v>10.77</v>
      </c>
      <c r="BZ1279" s="354">
        <v>8.5049556598852369</v>
      </c>
      <c r="CA1279" s="354">
        <v>25.43</v>
      </c>
      <c r="CB1279" s="354">
        <v>0.3358532755039278</v>
      </c>
      <c r="CC1279" s="354">
        <v>0.26665385376990369</v>
      </c>
      <c r="CD1279" s="354">
        <v>0.34</v>
      </c>
      <c r="CE1279" s="354">
        <v>7.9</v>
      </c>
      <c r="CF1279" s="354">
        <v>3.27</v>
      </c>
      <c r="CG1279" s="354">
        <v>3.13</v>
      </c>
      <c r="CH1279" s="353" t="s">
        <v>100</v>
      </c>
      <c r="CI1279" s="355">
        <v>2212.42</v>
      </c>
    </row>
    <row r="1280" spans="1:87" ht="13.5" thickBot="1">
      <c r="A1280" s="353" t="s">
        <v>2777</v>
      </c>
      <c r="B1280" s="353" t="s">
        <v>2778</v>
      </c>
      <c r="C1280" s="353" t="s">
        <v>96</v>
      </c>
      <c r="D1280" s="353" t="s">
        <v>116</v>
      </c>
      <c r="E1280" s="353" t="s">
        <v>858</v>
      </c>
      <c r="F1280" s="353" t="s">
        <v>99</v>
      </c>
      <c r="G1280" s="353">
        <v>12</v>
      </c>
      <c r="H1280" s="353">
        <v>202112</v>
      </c>
      <c r="I1280" s="353">
        <v>20221021</v>
      </c>
      <c r="J1280" s="353">
        <v>20230120</v>
      </c>
      <c r="K1280" s="354">
        <v>71055.67</v>
      </c>
      <c r="L1280" s="354">
        <v>50.11</v>
      </c>
      <c r="M1280" s="354">
        <v>1417.99</v>
      </c>
      <c r="N1280" s="354">
        <v>1.85</v>
      </c>
      <c r="O1280" s="354">
        <v>0.55000000000000004</v>
      </c>
      <c r="P1280" s="354">
        <v>0.69</v>
      </c>
      <c r="Q1280" s="354">
        <v>0.62</v>
      </c>
      <c r="R1280" s="354">
        <v>15</v>
      </c>
      <c r="S1280" s="354">
        <v>25</v>
      </c>
      <c r="T1280" s="354">
        <v>12.73</v>
      </c>
      <c r="U1280" s="354">
        <v>1.88</v>
      </c>
      <c r="V1280" s="354">
        <v>1.27</v>
      </c>
      <c r="W1280" s="354">
        <v>2.15</v>
      </c>
      <c r="X1280" s="354">
        <v>3.03</v>
      </c>
      <c r="Y1280" s="374">
        <f t="shared" si="44"/>
        <v>0.69291338582677153</v>
      </c>
      <c r="Z1280" s="374">
        <f t="shared" si="45"/>
        <v>0.40930232558139523</v>
      </c>
      <c r="AA1280" s="354">
        <v>-6.89</v>
      </c>
      <c r="AB1280" s="354">
        <v>39.75</v>
      </c>
      <c r="AC1280" s="354">
        <v>26.65</v>
      </c>
      <c r="AD1280" s="354">
        <v>23.27</v>
      </c>
      <c r="AE1280" s="354">
        <v>16.53</v>
      </c>
      <c r="AF1280" s="354">
        <v>0.59</v>
      </c>
      <c r="AG1280" s="354">
        <v>18.643864598025388</v>
      </c>
      <c r="AH1280" s="354">
        <v>2.099435825105783</v>
      </c>
      <c r="AI1280" s="354">
        <v>2.8476727785613538</v>
      </c>
      <c r="AJ1280" s="354">
        <v>1.7820874471086037</v>
      </c>
      <c r="AK1280" s="354">
        <v>17.340475482912336</v>
      </c>
      <c r="AL1280" s="354">
        <v>17.8</v>
      </c>
      <c r="AM1280" s="354">
        <v>4.0599999999999996</v>
      </c>
      <c r="AN1280" s="354">
        <v>2.69</v>
      </c>
      <c r="AO1280" s="354">
        <v>3.0711442296781022</v>
      </c>
      <c r="AP1280" s="354">
        <v>12.943063924756895</v>
      </c>
      <c r="AQ1280" s="354">
        <v>20.106944031698863</v>
      </c>
      <c r="AR1280" s="354">
        <v>32.129734863474475</v>
      </c>
      <c r="AS1280" s="354">
        <v>2.5451339915373765</v>
      </c>
      <c r="AT1280" s="354">
        <v>12.35</v>
      </c>
      <c r="AU1280" s="354">
        <v>-8.4700000000000006</v>
      </c>
      <c r="AV1280" s="354">
        <v>-2.85</v>
      </c>
      <c r="AW1280" s="354">
        <v>22929</v>
      </c>
      <c r="AX1280" s="354">
        <v>28041.37</v>
      </c>
      <c r="AY1280" s="374">
        <v>-2.8473369772467269E-2</v>
      </c>
      <c r="AZ1280" s="374">
        <v>1.1788362806617227</v>
      </c>
      <c r="BA1280" s="374">
        <v>0.66968599033816423</v>
      </c>
      <c r="BB1280" s="374">
        <v>1.17730559609004</v>
      </c>
      <c r="BC1280" s="374">
        <v>0.66968599033816423</v>
      </c>
      <c r="BD1280" s="354">
        <v>16.579999999999998</v>
      </c>
      <c r="BE1280" s="374">
        <v>0.11204830243636033</v>
      </c>
      <c r="BF1280" s="374">
        <v>7.252131546894032E-2</v>
      </c>
      <c r="BG1280" s="354">
        <v>9.23</v>
      </c>
      <c r="BH1280" s="354">
        <v>4.91</v>
      </c>
      <c r="BI1280" s="354">
        <v>6.33</v>
      </c>
      <c r="BJ1280" s="354">
        <v>3.45</v>
      </c>
      <c r="BK1280" s="374">
        <v>-0.37419514611193661</v>
      </c>
      <c r="BL1280" s="374">
        <v>-5.7154745243408855E-2</v>
      </c>
      <c r="BM1280" s="354">
        <v>1.4</v>
      </c>
      <c r="BN1280" s="354">
        <v>3.64</v>
      </c>
      <c r="BO1280" s="374">
        <v>0.30960698689956323</v>
      </c>
      <c r="BP1280" s="374">
        <v>4.2515913833652955E-2</v>
      </c>
      <c r="BQ1280" s="374">
        <v>3.6089255713013441E-2</v>
      </c>
      <c r="BR1280" s="354">
        <v>2913</v>
      </c>
      <c r="BS1280" s="354">
        <v>5033</v>
      </c>
      <c r="BT1280" s="354">
        <v>3951</v>
      </c>
      <c r="BU1280" s="354">
        <v>13286</v>
      </c>
      <c r="BV1280" s="354">
        <v>1881</v>
      </c>
      <c r="BW1280" s="354">
        <v>117.88</v>
      </c>
      <c r="BX1280" s="354">
        <v>11.26</v>
      </c>
      <c r="BY1280" s="354">
        <v>10.199999999999999</v>
      </c>
      <c r="BZ1280" s="354">
        <v>7.2984189723320156</v>
      </c>
      <c r="CA1280" s="354">
        <v>41.56</v>
      </c>
      <c r="CB1280" s="354">
        <v>0.60286213231125119</v>
      </c>
      <c r="CC1280" s="354">
        <v>1.7808066315957278</v>
      </c>
      <c r="CD1280" s="354">
        <v>0.71</v>
      </c>
      <c r="CE1280" s="354">
        <v>1.4</v>
      </c>
      <c r="CF1280" s="354">
        <v>0.91</v>
      </c>
      <c r="CG1280" s="354">
        <v>0.39</v>
      </c>
      <c r="CH1280" s="353" t="s">
        <v>100</v>
      </c>
      <c r="CI1280" s="355">
        <v>15286</v>
      </c>
    </row>
    <row r="1281" spans="1:87" ht="13.5" thickBot="1">
      <c r="A1281" s="353" t="s">
        <v>2779</v>
      </c>
      <c r="B1281" s="353" t="s">
        <v>2780</v>
      </c>
      <c r="C1281" s="353" t="s">
        <v>96</v>
      </c>
      <c r="D1281" s="353" t="s">
        <v>123</v>
      </c>
      <c r="E1281" s="353" t="s">
        <v>217</v>
      </c>
      <c r="F1281" s="353" t="s">
        <v>105</v>
      </c>
      <c r="G1281" s="353">
        <v>12</v>
      </c>
      <c r="H1281" s="353">
        <v>202112</v>
      </c>
      <c r="I1281" s="353">
        <v>20221102</v>
      </c>
      <c r="J1281" s="353">
        <v>20230208</v>
      </c>
      <c r="K1281" s="354">
        <v>26807.29</v>
      </c>
      <c r="L1281" s="354">
        <v>45.72</v>
      </c>
      <c r="M1281" s="354">
        <v>586.34</v>
      </c>
      <c r="N1281" s="354">
        <v>1.02</v>
      </c>
      <c r="O1281" s="354">
        <v>1.07</v>
      </c>
      <c r="P1281" s="354">
        <v>1.1200000000000001</v>
      </c>
      <c r="Q1281" s="354">
        <v>1.1200000000000001</v>
      </c>
      <c r="R1281" s="354">
        <v>16</v>
      </c>
      <c r="S1281" s="354">
        <v>10</v>
      </c>
      <c r="T1281" s="354">
        <v>6.99</v>
      </c>
      <c r="U1281" s="354">
        <v>4.78</v>
      </c>
      <c r="V1281" s="354">
        <v>4.7300000000000004</v>
      </c>
      <c r="W1281" s="354">
        <v>4.42</v>
      </c>
      <c r="X1281" s="354">
        <v>4.54</v>
      </c>
      <c r="Y1281" s="374">
        <f t="shared" si="44"/>
        <v>-6.5539112050740034E-2</v>
      </c>
      <c r="Z1281" s="374">
        <f t="shared" si="45"/>
        <v>2.7149321266968451E-2</v>
      </c>
      <c r="AA1281" s="354">
        <v>8.4</v>
      </c>
      <c r="AB1281" s="354">
        <v>9</v>
      </c>
      <c r="AC1281" s="354">
        <v>9.56</v>
      </c>
      <c r="AD1281" s="354">
        <v>10.34</v>
      </c>
      <c r="AE1281" s="354">
        <v>10.07</v>
      </c>
      <c r="AF1281" s="354">
        <v>1.1499999999999999</v>
      </c>
      <c r="AG1281" s="354">
        <v>41.035836177474401</v>
      </c>
      <c r="AH1281" s="354">
        <v>5.8293515358361772</v>
      </c>
      <c r="AI1281" s="354">
        <v>2.3839590443686007</v>
      </c>
      <c r="AJ1281" s="354">
        <v>2.2423208191126278</v>
      </c>
      <c r="AK1281" s="354">
        <v>24.12751181102362</v>
      </c>
      <c r="AL1281" s="354">
        <v>10.06</v>
      </c>
      <c r="AM1281" s="354">
        <v>1.22</v>
      </c>
      <c r="AN1281" s="354">
        <v>1.43</v>
      </c>
      <c r="AO1281" s="354">
        <v>1.0242400299413648</v>
      </c>
      <c r="AP1281" s="354">
        <v>5.4708796090626386</v>
      </c>
      <c r="AQ1281" s="354">
        <v>17.630565497494633</v>
      </c>
      <c r="AR1281" s="354">
        <v>18.74421613394216</v>
      </c>
      <c r="AS1281" s="354">
        <v>19.430034129692832</v>
      </c>
      <c r="AT1281" s="354">
        <v>37.630000000000003</v>
      </c>
      <c r="AU1281" s="354">
        <v>2.04</v>
      </c>
      <c r="AV1281" s="354">
        <v>-11.99</v>
      </c>
      <c r="AW1281" s="354">
        <v>28473.06</v>
      </c>
      <c r="AX1281" s="354"/>
      <c r="AY1281" s="374">
        <v>-0.17495442693310567</v>
      </c>
      <c r="AZ1281" s="374">
        <v>0.57137720244516366</v>
      </c>
      <c r="BA1281" s="374">
        <v>0</v>
      </c>
      <c r="BB1281" s="374">
        <v>0.81753904381641596</v>
      </c>
      <c r="BC1281" s="374">
        <v>0</v>
      </c>
      <c r="BD1281" s="354">
        <v>13.3</v>
      </c>
      <c r="BE1281" s="374">
        <v>0</v>
      </c>
      <c r="BF1281" s="374">
        <v>1.0776671156946315E-2</v>
      </c>
      <c r="BG1281" s="354">
        <v>10.49</v>
      </c>
      <c r="BH1281" s="354">
        <v>10.67</v>
      </c>
      <c r="BI1281" s="354">
        <v>1.1100000000000001</v>
      </c>
      <c r="BJ1281" s="354">
        <v>1.08</v>
      </c>
      <c r="BK1281" s="374">
        <v>-5.9413027916964928E-2</v>
      </c>
      <c r="BL1281" s="374">
        <v>-3.4515740009148752E-3</v>
      </c>
      <c r="BM1281" s="354">
        <v>4.62</v>
      </c>
      <c r="BN1281" s="354">
        <v>3.87</v>
      </c>
      <c r="BO1281" s="374">
        <v>0.46104270491803279</v>
      </c>
      <c r="BP1281" s="374">
        <v>0.10134653828884677</v>
      </c>
      <c r="BQ1281" s="374">
        <v>4.9119842696881223E-2</v>
      </c>
      <c r="BR1281" s="354">
        <v>4327.8100000000004</v>
      </c>
      <c r="BS1281" s="354">
        <v>4327.8100000000004</v>
      </c>
      <c r="BT1281" s="354">
        <v>2899.33</v>
      </c>
      <c r="BU1281" s="354">
        <v>5286.09</v>
      </c>
      <c r="BV1281" s="354">
        <v>3486.82</v>
      </c>
      <c r="BW1281" s="354">
        <v>67.959999999999994</v>
      </c>
      <c r="BX1281" s="354">
        <v>13.67</v>
      </c>
      <c r="BY1281" s="354">
        <v>15.26</v>
      </c>
      <c r="BZ1281" s="354">
        <v>0</v>
      </c>
      <c r="CA1281" s="354">
        <v>20.170000000000002</v>
      </c>
      <c r="CB1281" s="354">
        <v>0.91064194380547037</v>
      </c>
      <c r="CC1281" s="354">
        <v>-0.47112394491337184</v>
      </c>
      <c r="CD1281" s="354">
        <v>0.25</v>
      </c>
      <c r="CE1281" s="354"/>
      <c r="CF1281" s="354"/>
      <c r="CG1281" s="354"/>
      <c r="CH1281" s="355">
        <v>1786.5</v>
      </c>
      <c r="CI1281" s="355">
        <v>20612.95</v>
      </c>
    </row>
    <row r="1282" spans="1:87" ht="13.5" thickBot="1">
      <c r="A1282" s="353" t="s">
        <v>2781</v>
      </c>
      <c r="B1282" s="353" t="s">
        <v>2782</v>
      </c>
      <c r="C1282" s="353" t="s">
        <v>96</v>
      </c>
      <c r="D1282" s="353" t="s">
        <v>103</v>
      </c>
      <c r="E1282" s="353" t="s">
        <v>779</v>
      </c>
      <c r="F1282" s="353" t="s">
        <v>105</v>
      </c>
      <c r="G1282" s="353">
        <v>12</v>
      </c>
      <c r="H1282" s="353">
        <v>202112</v>
      </c>
      <c r="I1282" s="353">
        <v>20221026</v>
      </c>
      <c r="J1282" s="353">
        <v>20230124</v>
      </c>
      <c r="K1282" s="354">
        <v>5739.52</v>
      </c>
      <c r="L1282" s="354">
        <v>52.14</v>
      </c>
      <c r="M1282" s="354">
        <v>110.08</v>
      </c>
      <c r="N1282" s="354">
        <v>0.81</v>
      </c>
      <c r="O1282" s="354">
        <v>1.22</v>
      </c>
      <c r="P1282" s="354">
        <v>0.82</v>
      </c>
      <c r="Q1282" s="354">
        <v>0.87</v>
      </c>
      <c r="R1282" s="354">
        <v>4</v>
      </c>
      <c r="S1282" s="354">
        <v>13</v>
      </c>
      <c r="T1282" s="354">
        <v>6.53</v>
      </c>
      <c r="U1282" s="354">
        <v>3.92</v>
      </c>
      <c r="V1282" s="354">
        <v>3.35</v>
      </c>
      <c r="W1282" s="354">
        <v>3.96</v>
      </c>
      <c r="X1282" s="354">
        <v>4.1100000000000003</v>
      </c>
      <c r="Y1282" s="374">
        <f t="shared" si="44"/>
        <v>0.18208955223880596</v>
      </c>
      <c r="Z1282" s="374">
        <f t="shared" si="45"/>
        <v>3.7878787878788067E-2</v>
      </c>
      <c r="AA1282" s="354">
        <v>19.39</v>
      </c>
      <c r="AB1282" s="354">
        <v>5</v>
      </c>
      <c r="AC1282" s="354">
        <v>13.3</v>
      </c>
      <c r="AD1282" s="354">
        <v>13.18</v>
      </c>
      <c r="AE1282" s="354">
        <v>12.69</v>
      </c>
      <c r="AF1282" s="354">
        <v>2.64</v>
      </c>
      <c r="AG1282" s="354">
        <v>57.991639538995841</v>
      </c>
      <c r="AH1282" s="354">
        <v>3.6387501020121329</v>
      </c>
      <c r="AI1282" s="354">
        <v>4.0360261513769373</v>
      </c>
      <c r="AJ1282" s="354">
        <v>2.0271488289007173</v>
      </c>
      <c r="AK1282" s="354">
        <v>13.037576573196404</v>
      </c>
      <c r="AL1282" s="354">
        <v>9.08</v>
      </c>
      <c r="AM1282" s="354">
        <v>3.39</v>
      </c>
      <c r="AN1282" s="354">
        <v>0.9</v>
      </c>
      <c r="AO1282" s="354">
        <v>1.4694057425239735</v>
      </c>
      <c r="AP1282" s="354">
        <v>10.28335432884753</v>
      </c>
      <c r="AQ1282" s="354">
        <v>21.11315560428401</v>
      </c>
      <c r="AR1282" s="354">
        <v>42.03600985882732</v>
      </c>
      <c r="AS1282" s="354">
        <v>2.2089843218686811</v>
      </c>
      <c r="AT1282" s="354">
        <v>15.36</v>
      </c>
      <c r="AU1282" s="354">
        <v>8.69</v>
      </c>
      <c r="AV1282" s="354">
        <v>15.34</v>
      </c>
      <c r="AW1282" s="354">
        <v>5677.1</v>
      </c>
      <c r="AX1282" s="354">
        <v>6481.5</v>
      </c>
      <c r="AY1282" s="374">
        <v>0.15342761994602538</v>
      </c>
      <c r="AZ1282" s="374">
        <v>0.16312086602185785</v>
      </c>
      <c r="BA1282" s="374">
        <v>5.4471116315378612E-2</v>
      </c>
      <c r="BB1282" s="374">
        <v>0.16487455197132614</v>
      </c>
      <c r="BC1282" s="374">
        <v>5.4471116315378612E-2</v>
      </c>
      <c r="BD1282" s="354">
        <v>26.81</v>
      </c>
      <c r="BE1282" s="374">
        <v>0.10632869024859708</v>
      </c>
      <c r="BF1282" s="374">
        <v>5.9348245242090883E-2</v>
      </c>
      <c r="BG1282" s="354">
        <v>8.59</v>
      </c>
      <c r="BH1282" s="354">
        <v>7.87</v>
      </c>
      <c r="BI1282" s="354">
        <v>5.66</v>
      </c>
      <c r="BJ1282" s="354">
        <v>4.99</v>
      </c>
      <c r="BK1282" s="374">
        <v>-0.49773644845954929</v>
      </c>
      <c r="BL1282" s="374">
        <v>-3.4640809234672047E-2</v>
      </c>
      <c r="BM1282" s="354">
        <v>1.23</v>
      </c>
      <c r="BN1282" s="354">
        <v>1.41</v>
      </c>
      <c r="BO1282" s="374">
        <v>0.17588457081625281</v>
      </c>
      <c r="BP1282" s="374">
        <v>6.9151465260587852E-2</v>
      </c>
      <c r="BQ1282" s="374">
        <v>3.8524303095794701E-2</v>
      </c>
      <c r="BR1282" s="354">
        <v>574.74</v>
      </c>
      <c r="BS1282" s="354">
        <v>830.67</v>
      </c>
      <c r="BT1282" s="354">
        <v>633.92999999999995</v>
      </c>
      <c r="BU1282" s="354">
        <v>3772.93</v>
      </c>
      <c r="BV1282" s="354">
        <v>359.08</v>
      </c>
      <c r="BW1282" s="354">
        <v>16.309999999999999</v>
      </c>
      <c r="BX1282" s="354">
        <v>6.27</v>
      </c>
      <c r="BY1282" s="354">
        <v>6.83</v>
      </c>
      <c r="BZ1282" s="354">
        <v>5.1594770263980321</v>
      </c>
      <c r="CA1282" s="354">
        <v>65.72</v>
      </c>
      <c r="CB1282" s="354">
        <v>0.77481872587660761</v>
      </c>
      <c r="CC1282" s="354">
        <v>3.9332841638525529</v>
      </c>
      <c r="CD1282" s="354">
        <v>1.92</v>
      </c>
      <c r="CE1282" s="354">
        <v>1.39</v>
      </c>
      <c r="CF1282" s="354">
        <v>0.99</v>
      </c>
      <c r="CG1282" s="354">
        <v>0.52</v>
      </c>
      <c r="CH1282" s="353" t="s">
        <v>100</v>
      </c>
      <c r="CI1282" s="355">
        <v>1562.7</v>
      </c>
    </row>
    <row r="1283" spans="1:87" ht="13.5" thickBot="1">
      <c r="A1283" s="353" t="s">
        <v>2783</v>
      </c>
      <c r="B1283" s="353" t="s">
        <v>2783</v>
      </c>
      <c r="C1283" s="353" t="s">
        <v>108</v>
      </c>
      <c r="D1283" s="353" t="s">
        <v>123</v>
      </c>
      <c r="E1283" s="353" t="s">
        <v>306</v>
      </c>
      <c r="F1283" s="353" t="s">
        <v>105</v>
      </c>
      <c r="G1283" s="353">
        <v>12</v>
      </c>
      <c r="H1283" s="353">
        <v>202112</v>
      </c>
      <c r="I1283" s="353">
        <v>20221026</v>
      </c>
      <c r="J1283" s="353">
        <v>20230125</v>
      </c>
      <c r="K1283" s="354">
        <v>4115.74</v>
      </c>
      <c r="L1283" s="354">
        <v>16.45</v>
      </c>
      <c r="M1283" s="354">
        <v>250.2</v>
      </c>
      <c r="N1283" s="354">
        <v>1.19</v>
      </c>
      <c r="O1283" s="354">
        <v>0.47</v>
      </c>
      <c r="P1283" s="354">
        <v>0.47</v>
      </c>
      <c r="Q1283" s="354">
        <v>0.87</v>
      </c>
      <c r="R1283" s="354">
        <v>-38</v>
      </c>
      <c r="S1283" s="354">
        <v>4</v>
      </c>
      <c r="T1283" s="354">
        <v>-17.64</v>
      </c>
      <c r="U1283" s="354">
        <v>3.09</v>
      </c>
      <c r="V1283" s="354">
        <v>3.57</v>
      </c>
      <c r="W1283" s="354">
        <v>2.5099999999999998</v>
      </c>
      <c r="X1283" s="354">
        <v>2.5</v>
      </c>
      <c r="Y1283" s="374">
        <f t="shared" si="44"/>
        <v>-0.29691876750700286</v>
      </c>
      <c r="Z1283" s="374">
        <f t="shared" si="45"/>
        <v>-3.9840637450198058E-3</v>
      </c>
      <c r="AA1283" s="354">
        <v>41.41</v>
      </c>
      <c r="AB1283" s="354"/>
      <c r="AC1283" s="354">
        <v>5.32</v>
      </c>
      <c r="AD1283" s="354">
        <v>6.57</v>
      </c>
      <c r="AE1283" s="354">
        <v>6.58</v>
      </c>
      <c r="AF1283" s="354"/>
      <c r="AG1283" s="354">
        <v>7.1140472782356126</v>
      </c>
      <c r="AH1283" s="354">
        <v>3.8887008908097891</v>
      </c>
      <c r="AI1283" s="354">
        <v>0.17881859999722055</v>
      </c>
      <c r="AJ1283" s="354">
        <v>0.17881859999722055</v>
      </c>
      <c r="AK1283" s="354">
        <v>89.699841069381577</v>
      </c>
      <c r="AL1283" s="354">
        <v>3.9</v>
      </c>
      <c r="AM1283" s="354">
        <v>2.38</v>
      </c>
      <c r="AN1283" s="354">
        <v>1.69</v>
      </c>
      <c r="AO1283" s="354">
        <v>2.5846167505525921</v>
      </c>
      <c r="AP1283" s="354">
        <v>3.4587895617757449</v>
      </c>
      <c r="AQ1283" s="354">
        <v>102.82535351376556</v>
      </c>
      <c r="AR1283" s="354">
        <v>102.82535351376556</v>
      </c>
      <c r="AS1283" s="354">
        <v>17.021290492933279</v>
      </c>
      <c r="AT1283" s="354">
        <v>6.92</v>
      </c>
      <c r="AU1283" s="354">
        <v>9.02</v>
      </c>
      <c r="AV1283" s="354">
        <v>2.39</v>
      </c>
      <c r="AW1283" s="354">
        <v>2409.29</v>
      </c>
      <c r="AX1283" s="354">
        <v>1465.89</v>
      </c>
      <c r="AY1283" s="374">
        <v>0.12065360083292756</v>
      </c>
      <c r="AZ1283" s="374">
        <v>0.31773155139719994</v>
      </c>
      <c r="BA1283" s="374">
        <v>1333.7175043327557</v>
      </c>
      <c r="BB1283" s="374">
        <v>0.33237567154052855</v>
      </c>
      <c r="BC1283" s="374">
        <v>1333.7175043327557</v>
      </c>
      <c r="BD1283" s="354">
        <v>47.71</v>
      </c>
      <c r="BE1283" s="374">
        <v>0</v>
      </c>
      <c r="BF1283" s="374">
        <v>3.8411531616912652E-2</v>
      </c>
      <c r="BG1283" s="354">
        <v>11.23</v>
      </c>
      <c r="BH1283" s="354">
        <v>9.91</v>
      </c>
      <c r="BI1283" s="354">
        <v>2.97</v>
      </c>
      <c r="BJ1283" s="354">
        <v>2.5099999999999998</v>
      </c>
      <c r="BK1283" s="374">
        <v>0</v>
      </c>
      <c r="BL1283" s="374">
        <v>0</v>
      </c>
      <c r="BM1283" s="354">
        <v>2.67</v>
      </c>
      <c r="BN1283" s="354">
        <v>1.05</v>
      </c>
      <c r="BO1283" s="374">
        <v>0.11314832700037614</v>
      </c>
      <c r="BP1283" s="374">
        <v>0.24243771139711903</v>
      </c>
      <c r="BQ1283" s="374">
        <v>1.1148291770400285E-2</v>
      </c>
      <c r="BR1283" s="354">
        <v>1696.97</v>
      </c>
      <c r="BS1283" s="354">
        <v>1754.36</v>
      </c>
      <c r="BT1283" s="354">
        <v>1235.5</v>
      </c>
      <c r="BU1283" s="354">
        <v>5930.99</v>
      </c>
      <c r="BV1283" s="354">
        <v>1160.51</v>
      </c>
      <c r="BW1283" s="354">
        <v>31.77</v>
      </c>
      <c r="BX1283" s="354">
        <v>35.01</v>
      </c>
      <c r="BY1283" s="354">
        <v>35.020000000000003</v>
      </c>
      <c r="BZ1283" s="354">
        <v>6.7102297160801259</v>
      </c>
      <c r="CA1283" s="354">
        <v>73.59</v>
      </c>
      <c r="CB1283" s="354">
        <v>0.93197357446465035</v>
      </c>
      <c r="CC1283" s="354">
        <v>0.44150964605743259</v>
      </c>
      <c r="CD1283" s="354">
        <v>3.19</v>
      </c>
      <c r="CE1283" s="354">
        <v>1.23</v>
      </c>
      <c r="CF1283" s="354">
        <v>1.27</v>
      </c>
      <c r="CG1283" s="354">
        <v>0.22</v>
      </c>
      <c r="CH1283" s="353">
        <v>251.07</v>
      </c>
      <c r="CI1283" s="355">
        <v>1898.64</v>
      </c>
    </row>
    <row r="1284" spans="1:87" ht="13.5" thickBot="1">
      <c r="A1284" s="353" t="s">
        <v>2784</v>
      </c>
      <c r="B1284" s="353" t="s">
        <v>2785</v>
      </c>
      <c r="C1284" s="353" t="s">
        <v>96</v>
      </c>
      <c r="D1284" s="353" t="s">
        <v>116</v>
      </c>
      <c r="E1284" s="353" t="s">
        <v>228</v>
      </c>
      <c r="F1284" s="353" t="s">
        <v>105</v>
      </c>
      <c r="G1284" s="353">
        <v>12</v>
      </c>
      <c r="H1284" s="353">
        <v>202112</v>
      </c>
      <c r="I1284" s="353">
        <v>20221103</v>
      </c>
      <c r="J1284" s="353">
        <v>20230223</v>
      </c>
      <c r="K1284" s="354">
        <v>4359.26</v>
      </c>
      <c r="L1284" s="354">
        <v>35.5</v>
      </c>
      <c r="M1284" s="354">
        <v>122.8</v>
      </c>
      <c r="N1284" s="354">
        <v>4.5</v>
      </c>
      <c r="O1284" s="354">
        <v>1.77</v>
      </c>
      <c r="P1284" s="354">
        <v>1.36</v>
      </c>
      <c r="Q1284" s="354">
        <v>2.11</v>
      </c>
      <c r="R1284" s="354">
        <v>3</v>
      </c>
      <c r="S1284" s="354">
        <v>3</v>
      </c>
      <c r="T1284" s="354">
        <v>10.199999999999999</v>
      </c>
      <c r="U1284" s="354">
        <v>7.13</v>
      </c>
      <c r="V1284" s="354">
        <v>1.46</v>
      </c>
      <c r="W1284" s="354">
        <v>7.36</v>
      </c>
      <c r="X1284" s="354">
        <v>8.11</v>
      </c>
      <c r="Y1284" s="374">
        <f t="shared" si="44"/>
        <v>4.0410958904109595</v>
      </c>
      <c r="Z1284" s="374">
        <f t="shared" si="45"/>
        <v>0.10190217391304346</v>
      </c>
      <c r="AA1284" s="354"/>
      <c r="AB1284" s="354"/>
      <c r="AC1284" s="354">
        <v>4.9800000000000004</v>
      </c>
      <c r="AD1284" s="354">
        <v>4.82</v>
      </c>
      <c r="AE1284" s="354">
        <v>4.38</v>
      </c>
      <c r="AF1284" s="354"/>
      <c r="AG1284" s="354">
        <v>28.645837899265391</v>
      </c>
      <c r="AH1284" s="354">
        <v>10.376955233572792</v>
      </c>
      <c r="AI1284" s="354">
        <v>14.835512804902796</v>
      </c>
      <c r="AJ1284" s="354">
        <v>9.0201631559722397</v>
      </c>
      <c r="AK1284" s="354">
        <v>2.3052792613072119</v>
      </c>
      <c r="AL1284" s="354">
        <v>4.2300000000000004</v>
      </c>
      <c r="AM1284" s="354">
        <v>1.52</v>
      </c>
      <c r="AN1284" s="354">
        <v>1.23</v>
      </c>
      <c r="AO1284" s="354">
        <v>1.4979390902413812</v>
      </c>
      <c r="AP1284" s="354">
        <v>2.1446791194676136</v>
      </c>
      <c r="AQ1284" s="354">
        <v>2.8923651596220523</v>
      </c>
      <c r="AR1284" s="354">
        <v>4.7570891590377951</v>
      </c>
      <c r="AS1284" s="354">
        <v>4.0459028369657863</v>
      </c>
      <c r="AT1284" s="354">
        <v>23.35</v>
      </c>
      <c r="AU1284" s="354">
        <v>12.06</v>
      </c>
      <c r="AV1284" s="354">
        <v>132.80000000000001</v>
      </c>
      <c r="AW1284" s="354">
        <v>2622.89</v>
      </c>
      <c r="AX1284" s="354">
        <v>2865.6</v>
      </c>
      <c r="AY1284" s="374">
        <v>1.306015008228429</v>
      </c>
      <c r="AZ1284" s="374">
        <v>1.0473820777542655</v>
      </c>
      <c r="BA1284" s="374">
        <v>1.195634033397259</v>
      </c>
      <c r="BB1284" s="374">
        <v>1.0474036774650068</v>
      </c>
      <c r="BC1284" s="374">
        <v>1.195634033397259</v>
      </c>
      <c r="BD1284" s="354">
        <v>37.36</v>
      </c>
      <c r="BE1284" s="374">
        <v>0.3537437550335959</v>
      </c>
      <c r="BF1284" s="374">
        <v>0.22620296547137023</v>
      </c>
      <c r="BG1284" s="354">
        <v>21.24</v>
      </c>
      <c r="BH1284" s="354">
        <v>2.56</v>
      </c>
      <c r="BI1284" s="354">
        <v>16.399999999999999</v>
      </c>
      <c r="BJ1284" s="354">
        <v>1.92</v>
      </c>
      <c r="BK1284" s="374">
        <v>-0.3919884486236781</v>
      </c>
      <c r="BL1284" s="374">
        <v>-0.20300853720462089</v>
      </c>
      <c r="BM1284" s="354">
        <v>1.69</v>
      </c>
      <c r="BN1284" s="354">
        <v>0.6</v>
      </c>
      <c r="BO1284" s="374">
        <v>1.5418780981375778E-2</v>
      </c>
      <c r="BP1284" s="374">
        <v>0.30341974367171903</v>
      </c>
      <c r="BQ1284" s="374">
        <v>0.26374746070094263</v>
      </c>
      <c r="BR1284" s="354">
        <v>206.52</v>
      </c>
      <c r="BS1284" s="354">
        <v>998.18</v>
      </c>
      <c r="BT1284" s="354">
        <v>1019.95</v>
      </c>
      <c r="BU1284" s="354">
        <v>2081.16</v>
      </c>
      <c r="BV1284" s="354">
        <v>36.229999999999997</v>
      </c>
      <c r="BW1284" s="354">
        <v>104.74</v>
      </c>
      <c r="BX1284" s="354">
        <v>36.090000000000003</v>
      </c>
      <c r="BY1284" s="354">
        <v>25.02</v>
      </c>
      <c r="BZ1284" s="354">
        <v>12.418874688844859</v>
      </c>
      <c r="CA1284" s="354">
        <v>35.4</v>
      </c>
      <c r="CB1284" s="354">
        <v>0.4925850829680477</v>
      </c>
      <c r="CC1284" s="354">
        <v>0.43532223559706218</v>
      </c>
      <c r="CD1284" s="354">
        <v>0.55000000000000004</v>
      </c>
      <c r="CE1284" s="354">
        <v>0.99</v>
      </c>
      <c r="CF1284" s="354">
        <v>0.69</v>
      </c>
      <c r="CG1284" s="354">
        <v>0.41</v>
      </c>
      <c r="CH1284" s="353" t="s">
        <v>100</v>
      </c>
      <c r="CI1284" s="355">
        <v>2063.13</v>
      </c>
    </row>
    <row r="1285" spans="1:87" ht="13.5" thickBot="1">
      <c r="A1285" s="353" t="s">
        <v>2786</v>
      </c>
      <c r="B1285" s="353" t="s">
        <v>2787</v>
      </c>
      <c r="C1285" s="353" t="s">
        <v>96</v>
      </c>
      <c r="D1285" s="353" t="s">
        <v>97</v>
      </c>
      <c r="E1285" s="353" t="s">
        <v>173</v>
      </c>
      <c r="F1285" s="353" t="s">
        <v>105</v>
      </c>
      <c r="G1285" s="353">
        <v>1</v>
      </c>
      <c r="H1285" s="353">
        <v>202201</v>
      </c>
      <c r="I1285" s="353">
        <v>20221201</v>
      </c>
      <c r="J1285" s="353">
        <v>20230321</v>
      </c>
      <c r="K1285" s="354">
        <v>5418.67</v>
      </c>
      <c r="L1285" s="354">
        <v>41.26</v>
      </c>
      <c r="M1285" s="354">
        <v>131.33000000000001</v>
      </c>
      <c r="N1285" s="354">
        <v>1.21</v>
      </c>
      <c r="O1285" s="354">
        <v>-0.14000000000000001</v>
      </c>
      <c r="P1285" s="354">
        <v>0</v>
      </c>
      <c r="Q1285" s="354">
        <v>-0.03</v>
      </c>
      <c r="R1285" s="354">
        <v>93</v>
      </c>
      <c r="S1285" s="354">
        <v>50</v>
      </c>
      <c r="T1285" s="354">
        <v>40.72</v>
      </c>
      <c r="U1285" s="354">
        <v>-1.69</v>
      </c>
      <c r="V1285" s="354">
        <v>-0.31</v>
      </c>
      <c r="W1285" s="354">
        <v>-0.3</v>
      </c>
      <c r="X1285" s="354">
        <v>0</v>
      </c>
      <c r="Y1285" s="374">
        <f t="shared" si="44"/>
        <v>-3.2258064516129115E-2</v>
      </c>
      <c r="Z1285" s="374">
        <f t="shared" si="45"/>
        <v>-1</v>
      </c>
      <c r="AA1285" s="354"/>
      <c r="AB1285" s="354"/>
      <c r="AC1285" s="354"/>
      <c r="AD1285" s="354"/>
      <c r="AE1285" s="354"/>
      <c r="AF1285" s="354"/>
      <c r="AG1285" s="354">
        <v>5.4500665982822234</v>
      </c>
      <c r="AH1285" s="354">
        <v>-1.7303764716689376</v>
      </c>
      <c r="AI1285" s="354">
        <v>2.4825083821975905E-2</v>
      </c>
      <c r="AJ1285" s="354">
        <v>-7.1803665202014783E-2</v>
      </c>
      <c r="AK1285" s="354">
        <v>1691.8371877890845</v>
      </c>
      <c r="AL1285" s="354"/>
      <c r="AM1285" s="354">
        <v>11.43</v>
      </c>
      <c r="AN1285" s="354">
        <v>7.61</v>
      </c>
      <c r="AO1285" s="354">
        <v>7.5322867448354129</v>
      </c>
      <c r="AP1285" s="354">
        <v>-27.32330118357968</v>
      </c>
      <c r="AQ1285" s="354">
        <v>1653.6284304656183</v>
      </c>
      <c r="AR1285" s="354">
        <v>-571.71823027718551</v>
      </c>
      <c r="AS1285" s="354">
        <v>3.3278013380896243</v>
      </c>
      <c r="AT1285" s="354">
        <v>3.6</v>
      </c>
      <c r="AU1285" s="354">
        <v>46.98</v>
      </c>
      <c r="AV1285" s="354">
        <v>42.88</v>
      </c>
      <c r="AW1285" s="354">
        <v>550.83000000000004</v>
      </c>
      <c r="AX1285" s="354">
        <v>760.71</v>
      </c>
      <c r="AY1285" s="374">
        <v>0.42317688144653393</v>
      </c>
      <c r="AZ1285" s="374">
        <v>-0.19844694600792159</v>
      </c>
      <c r="BA1285" s="374">
        <v>-0.16090735637057452</v>
      </c>
      <c r="BB1285" s="374">
        <v>-0.11764705882352938</v>
      </c>
      <c r="BC1285" s="374">
        <v>-0.16090735637057452</v>
      </c>
      <c r="BD1285" s="354">
        <v>-45.17</v>
      </c>
      <c r="BE1285" s="374">
        <v>-0.43590879028150492</v>
      </c>
      <c r="BF1285" s="374">
        <v>-0.23230785832104373</v>
      </c>
      <c r="BG1285" s="354">
        <v>-45.17</v>
      </c>
      <c r="BH1285" s="354">
        <v>-72.19</v>
      </c>
      <c r="BI1285" s="354">
        <v>-21.86</v>
      </c>
      <c r="BJ1285" s="354">
        <v>-28.91</v>
      </c>
      <c r="BK1285" s="374">
        <v>-3.8923835954363248</v>
      </c>
      <c r="BL1285" s="374">
        <v>-1.7729829036299587E-2</v>
      </c>
      <c r="BM1285" s="354">
        <v>0</v>
      </c>
      <c r="BN1285" s="354">
        <v>0</v>
      </c>
      <c r="BO1285" s="374">
        <v>0</v>
      </c>
      <c r="BP1285" s="374">
        <v>-4.1199439801641369E-2</v>
      </c>
      <c r="BQ1285" s="374">
        <v>-1.7096110762384474E-3</v>
      </c>
      <c r="BR1285" s="354">
        <v>-170.8</v>
      </c>
      <c r="BS1285" s="354">
        <v>-105.36</v>
      </c>
      <c r="BT1285" s="354">
        <v>-85.57</v>
      </c>
      <c r="BU1285" s="354" t="s">
        <v>100</v>
      </c>
      <c r="BV1285" s="354">
        <v>-171.1</v>
      </c>
      <c r="BW1285" s="354">
        <v>-48.81</v>
      </c>
      <c r="BX1285" s="354">
        <v>-31.75</v>
      </c>
      <c r="BY1285" s="354">
        <v>-30.66</v>
      </c>
      <c r="BZ1285" s="354">
        <v>-63.046454095656955</v>
      </c>
      <c r="CA1285" s="354">
        <v>0</v>
      </c>
      <c r="CB1285" s="354">
        <v>0.53415351856507021</v>
      </c>
      <c r="CC1285" s="354">
        <v>0.63133250793553741</v>
      </c>
      <c r="CD1285" s="354">
        <v>0</v>
      </c>
      <c r="CE1285" s="354">
        <v>1.27</v>
      </c>
      <c r="CF1285" s="354">
        <v>1.45</v>
      </c>
      <c r="CG1285" s="354">
        <v>1.1100000000000001</v>
      </c>
      <c r="CH1285" s="353" t="s">
        <v>100</v>
      </c>
      <c r="CI1285" s="353">
        <v>504.78</v>
      </c>
    </row>
    <row r="1286" spans="1:87" ht="13.5" thickBot="1">
      <c r="A1286" s="353" t="s">
        <v>2788</v>
      </c>
      <c r="B1286" s="353" t="s">
        <v>2789</v>
      </c>
      <c r="C1286" s="353" t="s">
        <v>108</v>
      </c>
      <c r="D1286" s="353" t="s">
        <v>97</v>
      </c>
      <c r="E1286" s="353" t="s">
        <v>2262</v>
      </c>
      <c r="F1286" s="353" t="s">
        <v>105</v>
      </c>
      <c r="G1286" s="353">
        <v>6</v>
      </c>
      <c r="H1286" s="353">
        <v>202206</v>
      </c>
      <c r="I1286" s="353">
        <v>20221101</v>
      </c>
      <c r="J1286" s="353">
        <v>20230207</v>
      </c>
      <c r="K1286" s="354">
        <v>4264.53</v>
      </c>
      <c r="L1286" s="354">
        <v>80.58</v>
      </c>
      <c r="M1286" s="354">
        <v>52.92</v>
      </c>
      <c r="N1286" s="354">
        <v>1.44</v>
      </c>
      <c r="O1286" s="354">
        <v>3.13</v>
      </c>
      <c r="P1286" s="354">
        <v>2.76</v>
      </c>
      <c r="Q1286" s="354">
        <v>1.65</v>
      </c>
      <c r="R1286" s="354">
        <v>9</v>
      </c>
      <c r="S1286" s="354">
        <v>11</v>
      </c>
      <c r="T1286" s="354">
        <v>9.41</v>
      </c>
      <c r="U1286" s="354">
        <v>8.1199999999999992</v>
      </c>
      <c r="V1286" s="354">
        <v>5.37</v>
      </c>
      <c r="W1286" s="354">
        <v>9.58</v>
      </c>
      <c r="X1286" s="354">
        <v>8.1</v>
      </c>
      <c r="Y1286" s="374">
        <f t="shared" si="44"/>
        <v>0.78398510242085662</v>
      </c>
      <c r="Z1286" s="374">
        <f t="shared" si="45"/>
        <v>-0.15448851774530281</v>
      </c>
      <c r="AA1286" s="354"/>
      <c r="AB1286" s="354"/>
      <c r="AC1286" s="354">
        <v>9.51</v>
      </c>
      <c r="AD1286" s="354">
        <v>8.41</v>
      </c>
      <c r="AE1286" s="354">
        <v>9.9499999999999993</v>
      </c>
      <c r="AF1286" s="354"/>
      <c r="AG1286" s="354">
        <v>114.36744743146129</v>
      </c>
      <c r="AH1286" s="354">
        <v>8.4440853264382678</v>
      </c>
      <c r="AI1286" s="354">
        <v>0.13987223848815544</v>
      </c>
      <c r="AJ1286" s="354">
        <v>-0.2768736453857561</v>
      </c>
      <c r="AK1286" s="354">
        <v>577.16957183634634</v>
      </c>
      <c r="AL1286" s="354">
        <v>13.17</v>
      </c>
      <c r="AM1286" s="354">
        <v>2.6</v>
      </c>
      <c r="AN1286" s="354">
        <v>0.71</v>
      </c>
      <c r="AO1286" s="354">
        <v>0.71147390100139651</v>
      </c>
      <c r="AP1286" s="354">
        <v>7.5414759185284517</v>
      </c>
      <c r="AQ1286" s="354">
        <v>581.74127225771372</v>
      </c>
      <c r="AR1286" s="354">
        <v>-293.8865989150587</v>
      </c>
      <c r="AS1286" s="354">
        <v>4.5299821285980455</v>
      </c>
      <c r="AT1286" s="354">
        <v>31.05</v>
      </c>
      <c r="AU1286" s="354">
        <v>9.18</v>
      </c>
      <c r="AV1286" s="354">
        <v>46.06</v>
      </c>
      <c r="AW1286" s="354">
        <v>5196.1000000000004</v>
      </c>
      <c r="AX1286" s="354">
        <v>6799.5</v>
      </c>
      <c r="AY1286" s="374">
        <v>6.5325739283396633E-2</v>
      </c>
      <c r="AZ1286" s="374">
        <v>0.32686103335389288</v>
      </c>
      <c r="BA1286" s="374">
        <v>0.44706610315922191</v>
      </c>
      <c r="BB1286" s="374">
        <v>0.32727272727272733</v>
      </c>
      <c r="BC1286" s="374">
        <v>0.44706610315922191</v>
      </c>
      <c r="BD1286" s="354">
        <v>32.200000000000003</v>
      </c>
      <c r="BE1286" s="374">
        <v>0.27011367976639794</v>
      </c>
      <c r="BF1286" s="374">
        <v>0.13453617881290394</v>
      </c>
      <c r="BG1286" s="354">
        <v>29.14</v>
      </c>
      <c r="BH1286" s="354">
        <v>13.31</v>
      </c>
      <c r="BI1286" s="354">
        <v>14.48</v>
      </c>
      <c r="BJ1286" s="354">
        <v>6.9</v>
      </c>
      <c r="BK1286" s="374">
        <v>-4.4477368492592086</v>
      </c>
      <c r="BL1286" s="374">
        <v>-5.4396152339149257E-3</v>
      </c>
      <c r="BM1286" s="354">
        <v>0</v>
      </c>
      <c r="BN1286" s="354">
        <v>0</v>
      </c>
      <c r="BO1286" s="374">
        <v>0</v>
      </c>
      <c r="BP1286" s="374">
        <v>0.1045966224010686</v>
      </c>
      <c r="BQ1286" s="374">
        <v>-3.4296252370340161E-3</v>
      </c>
      <c r="BR1286" s="354">
        <v>343.25</v>
      </c>
      <c r="BS1286" s="354">
        <v>375.72</v>
      </c>
      <c r="BT1286" s="354">
        <v>317.62</v>
      </c>
      <c r="BU1286" s="354">
        <v>147.62</v>
      </c>
      <c r="BV1286" s="354">
        <v>285.16000000000003</v>
      </c>
      <c r="BW1286" s="354">
        <v>154.91999999999999</v>
      </c>
      <c r="BX1286" s="354">
        <v>7.38</v>
      </c>
      <c r="BY1286" s="354">
        <v>7.38</v>
      </c>
      <c r="BZ1286" s="354">
        <v>55.112810306902695</v>
      </c>
      <c r="CA1286" s="354">
        <v>8.3699999999999992</v>
      </c>
      <c r="CB1286" s="354">
        <v>0.50770564050401013</v>
      </c>
      <c r="CC1286" s="354">
        <v>5.926581158779301E-2</v>
      </c>
      <c r="CD1286" s="354">
        <v>0.09</v>
      </c>
      <c r="CE1286" s="354">
        <v>2.13</v>
      </c>
      <c r="CF1286" s="354">
        <v>0.86</v>
      </c>
      <c r="CG1286" s="354">
        <v>0.28999999999999998</v>
      </c>
      <c r="CH1286" s="353" t="s">
        <v>100</v>
      </c>
      <c r="CI1286" s="355">
        <v>1425.75</v>
      </c>
    </row>
    <row r="1287" spans="1:87" ht="13.5" thickBot="1">
      <c r="A1287" s="353" t="s">
        <v>2790</v>
      </c>
      <c r="B1287" s="353" t="s">
        <v>2791</v>
      </c>
      <c r="C1287" s="353" t="s">
        <v>96</v>
      </c>
      <c r="D1287" s="353" t="s">
        <v>123</v>
      </c>
      <c r="E1287" s="353" t="s">
        <v>533</v>
      </c>
      <c r="F1287" s="353" t="s">
        <v>105</v>
      </c>
      <c r="G1287" s="353">
        <v>3</v>
      </c>
      <c r="H1287" s="353">
        <v>202203</v>
      </c>
      <c r="I1287" s="353">
        <v>20221114</v>
      </c>
      <c r="J1287" s="353">
        <v>20230201</v>
      </c>
      <c r="K1287" s="354">
        <v>46258.36</v>
      </c>
      <c r="L1287" s="354">
        <v>6.73</v>
      </c>
      <c r="M1287" s="354">
        <v>6873.46</v>
      </c>
      <c r="N1287" s="354">
        <v>0.77</v>
      </c>
      <c r="O1287" s="354">
        <v>0.17</v>
      </c>
      <c r="P1287" s="354"/>
      <c r="Q1287" s="354"/>
      <c r="R1287" s="354">
        <v>71</v>
      </c>
      <c r="S1287" s="354"/>
      <c r="T1287" s="354"/>
      <c r="U1287" s="354">
        <v>1.02</v>
      </c>
      <c r="V1287" s="354">
        <v>0.83</v>
      </c>
      <c r="W1287" s="354">
        <v>0.81</v>
      </c>
      <c r="X1287" s="354">
        <v>0.86</v>
      </c>
      <c r="Y1287" s="374">
        <f t="shared" si="44"/>
        <v>-2.409638554216853E-2</v>
      </c>
      <c r="Z1287" s="374">
        <f t="shared" si="45"/>
        <v>6.1728395061728225E-2</v>
      </c>
      <c r="AA1287" s="354">
        <v>-1.42</v>
      </c>
      <c r="AB1287" s="354">
        <v>5.73</v>
      </c>
      <c r="AC1287" s="354">
        <v>6.6</v>
      </c>
      <c r="AD1287" s="354">
        <v>8.36</v>
      </c>
      <c r="AE1287" s="354">
        <v>7.87</v>
      </c>
      <c r="AF1287" s="354">
        <v>1.46</v>
      </c>
      <c r="AG1287" s="354">
        <v>582.01817090459156</v>
      </c>
      <c r="AH1287" s="354">
        <v>126.27633324066332</v>
      </c>
      <c r="AI1287" s="354">
        <v>0</v>
      </c>
      <c r="AJ1287" s="354">
        <v>0</v>
      </c>
      <c r="AK1287" s="354">
        <v>0</v>
      </c>
      <c r="AL1287" s="354">
        <v>4.55</v>
      </c>
      <c r="AM1287" s="354">
        <v>0.5</v>
      </c>
      <c r="AN1287" s="354">
        <v>1.1399999999999999</v>
      </c>
      <c r="AO1287" s="354">
        <v>-11.166988323252385</v>
      </c>
      <c r="AP1287" s="354">
        <v>-21.711416911386973</v>
      </c>
      <c r="AQ1287" s="354">
        <v>0</v>
      </c>
      <c r="AR1287" s="354">
        <v>0</v>
      </c>
      <c r="AS1287" s="354">
        <v>10331.038369332373</v>
      </c>
      <c r="AT1287" s="354">
        <v>13.37</v>
      </c>
      <c r="AU1287" s="354">
        <v>-9.01</v>
      </c>
      <c r="AV1287" s="354">
        <v>-0.53</v>
      </c>
      <c r="AW1287" s="354">
        <v>36619.86</v>
      </c>
      <c r="AX1287" s="354"/>
      <c r="AY1287" s="374">
        <v>-0.18450080440852859</v>
      </c>
      <c r="AZ1287" s="374">
        <v>-0.27145278405644119</v>
      </c>
      <c r="BA1287" s="374">
        <v>0</v>
      </c>
      <c r="BB1287" s="374">
        <v>-0.26883779084533177</v>
      </c>
      <c r="BC1287" s="374">
        <v>0</v>
      </c>
      <c r="BD1287" s="354">
        <v>6.88</v>
      </c>
      <c r="BE1287" s="374">
        <v>0</v>
      </c>
      <c r="BF1287" s="374">
        <v>3.1841909632586867E-3</v>
      </c>
      <c r="BG1287" s="354">
        <v>2.04</v>
      </c>
      <c r="BH1287" s="354">
        <v>2.12</v>
      </c>
      <c r="BI1287" s="354">
        <v>0.33</v>
      </c>
      <c r="BJ1287" s="354">
        <v>0.34</v>
      </c>
      <c r="BK1287" s="374">
        <v>0</v>
      </c>
      <c r="BL1287" s="374">
        <v>0</v>
      </c>
      <c r="BM1287" s="354">
        <v>4.18</v>
      </c>
      <c r="BN1287" s="354">
        <v>4.04</v>
      </c>
      <c r="BO1287" s="374">
        <v>0</v>
      </c>
      <c r="BP1287" s="374">
        <v>0.17058827543141838</v>
      </c>
      <c r="BQ1287" s="374">
        <v>0</v>
      </c>
      <c r="BR1287" s="354">
        <v>6020.53</v>
      </c>
      <c r="BS1287" s="354">
        <v>8879.25</v>
      </c>
      <c r="BT1287" s="354">
        <v>10142.07</v>
      </c>
      <c r="BU1287" s="354">
        <v>284916.5</v>
      </c>
      <c r="BV1287" s="354">
        <v>4541.71</v>
      </c>
      <c r="BW1287" s="354">
        <v>-31.04</v>
      </c>
      <c r="BX1287" s="354">
        <v>15.13</v>
      </c>
      <c r="BY1287" s="354">
        <v>17.45</v>
      </c>
      <c r="BZ1287" s="354">
        <v>0</v>
      </c>
      <c r="CA1287" s="354">
        <v>66.14</v>
      </c>
      <c r="CB1287" s="354">
        <v>0.95304178314664501</v>
      </c>
      <c r="CC1287" s="354">
        <v>-21.734065714425</v>
      </c>
      <c r="CD1287" s="354">
        <v>1.95</v>
      </c>
      <c r="CE1287" s="354">
        <v>1.05</v>
      </c>
      <c r="CF1287" s="354">
        <v>1.05</v>
      </c>
      <c r="CG1287" s="354">
        <v>0.49</v>
      </c>
      <c r="CH1287" s="353" t="s">
        <v>100</v>
      </c>
      <c r="CI1287" s="355">
        <v>113757.1</v>
      </c>
    </row>
    <row r="1288" spans="1:87" ht="13.5" thickBot="1">
      <c r="A1288" s="353" t="s">
        <v>2792</v>
      </c>
      <c r="B1288" s="353" t="s">
        <v>2793</v>
      </c>
      <c r="C1288" s="353" t="s">
        <v>108</v>
      </c>
      <c r="D1288" s="353" t="s">
        <v>143</v>
      </c>
      <c r="E1288" s="353" t="s">
        <v>1658</v>
      </c>
      <c r="F1288" s="353" t="s">
        <v>105</v>
      </c>
      <c r="G1288" s="353">
        <v>8</v>
      </c>
      <c r="H1288" s="353">
        <v>202208</v>
      </c>
      <c r="I1288" s="353">
        <v>20221021</v>
      </c>
      <c r="J1288" s="353">
        <v>20230105</v>
      </c>
      <c r="K1288" s="354">
        <v>3797.21</v>
      </c>
      <c r="L1288" s="354">
        <v>37.28</v>
      </c>
      <c r="M1288" s="354">
        <v>101.86</v>
      </c>
      <c r="N1288" s="354">
        <v>0.78</v>
      </c>
      <c r="O1288" s="354">
        <v>0.41</v>
      </c>
      <c r="P1288" s="354">
        <v>0.37</v>
      </c>
      <c r="Q1288" s="354">
        <v>0.47</v>
      </c>
      <c r="R1288" s="354">
        <v>24</v>
      </c>
      <c r="S1288" s="354">
        <v>26</v>
      </c>
      <c r="T1288" s="354">
        <v>25.32</v>
      </c>
      <c r="U1288" s="354">
        <v>1.56</v>
      </c>
      <c r="V1288" s="354">
        <v>1.49</v>
      </c>
      <c r="W1288" s="354">
        <v>1.64</v>
      </c>
      <c r="X1288" s="354">
        <v>1.82</v>
      </c>
      <c r="Y1288" s="374">
        <f t="shared" si="44"/>
        <v>0.10067114093959728</v>
      </c>
      <c r="Z1288" s="374">
        <f t="shared" si="45"/>
        <v>0.10975609756097571</v>
      </c>
      <c r="AA1288" s="354">
        <v>33.96</v>
      </c>
      <c r="AB1288" s="354"/>
      <c r="AC1288" s="354">
        <v>23.45</v>
      </c>
      <c r="AD1288" s="354">
        <v>22.73</v>
      </c>
      <c r="AE1288" s="354">
        <v>20.51</v>
      </c>
      <c r="AF1288" s="354"/>
      <c r="AG1288" s="354">
        <v>11.670755119560434</v>
      </c>
      <c r="AH1288" s="354">
        <v>1.0842512363124439</v>
      </c>
      <c r="AI1288" s="354">
        <v>1.1048729210895103</v>
      </c>
      <c r="AJ1288" s="354">
        <v>1.0473918472024433</v>
      </c>
      <c r="AK1288" s="354">
        <v>33.967707311526674</v>
      </c>
      <c r="AL1288" s="354">
        <v>20.8</v>
      </c>
      <c r="AM1288" s="354">
        <v>2.6</v>
      </c>
      <c r="AN1288" s="354">
        <v>3.25</v>
      </c>
      <c r="AO1288" s="354">
        <v>3.5084036571579169</v>
      </c>
      <c r="AP1288" s="354">
        <v>20.669530870448508</v>
      </c>
      <c r="AQ1288" s="354">
        <v>37.059212115438498</v>
      </c>
      <c r="AR1288" s="354">
        <v>39.093029082310771</v>
      </c>
      <c r="AS1288" s="354">
        <v>0.67401452413719765</v>
      </c>
      <c r="AT1288" s="354">
        <v>14.33</v>
      </c>
      <c r="AU1288" s="354">
        <v>30.29</v>
      </c>
      <c r="AV1288" s="354">
        <v>16.22</v>
      </c>
      <c r="AW1288" s="354">
        <v>1168.68</v>
      </c>
      <c r="AX1288" s="354">
        <v>1248.28</v>
      </c>
      <c r="AY1288" s="374">
        <v>0.23140155833469053</v>
      </c>
      <c r="AZ1288" s="374">
        <v>0.17809798270893371</v>
      </c>
      <c r="BA1288" s="374">
        <v>1.220226528942524</v>
      </c>
      <c r="BB1288" s="374">
        <v>0.16216216216216217</v>
      </c>
      <c r="BC1288" s="374">
        <v>1.220226528942524</v>
      </c>
      <c r="BD1288" s="354">
        <v>11.4</v>
      </c>
      <c r="BE1288" s="374">
        <v>0.10178659548865689</v>
      </c>
      <c r="BF1288" s="374">
        <v>0.11181772024663462</v>
      </c>
      <c r="BG1288" s="354">
        <v>8.75</v>
      </c>
      <c r="BH1288" s="354">
        <v>5.57</v>
      </c>
      <c r="BI1288" s="354">
        <v>7.5</v>
      </c>
      <c r="BJ1288" s="354">
        <v>4.8099999999999996</v>
      </c>
      <c r="BK1288" s="374">
        <v>-5.2025054456385181E-2</v>
      </c>
      <c r="BL1288" s="374">
        <v>-4.9252232009159066E-3</v>
      </c>
      <c r="BM1288" s="354">
        <v>0</v>
      </c>
      <c r="BN1288" s="354">
        <v>0</v>
      </c>
      <c r="BO1288" s="374">
        <v>0</v>
      </c>
      <c r="BP1288" s="374">
        <v>2.8890254098386463E-2</v>
      </c>
      <c r="BQ1288" s="374">
        <v>2.7908122760523402E-2</v>
      </c>
      <c r="BR1288" s="354">
        <v>172.45</v>
      </c>
      <c r="BS1288" s="354">
        <v>200.93</v>
      </c>
      <c r="BT1288" s="354">
        <v>179.93</v>
      </c>
      <c r="BU1288" s="354">
        <v>403.02</v>
      </c>
      <c r="BV1288" s="354">
        <v>108.57</v>
      </c>
      <c r="BW1288" s="354">
        <v>165.59</v>
      </c>
      <c r="BX1288" s="354">
        <v>9.2899999999999991</v>
      </c>
      <c r="BY1288" s="354">
        <v>13.38</v>
      </c>
      <c r="BZ1288" s="354">
        <v>9.2664412046981397</v>
      </c>
      <c r="CA1288" s="354">
        <v>21.88</v>
      </c>
      <c r="CB1288" s="354">
        <v>0.31304061742419359</v>
      </c>
      <c r="CC1288" s="354">
        <v>1.7242663924302688</v>
      </c>
      <c r="CD1288" s="354">
        <v>0.28000000000000003</v>
      </c>
      <c r="CE1288" s="354">
        <v>3.44</v>
      </c>
      <c r="CF1288" s="354">
        <v>2.21</v>
      </c>
      <c r="CG1288" s="354">
        <v>0.91</v>
      </c>
      <c r="CH1288" s="353" t="s">
        <v>100</v>
      </c>
      <c r="CI1288" s="355">
        <v>1438.66</v>
      </c>
    </row>
    <row r="1289" spans="1:87" ht="13.5" thickBot="1">
      <c r="A1289" s="353" t="s">
        <v>2794</v>
      </c>
      <c r="B1289" s="353" t="s">
        <v>2795</v>
      </c>
      <c r="C1289" s="353" t="s">
        <v>96</v>
      </c>
      <c r="D1289" s="353" t="s">
        <v>412</v>
      </c>
      <c r="E1289" s="353" t="s">
        <v>2796</v>
      </c>
      <c r="F1289" s="353" t="s">
        <v>99</v>
      </c>
      <c r="G1289" s="353">
        <v>12</v>
      </c>
      <c r="H1289" s="353">
        <v>202112</v>
      </c>
      <c r="I1289" s="353">
        <v>20221020</v>
      </c>
      <c r="J1289" s="353">
        <v>20230202</v>
      </c>
      <c r="K1289" s="354">
        <v>12243.11</v>
      </c>
      <c r="L1289" s="354">
        <v>230.33</v>
      </c>
      <c r="M1289" s="354">
        <v>53.15</v>
      </c>
      <c r="N1289" s="354">
        <v>1.1000000000000001</v>
      </c>
      <c r="O1289" s="354">
        <v>3.76</v>
      </c>
      <c r="P1289" s="354">
        <v>4.13</v>
      </c>
      <c r="Q1289" s="354">
        <v>4.13</v>
      </c>
      <c r="R1289" s="354">
        <v>10</v>
      </c>
      <c r="S1289" s="354">
        <v>9</v>
      </c>
      <c r="T1289" s="354">
        <v>9.7799999999999994</v>
      </c>
      <c r="U1289" s="354">
        <v>16.510000000000002</v>
      </c>
      <c r="V1289" s="354">
        <v>14.49</v>
      </c>
      <c r="W1289" s="354">
        <v>16.489999999999998</v>
      </c>
      <c r="X1289" s="354">
        <v>16.920000000000002</v>
      </c>
      <c r="Y1289" s="374">
        <f t="shared" si="44"/>
        <v>0.13802622498274664</v>
      </c>
      <c r="Z1289" s="374">
        <f t="shared" si="45"/>
        <v>2.6076409945421597E-2</v>
      </c>
      <c r="AA1289" s="354">
        <v>8.8699999999999992</v>
      </c>
      <c r="AB1289" s="354">
        <v>6.93</v>
      </c>
      <c r="AC1289" s="354">
        <v>13.95</v>
      </c>
      <c r="AD1289" s="354">
        <v>13.96</v>
      </c>
      <c r="AE1289" s="354">
        <v>13.61</v>
      </c>
      <c r="AF1289" s="354">
        <v>2.02</v>
      </c>
      <c r="AG1289" s="354">
        <v>83.556390977443613</v>
      </c>
      <c r="AH1289" s="354">
        <v>16.851503759398497</v>
      </c>
      <c r="AI1289" s="354">
        <v>12.919172932330827</v>
      </c>
      <c r="AJ1289" s="354">
        <v>11.456766917293232</v>
      </c>
      <c r="AK1289" s="354">
        <v>17.471706678306415</v>
      </c>
      <c r="AL1289" s="354">
        <v>13.37</v>
      </c>
      <c r="AM1289" s="354">
        <v>2.82</v>
      </c>
      <c r="AN1289" s="354">
        <v>2.75</v>
      </c>
      <c r="AO1289" s="354">
        <v>2.8090533609286421</v>
      </c>
      <c r="AP1289" s="354">
        <v>9.5050650833523633</v>
      </c>
      <c r="AQ1289" s="354">
        <v>18.167909209951983</v>
      </c>
      <c r="AR1289" s="354">
        <v>20.486963084495489</v>
      </c>
      <c r="AS1289" s="354">
        <v>14.272556390977444</v>
      </c>
      <c r="AT1289" s="354">
        <v>81.64</v>
      </c>
      <c r="AU1289" s="354">
        <v>3.6</v>
      </c>
      <c r="AV1289" s="354">
        <v>18.36</v>
      </c>
      <c r="AW1289" s="354">
        <v>4252</v>
      </c>
      <c r="AX1289" s="354">
        <v>4488.87</v>
      </c>
      <c r="AY1289" s="374">
        <v>-3.686327077747989E-2</v>
      </c>
      <c r="AZ1289" s="374">
        <v>-9.5890410958904104E-2</v>
      </c>
      <c r="BA1289" s="374">
        <v>-8.5004676296373274E-2</v>
      </c>
      <c r="BB1289" s="374">
        <v>-8.2605242255758465E-2</v>
      </c>
      <c r="BC1289" s="374">
        <v>-8.5004676296373274E-2</v>
      </c>
      <c r="BD1289" s="354">
        <v>20.84</v>
      </c>
      <c r="BE1289" s="374">
        <v>0.20450188291680932</v>
      </c>
      <c r="BF1289" s="374">
        <v>0.13657414460254105</v>
      </c>
      <c r="BG1289" s="354">
        <v>16.34</v>
      </c>
      <c r="BH1289" s="354">
        <v>15.56</v>
      </c>
      <c r="BI1289" s="354">
        <v>13.11</v>
      </c>
      <c r="BJ1289" s="354">
        <v>11.93</v>
      </c>
      <c r="BK1289" s="374">
        <v>-0.11319656627382511</v>
      </c>
      <c r="BL1289" s="374">
        <v>-1.7502024655808513E-2</v>
      </c>
      <c r="BM1289" s="354">
        <v>2.81</v>
      </c>
      <c r="BN1289" s="354">
        <v>2.4900000000000002</v>
      </c>
      <c r="BO1289" s="374">
        <v>0.34893028443948687</v>
      </c>
      <c r="BP1289" s="374">
        <v>7.4656670917058729E-2</v>
      </c>
      <c r="BQ1289" s="374">
        <v>5.0756543138814607E-2</v>
      </c>
      <c r="BR1289" s="354">
        <v>1140</v>
      </c>
      <c r="BS1289" s="354">
        <v>1244.8</v>
      </c>
      <c r="BT1289" s="354">
        <v>925.3</v>
      </c>
      <c r="BU1289" s="354">
        <v>1182.9000000000001</v>
      </c>
      <c r="BV1289" s="354">
        <v>820.5</v>
      </c>
      <c r="BW1289" s="354">
        <v>30.86</v>
      </c>
      <c r="BX1289" s="354">
        <v>20.170000000000002</v>
      </c>
      <c r="BY1289" s="354">
        <v>20.170000000000002</v>
      </c>
      <c r="BZ1289" s="354">
        <v>25.747844827586206</v>
      </c>
      <c r="CA1289" s="354">
        <v>21.43</v>
      </c>
      <c r="CB1289" s="354">
        <v>0.3651525126179504</v>
      </c>
      <c r="CC1289" s="354">
        <v>0.36423841059602646</v>
      </c>
      <c r="CD1289" s="354">
        <v>0.27</v>
      </c>
      <c r="CE1289" s="354">
        <v>3.29</v>
      </c>
      <c r="CF1289" s="354">
        <v>2.29</v>
      </c>
      <c r="CG1289" s="354">
        <v>1.48</v>
      </c>
      <c r="CH1289" s="353" t="s">
        <v>100</v>
      </c>
      <c r="CI1289" s="355">
        <v>4203.8</v>
      </c>
    </row>
    <row r="1290" spans="1:87" ht="13.5" thickBot="1">
      <c r="A1290" s="353" t="s">
        <v>2797</v>
      </c>
      <c r="B1290" s="353" t="s">
        <v>2798</v>
      </c>
      <c r="C1290" s="353" t="s">
        <v>96</v>
      </c>
      <c r="D1290" s="353" t="s">
        <v>97</v>
      </c>
      <c r="E1290" s="353" t="s">
        <v>173</v>
      </c>
      <c r="F1290" s="353" t="s">
        <v>105</v>
      </c>
      <c r="G1290" s="353">
        <v>12</v>
      </c>
      <c r="H1290" s="353">
        <v>202112</v>
      </c>
      <c r="I1290" s="353">
        <v>20221020</v>
      </c>
      <c r="J1290" s="353">
        <v>20230202</v>
      </c>
      <c r="K1290" s="354">
        <v>14130.77</v>
      </c>
      <c r="L1290" s="354">
        <v>8.76</v>
      </c>
      <c r="M1290" s="354">
        <v>1613.1</v>
      </c>
      <c r="N1290" s="354">
        <v>0.96</v>
      </c>
      <c r="O1290" s="354">
        <v>0</v>
      </c>
      <c r="P1290" s="354">
        <v>0.1</v>
      </c>
      <c r="Q1290" s="354">
        <v>0.02</v>
      </c>
      <c r="R1290" s="354">
        <v>35</v>
      </c>
      <c r="S1290" s="354">
        <v>-100</v>
      </c>
      <c r="T1290" s="354">
        <v>12.58</v>
      </c>
      <c r="U1290" s="354">
        <v>-0.54</v>
      </c>
      <c r="V1290" s="354">
        <v>0.35</v>
      </c>
      <c r="W1290" s="354">
        <v>0.15</v>
      </c>
      <c r="X1290" s="354">
        <v>0.31</v>
      </c>
      <c r="Y1290" s="374">
        <f t="shared" si="44"/>
        <v>-0.5714285714285714</v>
      </c>
      <c r="Z1290" s="374">
        <f t="shared" si="45"/>
        <v>1.0666666666666669</v>
      </c>
      <c r="AA1290" s="354"/>
      <c r="AB1290" s="354">
        <v>2</v>
      </c>
      <c r="AC1290" s="354">
        <v>33.69</v>
      </c>
      <c r="AD1290" s="354">
        <v>57.13</v>
      </c>
      <c r="AE1290" s="354">
        <v>27.96</v>
      </c>
      <c r="AF1290" s="354">
        <v>28.57</v>
      </c>
      <c r="AG1290" s="354">
        <v>2.8597645168890966</v>
      </c>
      <c r="AH1290" s="354">
        <v>-0.69544731408876337</v>
      </c>
      <c r="AI1290" s="354">
        <v>0.15222101269301092</v>
      </c>
      <c r="AJ1290" s="354">
        <v>8.0978015235094555E-2</v>
      </c>
      <c r="AK1290" s="354">
        <v>55.642777893494419</v>
      </c>
      <c r="AL1290" s="354"/>
      <c r="AM1290" s="354">
        <v>4.87</v>
      </c>
      <c r="AN1290" s="354">
        <v>3.07</v>
      </c>
      <c r="AO1290" s="354">
        <v>3.4540363417628321</v>
      </c>
      <c r="AP1290" s="354">
        <v>-18.218314922258408</v>
      </c>
      <c r="AQ1290" s="354">
        <v>64.890716435709891</v>
      </c>
      <c r="AR1290" s="354">
        <v>121.98039852596833</v>
      </c>
      <c r="AS1290" s="354">
        <v>2.7534278341061955</v>
      </c>
      <c r="AT1290" s="354">
        <v>1.8</v>
      </c>
      <c r="AU1290" s="354">
        <v>47.56</v>
      </c>
      <c r="AV1290" s="354">
        <v>64.25</v>
      </c>
      <c r="AW1290" s="354">
        <v>4117.05</v>
      </c>
      <c r="AX1290" s="354">
        <v>4610.42</v>
      </c>
      <c r="AY1290" s="374">
        <v>0.6424660080921526</v>
      </c>
      <c r="AZ1290" s="374">
        <v>0.48355751614825382</v>
      </c>
      <c r="BA1290" s="374">
        <v>0.18560282667805009</v>
      </c>
      <c r="BB1290" s="374">
        <v>0.52516372901125075</v>
      </c>
      <c r="BC1290" s="374">
        <v>0.18560282667805009</v>
      </c>
      <c r="BD1290" s="354">
        <v>-25.57</v>
      </c>
      <c r="BE1290" s="374">
        <v>-0.15854366152003943</v>
      </c>
      <c r="BF1290" s="374">
        <v>-0.13885722882607962</v>
      </c>
      <c r="BG1290" s="354">
        <v>-12.89</v>
      </c>
      <c r="BH1290" s="354">
        <v>-34.520000000000003</v>
      </c>
      <c r="BI1290" s="354">
        <v>-10.44</v>
      </c>
      <c r="BJ1290" s="354">
        <v>-28.97</v>
      </c>
      <c r="BK1290" s="374">
        <v>-0.46802341015556398</v>
      </c>
      <c r="BL1290" s="374">
        <v>-2.4912190160124019E-2</v>
      </c>
      <c r="BM1290" s="354">
        <v>0</v>
      </c>
      <c r="BN1290" s="354">
        <v>0</v>
      </c>
      <c r="BO1290" s="374">
        <v>0</v>
      </c>
      <c r="BP1290" s="374">
        <v>-8.2107120907764258E-2</v>
      </c>
      <c r="BQ1290" s="374">
        <v>9.5605685047337116E-3</v>
      </c>
      <c r="BR1290" s="354">
        <v>-456.7</v>
      </c>
      <c r="BS1290" s="354">
        <v>-333.24</v>
      </c>
      <c r="BT1290" s="354">
        <v>-364.5</v>
      </c>
      <c r="BU1290" s="354">
        <v>2253.09</v>
      </c>
      <c r="BV1290" s="354">
        <v>-487.95</v>
      </c>
      <c r="BW1290" s="354">
        <v>48.36</v>
      </c>
      <c r="BX1290" s="354">
        <v>-24.32</v>
      </c>
      <c r="BY1290" s="354">
        <v>-19.04</v>
      </c>
      <c r="BZ1290" s="354">
        <v>-56.089320196068726</v>
      </c>
      <c r="CA1290" s="354">
        <v>56.33</v>
      </c>
      <c r="CB1290" s="354">
        <v>0.64994639835832446</v>
      </c>
      <c r="CC1290" s="354">
        <v>-2.5963938448837318</v>
      </c>
      <c r="CD1290" s="354">
        <v>1.29</v>
      </c>
      <c r="CE1290" s="354">
        <v>4.8600000000000003</v>
      </c>
      <c r="CF1290" s="354">
        <v>5.7</v>
      </c>
      <c r="CG1290" s="354">
        <v>4.4400000000000004</v>
      </c>
      <c r="CH1290" s="353" t="s">
        <v>100</v>
      </c>
      <c r="CI1290" s="355">
        <v>3790.17</v>
      </c>
    </row>
    <row r="1291" spans="1:87" ht="13.5" thickBot="1">
      <c r="A1291" s="353" t="s">
        <v>2799</v>
      </c>
      <c r="B1291" s="353" t="s">
        <v>2800</v>
      </c>
      <c r="C1291" s="353" t="s">
        <v>96</v>
      </c>
      <c r="D1291" s="353" t="s">
        <v>109</v>
      </c>
      <c r="E1291" s="353" t="s">
        <v>433</v>
      </c>
      <c r="F1291" s="353" t="s">
        <v>105</v>
      </c>
      <c r="G1291" s="353">
        <v>12</v>
      </c>
      <c r="H1291" s="353">
        <v>202112</v>
      </c>
      <c r="I1291" s="353">
        <v>20221027</v>
      </c>
      <c r="J1291" s="353">
        <v>20230202</v>
      </c>
      <c r="K1291" s="354">
        <v>4350.62</v>
      </c>
      <c r="L1291" s="354">
        <v>24.44</v>
      </c>
      <c r="M1291" s="354">
        <v>178.01</v>
      </c>
      <c r="N1291" s="354">
        <v>1.04</v>
      </c>
      <c r="O1291" s="354">
        <v>0.67</v>
      </c>
      <c r="P1291" s="354">
        <v>0.62</v>
      </c>
      <c r="Q1291" s="354">
        <v>0.51</v>
      </c>
      <c r="R1291" s="354">
        <v>4.4800000000000004</v>
      </c>
      <c r="S1291" s="354">
        <v>5.88</v>
      </c>
      <c r="T1291" s="354">
        <v>9.23</v>
      </c>
      <c r="U1291" s="354">
        <v>2.75</v>
      </c>
      <c r="V1291" s="354">
        <v>2.17</v>
      </c>
      <c r="W1291" s="354">
        <v>2.61</v>
      </c>
      <c r="X1291" s="354">
        <v>2.2400000000000002</v>
      </c>
      <c r="Y1291" s="374">
        <f t="shared" si="44"/>
        <v>0.20276497695852536</v>
      </c>
      <c r="Z1291" s="374">
        <f t="shared" si="45"/>
        <v>-0.14176245210727956</v>
      </c>
      <c r="AA1291" s="354">
        <v>18.23</v>
      </c>
      <c r="AB1291" s="354">
        <v>6.93</v>
      </c>
      <c r="AC1291" s="354">
        <v>8.89</v>
      </c>
      <c r="AD1291" s="354">
        <v>9.35</v>
      </c>
      <c r="AE1291" s="354">
        <v>10.93</v>
      </c>
      <c r="AF1291" s="354">
        <v>1.35</v>
      </c>
      <c r="AG1291" s="354">
        <v>37.176966292134829</v>
      </c>
      <c r="AH1291" s="354">
        <v>2.7067415730337077</v>
      </c>
      <c r="AI1291" s="354">
        <v>4.2044943820224718</v>
      </c>
      <c r="AJ1291" s="354">
        <v>0.9606741573033708</v>
      </c>
      <c r="AK1291" s="354">
        <v>5.779529663281668</v>
      </c>
      <c r="AL1291" s="354">
        <v>6.17</v>
      </c>
      <c r="AM1291" s="354">
        <v>1.59</v>
      </c>
      <c r="AN1291" s="354">
        <v>0.66</v>
      </c>
      <c r="AO1291" s="354">
        <v>0.63292784284095205</v>
      </c>
      <c r="AP1291" s="354">
        <v>4.2431364603383646</v>
      </c>
      <c r="AQ1291" s="354">
        <v>5.596472474612507</v>
      </c>
      <c r="AR1291" s="354">
        <v>24.49356725146199</v>
      </c>
      <c r="AS1291" s="354">
        <v>2.2151685393258429</v>
      </c>
      <c r="AT1291" s="354">
        <v>15.38</v>
      </c>
      <c r="AU1291" s="354">
        <v>5.83</v>
      </c>
      <c r="AV1291" s="354">
        <v>23.19</v>
      </c>
      <c r="AW1291" s="354">
        <v>5608.7</v>
      </c>
      <c r="AX1291" s="354">
        <v>6724.58</v>
      </c>
      <c r="AY1291" s="374">
        <v>0.23192321208926375</v>
      </c>
      <c r="AZ1291" s="374">
        <v>0.91497401983939541</v>
      </c>
      <c r="BA1291" s="374">
        <v>0.8615277293337984</v>
      </c>
      <c r="BB1291" s="374">
        <v>0.91522866884514276</v>
      </c>
      <c r="BC1291" s="374">
        <v>0.8615277293337984</v>
      </c>
      <c r="BD1291" s="354">
        <v>19.14</v>
      </c>
      <c r="BE1291" s="374">
        <v>0.17781448609905648</v>
      </c>
      <c r="BF1291" s="374">
        <v>0.12025458629726694</v>
      </c>
      <c r="BG1291" s="354">
        <v>17.809999999999999</v>
      </c>
      <c r="BH1291" s="354">
        <v>11.36</v>
      </c>
      <c r="BI1291" s="354">
        <v>11.9</v>
      </c>
      <c r="BJ1291" s="354">
        <v>7.55</v>
      </c>
      <c r="BK1291" s="374">
        <v>-0.77151256012827363</v>
      </c>
      <c r="BL1291" s="374">
        <v>-8.7253494522100489E-2</v>
      </c>
      <c r="BM1291" s="354">
        <v>1.31</v>
      </c>
      <c r="BN1291" s="354">
        <v>1.1200000000000001</v>
      </c>
      <c r="BO1291" s="374">
        <v>0.1182233291822333</v>
      </c>
      <c r="BP1291" s="374">
        <v>0.11138854210015256</v>
      </c>
      <c r="BQ1291" s="374">
        <v>3.9533915938410318E-2</v>
      </c>
      <c r="BR1291" s="354">
        <v>554.5</v>
      </c>
      <c r="BS1291" s="354">
        <v>850.7</v>
      </c>
      <c r="BT1291" s="354">
        <v>703.4</v>
      </c>
      <c r="BU1291" s="354">
        <v>208.9</v>
      </c>
      <c r="BV1291" s="354">
        <v>405.4</v>
      </c>
      <c r="BW1291" s="354">
        <v>91.5</v>
      </c>
      <c r="BX1291" s="354">
        <v>7.28</v>
      </c>
      <c r="BY1291" s="354">
        <v>7.44</v>
      </c>
      <c r="BZ1291" s="354">
        <v>64.151515151515156</v>
      </c>
      <c r="CA1291" s="354">
        <v>4.87</v>
      </c>
      <c r="CB1291" s="354">
        <v>0.36415151304024712</v>
      </c>
      <c r="CC1291" s="354">
        <v>-0.13879039610981664</v>
      </c>
      <c r="CD1291" s="354">
        <v>0.05</v>
      </c>
      <c r="CE1291" s="354">
        <v>1.92</v>
      </c>
      <c r="CF1291" s="354">
        <v>1.77</v>
      </c>
      <c r="CG1291" s="354">
        <v>0.53</v>
      </c>
      <c r="CH1291" s="353" t="s">
        <v>100</v>
      </c>
      <c r="CI1291" s="355">
        <v>2423.8000000000002</v>
      </c>
    </row>
    <row r="1292" spans="1:87" ht="13.5" thickBot="1">
      <c r="A1292" s="353" t="s">
        <v>2801</v>
      </c>
      <c r="B1292" s="353" t="s">
        <v>2802</v>
      </c>
      <c r="C1292" s="353" t="s">
        <v>96</v>
      </c>
      <c r="D1292" s="353" t="s">
        <v>129</v>
      </c>
      <c r="E1292" s="353" t="s">
        <v>156</v>
      </c>
      <c r="F1292" s="353" t="s">
        <v>105</v>
      </c>
      <c r="G1292" s="353">
        <v>12</v>
      </c>
      <c r="H1292" s="353">
        <v>202112</v>
      </c>
      <c r="I1292" s="353">
        <v>20220222</v>
      </c>
      <c r="J1292" s="353"/>
      <c r="K1292" s="354">
        <v>11792.38</v>
      </c>
      <c r="L1292" s="354">
        <v>27.09</v>
      </c>
      <c r="M1292" s="354">
        <v>435.3</v>
      </c>
      <c r="N1292" s="354">
        <v>0.61</v>
      </c>
      <c r="O1292" s="354"/>
      <c r="P1292" s="354"/>
      <c r="Q1292" s="354"/>
      <c r="R1292" s="354"/>
      <c r="S1292" s="354"/>
      <c r="T1292" s="354"/>
      <c r="U1292" s="354"/>
      <c r="V1292" s="354">
        <v>1.63</v>
      </c>
      <c r="W1292" s="354">
        <v>1.57</v>
      </c>
      <c r="X1292" s="354">
        <v>1.7</v>
      </c>
      <c r="Y1292" s="374">
        <f t="shared" si="44"/>
        <v>-3.6809815950920144E-2</v>
      </c>
      <c r="Z1292" s="374">
        <f t="shared" si="45"/>
        <v>8.2802547770700619E-2</v>
      </c>
      <c r="AA1292" s="354"/>
      <c r="AB1292" s="354">
        <v>5.49</v>
      </c>
      <c r="AC1292" s="354"/>
      <c r="AD1292" s="354">
        <v>17.309999999999999</v>
      </c>
      <c r="AE1292" s="354">
        <v>15.94</v>
      </c>
      <c r="AF1292" s="354">
        <v>3.15</v>
      </c>
      <c r="AG1292" s="354">
        <v>12.784534727608619</v>
      </c>
      <c r="AH1292" s="354">
        <v>1.2033559775218581</v>
      </c>
      <c r="AI1292" s="354">
        <v>1.1741701049327089</v>
      </c>
      <c r="AJ1292" s="354">
        <v>0.52983584084917634</v>
      </c>
      <c r="AK1292" s="354">
        <v>22.603198538699807</v>
      </c>
      <c r="AL1292" s="354">
        <v>9.33</v>
      </c>
      <c r="AM1292" s="354">
        <v>2.19</v>
      </c>
      <c r="AN1292" s="354"/>
      <c r="AO1292" s="354">
        <v>2.4933660261199404</v>
      </c>
      <c r="AP1292" s="354">
        <v>11.671576519309497</v>
      </c>
      <c r="AQ1292" s="354">
        <v>27.148131617093689</v>
      </c>
      <c r="AR1292" s="354">
        <v>60.163020490423726</v>
      </c>
      <c r="AS1292" s="354">
        <v>1.1584546350770126</v>
      </c>
      <c r="AT1292" s="354">
        <v>12.37</v>
      </c>
      <c r="AU1292" s="354"/>
      <c r="AV1292" s="354">
        <v>14.3</v>
      </c>
      <c r="AW1292" s="354">
        <v>5212</v>
      </c>
      <c r="AX1292" s="354">
        <v>5214.2</v>
      </c>
      <c r="AY1292" s="374">
        <v>0.14298245614035088</v>
      </c>
      <c r="AZ1292" s="374">
        <v>0.16964285714285715</v>
      </c>
      <c r="BA1292" s="374">
        <v>1.0101694915254238</v>
      </c>
      <c r="BB1292" s="374">
        <v>0.16569200779727089</v>
      </c>
      <c r="BC1292" s="374">
        <v>1.0101694915254238</v>
      </c>
      <c r="BD1292" s="354"/>
      <c r="BE1292" s="374">
        <v>6.6474712068102154E-2</v>
      </c>
      <c r="BF1292" s="374">
        <v>6.0985322562293776E-2</v>
      </c>
      <c r="BG1292" s="354"/>
      <c r="BH1292" s="354"/>
      <c r="BI1292" s="354"/>
      <c r="BJ1292" s="354"/>
      <c r="BK1292" s="374">
        <v>-0.29349904397705545</v>
      </c>
      <c r="BL1292" s="374">
        <v>-2.6955834577223638E-2</v>
      </c>
      <c r="BM1292" s="354">
        <v>2.0499999999999998</v>
      </c>
      <c r="BN1292" s="354">
        <v>1.87</v>
      </c>
      <c r="BO1292" s="374">
        <v>0.60663678382462694</v>
      </c>
      <c r="BP1292" s="374">
        <v>4.5341219951840921E-2</v>
      </c>
      <c r="BQ1292" s="374">
        <v>1.9963671471332944E-2</v>
      </c>
      <c r="BR1292" s="354">
        <v>660</v>
      </c>
      <c r="BS1292" s="354">
        <v>1227</v>
      </c>
      <c r="BT1292" s="354">
        <v>1277</v>
      </c>
      <c r="BU1292" s="354">
        <v>2848</v>
      </c>
      <c r="BV1292" s="354">
        <v>524</v>
      </c>
      <c r="BW1292" s="354">
        <v>16.96</v>
      </c>
      <c r="BX1292" s="354"/>
      <c r="BY1292" s="354"/>
      <c r="BZ1292" s="354">
        <v>44.25</v>
      </c>
      <c r="CA1292" s="354">
        <v>29.72</v>
      </c>
      <c r="CB1292" s="354">
        <v>0.4661058881741712</v>
      </c>
      <c r="CC1292" s="354">
        <v>1.9539662967529801</v>
      </c>
      <c r="CD1292" s="354">
        <v>0.42</v>
      </c>
      <c r="CE1292" s="354">
        <v>1.78</v>
      </c>
      <c r="CF1292" s="354">
        <v>1.21</v>
      </c>
      <c r="CG1292" s="354">
        <v>0.61</v>
      </c>
      <c r="CH1292" s="353" t="s">
        <v>100</v>
      </c>
      <c r="CI1292" s="355">
        <v>5568</v>
      </c>
    </row>
    <row r="1293" spans="1:87" ht="13.5" thickBot="1">
      <c r="A1293" s="353" t="s">
        <v>2803</v>
      </c>
      <c r="B1293" s="353" t="s">
        <v>2804</v>
      </c>
      <c r="C1293" s="353" t="s">
        <v>96</v>
      </c>
      <c r="D1293" s="353" t="s">
        <v>97</v>
      </c>
      <c r="E1293" s="353" t="s">
        <v>173</v>
      </c>
      <c r="F1293" s="353" t="s">
        <v>105</v>
      </c>
      <c r="G1293" s="353">
        <v>1</v>
      </c>
      <c r="H1293" s="353">
        <v>202201</v>
      </c>
      <c r="I1293" s="353">
        <v>20221130</v>
      </c>
      <c r="J1293" s="353">
        <v>20230301</v>
      </c>
      <c r="K1293" s="354">
        <v>45876.24</v>
      </c>
      <c r="L1293" s="354">
        <v>142.65</v>
      </c>
      <c r="M1293" s="354">
        <v>321.60000000000002</v>
      </c>
      <c r="N1293" s="354">
        <v>0.77</v>
      </c>
      <c r="O1293" s="354">
        <v>0.03</v>
      </c>
      <c r="P1293" s="354">
        <v>0.04</v>
      </c>
      <c r="Q1293" s="354">
        <v>0.04</v>
      </c>
      <c r="R1293" s="354">
        <v>267</v>
      </c>
      <c r="S1293" s="354">
        <v>150</v>
      </c>
      <c r="T1293" s="354">
        <v>229.17</v>
      </c>
      <c r="U1293" s="354">
        <v>-2.21</v>
      </c>
      <c r="V1293" s="354">
        <v>-0.08</v>
      </c>
      <c r="W1293" s="354">
        <v>0.23</v>
      </c>
      <c r="X1293" s="354">
        <v>0.46</v>
      </c>
      <c r="Y1293" s="374">
        <f t="shared" si="44"/>
        <v>-3.875</v>
      </c>
      <c r="Z1293" s="374">
        <f t="shared" si="45"/>
        <v>1</v>
      </c>
      <c r="AA1293" s="354"/>
      <c r="AB1293" s="354"/>
      <c r="AC1293" s="354">
        <v>570.6</v>
      </c>
      <c r="AD1293" s="354">
        <v>614.28</v>
      </c>
      <c r="AE1293" s="354">
        <v>312.14</v>
      </c>
      <c r="AF1293" s="354"/>
      <c r="AG1293" s="354">
        <v>5.8113639558311334</v>
      </c>
      <c r="AH1293" s="354">
        <v>-2.2543270807628031</v>
      </c>
      <c r="AI1293" s="354">
        <v>1.2720289877707842</v>
      </c>
      <c r="AJ1293" s="354">
        <v>1.0873912568135318</v>
      </c>
      <c r="AK1293" s="354">
        <v>111.98644163734188</v>
      </c>
      <c r="AL1293" s="354"/>
      <c r="AM1293" s="354">
        <v>8.4600000000000009</v>
      </c>
      <c r="AN1293" s="354">
        <v>24.66</v>
      </c>
      <c r="AO1293" s="354">
        <v>24.208769816079265</v>
      </c>
      <c r="AP1293" s="354">
        <v>-69.808521991034951</v>
      </c>
      <c r="AQ1293" s="354">
        <v>110.59965903035452</v>
      </c>
      <c r="AR1293" s="354">
        <v>129.37934845681849</v>
      </c>
      <c r="AS1293" s="354">
        <v>12.316310306589408</v>
      </c>
      <c r="AT1293" s="354">
        <v>16.86</v>
      </c>
      <c r="AU1293" s="354"/>
      <c r="AV1293" s="354">
        <v>105.95</v>
      </c>
      <c r="AW1293" s="354">
        <v>1219.33</v>
      </c>
      <c r="AX1293" s="354">
        <v>2041.91</v>
      </c>
      <c r="AY1293" s="374">
        <v>1.2362737395561061</v>
      </c>
      <c r="AZ1293" s="374">
        <v>-0.54676574805973577</v>
      </c>
      <c r="BA1293" s="374">
        <v>-0.51900370858559908</v>
      </c>
      <c r="BB1293" s="374">
        <v>-1.3374233128834361</v>
      </c>
      <c r="BC1293" s="374">
        <v>-0.51900370858559908</v>
      </c>
      <c r="BD1293" s="354">
        <v>-12.98</v>
      </c>
      <c r="BE1293" s="374">
        <v>-0.13292109460410248</v>
      </c>
      <c r="BF1293" s="374">
        <v>-0.10369805516843612</v>
      </c>
      <c r="BG1293" s="354">
        <v>-12.98</v>
      </c>
      <c r="BH1293" s="354"/>
      <c r="BI1293" s="354">
        <v>-9.94</v>
      </c>
      <c r="BJ1293" s="354"/>
      <c r="BK1293" s="374">
        <v>-0.14515214097504794</v>
      </c>
      <c r="BL1293" s="374">
        <v>-3.1771840889777102E-2</v>
      </c>
      <c r="BM1293" s="354">
        <v>0</v>
      </c>
      <c r="BN1293" s="354"/>
      <c r="BO1293" s="374">
        <v>0</v>
      </c>
      <c r="BP1293" s="374">
        <v>-1.5825391932346812E-2</v>
      </c>
      <c r="BQ1293" s="374">
        <v>7.6334942563252494E-3</v>
      </c>
      <c r="BR1293" s="354">
        <v>-676.96</v>
      </c>
      <c r="BS1293" s="354">
        <v>-569.58000000000004</v>
      </c>
      <c r="BT1293" s="354">
        <v>-564.16999999999996</v>
      </c>
      <c r="BU1293" s="354" t="s">
        <v>100</v>
      </c>
      <c r="BV1293" s="354">
        <v>-679.95</v>
      </c>
      <c r="BW1293" s="354">
        <v>-26.13</v>
      </c>
      <c r="BX1293" s="354">
        <v>-38.79</v>
      </c>
      <c r="BY1293" s="354">
        <v>-37.24</v>
      </c>
      <c r="BZ1293" s="354">
        <v>-21.023264885347302</v>
      </c>
      <c r="CA1293" s="354">
        <v>0</v>
      </c>
      <c r="CB1293" s="354">
        <v>0.24210348466842041</v>
      </c>
      <c r="CC1293" s="354">
        <v>0.87531231981549107</v>
      </c>
      <c r="CD1293" s="354">
        <v>0</v>
      </c>
      <c r="CE1293" s="354">
        <v>3.08</v>
      </c>
      <c r="CF1293" s="354">
        <v>3.29</v>
      </c>
      <c r="CG1293" s="354">
        <v>2.9</v>
      </c>
      <c r="CH1293" s="353" t="s">
        <v>100</v>
      </c>
      <c r="CI1293" s="355">
        <v>5049.04</v>
      </c>
    </row>
    <row r="1294" spans="1:87" ht="13.5" thickBot="1">
      <c r="A1294" s="353" t="s">
        <v>2805</v>
      </c>
      <c r="B1294" s="353" t="s">
        <v>2806</v>
      </c>
      <c r="C1294" s="353" t="s">
        <v>108</v>
      </c>
      <c r="D1294" s="353" t="s">
        <v>97</v>
      </c>
      <c r="E1294" s="353" t="s">
        <v>185</v>
      </c>
      <c r="F1294" s="353" t="s">
        <v>99</v>
      </c>
      <c r="G1294" s="353">
        <v>10</v>
      </c>
      <c r="H1294" s="353">
        <v>202210</v>
      </c>
      <c r="I1294" s="353">
        <v>20221130</v>
      </c>
      <c r="J1294" s="353">
        <v>20230215</v>
      </c>
      <c r="K1294" s="354">
        <v>49355.74</v>
      </c>
      <c r="L1294" s="354">
        <v>323.82</v>
      </c>
      <c r="M1294" s="354">
        <v>152.41999999999999</v>
      </c>
      <c r="N1294" s="354">
        <v>1.2</v>
      </c>
      <c r="O1294" s="354">
        <v>1.84</v>
      </c>
      <c r="P1294" s="354">
        <v>2.5099999999999998</v>
      </c>
      <c r="Q1294" s="354">
        <v>2.4700000000000002</v>
      </c>
      <c r="R1294" s="354">
        <v>4</v>
      </c>
      <c r="S1294" s="354">
        <v>3</v>
      </c>
      <c r="T1294" s="354">
        <v>3.38</v>
      </c>
      <c r="U1294" s="354">
        <v>6.09</v>
      </c>
      <c r="V1294" s="354">
        <v>8.85</v>
      </c>
      <c r="W1294" s="354">
        <v>10.130000000000001</v>
      </c>
      <c r="X1294" s="354">
        <v>11.54</v>
      </c>
      <c r="Y1294" s="374">
        <f t="shared" si="44"/>
        <v>0.14463276836158201</v>
      </c>
      <c r="Z1294" s="374">
        <f t="shared" si="45"/>
        <v>0.13919052319842029</v>
      </c>
      <c r="AA1294" s="354">
        <v>32.64</v>
      </c>
      <c r="AB1294" s="354">
        <v>15.19</v>
      </c>
      <c r="AC1294" s="354">
        <v>36.340000000000003</v>
      </c>
      <c r="AD1294" s="354">
        <v>31.96</v>
      </c>
      <c r="AE1294" s="354">
        <v>28.07</v>
      </c>
      <c r="AF1294" s="354">
        <v>2.1</v>
      </c>
      <c r="AG1294" s="354">
        <v>33.264655245776083</v>
      </c>
      <c r="AH1294" s="354">
        <v>6.445323086389851</v>
      </c>
      <c r="AI1294" s="354">
        <v>11.383140984937254</v>
      </c>
      <c r="AJ1294" s="354">
        <v>10.472686091345304</v>
      </c>
      <c r="AK1294" s="354">
        <v>28.912933647708321</v>
      </c>
      <c r="AL1294" s="354">
        <v>38.5</v>
      </c>
      <c r="AM1294" s="354">
        <v>8.9700000000000006</v>
      </c>
      <c r="AN1294" s="354">
        <v>9.7100000000000009</v>
      </c>
      <c r="AO1294" s="354">
        <v>9.7441806679940832</v>
      </c>
      <c r="AP1294" s="354">
        <v>36.629959364539218</v>
      </c>
      <c r="AQ1294" s="354">
        <v>28.475164368278797</v>
      </c>
      <c r="AR1294" s="354">
        <v>30.950685215443254</v>
      </c>
      <c r="AS1294" s="354">
        <v>10.248171981068468</v>
      </c>
      <c r="AT1294" s="354">
        <v>36.22</v>
      </c>
      <c r="AU1294" s="354">
        <v>12.42</v>
      </c>
      <c r="AV1294" s="354">
        <v>20.87</v>
      </c>
      <c r="AW1294" s="354">
        <v>5081.54</v>
      </c>
      <c r="AX1294" s="354">
        <v>5802.38</v>
      </c>
      <c r="AY1294" s="374">
        <v>0.14080663048489384</v>
      </c>
      <c r="AZ1294" s="374">
        <v>0.14024147019554539</v>
      </c>
      <c r="BA1294" s="374">
        <v>0.18487569762360495</v>
      </c>
      <c r="BB1294" s="374">
        <v>0.12727272727272718</v>
      </c>
      <c r="BC1294" s="374">
        <v>0.18487569762360495</v>
      </c>
      <c r="BD1294" s="354">
        <v>17.239999999999998</v>
      </c>
      <c r="BE1294" s="374">
        <v>0.17491120761853385</v>
      </c>
      <c r="BF1294" s="374">
        <v>0.10901606917281144</v>
      </c>
      <c r="BG1294" s="354">
        <v>17.07</v>
      </c>
      <c r="BH1294" s="354">
        <v>13.96</v>
      </c>
      <c r="BI1294" s="354">
        <v>10.33</v>
      </c>
      <c r="BJ1294" s="354">
        <v>8.5399999999999991</v>
      </c>
      <c r="BK1294" s="374">
        <v>-7.9982747714072114E-2</v>
      </c>
      <c r="BL1294" s="374">
        <v>-2.7370038464702248E-2</v>
      </c>
      <c r="BM1294" s="354">
        <v>0</v>
      </c>
      <c r="BN1294" s="354">
        <v>0</v>
      </c>
      <c r="BO1294" s="374">
        <v>0</v>
      </c>
      <c r="BP1294" s="374">
        <v>1.9583504759327453E-2</v>
      </c>
      <c r="BQ1294" s="374">
        <v>3.1820266441861034E-2</v>
      </c>
      <c r="BR1294" s="354">
        <v>805.51</v>
      </c>
      <c r="BS1294" s="354">
        <v>1073.8900000000001</v>
      </c>
      <c r="BT1294" s="354">
        <v>1286.03</v>
      </c>
      <c r="BU1294" s="354">
        <v>20.82</v>
      </c>
      <c r="BV1294" s="354">
        <v>984.59</v>
      </c>
      <c r="BW1294" s="354">
        <v>29.98</v>
      </c>
      <c r="BX1294" s="354">
        <v>19.38</v>
      </c>
      <c r="BY1294" s="354">
        <v>18.73</v>
      </c>
      <c r="BZ1294" s="354">
        <v>684.35689045936397</v>
      </c>
      <c r="CA1294" s="354">
        <v>1.07</v>
      </c>
      <c r="CB1294" s="354">
        <v>0.40973257095628868</v>
      </c>
      <c r="CC1294" s="354">
        <v>-0.56313883597492187</v>
      </c>
      <c r="CD1294" s="354">
        <v>0</v>
      </c>
      <c r="CE1294" s="354">
        <v>1.0900000000000001</v>
      </c>
      <c r="CF1294" s="354">
        <v>1.01</v>
      </c>
      <c r="CG1294" s="354">
        <v>0.72</v>
      </c>
      <c r="CH1294" s="353" t="s">
        <v>100</v>
      </c>
      <c r="CI1294" s="355">
        <v>5520.53</v>
      </c>
    </row>
    <row r="1295" spans="1:87" ht="13.5" thickBot="1">
      <c r="A1295" s="353" t="s">
        <v>2807</v>
      </c>
      <c r="B1295" s="353" t="s">
        <v>2808</v>
      </c>
      <c r="C1295" s="353" t="s">
        <v>96</v>
      </c>
      <c r="D1295" s="353" t="s">
        <v>123</v>
      </c>
      <c r="E1295" s="353" t="s">
        <v>136</v>
      </c>
      <c r="F1295" s="353" t="s">
        <v>105</v>
      </c>
      <c r="G1295" s="353">
        <v>12</v>
      </c>
      <c r="H1295" s="353">
        <v>202112</v>
      </c>
      <c r="I1295" s="353">
        <v>20221020</v>
      </c>
      <c r="J1295" s="353">
        <v>20230119</v>
      </c>
      <c r="K1295" s="354">
        <v>5315.03</v>
      </c>
      <c r="L1295" s="354">
        <v>36.54</v>
      </c>
      <c r="M1295" s="354">
        <v>145.46</v>
      </c>
      <c r="N1295" s="354">
        <v>1.34</v>
      </c>
      <c r="O1295" s="354">
        <v>1.28</v>
      </c>
      <c r="P1295" s="354">
        <v>1.33</v>
      </c>
      <c r="Q1295" s="354">
        <v>1.2</v>
      </c>
      <c r="R1295" s="354">
        <v>5</v>
      </c>
      <c r="S1295" s="354">
        <v>6</v>
      </c>
      <c r="T1295" s="354">
        <v>9.66</v>
      </c>
      <c r="U1295" s="354">
        <v>4.9400000000000004</v>
      </c>
      <c r="V1295" s="354">
        <v>4.7</v>
      </c>
      <c r="W1295" s="354">
        <v>4.92</v>
      </c>
      <c r="X1295" s="354">
        <v>5.03</v>
      </c>
      <c r="Y1295" s="374">
        <f t="shared" si="44"/>
        <v>4.6808510638297829E-2</v>
      </c>
      <c r="Z1295" s="374">
        <f t="shared" si="45"/>
        <v>2.2357723577235866E-2</v>
      </c>
      <c r="AA1295" s="354">
        <v>10.02</v>
      </c>
      <c r="AB1295" s="354">
        <v>1.59</v>
      </c>
      <c r="AC1295" s="354">
        <v>7.4</v>
      </c>
      <c r="AD1295" s="354">
        <v>7.43</v>
      </c>
      <c r="AE1295" s="354">
        <v>7.26</v>
      </c>
      <c r="AF1295" s="354">
        <v>4.67</v>
      </c>
      <c r="AG1295" s="354">
        <v>14.313049399529527</v>
      </c>
      <c r="AH1295" s="354">
        <v>5.1190898711017567</v>
      </c>
      <c r="AI1295" s="354">
        <v>6.5606729671357629</v>
      </c>
      <c r="AJ1295" s="354">
        <v>6.5013825265156209</v>
      </c>
      <c r="AK1295" s="354">
        <v>5.4628542193053278</v>
      </c>
      <c r="AL1295" s="354">
        <v>5.95</v>
      </c>
      <c r="AM1295" s="354">
        <v>1.44</v>
      </c>
      <c r="AN1295" s="354">
        <v>2.35</v>
      </c>
      <c r="AO1295" s="354">
        <v>4.3869112703678237</v>
      </c>
      <c r="AP1295" s="354">
        <v>7.1977499063696255</v>
      </c>
      <c r="AQ1295" s="354">
        <v>9.5706763679062306</v>
      </c>
      <c r="AR1295" s="354">
        <v>9.6579577448397718</v>
      </c>
      <c r="AS1295" s="354">
        <v>69.495487873660466</v>
      </c>
      <c r="AT1295" s="354">
        <v>25.4</v>
      </c>
      <c r="AU1295" s="354">
        <v>8.24</v>
      </c>
      <c r="AV1295" s="354">
        <v>-8.98</v>
      </c>
      <c r="AW1295" s="354">
        <v>2103.41</v>
      </c>
      <c r="AX1295" s="354">
        <v>2199.73</v>
      </c>
      <c r="AY1295" s="374">
        <v>-1.7951121722253834E-2</v>
      </c>
      <c r="AZ1295" s="374">
        <v>1.0349937783486534</v>
      </c>
      <c r="BA1295" s="374">
        <v>0</v>
      </c>
      <c r="BB1295" s="374">
        <v>1.2331953566902512</v>
      </c>
      <c r="BC1295" s="374">
        <v>0</v>
      </c>
      <c r="BD1295" s="354">
        <v>17.829999999999998</v>
      </c>
      <c r="BE1295" s="374">
        <v>0</v>
      </c>
      <c r="BF1295" s="374">
        <v>1.2698181957158369E-2</v>
      </c>
      <c r="BG1295" s="354">
        <v>11.01</v>
      </c>
      <c r="BH1295" s="354">
        <v>8.7899999999999991</v>
      </c>
      <c r="BI1295" s="354">
        <v>1.3</v>
      </c>
      <c r="BJ1295" s="354">
        <v>1.18</v>
      </c>
      <c r="BK1295" s="374">
        <v>-9.0372498243921889E-3</v>
      </c>
      <c r="BL1295" s="374">
        <v>-4.1424045264659764E-3</v>
      </c>
      <c r="BM1295" s="354">
        <v>3.72</v>
      </c>
      <c r="BN1295" s="354">
        <v>3.31</v>
      </c>
      <c r="BO1295" s="374">
        <v>0.26567222577541777</v>
      </c>
      <c r="BP1295" s="374">
        <v>0.14283174863565168</v>
      </c>
      <c r="BQ1295" s="374">
        <v>0.18140018210144029</v>
      </c>
      <c r="BR1295" s="354">
        <v>1034.8399999999999</v>
      </c>
      <c r="BS1295" s="354">
        <v>1192.82</v>
      </c>
      <c r="BT1295" s="354">
        <v>893.77</v>
      </c>
      <c r="BU1295" s="354">
        <v>1204.23</v>
      </c>
      <c r="BV1295" s="354">
        <v>760.47</v>
      </c>
      <c r="BW1295" s="354">
        <v>103.5</v>
      </c>
      <c r="BX1295" s="354">
        <v>33.25</v>
      </c>
      <c r="BY1295" s="354">
        <v>33.049999999999997</v>
      </c>
      <c r="BZ1295" s="354">
        <v>0</v>
      </c>
      <c r="CA1295" s="354">
        <v>51.18</v>
      </c>
      <c r="CB1295" s="354">
        <v>0.92786921080291196</v>
      </c>
      <c r="CC1295" s="354">
        <v>3.0893403296577664</v>
      </c>
      <c r="CD1295" s="354">
        <v>1.2</v>
      </c>
      <c r="CE1295" s="354">
        <v>0.93</v>
      </c>
      <c r="CF1295" s="354">
        <v>0.84</v>
      </c>
      <c r="CG1295" s="354">
        <v>0.06</v>
      </c>
      <c r="CH1295" s="353">
        <v>537.15</v>
      </c>
      <c r="CI1295" s="355">
        <v>4759.6499999999996</v>
      </c>
    </row>
    <row r="1296" spans="1:87" ht="13.5" thickBot="1">
      <c r="A1296" s="353" t="s">
        <v>2809</v>
      </c>
      <c r="B1296" s="353" t="s">
        <v>2810</v>
      </c>
      <c r="C1296" s="353" t="s">
        <v>96</v>
      </c>
      <c r="D1296" s="353" t="s">
        <v>208</v>
      </c>
      <c r="E1296" s="353" t="s">
        <v>209</v>
      </c>
      <c r="F1296" s="353" t="s">
        <v>105</v>
      </c>
      <c r="G1296" s="353">
        <v>12</v>
      </c>
      <c r="H1296" s="353">
        <v>202112</v>
      </c>
      <c r="I1296" s="353">
        <v>20220606</v>
      </c>
      <c r="J1296" s="353">
        <v>20221220</v>
      </c>
      <c r="K1296" s="354">
        <v>12127.84</v>
      </c>
      <c r="L1296" s="354">
        <v>7.73</v>
      </c>
      <c r="M1296" s="354">
        <v>1569</v>
      </c>
      <c r="N1296" s="354">
        <v>0.73</v>
      </c>
      <c r="O1296" s="354">
        <v>0.1</v>
      </c>
      <c r="P1296" s="354"/>
      <c r="Q1296" s="354"/>
      <c r="R1296" s="354">
        <v>10</v>
      </c>
      <c r="S1296" s="354"/>
      <c r="T1296" s="354"/>
      <c r="U1296" s="354"/>
      <c r="V1296" s="354">
        <v>0.8</v>
      </c>
      <c r="W1296" s="354">
        <v>0.83</v>
      </c>
      <c r="X1296" s="354">
        <v>0.94</v>
      </c>
      <c r="Y1296" s="374">
        <f t="shared" si="44"/>
        <v>3.7499999999999867E-2</v>
      </c>
      <c r="Z1296" s="374">
        <f t="shared" si="45"/>
        <v>0.1325301204819278</v>
      </c>
      <c r="AA1296" s="354"/>
      <c r="AB1296" s="354">
        <v>20.92</v>
      </c>
      <c r="AC1296" s="354"/>
      <c r="AD1296" s="354">
        <v>9.31</v>
      </c>
      <c r="AE1296" s="354">
        <v>8.2200000000000006</v>
      </c>
      <c r="AF1296" s="354">
        <v>0.45</v>
      </c>
      <c r="AG1296" s="354">
        <v>28.364114170616592</v>
      </c>
      <c r="AH1296" s="354">
        <v>3.6152750955702131</v>
      </c>
      <c r="AI1296" s="354">
        <v>8.7221081233323225</v>
      </c>
      <c r="AJ1296" s="354">
        <v>6.9107168212109622</v>
      </c>
      <c r="AK1296" s="354">
        <v>4.9425551014070459</v>
      </c>
      <c r="AL1296" s="354">
        <v>8.39</v>
      </c>
      <c r="AM1296" s="354">
        <v>0.56999999999999995</v>
      </c>
      <c r="AN1296" s="354">
        <v>1.7</v>
      </c>
      <c r="AO1296" s="354">
        <v>1.705047094815779</v>
      </c>
      <c r="AP1296" s="354">
        <v>4.9372897328402638</v>
      </c>
      <c r="AQ1296" s="354">
        <v>5.5447776821592418</v>
      </c>
      <c r="AR1296" s="354">
        <v>6.9981380679925485</v>
      </c>
      <c r="AS1296" s="354">
        <v>13.000595107394773</v>
      </c>
      <c r="AT1296" s="354">
        <v>13.6</v>
      </c>
      <c r="AU1296" s="354">
        <v>-9.0399999999999991</v>
      </c>
      <c r="AV1296" s="354">
        <v>23.5</v>
      </c>
      <c r="AW1296" s="354">
        <v>6972.06</v>
      </c>
      <c r="AX1296" s="354"/>
      <c r="AY1296" s="374">
        <v>0.29352054415271145</v>
      </c>
      <c r="AZ1296" s="374">
        <v>-0.10925715226873448</v>
      </c>
      <c r="BA1296" s="374">
        <v>0.43751310857104142</v>
      </c>
      <c r="BB1296" s="374">
        <v>-0.10547136368236391</v>
      </c>
      <c r="BC1296" s="374">
        <v>0.43751310857104142</v>
      </c>
      <c r="BD1296" s="354">
        <v>4.03</v>
      </c>
      <c r="BE1296" s="374">
        <v>2.3939449371833767E-2</v>
      </c>
      <c r="BF1296" s="374">
        <v>1.7483732991371466E-2</v>
      </c>
      <c r="BG1296" s="354">
        <v>2.9</v>
      </c>
      <c r="BH1296" s="354">
        <v>5.39</v>
      </c>
      <c r="BI1296" s="354">
        <v>1.7</v>
      </c>
      <c r="BJ1296" s="354">
        <v>3.17</v>
      </c>
      <c r="BK1296" s="374">
        <v>-2.638008889973765</v>
      </c>
      <c r="BL1296" s="374">
        <v>-0.81120103488015527</v>
      </c>
      <c r="BM1296" s="354">
        <v>1.66</v>
      </c>
      <c r="BN1296" s="354">
        <v>2.46</v>
      </c>
      <c r="BO1296" s="374">
        <v>0.20472854220883599</v>
      </c>
      <c r="BP1296" s="374">
        <v>8.3862607907078779E-2</v>
      </c>
      <c r="BQ1296" s="374">
        <v>0.90572959648898599</v>
      </c>
      <c r="BR1296" s="354">
        <v>2545.04</v>
      </c>
      <c r="BS1296" s="354">
        <v>2930.74</v>
      </c>
      <c r="BT1296" s="354">
        <v>1444.7</v>
      </c>
      <c r="BU1296" s="354">
        <v>6758.74</v>
      </c>
      <c r="BV1296" s="354">
        <v>1046.23</v>
      </c>
      <c r="BW1296" s="354">
        <v>-14.92</v>
      </c>
      <c r="BX1296" s="354">
        <v>12.76</v>
      </c>
      <c r="BY1296" s="354">
        <v>10.199999999999999</v>
      </c>
      <c r="BZ1296" s="354">
        <v>1.4685353235411038</v>
      </c>
      <c r="CA1296" s="354">
        <v>30.04</v>
      </c>
      <c r="CB1296" s="354">
        <v>0.5803269312429209</v>
      </c>
      <c r="CC1296" s="354">
        <v>4.1583433811907593</v>
      </c>
      <c r="CD1296" s="354">
        <v>0.43</v>
      </c>
      <c r="CE1296" s="354">
        <v>1.76</v>
      </c>
      <c r="CF1296" s="354">
        <v>1.62</v>
      </c>
      <c r="CG1296" s="354">
        <v>1.29</v>
      </c>
      <c r="CH1296" s="353" t="s">
        <v>100</v>
      </c>
      <c r="CI1296" s="355">
        <v>14160.03</v>
      </c>
    </row>
    <row r="1297" spans="1:87" ht="13.5" thickBot="1">
      <c r="A1297" s="353" t="s">
        <v>2811</v>
      </c>
      <c r="B1297" s="353" t="s">
        <v>2812</v>
      </c>
      <c r="C1297" s="353" t="s">
        <v>108</v>
      </c>
      <c r="D1297" s="353" t="s">
        <v>129</v>
      </c>
      <c r="E1297" s="353" t="s">
        <v>130</v>
      </c>
      <c r="F1297" s="353" t="s">
        <v>105</v>
      </c>
      <c r="G1297" s="353">
        <v>12</v>
      </c>
      <c r="H1297" s="353">
        <v>202112</v>
      </c>
      <c r="I1297" s="353">
        <v>20221028</v>
      </c>
      <c r="J1297" s="353">
        <v>20230203</v>
      </c>
      <c r="K1297" s="354">
        <v>119548.7</v>
      </c>
      <c r="L1297" s="354">
        <v>47.16</v>
      </c>
      <c r="M1297" s="354">
        <v>2534.96</v>
      </c>
      <c r="N1297" s="354">
        <v>0.6</v>
      </c>
      <c r="O1297" s="354">
        <v>1.32</v>
      </c>
      <c r="P1297" s="354">
        <v>0.9</v>
      </c>
      <c r="Q1297" s="354">
        <v>1.01</v>
      </c>
      <c r="R1297" s="354">
        <v>10</v>
      </c>
      <c r="S1297" s="354">
        <v>8</v>
      </c>
      <c r="T1297" s="354">
        <v>9.5</v>
      </c>
      <c r="U1297" s="354">
        <v>4.25</v>
      </c>
      <c r="V1297" s="354">
        <v>3.69</v>
      </c>
      <c r="W1297" s="354">
        <v>4.16</v>
      </c>
      <c r="X1297" s="354">
        <v>4.3099999999999996</v>
      </c>
      <c r="Y1297" s="374">
        <f t="shared" si="44"/>
        <v>0.12737127371273727</v>
      </c>
      <c r="Z1297" s="374">
        <f t="shared" si="45"/>
        <v>3.6057692307692069E-2</v>
      </c>
      <c r="AA1297" s="354">
        <v>6.06</v>
      </c>
      <c r="AB1297" s="354">
        <v>10.18</v>
      </c>
      <c r="AC1297" s="354">
        <v>11.1</v>
      </c>
      <c r="AD1297" s="354">
        <v>11.34</v>
      </c>
      <c r="AE1297" s="354">
        <v>10.95</v>
      </c>
      <c r="AF1297" s="354">
        <v>1.1100000000000001</v>
      </c>
      <c r="AG1297" s="354">
        <v>17.689668927004387</v>
      </c>
      <c r="AH1297" s="354">
        <v>2.5492620662145993</v>
      </c>
      <c r="AI1297" s="354">
        <v>0</v>
      </c>
      <c r="AJ1297" s="354">
        <v>0</v>
      </c>
      <c r="AK1297" s="354">
        <v>0</v>
      </c>
      <c r="AL1297" s="354">
        <v>8.69</v>
      </c>
      <c r="AM1297" s="354">
        <v>1.57</v>
      </c>
      <c r="AN1297" s="354">
        <v>2.62</v>
      </c>
      <c r="AO1297" s="354">
        <v>2.9790939839451607</v>
      </c>
      <c r="AP1297" s="354">
        <v>13.304819738167168</v>
      </c>
      <c r="AQ1297" s="354">
        <v>0</v>
      </c>
      <c r="AR1297" s="354">
        <v>0</v>
      </c>
      <c r="AS1297" s="354">
        <v>2.7518946948544079</v>
      </c>
      <c r="AT1297" s="354">
        <v>29.98</v>
      </c>
      <c r="AU1297" s="354">
        <v>2.93</v>
      </c>
      <c r="AV1297" s="354">
        <v>8.5299999999999994</v>
      </c>
      <c r="AW1297" s="354">
        <v>44678.06</v>
      </c>
      <c r="AX1297" s="354">
        <v>44751.32</v>
      </c>
      <c r="AY1297" s="374">
        <v>4.832882870828762E-2</v>
      </c>
      <c r="AZ1297" s="374">
        <v>-0.49464024687347735</v>
      </c>
      <c r="BA1297" s="374">
        <v>-0.4253588855102185</v>
      </c>
      <c r="BB1297" s="374">
        <v>-0.49389002036659879</v>
      </c>
      <c r="BC1297" s="374">
        <v>-0.4253588855102185</v>
      </c>
      <c r="BD1297" s="354">
        <v>27.03</v>
      </c>
      <c r="BE1297" s="374">
        <v>8.8903146898715771E-2</v>
      </c>
      <c r="BF1297" s="374">
        <v>6.4007291082445322E-2</v>
      </c>
      <c r="BG1297" s="354">
        <v>21.86</v>
      </c>
      <c r="BH1297" s="354">
        <v>17.98</v>
      </c>
      <c r="BI1297" s="354">
        <v>15.66</v>
      </c>
      <c r="BJ1297" s="354">
        <v>12.9</v>
      </c>
      <c r="BK1297" s="374">
        <v>0</v>
      </c>
      <c r="BL1297" s="374">
        <v>0</v>
      </c>
      <c r="BM1297" s="354">
        <v>2.67</v>
      </c>
      <c r="BN1297" s="354">
        <v>2.62</v>
      </c>
      <c r="BO1297" s="374">
        <v>0.42145529651071817</v>
      </c>
      <c r="BP1297" s="374">
        <v>6.3838481111226281E-2</v>
      </c>
      <c r="BQ1297" s="374">
        <v>0</v>
      </c>
      <c r="BR1297" s="354">
        <v>9661.19</v>
      </c>
      <c r="BS1297" s="354">
        <v>13625.76</v>
      </c>
      <c r="BT1297" s="354">
        <v>13682.03</v>
      </c>
      <c r="BU1297" s="354">
        <v>20258.22</v>
      </c>
      <c r="BV1297" s="354">
        <v>7362.43</v>
      </c>
      <c r="BW1297" s="354">
        <v>-47.66</v>
      </c>
      <c r="BX1297" s="354">
        <v>15.1</v>
      </c>
      <c r="BY1297" s="354">
        <v>23.32</v>
      </c>
      <c r="BZ1297" s="354">
        <v>23.033766233766233</v>
      </c>
      <c r="CA1297" s="354">
        <v>18.27</v>
      </c>
      <c r="CB1297" s="354">
        <v>0.41470622034705235</v>
      </c>
      <c r="CC1297" s="354">
        <v>1.4439073514602216</v>
      </c>
      <c r="CD1297" s="354"/>
      <c r="CE1297" s="354">
        <v>1.29</v>
      </c>
      <c r="CF1297" s="354">
        <v>1.03</v>
      </c>
      <c r="CG1297" s="354">
        <v>0.64</v>
      </c>
      <c r="CH1297" s="353" t="s">
        <v>100</v>
      </c>
      <c r="CI1297" s="355">
        <v>81670.58</v>
      </c>
    </row>
    <row r="1298" spans="1:87" ht="13.5" thickBot="1">
      <c r="A1298" s="353" t="s">
        <v>2813</v>
      </c>
      <c r="B1298" s="353" t="s">
        <v>2814</v>
      </c>
      <c r="C1298" s="353" t="s">
        <v>96</v>
      </c>
      <c r="D1298" s="353" t="s">
        <v>208</v>
      </c>
      <c r="E1298" s="353" t="s">
        <v>209</v>
      </c>
      <c r="F1298" s="353" t="s">
        <v>99</v>
      </c>
      <c r="G1298" s="353">
        <v>12</v>
      </c>
      <c r="H1298" s="353">
        <v>202112</v>
      </c>
      <c r="I1298" s="353">
        <v>20221027</v>
      </c>
      <c r="J1298" s="353">
        <v>20230216</v>
      </c>
      <c r="K1298" s="354">
        <v>76609.91</v>
      </c>
      <c r="L1298" s="354">
        <v>70.37</v>
      </c>
      <c r="M1298" s="354">
        <v>1088.67</v>
      </c>
      <c r="N1298" s="354">
        <v>0.51</v>
      </c>
      <c r="O1298" s="354">
        <v>1.33</v>
      </c>
      <c r="P1298" s="354">
        <v>0.23</v>
      </c>
      <c r="Q1298" s="354">
        <v>0.91</v>
      </c>
      <c r="R1298" s="354">
        <v>-2</v>
      </c>
      <c r="S1298" s="354">
        <v>27</v>
      </c>
      <c r="T1298" s="354">
        <v>8.83</v>
      </c>
      <c r="U1298" s="354">
        <v>3.71</v>
      </c>
      <c r="V1298" s="354">
        <v>3.39</v>
      </c>
      <c r="W1298" s="354">
        <v>3.58</v>
      </c>
      <c r="X1298" s="354">
        <v>3.74</v>
      </c>
      <c r="Y1298" s="374">
        <f t="shared" si="44"/>
        <v>5.6047197640118007E-2</v>
      </c>
      <c r="Z1298" s="374">
        <f t="shared" si="45"/>
        <v>4.4692737430167551E-2</v>
      </c>
      <c r="AA1298" s="354">
        <v>3.44</v>
      </c>
      <c r="AB1298" s="354">
        <v>4</v>
      </c>
      <c r="AC1298" s="354">
        <v>18.97</v>
      </c>
      <c r="AD1298" s="354">
        <v>19.64</v>
      </c>
      <c r="AE1298" s="354">
        <v>18.8</v>
      </c>
      <c r="AF1298" s="354">
        <v>4.91</v>
      </c>
      <c r="AG1298" s="354">
        <v>26.364406779661017</v>
      </c>
      <c r="AH1298" s="354">
        <v>3.2015065913370999</v>
      </c>
      <c r="AI1298" s="354">
        <v>5.7485875706214689</v>
      </c>
      <c r="AJ1298" s="354">
        <v>3.8483992467043313</v>
      </c>
      <c r="AK1298" s="354">
        <v>12.077749385749389</v>
      </c>
      <c r="AL1298" s="354">
        <v>9.82</v>
      </c>
      <c r="AM1298" s="354">
        <v>2.16</v>
      </c>
      <c r="AN1298" s="354">
        <v>2.74</v>
      </c>
      <c r="AO1298" s="354">
        <v>4.5410071788278152</v>
      </c>
      <c r="AP1298" s="354">
        <v>12.629746697129232</v>
      </c>
      <c r="AQ1298" s="354">
        <v>20.826152334152333</v>
      </c>
      <c r="AR1298" s="354">
        <v>31.109287986298018</v>
      </c>
      <c r="AS1298" s="354">
        <v>0</v>
      </c>
      <c r="AT1298" s="354">
        <v>32.590000000000003</v>
      </c>
      <c r="AU1298" s="354">
        <v>1</v>
      </c>
      <c r="AV1298" s="354">
        <v>13.44</v>
      </c>
      <c r="AW1298" s="354">
        <v>23113</v>
      </c>
      <c r="AX1298" s="354">
        <v>27100.01</v>
      </c>
      <c r="AY1298" s="374">
        <v>0.13438036809815951</v>
      </c>
      <c r="AZ1298" s="374">
        <v>-0.23165283982131463</v>
      </c>
      <c r="BA1298" s="374">
        <v>-0.24298874104401227</v>
      </c>
      <c r="BB1298" s="374">
        <v>-0.23389830508474588</v>
      </c>
      <c r="BC1298" s="374">
        <v>-0.24298874104401227</v>
      </c>
      <c r="BD1298" s="354">
        <v>12.21</v>
      </c>
      <c r="BE1298" s="374">
        <v>4.0435959209267021E-2</v>
      </c>
      <c r="BF1298" s="374">
        <v>2.5451006811887118E-2</v>
      </c>
      <c r="BG1298" s="354">
        <v>4.84</v>
      </c>
      <c r="BH1298" s="354">
        <v>4.5199999999999996</v>
      </c>
      <c r="BI1298" s="354">
        <v>3.13</v>
      </c>
      <c r="BJ1298" s="354">
        <v>2.87</v>
      </c>
      <c r="BK1298" s="374">
        <v>-0.33054873054873057</v>
      </c>
      <c r="BL1298" s="374">
        <v>-7.2074002642951537E-2</v>
      </c>
      <c r="BM1298" s="354">
        <v>3.87</v>
      </c>
      <c r="BN1298" s="354">
        <v>4.4400000000000004</v>
      </c>
      <c r="BO1298" s="374">
        <v>0.84335294117647064</v>
      </c>
      <c r="BP1298" s="374">
        <v>4.6111286062755288E-2</v>
      </c>
      <c r="BQ1298" s="374">
        <v>5.5428478276023783E-2</v>
      </c>
      <c r="BR1298" s="354">
        <v>4413</v>
      </c>
      <c r="BS1298" s="354">
        <v>8386</v>
      </c>
      <c r="BT1298" s="354">
        <v>7591</v>
      </c>
      <c r="BU1298" s="354">
        <v>50120</v>
      </c>
      <c r="BV1298" s="354">
        <v>2408</v>
      </c>
      <c r="BW1298" s="354">
        <v>-23.17</v>
      </c>
      <c r="BX1298" s="354">
        <v>12.52</v>
      </c>
      <c r="BY1298" s="354">
        <v>14.55</v>
      </c>
      <c r="BZ1298" s="354">
        <v>2.5184994861253855</v>
      </c>
      <c r="CA1298" s="354">
        <v>58.54</v>
      </c>
      <c r="CB1298" s="354">
        <v>0.73345770680198497</v>
      </c>
      <c r="CC1298" s="354">
        <v>5.305354127346777</v>
      </c>
      <c r="CD1298" s="354">
        <v>1.42</v>
      </c>
      <c r="CE1298" s="354">
        <v>0.81</v>
      </c>
      <c r="CF1298" s="354">
        <v>0.64</v>
      </c>
      <c r="CG1298" s="354">
        <v>0.43</v>
      </c>
      <c r="CH1298" s="353">
        <v>291</v>
      </c>
      <c r="CI1298" s="355">
        <v>32276</v>
      </c>
    </row>
    <row r="1299" spans="1:87" ht="13.5" thickBot="1">
      <c r="A1299" s="353" t="s">
        <v>2815</v>
      </c>
      <c r="B1299" s="353" t="s">
        <v>2816</v>
      </c>
      <c r="C1299" s="353" t="s">
        <v>108</v>
      </c>
      <c r="D1299" s="353" t="s">
        <v>176</v>
      </c>
      <c r="E1299" s="353" t="s">
        <v>378</v>
      </c>
      <c r="F1299" s="353" t="s">
        <v>105</v>
      </c>
      <c r="G1299" s="353">
        <v>12</v>
      </c>
      <c r="H1299" s="353">
        <v>202112</v>
      </c>
      <c r="I1299" s="353">
        <v>20221101</v>
      </c>
      <c r="J1299" s="353">
        <v>20230307</v>
      </c>
      <c r="K1299" s="354">
        <v>4296.3500000000004</v>
      </c>
      <c r="L1299" s="354">
        <v>4.63</v>
      </c>
      <c r="M1299" s="354">
        <v>927.94</v>
      </c>
      <c r="N1299" s="354">
        <v>1.42</v>
      </c>
      <c r="O1299" s="354">
        <v>-0.1</v>
      </c>
      <c r="P1299" s="354">
        <v>-0.09</v>
      </c>
      <c r="Q1299" s="354">
        <v>-7.0000000000000007E-2</v>
      </c>
      <c r="R1299" s="354">
        <v>10</v>
      </c>
      <c r="S1299" s="354">
        <v>0</v>
      </c>
      <c r="T1299" s="354">
        <v>4.0599999999999996</v>
      </c>
      <c r="U1299" s="354">
        <v>-0.5</v>
      </c>
      <c r="V1299" s="354">
        <v>-1.61</v>
      </c>
      <c r="W1299" s="354">
        <v>-0.43</v>
      </c>
      <c r="X1299" s="354">
        <v>-0.23</v>
      </c>
      <c r="Y1299" s="374">
        <f t="shared" si="44"/>
        <v>-0.73291925465838514</v>
      </c>
      <c r="Z1299" s="374">
        <f t="shared" si="45"/>
        <v>-0.46511627906976738</v>
      </c>
      <c r="AA1299" s="354"/>
      <c r="AB1299" s="354"/>
      <c r="AC1299" s="354"/>
      <c r="AD1299" s="354"/>
      <c r="AE1299" s="354"/>
      <c r="AF1299" s="354"/>
      <c r="AG1299" s="354">
        <v>1.5298000042591162</v>
      </c>
      <c r="AH1299" s="354">
        <v>-0.42695114389180289</v>
      </c>
      <c r="AI1299" s="354">
        <v>-6.6247352684039953</v>
      </c>
      <c r="AJ1299" s="354">
        <v>-6.7226798872907798</v>
      </c>
      <c r="AK1299" s="354">
        <v>-0.70040534632832963</v>
      </c>
      <c r="AL1299" s="354"/>
      <c r="AM1299" s="354">
        <v>0.83</v>
      </c>
      <c r="AN1299" s="354">
        <v>2.92</v>
      </c>
      <c r="AO1299" s="354">
        <v>5.743182851552695</v>
      </c>
      <c r="AP1299" s="354">
        <v>-55.53560998876133</v>
      </c>
      <c r="AQ1299" s="354">
        <v>-1.3262297729344383</v>
      </c>
      <c r="AR1299" s="354">
        <v>-1.3069075574126283</v>
      </c>
      <c r="AS1299" s="354">
        <v>1.2329162862034568</v>
      </c>
      <c r="AT1299" s="354">
        <v>5.59</v>
      </c>
      <c r="AU1299" s="354"/>
      <c r="AV1299" s="354">
        <v>31.12</v>
      </c>
      <c r="AW1299" s="354">
        <v>984.87</v>
      </c>
      <c r="AX1299" s="354">
        <v>1522.65</v>
      </c>
      <c r="AY1299" s="374">
        <v>0.74149650240835174</v>
      </c>
      <c r="AZ1299" s="374">
        <v>-1.1599219827451539</v>
      </c>
      <c r="BA1299" s="374">
        <v>0</v>
      </c>
      <c r="BB1299" s="374">
        <v>0.6338733091811759</v>
      </c>
      <c r="BC1299" s="374">
        <v>0</v>
      </c>
      <c r="BD1299" s="354">
        <v>-7.85</v>
      </c>
      <c r="BE1299" s="374">
        <v>0</v>
      </c>
      <c r="BF1299" s="374">
        <v>-2.5734442783661524E-2</v>
      </c>
      <c r="BG1299" s="354">
        <v>-4.08</v>
      </c>
      <c r="BH1299" s="354"/>
      <c r="BI1299" s="354">
        <v>-3.14</v>
      </c>
      <c r="BJ1299" s="354"/>
      <c r="BK1299" s="374">
        <v>1.4784684205257364E-2</v>
      </c>
      <c r="BL1299" s="374">
        <v>-6.402445980788099E-2</v>
      </c>
      <c r="BM1299" s="354">
        <v>0</v>
      </c>
      <c r="BN1299" s="354"/>
      <c r="BO1299" s="374">
        <v>0</v>
      </c>
      <c r="BP1299" s="374">
        <v>-9.2015332735302366E-2</v>
      </c>
      <c r="BQ1299" s="374">
        <v>-1.4488534239850821</v>
      </c>
      <c r="BR1299" s="354">
        <v>-378.4</v>
      </c>
      <c r="BS1299" s="354">
        <v>-276.83</v>
      </c>
      <c r="BT1299" s="354">
        <v>-382.37</v>
      </c>
      <c r="BU1299" s="354">
        <v>3947.98</v>
      </c>
      <c r="BV1299" s="354">
        <v>-483.94</v>
      </c>
      <c r="BW1299" s="354">
        <v>-115.99</v>
      </c>
      <c r="BX1299" s="354">
        <v>-26.64</v>
      </c>
      <c r="BY1299" s="354">
        <v>-26.64</v>
      </c>
      <c r="BZ1299" s="354">
        <v>0</v>
      </c>
      <c r="CA1299" s="354">
        <v>48.55</v>
      </c>
      <c r="CB1299" s="354">
        <v>0.65257905274190819</v>
      </c>
      <c r="CC1299" s="354">
        <v>-26.206274347571277</v>
      </c>
      <c r="CD1299" s="354">
        <v>0.88</v>
      </c>
      <c r="CE1299" s="354">
        <v>2.23</v>
      </c>
      <c r="CF1299" s="354">
        <v>22.93</v>
      </c>
      <c r="CG1299" s="354">
        <v>2.58</v>
      </c>
      <c r="CH1299" s="353" t="s">
        <v>100</v>
      </c>
      <c r="CI1299" s="355">
        <v>4377.33</v>
      </c>
    </row>
    <row r="1300" spans="1:87" ht="13.5" thickBot="1">
      <c r="A1300" s="353" t="s">
        <v>2817</v>
      </c>
      <c r="B1300" s="353" t="s">
        <v>2818</v>
      </c>
      <c r="C1300" s="353" t="s">
        <v>96</v>
      </c>
      <c r="D1300" s="353" t="s">
        <v>103</v>
      </c>
      <c r="E1300" s="353" t="s">
        <v>323</v>
      </c>
      <c r="F1300" s="353" t="s">
        <v>105</v>
      </c>
      <c r="G1300" s="353">
        <v>12</v>
      </c>
      <c r="H1300" s="353">
        <v>202112</v>
      </c>
      <c r="I1300" s="353">
        <v>20221031</v>
      </c>
      <c r="J1300" s="353">
        <v>20230209</v>
      </c>
      <c r="K1300" s="354">
        <v>5784.42</v>
      </c>
      <c r="L1300" s="354">
        <v>59.32</v>
      </c>
      <c r="M1300" s="354">
        <v>97.51</v>
      </c>
      <c r="N1300" s="354">
        <v>0.74</v>
      </c>
      <c r="O1300" s="354">
        <v>1.43</v>
      </c>
      <c r="P1300" s="354">
        <v>1.26</v>
      </c>
      <c r="Q1300" s="354">
        <v>1.58</v>
      </c>
      <c r="R1300" s="354">
        <v>12</v>
      </c>
      <c r="S1300" s="354">
        <v>5</v>
      </c>
      <c r="T1300" s="354">
        <v>6.18</v>
      </c>
      <c r="U1300" s="354">
        <v>6.11</v>
      </c>
      <c r="V1300" s="354">
        <v>3.55</v>
      </c>
      <c r="W1300" s="354">
        <v>6.47</v>
      </c>
      <c r="X1300" s="354">
        <v>5.91</v>
      </c>
      <c r="Y1300" s="374">
        <f t="shared" si="44"/>
        <v>0.82253521126760565</v>
      </c>
      <c r="Z1300" s="374">
        <f t="shared" si="45"/>
        <v>-8.6553323029366247E-2</v>
      </c>
      <c r="AA1300" s="354">
        <v>9.8800000000000008</v>
      </c>
      <c r="AB1300" s="354">
        <v>5</v>
      </c>
      <c r="AC1300" s="354">
        <v>9.7100000000000009</v>
      </c>
      <c r="AD1300" s="354">
        <v>9.18</v>
      </c>
      <c r="AE1300" s="354">
        <v>10.039999999999999</v>
      </c>
      <c r="AF1300" s="354">
        <v>1.84</v>
      </c>
      <c r="AG1300" s="354">
        <v>71.559048289512617</v>
      </c>
      <c r="AH1300" s="354">
        <v>4.4319733096630038</v>
      </c>
      <c r="AI1300" s="354">
        <v>4.0877128544172709</v>
      </c>
      <c r="AJ1300" s="354">
        <v>0.65756583310377192</v>
      </c>
      <c r="AK1300" s="354">
        <v>14.445730926571638</v>
      </c>
      <c r="AL1300" s="354">
        <v>9.81</v>
      </c>
      <c r="AM1300" s="354">
        <v>2.99</v>
      </c>
      <c r="AN1300" s="354">
        <v>0.82</v>
      </c>
      <c r="AO1300" s="354">
        <v>1.2830465857119699</v>
      </c>
      <c r="AP1300" s="354">
        <v>9.4879937772417016</v>
      </c>
      <c r="AQ1300" s="354">
        <v>22.460871361216427</v>
      </c>
      <c r="AR1300" s="354">
        <v>139.62646470131884</v>
      </c>
      <c r="AS1300" s="354">
        <v>1.8593247834470936</v>
      </c>
      <c r="AT1300" s="354">
        <v>19.84</v>
      </c>
      <c r="AU1300" s="354">
        <v>3.85</v>
      </c>
      <c r="AV1300" s="354">
        <v>6.74</v>
      </c>
      <c r="AW1300" s="354">
        <v>5590.44</v>
      </c>
      <c r="AX1300" s="354">
        <v>7374.04</v>
      </c>
      <c r="AY1300" s="374">
        <v>6.7398346865063741E-2</v>
      </c>
      <c r="AZ1300" s="374">
        <v>-1.4120108163865364</v>
      </c>
      <c r="BA1300" s="374">
        <v>0.36066952856871359</v>
      </c>
      <c r="BB1300" s="374">
        <v>-1.4250309141385824</v>
      </c>
      <c r="BC1300" s="374">
        <v>0.36066952856871359</v>
      </c>
      <c r="BD1300" s="354">
        <v>31.56</v>
      </c>
      <c r="BE1300" s="374">
        <v>0.12513375990915246</v>
      </c>
      <c r="BF1300" s="374">
        <v>6.9325939689970653E-2</v>
      </c>
      <c r="BG1300" s="354">
        <v>14.17</v>
      </c>
      <c r="BH1300" s="354">
        <v>11.43</v>
      </c>
      <c r="BI1300" s="354">
        <v>9.2799999999999994</v>
      </c>
      <c r="BJ1300" s="354">
        <v>7.17</v>
      </c>
      <c r="BK1300" s="374">
        <v>-0.83913600183701942</v>
      </c>
      <c r="BL1300" s="374">
        <v>-4.7934497499685258E-2</v>
      </c>
      <c r="BM1300" s="354">
        <v>3.3</v>
      </c>
      <c r="BN1300" s="354">
        <v>3.04</v>
      </c>
      <c r="BO1300" s="374">
        <v>0.43321560529568981</v>
      </c>
      <c r="BP1300" s="374">
        <v>7.5054586107756213E-2</v>
      </c>
      <c r="BQ1300" s="374">
        <v>1.1135746538590547E-2</v>
      </c>
      <c r="BR1300" s="354">
        <v>-96.99</v>
      </c>
      <c r="BS1300" s="354">
        <v>142.1</v>
      </c>
      <c r="BT1300" s="354">
        <v>594.78</v>
      </c>
      <c r="BU1300" s="354">
        <v>1199.1099999999999</v>
      </c>
      <c r="BV1300" s="354">
        <v>-85.48</v>
      </c>
      <c r="BW1300" s="354">
        <v>-141.19999999999999</v>
      </c>
      <c r="BX1300" s="354">
        <v>6.19</v>
      </c>
      <c r="BY1300" s="354">
        <v>8.6</v>
      </c>
      <c r="BZ1300" s="354">
        <v>7.7335259157530842</v>
      </c>
      <c r="CA1300" s="354">
        <v>58.46</v>
      </c>
      <c r="CB1300" s="354">
        <v>0.72259472456027729</v>
      </c>
      <c r="CC1300" s="354">
        <v>3.3857814928293832</v>
      </c>
      <c r="CD1300" s="354">
        <v>1.41</v>
      </c>
      <c r="CE1300" s="354">
        <v>1.37</v>
      </c>
      <c r="CF1300" s="354">
        <v>0.72</v>
      </c>
      <c r="CG1300" s="354">
        <v>0.16</v>
      </c>
      <c r="CH1300" s="353" t="s">
        <v>100</v>
      </c>
      <c r="CI1300" s="355">
        <v>1849.54</v>
      </c>
    </row>
    <row r="1301" spans="1:87" ht="13.5" thickBot="1">
      <c r="A1301" s="353" t="s">
        <v>2819</v>
      </c>
      <c r="B1301" s="353" t="s">
        <v>2820</v>
      </c>
      <c r="C1301" s="353" t="s">
        <v>96</v>
      </c>
      <c r="D1301" s="353" t="s">
        <v>412</v>
      </c>
      <c r="E1301" s="353" t="s">
        <v>2684</v>
      </c>
      <c r="F1301" s="353" t="s">
        <v>105</v>
      </c>
      <c r="G1301" s="353">
        <v>3</v>
      </c>
      <c r="H1301" s="353">
        <v>202203</v>
      </c>
      <c r="I1301" s="353">
        <v>20221101</v>
      </c>
      <c r="J1301" s="353">
        <v>20230201</v>
      </c>
      <c r="K1301" s="354">
        <v>97315.08</v>
      </c>
      <c r="L1301" s="354">
        <v>78.67</v>
      </c>
      <c r="M1301" s="354">
        <v>1237</v>
      </c>
      <c r="N1301" s="354">
        <v>0.99</v>
      </c>
      <c r="O1301" s="354">
        <v>1.07</v>
      </c>
      <c r="P1301" s="354">
        <v>1.41</v>
      </c>
      <c r="Q1301" s="354">
        <v>0.94</v>
      </c>
      <c r="R1301" s="354">
        <v>44</v>
      </c>
      <c r="S1301" s="354">
        <v>17</v>
      </c>
      <c r="T1301" s="354">
        <v>21.98</v>
      </c>
      <c r="U1301" s="354">
        <v>5.73</v>
      </c>
      <c r="V1301" s="354">
        <v>6.19</v>
      </c>
      <c r="W1301" s="354">
        <v>5.34</v>
      </c>
      <c r="X1301" s="354">
        <v>5.81</v>
      </c>
      <c r="Y1301" s="374">
        <f t="shared" si="44"/>
        <v>-0.13731825525040398</v>
      </c>
      <c r="Z1301" s="374">
        <f t="shared" si="45"/>
        <v>8.8014981273408122E-2</v>
      </c>
      <c r="AA1301" s="354">
        <v>11.81</v>
      </c>
      <c r="AB1301" s="354">
        <v>5.76</v>
      </c>
      <c r="AC1301" s="354">
        <v>13.73</v>
      </c>
      <c r="AD1301" s="354">
        <v>14.73</v>
      </c>
      <c r="AE1301" s="354">
        <v>13.55</v>
      </c>
      <c r="AF1301" s="354">
        <v>2.56</v>
      </c>
      <c r="AG1301" s="354">
        <v>8377.4930468447346</v>
      </c>
      <c r="AH1301" s="354">
        <v>759.73340644356722</v>
      </c>
      <c r="AI1301" s="354">
        <v>431.40618315245831</v>
      </c>
      <c r="AJ1301" s="354">
        <v>75.653725993518748</v>
      </c>
      <c r="AK1301" s="354">
        <v>19.833829310175112</v>
      </c>
      <c r="AL1301" s="354">
        <v>6.12</v>
      </c>
      <c r="AM1301" s="354">
        <v>1.94</v>
      </c>
      <c r="AN1301" s="354">
        <v>1.1599999999999999</v>
      </c>
      <c r="AO1301" s="354">
        <v>0.267211766108571</v>
      </c>
      <c r="AP1301" s="354">
        <v>1.2940490861723652</v>
      </c>
      <c r="AQ1301" s="354">
        <v>5.1889954294385943</v>
      </c>
      <c r="AR1301" s="354">
        <v>29.589616151905499</v>
      </c>
      <c r="AS1301" s="354">
        <v>1382.4457799462834</v>
      </c>
      <c r="AT1301" s="354">
        <v>40.46</v>
      </c>
      <c r="AU1301" s="354">
        <v>3.28</v>
      </c>
      <c r="AV1301" s="354">
        <v>-11.9</v>
      </c>
      <c r="AW1301" s="354">
        <v>74797.820000000007</v>
      </c>
      <c r="AX1301" s="354">
        <v>83236.52</v>
      </c>
      <c r="AY1301" s="374">
        <v>8.9526064830200425E-2</v>
      </c>
      <c r="AZ1301" s="374">
        <v>1.0127002993862839</v>
      </c>
      <c r="BA1301" s="374">
        <v>0.14951168536853943</v>
      </c>
      <c r="BB1301" s="374">
        <v>1.0191035535577984</v>
      </c>
      <c r="BC1301" s="374">
        <v>0.14951168536853943</v>
      </c>
      <c r="BD1301" s="354">
        <v>12.23</v>
      </c>
      <c r="BE1301" s="374">
        <v>5.7905067524617278E-2</v>
      </c>
      <c r="BF1301" s="374">
        <v>3.0485916698269964E-2</v>
      </c>
      <c r="BG1301" s="354">
        <v>10.53</v>
      </c>
      <c r="BH1301" s="354">
        <v>14.23</v>
      </c>
      <c r="BI1301" s="354">
        <v>2.87</v>
      </c>
      <c r="BJ1301" s="354">
        <v>3.42</v>
      </c>
      <c r="BK1301" s="374">
        <v>-0.82463458117200228</v>
      </c>
      <c r="BL1301" s="374">
        <v>-4.2465264389915394E-2</v>
      </c>
      <c r="BM1301" s="354">
        <v>0.48</v>
      </c>
      <c r="BN1301" s="354">
        <v>0.42</v>
      </c>
      <c r="BO1301" s="374">
        <v>0</v>
      </c>
      <c r="BP1301" s="374">
        <v>8.8790864931269073E-2</v>
      </c>
      <c r="BQ1301" s="374">
        <v>0.96534038526883681</v>
      </c>
      <c r="BR1301" s="354">
        <v>10872.62</v>
      </c>
      <c r="BS1301" s="354">
        <v>18922.41</v>
      </c>
      <c r="BT1301" s="354">
        <v>15908.22</v>
      </c>
      <c r="BU1301" s="354">
        <v>10712.45</v>
      </c>
      <c r="BV1301" s="354">
        <v>7851.38</v>
      </c>
      <c r="BW1301" s="354">
        <v>-28.72</v>
      </c>
      <c r="BX1301" s="354">
        <v>9.0500000000000007</v>
      </c>
      <c r="BY1301" s="354">
        <v>8.5</v>
      </c>
      <c r="BZ1301" s="354">
        <v>65.341439283482615</v>
      </c>
      <c r="CA1301" s="354">
        <v>15.67</v>
      </c>
      <c r="CB1301" s="354">
        <v>0.77848136929619016</v>
      </c>
      <c r="CC1301" s="354">
        <v>1.2487456708580491</v>
      </c>
      <c r="CD1301" s="354">
        <v>0.19</v>
      </c>
      <c r="CE1301" s="354">
        <v>0.57999999999999996</v>
      </c>
      <c r="CF1301" s="354">
        <v>0.53</v>
      </c>
      <c r="CG1301" s="354">
        <v>0.53</v>
      </c>
      <c r="CH1301" s="353" t="s">
        <v>100</v>
      </c>
      <c r="CI1301" s="355">
        <v>64055.519999999997</v>
      </c>
    </row>
    <row r="1302" spans="1:87" ht="13.5" thickBot="1">
      <c r="A1302" s="353" t="s">
        <v>2821</v>
      </c>
      <c r="B1302" s="353" t="s">
        <v>2822</v>
      </c>
      <c r="C1302" s="353" t="s">
        <v>96</v>
      </c>
      <c r="D1302" s="353" t="s">
        <v>123</v>
      </c>
      <c r="E1302" s="353" t="s">
        <v>188</v>
      </c>
      <c r="F1302" s="353" t="s">
        <v>99</v>
      </c>
      <c r="G1302" s="353">
        <v>12</v>
      </c>
      <c r="H1302" s="353">
        <v>202112</v>
      </c>
      <c r="I1302" s="353">
        <v>20221101</v>
      </c>
      <c r="J1302" s="353">
        <v>20230206</v>
      </c>
      <c r="K1302" s="354">
        <v>38649.21</v>
      </c>
      <c r="L1302" s="354">
        <v>118.21</v>
      </c>
      <c r="M1302" s="354">
        <v>326.95</v>
      </c>
      <c r="N1302" s="354">
        <v>1.51</v>
      </c>
      <c r="O1302" s="354">
        <v>2.93</v>
      </c>
      <c r="P1302" s="354">
        <v>3.14</v>
      </c>
      <c r="Q1302" s="354">
        <v>2.82</v>
      </c>
      <c r="R1302" s="354">
        <v>1</v>
      </c>
      <c r="S1302" s="354">
        <v>2</v>
      </c>
      <c r="T1302" s="354">
        <v>3.05</v>
      </c>
      <c r="U1302" s="354">
        <v>11.8</v>
      </c>
      <c r="V1302" s="354">
        <v>11.73</v>
      </c>
      <c r="W1302" s="354">
        <v>11.69</v>
      </c>
      <c r="X1302" s="354">
        <v>12.1</v>
      </c>
      <c r="Y1302" s="374">
        <f t="shared" si="44"/>
        <v>-3.4100596760444635E-3</v>
      </c>
      <c r="Z1302" s="374">
        <f t="shared" si="45"/>
        <v>3.5072711719418281E-2</v>
      </c>
      <c r="AA1302" s="354">
        <v>-1.97</v>
      </c>
      <c r="AB1302" s="354">
        <v>3.8</v>
      </c>
      <c r="AC1302" s="354">
        <v>10.02</v>
      </c>
      <c r="AD1302" s="354">
        <v>10.11</v>
      </c>
      <c r="AE1302" s="354">
        <v>9.77</v>
      </c>
      <c r="AF1302" s="354">
        <v>2.66</v>
      </c>
      <c r="AG1302" s="354">
        <v>15.877621196583275</v>
      </c>
      <c r="AH1302" s="354">
        <v>5.9840909989988402</v>
      </c>
      <c r="AI1302" s="354">
        <v>11.318253052927554</v>
      </c>
      <c r="AJ1302" s="354">
        <v>9.5720210943372113</v>
      </c>
      <c r="AK1302" s="354">
        <v>10.277204393297508</v>
      </c>
      <c r="AL1302" s="354">
        <v>11.34</v>
      </c>
      <c r="AM1302" s="354">
        <v>11.25</v>
      </c>
      <c r="AN1302" s="354">
        <v>7.41</v>
      </c>
      <c r="AO1302" s="354">
        <v>12.02908435306979</v>
      </c>
      <c r="AP1302" s="354">
        <v>16.155397241402742</v>
      </c>
      <c r="AQ1302" s="354">
        <v>16.874798947032485</v>
      </c>
      <c r="AR1302" s="354">
        <v>19.953282887433289</v>
      </c>
      <c r="AS1302" s="354">
        <v>1.8304480264379115</v>
      </c>
      <c r="AT1302" s="354">
        <v>10.51</v>
      </c>
      <c r="AU1302" s="354">
        <v>-3.38</v>
      </c>
      <c r="AV1302" s="354">
        <v>11.05</v>
      </c>
      <c r="AW1302" s="354">
        <v>5116.79</v>
      </c>
      <c r="AX1302" s="354">
        <v>5304.14</v>
      </c>
      <c r="AY1302" s="374">
        <v>0.11053405716719011</v>
      </c>
      <c r="AZ1302" s="374">
        <v>1.0220239015463379</v>
      </c>
      <c r="BA1302" s="374">
        <v>0.22384571730831945</v>
      </c>
      <c r="BB1302" s="374">
        <v>0.9052924791086352</v>
      </c>
      <c r="BC1302" s="374">
        <v>0.22384571730831945</v>
      </c>
      <c r="BD1302" s="354">
        <v>54.59</v>
      </c>
      <c r="BE1302" s="374">
        <v>8.4573418424651672E-2</v>
      </c>
      <c r="BF1302" s="374">
        <v>6.2679002177604845E-2</v>
      </c>
      <c r="BG1302" s="354">
        <v>6.74</v>
      </c>
      <c r="BH1302" s="354">
        <v>6.83</v>
      </c>
      <c r="BI1302" s="354">
        <v>5.92</v>
      </c>
      <c r="BJ1302" s="354">
        <v>6.05</v>
      </c>
      <c r="BK1302" s="374">
        <v>-0.15428458353285066</v>
      </c>
      <c r="BL1302" s="374">
        <v>-0.10998070409729369</v>
      </c>
      <c r="BM1302" s="354">
        <v>6.09</v>
      </c>
      <c r="BN1302" s="354">
        <v>5.82</v>
      </c>
      <c r="BO1302" s="374">
        <v>1.1530573317074213</v>
      </c>
      <c r="BP1302" s="374">
        <v>5.1445073925368297E-2</v>
      </c>
      <c r="BQ1302" s="374">
        <v>8.2290415185154842E-2</v>
      </c>
      <c r="BR1302" s="354">
        <v>2738.78</v>
      </c>
      <c r="BS1302" s="354">
        <v>4064.68</v>
      </c>
      <c r="BT1302" s="354">
        <v>3575.53</v>
      </c>
      <c r="BU1302" s="354">
        <v>25321.02</v>
      </c>
      <c r="BV1302" s="354">
        <v>2249.63</v>
      </c>
      <c r="BW1302" s="354">
        <v>102.2</v>
      </c>
      <c r="BX1302" s="354">
        <v>37.74</v>
      </c>
      <c r="BY1302" s="354">
        <v>37.74</v>
      </c>
      <c r="BZ1302" s="354">
        <v>3.3041810316810749</v>
      </c>
      <c r="CA1302" s="354">
        <v>87.88</v>
      </c>
      <c r="CB1302" s="354">
        <v>0.87691671532954218</v>
      </c>
      <c r="CC1302" s="354">
        <v>6.3163277493180212</v>
      </c>
      <c r="CD1302" s="354">
        <v>7.17</v>
      </c>
      <c r="CE1302" s="354">
        <v>0.98</v>
      </c>
      <c r="CF1302" s="354">
        <v>1.01</v>
      </c>
      <c r="CG1302" s="354">
        <v>0.37</v>
      </c>
      <c r="CH1302" s="353">
        <v>41.76</v>
      </c>
      <c r="CI1302" s="355">
        <v>3811.22</v>
      </c>
    </row>
    <row r="1303" spans="1:87" ht="13.5" thickBot="1">
      <c r="A1303" s="353" t="s">
        <v>2823</v>
      </c>
      <c r="B1303" s="353" t="s">
        <v>2824</v>
      </c>
      <c r="C1303" s="353" t="s">
        <v>96</v>
      </c>
      <c r="D1303" s="353" t="s">
        <v>176</v>
      </c>
      <c r="E1303" s="353" t="s">
        <v>616</v>
      </c>
      <c r="F1303" s="353" t="s">
        <v>99</v>
      </c>
      <c r="G1303" s="353">
        <v>12</v>
      </c>
      <c r="H1303" s="353">
        <v>202112</v>
      </c>
      <c r="I1303" s="353">
        <v>20221027</v>
      </c>
      <c r="J1303" s="353">
        <v>20230214</v>
      </c>
      <c r="K1303" s="354">
        <v>112264.16</v>
      </c>
      <c r="L1303" s="354">
        <v>344.58</v>
      </c>
      <c r="M1303" s="354">
        <v>325.8</v>
      </c>
      <c r="N1303" s="354">
        <v>1.07</v>
      </c>
      <c r="O1303" s="354">
        <v>2.79</v>
      </c>
      <c r="P1303" s="354">
        <v>2.46</v>
      </c>
      <c r="Q1303" s="354">
        <v>2.98</v>
      </c>
      <c r="R1303" s="354">
        <v>5</v>
      </c>
      <c r="S1303" s="354">
        <v>-3</v>
      </c>
      <c r="T1303" s="354">
        <v>-0.36</v>
      </c>
      <c r="U1303" s="354">
        <v>11.78</v>
      </c>
      <c r="V1303" s="354">
        <v>13.67</v>
      </c>
      <c r="W1303" s="354">
        <v>11.09</v>
      </c>
      <c r="X1303" s="354">
        <v>12.69</v>
      </c>
      <c r="Y1303" s="374">
        <f t="shared" si="44"/>
        <v>-0.18873445501097297</v>
      </c>
      <c r="Z1303" s="374">
        <f t="shared" si="45"/>
        <v>0.14427412082957614</v>
      </c>
      <c r="AA1303" s="354">
        <v>15</v>
      </c>
      <c r="AB1303" s="354">
        <v>12</v>
      </c>
      <c r="AC1303" s="354">
        <v>29.25</v>
      </c>
      <c r="AD1303" s="354">
        <v>31.06</v>
      </c>
      <c r="AE1303" s="354">
        <v>27.15</v>
      </c>
      <c r="AF1303" s="354">
        <v>2.59</v>
      </c>
      <c r="AG1303" s="354">
        <v>31.344053398058257</v>
      </c>
      <c r="AH1303" s="354">
        <v>10.58859223300971</v>
      </c>
      <c r="AI1303" s="354">
        <v>7.3725728155339807</v>
      </c>
      <c r="AJ1303" s="354">
        <v>7.1814320388349513</v>
      </c>
      <c r="AK1303" s="354">
        <v>46.062617283950622</v>
      </c>
      <c r="AL1303" s="354">
        <v>23.8</v>
      </c>
      <c r="AM1303" s="354">
        <v>3.01</v>
      </c>
      <c r="AN1303" s="354">
        <v>10.87</v>
      </c>
      <c r="AO1303" s="354">
        <v>11.801680379440519</v>
      </c>
      <c r="AP1303" s="354">
        <v>21.318964853995453</v>
      </c>
      <c r="AQ1303" s="354">
        <v>50.17413991769547</v>
      </c>
      <c r="AR1303" s="354">
        <v>51.509573299535283</v>
      </c>
      <c r="AS1303" s="354">
        <v>4.2081310679611654</v>
      </c>
      <c r="AT1303" s="354">
        <v>114.3</v>
      </c>
      <c r="AU1303" s="354">
        <v>10.45</v>
      </c>
      <c r="AV1303" s="354">
        <v>11.49</v>
      </c>
      <c r="AW1303" s="354">
        <v>8297</v>
      </c>
      <c r="AX1303" s="354">
        <v>11676.79</v>
      </c>
      <c r="AY1303" s="374">
        <v>0.11488847084117172</v>
      </c>
      <c r="AZ1303" s="374">
        <v>0.19337016574585636</v>
      </c>
      <c r="BA1303" s="374">
        <v>0.16698921758363283</v>
      </c>
      <c r="BB1303" s="374">
        <v>0.39495771734813584</v>
      </c>
      <c r="BC1303" s="374">
        <v>0.16698921758363283</v>
      </c>
      <c r="BD1303" s="354">
        <v>12.47</v>
      </c>
      <c r="BE1303" s="374">
        <v>9.0390205232097245E-2</v>
      </c>
      <c r="BF1303" s="374">
        <v>8.2527371183995835E-2</v>
      </c>
      <c r="BG1303" s="354">
        <v>8.76</v>
      </c>
      <c r="BH1303" s="354">
        <v>34.4</v>
      </c>
      <c r="BI1303" s="354">
        <v>7.14</v>
      </c>
      <c r="BJ1303" s="354">
        <v>21.32</v>
      </c>
      <c r="BK1303" s="374">
        <v>-2.5925925925925925E-2</v>
      </c>
      <c r="BL1303" s="374">
        <v>-6.0981511954312263E-3</v>
      </c>
      <c r="BM1303" s="354">
        <v>0.99</v>
      </c>
      <c r="BN1303" s="354">
        <v>0.91</v>
      </c>
      <c r="BO1303" s="374">
        <v>0.31354498567335237</v>
      </c>
      <c r="BP1303" s="374">
        <v>3.1179600214987363E-2</v>
      </c>
      <c r="BQ1303" s="374">
        <v>2.1146737452399735E-2</v>
      </c>
      <c r="BR1303" s="354">
        <v>4283</v>
      </c>
      <c r="BS1303" s="354">
        <v>4461</v>
      </c>
      <c r="BT1303" s="354">
        <v>3489</v>
      </c>
      <c r="BU1303" s="354">
        <v>4114</v>
      </c>
      <c r="BV1303" s="354">
        <v>3024</v>
      </c>
      <c r="BW1303" s="354">
        <v>29.29</v>
      </c>
      <c r="BX1303" s="354">
        <v>33.78</v>
      </c>
      <c r="BY1303" s="354">
        <v>35.81</v>
      </c>
      <c r="BZ1303" s="354">
        <v>21.115226337448561</v>
      </c>
      <c r="CA1303" s="354">
        <v>27.17</v>
      </c>
      <c r="CB1303" s="354">
        <v>0.34643198032776279</v>
      </c>
      <c r="CC1303" s="354">
        <v>1.7469837384158069</v>
      </c>
      <c r="CD1303" s="354">
        <v>0.28999999999999998</v>
      </c>
      <c r="CE1303" s="354">
        <v>0.83</v>
      </c>
      <c r="CF1303" s="354">
        <v>2.31</v>
      </c>
      <c r="CG1303" s="354">
        <v>1.88</v>
      </c>
      <c r="CH1303" s="353" t="s">
        <v>100</v>
      </c>
      <c r="CI1303" s="355">
        <v>2107</v>
      </c>
    </row>
    <row r="1304" spans="1:87" ht="13.5" thickBot="1">
      <c r="A1304" s="353" t="s">
        <v>2825</v>
      </c>
      <c r="B1304" s="353" t="s">
        <v>2826</v>
      </c>
      <c r="C1304" s="353" t="s">
        <v>108</v>
      </c>
      <c r="D1304" s="353" t="s">
        <v>97</v>
      </c>
      <c r="E1304" s="353" t="s">
        <v>173</v>
      </c>
      <c r="F1304" s="353" t="s">
        <v>105</v>
      </c>
      <c r="G1304" s="353">
        <v>1</v>
      </c>
      <c r="H1304" s="353">
        <v>202201</v>
      </c>
      <c r="I1304" s="353">
        <v>20221130</v>
      </c>
      <c r="J1304" s="353">
        <v>20230301</v>
      </c>
      <c r="K1304" s="354">
        <v>14327.02</v>
      </c>
      <c r="L1304" s="354">
        <v>87.52</v>
      </c>
      <c r="M1304" s="354">
        <v>163.69999999999999</v>
      </c>
      <c r="N1304" s="354">
        <v>1.37</v>
      </c>
      <c r="O1304" s="354">
        <v>0.23</v>
      </c>
      <c r="P1304" s="354">
        <v>1.1000000000000001</v>
      </c>
      <c r="Q1304" s="354">
        <v>-0.01</v>
      </c>
      <c r="R1304" s="354">
        <v>261</v>
      </c>
      <c r="S1304" s="354">
        <v>124</v>
      </c>
      <c r="T1304" s="354">
        <v>222.03</v>
      </c>
      <c r="U1304" s="354">
        <v>-3.01</v>
      </c>
      <c r="V1304" s="354">
        <v>-2.09</v>
      </c>
      <c r="W1304" s="354">
        <v>1.78</v>
      </c>
      <c r="X1304" s="354">
        <v>2.41</v>
      </c>
      <c r="Y1304" s="374">
        <f t="shared" si="44"/>
        <v>-1.8516746411483256</v>
      </c>
      <c r="Z1304" s="374">
        <f t="shared" si="45"/>
        <v>0.35393258426966301</v>
      </c>
      <c r="AA1304" s="354"/>
      <c r="AB1304" s="354">
        <v>30</v>
      </c>
      <c r="AC1304" s="354">
        <v>69.459999999999994</v>
      </c>
      <c r="AD1304" s="354">
        <v>49.29</v>
      </c>
      <c r="AE1304" s="354">
        <v>36.35</v>
      </c>
      <c r="AF1304" s="354">
        <v>1.64</v>
      </c>
      <c r="AG1304" s="354">
        <v>20.262763425823703</v>
      </c>
      <c r="AH1304" s="354">
        <v>-4.2165121071612575</v>
      </c>
      <c r="AI1304" s="354">
        <v>1.8788241210961456</v>
      </c>
      <c r="AJ1304" s="354">
        <v>1.7696450038026543</v>
      </c>
      <c r="AK1304" s="354">
        <v>46.518457485530362</v>
      </c>
      <c r="AL1304" s="354"/>
      <c r="AM1304" s="354"/>
      <c r="AN1304" s="354">
        <v>4.34</v>
      </c>
      <c r="AO1304" s="354">
        <v>5.2936592727838478</v>
      </c>
      <c r="AP1304" s="354">
        <v>-30.119208407100984</v>
      </c>
      <c r="AQ1304" s="354">
        <v>57.09111581916293</v>
      </c>
      <c r="AR1304" s="354">
        <v>60.613380237756907</v>
      </c>
      <c r="AS1304" s="354">
        <v>10.777612178307695</v>
      </c>
      <c r="AT1304" s="354">
        <v>-3.48</v>
      </c>
      <c r="AU1304" s="354">
        <v>18.13</v>
      </c>
      <c r="AV1304" s="354">
        <v>19.93</v>
      </c>
      <c r="AW1304" s="354">
        <v>2673.66</v>
      </c>
      <c r="AX1304" s="354">
        <v>3474.92</v>
      </c>
      <c r="AY1304" s="374">
        <v>-5.4915245327746609E-2</v>
      </c>
      <c r="AZ1304" s="374">
        <v>-1.6969596160015208</v>
      </c>
      <c r="BA1304" s="374">
        <v>-1.7171210955049332</v>
      </c>
      <c r="BB1304" s="374">
        <v>-1.5585585585585582</v>
      </c>
      <c r="BC1304" s="374">
        <v>-1.7171210955049332</v>
      </c>
      <c r="BD1304" s="354">
        <v>-396.11</v>
      </c>
      <c r="BE1304" s="374">
        <v>-0.20599961090820271</v>
      </c>
      <c r="BF1304" s="374">
        <v>-0.13524620156941991</v>
      </c>
      <c r="BG1304" s="354">
        <v>-15.58</v>
      </c>
      <c r="BH1304" s="354">
        <v>-16.93</v>
      </c>
      <c r="BI1304" s="354">
        <v>-8.91</v>
      </c>
      <c r="BJ1304" s="354">
        <v>-10.46</v>
      </c>
      <c r="BK1304" s="374">
        <v>-5.8110344692505818E-2</v>
      </c>
      <c r="BL1304" s="374">
        <v>-5.3881652269773305E-3</v>
      </c>
      <c r="BM1304" s="354">
        <v>0</v>
      </c>
      <c r="BN1304" s="354">
        <v>0</v>
      </c>
      <c r="BO1304" s="374">
        <v>0</v>
      </c>
      <c r="BP1304" s="374">
        <v>-4.8243845619694019E-2</v>
      </c>
      <c r="BQ1304" s="374">
        <v>2.0247654505751195E-2</v>
      </c>
      <c r="BR1304" s="354">
        <v>-1146.19</v>
      </c>
      <c r="BS1304" s="354">
        <v>-761.34</v>
      </c>
      <c r="BT1304" s="354">
        <v>-628.75</v>
      </c>
      <c r="BU1304" s="354">
        <v>3137.73</v>
      </c>
      <c r="BV1304" s="354">
        <v>-1339.1</v>
      </c>
      <c r="BW1304" s="354">
        <v>-47.48</v>
      </c>
      <c r="BX1304" s="354">
        <v>-20.81</v>
      </c>
      <c r="BY1304" s="354">
        <v>-14.48</v>
      </c>
      <c r="BZ1304" s="354">
        <v>35.218681718863799</v>
      </c>
      <c r="CA1304" s="354"/>
      <c r="CB1304" s="354">
        <v>1.1084765902830609</v>
      </c>
      <c r="CC1304" s="354">
        <v>-5.5777522509179338</v>
      </c>
      <c r="CD1304" s="354">
        <v>-5.44</v>
      </c>
      <c r="CE1304" s="354">
        <v>1.22</v>
      </c>
      <c r="CF1304" s="354">
        <v>1.56</v>
      </c>
      <c r="CG1304" s="354">
        <v>0.94</v>
      </c>
      <c r="CH1304" s="353" t="s">
        <v>100</v>
      </c>
      <c r="CI1304" s="353">
        <v>222.77</v>
      </c>
    </row>
    <row r="1305" spans="1:87" ht="13.5" thickBot="1">
      <c r="A1305" s="353" t="s">
        <v>2827</v>
      </c>
      <c r="B1305" s="353" t="s">
        <v>2828</v>
      </c>
      <c r="C1305" s="353" t="s">
        <v>96</v>
      </c>
      <c r="D1305" s="353" t="s">
        <v>176</v>
      </c>
      <c r="E1305" s="353" t="s">
        <v>378</v>
      </c>
      <c r="F1305" s="353" t="s">
        <v>105</v>
      </c>
      <c r="G1305" s="353">
        <v>12</v>
      </c>
      <c r="H1305" s="353">
        <v>202112</v>
      </c>
      <c r="I1305" s="353">
        <v>20221025</v>
      </c>
      <c r="J1305" s="353">
        <v>20230201</v>
      </c>
      <c r="K1305" s="354">
        <v>13904.11</v>
      </c>
      <c r="L1305" s="354">
        <v>72.36</v>
      </c>
      <c r="M1305" s="354">
        <v>192.15</v>
      </c>
      <c r="N1305" s="354">
        <v>1.71</v>
      </c>
      <c r="O1305" s="354">
        <v>-0.88</v>
      </c>
      <c r="P1305" s="354">
        <v>-1.3</v>
      </c>
      <c r="Q1305" s="354">
        <v>-0.61</v>
      </c>
      <c r="R1305" s="354">
        <v>-13</v>
      </c>
      <c r="S1305" s="354">
        <v>-34</v>
      </c>
      <c r="T1305" s="354">
        <v>48.17</v>
      </c>
      <c r="U1305" s="354">
        <v>-1.9</v>
      </c>
      <c r="V1305" s="354">
        <v>-1.32</v>
      </c>
      <c r="W1305" s="354">
        <v>-2.64</v>
      </c>
      <c r="X1305" s="354">
        <v>-2.25</v>
      </c>
      <c r="Y1305" s="374">
        <f t="shared" si="44"/>
        <v>1</v>
      </c>
      <c r="Z1305" s="374">
        <f t="shared" si="45"/>
        <v>-0.14772727272727282</v>
      </c>
      <c r="AA1305" s="354"/>
      <c r="AB1305" s="354">
        <v>40.409999999999997</v>
      </c>
      <c r="AC1305" s="354"/>
      <c r="AD1305" s="354"/>
      <c r="AE1305" s="354"/>
      <c r="AF1305" s="354"/>
      <c r="AG1305" s="354">
        <v>58.266808262434367</v>
      </c>
      <c r="AH1305" s="354">
        <v>-1.0306750972643943</v>
      </c>
      <c r="AI1305" s="354">
        <v>1.2171288837041845</v>
      </c>
      <c r="AJ1305" s="354">
        <v>1.0306750972643943</v>
      </c>
      <c r="AK1305" s="354">
        <v>52.195787028451065</v>
      </c>
      <c r="AL1305" s="354">
        <v>126.37</v>
      </c>
      <c r="AM1305" s="354">
        <v>6.18</v>
      </c>
      <c r="AN1305" s="354">
        <v>1.1399999999999999</v>
      </c>
      <c r="AO1305" s="354">
        <v>1.1897422171697778</v>
      </c>
      <c r="AP1305" s="354">
        <v>112.47562977445378</v>
      </c>
      <c r="AQ1305" s="354">
        <v>56.955744438978719</v>
      </c>
      <c r="AR1305" s="354">
        <v>67.259296196783922</v>
      </c>
      <c r="AS1305" s="354">
        <v>18.987210585785281</v>
      </c>
      <c r="AT1305" s="354">
        <v>11.7</v>
      </c>
      <c r="AU1305" s="354">
        <v>21.63</v>
      </c>
      <c r="AV1305" s="354">
        <v>27.09</v>
      </c>
      <c r="AW1305" s="354">
        <v>11438.98</v>
      </c>
      <c r="AX1305" s="354">
        <v>11647.61</v>
      </c>
      <c r="AY1305" s="374">
        <v>0.22690355329949241</v>
      </c>
      <c r="AZ1305" s="374">
        <v>0.94148020654044762</v>
      </c>
      <c r="BA1305" s="374">
        <v>1.3208191126279865</v>
      </c>
      <c r="BB1305" s="374">
        <v>0.94193548387096759</v>
      </c>
      <c r="BC1305" s="374">
        <v>1.3208191126279865</v>
      </c>
      <c r="BD1305" s="354">
        <v>-8.2100000000000009</v>
      </c>
      <c r="BE1305" s="374">
        <v>-0.10677466863033871</v>
      </c>
      <c r="BF1305" s="374">
        <v>-2.66078352720952E-2</v>
      </c>
      <c r="BG1305" s="354">
        <v>-8.2100000000000009</v>
      </c>
      <c r="BH1305" s="354">
        <v>-3.26</v>
      </c>
      <c r="BI1305" s="354">
        <v>-2.4700000000000002</v>
      </c>
      <c r="BJ1305" s="354">
        <v>-1.36</v>
      </c>
      <c r="BK1305" s="374">
        <v>-0.15319148936170213</v>
      </c>
      <c r="BL1305" s="374">
        <v>-3.2000000000000002E-3</v>
      </c>
      <c r="BM1305" s="354">
        <v>0</v>
      </c>
      <c r="BN1305" s="354">
        <v>0</v>
      </c>
      <c r="BO1305" s="374">
        <v>0</v>
      </c>
      <c r="BP1305" s="374">
        <v>-1.6223694647553001E-2</v>
      </c>
      <c r="BQ1305" s="374">
        <v>1.3790140450420051E-2</v>
      </c>
      <c r="BR1305" s="354">
        <v>402.25</v>
      </c>
      <c r="BS1305" s="354">
        <v>552.51</v>
      </c>
      <c r="BT1305" s="354">
        <v>110.03</v>
      </c>
      <c r="BU1305" s="354" t="s">
        <v>100</v>
      </c>
      <c r="BV1305" s="354">
        <v>-40.229999999999997</v>
      </c>
      <c r="BW1305" s="354">
        <v>93.94</v>
      </c>
      <c r="BX1305" s="354">
        <v>-1.62</v>
      </c>
      <c r="BY1305" s="354">
        <v>-1.62</v>
      </c>
      <c r="BZ1305" s="354">
        <v>-8.365384615384615</v>
      </c>
      <c r="CA1305" s="354">
        <v>0</v>
      </c>
      <c r="CB1305" s="354">
        <v>0.70741614255765195</v>
      </c>
      <c r="CC1305" s="354">
        <v>-8.7899159663865554</v>
      </c>
      <c r="CD1305" s="354">
        <v>0</v>
      </c>
      <c r="CE1305" s="354">
        <v>1.31</v>
      </c>
      <c r="CF1305" s="354">
        <v>1.36</v>
      </c>
      <c r="CG1305" s="354">
        <v>1.1599999999999999</v>
      </c>
      <c r="CH1305" s="353" t="s">
        <v>100</v>
      </c>
      <c r="CI1305" s="355">
        <v>2506.9899999999998</v>
      </c>
    </row>
    <row r="1306" spans="1:87" ht="13.5" thickBot="1">
      <c r="A1306" s="353" t="s">
        <v>2829</v>
      </c>
      <c r="B1306" s="353" t="s">
        <v>2830</v>
      </c>
      <c r="C1306" s="353" t="s">
        <v>96</v>
      </c>
      <c r="D1306" s="353" t="s">
        <v>176</v>
      </c>
      <c r="E1306" s="353" t="s">
        <v>378</v>
      </c>
      <c r="F1306" s="353" t="s">
        <v>105</v>
      </c>
      <c r="G1306" s="353">
        <v>12</v>
      </c>
      <c r="H1306" s="353">
        <v>202112</v>
      </c>
      <c r="I1306" s="353">
        <v>20221102</v>
      </c>
      <c r="J1306" s="353">
        <v>20230222</v>
      </c>
      <c r="K1306" s="354">
        <v>4863.6000000000004</v>
      </c>
      <c r="L1306" s="354">
        <v>46.99</v>
      </c>
      <c r="M1306" s="354">
        <v>104</v>
      </c>
      <c r="N1306" s="354">
        <v>0.88</v>
      </c>
      <c r="O1306" s="354">
        <v>0.5</v>
      </c>
      <c r="P1306" s="354">
        <v>0.53</v>
      </c>
      <c r="Q1306" s="354">
        <v>0.44</v>
      </c>
      <c r="R1306" s="354">
        <v>-4</v>
      </c>
      <c r="S1306" s="354">
        <v>0</v>
      </c>
      <c r="T1306" s="354">
        <v>1.49</v>
      </c>
      <c r="U1306" s="354">
        <v>1.68</v>
      </c>
      <c r="V1306" s="354">
        <v>1.64</v>
      </c>
      <c r="W1306" s="354">
        <v>1.82</v>
      </c>
      <c r="X1306" s="354">
        <v>2.17</v>
      </c>
      <c r="Y1306" s="374">
        <f t="shared" si="44"/>
        <v>0.10975609756097571</v>
      </c>
      <c r="Z1306" s="374">
        <f t="shared" si="45"/>
        <v>0.19230769230769229</v>
      </c>
      <c r="AA1306" s="354">
        <v>2.2200000000000002</v>
      </c>
      <c r="AB1306" s="354">
        <v>11.16</v>
      </c>
      <c r="AC1306" s="354">
        <v>25.54</v>
      </c>
      <c r="AD1306" s="354">
        <v>25.77</v>
      </c>
      <c r="AE1306" s="354">
        <v>21.67</v>
      </c>
      <c r="AF1306" s="354">
        <v>2.31</v>
      </c>
      <c r="AG1306" s="354">
        <v>39.02037229026466</v>
      </c>
      <c r="AH1306" s="354">
        <v>0.9411037077349188</v>
      </c>
      <c r="AI1306" s="354">
        <v>2.2993175198067219</v>
      </c>
      <c r="AJ1306" s="354">
        <v>2.0282384196955192</v>
      </c>
      <c r="AK1306" s="354">
        <v>20.279930717841729</v>
      </c>
      <c r="AL1306" s="354">
        <v>15.9</v>
      </c>
      <c r="AM1306" s="354">
        <v>2.4300000000000002</v>
      </c>
      <c r="AN1306" s="354">
        <v>1.2</v>
      </c>
      <c r="AO1306" s="354">
        <v>1.3749420789234663</v>
      </c>
      <c r="AP1306" s="354">
        <v>20.015030516087915</v>
      </c>
      <c r="AQ1306" s="354">
        <v>23.333337538198705</v>
      </c>
      <c r="AR1306" s="354">
        <v>26.451896027686043</v>
      </c>
      <c r="AS1306" s="354">
        <v>1.4240098038633742</v>
      </c>
      <c r="AT1306" s="354">
        <v>19.37</v>
      </c>
      <c r="AU1306" s="354">
        <v>0.44</v>
      </c>
      <c r="AV1306" s="354">
        <v>-6.59</v>
      </c>
      <c r="AW1306" s="354">
        <v>3660.77</v>
      </c>
      <c r="AX1306" s="354">
        <v>4142.8599999999997</v>
      </c>
      <c r="AY1306" s="374">
        <v>-6.5878682686620338E-2</v>
      </c>
      <c r="AZ1306" s="374">
        <v>-0.34979348697496476</v>
      </c>
      <c r="BA1306" s="374">
        <v>-0.25514720355425585</v>
      </c>
      <c r="BB1306" s="374">
        <v>-0.3612841438352275</v>
      </c>
      <c r="BC1306" s="374">
        <v>-0.25514720355425585</v>
      </c>
      <c r="BD1306" s="354">
        <v>8.98</v>
      </c>
      <c r="BE1306" s="374">
        <v>6.0838679604319927E-2</v>
      </c>
      <c r="BF1306" s="374">
        <v>2.5514791388201848E-2</v>
      </c>
      <c r="BG1306" s="354">
        <v>6.7</v>
      </c>
      <c r="BH1306" s="354">
        <v>23.27</v>
      </c>
      <c r="BI1306" s="354">
        <v>4.45</v>
      </c>
      <c r="BJ1306" s="354">
        <v>7.27</v>
      </c>
      <c r="BK1306" s="374">
        <v>-0.1178954614906728</v>
      </c>
      <c r="BL1306" s="374">
        <v>-6.9471172159686241E-3</v>
      </c>
      <c r="BM1306" s="354">
        <v>0</v>
      </c>
      <c r="BN1306" s="354">
        <v>0</v>
      </c>
      <c r="BO1306" s="374">
        <v>0</v>
      </c>
      <c r="BP1306" s="374">
        <v>2.018236559585929E-2</v>
      </c>
      <c r="BQ1306" s="374">
        <v>4.3496427615173042E-2</v>
      </c>
      <c r="BR1306" s="354">
        <v>130.29</v>
      </c>
      <c r="BS1306" s="354">
        <v>277.31</v>
      </c>
      <c r="BT1306" s="354">
        <v>302.29000000000002</v>
      </c>
      <c r="BU1306" s="354">
        <v>591.91999999999996</v>
      </c>
      <c r="BV1306" s="354">
        <v>64.069999999999993</v>
      </c>
      <c r="BW1306" s="354">
        <v>-34.979999999999997</v>
      </c>
      <c r="BX1306" s="354">
        <v>2.41</v>
      </c>
      <c r="BY1306" s="354">
        <v>4.3600000000000003</v>
      </c>
      <c r="BZ1306" s="354">
        <v>9.441570073761854</v>
      </c>
      <c r="CA1306" s="354">
        <v>25.73</v>
      </c>
      <c r="CB1306" s="354">
        <v>0.51035484824138766</v>
      </c>
      <c r="CC1306" s="354">
        <v>2.6191722717518111</v>
      </c>
      <c r="CD1306" s="354">
        <v>0.35</v>
      </c>
      <c r="CE1306" s="354">
        <v>1.4</v>
      </c>
      <c r="CF1306" s="354">
        <v>1.58</v>
      </c>
      <c r="CG1306" s="354">
        <v>1</v>
      </c>
      <c r="CH1306" s="353" t="s">
        <v>100</v>
      </c>
      <c r="CI1306" s="355">
        <v>1937.11</v>
      </c>
    </row>
    <row r="1307" spans="1:87" ht="13.5" thickBot="1">
      <c r="A1307" s="353" t="s">
        <v>2831</v>
      </c>
      <c r="B1307" s="353" t="s">
        <v>2832</v>
      </c>
      <c r="C1307" s="353" t="s">
        <v>108</v>
      </c>
      <c r="D1307" s="353" t="s">
        <v>97</v>
      </c>
      <c r="E1307" s="353" t="s">
        <v>277</v>
      </c>
      <c r="F1307" s="353" t="s">
        <v>105</v>
      </c>
      <c r="G1307" s="353">
        <v>12</v>
      </c>
      <c r="H1307" s="353">
        <v>202112</v>
      </c>
      <c r="I1307" s="353">
        <v>20221103</v>
      </c>
      <c r="J1307" s="353">
        <v>20230228</v>
      </c>
      <c r="K1307" s="354">
        <v>3244.78</v>
      </c>
      <c r="L1307" s="354">
        <v>59.17</v>
      </c>
      <c r="M1307" s="354">
        <v>54.84</v>
      </c>
      <c r="N1307" s="354">
        <v>0.86</v>
      </c>
      <c r="O1307" s="354">
        <v>-0.04</v>
      </c>
      <c r="P1307" s="354">
        <v>-0.02</v>
      </c>
      <c r="Q1307" s="354">
        <v>-0.01</v>
      </c>
      <c r="R1307" s="354">
        <v>50</v>
      </c>
      <c r="S1307" s="354">
        <v>33</v>
      </c>
      <c r="T1307" s="354">
        <v>34.22</v>
      </c>
      <c r="U1307" s="354">
        <v>-0.88</v>
      </c>
      <c r="V1307" s="354">
        <v>-0.15</v>
      </c>
      <c r="W1307" s="354">
        <v>-0.1</v>
      </c>
      <c r="X1307" s="354">
        <v>-0.01</v>
      </c>
      <c r="Y1307" s="374">
        <f t="shared" si="44"/>
        <v>-0.33333333333333326</v>
      </c>
      <c r="Z1307" s="374">
        <f t="shared" si="45"/>
        <v>-0.9</v>
      </c>
      <c r="AA1307" s="354"/>
      <c r="AB1307" s="354"/>
      <c r="AC1307" s="354"/>
      <c r="AD1307" s="354"/>
      <c r="AE1307" s="354"/>
      <c r="AF1307" s="354"/>
      <c r="AG1307" s="354">
        <v>4.3393095023701145</v>
      </c>
      <c r="AH1307" s="354">
        <v>-0.8808633989177358</v>
      </c>
      <c r="AI1307" s="354">
        <v>0.1862865808782207</v>
      </c>
      <c r="AJ1307" s="354">
        <v>0.15538197887046329</v>
      </c>
      <c r="AK1307" s="354">
        <v>318.27305928578437</v>
      </c>
      <c r="AL1307" s="354"/>
      <c r="AM1307" s="354">
        <v>23.22</v>
      </c>
      <c r="AN1307" s="354">
        <v>13.67</v>
      </c>
      <c r="AO1307" s="354">
        <v>13.357382054305846</v>
      </c>
      <c r="AP1307" s="354">
        <v>-73.982534601567608</v>
      </c>
      <c r="AQ1307" s="354">
        <v>311.1432643284607</v>
      </c>
      <c r="AR1307" s="354">
        <v>373.02791029169612</v>
      </c>
      <c r="AS1307" s="354">
        <v>3.1454342060030225</v>
      </c>
      <c r="AT1307" s="354">
        <v>2.5499999999999998</v>
      </c>
      <c r="AU1307" s="354">
        <v>36.799999999999997</v>
      </c>
      <c r="AV1307" s="354">
        <v>41.3</v>
      </c>
      <c r="AW1307" s="354">
        <v>187.86</v>
      </c>
      <c r="AX1307" s="354">
        <v>253.98</v>
      </c>
      <c r="AY1307" s="374">
        <v>0.4130155172284109</v>
      </c>
      <c r="AZ1307" s="374">
        <v>9.3287000473858794E-2</v>
      </c>
      <c r="BA1307" s="374">
        <v>0.12227360789950628</v>
      </c>
      <c r="BB1307" s="374">
        <v>0.14125729314964022</v>
      </c>
      <c r="BC1307" s="374">
        <v>0.12227360789950628</v>
      </c>
      <c r="BD1307" s="354">
        <v>-33.9</v>
      </c>
      <c r="BE1307" s="374">
        <v>-0.30331434750355196</v>
      </c>
      <c r="BF1307" s="374">
        <v>-0.17446671420659601</v>
      </c>
      <c r="BG1307" s="354">
        <v>-33.9</v>
      </c>
      <c r="BH1307" s="354">
        <v>-41.46</v>
      </c>
      <c r="BI1307" s="354">
        <v>-17.7</v>
      </c>
      <c r="BJ1307" s="354">
        <v>-26.38</v>
      </c>
      <c r="BK1307" s="374">
        <v>-0.16589816540763269</v>
      </c>
      <c r="BL1307" s="374">
        <v>-7.1220091562672417E-3</v>
      </c>
      <c r="BM1307" s="354">
        <v>0</v>
      </c>
      <c r="BN1307" s="354">
        <v>0</v>
      </c>
      <c r="BO1307" s="374">
        <v>0</v>
      </c>
      <c r="BP1307" s="374">
        <v>-1.4856862859128619E-2</v>
      </c>
      <c r="BQ1307" s="374">
        <v>2.6207113994006289E-3</v>
      </c>
      <c r="BR1307" s="354">
        <v>-28.19</v>
      </c>
      <c r="BS1307" s="354">
        <v>-10.39</v>
      </c>
      <c r="BT1307" s="354">
        <v>-10.9</v>
      </c>
      <c r="BU1307" s="354" t="s">
        <v>100</v>
      </c>
      <c r="BV1307" s="354">
        <v>-28.7</v>
      </c>
      <c r="BW1307" s="354">
        <v>9.33</v>
      </c>
      <c r="BX1307" s="354">
        <v>-20.3</v>
      </c>
      <c r="BY1307" s="354">
        <v>-20.3</v>
      </c>
      <c r="BZ1307" s="354">
        <v>-240.03482587064676</v>
      </c>
      <c r="CA1307" s="354">
        <v>0</v>
      </c>
      <c r="CB1307" s="354">
        <v>0.49847767860348552</v>
      </c>
      <c r="CC1307" s="354">
        <v>1.6952971913781842</v>
      </c>
      <c r="CD1307" s="354">
        <v>0</v>
      </c>
      <c r="CE1307" s="354">
        <v>1.89</v>
      </c>
      <c r="CF1307" s="354">
        <v>2.2599999999999998</v>
      </c>
      <c r="CG1307" s="354">
        <v>2</v>
      </c>
      <c r="CH1307" s="353" t="s">
        <v>100</v>
      </c>
      <c r="CI1307" s="353">
        <v>145.21</v>
      </c>
    </row>
    <row r="1308" spans="1:87" ht="13.5" thickBot="1">
      <c r="A1308" s="353" t="s">
        <v>2833</v>
      </c>
      <c r="B1308" s="353" t="s">
        <v>2834</v>
      </c>
      <c r="C1308" s="353" t="s">
        <v>96</v>
      </c>
      <c r="D1308" s="353" t="s">
        <v>129</v>
      </c>
      <c r="E1308" s="353" t="s">
        <v>894</v>
      </c>
      <c r="F1308" s="353" t="s">
        <v>99</v>
      </c>
      <c r="G1308" s="353">
        <v>12</v>
      </c>
      <c r="H1308" s="353">
        <v>202112</v>
      </c>
      <c r="I1308" s="353">
        <v>20221026</v>
      </c>
      <c r="J1308" s="353">
        <v>20230208</v>
      </c>
      <c r="K1308" s="354">
        <v>19794.099999999999</v>
      </c>
      <c r="L1308" s="354">
        <v>338.94</v>
      </c>
      <c r="M1308" s="354">
        <v>58</v>
      </c>
      <c r="N1308" s="354">
        <v>0.77</v>
      </c>
      <c r="O1308" s="354">
        <v>4.25</v>
      </c>
      <c r="P1308" s="354">
        <v>4.05</v>
      </c>
      <c r="Q1308" s="354">
        <v>5.42</v>
      </c>
      <c r="R1308" s="354">
        <v>2.59</v>
      </c>
      <c r="S1308" s="354">
        <v>4.84</v>
      </c>
      <c r="T1308" s="354">
        <v>3.24</v>
      </c>
      <c r="U1308" s="354">
        <v>16.690000000000001</v>
      </c>
      <c r="V1308" s="354">
        <v>13.37</v>
      </c>
      <c r="W1308" s="354">
        <v>17.79</v>
      </c>
      <c r="X1308" s="354">
        <v>19.690000000000001</v>
      </c>
      <c r="Y1308" s="374">
        <f t="shared" si="44"/>
        <v>0.33059087509349294</v>
      </c>
      <c r="Z1308" s="374">
        <f t="shared" si="45"/>
        <v>0.10680157391793155</v>
      </c>
      <c r="AA1308" s="354">
        <v>27.35</v>
      </c>
      <c r="AB1308" s="354">
        <v>19.579999999999998</v>
      </c>
      <c r="AC1308" s="354">
        <v>20.309999999999999</v>
      </c>
      <c r="AD1308" s="354">
        <v>19.05</v>
      </c>
      <c r="AE1308" s="354">
        <v>17.21</v>
      </c>
      <c r="AF1308" s="354">
        <v>0.97</v>
      </c>
      <c r="AG1308" s="354">
        <v>537.24137931034488</v>
      </c>
      <c r="AH1308" s="354">
        <v>14.46551724137931</v>
      </c>
      <c r="AI1308" s="354">
        <v>27.275862068965516</v>
      </c>
      <c r="AJ1308" s="354">
        <v>25.517241379310345</v>
      </c>
      <c r="AK1308" s="354">
        <v>12.277888748419722</v>
      </c>
      <c r="AL1308" s="354">
        <v>21.42</v>
      </c>
      <c r="AM1308" s="354">
        <v>6.51</v>
      </c>
      <c r="AN1308" s="354">
        <v>0.64</v>
      </c>
      <c r="AO1308" s="354">
        <v>0.56398010269576382</v>
      </c>
      <c r="AP1308" s="354">
        <v>12.57054363376252</v>
      </c>
      <c r="AQ1308" s="354">
        <v>11.108482932996209</v>
      </c>
      <c r="AR1308" s="354">
        <v>11.874067567567568</v>
      </c>
      <c r="AS1308" s="354">
        <v>135.87931034482759</v>
      </c>
      <c r="AT1308" s="354">
        <v>52.07</v>
      </c>
      <c r="AU1308" s="354">
        <v>10.94</v>
      </c>
      <c r="AV1308" s="354">
        <v>42.98</v>
      </c>
      <c r="AW1308" s="354">
        <v>27771</v>
      </c>
      <c r="AX1308" s="354">
        <v>31616.02</v>
      </c>
      <c r="AY1308" s="374">
        <v>0.42979972197909694</v>
      </c>
      <c r="AZ1308" s="374">
        <v>-2.0802377414561663E-2</v>
      </c>
      <c r="BA1308" s="374">
        <v>-5.3803339517625233E-2</v>
      </c>
      <c r="BB1308" s="374">
        <v>1.1451125142290235E-3</v>
      </c>
      <c r="BC1308" s="374">
        <v>-5.3803339517625233E-2</v>
      </c>
      <c r="BD1308" s="354">
        <v>34.630000000000003</v>
      </c>
      <c r="BE1308" s="374">
        <v>0.22680598090434156</v>
      </c>
      <c r="BF1308" s="374">
        <v>6.5582740561244426E-2</v>
      </c>
      <c r="BG1308" s="354">
        <v>18.75</v>
      </c>
      <c r="BH1308" s="354">
        <v>18.77</v>
      </c>
      <c r="BI1308" s="354">
        <v>7.83</v>
      </c>
      <c r="BJ1308" s="354">
        <v>8.08</v>
      </c>
      <c r="BK1308" s="374">
        <v>-6.447534766118837E-2</v>
      </c>
      <c r="BL1308" s="374">
        <v>-3.2734274711168163E-3</v>
      </c>
      <c r="BM1308" s="354">
        <v>0</v>
      </c>
      <c r="BN1308" s="354">
        <v>0</v>
      </c>
      <c r="BO1308" s="374">
        <v>0</v>
      </c>
      <c r="BP1308" s="374">
        <v>4.3194831859354743E-2</v>
      </c>
      <c r="BQ1308" s="374">
        <v>7.619588933473781E-2</v>
      </c>
      <c r="BR1308" s="354">
        <v>995</v>
      </c>
      <c r="BS1308" s="354">
        <v>1126</v>
      </c>
      <c r="BT1308" s="354">
        <v>924</v>
      </c>
      <c r="BU1308" s="354">
        <v>2392</v>
      </c>
      <c r="BV1308" s="354">
        <v>659</v>
      </c>
      <c r="BW1308" s="354">
        <v>-2.08</v>
      </c>
      <c r="BX1308" s="354">
        <v>2.69</v>
      </c>
      <c r="BY1308" s="354">
        <v>3.14</v>
      </c>
      <c r="BZ1308" s="354">
        <v>11.141592920353984</v>
      </c>
      <c r="CA1308" s="354">
        <v>44.03</v>
      </c>
      <c r="CB1308" s="354">
        <v>0.76229187837098411</v>
      </c>
      <c r="CC1308" s="354">
        <v>-1.3233190271816879</v>
      </c>
      <c r="CD1308" s="354">
        <v>0.79</v>
      </c>
      <c r="CE1308" s="354">
        <v>1.45</v>
      </c>
      <c r="CF1308" s="354">
        <v>1.43</v>
      </c>
      <c r="CG1308" s="354">
        <v>1.1200000000000001</v>
      </c>
      <c r="CH1308" s="353" t="s">
        <v>100</v>
      </c>
      <c r="CI1308" s="355">
        <v>2630</v>
      </c>
    </row>
    <row r="1309" spans="1:87" ht="13.5" thickBot="1">
      <c r="A1309" s="353"/>
      <c r="B1309" s="353" t="s">
        <v>2835</v>
      </c>
      <c r="C1309" s="353" t="s">
        <v>96</v>
      </c>
      <c r="D1309" s="353" t="s">
        <v>123</v>
      </c>
      <c r="E1309" s="353" t="s">
        <v>182</v>
      </c>
      <c r="F1309" s="353" t="s">
        <v>105</v>
      </c>
      <c r="G1309" s="353">
        <v>12</v>
      </c>
      <c r="H1309" s="353">
        <v>202112</v>
      </c>
      <c r="I1309" s="353"/>
      <c r="J1309" s="353"/>
      <c r="K1309" s="354">
        <v>373803.25</v>
      </c>
      <c r="L1309" s="354">
        <v>389.63</v>
      </c>
      <c r="M1309" s="354">
        <v>959.38</v>
      </c>
      <c r="N1309" s="354">
        <v>1</v>
      </c>
      <c r="O1309" s="354"/>
      <c r="P1309" s="354"/>
      <c r="Q1309" s="354"/>
      <c r="R1309" s="354"/>
      <c r="S1309" s="354"/>
      <c r="T1309" s="354"/>
      <c r="U1309" s="354"/>
      <c r="V1309" s="354"/>
      <c r="W1309" s="354"/>
      <c r="X1309" s="354"/>
      <c r="Y1309" s="374" t="e">
        <f t="shared" si="44"/>
        <v>#DIV/0!</v>
      </c>
      <c r="Z1309" s="374" t="e">
        <f t="shared" si="45"/>
        <v>#DIV/0!</v>
      </c>
      <c r="AA1309" s="354"/>
      <c r="AB1309" s="354"/>
      <c r="AC1309" s="354"/>
      <c r="AD1309" s="354"/>
      <c r="AE1309" s="354"/>
      <c r="AF1309" s="354"/>
      <c r="AG1309" s="354">
        <v>0</v>
      </c>
      <c r="AH1309" s="354">
        <v>0</v>
      </c>
      <c r="AI1309" s="354">
        <v>0</v>
      </c>
      <c r="AJ1309" s="354">
        <v>0</v>
      </c>
      <c r="AK1309" s="354">
        <v>0</v>
      </c>
      <c r="AL1309" s="354"/>
      <c r="AM1309" s="354"/>
      <c r="AN1309" s="354"/>
      <c r="AO1309" s="354">
        <v>0</v>
      </c>
      <c r="AP1309" s="354">
        <v>0</v>
      </c>
      <c r="AQ1309" s="354">
        <v>0</v>
      </c>
      <c r="AR1309" s="354">
        <v>0</v>
      </c>
      <c r="AS1309" s="354">
        <v>0</v>
      </c>
      <c r="AT1309" s="354"/>
      <c r="AU1309" s="354"/>
      <c r="AV1309" s="354"/>
      <c r="AW1309" s="354"/>
      <c r="AX1309" s="354"/>
      <c r="AY1309" s="374" t="s">
        <v>160</v>
      </c>
      <c r="AZ1309" s="374" t="s">
        <v>160</v>
      </c>
      <c r="BA1309" s="374" t="s">
        <v>160</v>
      </c>
      <c r="BB1309" s="374" t="s">
        <v>160</v>
      </c>
      <c r="BC1309" s="374" t="s">
        <v>160</v>
      </c>
      <c r="BD1309" s="354"/>
      <c r="BE1309" s="374">
        <v>0</v>
      </c>
      <c r="BF1309" s="374">
        <v>0</v>
      </c>
      <c r="BG1309" s="354"/>
      <c r="BH1309" s="354"/>
      <c r="BI1309" s="354"/>
      <c r="BJ1309" s="354"/>
      <c r="BK1309" s="374">
        <v>0</v>
      </c>
      <c r="BL1309" s="374">
        <v>0</v>
      </c>
      <c r="BM1309" s="354">
        <v>1.59</v>
      </c>
      <c r="BN1309" s="354">
        <v>1.66</v>
      </c>
      <c r="BO1309" s="374">
        <v>0</v>
      </c>
      <c r="BP1309" s="374">
        <v>0</v>
      </c>
      <c r="BQ1309" s="374">
        <v>0</v>
      </c>
      <c r="BR1309" s="354"/>
      <c r="BS1309" s="354"/>
      <c r="BT1309" s="354"/>
      <c r="BU1309" s="354"/>
      <c r="BV1309" s="354"/>
      <c r="BW1309" s="354"/>
      <c r="BX1309" s="354"/>
      <c r="BY1309" s="354"/>
      <c r="BZ1309" s="354">
        <v>0</v>
      </c>
      <c r="CA1309" s="354"/>
      <c r="CB1309" s="354">
        <v>0</v>
      </c>
      <c r="CC1309" s="354">
        <v>0</v>
      </c>
      <c r="CD1309" s="354"/>
      <c r="CE1309" s="354"/>
      <c r="CF1309" s="354"/>
      <c r="CG1309" s="354"/>
      <c r="CH1309" s="353"/>
      <c r="CI1309" s="353"/>
    </row>
    <row r="1310" spans="1:87" ht="13.5" thickBot="1">
      <c r="A1310" s="353" t="s">
        <v>2836</v>
      </c>
      <c r="B1310" s="353" t="s">
        <v>2837</v>
      </c>
      <c r="C1310" s="353" t="s">
        <v>96</v>
      </c>
      <c r="D1310" s="353" t="s">
        <v>176</v>
      </c>
      <c r="E1310" s="353" t="s">
        <v>378</v>
      </c>
      <c r="F1310" s="353" t="s">
        <v>105</v>
      </c>
      <c r="G1310" s="353">
        <v>12</v>
      </c>
      <c r="H1310" s="353">
        <v>202112</v>
      </c>
      <c r="I1310" s="353">
        <v>20221103</v>
      </c>
      <c r="J1310" s="353">
        <v>20230223</v>
      </c>
      <c r="K1310" s="354">
        <v>39406.910000000003</v>
      </c>
      <c r="L1310" s="354">
        <v>65.89</v>
      </c>
      <c r="M1310" s="354">
        <v>598.07000000000005</v>
      </c>
      <c r="N1310" s="354">
        <v>2.37</v>
      </c>
      <c r="O1310" s="354">
        <v>0.23</v>
      </c>
      <c r="P1310" s="354">
        <v>0.27</v>
      </c>
      <c r="Q1310" s="354">
        <v>0.32</v>
      </c>
      <c r="R1310" s="354">
        <v>82.61</v>
      </c>
      <c r="S1310" s="354">
        <v>0</v>
      </c>
      <c r="T1310" s="354">
        <v>43.68</v>
      </c>
      <c r="U1310" s="354">
        <v>-0.55000000000000004</v>
      </c>
      <c r="V1310" s="354">
        <v>1.63</v>
      </c>
      <c r="W1310" s="354">
        <v>1.06</v>
      </c>
      <c r="X1310" s="354">
        <v>1.66</v>
      </c>
      <c r="Y1310" s="374">
        <f t="shared" si="44"/>
        <v>-0.34969325153374231</v>
      </c>
      <c r="Z1310" s="374">
        <f t="shared" si="45"/>
        <v>0.56603773584905648</v>
      </c>
      <c r="AA1310" s="354">
        <v>38.909999999999997</v>
      </c>
      <c r="AB1310" s="354">
        <v>12.94</v>
      </c>
      <c r="AC1310" s="354">
        <v>62.75</v>
      </c>
      <c r="AD1310" s="354">
        <v>62.25</v>
      </c>
      <c r="AE1310" s="354">
        <v>39.659999999999997</v>
      </c>
      <c r="AF1310" s="354">
        <v>4.8099999999999996</v>
      </c>
      <c r="AG1310" s="354">
        <v>28.614847672911829</v>
      </c>
      <c r="AH1310" s="354">
        <v>-0.84996929161492363</v>
      </c>
      <c r="AI1310" s="354">
        <v>0.51561065817180496</v>
      </c>
      <c r="AJ1310" s="354">
        <v>0.24901969386102263</v>
      </c>
      <c r="AK1310" s="354">
        <v>121.23488723379192</v>
      </c>
      <c r="AL1310" s="354">
        <v>73.16</v>
      </c>
      <c r="AM1310" s="354">
        <v>2.38</v>
      </c>
      <c r="AN1310" s="354">
        <v>2.3199999999999998</v>
      </c>
      <c r="AO1310" s="354">
        <v>2.2262093979681494</v>
      </c>
      <c r="AP1310" s="354">
        <v>-211.60261132253129</v>
      </c>
      <c r="AQ1310" s="354">
        <v>123.5479558097831</v>
      </c>
      <c r="AR1310" s="354">
        <v>255.81367410408777</v>
      </c>
      <c r="AS1310" s="354">
        <v>14.119813320015115</v>
      </c>
      <c r="AT1310" s="354">
        <v>27.71</v>
      </c>
      <c r="AU1310" s="354">
        <v>65.11</v>
      </c>
      <c r="AV1310" s="354">
        <v>85.95</v>
      </c>
      <c r="AW1310" s="354">
        <v>17661.2</v>
      </c>
      <c r="AX1310" s="354">
        <v>17455.21</v>
      </c>
      <c r="AY1310" s="374">
        <v>0.85954808689120532</v>
      </c>
      <c r="AZ1310" s="374">
        <v>-0.21970859435489548</v>
      </c>
      <c r="BA1310" s="374">
        <v>9.5629550890247117</v>
      </c>
      <c r="BB1310" s="374">
        <v>-0.25</v>
      </c>
      <c r="BC1310" s="374">
        <v>9.5629550890247117</v>
      </c>
      <c r="BD1310" s="354">
        <v>-2.1</v>
      </c>
      <c r="BE1310" s="374">
        <v>-2.490412325733745E-2</v>
      </c>
      <c r="BF1310" s="374">
        <v>-1.859549496686164E-2</v>
      </c>
      <c r="BG1310" s="354">
        <v>-1.59</v>
      </c>
      <c r="BH1310" s="354">
        <v>0.88</v>
      </c>
      <c r="BI1310" s="354">
        <v>-1.1200000000000001</v>
      </c>
      <c r="BJ1310" s="354">
        <v>0.41</v>
      </c>
      <c r="BK1310" s="374">
        <v>-0.51703928164718505</v>
      </c>
      <c r="BL1310" s="374">
        <v>-9.3165257197280141E-3</v>
      </c>
      <c r="BM1310" s="354">
        <v>0</v>
      </c>
      <c r="BN1310" s="354">
        <v>0</v>
      </c>
      <c r="BO1310" s="374">
        <v>0</v>
      </c>
      <c r="BP1310" s="374">
        <v>-1.3597333092543972E-2</v>
      </c>
      <c r="BQ1310" s="374">
        <v>3.983677713342227E-3</v>
      </c>
      <c r="BR1310" s="354">
        <v>190.59</v>
      </c>
      <c r="BS1310" s="354">
        <v>325.33999999999997</v>
      </c>
      <c r="BT1310" s="354">
        <v>418.72</v>
      </c>
      <c r="BU1310" s="354">
        <v>4559.21</v>
      </c>
      <c r="BV1310" s="354">
        <v>166.28</v>
      </c>
      <c r="BW1310" s="354">
        <v>-21.97</v>
      </c>
      <c r="BX1310" s="354">
        <v>-2.97</v>
      </c>
      <c r="BY1310" s="354">
        <v>-1.67</v>
      </c>
      <c r="BZ1310" s="354">
        <v>-11.390982954307493</v>
      </c>
      <c r="CA1310" s="354">
        <v>19.899999999999999</v>
      </c>
      <c r="CB1310" s="354">
        <v>0.43236919752431002</v>
      </c>
      <c r="CC1310" s="354">
        <v>-3.9616305072776492</v>
      </c>
      <c r="CD1310" s="354">
        <v>0.25</v>
      </c>
      <c r="CE1310" s="354">
        <v>1.86</v>
      </c>
      <c r="CF1310" s="354">
        <v>1.94</v>
      </c>
      <c r="CG1310" s="354">
        <v>1.72</v>
      </c>
      <c r="CH1310" s="353" t="s">
        <v>100</v>
      </c>
      <c r="CI1310" s="355">
        <v>3313.59</v>
      </c>
    </row>
    <row r="1311" spans="1:87" ht="13.5" thickBot="1">
      <c r="A1311" s="353" t="s">
        <v>2838</v>
      </c>
      <c r="B1311" s="353" t="s">
        <v>2839</v>
      </c>
      <c r="C1311" s="353" t="s">
        <v>108</v>
      </c>
      <c r="D1311" s="353" t="s">
        <v>176</v>
      </c>
      <c r="E1311" s="353" t="s">
        <v>378</v>
      </c>
      <c r="F1311" s="353" t="s">
        <v>105</v>
      </c>
      <c r="G1311" s="353">
        <v>6</v>
      </c>
      <c r="H1311" s="353">
        <v>202206</v>
      </c>
      <c r="I1311" s="353">
        <v>20221109</v>
      </c>
      <c r="J1311" s="353">
        <v>20230208</v>
      </c>
      <c r="K1311" s="354">
        <v>4820.87</v>
      </c>
      <c r="L1311" s="354">
        <v>34.76</v>
      </c>
      <c r="M1311" s="354">
        <v>139</v>
      </c>
      <c r="N1311" s="354">
        <v>1.46</v>
      </c>
      <c r="O1311" s="354">
        <v>0.83</v>
      </c>
      <c r="P1311" s="354">
        <v>0.94</v>
      </c>
      <c r="Q1311" s="354">
        <v>0.86</v>
      </c>
      <c r="R1311" s="354">
        <v>25.3</v>
      </c>
      <c r="S1311" s="354">
        <v>3.16</v>
      </c>
      <c r="T1311" s="354">
        <v>11.17</v>
      </c>
      <c r="U1311" s="354">
        <v>3.23</v>
      </c>
      <c r="V1311" s="354">
        <v>3.69</v>
      </c>
      <c r="W1311" s="354">
        <v>3.82</v>
      </c>
      <c r="X1311" s="354">
        <v>4.54</v>
      </c>
      <c r="Y1311" s="374">
        <f t="shared" si="44"/>
        <v>3.5230352303523116E-2</v>
      </c>
      <c r="Z1311" s="374">
        <f t="shared" si="45"/>
        <v>0.18848167539267013</v>
      </c>
      <c r="AA1311" s="354">
        <v>20.49</v>
      </c>
      <c r="AB1311" s="354">
        <v>11.14</v>
      </c>
      <c r="AC1311" s="354">
        <v>8.94</v>
      </c>
      <c r="AD1311" s="354">
        <v>9.11</v>
      </c>
      <c r="AE1311" s="354">
        <v>7.66</v>
      </c>
      <c r="AF1311" s="354">
        <v>0.82</v>
      </c>
      <c r="AG1311" s="354">
        <v>32.389633475353406</v>
      </c>
      <c r="AH1311" s="354">
        <v>0.45736106016572142</v>
      </c>
      <c r="AI1311" s="354">
        <v>750.56745012838235</v>
      </c>
      <c r="AJ1311" s="354">
        <v>-559.12290849580995</v>
      </c>
      <c r="AK1311" s="354">
        <v>4.6311627281537988E-2</v>
      </c>
      <c r="AL1311" s="354">
        <v>4.95</v>
      </c>
      <c r="AM1311" s="354">
        <v>1.05</v>
      </c>
      <c r="AN1311" s="354">
        <v>1.25</v>
      </c>
      <c r="AO1311" s="354">
        <v>2.2071717711120074</v>
      </c>
      <c r="AP1311" s="354">
        <v>0.11683869512801116</v>
      </c>
      <c r="AQ1311" s="354">
        <v>9.5247248826519817E-2</v>
      </c>
      <c r="AR1311" s="354">
        <v>-0.12786005294576527</v>
      </c>
      <c r="AS1311" s="354">
        <v>8.4506738899391483</v>
      </c>
      <c r="AT1311" s="354">
        <v>32.979999999999997</v>
      </c>
      <c r="AU1311" s="354">
        <v>35.01</v>
      </c>
      <c r="AV1311" s="354">
        <v>6.78</v>
      </c>
      <c r="AW1311" s="354">
        <v>3316.62</v>
      </c>
      <c r="AX1311" s="354">
        <v>5432.71</v>
      </c>
      <c r="AY1311" s="374">
        <v>0.30495728908927505</v>
      </c>
      <c r="AZ1311" s="374">
        <v>5.4391532023452536</v>
      </c>
      <c r="BA1311" s="374">
        <v>9.1856430000759897</v>
      </c>
      <c r="BB1311" s="374">
        <v>4.1645569620253164</v>
      </c>
      <c r="BC1311" s="374">
        <v>9.1856430000759897</v>
      </c>
      <c r="BD1311" s="354">
        <v>13.91</v>
      </c>
      <c r="BE1311" s="374">
        <v>1.6800428544037446E-2</v>
      </c>
      <c r="BF1311" s="374">
        <v>4.4836698452272719E-3</v>
      </c>
      <c r="BG1311" s="354">
        <v>8.1</v>
      </c>
      <c r="BH1311" s="354">
        <v>5.6</v>
      </c>
      <c r="BI1311" s="354">
        <v>5.25</v>
      </c>
      <c r="BJ1311" s="354">
        <v>4.26</v>
      </c>
      <c r="BK1311" s="374">
        <v>-1.744933594442676</v>
      </c>
      <c r="BL1311" s="374">
        <v>-40.435479445014074</v>
      </c>
      <c r="BM1311" s="354">
        <v>0</v>
      </c>
      <c r="BN1311" s="354">
        <v>0</v>
      </c>
      <c r="BO1311" s="374">
        <v>0</v>
      </c>
      <c r="BP1311" s="374">
        <v>1.3157682973697396E-2</v>
      </c>
      <c r="BQ1311" s="374">
        <v>-16.085239024620538</v>
      </c>
      <c r="BR1311" s="354">
        <v>403.06</v>
      </c>
      <c r="BS1311" s="354">
        <v>708.65</v>
      </c>
      <c r="BT1311" s="354">
        <v>750.95</v>
      </c>
      <c r="BU1311" s="354">
        <v>1897.21</v>
      </c>
      <c r="BV1311" s="354">
        <v>234.76</v>
      </c>
      <c r="BW1311" s="354">
        <v>-21.1</v>
      </c>
      <c r="BX1311" s="354">
        <v>3.15</v>
      </c>
      <c r="BY1311" s="354">
        <v>12.6</v>
      </c>
      <c r="BZ1311" s="354">
        <v>1.3807459873935928</v>
      </c>
      <c r="CA1311" s="354">
        <v>47.29</v>
      </c>
      <c r="CB1311" s="354">
        <v>0.48212375219251802</v>
      </c>
      <c r="CC1311" s="354">
        <v>6.0028759224402019E-2</v>
      </c>
      <c r="CD1311" s="354">
        <v>0.98</v>
      </c>
      <c r="CE1311" s="354">
        <v>2.87</v>
      </c>
      <c r="CF1311" s="354">
        <v>2.69</v>
      </c>
      <c r="CG1311" s="354">
        <v>2.13</v>
      </c>
      <c r="CH1311" s="353">
        <v>445.32</v>
      </c>
      <c r="CI1311" s="355">
        <v>3171.16</v>
      </c>
    </row>
    <row r="1312" spans="1:87" ht="13.5" thickBot="1">
      <c r="A1312" s="353" t="s">
        <v>2840</v>
      </c>
      <c r="B1312" s="353" t="s">
        <v>2841</v>
      </c>
      <c r="C1312" s="353" t="s">
        <v>96</v>
      </c>
      <c r="D1312" s="353" t="s">
        <v>208</v>
      </c>
      <c r="E1312" s="353" t="s">
        <v>606</v>
      </c>
      <c r="F1312" s="353" t="s">
        <v>105</v>
      </c>
      <c r="G1312" s="353">
        <v>9</v>
      </c>
      <c r="H1312" s="353">
        <v>202209</v>
      </c>
      <c r="I1312" s="353">
        <v>20221116</v>
      </c>
      <c r="J1312" s="353">
        <v>20230201</v>
      </c>
      <c r="K1312" s="354">
        <v>3510.67</v>
      </c>
      <c r="L1312" s="354">
        <v>66.87</v>
      </c>
      <c r="M1312" s="354">
        <v>52.5</v>
      </c>
      <c r="N1312" s="354">
        <v>0.4</v>
      </c>
      <c r="O1312" s="354">
        <v>-0.64</v>
      </c>
      <c r="P1312" s="354">
        <v>1.1399999999999999</v>
      </c>
      <c r="Q1312" s="354">
        <v>3.65</v>
      </c>
      <c r="R1312" s="354">
        <v>-3</v>
      </c>
      <c r="S1312" s="354">
        <v>0</v>
      </c>
      <c r="T1312" s="354">
        <v>-1.27</v>
      </c>
      <c r="U1312" s="354">
        <v>3.91</v>
      </c>
      <c r="V1312" s="354">
        <v>3.9</v>
      </c>
      <c r="W1312" s="354">
        <v>4.2300000000000004</v>
      </c>
      <c r="X1312" s="354">
        <v>4.49</v>
      </c>
      <c r="Y1312" s="374">
        <f t="shared" si="44"/>
        <v>8.4615384615384759E-2</v>
      </c>
      <c r="Z1312" s="374">
        <f t="shared" si="45"/>
        <v>6.1465721040188992E-2</v>
      </c>
      <c r="AA1312" s="354">
        <v>3.35</v>
      </c>
      <c r="AB1312" s="354">
        <v>5</v>
      </c>
      <c r="AC1312" s="354">
        <v>17.100000000000001</v>
      </c>
      <c r="AD1312" s="354">
        <v>15.82</v>
      </c>
      <c r="AE1312" s="354">
        <v>14.89</v>
      </c>
      <c r="AF1312" s="354">
        <v>3.16</v>
      </c>
      <c r="AG1312" s="354">
        <v>41.956106870229007</v>
      </c>
      <c r="AH1312" s="354">
        <v>3.9980916030534353</v>
      </c>
      <c r="AI1312" s="354">
        <v>1.0496183206106871</v>
      </c>
      <c r="AJ1312" s="354">
        <v>-9.4885496183206115</v>
      </c>
      <c r="AK1312" s="354">
        <v>62.689454545454538</v>
      </c>
      <c r="AL1312" s="354">
        <v>7.74</v>
      </c>
      <c r="AM1312" s="354">
        <v>1.36</v>
      </c>
      <c r="AN1312" s="354">
        <v>1.6</v>
      </c>
      <c r="AO1312" s="354">
        <v>2.1651671594268818</v>
      </c>
      <c r="AP1312" s="354">
        <v>6.9197848524494843</v>
      </c>
      <c r="AQ1312" s="354">
        <v>86.547636363636357</v>
      </c>
      <c r="AR1312" s="354">
        <v>-9.5738535800482705</v>
      </c>
      <c r="AS1312" s="354">
        <v>1.7996183206106871</v>
      </c>
      <c r="AT1312" s="354">
        <v>49.08</v>
      </c>
      <c r="AU1312" s="354">
        <v>3.14</v>
      </c>
      <c r="AV1312" s="354">
        <v>-1.66</v>
      </c>
      <c r="AW1312" s="354">
        <v>2198.5</v>
      </c>
      <c r="AX1312" s="354">
        <v>2120.4</v>
      </c>
      <c r="AY1312" s="374">
        <v>0.20486148539398513</v>
      </c>
      <c r="AZ1312" s="374">
        <v>2.0665914221218959</v>
      </c>
      <c r="BA1312" s="374">
        <v>1.181201550387597</v>
      </c>
      <c r="BB1312" s="374">
        <v>2.4513888888888888</v>
      </c>
      <c r="BC1312" s="374">
        <v>1.181201550387597</v>
      </c>
      <c r="BD1312" s="354">
        <v>8.48</v>
      </c>
      <c r="BE1312" s="374">
        <v>5.2806561364018574E-2</v>
      </c>
      <c r="BF1312" s="374">
        <v>2.0776104009440979E-2</v>
      </c>
      <c r="BG1312" s="354">
        <v>3.63</v>
      </c>
      <c r="BH1312" s="354">
        <v>4.34</v>
      </c>
      <c r="BI1312" s="354">
        <v>2.2200000000000002</v>
      </c>
      <c r="BJ1312" s="354">
        <v>2.69</v>
      </c>
      <c r="BK1312" s="374">
        <v>-10.039999999999999</v>
      </c>
      <c r="BL1312" s="374">
        <v>-0.25117125312713212</v>
      </c>
      <c r="BM1312" s="354">
        <v>4.3099999999999996</v>
      </c>
      <c r="BN1312" s="354">
        <v>3.46</v>
      </c>
      <c r="BO1312" s="374">
        <v>0.69408114558472545</v>
      </c>
      <c r="BP1312" s="374">
        <v>6.0761270563122118E-2</v>
      </c>
      <c r="BQ1312" s="374">
        <v>-0.14420288173739529</v>
      </c>
      <c r="BR1312" s="354">
        <v>399.5</v>
      </c>
      <c r="BS1312" s="354">
        <v>636.79999999999995</v>
      </c>
      <c r="BT1312" s="354">
        <v>453.6</v>
      </c>
      <c r="BU1312" s="354">
        <v>2958.5</v>
      </c>
      <c r="BV1312" s="354">
        <v>220.8</v>
      </c>
      <c r="BW1312" s="354">
        <v>-18.73</v>
      </c>
      <c r="BX1312" s="354">
        <v>10.039999999999999</v>
      </c>
      <c r="BY1312" s="354">
        <v>9.84</v>
      </c>
      <c r="BZ1312" s="354">
        <v>3.4073455759599338</v>
      </c>
      <c r="CA1312" s="354">
        <v>51.32</v>
      </c>
      <c r="CB1312" s="354">
        <v>1</v>
      </c>
      <c r="CC1312" s="354">
        <v>1.9075447012647184</v>
      </c>
      <c r="CD1312" s="354">
        <v>1.1499999999999999</v>
      </c>
      <c r="CE1312" s="354">
        <v>0.68</v>
      </c>
      <c r="CF1312" s="354">
        <v>0.5</v>
      </c>
      <c r="CG1312" s="354">
        <v>0.23</v>
      </c>
      <c r="CH1312" s="353">
        <v>242</v>
      </c>
      <c r="CI1312" s="355">
        <v>2576.5</v>
      </c>
    </row>
    <row r="1313" spans="1:87" ht="13.5" thickBot="1">
      <c r="A1313" s="353" t="s">
        <v>2842</v>
      </c>
      <c r="B1313" s="353" t="s">
        <v>2842</v>
      </c>
      <c r="C1313" s="353" t="s">
        <v>96</v>
      </c>
      <c r="D1313" s="353" t="s">
        <v>123</v>
      </c>
      <c r="E1313" s="353" t="s">
        <v>533</v>
      </c>
      <c r="F1313" s="353" t="s">
        <v>105</v>
      </c>
      <c r="G1313" s="353">
        <v>12</v>
      </c>
      <c r="H1313" s="353">
        <v>202112</v>
      </c>
      <c r="I1313" s="353">
        <v>20221025</v>
      </c>
      <c r="J1313" s="353">
        <v>20230228</v>
      </c>
      <c r="K1313" s="354">
        <v>121751.36</v>
      </c>
      <c r="L1313" s="354">
        <v>29.97</v>
      </c>
      <c r="M1313" s="354">
        <v>4062</v>
      </c>
      <c r="N1313" s="354">
        <v>0.59</v>
      </c>
      <c r="O1313" s="354">
        <v>1.08</v>
      </c>
      <c r="P1313" s="354">
        <v>1.17</v>
      </c>
      <c r="Q1313" s="354"/>
      <c r="R1313" s="354">
        <v>-55.56</v>
      </c>
      <c r="S1313" s="354">
        <v>39.18</v>
      </c>
      <c r="T1313" s="354">
        <v>-18.87</v>
      </c>
      <c r="U1313" s="354">
        <v>2.98</v>
      </c>
      <c r="V1313" s="354">
        <v>3.58</v>
      </c>
      <c r="W1313" s="354">
        <v>3.68</v>
      </c>
      <c r="X1313" s="354">
        <v>4.84</v>
      </c>
      <c r="Y1313" s="374">
        <f t="shared" si="44"/>
        <v>2.7932960893854775E-2</v>
      </c>
      <c r="Z1313" s="374">
        <f t="shared" si="45"/>
        <v>0.31521739130434767</v>
      </c>
      <c r="AA1313" s="354">
        <v>-1.78</v>
      </c>
      <c r="AB1313" s="354">
        <v>21.48</v>
      </c>
      <c r="AC1313" s="354">
        <v>10.06</v>
      </c>
      <c r="AD1313" s="354">
        <v>8.1300000000000008</v>
      </c>
      <c r="AE1313" s="354">
        <v>6.19</v>
      </c>
      <c r="AF1313" s="354">
        <v>0.38</v>
      </c>
      <c r="AG1313" s="354">
        <v>14.154681685607963</v>
      </c>
      <c r="AH1313" s="354">
        <v>3.3241979281906868</v>
      </c>
      <c r="AI1313" s="354">
        <v>0</v>
      </c>
      <c r="AJ1313" s="354">
        <v>0</v>
      </c>
      <c r="AK1313" s="354">
        <v>0</v>
      </c>
      <c r="AL1313" s="354">
        <v>7.31</v>
      </c>
      <c r="AM1313" s="354">
        <v>0.65</v>
      </c>
      <c r="AN1313" s="354">
        <v>2.4900000000000002</v>
      </c>
      <c r="AO1313" s="354">
        <v>-1.8320886741509168</v>
      </c>
      <c r="AP1313" s="354">
        <v>-7.1609570228424637</v>
      </c>
      <c r="AQ1313" s="354">
        <v>0</v>
      </c>
      <c r="AR1313" s="354">
        <v>0</v>
      </c>
      <c r="AS1313" s="354">
        <v>77.81982299104898</v>
      </c>
      <c r="AT1313" s="354">
        <v>45.78</v>
      </c>
      <c r="AU1313" s="354">
        <v>-4.82</v>
      </c>
      <c r="AV1313" s="354">
        <v>-1.74</v>
      </c>
      <c r="AW1313" s="354">
        <v>49552</v>
      </c>
      <c r="AX1313" s="354">
        <v>54382.74</v>
      </c>
      <c r="AY1313" s="374">
        <v>1.2101839924939968E-2</v>
      </c>
      <c r="AZ1313" s="374">
        <v>1.6615031554790591</v>
      </c>
      <c r="BA1313" s="374">
        <v>0</v>
      </c>
      <c r="BB1313" s="374">
        <v>2.2631578947368425</v>
      </c>
      <c r="BC1313" s="374">
        <v>0</v>
      </c>
      <c r="BD1313" s="354">
        <v>6.04</v>
      </c>
      <c r="BE1313" s="374">
        <v>0</v>
      </c>
      <c r="BF1313" s="374">
        <v>4.4188351133786661E-3</v>
      </c>
      <c r="BG1313" s="354">
        <v>4.08</v>
      </c>
      <c r="BH1313" s="354">
        <v>3.57</v>
      </c>
      <c r="BI1313" s="354">
        <v>0.4</v>
      </c>
      <c r="BJ1313" s="354">
        <v>0.38</v>
      </c>
      <c r="BK1313" s="374">
        <v>0</v>
      </c>
      <c r="BL1313" s="374">
        <v>0</v>
      </c>
      <c r="BM1313" s="354">
        <v>4.47</v>
      </c>
      <c r="BN1313" s="354">
        <v>3.76</v>
      </c>
      <c r="BO1313" s="374">
        <v>0.4031047575826337</v>
      </c>
      <c r="BP1313" s="374">
        <v>0.11125160402244602</v>
      </c>
      <c r="BQ1313" s="374">
        <v>0</v>
      </c>
      <c r="BR1313" s="354">
        <v>18906</v>
      </c>
      <c r="BS1313" s="354">
        <v>23192</v>
      </c>
      <c r="BT1313" s="354">
        <v>16893</v>
      </c>
      <c r="BU1313" s="354">
        <v>99044</v>
      </c>
      <c r="BV1313" s="354">
        <v>13917</v>
      </c>
      <c r="BW1313" s="354">
        <v>166.15</v>
      </c>
      <c r="BX1313" s="354">
        <v>24.55</v>
      </c>
      <c r="BY1313" s="354">
        <v>24.55</v>
      </c>
      <c r="BZ1313" s="354">
        <v>0</v>
      </c>
      <c r="CA1313" s="354">
        <v>32</v>
      </c>
      <c r="CB1313" s="354">
        <v>0.93783583698338724</v>
      </c>
      <c r="CC1313" s="354">
        <v>-15.41192807054086</v>
      </c>
      <c r="CD1313" s="354">
        <v>0.47</v>
      </c>
      <c r="CE1313" s="354">
        <v>0.96</v>
      </c>
      <c r="CF1313" s="354">
        <v>0.91</v>
      </c>
      <c r="CG1313" s="354">
        <v>0.41</v>
      </c>
      <c r="CH1313" s="353" t="s">
        <v>100</v>
      </c>
      <c r="CI1313" s="355">
        <v>206777</v>
      </c>
    </row>
    <row r="1314" spans="1:87" ht="13.5" thickBot="1">
      <c r="A1314" s="353" t="s">
        <v>2843</v>
      </c>
      <c r="B1314" s="353" t="s">
        <v>2844</v>
      </c>
      <c r="C1314" s="353" t="s">
        <v>96</v>
      </c>
      <c r="D1314" s="353" t="s">
        <v>123</v>
      </c>
      <c r="E1314" s="353" t="s">
        <v>263</v>
      </c>
      <c r="F1314" s="353" t="s">
        <v>105</v>
      </c>
      <c r="G1314" s="353">
        <v>12</v>
      </c>
      <c r="H1314" s="353">
        <v>202112</v>
      </c>
      <c r="I1314" s="353">
        <v>20221108</v>
      </c>
      <c r="J1314" s="353">
        <v>20230213</v>
      </c>
      <c r="K1314" s="354">
        <v>5779.14</v>
      </c>
      <c r="L1314" s="354">
        <v>41.38</v>
      </c>
      <c r="M1314" s="354">
        <v>139.66</v>
      </c>
      <c r="N1314" s="354">
        <v>1.24</v>
      </c>
      <c r="O1314" s="354">
        <v>0.89</v>
      </c>
      <c r="P1314" s="354">
        <v>0.89</v>
      </c>
      <c r="Q1314" s="354">
        <v>0.89</v>
      </c>
      <c r="R1314" s="354">
        <v>1</v>
      </c>
      <c r="S1314" s="354">
        <v>2</v>
      </c>
      <c r="T1314" s="354">
        <v>1.43</v>
      </c>
      <c r="U1314" s="354">
        <v>3.53</v>
      </c>
      <c r="V1314" s="354">
        <v>3.31</v>
      </c>
      <c r="W1314" s="354">
        <v>3.56</v>
      </c>
      <c r="X1314" s="354">
        <v>3.63</v>
      </c>
      <c r="Y1314" s="374">
        <f t="shared" si="44"/>
        <v>7.5528700906344337E-2</v>
      </c>
      <c r="Z1314" s="374">
        <f t="shared" si="45"/>
        <v>1.9662921348314599E-2</v>
      </c>
      <c r="AA1314" s="354">
        <v>-5.44</v>
      </c>
      <c r="AB1314" s="354">
        <v>1.91</v>
      </c>
      <c r="AC1314" s="354">
        <v>11.72</v>
      </c>
      <c r="AD1314" s="354">
        <v>11.61</v>
      </c>
      <c r="AE1314" s="354">
        <v>11.4</v>
      </c>
      <c r="AF1314" s="354">
        <v>6.08</v>
      </c>
      <c r="AG1314" s="354">
        <v>5.0052683734317105</v>
      </c>
      <c r="AH1314" s="354">
        <v>1.8679615499669004</v>
      </c>
      <c r="AI1314" s="354">
        <v>3.4819146615423939</v>
      </c>
      <c r="AJ1314" s="354">
        <v>2.9645297334721916</v>
      </c>
      <c r="AK1314" s="354">
        <v>11.683227176504053</v>
      </c>
      <c r="AL1314" s="354">
        <v>11.82</v>
      </c>
      <c r="AM1314" s="354">
        <v>1.3</v>
      </c>
      <c r="AN1314" s="354">
        <v>8.4700000000000006</v>
      </c>
      <c r="AO1314" s="354">
        <v>16.122436985621949</v>
      </c>
      <c r="AP1314" s="354">
        <v>19.632271240293338</v>
      </c>
      <c r="AQ1314" s="354">
        <v>23.176077471994269</v>
      </c>
      <c r="AR1314" s="354">
        <v>27.22088533491047</v>
      </c>
      <c r="AS1314" s="354">
        <v>57.690748654677776</v>
      </c>
      <c r="AT1314" s="354">
        <v>31.94</v>
      </c>
      <c r="AU1314" s="354">
        <v>1.59</v>
      </c>
      <c r="AV1314" s="354">
        <v>25.8</v>
      </c>
      <c r="AW1314" s="354">
        <v>608.39</v>
      </c>
      <c r="AX1314" s="354">
        <v>708.6</v>
      </c>
      <c r="AY1314" s="374">
        <v>0.25799961539813532</v>
      </c>
      <c r="AZ1314" s="374">
        <v>5.4288602665867902</v>
      </c>
      <c r="BA1314" s="374">
        <v>0.46550975252052962</v>
      </c>
      <c r="BB1314" s="374">
        <v>8.5568497264361358</v>
      </c>
      <c r="BC1314" s="374">
        <v>0.46550975252052962</v>
      </c>
      <c r="BD1314" s="354">
        <v>6.16</v>
      </c>
      <c r="BE1314" s="374">
        <v>3.5129201587158029E-2</v>
      </c>
      <c r="BF1314" s="374">
        <v>3.7348767049184849E-2</v>
      </c>
      <c r="BG1314" s="354">
        <v>3.34</v>
      </c>
      <c r="BH1314" s="354">
        <v>2.2799999999999998</v>
      </c>
      <c r="BI1314" s="354">
        <v>3.22</v>
      </c>
      <c r="BJ1314" s="354">
        <v>2.15</v>
      </c>
      <c r="BK1314" s="374">
        <v>-0.14859207601630728</v>
      </c>
      <c r="BL1314" s="374">
        <v>-0.10336806929604714</v>
      </c>
      <c r="BM1314" s="354">
        <v>6.41</v>
      </c>
      <c r="BN1314" s="354">
        <v>5.66</v>
      </c>
      <c r="BO1314" s="374">
        <v>1.379578717798374</v>
      </c>
      <c r="BP1314" s="374">
        <v>4.5918425515410533E-2</v>
      </c>
      <c r="BQ1314" s="374">
        <v>7.2874378895579933E-2</v>
      </c>
      <c r="BR1314" s="354">
        <v>172.31</v>
      </c>
      <c r="BS1314" s="354">
        <v>425.82</v>
      </c>
      <c r="BT1314" s="354">
        <v>431.6</v>
      </c>
      <c r="BU1314" s="354">
        <v>3012.59</v>
      </c>
      <c r="BV1314" s="354">
        <v>171.7</v>
      </c>
      <c r="BW1314" s="354">
        <v>542.89</v>
      </c>
      <c r="BX1314" s="354">
        <v>37.700000000000003</v>
      </c>
      <c r="BY1314" s="354">
        <v>37.159999999999997</v>
      </c>
      <c r="BZ1314" s="354">
        <v>5.9265766304131313</v>
      </c>
      <c r="CA1314" s="354">
        <v>43.77</v>
      </c>
      <c r="CB1314" s="354">
        <v>0.52637597268210212</v>
      </c>
      <c r="CC1314" s="354">
        <v>9.7355022478587792</v>
      </c>
      <c r="CD1314" s="354">
        <v>0.81</v>
      </c>
      <c r="CE1314" s="354">
        <v>0.74</v>
      </c>
      <c r="CF1314" s="354">
        <v>0.15</v>
      </c>
      <c r="CG1314" s="354">
        <v>0.09</v>
      </c>
      <c r="CH1314" s="353">
        <v>166.18</v>
      </c>
      <c r="CI1314" s="355">
        <v>3833.62</v>
      </c>
    </row>
    <row r="1315" spans="1:87" ht="13.5" thickBot="1">
      <c r="A1315" s="353" t="s">
        <v>2845</v>
      </c>
      <c r="B1315" s="353" t="s">
        <v>2846</v>
      </c>
      <c r="C1315" s="353" t="s">
        <v>108</v>
      </c>
      <c r="D1315" s="353" t="s">
        <v>176</v>
      </c>
      <c r="E1315" s="353" t="s">
        <v>867</v>
      </c>
      <c r="F1315" s="353" t="s">
        <v>105</v>
      </c>
      <c r="G1315" s="353">
        <v>12</v>
      </c>
      <c r="H1315" s="353">
        <v>202112</v>
      </c>
      <c r="I1315" s="353">
        <v>20221103</v>
      </c>
      <c r="J1315" s="353">
        <v>20230223</v>
      </c>
      <c r="K1315" s="354">
        <v>4669.13</v>
      </c>
      <c r="L1315" s="354">
        <v>50.65</v>
      </c>
      <c r="M1315" s="354">
        <v>92.18</v>
      </c>
      <c r="N1315" s="354">
        <v>1.3</v>
      </c>
      <c r="O1315" s="354">
        <v>0.59</v>
      </c>
      <c r="P1315" s="354">
        <v>0.61</v>
      </c>
      <c r="Q1315" s="354">
        <v>0.56000000000000005</v>
      </c>
      <c r="R1315" s="354">
        <v>10</v>
      </c>
      <c r="S1315" s="354">
        <v>12</v>
      </c>
      <c r="T1315" s="354">
        <v>-4.78</v>
      </c>
      <c r="U1315" s="354">
        <v>1.83</v>
      </c>
      <c r="V1315" s="354">
        <v>2.2999999999999998</v>
      </c>
      <c r="W1315" s="354">
        <v>2.0499999999999998</v>
      </c>
      <c r="X1315" s="354">
        <v>2.38</v>
      </c>
      <c r="Y1315" s="374">
        <f t="shared" si="44"/>
        <v>-0.10869565217391308</v>
      </c>
      <c r="Z1315" s="374">
        <f t="shared" si="45"/>
        <v>0.1609756097560977</v>
      </c>
      <c r="AA1315" s="354">
        <v>-18.940000000000001</v>
      </c>
      <c r="AB1315" s="354">
        <v>8</v>
      </c>
      <c r="AC1315" s="354">
        <v>27.68</v>
      </c>
      <c r="AD1315" s="354">
        <v>24.67</v>
      </c>
      <c r="AE1315" s="354">
        <v>21.31</v>
      </c>
      <c r="AF1315" s="354">
        <v>3.08</v>
      </c>
      <c r="AG1315" s="354">
        <v>29.193058568329722</v>
      </c>
      <c r="AH1315" s="354">
        <v>7.7006507592190895E-2</v>
      </c>
      <c r="AI1315" s="354">
        <v>1.561822125813449</v>
      </c>
      <c r="AJ1315" s="354">
        <v>7.4837310195227769E-2</v>
      </c>
      <c r="AK1315" s="354">
        <v>32.033097222222224</v>
      </c>
      <c r="AL1315" s="354">
        <v>10.93</v>
      </c>
      <c r="AM1315" s="354">
        <v>2.0099999999999998</v>
      </c>
      <c r="AN1315" s="354">
        <v>1.73</v>
      </c>
      <c r="AO1315" s="354">
        <v>2.4672559072670532</v>
      </c>
      <c r="AP1315" s="354">
        <v>19.788039332538737</v>
      </c>
      <c r="AQ1315" s="354">
        <v>46.117125000000001</v>
      </c>
      <c r="AR1315" s="354">
        <v>962.44434782608698</v>
      </c>
      <c r="AS1315" s="354">
        <v>0.47722342733188722</v>
      </c>
      <c r="AT1315" s="354">
        <v>25.23</v>
      </c>
      <c r="AU1315" s="354">
        <v>-8</v>
      </c>
      <c r="AV1315" s="354">
        <v>-1.07</v>
      </c>
      <c r="AW1315" s="354">
        <v>2646.9</v>
      </c>
      <c r="AX1315" s="354">
        <v>2733.83</v>
      </c>
      <c r="AY1315" s="374">
        <v>-1.0689590730704541E-2</v>
      </c>
      <c r="AZ1315" s="374">
        <v>0.51483420593368234</v>
      </c>
      <c r="BA1315" s="374">
        <v>1.2664576802507836</v>
      </c>
      <c r="BB1315" s="374">
        <v>0.52380952380952384</v>
      </c>
      <c r="BC1315" s="374">
        <v>1.2664576802507836</v>
      </c>
      <c r="BD1315" s="354">
        <v>7.1</v>
      </c>
      <c r="BE1315" s="374">
        <v>2.1624805418822841E-2</v>
      </c>
      <c r="BF1315" s="374">
        <v>1.5774272383914686E-3</v>
      </c>
      <c r="BG1315" s="354">
        <v>4.18</v>
      </c>
      <c r="BH1315" s="354">
        <v>5.51</v>
      </c>
      <c r="BI1315" s="354">
        <v>3.1</v>
      </c>
      <c r="BJ1315" s="354">
        <v>4.26</v>
      </c>
      <c r="BK1315" s="374">
        <v>-0.95208333333333317</v>
      </c>
      <c r="BL1315" s="374">
        <v>-5.093624609897459E-2</v>
      </c>
      <c r="BM1315" s="354">
        <v>0</v>
      </c>
      <c r="BN1315" s="354">
        <v>0</v>
      </c>
      <c r="BO1315" s="374">
        <v>0</v>
      </c>
      <c r="BP1315" s="374">
        <v>1.5392066278670975E-3</v>
      </c>
      <c r="BQ1315" s="374">
        <v>1.4958486946877426E-3</v>
      </c>
      <c r="BR1315" s="354">
        <v>72.599999999999994</v>
      </c>
      <c r="BS1315" s="354">
        <v>296.5</v>
      </c>
      <c r="BT1315" s="354">
        <v>425.6</v>
      </c>
      <c r="BU1315" s="354">
        <v>1589.8</v>
      </c>
      <c r="BV1315" s="354">
        <v>-27.8</v>
      </c>
      <c r="BW1315" s="354">
        <v>51.48</v>
      </c>
      <c r="BX1315" s="354">
        <v>0.26</v>
      </c>
      <c r="BY1315" s="354">
        <v>6.24</v>
      </c>
      <c r="BZ1315" s="354">
        <v>1.4397759103641457</v>
      </c>
      <c r="CA1315" s="354">
        <v>41.53</v>
      </c>
      <c r="CB1315" s="354">
        <v>0.5645245852525933</v>
      </c>
      <c r="CC1315" s="354">
        <v>6.0432061978545892</v>
      </c>
      <c r="CD1315" s="354">
        <v>0.71</v>
      </c>
      <c r="CE1315" s="354">
        <v>1.02</v>
      </c>
      <c r="CF1315" s="354">
        <v>0.79</v>
      </c>
      <c r="CG1315" s="354">
        <v>0.21</v>
      </c>
      <c r="CH1315" s="353" t="s">
        <v>100</v>
      </c>
      <c r="CI1315" s="355">
        <v>2402.8000000000002</v>
      </c>
    </row>
    <row r="1316" spans="1:87" ht="13.5" thickBot="1">
      <c r="A1316" s="353" t="s">
        <v>2847</v>
      </c>
      <c r="B1316" s="353" t="s">
        <v>2848</v>
      </c>
      <c r="C1316" s="353" t="s">
        <v>96</v>
      </c>
      <c r="D1316" s="353" t="s">
        <v>208</v>
      </c>
      <c r="E1316" s="353" t="s">
        <v>606</v>
      </c>
      <c r="F1316" s="353" t="s">
        <v>99</v>
      </c>
      <c r="G1316" s="353">
        <v>12</v>
      </c>
      <c r="H1316" s="353">
        <v>202112</v>
      </c>
      <c r="I1316" s="353">
        <v>20221103</v>
      </c>
      <c r="J1316" s="353">
        <v>20230224</v>
      </c>
      <c r="K1316" s="354">
        <v>50893.72</v>
      </c>
      <c r="L1316" s="354">
        <v>161.91</v>
      </c>
      <c r="M1316" s="354">
        <v>314.33</v>
      </c>
      <c r="N1316" s="354">
        <v>0.68</v>
      </c>
      <c r="O1316" s="354">
        <v>1.79</v>
      </c>
      <c r="P1316" s="354">
        <v>2.02</v>
      </c>
      <c r="Q1316" s="354">
        <v>2.93</v>
      </c>
      <c r="R1316" s="354">
        <v>10</v>
      </c>
      <c r="S1316" s="354">
        <v>9</v>
      </c>
      <c r="T1316" s="354">
        <v>6.88</v>
      </c>
      <c r="U1316" s="354">
        <v>9.02</v>
      </c>
      <c r="V1316" s="354">
        <v>8.2899999999999991</v>
      </c>
      <c r="W1316" s="354">
        <v>8.76</v>
      </c>
      <c r="X1316" s="354">
        <v>8.9499999999999993</v>
      </c>
      <c r="Y1316" s="374">
        <f t="shared" si="44"/>
        <v>5.6694813027744262E-2</v>
      </c>
      <c r="Z1316" s="374">
        <f t="shared" si="45"/>
        <v>2.1689497716894879E-2</v>
      </c>
      <c r="AA1316" s="354">
        <v>13.34</v>
      </c>
      <c r="AB1316" s="354">
        <v>5.71</v>
      </c>
      <c r="AC1316" s="354">
        <v>17.95</v>
      </c>
      <c r="AD1316" s="354">
        <v>18.48</v>
      </c>
      <c r="AE1316" s="354">
        <v>18.09</v>
      </c>
      <c r="AF1316" s="354">
        <v>3.24</v>
      </c>
      <c r="AG1316" s="354">
        <v>46.498792687133495</v>
      </c>
      <c r="AH1316" s="354">
        <v>7.8146069177459312</v>
      </c>
      <c r="AI1316" s="354">
        <v>0.3104518799586064</v>
      </c>
      <c r="AJ1316" s="354">
        <v>-3.3710683934899182</v>
      </c>
      <c r="AK1316" s="354">
        <v>506.74520000000001</v>
      </c>
      <c r="AL1316" s="354">
        <v>11</v>
      </c>
      <c r="AM1316" s="354">
        <v>1.79</v>
      </c>
      <c r="AN1316" s="354">
        <v>3.43</v>
      </c>
      <c r="AO1316" s="354">
        <v>5.0622319125977882</v>
      </c>
      <c r="AP1316" s="354">
        <v>16.187788397670907</v>
      </c>
      <c r="AQ1316" s="354">
        <v>758.20984646464649</v>
      </c>
      <c r="AR1316" s="354">
        <v>-69.825837023255815</v>
      </c>
      <c r="AS1316" s="354">
        <v>2.1480761391075291</v>
      </c>
      <c r="AT1316" s="354">
        <v>90.29</v>
      </c>
      <c r="AU1316" s="354">
        <v>4.55</v>
      </c>
      <c r="AV1316" s="354">
        <v>13.08</v>
      </c>
      <c r="AW1316" s="354">
        <v>12857</v>
      </c>
      <c r="AX1316" s="354">
        <v>14505.57</v>
      </c>
      <c r="AY1316" s="374">
        <v>0.13078276165347405</v>
      </c>
      <c r="AZ1316" s="374">
        <v>-0.66488685481820498</v>
      </c>
      <c r="BA1316" s="374">
        <v>6.000705965407695E-3</v>
      </c>
      <c r="BB1316" s="374">
        <v>-0.68832173240525896</v>
      </c>
      <c r="BC1316" s="374">
        <v>6.000705965407695E-3</v>
      </c>
      <c r="BD1316" s="354">
        <v>10.86</v>
      </c>
      <c r="BE1316" s="374">
        <v>1.3598712478036824E-2</v>
      </c>
      <c r="BF1316" s="374">
        <v>3.3132570167391275E-2</v>
      </c>
      <c r="BG1316" s="354">
        <v>5.75</v>
      </c>
      <c r="BH1316" s="354">
        <v>4.8600000000000003</v>
      </c>
      <c r="BI1316" s="354">
        <v>4</v>
      </c>
      <c r="BJ1316" s="354">
        <v>3.22</v>
      </c>
      <c r="BK1316" s="374">
        <v>-11.858585858585858</v>
      </c>
      <c r="BL1316" s="374">
        <v>-7.9174534664148907E-2</v>
      </c>
      <c r="BM1316" s="354">
        <v>2.83</v>
      </c>
      <c r="BN1316" s="354">
        <v>3.11</v>
      </c>
      <c r="BO1316" s="374">
        <v>0.5803234951845907</v>
      </c>
      <c r="BP1316" s="374">
        <v>4.9673321368840145E-2</v>
      </c>
      <c r="BQ1316" s="374">
        <v>-2.1428098102529356E-2</v>
      </c>
      <c r="BR1316" s="354">
        <v>1417</v>
      </c>
      <c r="BS1316" s="354">
        <v>3272</v>
      </c>
      <c r="BT1316" s="354">
        <v>4701</v>
      </c>
      <c r="BU1316" s="354">
        <v>21068</v>
      </c>
      <c r="BV1316" s="354">
        <v>1318</v>
      </c>
      <c r="BW1316" s="354">
        <v>-66.489999999999995</v>
      </c>
      <c r="BX1316" s="354">
        <v>16.13</v>
      </c>
      <c r="BY1316" s="354">
        <v>20.09</v>
      </c>
      <c r="BZ1316" s="354">
        <v>0.75615763546798032</v>
      </c>
      <c r="CA1316" s="354">
        <v>44.86</v>
      </c>
      <c r="CB1316" s="354">
        <v>0.61238966160687114</v>
      </c>
      <c r="CC1316" s="354">
        <v>5.3687729135216733</v>
      </c>
      <c r="CD1316" s="354">
        <v>0.84</v>
      </c>
      <c r="CE1316" s="354">
        <v>0.56999999999999995</v>
      </c>
      <c r="CF1316" s="354">
        <v>0.4</v>
      </c>
      <c r="CG1316" s="354">
        <v>0.14000000000000001</v>
      </c>
      <c r="CH1316" s="353">
        <v>909</v>
      </c>
      <c r="CI1316" s="355">
        <v>26510</v>
      </c>
    </row>
    <row r="1317" spans="1:87" ht="13.5" thickBot="1">
      <c r="A1317" s="353" t="s">
        <v>2849</v>
      </c>
      <c r="B1317" s="353" t="s">
        <v>2850</v>
      </c>
      <c r="C1317" s="353" t="s">
        <v>108</v>
      </c>
      <c r="D1317" s="353" t="s">
        <v>129</v>
      </c>
      <c r="E1317" s="353" t="s">
        <v>299</v>
      </c>
      <c r="F1317" s="353" t="s">
        <v>105</v>
      </c>
      <c r="G1317" s="353">
        <v>12</v>
      </c>
      <c r="H1317" s="353">
        <v>202112</v>
      </c>
      <c r="I1317" s="353">
        <v>20221102</v>
      </c>
      <c r="J1317" s="353">
        <v>20230307</v>
      </c>
      <c r="K1317" s="354">
        <v>10942.1</v>
      </c>
      <c r="L1317" s="354">
        <v>124.65</v>
      </c>
      <c r="M1317" s="354">
        <v>87.78</v>
      </c>
      <c r="N1317" s="354">
        <v>1.08</v>
      </c>
      <c r="O1317" s="354">
        <v>-1.21</v>
      </c>
      <c r="P1317" s="354">
        <v>-1.33</v>
      </c>
      <c r="Q1317" s="354">
        <v>-1.28</v>
      </c>
      <c r="R1317" s="354">
        <v>-143</v>
      </c>
      <c r="S1317" s="354">
        <v>-148</v>
      </c>
      <c r="T1317" s="354">
        <v>-68.39</v>
      </c>
      <c r="U1317" s="354">
        <v>-8.2100000000000009</v>
      </c>
      <c r="V1317" s="354">
        <v>-5.44</v>
      </c>
      <c r="W1317" s="354">
        <v>-8.2100000000000009</v>
      </c>
      <c r="X1317" s="354">
        <v>-3.62</v>
      </c>
      <c r="Y1317" s="374">
        <f t="shared" si="44"/>
        <v>0.50919117647058831</v>
      </c>
      <c r="Z1317" s="374">
        <f t="shared" si="45"/>
        <v>-0.55907429963459199</v>
      </c>
      <c r="AA1317" s="354"/>
      <c r="AB1317" s="354"/>
      <c r="AC1317" s="354"/>
      <c r="AD1317" s="354"/>
      <c r="AE1317" s="354"/>
      <c r="AF1317" s="354"/>
      <c r="AG1317" s="354">
        <v>9.9973410325466752</v>
      </c>
      <c r="AH1317" s="354">
        <v>-8.1734719496051493</v>
      </c>
      <c r="AI1317" s="354">
        <v>-2.9931072260008218</v>
      </c>
      <c r="AJ1317" s="354">
        <v>-3.279157346966723</v>
      </c>
      <c r="AK1317" s="354">
        <v>-41.281514717096229</v>
      </c>
      <c r="AL1317" s="354"/>
      <c r="AM1317" s="354">
        <v>25.4</v>
      </c>
      <c r="AN1317" s="354">
        <v>12.49</v>
      </c>
      <c r="AO1317" s="354">
        <v>12.974978146149692</v>
      </c>
      <c r="AP1317" s="354">
        <v>-18.297426475086041</v>
      </c>
      <c r="AQ1317" s="354">
        <v>-43.338000152508769</v>
      </c>
      <c r="AR1317" s="354">
        <v>-39.557504471960634</v>
      </c>
      <c r="AS1317" s="354">
        <v>23.650933491578034</v>
      </c>
      <c r="AT1317" s="354">
        <v>4.91</v>
      </c>
      <c r="AU1317" s="354">
        <v>37.93</v>
      </c>
      <c r="AV1317" s="354">
        <v>29.96</v>
      </c>
      <c r="AW1317" s="354">
        <v>701.89</v>
      </c>
      <c r="AX1317" s="354">
        <v>915.45</v>
      </c>
      <c r="AY1317" s="374">
        <v>0.29955248945100804</v>
      </c>
      <c r="AZ1317" s="374">
        <v>0.24425403516876967</v>
      </c>
      <c r="BA1317" s="374">
        <v>0.18514684585837785</v>
      </c>
      <c r="BB1317" s="374">
        <v>0.27566807313642755</v>
      </c>
      <c r="BC1317" s="374">
        <v>0.18514684585837785</v>
      </c>
      <c r="BD1317" s="354">
        <v>-97.37</v>
      </c>
      <c r="BE1317" s="374">
        <v>-0.2096091504378958</v>
      </c>
      <c r="BF1317" s="374">
        <v>-0.22693003403831696</v>
      </c>
      <c r="BG1317" s="354">
        <v>-36.82</v>
      </c>
      <c r="BH1317" s="354">
        <v>-30.28</v>
      </c>
      <c r="BI1317" s="354">
        <v>-23.18</v>
      </c>
      <c r="BJ1317" s="354">
        <v>-22.39</v>
      </c>
      <c r="BK1317" s="374">
        <v>9.5569620253164567E-2</v>
      </c>
      <c r="BL1317" s="374">
        <v>-2.8612620099149933E-2</v>
      </c>
      <c r="BM1317" s="354">
        <v>0</v>
      </c>
      <c r="BN1317" s="354">
        <v>0</v>
      </c>
      <c r="BO1317" s="374">
        <v>0</v>
      </c>
      <c r="BP1317" s="374">
        <v>-6.6149821540993442E-2</v>
      </c>
      <c r="BQ1317" s="374">
        <v>-2.6538987916532236E-2</v>
      </c>
      <c r="BR1317" s="354">
        <v>-418.95</v>
      </c>
      <c r="BS1317" s="354">
        <v>-380.93</v>
      </c>
      <c r="BT1317" s="354">
        <v>-380.76</v>
      </c>
      <c r="BU1317" s="354">
        <v>1096.8800000000001</v>
      </c>
      <c r="BV1317" s="354">
        <v>-418.78</v>
      </c>
      <c r="BW1317" s="354">
        <v>24.43</v>
      </c>
      <c r="BX1317" s="354">
        <v>-81.760000000000005</v>
      </c>
      <c r="BY1317" s="354">
        <v>-81.760000000000005</v>
      </c>
      <c r="BZ1317" s="354">
        <v>-11.179415942513369</v>
      </c>
      <c r="CA1317" s="354">
        <v>78.17</v>
      </c>
      <c r="CB1317" s="354">
        <v>0.86349186936358202</v>
      </c>
      <c r="CC1317" s="354">
        <v>-0.86825397847454522</v>
      </c>
      <c r="CD1317" s="354">
        <v>3.58</v>
      </c>
      <c r="CE1317" s="354">
        <v>4.3600000000000003</v>
      </c>
      <c r="CF1317" s="354">
        <v>5.34</v>
      </c>
      <c r="CG1317" s="354">
        <v>5</v>
      </c>
      <c r="CH1317" s="353" t="s">
        <v>100</v>
      </c>
      <c r="CI1317" s="353">
        <v>928.01</v>
      </c>
    </row>
    <row r="1318" spans="1:87" ht="13.5" thickBot="1">
      <c r="A1318" s="353" t="s">
        <v>2851</v>
      </c>
      <c r="B1318" s="353" t="s">
        <v>2852</v>
      </c>
      <c r="C1318" s="353" t="s">
        <v>108</v>
      </c>
      <c r="D1318" s="353" t="s">
        <v>123</v>
      </c>
      <c r="E1318" s="353" t="s">
        <v>136</v>
      </c>
      <c r="F1318" s="353" t="s">
        <v>105</v>
      </c>
      <c r="G1318" s="353">
        <v>12</v>
      </c>
      <c r="H1318" s="353">
        <v>202112</v>
      </c>
      <c r="I1318" s="353">
        <v>20221024</v>
      </c>
      <c r="J1318" s="353">
        <v>20230123</v>
      </c>
      <c r="K1318" s="354">
        <v>5684.74</v>
      </c>
      <c r="L1318" s="354">
        <v>75.099999999999994</v>
      </c>
      <c r="M1318" s="354">
        <v>75.7</v>
      </c>
      <c r="N1318" s="354">
        <v>0.78</v>
      </c>
      <c r="O1318" s="354">
        <v>1.89</v>
      </c>
      <c r="P1318" s="354">
        <v>2.06</v>
      </c>
      <c r="Q1318" s="354">
        <v>2.0499999999999998</v>
      </c>
      <c r="R1318" s="354">
        <v>0</v>
      </c>
      <c r="S1318" s="354">
        <v>6</v>
      </c>
      <c r="T1318" s="354">
        <v>9.8800000000000008</v>
      </c>
      <c r="U1318" s="354">
        <v>6.79</v>
      </c>
      <c r="V1318" s="354">
        <v>7.38</v>
      </c>
      <c r="W1318" s="354">
        <v>7.21</v>
      </c>
      <c r="X1318" s="354">
        <v>8.35</v>
      </c>
      <c r="Y1318" s="374">
        <f t="shared" si="44"/>
        <v>-2.3035230352303482E-2</v>
      </c>
      <c r="Z1318" s="374">
        <f t="shared" si="45"/>
        <v>0.15811373092926484</v>
      </c>
      <c r="AA1318" s="354">
        <v>7.89</v>
      </c>
      <c r="AB1318" s="354"/>
      <c r="AC1318" s="354">
        <v>11.06</v>
      </c>
      <c r="AD1318" s="354">
        <v>10.41</v>
      </c>
      <c r="AE1318" s="354">
        <v>8.99</v>
      </c>
      <c r="AF1318" s="354"/>
      <c r="AG1318" s="354">
        <v>20.30949924609158</v>
      </c>
      <c r="AH1318" s="354">
        <v>6.0761447504166339</v>
      </c>
      <c r="AI1318" s="354">
        <v>9.1719175726794155</v>
      </c>
      <c r="AJ1318" s="354">
        <v>8.9497923445229208</v>
      </c>
      <c r="AK1318" s="354">
        <v>8.1215295939733387</v>
      </c>
      <c r="AL1318" s="354">
        <v>8.61</v>
      </c>
      <c r="AM1318" s="354">
        <v>1.1499999999999999</v>
      </c>
      <c r="AN1318" s="354">
        <v>3.59</v>
      </c>
      <c r="AO1318" s="354">
        <v>3.618938822027717</v>
      </c>
      <c r="AP1318" s="354">
        <v>7.9752930876859107</v>
      </c>
      <c r="AQ1318" s="354">
        <v>8.0134644358946261</v>
      </c>
      <c r="AR1318" s="354">
        <v>8.212350906957429</v>
      </c>
      <c r="AS1318" s="354">
        <v>77.201756474353886</v>
      </c>
      <c r="AT1318" s="354">
        <v>65.040000000000006</v>
      </c>
      <c r="AU1318" s="354">
        <v>26.5</v>
      </c>
      <c r="AV1318" s="354">
        <v>17.84</v>
      </c>
      <c r="AW1318" s="354">
        <v>1439.06</v>
      </c>
      <c r="AX1318" s="354">
        <v>1634.75</v>
      </c>
      <c r="AY1318" s="374">
        <v>0.22751168741086247</v>
      </c>
      <c r="AZ1318" s="374">
        <v>2.9420966244445919</v>
      </c>
      <c r="BA1318" s="374">
        <v>0</v>
      </c>
      <c r="BB1318" s="374">
        <v>2.9476205181333408</v>
      </c>
      <c r="BC1318" s="374">
        <v>0</v>
      </c>
      <c r="BD1318" s="354">
        <v>10.050000000000001</v>
      </c>
      <c r="BE1318" s="374">
        <v>0</v>
      </c>
      <c r="BF1318" s="374">
        <v>1.0217188624541731E-2</v>
      </c>
      <c r="BG1318" s="354">
        <v>9.4700000000000006</v>
      </c>
      <c r="BH1318" s="354">
        <v>7.63</v>
      </c>
      <c r="BI1318" s="354">
        <v>1.1200000000000001</v>
      </c>
      <c r="BJ1318" s="354">
        <v>1.18</v>
      </c>
      <c r="BK1318" s="374">
        <v>-2.4217970385837808E-2</v>
      </c>
      <c r="BL1318" s="374">
        <v>-1.0937011566114411E-2</v>
      </c>
      <c r="BM1318" s="354">
        <v>2.66</v>
      </c>
      <c r="BN1318" s="354">
        <v>2.36</v>
      </c>
      <c r="BO1318" s="374">
        <v>0.32586452122692333</v>
      </c>
      <c r="BP1318" s="374">
        <v>8.156993892356873E-2</v>
      </c>
      <c r="BQ1318" s="374">
        <v>0.12014756805642264</v>
      </c>
      <c r="BR1318" s="354">
        <v>622.73</v>
      </c>
      <c r="BS1318" s="354">
        <v>694.23</v>
      </c>
      <c r="BT1318" s="354">
        <v>608.79</v>
      </c>
      <c r="BU1318" s="354">
        <v>381.2</v>
      </c>
      <c r="BV1318" s="354">
        <v>475.54</v>
      </c>
      <c r="BW1318" s="354">
        <v>294.20999999999998</v>
      </c>
      <c r="BX1318" s="354">
        <v>29.04</v>
      </c>
      <c r="BY1318" s="354">
        <v>31.68</v>
      </c>
      <c r="BZ1318" s="354">
        <v>0</v>
      </c>
      <c r="CA1318" s="354">
        <v>4.16</v>
      </c>
      <c r="CB1318" s="354">
        <v>0.89107265343206998</v>
      </c>
      <c r="CC1318" s="354">
        <v>-0.10755040034674232</v>
      </c>
      <c r="CD1318" s="354">
        <v>0.04</v>
      </c>
      <c r="CE1318" s="354">
        <v>0.83</v>
      </c>
      <c r="CF1318" s="354">
        <v>0.86</v>
      </c>
      <c r="CG1318" s="354">
        <v>0.2</v>
      </c>
      <c r="CH1318" s="353" t="s">
        <v>100</v>
      </c>
      <c r="CI1318" s="355">
        <v>4802.9399999999996</v>
      </c>
    </row>
    <row r="1319" spans="1:87" ht="13.5" thickBot="1">
      <c r="A1319" s="353" t="s">
        <v>2853</v>
      </c>
      <c r="B1319" s="353" t="s">
        <v>2854</v>
      </c>
      <c r="C1319" s="353" t="s">
        <v>96</v>
      </c>
      <c r="D1319" s="353" t="s">
        <v>112</v>
      </c>
      <c r="E1319" s="353" t="s">
        <v>627</v>
      </c>
      <c r="F1319" s="353" t="s">
        <v>105</v>
      </c>
      <c r="G1319" s="353">
        <v>12</v>
      </c>
      <c r="H1319" s="353">
        <v>202112</v>
      </c>
      <c r="I1319" s="353">
        <v>20221024</v>
      </c>
      <c r="J1319" s="353">
        <v>20230206</v>
      </c>
      <c r="K1319" s="354">
        <v>3949.25</v>
      </c>
      <c r="L1319" s="354">
        <v>92.71</v>
      </c>
      <c r="M1319" s="354">
        <v>42.6</v>
      </c>
      <c r="N1319" s="354">
        <v>1.18</v>
      </c>
      <c r="O1319" s="354">
        <v>1.66</v>
      </c>
      <c r="P1319" s="354">
        <v>1.1100000000000001</v>
      </c>
      <c r="Q1319" s="354"/>
      <c r="R1319" s="354">
        <v>24</v>
      </c>
      <c r="S1319" s="354">
        <v>-1</v>
      </c>
      <c r="T1319" s="354">
        <v>32.22</v>
      </c>
      <c r="U1319" s="354">
        <v>8.01</v>
      </c>
      <c r="V1319" s="354">
        <v>5.47</v>
      </c>
      <c r="W1319" s="354">
        <v>7.52</v>
      </c>
      <c r="X1319" s="354">
        <v>5.84</v>
      </c>
      <c r="Y1319" s="374">
        <f t="shared" si="44"/>
        <v>0.3747714808043876</v>
      </c>
      <c r="Z1319" s="374">
        <f t="shared" si="45"/>
        <v>-0.22340425531914887</v>
      </c>
      <c r="AA1319" s="354">
        <v>33.6</v>
      </c>
      <c r="AB1319" s="354"/>
      <c r="AC1319" s="354">
        <v>11.57</v>
      </c>
      <c r="AD1319" s="354">
        <v>12.33</v>
      </c>
      <c r="AE1319" s="354">
        <v>15.88</v>
      </c>
      <c r="AF1319" s="354"/>
      <c r="AG1319" s="354">
        <v>48.093336136220309</v>
      </c>
      <c r="AH1319" s="354">
        <v>8.0860252726975457</v>
      </c>
      <c r="AI1319" s="354">
        <v>6.8342092355125779</v>
      </c>
      <c r="AJ1319" s="354">
        <v>5.5723495200056057</v>
      </c>
      <c r="AK1319" s="354">
        <v>13.346094164932175</v>
      </c>
      <c r="AL1319" s="354">
        <v>13.04</v>
      </c>
      <c r="AM1319" s="354">
        <v>2.99</v>
      </c>
      <c r="AN1319" s="354">
        <v>1.92</v>
      </c>
      <c r="AO1319" s="354">
        <v>2.0966409894027258</v>
      </c>
      <c r="AP1319" s="354">
        <v>8.18239937907388</v>
      </c>
      <c r="AQ1319" s="354">
        <v>14.754371191381884</v>
      </c>
      <c r="AR1319" s="354">
        <v>18.095501636843011</v>
      </c>
      <c r="AS1319" s="354">
        <v>7.2235535935346737</v>
      </c>
      <c r="AT1319" s="354">
        <v>30.99</v>
      </c>
      <c r="AU1319" s="354">
        <v>14.63</v>
      </c>
      <c r="AV1319" s="354">
        <v>24.08</v>
      </c>
      <c r="AW1319" s="354">
        <v>1573.22</v>
      </c>
      <c r="AX1319" s="354"/>
      <c r="AY1319" s="374">
        <v>0.24076123175689801</v>
      </c>
      <c r="AZ1319" s="374">
        <v>0.42485026737967913</v>
      </c>
      <c r="BA1319" s="374">
        <v>0.45739668651902221</v>
      </c>
      <c r="BB1319" s="374">
        <v>0.43853341257548833</v>
      </c>
      <c r="BC1319" s="374">
        <v>0.45739668651902221</v>
      </c>
      <c r="BD1319" s="354">
        <v>27.49</v>
      </c>
      <c r="BE1319" s="374">
        <v>0.22120929042876764</v>
      </c>
      <c r="BF1319" s="374">
        <v>0.1592597959723516</v>
      </c>
      <c r="BG1319" s="354">
        <v>19.690000000000001</v>
      </c>
      <c r="BH1319" s="354">
        <v>17.23</v>
      </c>
      <c r="BI1319" s="354">
        <v>15.82</v>
      </c>
      <c r="BJ1319" s="354">
        <v>14.03</v>
      </c>
      <c r="BK1319" s="374">
        <v>-0.18463873024986929</v>
      </c>
      <c r="BL1319" s="374">
        <v>-2.6237724742838826E-2</v>
      </c>
      <c r="BM1319" s="354">
        <v>1.1200000000000001</v>
      </c>
      <c r="BN1319" s="354">
        <v>1.17</v>
      </c>
      <c r="BO1319" s="374">
        <v>0.12614355825030979</v>
      </c>
      <c r="BP1319" s="374">
        <v>8.8652837108842739E-2</v>
      </c>
      <c r="BQ1319" s="374">
        <v>6.1093624821901178E-2</v>
      </c>
      <c r="BR1319" s="354">
        <v>362.21</v>
      </c>
      <c r="BS1319" s="354">
        <v>404.69</v>
      </c>
      <c r="BT1319" s="354">
        <v>308.92</v>
      </c>
      <c r="BU1319" s="354" t="s">
        <v>100</v>
      </c>
      <c r="BV1319" s="354">
        <v>266.45</v>
      </c>
      <c r="BW1319" s="354">
        <v>42.49</v>
      </c>
      <c r="BX1319" s="354">
        <v>16.809999999999999</v>
      </c>
      <c r="BY1319" s="354">
        <v>16.809999999999999</v>
      </c>
      <c r="BZ1319" s="354">
        <v>44.33825578155475</v>
      </c>
      <c r="CA1319" s="354">
        <v>33.049999999999997</v>
      </c>
      <c r="CB1319" s="354">
        <v>0.46588770006924207</v>
      </c>
      <c r="CC1319" s="354">
        <v>0.78099465692694636</v>
      </c>
      <c r="CD1319" s="354">
        <v>0.49</v>
      </c>
      <c r="CE1319" s="354">
        <v>3.56</v>
      </c>
      <c r="CF1319" s="354">
        <v>2.27</v>
      </c>
      <c r="CG1319" s="354">
        <v>1.32</v>
      </c>
      <c r="CH1319" s="353" t="s">
        <v>100</v>
      </c>
      <c r="CI1319" s="355">
        <v>1184</v>
      </c>
    </row>
    <row r="1320" spans="1:87" ht="13.5" thickBot="1">
      <c r="A1320" s="353" t="s">
        <v>2855</v>
      </c>
      <c r="B1320" s="353" t="s">
        <v>2856</v>
      </c>
      <c r="C1320" s="353" t="s">
        <v>96</v>
      </c>
      <c r="D1320" s="353" t="s">
        <v>116</v>
      </c>
      <c r="E1320" s="353" t="s">
        <v>524</v>
      </c>
      <c r="F1320" s="353" t="s">
        <v>105</v>
      </c>
      <c r="G1320" s="353">
        <v>6</v>
      </c>
      <c r="H1320" s="353">
        <v>202206</v>
      </c>
      <c r="I1320" s="353">
        <v>20220823</v>
      </c>
      <c r="J1320" s="353"/>
      <c r="K1320" s="354">
        <v>9554.2199999999993</v>
      </c>
      <c r="L1320" s="354">
        <v>15.03</v>
      </c>
      <c r="M1320" s="354">
        <v>635.67999999999995</v>
      </c>
      <c r="N1320" s="354">
        <v>2.48</v>
      </c>
      <c r="O1320" s="354"/>
      <c r="P1320" s="354"/>
      <c r="Q1320" s="354"/>
      <c r="R1320" s="354"/>
      <c r="S1320" s="354"/>
      <c r="T1320" s="354"/>
      <c r="U1320" s="354"/>
      <c r="V1320" s="354">
        <v>3.5</v>
      </c>
      <c r="W1320" s="354">
        <v>3.7</v>
      </c>
      <c r="X1320" s="354"/>
      <c r="Y1320" s="374">
        <f t="shared" si="44"/>
        <v>5.7142857142857162E-2</v>
      </c>
      <c r="Z1320" s="374">
        <f t="shared" si="45"/>
        <v>-1</v>
      </c>
      <c r="AA1320" s="354"/>
      <c r="AB1320" s="354">
        <v>16.260000000000002</v>
      </c>
      <c r="AC1320" s="354"/>
      <c r="AD1320" s="354">
        <v>4.0599999999999996</v>
      </c>
      <c r="AE1320" s="354"/>
      <c r="AF1320" s="354">
        <v>0.25</v>
      </c>
      <c r="AG1320" s="354">
        <v>274.68330179004073</v>
      </c>
      <c r="AH1320" s="354">
        <v>-42.720210586112159</v>
      </c>
      <c r="AI1320" s="354">
        <v>44.233902651170901</v>
      </c>
      <c r="AJ1320" s="354">
        <v>0</v>
      </c>
      <c r="AK1320" s="354">
        <v>5.0355583986461543</v>
      </c>
      <c r="AL1320" s="354">
        <v>3.31</v>
      </c>
      <c r="AM1320" s="354">
        <v>0.75</v>
      </c>
      <c r="AN1320" s="354"/>
      <c r="AO1320" s="354">
        <v>0.50072767736870383</v>
      </c>
      <c r="AP1320" s="354">
        <v>-2.4769842231107626</v>
      </c>
      <c r="AQ1320" s="354">
        <v>3.10941435129403</v>
      </c>
      <c r="AR1320" s="354">
        <v>0</v>
      </c>
      <c r="AS1320" s="354">
        <v>68.387382477098456</v>
      </c>
      <c r="AT1320" s="354">
        <v>20</v>
      </c>
      <c r="AU1320" s="354"/>
      <c r="AV1320" s="354">
        <v>26.98</v>
      </c>
      <c r="AW1320" s="354">
        <v>18145.650000000001</v>
      </c>
      <c r="AX1320" s="354"/>
      <c r="AY1320" s="374">
        <v>6.0635509305709497E-2</v>
      </c>
      <c r="AZ1320" s="374">
        <v>1.0991340043244904</v>
      </c>
      <c r="BA1320" s="374">
        <v>1.2749452154857559</v>
      </c>
      <c r="BB1320" s="374">
        <v>1.0988131570023736</v>
      </c>
      <c r="BC1320" s="374">
        <v>1.2749452154857559</v>
      </c>
      <c r="BD1320" s="354"/>
      <c r="BE1320" s="374">
        <v>0.1870162150634738</v>
      </c>
      <c r="BF1320" s="374">
        <v>-6.4698693951585992E-2</v>
      </c>
      <c r="BG1320" s="354"/>
      <c r="BH1320" s="354"/>
      <c r="BI1320" s="354"/>
      <c r="BJ1320" s="354"/>
      <c r="BK1320" s="374">
        <v>1.1175371806731658</v>
      </c>
      <c r="BL1320" s="374">
        <v>0.17996372745200892</v>
      </c>
      <c r="BM1320" s="354">
        <v>4.57</v>
      </c>
      <c r="BN1320" s="354">
        <v>1.1599999999999999</v>
      </c>
      <c r="BO1320" s="374">
        <v>-0.30685391809050538</v>
      </c>
      <c r="BP1320" s="374">
        <v>-0.19179200092174709</v>
      </c>
      <c r="BQ1320" s="374">
        <v>0</v>
      </c>
      <c r="BR1320" s="354">
        <v>4108.3500000000004</v>
      </c>
      <c r="BS1320" s="354">
        <v>5034.3599999999997</v>
      </c>
      <c r="BT1320" s="354">
        <v>2882.79</v>
      </c>
      <c r="BU1320" s="354">
        <v>6367.2</v>
      </c>
      <c r="BV1320" s="354">
        <v>2563.3000000000002</v>
      </c>
      <c r="BW1320" s="354">
        <v>335.28</v>
      </c>
      <c r="BX1320" s="354"/>
      <c r="BY1320" s="354"/>
      <c r="BZ1320" s="354">
        <v>-16.941568515914078</v>
      </c>
      <c r="CA1320" s="354">
        <v>33.369999999999997</v>
      </c>
      <c r="CB1320" s="354">
        <v>0.53951156959394397</v>
      </c>
      <c r="CC1320" s="354">
        <v>-2.2102710646469479</v>
      </c>
      <c r="CD1320" s="354">
        <v>0.5</v>
      </c>
      <c r="CE1320" s="354">
        <v>1.44</v>
      </c>
      <c r="CF1320" s="354">
        <v>0.99</v>
      </c>
      <c r="CG1320" s="354">
        <v>0.48</v>
      </c>
      <c r="CH1320" s="353" t="s">
        <v>100</v>
      </c>
      <c r="CI1320" s="355">
        <v>12712.36</v>
      </c>
    </row>
    <row r="1321" spans="1:87" ht="13.5" thickBot="1">
      <c r="A1321" s="353" t="s">
        <v>2857</v>
      </c>
      <c r="B1321" s="353" t="s">
        <v>2858</v>
      </c>
      <c r="C1321" s="353" t="s">
        <v>108</v>
      </c>
      <c r="D1321" s="353" t="s">
        <v>97</v>
      </c>
      <c r="E1321" s="353" t="s">
        <v>185</v>
      </c>
      <c r="F1321" s="353" t="s">
        <v>105</v>
      </c>
      <c r="G1321" s="353">
        <v>12</v>
      </c>
      <c r="H1321" s="353">
        <v>202112</v>
      </c>
      <c r="I1321" s="353">
        <v>20221027</v>
      </c>
      <c r="J1321" s="353">
        <v>20230209</v>
      </c>
      <c r="K1321" s="354">
        <v>12812.18</v>
      </c>
      <c r="L1321" s="354">
        <v>50.86</v>
      </c>
      <c r="M1321" s="354">
        <v>251.91</v>
      </c>
      <c r="N1321" s="354">
        <v>1.45</v>
      </c>
      <c r="O1321" s="354">
        <v>1.17</v>
      </c>
      <c r="P1321" s="354">
        <v>1.1599999999999999</v>
      </c>
      <c r="Q1321" s="354">
        <v>1.19</v>
      </c>
      <c r="R1321" s="354">
        <v>-1.71</v>
      </c>
      <c r="S1321" s="354">
        <v>-5.98</v>
      </c>
      <c r="T1321" s="354">
        <v>-0.91</v>
      </c>
      <c r="U1321" s="354">
        <v>4.38</v>
      </c>
      <c r="V1321" s="354">
        <v>4.9800000000000004</v>
      </c>
      <c r="W1321" s="354">
        <v>4.6500000000000004</v>
      </c>
      <c r="X1321" s="354">
        <v>4.92</v>
      </c>
      <c r="Y1321" s="374">
        <f t="shared" si="44"/>
        <v>-6.6265060240963902E-2</v>
      </c>
      <c r="Z1321" s="374">
        <f t="shared" si="45"/>
        <v>5.8064516129032073E-2</v>
      </c>
      <c r="AA1321" s="354">
        <v>22</v>
      </c>
      <c r="AB1321" s="354"/>
      <c r="AC1321" s="354">
        <v>10.64</v>
      </c>
      <c r="AD1321" s="354">
        <v>10.93</v>
      </c>
      <c r="AE1321" s="354">
        <v>10.34</v>
      </c>
      <c r="AF1321" s="354"/>
      <c r="AG1321" s="354">
        <v>20.633714060653801</v>
      </c>
      <c r="AH1321" s="354">
        <v>2.7317841669948799</v>
      </c>
      <c r="AI1321" s="354">
        <v>4.9180779834580539</v>
      </c>
      <c r="AJ1321" s="354">
        <v>4.1228830248129187</v>
      </c>
      <c r="AK1321" s="354">
        <v>10.304838632177466</v>
      </c>
      <c r="AL1321" s="354">
        <v>6.77</v>
      </c>
      <c r="AM1321" s="354">
        <v>2.2200000000000002</v>
      </c>
      <c r="AN1321" s="354">
        <v>2.4500000000000002</v>
      </c>
      <c r="AO1321" s="354">
        <v>3.8080039702991089</v>
      </c>
      <c r="AP1321" s="354">
        <v>11.037817859909262</v>
      </c>
      <c r="AQ1321" s="354">
        <v>15.976417073756709</v>
      </c>
      <c r="AR1321" s="354">
        <v>19.057844860527322</v>
      </c>
      <c r="AS1321" s="354">
        <v>1.5829066561638441</v>
      </c>
      <c r="AT1321" s="354">
        <v>22.96</v>
      </c>
      <c r="AU1321" s="354">
        <v>22.52</v>
      </c>
      <c r="AV1321" s="354">
        <v>8.2100000000000009</v>
      </c>
      <c r="AW1321" s="354">
        <v>5051</v>
      </c>
      <c r="AX1321" s="354">
        <v>5273.34</v>
      </c>
      <c r="AY1321" s="374">
        <v>8.2071166905889156E-2</v>
      </c>
      <c r="AZ1321" s="374">
        <v>0.27959053103007037</v>
      </c>
      <c r="BA1321" s="374">
        <v>0.26019476567255023</v>
      </c>
      <c r="BB1321" s="374">
        <v>0.28278688524590162</v>
      </c>
      <c r="BC1321" s="374">
        <v>0.26019476567255023</v>
      </c>
      <c r="BD1321" s="354">
        <v>19.05</v>
      </c>
      <c r="BE1321" s="374">
        <v>8.1227714465496745E-2</v>
      </c>
      <c r="BF1321" s="374">
        <v>5.6407211925538575E-2</v>
      </c>
      <c r="BG1321" s="354">
        <v>8.91</v>
      </c>
      <c r="BH1321" s="354">
        <v>8.34</v>
      </c>
      <c r="BI1321" s="354">
        <v>6.61</v>
      </c>
      <c r="BJ1321" s="354">
        <v>6.41</v>
      </c>
      <c r="BK1321" s="374">
        <v>-0.1616881556819092</v>
      </c>
      <c r="BL1321" s="374">
        <v>-3.8538624520414594E-2</v>
      </c>
      <c r="BM1321" s="354">
        <v>1.57</v>
      </c>
      <c r="BN1321" s="354">
        <v>0.85</v>
      </c>
      <c r="BO1321" s="374">
        <v>0.29284890426758942</v>
      </c>
      <c r="BP1321" s="374">
        <v>5.3902607872827149E-2</v>
      </c>
      <c r="BQ1321" s="374">
        <v>8.1351283046821599E-2</v>
      </c>
      <c r="BR1321" s="354">
        <v>1242.7</v>
      </c>
      <c r="BS1321" s="354">
        <v>1923.3</v>
      </c>
      <c r="BT1321" s="354">
        <v>1911</v>
      </c>
      <c r="BU1321" s="354">
        <v>5901.5</v>
      </c>
      <c r="BV1321" s="354">
        <v>800</v>
      </c>
      <c r="BW1321" s="354">
        <v>27.96</v>
      </c>
      <c r="BX1321" s="354">
        <v>13.24</v>
      </c>
      <c r="BY1321" s="354">
        <v>22.14</v>
      </c>
      <c r="BZ1321" s="354">
        <v>4.6103174603174599</v>
      </c>
      <c r="CA1321" s="354">
        <v>55.41</v>
      </c>
      <c r="CB1321" s="354">
        <v>0.64932790322776146</v>
      </c>
      <c r="CC1321" s="354">
        <v>3.9183910589797497</v>
      </c>
      <c r="CD1321" s="354">
        <v>1.24</v>
      </c>
      <c r="CE1321" s="354">
        <v>1.1299999999999999</v>
      </c>
      <c r="CF1321" s="354">
        <v>1.1000000000000001</v>
      </c>
      <c r="CG1321" s="354">
        <v>0.2</v>
      </c>
      <c r="CH1321" s="353" t="s">
        <v>100</v>
      </c>
      <c r="CI1321" s="355">
        <v>6223.2</v>
      </c>
    </row>
    <row r="1322" spans="1:87" ht="13.5" thickBot="1">
      <c r="A1322" s="353" t="s">
        <v>2859</v>
      </c>
      <c r="B1322" s="353" t="s">
        <v>2860</v>
      </c>
      <c r="C1322" s="353" t="s">
        <v>108</v>
      </c>
      <c r="D1322" s="353" t="s">
        <v>197</v>
      </c>
      <c r="E1322" s="353" t="s">
        <v>590</v>
      </c>
      <c r="F1322" s="353" t="s">
        <v>105</v>
      </c>
      <c r="G1322" s="353">
        <v>12</v>
      </c>
      <c r="H1322" s="353">
        <v>202112</v>
      </c>
      <c r="I1322" s="353">
        <v>20221108</v>
      </c>
      <c r="J1322" s="353">
        <v>20230222</v>
      </c>
      <c r="K1322" s="354">
        <v>3049.53</v>
      </c>
      <c r="L1322" s="354">
        <v>14.76</v>
      </c>
      <c r="M1322" s="354">
        <v>206.61</v>
      </c>
      <c r="N1322" s="354">
        <v>0.83</v>
      </c>
      <c r="O1322" s="354">
        <v>-0.05</v>
      </c>
      <c r="P1322" s="354">
        <v>0.22</v>
      </c>
      <c r="Q1322" s="354">
        <v>0.25</v>
      </c>
      <c r="R1322" s="354">
        <v>-40</v>
      </c>
      <c r="S1322" s="354">
        <v>36</v>
      </c>
      <c r="T1322" s="354">
        <v>2.38</v>
      </c>
      <c r="U1322" s="354">
        <v>0.97</v>
      </c>
      <c r="V1322" s="354">
        <v>1.75</v>
      </c>
      <c r="W1322" s="354">
        <v>0.69</v>
      </c>
      <c r="X1322" s="354">
        <v>1.28</v>
      </c>
      <c r="Y1322" s="374">
        <f t="shared" si="44"/>
        <v>-0.60571428571428576</v>
      </c>
      <c r="Z1322" s="374">
        <f t="shared" si="45"/>
        <v>0.85507246376811619</v>
      </c>
      <c r="AA1322" s="354">
        <v>59.92</v>
      </c>
      <c r="AB1322" s="354">
        <v>3</v>
      </c>
      <c r="AC1322" s="354">
        <v>15.22</v>
      </c>
      <c r="AD1322" s="354">
        <v>21.5</v>
      </c>
      <c r="AE1322" s="354">
        <v>11.53</v>
      </c>
      <c r="AF1322" s="354">
        <v>7.17</v>
      </c>
      <c r="AG1322" s="354">
        <v>6.0080631590081879</v>
      </c>
      <c r="AH1322" s="354">
        <v>1.4624464499502363</v>
      </c>
      <c r="AI1322" s="354">
        <v>0.81780241654365982</v>
      </c>
      <c r="AJ1322" s="354">
        <v>0.31071770288917844</v>
      </c>
      <c r="AK1322" s="354">
        <v>18.280699222171918</v>
      </c>
      <c r="AL1322" s="354">
        <v>4.96</v>
      </c>
      <c r="AM1322" s="354">
        <v>0.76</v>
      </c>
      <c r="AN1322" s="354">
        <v>2.44</v>
      </c>
      <c r="AO1322" s="354">
        <v>2.2291393873917138</v>
      </c>
      <c r="AP1322" s="354">
        <v>7.8553532752766531</v>
      </c>
      <c r="AQ1322" s="354">
        <v>16.376584317621951</v>
      </c>
      <c r="AR1322" s="354">
        <v>43.102823254518448</v>
      </c>
      <c r="AS1322" s="354">
        <v>3.8575556656072858</v>
      </c>
      <c r="AT1322" s="354">
        <v>19.34</v>
      </c>
      <c r="AU1322" s="354">
        <v>37.450000000000003</v>
      </c>
      <c r="AV1322" s="354">
        <v>72.81</v>
      </c>
      <c r="AW1322" s="354">
        <v>1474.2</v>
      </c>
      <c r="AX1322" s="354">
        <v>1231</v>
      </c>
      <c r="AY1322" s="374">
        <v>0.72807174866866176</v>
      </c>
      <c r="AZ1322" s="374">
        <v>1.7572475167423256</v>
      </c>
      <c r="BA1322" s="374">
        <v>1.1921386393571207</v>
      </c>
      <c r="BB1322" s="374">
        <v>0.93181818181818177</v>
      </c>
      <c r="BC1322" s="374">
        <v>1.1921386393571207</v>
      </c>
      <c r="BD1322" s="354">
        <v>5.35</v>
      </c>
      <c r="BE1322" s="374">
        <v>5.5154641455025792E-2</v>
      </c>
      <c r="BF1322" s="374">
        <v>6.0890548596288722E-2</v>
      </c>
      <c r="BG1322" s="354">
        <v>4.93</v>
      </c>
      <c r="BH1322" s="354">
        <v>6.07</v>
      </c>
      <c r="BI1322" s="354">
        <v>4.2300000000000004</v>
      </c>
      <c r="BJ1322" s="354">
        <v>4.88</v>
      </c>
      <c r="BK1322" s="374">
        <v>-0.68290718388608318</v>
      </c>
      <c r="BL1322" s="374">
        <v>-9.2955604905667927E-2</v>
      </c>
      <c r="BM1322" s="354">
        <v>1.9</v>
      </c>
      <c r="BN1322" s="354">
        <v>0.43</v>
      </c>
      <c r="BO1322" s="374">
        <v>0.19146000184111209</v>
      </c>
      <c r="BP1322" s="374">
        <v>9.7822505013393721E-2</v>
      </c>
      <c r="BQ1322" s="374">
        <v>2.0783792835396553E-2</v>
      </c>
      <c r="BR1322" s="354">
        <v>433.86</v>
      </c>
      <c r="BS1322" s="354">
        <v>662.76</v>
      </c>
      <c r="BT1322" s="354">
        <v>630.66</v>
      </c>
      <c r="BU1322" s="354">
        <v>295.49</v>
      </c>
      <c r="BV1322" s="354">
        <v>368.08</v>
      </c>
      <c r="BW1322" s="354">
        <v>142.9</v>
      </c>
      <c r="BX1322" s="354">
        <v>18.22</v>
      </c>
      <c r="BY1322" s="354">
        <v>17.399999999999999</v>
      </c>
      <c r="BZ1322" s="354">
        <v>37.954202898550726</v>
      </c>
      <c r="CA1322" s="354">
        <v>7.62</v>
      </c>
      <c r="CB1322" s="354">
        <v>0.20032598916812705</v>
      </c>
      <c r="CC1322" s="354">
        <v>-0.91334645624880162</v>
      </c>
      <c r="CD1322" s="354">
        <v>0.08</v>
      </c>
      <c r="CE1322" s="354">
        <v>5.79</v>
      </c>
      <c r="CF1322" s="354">
        <v>4.2699999999999996</v>
      </c>
      <c r="CG1322" s="354">
        <v>3.84</v>
      </c>
      <c r="CH1322" s="353" t="s">
        <v>100</v>
      </c>
      <c r="CI1322" s="355">
        <v>4052.52</v>
      </c>
    </row>
    <row r="1323" spans="1:87" ht="13.5" thickBot="1">
      <c r="A1323" s="353" t="s">
        <v>2861</v>
      </c>
      <c r="B1323" s="353" t="s">
        <v>2862</v>
      </c>
      <c r="C1323" s="353" t="s">
        <v>96</v>
      </c>
      <c r="D1323" s="353" t="s">
        <v>97</v>
      </c>
      <c r="E1323" s="353" t="s">
        <v>846</v>
      </c>
      <c r="F1323" s="353" t="s">
        <v>105</v>
      </c>
      <c r="G1323" s="353">
        <v>12</v>
      </c>
      <c r="H1323" s="353">
        <v>202112</v>
      </c>
      <c r="I1323" s="353">
        <v>20221025</v>
      </c>
      <c r="J1323" s="353">
        <v>20230207</v>
      </c>
      <c r="K1323" s="354">
        <v>6378.5</v>
      </c>
      <c r="L1323" s="354">
        <v>41.7</v>
      </c>
      <c r="M1323" s="354">
        <v>152.96</v>
      </c>
      <c r="N1323" s="354">
        <v>1.28</v>
      </c>
      <c r="O1323" s="354">
        <v>0.86</v>
      </c>
      <c r="P1323" s="354">
        <v>0.88</v>
      </c>
      <c r="Q1323" s="354">
        <v>0.87</v>
      </c>
      <c r="R1323" s="354">
        <v>-1</v>
      </c>
      <c r="S1323" s="354">
        <v>0</v>
      </c>
      <c r="T1323" s="354">
        <v>2.2200000000000002</v>
      </c>
      <c r="U1323" s="354">
        <v>3.33</v>
      </c>
      <c r="V1323" s="354">
        <v>3.5</v>
      </c>
      <c r="W1323" s="354">
        <v>3.33</v>
      </c>
      <c r="X1323" s="354">
        <v>3.74</v>
      </c>
      <c r="Y1323" s="374">
        <f t="shared" si="44"/>
        <v>-4.8571428571428599E-2</v>
      </c>
      <c r="Z1323" s="374">
        <f t="shared" si="45"/>
        <v>0.12312312312312312</v>
      </c>
      <c r="AA1323" s="354">
        <v>-2.06</v>
      </c>
      <c r="AB1323" s="354">
        <v>11.04</v>
      </c>
      <c r="AC1323" s="354">
        <v>12.52</v>
      </c>
      <c r="AD1323" s="354">
        <v>12.53</v>
      </c>
      <c r="AE1323" s="354">
        <v>11.14</v>
      </c>
      <c r="AF1323" s="354">
        <v>1.1299999999999999</v>
      </c>
      <c r="AG1323" s="354">
        <v>25.565357276952756</v>
      </c>
      <c r="AH1323" s="354">
        <v>2.0036187319548922</v>
      </c>
      <c r="AI1323" s="354">
        <v>2.5677978171083806</v>
      </c>
      <c r="AJ1323" s="354">
        <v>1.568166811243316</v>
      </c>
      <c r="AK1323" s="354">
        <v>15.947517256679561</v>
      </c>
      <c r="AL1323" s="354">
        <v>7.89</v>
      </c>
      <c r="AM1323" s="354">
        <v>2.08</v>
      </c>
      <c r="AN1323" s="354">
        <v>1.62</v>
      </c>
      <c r="AO1323" s="354">
        <v>2.3959842580098214</v>
      </c>
      <c r="AP1323" s="354">
        <v>11.312484144053888</v>
      </c>
      <c r="AQ1323" s="354">
        <v>23.854757246796989</v>
      </c>
      <c r="AR1323" s="354">
        <v>39.061018985225459</v>
      </c>
      <c r="AS1323" s="354">
        <v>7.1462899905485715</v>
      </c>
      <c r="AT1323" s="354">
        <v>20.07</v>
      </c>
      <c r="AU1323" s="354">
        <v>2.38</v>
      </c>
      <c r="AV1323" s="354">
        <v>25.45</v>
      </c>
      <c r="AW1323" s="354">
        <v>3820.81</v>
      </c>
      <c r="AX1323" s="354">
        <v>4015.7</v>
      </c>
      <c r="AY1323" s="374">
        <v>0.25454215915665268</v>
      </c>
      <c r="AZ1323" s="374">
        <v>1.2130918033186029</v>
      </c>
      <c r="BA1323" s="374">
        <v>0.87495003508647262</v>
      </c>
      <c r="BB1323" s="374">
        <v>1.2071300292066249</v>
      </c>
      <c r="BC1323" s="374">
        <v>0.87495003508647262</v>
      </c>
      <c r="BD1323" s="354">
        <v>17.07</v>
      </c>
      <c r="BE1323" s="374">
        <v>8.5499757770370416E-2</v>
      </c>
      <c r="BF1323" s="374">
        <v>4.0674511391233951E-2</v>
      </c>
      <c r="BG1323" s="354">
        <v>7.16</v>
      </c>
      <c r="BH1323" s="354">
        <v>8.67</v>
      </c>
      <c r="BI1323" s="354">
        <v>6.06</v>
      </c>
      <c r="BJ1323" s="354">
        <v>7.32</v>
      </c>
      <c r="BK1323" s="374">
        <v>-0.38929506022820665</v>
      </c>
      <c r="BL1323" s="374">
        <v>-3.9100998864828498E-2</v>
      </c>
      <c r="BM1323" s="354">
        <v>1.06</v>
      </c>
      <c r="BN1323" s="354">
        <v>0.09</v>
      </c>
      <c r="BO1323" s="374">
        <v>0.16470199381597186</v>
      </c>
      <c r="BP1323" s="374">
        <v>4.8928418362756826E-2</v>
      </c>
      <c r="BQ1323" s="374">
        <v>3.8294671825233606E-2</v>
      </c>
      <c r="BR1323" s="354">
        <v>593.21</v>
      </c>
      <c r="BS1323" s="354">
        <v>859.15</v>
      </c>
      <c r="BT1323" s="354">
        <v>832.79</v>
      </c>
      <c r="BU1323" s="354">
        <v>4241.51</v>
      </c>
      <c r="BV1323" s="354">
        <v>363.58</v>
      </c>
      <c r="BW1323" s="354">
        <v>121.31</v>
      </c>
      <c r="BX1323" s="354">
        <v>7.84</v>
      </c>
      <c r="BY1323" s="354">
        <v>13.25</v>
      </c>
      <c r="BZ1323" s="354">
        <v>3.7073000038880033</v>
      </c>
      <c r="CA1323" s="354">
        <v>57.97</v>
      </c>
      <c r="CB1323" s="354">
        <v>0.64771568034216132</v>
      </c>
      <c r="CC1323" s="354">
        <v>3.7497982513925137</v>
      </c>
      <c r="CD1323" s="354">
        <v>1.38</v>
      </c>
      <c r="CE1323" s="354">
        <v>2.98</v>
      </c>
      <c r="CF1323" s="354">
        <v>2.98</v>
      </c>
      <c r="CG1323" s="354">
        <v>2.19</v>
      </c>
      <c r="CH1323" s="353" t="s">
        <v>100</v>
      </c>
      <c r="CI1323" s="355">
        <v>3094.73</v>
      </c>
    </row>
    <row r="1324" spans="1:87" ht="13.5" thickBot="1">
      <c r="A1324" s="353" t="s">
        <v>2863</v>
      </c>
      <c r="B1324" s="353" t="s">
        <v>2864</v>
      </c>
      <c r="C1324" s="353" t="s">
        <v>96</v>
      </c>
      <c r="D1324" s="353" t="s">
        <v>123</v>
      </c>
      <c r="E1324" s="353" t="s">
        <v>344</v>
      </c>
      <c r="F1324" s="353" t="s">
        <v>105</v>
      </c>
      <c r="G1324" s="353">
        <v>12</v>
      </c>
      <c r="H1324" s="353">
        <v>202112</v>
      </c>
      <c r="I1324" s="353">
        <v>20221027</v>
      </c>
      <c r="J1324" s="353">
        <v>20230215</v>
      </c>
      <c r="K1324" s="354">
        <v>5980.45</v>
      </c>
      <c r="L1324" s="354">
        <v>33.369999999999997</v>
      </c>
      <c r="M1324" s="354">
        <v>179.22</v>
      </c>
      <c r="N1324" s="354">
        <v>0.99</v>
      </c>
      <c r="O1324" s="354">
        <v>0.54</v>
      </c>
      <c r="P1324" s="354">
        <v>0.55000000000000004</v>
      </c>
      <c r="Q1324" s="354">
        <v>0.55000000000000004</v>
      </c>
      <c r="R1324" s="354">
        <v>6</v>
      </c>
      <c r="S1324" s="354">
        <v>6</v>
      </c>
      <c r="T1324" s="354">
        <v>2.8</v>
      </c>
      <c r="U1324" s="354">
        <v>2.17</v>
      </c>
      <c r="V1324" s="354">
        <v>2.06</v>
      </c>
      <c r="W1324" s="354">
        <v>2.2000000000000002</v>
      </c>
      <c r="X1324" s="354">
        <v>2.25</v>
      </c>
      <c r="Y1324" s="374">
        <f t="shared" si="44"/>
        <v>6.7961165048543659E-2</v>
      </c>
      <c r="Z1324" s="374">
        <f t="shared" si="45"/>
        <v>2.2727272727272707E-2</v>
      </c>
      <c r="AA1324" s="354">
        <v>4.87</v>
      </c>
      <c r="AB1324" s="354">
        <v>3.2</v>
      </c>
      <c r="AC1324" s="354">
        <v>15.38</v>
      </c>
      <c r="AD1324" s="354">
        <v>15.17</v>
      </c>
      <c r="AE1324" s="354">
        <v>14.84</v>
      </c>
      <c r="AF1324" s="354">
        <v>4.74</v>
      </c>
      <c r="AG1324" s="354">
        <v>3.5443888435890849</v>
      </c>
      <c r="AH1324" s="354">
        <v>1.3114758676153562</v>
      </c>
      <c r="AI1324" s="354">
        <v>2.1189696962927385</v>
      </c>
      <c r="AJ1324" s="354">
        <v>1.3525807856847656</v>
      </c>
      <c r="AK1324" s="354">
        <v>15.337642655702275</v>
      </c>
      <c r="AL1324" s="354">
        <v>13.08</v>
      </c>
      <c r="AM1324" s="354">
        <v>1.71</v>
      </c>
      <c r="AN1324" s="354">
        <v>9.42</v>
      </c>
      <c r="AO1324" s="354">
        <v>13.079484807850788</v>
      </c>
      <c r="AP1324" s="354">
        <v>14.364147795901555</v>
      </c>
      <c r="AQ1324" s="354">
        <v>21.877981603015208</v>
      </c>
      <c r="AR1324" s="354">
        <v>34.274315089704153</v>
      </c>
      <c r="AS1324" s="354">
        <v>7.4664626313849458E-2</v>
      </c>
      <c r="AT1324" s="354">
        <v>19.510000000000002</v>
      </c>
      <c r="AU1324" s="354">
        <v>17.05</v>
      </c>
      <c r="AV1324" s="354">
        <v>16.29</v>
      </c>
      <c r="AW1324" s="354">
        <v>562.16</v>
      </c>
      <c r="AX1324" s="354">
        <v>654.16999999999996</v>
      </c>
      <c r="AY1324" s="374">
        <v>0.16290072009118534</v>
      </c>
      <c r="AZ1324" s="374">
        <v>-4.8543881432818695E-2</v>
      </c>
      <c r="BA1324" s="374">
        <v>0.19823760072391949</v>
      </c>
      <c r="BB1324" s="374">
        <v>-2.0723190531848481E-2</v>
      </c>
      <c r="BC1324" s="374">
        <v>0.19823760072391949</v>
      </c>
      <c r="BD1324" s="354">
        <v>6.82</v>
      </c>
      <c r="BE1324" s="374">
        <v>3.3598442139952348E-2</v>
      </c>
      <c r="BF1324" s="374">
        <v>4.146448701106073E-2</v>
      </c>
      <c r="BG1324" s="354">
        <v>4.05</v>
      </c>
      <c r="BH1324" s="354">
        <v>3.1</v>
      </c>
      <c r="BI1324" s="354">
        <v>3.91</v>
      </c>
      <c r="BJ1324" s="354">
        <v>2.97</v>
      </c>
      <c r="BK1324" s="374">
        <v>-0.36167997680609371</v>
      </c>
      <c r="BL1324" s="374">
        <v>-0.21622596854579865</v>
      </c>
      <c r="BM1324" s="354">
        <v>4.38</v>
      </c>
      <c r="BN1324" s="354">
        <v>4.71</v>
      </c>
      <c r="BO1324" s="374">
        <v>1.1149019483359948</v>
      </c>
      <c r="BP1324" s="374">
        <v>4.0353103618934037E-2</v>
      </c>
      <c r="BQ1324" s="374">
        <v>4.1617870328762012E-2</v>
      </c>
      <c r="BR1324" s="354">
        <v>259.92</v>
      </c>
      <c r="BS1324" s="354">
        <v>500.67</v>
      </c>
      <c r="BT1324" s="354">
        <v>433.08</v>
      </c>
      <c r="BU1324" s="354">
        <v>2218.2600000000002</v>
      </c>
      <c r="BV1324" s="354">
        <v>192.33</v>
      </c>
      <c r="BW1324" s="354">
        <v>-4.8499999999999996</v>
      </c>
      <c r="BX1324" s="354">
        <v>37.11</v>
      </c>
      <c r="BY1324" s="354">
        <v>37.11</v>
      </c>
      <c r="BZ1324" s="354">
        <v>2.7129411444215918</v>
      </c>
      <c r="CA1324" s="354">
        <v>41.29</v>
      </c>
      <c r="CB1324" s="354">
        <v>0.43564030125747755</v>
      </c>
      <c r="CC1324" s="354">
        <v>4.2941070606598624</v>
      </c>
      <c r="CD1324" s="354">
        <v>0.7</v>
      </c>
      <c r="CE1324" s="354">
        <v>1.07</v>
      </c>
      <c r="CF1324" s="354">
        <v>1.47</v>
      </c>
      <c r="CG1324" s="354">
        <v>0.25</v>
      </c>
      <c r="CH1324" s="353" t="s">
        <v>100</v>
      </c>
      <c r="CI1324" s="355">
        <v>3393.59</v>
      </c>
    </row>
    <row r="1325" spans="1:87" ht="13.5" thickBot="1">
      <c r="A1325" s="353" t="s">
        <v>2865</v>
      </c>
      <c r="B1325" s="353" t="s">
        <v>2866</v>
      </c>
      <c r="C1325" s="353" t="s">
        <v>96</v>
      </c>
      <c r="D1325" s="353" t="s">
        <v>129</v>
      </c>
      <c r="E1325" s="353" t="s">
        <v>139</v>
      </c>
      <c r="F1325" s="353" t="s">
        <v>99</v>
      </c>
      <c r="G1325" s="353">
        <v>3</v>
      </c>
      <c r="H1325" s="353">
        <v>202203</v>
      </c>
      <c r="I1325" s="353">
        <v>20221109</v>
      </c>
      <c r="J1325" s="353">
        <v>20230214</v>
      </c>
      <c r="K1325" s="354">
        <v>18752.740000000002</v>
      </c>
      <c r="L1325" s="354">
        <v>187.86</v>
      </c>
      <c r="M1325" s="354">
        <v>99.82</v>
      </c>
      <c r="N1325" s="354">
        <v>0.82</v>
      </c>
      <c r="O1325" s="354">
        <v>2</v>
      </c>
      <c r="P1325" s="354">
        <v>2.21</v>
      </c>
      <c r="Q1325" s="354">
        <v>2.35</v>
      </c>
      <c r="R1325" s="354">
        <v>-1</v>
      </c>
      <c r="S1325" s="354">
        <v>0</v>
      </c>
      <c r="T1325" s="354">
        <v>2.56</v>
      </c>
      <c r="U1325" s="354">
        <v>8.0500000000000007</v>
      </c>
      <c r="V1325" s="354">
        <v>7.89</v>
      </c>
      <c r="W1325" s="354">
        <v>8.44</v>
      </c>
      <c r="X1325" s="354">
        <v>9.35</v>
      </c>
      <c r="Y1325" s="374">
        <f t="shared" si="44"/>
        <v>6.9708491761723668E-2</v>
      </c>
      <c r="Z1325" s="374">
        <f t="shared" si="45"/>
        <v>0.10781990521327023</v>
      </c>
      <c r="AA1325" s="354">
        <v>16.239999999999998</v>
      </c>
      <c r="AB1325" s="354">
        <v>11</v>
      </c>
      <c r="AC1325" s="354">
        <v>23.34</v>
      </c>
      <c r="AD1325" s="354">
        <v>22.26</v>
      </c>
      <c r="AE1325" s="354">
        <v>20.100000000000001</v>
      </c>
      <c r="AF1325" s="354">
        <v>2.02</v>
      </c>
      <c r="AG1325" s="354">
        <v>47.781462253298521</v>
      </c>
      <c r="AH1325" s="354">
        <v>-8.1415238724004441E-2</v>
      </c>
      <c r="AI1325" s="354">
        <v>7.5184807290259981</v>
      </c>
      <c r="AJ1325" s="354">
        <v>3.988436415288739</v>
      </c>
      <c r="AK1325" s="354">
        <v>24.344013983222791</v>
      </c>
      <c r="AL1325" s="354">
        <v>13.45</v>
      </c>
      <c r="AM1325" s="354">
        <v>3.23</v>
      </c>
      <c r="AN1325" s="354">
        <v>3.93</v>
      </c>
      <c r="AO1325" s="354">
        <v>4.4469147553784909</v>
      </c>
      <c r="AP1325" s="354">
        <v>27.374024859208475</v>
      </c>
      <c r="AQ1325" s="354">
        <v>28.261040652461698</v>
      </c>
      <c r="AR1325" s="354">
        <v>53.274032077648478</v>
      </c>
      <c r="AS1325" s="354">
        <v>2.5833908511638608</v>
      </c>
      <c r="AT1325" s="354">
        <v>58.13</v>
      </c>
      <c r="AU1325" s="354">
        <v>13.64</v>
      </c>
      <c r="AV1325" s="354">
        <v>47.55</v>
      </c>
      <c r="AW1325" s="354">
        <v>4585.0600000000004</v>
      </c>
      <c r="AX1325" s="354">
        <v>4939.55</v>
      </c>
      <c r="AY1325" s="374">
        <v>2.5280981360291267E-2</v>
      </c>
      <c r="AZ1325" s="374">
        <v>-2.5036493664209222E-2</v>
      </c>
      <c r="BA1325" s="374">
        <v>2.122080626027752E-2</v>
      </c>
      <c r="BB1325" s="374">
        <v>-3.1185031185031076E-2</v>
      </c>
      <c r="BC1325" s="374">
        <v>2.122080626027752E-2</v>
      </c>
      <c r="BD1325" s="354">
        <v>12.75</v>
      </c>
      <c r="BE1325" s="374">
        <v>1.5261904115715576E-2</v>
      </c>
      <c r="BF1325" s="374">
        <v>-1.0980628546881982E-3</v>
      </c>
      <c r="BG1325" s="354">
        <v>8.69</v>
      </c>
      <c r="BH1325" s="354">
        <v>9.3000000000000007</v>
      </c>
      <c r="BI1325" s="354">
        <v>7.23</v>
      </c>
      <c r="BJ1325" s="354">
        <v>7.94</v>
      </c>
      <c r="BK1325" s="374">
        <v>-0.46951564298211185</v>
      </c>
      <c r="BL1325" s="374">
        <v>-7.3878951109194388E-2</v>
      </c>
      <c r="BM1325" s="354">
        <v>1</v>
      </c>
      <c r="BN1325" s="354">
        <v>0.99</v>
      </c>
      <c r="BO1325" s="374">
        <v>-22.108883155178766</v>
      </c>
      <c r="BP1325" s="374">
        <v>-4.4481909372236488E-4</v>
      </c>
      <c r="BQ1325" s="374">
        <v>2.1791162188104351E-2</v>
      </c>
      <c r="BR1325" s="354">
        <v>404.1</v>
      </c>
      <c r="BS1325" s="354">
        <v>1023.86</v>
      </c>
      <c r="BT1325" s="354">
        <v>1398.68</v>
      </c>
      <c r="BU1325" s="354">
        <v>2945.48</v>
      </c>
      <c r="BV1325" s="354">
        <v>243.89</v>
      </c>
      <c r="BW1325" s="354">
        <v>-38.630000000000003</v>
      </c>
      <c r="BX1325" s="354">
        <v>-0.17</v>
      </c>
      <c r="BY1325" s="354">
        <v>16.940000000000001</v>
      </c>
      <c r="BZ1325" s="354">
        <v>1.5476459113196606</v>
      </c>
      <c r="CA1325" s="354">
        <v>33.08</v>
      </c>
      <c r="CB1325" s="354">
        <v>0.44579135062455932</v>
      </c>
      <c r="CC1325" s="354">
        <v>3.7940848228668633</v>
      </c>
      <c r="CD1325" s="354">
        <v>0.49</v>
      </c>
      <c r="CE1325" s="354">
        <v>2.16</v>
      </c>
      <c r="CF1325" s="354">
        <v>1.41</v>
      </c>
      <c r="CG1325" s="354">
        <v>0.55000000000000004</v>
      </c>
      <c r="CH1325" s="353" t="s">
        <v>100</v>
      </c>
      <c r="CI1325" s="355">
        <v>6544.64</v>
      </c>
    </row>
    <row r="1326" spans="1:87" ht="13.5" thickBot="1">
      <c r="A1326" s="353" t="s">
        <v>2867</v>
      </c>
      <c r="B1326" s="353" t="s">
        <v>2868</v>
      </c>
      <c r="C1326" s="353" t="s">
        <v>96</v>
      </c>
      <c r="D1326" s="353" t="s">
        <v>163</v>
      </c>
      <c r="E1326" s="353" t="s">
        <v>897</v>
      </c>
      <c r="F1326" s="353" t="s">
        <v>105</v>
      </c>
      <c r="G1326" s="353">
        <v>12</v>
      </c>
      <c r="H1326" s="353">
        <v>202112</v>
      </c>
      <c r="I1326" s="353">
        <v>20220223</v>
      </c>
      <c r="J1326" s="353"/>
      <c r="K1326" s="354">
        <v>45238.03</v>
      </c>
      <c r="L1326" s="354">
        <v>14.44</v>
      </c>
      <c r="M1326" s="354">
        <v>3132.83</v>
      </c>
      <c r="N1326" s="354">
        <v>1.67</v>
      </c>
      <c r="O1326" s="354"/>
      <c r="P1326" s="354"/>
      <c r="Q1326" s="354"/>
      <c r="R1326" s="354"/>
      <c r="S1326" s="354"/>
      <c r="T1326" s="354"/>
      <c r="U1326" s="354"/>
      <c r="V1326" s="354">
        <v>4.03</v>
      </c>
      <c r="W1326" s="354">
        <v>5.09</v>
      </c>
      <c r="X1326" s="354">
        <v>4.5599999999999996</v>
      </c>
      <c r="Y1326" s="374">
        <f t="shared" si="44"/>
        <v>0.26302729528535962</v>
      </c>
      <c r="Z1326" s="374">
        <f t="shared" si="45"/>
        <v>-0.1041257367387034</v>
      </c>
      <c r="AA1326" s="354"/>
      <c r="AB1326" s="354">
        <v>3.33</v>
      </c>
      <c r="AC1326" s="354"/>
      <c r="AD1326" s="354">
        <v>2.84</v>
      </c>
      <c r="AE1326" s="354">
        <v>3.17</v>
      </c>
      <c r="AF1326" s="354">
        <v>0.85</v>
      </c>
      <c r="AG1326" s="354">
        <v>55.064685567914125</v>
      </c>
      <c r="AH1326" s="354">
        <v>1.8423506870062181E-2</v>
      </c>
      <c r="AI1326" s="354">
        <v>5.833898744406242</v>
      </c>
      <c r="AJ1326" s="354">
        <v>0.37037601742228454</v>
      </c>
      <c r="AK1326" s="354">
        <v>2.0602003097027115</v>
      </c>
      <c r="AL1326" s="354">
        <v>1.99</v>
      </c>
      <c r="AM1326" s="354">
        <v>0.65</v>
      </c>
      <c r="AN1326" s="354"/>
      <c r="AO1326" s="354">
        <v>4.6915347270293971E-2</v>
      </c>
      <c r="AP1326" s="354">
        <v>0.55355766947998908</v>
      </c>
      <c r="AQ1326" s="354">
        <v>0.44282202330393122</v>
      </c>
      <c r="AR1326" s="354">
        <v>6.9750165351629505</v>
      </c>
      <c r="AS1326" s="354">
        <v>30.781868219831825</v>
      </c>
      <c r="AT1326" s="354">
        <v>22.29</v>
      </c>
      <c r="AU1326" s="354"/>
      <c r="AV1326" s="354">
        <v>78.569999999999993</v>
      </c>
      <c r="AW1326" s="354">
        <v>176789.59</v>
      </c>
      <c r="AX1326" s="354">
        <v>179168.91</v>
      </c>
      <c r="AY1326" s="374">
        <v>0.7238797360284277</v>
      </c>
      <c r="AZ1326" s="374">
        <v>488.65517241379308</v>
      </c>
      <c r="BA1326" s="374">
        <v>5.7708146821844224</v>
      </c>
      <c r="BB1326" s="374">
        <v>231</v>
      </c>
      <c r="BC1326" s="374">
        <v>5.7708146821844224</v>
      </c>
      <c r="BD1326" s="354"/>
      <c r="BE1326" s="374">
        <v>1.9518247027267881E-2</v>
      </c>
      <c r="BF1326" s="374">
        <v>1.9670752304530375E-4</v>
      </c>
      <c r="BG1326" s="354"/>
      <c r="BH1326" s="354">
        <v>10.51</v>
      </c>
      <c r="BI1326" s="354"/>
      <c r="BJ1326" s="354">
        <v>3.67</v>
      </c>
      <c r="BK1326" s="374">
        <v>-0.93651312207339643</v>
      </c>
      <c r="BL1326" s="374">
        <v>-9.9220083990954819E-2</v>
      </c>
      <c r="BM1326" s="354">
        <v>0</v>
      </c>
      <c r="BN1326" s="354">
        <v>0</v>
      </c>
      <c r="BO1326" s="374">
        <v>47.982178758620691</v>
      </c>
      <c r="BP1326" s="374">
        <v>1.5328652026010631E-3</v>
      </c>
      <c r="BQ1326" s="374">
        <v>2.6193494867205416E-2</v>
      </c>
      <c r="BR1326" s="354">
        <v>17895.57</v>
      </c>
      <c r="BS1326" s="354">
        <v>24841.55</v>
      </c>
      <c r="BT1326" s="354">
        <v>22736.7</v>
      </c>
      <c r="BU1326" s="354">
        <v>26766.46</v>
      </c>
      <c r="BV1326" s="354">
        <v>16800.02</v>
      </c>
      <c r="BW1326" s="354">
        <v>50613.98</v>
      </c>
      <c r="BX1326" s="354"/>
      <c r="BY1326" s="354"/>
      <c r="BZ1326" s="354">
        <v>2.6532066508313541</v>
      </c>
      <c r="CA1326" s="354">
        <v>23.56</v>
      </c>
      <c r="CB1326" s="354">
        <v>0.63988124636440469</v>
      </c>
      <c r="CC1326" s="354">
        <v>-2.4763136400762318</v>
      </c>
      <c r="CD1326" s="354">
        <v>0.31</v>
      </c>
      <c r="CE1326" s="354">
        <v>1.17</v>
      </c>
      <c r="CF1326" s="354">
        <v>0.98</v>
      </c>
      <c r="CG1326" s="354">
        <v>0.93</v>
      </c>
      <c r="CH1326" s="353" t="s">
        <v>100</v>
      </c>
      <c r="CI1326" s="355">
        <v>66616.81</v>
      </c>
    </row>
    <row r="1327" spans="1:87" ht="13.5" thickBot="1">
      <c r="A1327" s="353" t="s">
        <v>2869</v>
      </c>
      <c r="B1327" s="353" t="s">
        <v>2870</v>
      </c>
      <c r="C1327" s="353" t="s">
        <v>108</v>
      </c>
      <c r="D1327" s="353" t="s">
        <v>197</v>
      </c>
      <c r="E1327" s="353" t="s">
        <v>878</v>
      </c>
      <c r="F1327" s="353" t="s">
        <v>105</v>
      </c>
      <c r="G1327" s="353">
        <v>12</v>
      </c>
      <c r="H1327" s="353">
        <v>202112</v>
      </c>
      <c r="I1327" s="353">
        <v>20221019</v>
      </c>
      <c r="J1327" s="353">
        <v>20230123</v>
      </c>
      <c r="K1327" s="354">
        <v>17894.240000000002</v>
      </c>
      <c r="L1327" s="354">
        <v>101.92</v>
      </c>
      <c r="M1327" s="354">
        <v>175.57</v>
      </c>
      <c r="N1327" s="354">
        <v>1.47</v>
      </c>
      <c r="O1327" s="354">
        <v>4.97</v>
      </c>
      <c r="P1327" s="354">
        <v>3.78</v>
      </c>
      <c r="Q1327" s="354">
        <v>3.17</v>
      </c>
      <c r="R1327" s="354">
        <v>10</v>
      </c>
      <c r="S1327" s="354">
        <v>6</v>
      </c>
      <c r="T1327" s="354">
        <v>6.19</v>
      </c>
      <c r="U1327" s="354">
        <v>23.99</v>
      </c>
      <c r="V1327" s="354">
        <v>16.420000000000002</v>
      </c>
      <c r="W1327" s="354">
        <v>21.89</v>
      </c>
      <c r="X1327" s="354">
        <v>9.27</v>
      </c>
      <c r="Y1327" s="374">
        <f t="shared" si="44"/>
        <v>0.33313032886723493</v>
      </c>
      <c r="Z1327" s="374">
        <f t="shared" si="45"/>
        <v>-0.5765189584285062</v>
      </c>
      <c r="AA1327" s="354">
        <v>46.3</v>
      </c>
      <c r="AB1327" s="354"/>
      <c r="AC1327" s="354">
        <v>4.25</v>
      </c>
      <c r="AD1327" s="354">
        <v>4.66</v>
      </c>
      <c r="AE1327" s="354">
        <v>11</v>
      </c>
      <c r="AF1327" s="354"/>
      <c r="AG1327" s="354">
        <v>126.17685172857588</v>
      </c>
      <c r="AH1327" s="354">
        <v>23.955504149469668</v>
      </c>
      <c r="AI1327" s="354">
        <v>22.416422580215684</v>
      </c>
      <c r="AJ1327" s="354">
        <v>18.149114631873253</v>
      </c>
      <c r="AK1327" s="354">
        <v>4.5065174712203344</v>
      </c>
      <c r="AL1327" s="354">
        <v>5.51</v>
      </c>
      <c r="AM1327" s="354">
        <v>2.31</v>
      </c>
      <c r="AN1327" s="354">
        <v>0.79</v>
      </c>
      <c r="AO1327" s="354">
        <v>0.8716077277857639</v>
      </c>
      <c r="AP1327" s="354">
        <v>3.248980439754003</v>
      </c>
      <c r="AQ1327" s="354">
        <v>4.9060780613302963</v>
      </c>
      <c r="AR1327" s="354">
        <v>6.0596189546990615</v>
      </c>
      <c r="AS1327" s="354">
        <v>11.115408511960236</v>
      </c>
      <c r="AT1327" s="354">
        <v>44.21</v>
      </c>
      <c r="AU1327" s="354">
        <v>15.82</v>
      </c>
      <c r="AV1327" s="354">
        <v>91.73</v>
      </c>
      <c r="AW1327" s="354">
        <v>18408.849999999999</v>
      </c>
      <c r="AX1327" s="354">
        <v>22114.47</v>
      </c>
      <c r="AY1327" s="374">
        <v>0.91729255962777401</v>
      </c>
      <c r="AZ1327" s="374">
        <v>4.8350356376470076</v>
      </c>
      <c r="BA1327" s="374">
        <v>4.0771948504501019</v>
      </c>
      <c r="BB1327" s="374">
        <v>5.0038314176245215</v>
      </c>
      <c r="BC1327" s="374">
        <v>4.0771948504501019</v>
      </c>
      <c r="BD1327" s="354">
        <v>65.260000000000005</v>
      </c>
      <c r="BE1327" s="374">
        <v>0.48353088063729838</v>
      </c>
      <c r="BF1327" s="374">
        <v>0.31357779967224142</v>
      </c>
      <c r="BG1327" s="354">
        <v>44.76</v>
      </c>
      <c r="BH1327" s="354">
        <v>20.71</v>
      </c>
      <c r="BI1327" s="354">
        <v>34.25</v>
      </c>
      <c r="BJ1327" s="354">
        <v>16.190000000000001</v>
      </c>
      <c r="BK1327" s="374">
        <v>-0.1903652526656362</v>
      </c>
      <c r="BL1327" s="374">
        <v>-3.3820054073959702E-2</v>
      </c>
      <c r="BM1327" s="354">
        <v>1.33</v>
      </c>
      <c r="BN1327" s="354">
        <v>2.35</v>
      </c>
      <c r="BO1327" s="374">
        <v>5.3432396663976575E-2</v>
      </c>
      <c r="BP1327" s="374">
        <v>0.23713625172708047</v>
      </c>
      <c r="BQ1327" s="374">
        <v>0.17965862830997081</v>
      </c>
      <c r="BR1327" s="354">
        <v>4266.28</v>
      </c>
      <c r="BS1327" s="354">
        <v>4613.93</v>
      </c>
      <c r="BT1327" s="354">
        <v>3671.23</v>
      </c>
      <c r="BU1327" s="354">
        <v>3008.7</v>
      </c>
      <c r="BV1327" s="354">
        <v>3214.07</v>
      </c>
      <c r="BW1327" s="354">
        <v>483.5</v>
      </c>
      <c r="BX1327" s="354">
        <v>18.989999999999998</v>
      </c>
      <c r="BY1327" s="354">
        <v>20.079999999999998</v>
      </c>
      <c r="BZ1327" s="354">
        <v>72.004848727209108</v>
      </c>
      <c r="CA1327" s="354">
        <v>29.09</v>
      </c>
      <c r="CB1327" s="354">
        <v>0.43512417479362098</v>
      </c>
      <c r="CC1327" s="354">
        <v>0.26460331970580803</v>
      </c>
      <c r="CD1327" s="354">
        <v>0.39</v>
      </c>
      <c r="CE1327" s="354">
        <v>3.67</v>
      </c>
      <c r="CF1327" s="354">
        <v>1.51</v>
      </c>
      <c r="CG1327" s="354">
        <v>0.65</v>
      </c>
      <c r="CH1327" s="353" t="s">
        <v>100</v>
      </c>
      <c r="CI1327" s="355">
        <v>6108.76</v>
      </c>
    </row>
    <row r="1328" spans="1:87" ht="13.5" thickBot="1">
      <c r="A1328" s="353" t="s">
        <v>2871</v>
      </c>
      <c r="B1328" s="353" t="s">
        <v>2872</v>
      </c>
      <c r="C1328" s="353" t="s">
        <v>96</v>
      </c>
      <c r="D1328" s="353" t="s">
        <v>97</v>
      </c>
      <c r="E1328" s="353" t="s">
        <v>1752</v>
      </c>
      <c r="F1328" s="353" t="s">
        <v>105</v>
      </c>
      <c r="G1328" s="353">
        <v>12</v>
      </c>
      <c r="H1328" s="353">
        <v>202112</v>
      </c>
      <c r="I1328" s="353">
        <v>20221027</v>
      </c>
      <c r="J1328" s="353">
        <v>20230126</v>
      </c>
      <c r="K1328" s="354">
        <v>33952.730000000003</v>
      </c>
      <c r="L1328" s="354">
        <v>37.380000000000003</v>
      </c>
      <c r="M1328" s="354">
        <v>908.31</v>
      </c>
      <c r="N1328" s="354">
        <v>1.52</v>
      </c>
      <c r="O1328" s="354">
        <v>1.04</v>
      </c>
      <c r="P1328" s="354">
        <v>1.1299999999999999</v>
      </c>
      <c r="Q1328" s="354">
        <v>0.86</v>
      </c>
      <c r="R1328" s="354">
        <v>12</v>
      </c>
      <c r="S1328" s="354">
        <v>14</v>
      </c>
      <c r="T1328" s="354">
        <v>13.38</v>
      </c>
      <c r="U1328" s="354">
        <v>3.69</v>
      </c>
      <c r="V1328" s="354">
        <v>2.04</v>
      </c>
      <c r="W1328" s="354">
        <v>4</v>
      </c>
      <c r="X1328" s="354">
        <v>3.79</v>
      </c>
      <c r="Y1328" s="374">
        <f t="shared" si="44"/>
        <v>0.96078431372549011</v>
      </c>
      <c r="Z1328" s="374">
        <f t="shared" si="45"/>
        <v>-5.2499999999999991E-2</v>
      </c>
      <c r="AA1328" s="354">
        <v>21.28</v>
      </c>
      <c r="AB1328" s="354">
        <v>5</v>
      </c>
      <c r="AC1328" s="354">
        <v>10.130000000000001</v>
      </c>
      <c r="AD1328" s="354">
        <v>9.35</v>
      </c>
      <c r="AE1328" s="354">
        <v>9.86</v>
      </c>
      <c r="AF1328" s="354">
        <v>1.87</v>
      </c>
      <c r="AG1328" s="354">
        <v>16.820906813102177</v>
      </c>
      <c r="AH1328" s="354">
        <v>3.8172215133533971</v>
      </c>
      <c r="AI1328" s="354">
        <v>4.9966691077190148</v>
      </c>
      <c r="AJ1328" s="354">
        <v>1.4737583492213375</v>
      </c>
      <c r="AK1328" s="354">
        <v>7.4269476725347454</v>
      </c>
      <c r="AL1328" s="354">
        <v>11.02</v>
      </c>
      <c r="AM1328" s="354">
        <v>3.09</v>
      </c>
      <c r="AN1328" s="354">
        <v>2.2200000000000002</v>
      </c>
      <c r="AO1328" s="354">
        <v>2.2026444167496724</v>
      </c>
      <c r="AP1328" s="354">
        <v>6.4589457724058414</v>
      </c>
      <c r="AQ1328" s="354">
        <v>7.4150350318994036</v>
      </c>
      <c r="AR1328" s="354">
        <v>25.140129992221389</v>
      </c>
      <c r="AS1328" s="354">
        <v>4.5061511829594822</v>
      </c>
      <c r="AT1328" s="354">
        <v>12.09</v>
      </c>
      <c r="AU1328" s="354">
        <v>11.26</v>
      </c>
      <c r="AV1328" s="354">
        <v>24.88</v>
      </c>
      <c r="AW1328" s="354">
        <v>12761</v>
      </c>
      <c r="AX1328" s="354">
        <v>16121.45</v>
      </c>
      <c r="AY1328" s="374">
        <v>0.24875232410216264</v>
      </c>
      <c r="AZ1328" s="374">
        <v>0.80831826401446649</v>
      </c>
      <c r="BA1328" s="374">
        <v>0.82842025699168553</v>
      </c>
      <c r="BB1328" s="374">
        <v>1.8662690082835125</v>
      </c>
      <c r="BC1328" s="374">
        <v>0.82842025699168553</v>
      </c>
      <c r="BD1328" s="354">
        <v>34.369999999999997</v>
      </c>
      <c r="BE1328" s="374">
        <v>0.2773161611965102</v>
      </c>
      <c r="BF1328" s="374">
        <v>0.19411434977578476</v>
      </c>
      <c r="BG1328" s="354">
        <v>27.72</v>
      </c>
      <c r="BH1328" s="354">
        <v>16.73</v>
      </c>
      <c r="BI1328" s="354">
        <v>20.58</v>
      </c>
      <c r="BJ1328" s="354">
        <v>12.27</v>
      </c>
      <c r="BK1328" s="374">
        <v>-0.70505184204720939</v>
      </c>
      <c r="BL1328" s="374">
        <v>-0.20943643512450852</v>
      </c>
      <c r="BM1328" s="354">
        <v>0.55000000000000004</v>
      </c>
      <c r="BN1328" s="354">
        <v>0.76</v>
      </c>
      <c r="BO1328" s="374">
        <v>5.5799748391568003E-2</v>
      </c>
      <c r="BP1328" s="374">
        <v>0.1028623420467097</v>
      </c>
      <c r="BQ1328" s="374">
        <v>3.971324034549549E-2</v>
      </c>
      <c r="BR1328" s="354">
        <v>2366</v>
      </c>
      <c r="BS1328" s="354">
        <v>3447</v>
      </c>
      <c r="BT1328" s="354">
        <v>3081</v>
      </c>
      <c r="BU1328" s="354">
        <v>2396</v>
      </c>
      <c r="BV1328" s="354">
        <v>2000</v>
      </c>
      <c r="BW1328" s="354">
        <v>80.83</v>
      </c>
      <c r="BX1328" s="354">
        <v>22.69</v>
      </c>
      <c r="BY1328" s="354">
        <v>22.69</v>
      </c>
      <c r="BZ1328" s="354">
        <v>400.5</v>
      </c>
      <c r="CA1328" s="354">
        <v>18.399999999999999</v>
      </c>
      <c r="CB1328" s="354">
        <v>0.39938724149250465</v>
      </c>
      <c r="CC1328" s="354">
        <v>-1.037663335895465E-2</v>
      </c>
      <c r="CD1328" s="354">
        <v>0.23</v>
      </c>
      <c r="CE1328" s="354">
        <v>2.4300000000000002</v>
      </c>
      <c r="CF1328" s="354">
        <v>1.99</v>
      </c>
      <c r="CG1328" s="354">
        <v>1.39</v>
      </c>
      <c r="CH1328" s="353" t="s">
        <v>100</v>
      </c>
      <c r="CI1328" s="355">
        <v>9273</v>
      </c>
    </row>
    <row r="1329" spans="1:87" ht="13.5" thickBot="1">
      <c r="A1329" s="353" t="s">
        <v>2873</v>
      </c>
      <c r="B1329" s="353" t="s">
        <v>2874</v>
      </c>
      <c r="C1329" s="353" t="s">
        <v>96</v>
      </c>
      <c r="D1329" s="353" t="s">
        <v>103</v>
      </c>
      <c r="E1329" s="353" t="s">
        <v>323</v>
      </c>
      <c r="F1329" s="353" t="s">
        <v>105</v>
      </c>
      <c r="G1329" s="353">
        <v>9</v>
      </c>
      <c r="H1329" s="353">
        <v>202209</v>
      </c>
      <c r="I1329" s="353">
        <v>20221115</v>
      </c>
      <c r="J1329" s="353">
        <v>20230202</v>
      </c>
      <c r="K1329" s="354">
        <v>7450.96</v>
      </c>
      <c r="L1329" s="354">
        <v>60.04</v>
      </c>
      <c r="M1329" s="354">
        <v>124</v>
      </c>
      <c r="N1329" s="354">
        <v>1.23</v>
      </c>
      <c r="O1329" s="354">
        <v>2.15</v>
      </c>
      <c r="P1329" s="354">
        <v>1.3</v>
      </c>
      <c r="Q1329" s="354">
        <v>1.97</v>
      </c>
      <c r="R1329" s="354">
        <v>1.86</v>
      </c>
      <c r="S1329" s="354">
        <v>3.57</v>
      </c>
      <c r="T1329" s="354">
        <v>1.1100000000000001</v>
      </c>
      <c r="U1329" s="354">
        <v>7.4</v>
      </c>
      <c r="V1329" s="354">
        <v>7.34</v>
      </c>
      <c r="W1329" s="354">
        <v>7.52</v>
      </c>
      <c r="X1329" s="354">
        <v>8.18</v>
      </c>
      <c r="Y1329" s="374">
        <f t="shared" si="44"/>
        <v>2.4523160762942808E-2</v>
      </c>
      <c r="Z1329" s="374">
        <f t="shared" si="45"/>
        <v>8.7765957446808596E-2</v>
      </c>
      <c r="AA1329" s="354">
        <v>21.67</v>
      </c>
      <c r="AB1329" s="354">
        <v>10</v>
      </c>
      <c r="AC1329" s="354">
        <v>8.11</v>
      </c>
      <c r="AD1329" s="354">
        <v>7.99</v>
      </c>
      <c r="AE1329" s="354">
        <v>7.34</v>
      </c>
      <c r="AF1329" s="354">
        <v>0.8</v>
      </c>
      <c r="AG1329" s="354">
        <v>116.23897353648756</v>
      </c>
      <c r="AH1329" s="354">
        <v>6.1427425821972736</v>
      </c>
      <c r="AI1329" s="354">
        <v>12.534081796311147</v>
      </c>
      <c r="AJ1329" s="354">
        <v>7.02485966319166</v>
      </c>
      <c r="AK1329" s="354">
        <v>4.7670025591810621</v>
      </c>
      <c r="AL1329" s="354">
        <v>4.51</v>
      </c>
      <c r="AM1329" s="354">
        <v>2.54</v>
      </c>
      <c r="AN1329" s="354">
        <v>0.51</v>
      </c>
      <c r="AO1329" s="354">
        <v>1.0848447740600209</v>
      </c>
      <c r="AP1329" s="354">
        <v>7.7120279548798427</v>
      </c>
      <c r="AQ1329" s="354">
        <v>10.060668586052463</v>
      </c>
      <c r="AR1329" s="354">
        <v>17.950713470319634</v>
      </c>
      <c r="AS1329" s="354">
        <v>11.307137129109863</v>
      </c>
      <c r="AT1329" s="354">
        <v>23.62</v>
      </c>
      <c r="AU1329" s="354">
        <v>18.86</v>
      </c>
      <c r="AV1329" s="354">
        <v>4.66</v>
      </c>
      <c r="AW1329" s="354">
        <v>14495</v>
      </c>
      <c r="AX1329" s="354">
        <v>13777.51</v>
      </c>
      <c r="AY1329" s="374">
        <v>0.18285079853104449</v>
      </c>
      <c r="AZ1329" s="374">
        <v>0.31127012522361358</v>
      </c>
      <c r="BA1329" s="374">
        <v>9.5843935538592023E-2</v>
      </c>
      <c r="BB1329" s="374">
        <v>0.29146919431279633</v>
      </c>
      <c r="BC1329" s="374">
        <v>9.5843935538592023E-2</v>
      </c>
      <c r="BD1329" s="354">
        <v>30.32</v>
      </c>
      <c r="BE1329" s="374">
        <v>8.8010204081632654E-2</v>
      </c>
      <c r="BF1329" s="374">
        <v>5.0718400317817651E-2</v>
      </c>
      <c r="BG1329" s="354">
        <v>7.73</v>
      </c>
      <c r="BH1329" s="354">
        <v>5.99</v>
      </c>
      <c r="BI1329" s="354">
        <v>5.7</v>
      </c>
      <c r="BJ1329" s="354">
        <v>4.54</v>
      </c>
      <c r="BK1329" s="374">
        <v>-0.43953934740882911</v>
      </c>
      <c r="BL1329" s="374">
        <v>-4.7395653673680579E-2</v>
      </c>
      <c r="BM1329" s="354">
        <v>1.67</v>
      </c>
      <c r="BN1329" s="354">
        <v>0</v>
      </c>
      <c r="BO1329" s="374">
        <v>4.0698433420365533E-2</v>
      </c>
      <c r="BP1329" s="374">
        <v>0.10280740723342716</v>
      </c>
      <c r="BQ1329" s="374">
        <v>0.11757087302412821</v>
      </c>
      <c r="BR1329" s="354">
        <v>1220</v>
      </c>
      <c r="BS1329" s="354">
        <v>2039</v>
      </c>
      <c r="BT1329" s="354">
        <v>1801.46</v>
      </c>
      <c r="BU1329" s="354">
        <v>9242</v>
      </c>
      <c r="BV1329" s="354">
        <v>766</v>
      </c>
      <c r="BW1329" s="354">
        <v>4.5</v>
      </c>
      <c r="BX1329" s="354">
        <v>5.28</v>
      </c>
      <c r="BY1329" s="354">
        <v>6.76</v>
      </c>
      <c r="BZ1329" s="354">
        <v>4.3426573426573425</v>
      </c>
      <c r="CA1329" s="354">
        <v>74.31</v>
      </c>
      <c r="CB1329" s="354">
        <v>0.81151214909176694</v>
      </c>
      <c r="CC1329" s="354">
        <v>4.0578715056400192</v>
      </c>
      <c r="CD1329" s="354">
        <v>2.89</v>
      </c>
      <c r="CE1329" s="354">
        <v>1.82</v>
      </c>
      <c r="CF1329" s="354">
        <v>1.18</v>
      </c>
      <c r="CG1329" s="354">
        <v>0.56000000000000005</v>
      </c>
      <c r="CH1329" s="353" t="s">
        <v>100</v>
      </c>
      <c r="CI1329" s="355">
        <v>3196</v>
      </c>
    </row>
    <row r="1330" spans="1:87" ht="13.5" thickBot="1">
      <c r="A1330" s="353" t="s">
        <v>2875</v>
      </c>
      <c r="B1330" s="353" t="s">
        <v>2876</v>
      </c>
      <c r="C1330" s="353" t="s">
        <v>96</v>
      </c>
      <c r="D1330" s="353" t="s">
        <v>109</v>
      </c>
      <c r="E1330" s="353" t="s">
        <v>1285</v>
      </c>
      <c r="F1330" s="353" t="s">
        <v>105</v>
      </c>
      <c r="G1330" s="353">
        <v>12</v>
      </c>
      <c r="H1330" s="353">
        <v>202112</v>
      </c>
      <c r="I1330" s="353">
        <v>20221101</v>
      </c>
      <c r="J1330" s="353">
        <v>20230213</v>
      </c>
      <c r="K1330" s="354">
        <v>3318.89</v>
      </c>
      <c r="L1330" s="354">
        <v>56.86</v>
      </c>
      <c r="M1330" s="354">
        <v>58.37</v>
      </c>
      <c r="N1330" s="354">
        <v>0.53</v>
      </c>
      <c r="O1330" s="354">
        <v>3.81</v>
      </c>
      <c r="P1330" s="354">
        <v>3.85</v>
      </c>
      <c r="Q1330" s="354">
        <v>2</v>
      </c>
      <c r="R1330" s="354">
        <v>13</v>
      </c>
      <c r="S1330" s="354">
        <v>9</v>
      </c>
      <c r="T1330" s="354">
        <v>19.38</v>
      </c>
      <c r="U1330" s="354">
        <v>6.36</v>
      </c>
      <c r="V1330" s="354">
        <v>-4.29</v>
      </c>
      <c r="W1330" s="354">
        <v>11.9</v>
      </c>
      <c r="X1330" s="354">
        <v>8.94</v>
      </c>
      <c r="Y1330" s="374">
        <f t="shared" si="44"/>
        <v>-3.7738927738927739</v>
      </c>
      <c r="Z1330" s="374">
        <f t="shared" si="45"/>
        <v>-0.24873949579831944</v>
      </c>
      <c r="AA1330" s="354"/>
      <c r="AB1330" s="354">
        <v>42.51</v>
      </c>
      <c r="AC1330" s="354">
        <v>8.94</v>
      </c>
      <c r="AD1330" s="354">
        <v>4.78</v>
      </c>
      <c r="AE1330" s="354">
        <v>6.36</v>
      </c>
      <c r="AF1330" s="354">
        <v>0.11</v>
      </c>
      <c r="AG1330" s="354">
        <v>22.126442251515453</v>
      </c>
      <c r="AH1330" s="354">
        <v>5.9424961287216487</v>
      </c>
      <c r="AI1330" s="354">
        <v>9.1487125582573459</v>
      </c>
      <c r="AJ1330" s="354">
        <v>8.6794485166658362</v>
      </c>
      <c r="AK1330" s="354">
        <v>6.1112423900057236</v>
      </c>
      <c r="AL1330" s="354">
        <v>77.95</v>
      </c>
      <c r="AM1330" s="354">
        <v>1.56</v>
      </c>
      <c r="AN1330" s="354">
        <v>2.73</v>
      </c>
      <c r="AO1330" s="354">
        <v>4.532706882189669</v>
      </c>
      <c r="AP1330" s="354">
        <v>8.0948135450163257</v>
      </c>
      <c r="AQ1330" s="354">
        <v>10.962490780333381</v>
      </c>
      <c r="AR1330" s="354">
        <v>11.555190042229004</v>
      </c>
      <c r="AS1330" s="354">
        <v>0</v>
      </c>
      <c r="AT1330" s="354">
        <v>36.340000000000003</v>
      </c>
      <c r="AU1330" s="354">
        <v>8.31</v>
      </c>
      <c r="AV1330" s="354">
        <v>-40.96</v>
      </c>
      <c r="AW1330" s="354">
        <v>540.79</v>
      </c>
      <c r="AX1330" s="354">
        <v>1438.94</v>
      </c>
      <c r="AY1330" s="374">
        <v>-0.40955265467980939</v>
      </c>
      <c r="AZ1330" s="374">
        <v>-3.4907037524967066</v>
      </c>
      <c r="BA1330" s="374">
        <v>-1.3689174757677289</v>
      </c>
      <c r="BB1330" s="374">
        <v>-3.4883720930232558</v>
      </c>
      <c r="BC1330" s="374">
        <v>-1.3689174757677289</v>
      </c>
      <c r="BD1330" s="354">
        <v>21.04</v>
      </c>
      <c r="BE1330" s="374">
        <v>0.11491120064680919</v>
      </c>
      <c r="BF1330" s="374">
        <v>7.0264579928281362E-2</v>
      </c>
      <c r="BG1330" s="354">
        <v>11.88</v>
      </c>
      <c r="BH1330" s="354">
        <v>-1.1599999999999999</v>
      </c>
      <c r="BI1330" s="354">
        <v>8.4700000000000006</v>
      </c>
      <c r="BJ1330" s="354">
        <v>-1.08</v>
      </c>
      <c r="BK1330" s="374">
        <v>-5.2499165355081798E-2</v>
      </c>
      <c r="BL1330" s="374">
        <v>-2.1707049326882624E-2</v>
      </c>
      <c r="BM1330" s="354">
        <v>0.7</v>
      </c>
      <c r="BN1330" s="354">
        <v>2.04</v>
      </c>
      <c r="BO1330" s="374">
        <v>6.7311781334899776E-2</v>
      </c>
      <c r="BP1330" s="374">
        <v>0.1062868204028197</v>
      </c>
      <c r="BQ1330" s="374">
        <v>0.15523964436891141</v>
      </c>
      <c r="BR1330" s="354">
        <v>-90.33</v>
      </c>
      <c r="BS1330" s="354">
        <v>180.42</v>
      </c>
      <c r="BT1330" s="354">
        <v>42.58</v>
      </c>
      <c r="BU1330" s="354">
        <v>2128.34</v>
      </c>
      <c r="BV1330" s="354">
        <v>-234.44</v>
      </c>
      <c r="BW1330" s="354">
        <v>-349.07</v>
      </c>
      <c r="BX1330" s="354">
        <v>26.86</v>
      </c>
      <c r="BY1330" s="354">
        <v>33.06</v>
      </c>
      <c r="BZ1330" s="354">
        <v>3.44439564553754</v>
      </c>
      <c r="CA1330" s="354">
        <v>30.43</v>
      </c>
      <c r="CB1330" s="354">
        <v>0.54396448334178527</v>
      </c>
      <c r="CC1330" s="354">
        <v>3.5822106460251661</v>
      </c>
      <c r="CD1330" s="354">
        <v>0.44</v>
      </c>
      <c r="CE1330" s="354">
        <v>1.54</v>
      </c>
      <c r="CF1330" s="354">
        <v>0.53</v>
      </c>
      <c r="CG1330" s="354">
        <v>0.46</v>
      </c>
      <c r="CH1330" s="353" t="s">
        <v>100</v>
      </c>
      <c r="CI1330" s="355">
        <v>1836.93</v>
      </c>
    </row>
    <row r="1331" spans="1:87" ht="13.5" thickBot="1">
      <c r="A1331" s="353" t="s">
        <v>2877</v>
      </c>
      <c r="B1331" s="353" t="s">
        <v>2878</v>
      </c>
      <c r="C1331" s="353" t="s">
        <v>96</v>
      </c>
      <c r="D1331" s="353" t="s">
        <v>123</v>
      </c>
      <c r="E1331" s="353" t="s">
        <v>188</v>
      </c>
      <c r="F1331" s="353" t="s">
        <v>105</v>
      </c>
      <c r="G1331" s="353">
        <v>12</v>
      </c>
      <c r="H1331" s="353">
        <v>202112</v>
      </c>
      <c r="I1331" s="353">
        <v>20221103</v>
      </c>
      <c r="J1331" s="353">
        <v>20230222</v>
      </c>
      <c r="K1331" s="354">
        <v>9045.9500000000007</v>
      </c>
      <c r="L1331" s="354">
        <v>32</v>
      </c>
      <c r="M1331" s="354">
        <v>282.69</v>
      </c>
      <c r="N1331" s="354">
        <v>0.93</v>
      </c>
      <c r="O1331" s="354">
        <v>0.56999999999999995</v>
      </c>
      <c r="P1331" s="354">
        <v>0.56999999999999995</v>
      </c>
      <c r="Q1331" s="354">
        <v>0.56999999999999995</v>
      </c>
      <c r="R1331" s="354">
        <v>4</v>
      </c>
      <c r="S1331" s="354">
        <v>5</v>
      </c>
      <c r="T1331" s="354">
        <v>4.67</v>
      </c>
      <c r="U1331" s="354">
        <v>2.23</v>
      </c>
      <c r="V1331" s="354">
        <v>1.87</v>
      </c>
      <c r="W1331" s="354">
        <v>2.29</v>
      </c>
      <c r="X1331" s="354">
        <v>2.34</v>
      </c>
      <c r="Y1331" s="374">
        <f t="shared" si="44"/>
        <v>0.22459893048128343</v>
      </c>
      <c r="Z1331" s="374">
        <f t="shared" si="45"/>
        <v>2.1834061135371119E-2</v>
      </c>
      <c r="AA1331" s="354">
        <v>3.45</v>
      </c>
      <c r="AB1331" s="354"/>
      <c r="AC1331" s="354">
        <v>14.35</v>
      </c>
      <c r="AD1331" s="354">
        <v>13.99</v>
      </c>
      <c r="AE1331" s="354">
        <v>13.69</v>
      </c>
      <c r="AF1331" s="354"/>
      <c r="AG1331" s="354">
        <v>3.1380449342583741</v>
      </c>
      <c r="AH1331" s="354">
        <v>1.1378086161002381</v>
      </c>
      <c r="AI1331" s="354">
        <v>2.3740270322278296</v>
      </c>
      <c r="AJ1331" s="354">
        <v>2.3740270322278296</v>
      </c>
      <c r="AK1331" s="354">
        <v>13.500267505346686</v>
      </c>
      <c r="AL1331" s="354">
        <v>15.14</v>
      </c>
      <c r="AM1331" s="354">
        <v>1.69</v>
      </c>
      <c r="AN1331" s="354">
        <v>10.210000000000001</v>
      </c>
      <c r="AO1331" s="354">
        <v>15.67689170706895</v>
      </c>
      <c r="AP1331" s="354">
        <v>17.526760060376397</v>
      </c>
      <c r="AQ1331" s="354">
        <v>20.722085274707069</v>
      </c>
      <c r="AR1331" s="354">
        <v>20.722085274707069</v>
      </c>
      <c r="AS1331" s="354">
        <v>0.16645162900036148</v>
      </c>
      <c r="AT1331" s="354">
        <v>18.91</v>
      </c>
      <c r="AU1331" s="354">
        <v>14.03</v>
      </c>
      <c r="AV1331" s="354">
        <v>12.73</v>
      </c>
      <c r="AW1331" s="354">
        <v>782.66</v>
      </c>
      <c r="AX1331" s="354">
        <v>835.53</v>
      </c>
      <c r="AY1331" s="374">
        <v>0.12732259012369862</v>
      </c>
      <c r="AZ1331" s="374">
        <v>0.26213701825844016</v>
      </c>
      <c r="BA1331" s="374">
        <v>9.1870306322158521E-2</v>
      </c>
      <c r="BB1331" s="374">
        <v>0.1785714285714286</v>
      </c>
      <c r="BC1331" s="374">
        <v>9.1870306322158521E-2</v>
      </c>
      <c r="BD1331" s="354">
        <v>6.12</v>
      </c>
      <c r="BE1331" s="374">
        <v>5.0059336660503169E-2</v>
      </c>
      <c r="BF1331" s="374">
        <v>3.0670744472765729E-2</v>
      </c>
      <c r="BG1331" s="354">
        <v>4.1399999999999997</v>
      </c>
      <c r="BH1331" s="354">
        <v>3.69</v>
      </c>
      <c r="BI1331" s="354">
        <v>3.17</v>
      </c>
      <c r="BJ1331" s="354">
        <v>3.04</v>
      </c>
      <c r="BK1331" s="374">
        <v>0</v>
      </c>
      <c r="BL1331" s="374">
        <v>0</v>
      </c>
      <c r="BM1331" s="354">
        <v>5.13</v>
      </c>
      <c r="BN1331" s="354">
        <v>4.72</v>
      </c>
      <c r="BO1331" s="374">
        <v>1.3754510010338394</v>
      </c>
      <c r="BP1331" s="374">
        <v>3.5501048864282E-2</v>
      </c>
      <c r="BQ1331" s="374">
        <v>7.4072606309760675E-2</v>
      </c>
      <c r="BR1331" s="354">
        <v>440.14</v>
      </c>
      <c r="BS1331" s="354">
        <v>748.3</v>
      </c>
      <c r="BT1331" s="354">
        <v>576.51</v>
      </c>
      <c r="BU1331" s="354">
        <v>2555.71</v>
      </c>
      <c r="BV1331" s="354">
        <v>268.35000000000002</v>
      </c>
      <c r="BW1331" s="354">
        <v>26.21</v>
      </c>
      <c r="BX1331" s="354">
        <v>36.26</v>
      </c>
      <c r="BY1331" s="354">
        <v>36.5</v>
      </c>
      <c r="BZ1331" s="354">
        <v>2.905541861206971</v>
      </c>
      <c r="CA1331" s="354">
        <v>31.58</v>
      </c>
      <c r="CB1331" s="354">
        <v>0.49129824240116177</v>
      </c>
      <c r="CC1331" s="354">
        <v>6.1082205562505285</v>
      </c>
      <c r="CD1331" s="354">
        <v>0.46</v>
      </c>
      <c r="CE1331" s="354">
        <v>0.3</v>
      </c>
      <c r="CF1331" s="354">
        <v>0.39</v>
      </c>
      <c r="CG1331" s="354">
        <v>0.03</v>
      </c>
      <c r="CH1331" s="353" t="s">
        <v>100</v>
      </c>
      <c r="CI1331" s="355">
        <v>5144.13</v>
      </c>
    </row>
    <row r="1332" spans="1:87" ht="13.5" thickBot="1">
      <c r="A1332" s="353" t="s">
        <v>2879</v>
      </c>
      <c r="B1332" s="353" t="s">
        <v>2880</v>
      </c>
      <c r="C1332" s="353" t="s">
        <v>96</v>
      </c>
      <c r="D1332" s="353" t="s">
        <v>123</v>
      </c>
      <c r="E1332" s="353" t="s">
        <v>518</v>
      </c>
      <c r="F1332" s="353" t="s">
        <v>99</v>
      </c>
      <c r="G1332" s="353">
        <v>12</v>
      </c>
      <c r="H1332" s="353">
        <v>202112</v>
      </c>
      <c r="I1332" s="353">
        <v>20221018</v>
      </c>
      <c r="J1332" s="353">
        <v>20230118</v>
      </c>
      <c r="K1332" s="354">
        <v>28716.74</v>
      </c>
      <c r="L1332" s="354">
        <v>78.260000000000005</v>
      </c>
      <c r="M1332" s="354">
        <v>366.94</v>
      </c>
      <c r="N1332" s="354">
        <v>1.61</v>
      </c>
      <c r="O1332" s="354">
        <v>1.79</v>
      </c>
      <c r="P1332" s="354">
        <v>1.84</v>
      </c>
      <c r="Q1332" s="354">
        <v>1.54</v>
      </c>
      <c r="R1332" s="354">
        <v>2</v>
      </c>
      <c r="S1332" s="354">
        <v>10</v>
      </c>
      <c r="T1332" s="354">
        <v>6.19</v>
      </c>
      <c r="U1332" s="354">
        <v>7.35</v>
      </c>
      <c r="V1332" s="354">
        <v>7.36</v>
      </c>
      <c r="W1332" s="354">
        <v>7.18</v>
      </c>
      <c r="X1332" s="354">
        <v>8.09</v>
      </c>
      <c r="Y1332" s="374">
        <f t="shared" si="44"/>
        <v>-2.4456521739130488E-2</v>
      </c>
      <c r="Z1332" s="374">
        <f t="shared" si="45"/>
        <v>0.126740947075209</v>
      </c>
      <c r="AA1332" s="354">
        <v>1.8</v>
      </c>
      <c r="AB1332" s="354">
        <v>8</v>
      </c>
      <c r="AC1332" s="354">
        <v>10.65</v>
      </c>
      <c r="AD1332" s="354">
        <v>10.89</v>
      </c>
      <c r="AE1332" s="354">
        <v>9.68</v>
      </c>
      <c r="AF1332" s="354">
        <v>1.36</v>
      </c>
      <c r="AG1332" s="354">
        <v>32.069994707291386</v>
      </c>
      <c r="AH1332" s="354">
        <v>7.3170332458490428</v>
      </c>
      <c r="AI1332" s="354">
        <v>24.949391884149701</v>
      </c>
      <c r="AJ1332" s="354">
        <v>24.253700803727813</v>
      </c>
      <c r="AK1332" s="354">
        <v>3.1143043630399125</v>
      </c>
      <c r="AL1332" s="354">
        <v>6.6</v>
      </c>
      <c r="AM1332" s="354">
        <v>1.21</v>
      </c>
      <c r="AN1332" s="354">
        <v>2.36</v>
      </c>
      <c r="AO1332" s="354">
        <v>-11.069220467886003</v>
      </c>
      <c r="AP1332" s="354">
        <v>-30.819205731880626</v>
      </c>
      <c r="AQ1332" s="354">
        <v>-14.228396566429742</v>
      </c>
      <c r="AR1332" s="354">
        <v>-14.636522677165354</v>
      </c>
      <c r="AS1332" s="354">
        <v>630.48982108462337</v>
      </c>
      <c r="AT1332" s="354">
        <v>64.510000000000005</v>
      </c>
      <c r="AU1332" s="354">
        <v>-0.96</v>
      </c>
      <c r="AV1332" s="354">
        <v>-0.4</v>
      </c>
      <c r="AW1332" s="354">
        <v>12030</v>
      </c>
      <c r="AX1332" s="354">
        <v>11993.64</v>
      </c>
      <c r="AY1332" s="374">
        <v>3.0782264896921773E-2</v>
      </c>
      <c r="AZ1332" s="374">
        <v>0.11280991735537189</v>
      </c>
      <c r="BA1332" s="374">
        <v>0</v>
      </c>
      <c r="BB1332" s="374">
        <v>0.19247091663950777</v>
      </c>
      <c r="BC1332" s="374">
        <v>0</v>
      </c>
      <c r="BD1332" s="354">
        <v>11.72</v>
      </c>
      <c r="BE1332" s="374">
        <v>1.0707191421327174E-2</v>
      </c>
      <c r="BF1332" s="374">
        <v>1.0868155736376308E-2</v>
      </c>
      <c r="BG1332" s="354">
        <v>7.12</v>
      </c>
      <c r="BH1332" s="354">
        <v>7.27</v>
      </c>
      <c r="BI1332" s="354">
        <v>0.92</v>
      </c>
      <c r="BJ1332" s="354">
        <v>0.99</v>
      </c>
      <c r="BK1332" s="374">
        <v>-2.7884089666484417E-2</v>
      </c>
      <c r="BL1332" s="374">
        <v>-2.1692896639727777E-2</v>
      </c>
      <c r="BM1332" s="354">
        <v>3.22</v>
      </c>
      <c r="BN1332" s="354">
        <v>2.74</v>
      </c>
      <c r="BO1332" s="374">
        <v>0.31980174496644292</v>
      </c>
      <c r="BP1332" s="374">
        <v>9.4170312044389221E-2</v>
      </c>
      <c r="BQ1332" s="374">
        <v>0.31214544148941842</v>
      </c>
      <c r="BR1332" s="354">
        <v>3437</v>
      </c>
      <c r="BS1332" s="354">
        <v>4994</v>
      </c>
      <c r="BT1332" s="354">
        <v>4338</v>
      </c>
      <c r="BU1332" s="354">
        <v>13475</v>
      </c>
      <c r="BV1332" s="354">
        <v>2693</v>
      </c>
      <c r="BW1332" s="354">
        <v>11.28</v>
      </c>
      <c r="BX1332" s="354">
        <v>22.48</v>
      </c>
      <c r="BY1332" s="354">
        <v>23.37</v>
      </c>
      <c r="BZ1332" s="354">
        <v>4.6363636363636367</v>
      </c>
      <c r="CA1332" s="354">
        <v>35.31</v>
      </c>
      <c r="CB1332" s="354">
        <v>0.79196195599652097</v>
      </c>
      <c r="CC1332" s="354">
        <v>-37.564898152534347</v>
      </c>
      <c r="CD1332" s="354">
        <v>0.59</v>
      </c>
      <c r="CE1332" s="354">
        <v>0.54</v>
      </c>
      <c r="CF1332" s="354">
        <v>0.55000000000000004</v>
      </c>
      <c r="CG1332" s="354">
        <v>0.42</v>
      </c>
      <c r="CH1332" s="355">
        <v>1976</v>
      </c>
      <c r="CI1332" s="355">
        <v>25387</v>
      </c>
    </row>
    <row r="1333" spans="1:87" ht="13.5" thickBot="1">
      <c r="A1333" s="353" t="s">
        <v>2881</v>
      </c>
      <c r="B1333" s="353" t="s">
        <v>2882</v>
      </c>
      <c r="C1333" s="353" t="s">
        <v>96</v>
      </c>
      <c r="D1333" s="353" t="s">
        <v>129</v>
      </c>
      <c r="E1333" s="353" t="s">
        <v>409</v>
      </c>
      <c r="F1333" s="353" t="s">
        <v>105</v>
      </c>
      <c r="G1333" s="353">
        <v>12</v>
      </c>
      <c r="H1333" s="353">
        <v>202112</v>
      </c>
      <c r="I1333" s="353">
        <v>20221108</v>
      </c>
      <c r="J1333" s="353">
        <v>20230314</v>
      </c>
      <c r="K1333" s="354">
        <v>5216.28</v>
      </c>
      <c r="L1333" s="354">
        <v>17.649999999999999</v>
      </c>
      <c r="M1333" s="354">
        <v>295.54000000000002</v>
      </c>
      <c r="N1333" s="354">
        <v>0.85</v>
      </c>
      <c r="O1333" s="354">
        <v>0.13</v>
      </c>
      <c r="P1333" s="354">
        <v>0.16</v>
      </c>
      <c r="Q1333" s="354">
        <v>0.12</v>
      </c>
      <c r="R1333" s="354">
        <v>8</v>
      </c>
      <c r="S1333" s="354">
        <v>8</v>
      </c>
      <c r="T1333" s="354">
        <v>12.53</v>
      </c>
      <c r="U1333" s="354">
        <v>0.54</v>
      </c>
      <c r="V1333" s="354">
        <v>0.54</v>
      </c>
      <c r="W1333" s="354">
        <v>0.53</v>
      </c>
      <c r="X1333" s="354">
        <v>0.55000000000000004</v>
      </c>
      <c r="Y1333" s="374">
        <f t="shared" si="44"/>
        <v>-1.851851851851849E-2</v>
      </c>
      <c r="Z1333" s="374">
        <f t="shared" si="45"/>
        <v>3.7735849056603765E-2</v>
      </c>
      <c r="AA1333" s="354"/>
      <c r="AB1333" s="354"/>
      <c r="AC1333" s="354">
        <v>32.69</v>
      </c>
      <c r="AD1333" s="354">
        <v>33.43</v>
      </c>
      <c r="AE1333" s="354">
        <v>31.98</v>
      </c>
      <c r="AF1333" s="354"/>
      <c r="AG1333" s="354">
        <v>2.690145055478971</v>
      </c>
      <c r="AH1333" s="354">
        <v>0.42093017930775617</v>
      </c>
      <c r="AI1333" s="354">
        <v>0.35466257676568697</v>
      </c>
      <c r="AJ1333" s="354">
        <v>-0.24469636190937599</v>
      </c>
      <c r="AK1333" s="354">
        <v>41.941273126844131</v>
      </c>
      <c r="AL1333" s="354">
        <v>24.92</v>
      </c>
      <c r="AM1333" s="354">
        <v>5.38</v>
      </c>
      <c r="AN1333" s="354">
        <v>5.16</v>
      </c>
      <c r="AO1333" s="354">
        <v>6.4731096470902143</v>
      </c>
      <c r="AP1333" s="354">
        <v>23.974180904901591</v>
      </c>
      <c r="AQ1333" s="354">
        <v>49.099073461583529</v>
      </c>
      <c r="AR1333" s="354">
        <v>-71.164130822435965</v>
      </c>
      <c r="AS1333" s="354">
        <v>1.0854649163441314</v>
      </c>
      <c r="AT1333" s="354">
        <v>3.28</v>
      </c>
      <c r="AU1333" s="354"/>
      <c r="AV1333" s="354">
        <v>32.03</v>
      </c>
      <c r="AW1333" s="354">
        <v>998.46</v>
      </c>
      <c r="AX1333" s="354">
        <v>963.37</v>
      </c>
      <c r="AY1333" s="374">
        <v>0.27473237900600722</v>
      </c>
      <c r="AZ1333" s="374">
        <v>0.71081222217976636</v>
      </c>
      <c r="BA1333" s="374">
        <v>0.57333501440223456</v>
      </c>
      <c r="BB1333" s="374">
        <v>0.99248120300751885</v>
      </c>
      <c r="BC1333" s="374">
        <v>0.57333501440223456</v>
      </c>
      <c r="BD1333" s="354">
        <v>14.56</v>
      </c>
      <c r="BE1333" s="374">
        <v>0.11384704225637492</v>
      </c>
      <c r="BF1333" s="374">
        <v>6.9909009114147075E-2</v>
      </c>
      <c r="BG1333" s="354">
        <v>12.05</v>
      </c>
      <c r="BH1333" s="354"/>
      <c r="BI1333" s="354">
        <v>8.67</v>
      </c>
      <c r="BJ1333" s="354"/>
      <c r="BK1333" s="374">
        <v>-1.6899413074276459</v>
      </c>
      <c r="BL1333" s="374">
        <v>-0.22279800022469384</v>
      </c>
      <c r="BM1333" s="354">
        <v>0</v>
      </c>
      <c r="BN1333" s="354"/>
      <c r="BO1333" s="374">
        <v>0.10298620087372104</v>
      </c>
      <c r="BP1333" s="374">
        <v>2.8297827180353355E-2</v>
      </c>
      <c r="BQ1333" s="374">
        <v>-1.3982649251964343E-2</v>
      </c>
      <c r="BR1333" s="354">
        <v>218.26</v>
      </c>
      <c r="BS1333" s="354">
        <v>284.97000000000003</v>
      </c>
      <c r="BT1333" s="354">
        <v>209.27</v>
      </c>
      <c r="BU1333" s="354">
        <v>239.34</v>
      </c>
      <c r="BV1333" s="354">
        <v>158.91</v>
      </c>
      <c r="BW1333" s="354">
        <v>77.19</v>
      </c>
      <c r="BX1333" s="354">
        <v>15.16</v>
      </c>
      <c r="BY1333" s="354">
        <v>14.17</v>
      </c>
      <c r="BZ1333" s="354">
        <v>38.125530110262936</v>
      </c>
      <c r="CA1333" s="354">
        <v>15.06</v>
      </c>
      <c r="CB1333" s="354">
        <v>0.408490201015827</v>
      </c>
      <c r="CC1333" s="354">
        <v>-0.11894582449132445</v>
      </c>
      <c r="CD1333" s="354">
        <v>0.18</v>
      </c>
      <c r="CE1333" s="354">
        <v>2</v>
      </c>
      <c r="CF1333" s="354">
        <v>2.12</v>
      </c>
      <c r="CG1333" s="354">
        <v>1.48</v>
      </c>
      <c r="CH1333" s="353" t="s">
        <v>100</v>
      </c>
      <c r="CI1333" s="353">
        <v>995.77</v>
      </c>
    </row>
    <row r="1334" spans="1:87" ht="13.5" thickBot="1">
      <c r="A1334" s="353" t="s">
        <v>2883</v>
      </c>
      <c r="B1334" s="353" t="s">
        <v>2884</v>
      </c>
      <c r="C1334" s="353" t="s">
        <v>96</v>
      </c>
      <c r="D1334" s="353" t="s">
        <v>123</v>
      </c>
      <c r="E1334" s="353" t="s">
        <v>248</v>
      </c>
      <c r="F1334" s="353" t="s">
        <v>105</v>
      </c>
      <c r="G1334" s="353">
        <v>12</v>
      </c>
      <c r="H1334" s="353">
        <v>202112</v>
      </c>
      <c r="I1334" s="353">
        <v>20221109</v>
      </c>
      <c r="J1334" s="353">
        <v>20230224</v>
      </c>
      <c r="K1334" s="354">
        <v>6067.85</v>
      </c>
      <c r="L1334" s="354">
        <v>19.600000000000001</v>
      </c>
      <c r="M1334" s="354">
        <v>309.58</v>
      </c>
      <c r="N1334" s="354">
        <v>1.48</v>
      </c>
      <c r="O1334" s="354">
        <v>0.51</v>
      </c>
      <c r="P1334" s="354">
        <v>0.5</v>
      </c>
      <c r="Q1334" s="354">
        <v>0.54</v>
      </c>
      <c r="R1334" s="354">
        <v>0</v>
      </c>
      <c r="S1334" s="354">
        <v>4</v>
      </c>
      <c r="T1334" s="354">
        <v>41.68</v>
      </c>
      <c r="U1334" s="354">
        <v>2.78</v>
      </c>
      <c r="V1334" s="354">
        <v>2.06</v>
      </c>
      <c r="W1334" s="354">
        <v>2.27</v>
      </c>
      <c r="X1334" s="354">
        <v>2.12</v>
      </c>
      <c r="Y1334" s="374">
        <f t="shared" si="44"/>
        <v>0.10194174757281549</v>
      </c>
      <c r="Z1334" s="374">
        <f t="shared" si="45"/>
        <v>-6.607929515418498E-2</v>
      </c>
      <c r="AA1334" s="354">
        <v>3.88</v>
      </c>
      <c r="AB1334" s="354"/>
      <c r="AC1334" s="354">
        <v>6.81</v>
      </c>
      <c r="AD1334" s="354">
        <v>8.6199999999999992</v>
      </c>
      <c r="AE1334" s="354">
        <v>9.25</v>
      </c>
      <c r="AF1334" s="354"/>
      <c r="AG1334" s="354">
        <v>4.5904422505086337</v>
      </c>
      <c r="AH1334" s="354">
        <v>2.6830331524857844</v>
      </c>
      <c r="AI1334" s="354">
        <v>1.0319787156346183</v>
      </c>
      <c r="AJ1334" s="354">
        <v>1.0319787156346183</v>
      </c>
      <c r="AK1334" s="354">
        <v>18.459683045192602</v>
      </c>
      <c r="AL1334" s="354">
        <v>6.91</v>
      </c>
      <c r="AM1334" s="354">
        <v>0.89</v>
      </c>
      <c r="AN1334" s="354">
        <v>4.67</v>
      </c>
      <c r="AO1334" s="354">
        <v>10.28017063627072</v>
      </c>
      <c r="AP1334" s="354">
        <v>9.9744560352129046</v>
      </c>
      <c r="AQ1334" s="354">
        <v>45.728200510565159</v>
      </c>
      <c r="AR1334" s="354">
        <v>45.728200510565159</v>
      </c>
      <c r="AS1334" s="354">
        <v>1.1076151598935782</v>
      </c>
      <c r="AT1334" s="354">
        <v>22.06</v>
      </c>
      <c r="AU1334" s="354">
        <v>4.4800000000000004</v>
      </c>
      <c r="AV1334" s="354">
        <v>2.99</v>
      </c>
      <c r="AW1334" s="354">
        <v>1170.0899999999999</v>
      </c>
      <c r="AX1334" s="354">
        <v>1548.1</v>
      </c>
      <c r="AY1334" s="374">
        <v>0.28409776704888351</v>
      </c>
      <c r="AZ1334" s="374">
        <v>0.34987593800216465</v>
      </c>
      <c r="BA1334" s="374">
        <v>0</v>
      </c>
      <c r="BB1334" s="374">
        <v>0.32758620689655182</v>
      </c>
      <c r="BC1334" s="374">
        <v>0</v>
      </c>
      <c r="BD1334" s="354">
        <v>13.01</v>
      </c>
      <c r="BE1334" s="374">
        <v>0</v>
      </c>
      <c r="BF1334" s="374">
        <v>1.0295251473412368E-2</v>
      </c>
      <c r="BG1334" s="354">
        <v>3.47</v>
      </c>
      <c r="BH1334" s="354">
        <v>3.65</v>
      </c>
      <c r="BI1334" s="354">
        <v>1.06</v>
      </c>
      <c r="BJ1334" s="354">
        <v>0.83</v>
      </c>
      <c r="BK1334" s="374">
        <v>0</v>
      </c>
      <c r="BL1334" s="374">
        <v>0</v>
      </c>
      <c r="BM1334" s="354">
        <v>9.8000000000000007</v>
      </c>
      <c r="BN1334" s="354">
        <v>9.24</v>
      </c>
      <c r="BO1334" s="374">
        <v>0.71560800440395333</v>
      </c>
      <c r="BP1334" s="374">
        <v>0.14084163530109103</v>
      </c>
      <c r="BQ1334" s="374">
        <v>5.4172111056935347E-2</v>
      </c>
      <c r="BR1334" s="354">
        <v>501.1</v>
      </c>
      <c r="BS1334" s="354">
        <v>564.5</v>
      </c>
      <c r="BT1334" s="354">
        <v>818.23</v>
      </c>
      <c r="BU1334" s="354">
        <v>17021.560000000001</v>
      </c>
      <c r="BV1334" s="354">
        <v>447.74</v>
      </c>
      <c r="BW1334" s="354">
        <v>34.99</v>
      </c>
      <c r="BX1334" s="354">
        <v>63.31</v>
      </c>
      <c r="BY1334" s="354">
        <v>66.73</v>
      </c>
      <c r="BZ1334" s="354">
        <v>0.81080578168055784</v>
      </c>
      <c r="CA1334" s="354">
        <v>74.099999999999994</v>
      </c>
      <c r="CB1334" s="354">
        <v>0.91043372475518325</v>
      </c>
      <c r="CC1334" s="354">
        <v>5.9479407798028889</v>
      </c>
      <c r="CD1334" s="354">
        <v>2.86</v>
      </c>
      <c r="CE1334" s="354">
        <v>1.0900000000000001</v>
      </c>
      <c r="CF1334" s="354">
        <v>2.31</v>
      </c>
      <c r="CG1334" s="354">
        <v>1.7</v>
      </c>
      <c r="CH1334" s="353" t="s">
        <v>100</v>
      </c>
      <c r="CI1334" s="355">
        <v>6433.89</v>
      </c>
    </row>
    <row r="1335" spans="1:87" ht="13.5" thickBot="1">
      <c r="A1335" s="353" t="s">
        <v>2885</v>
      </c>
      <c r="B1335" s="353" t="s">
        <v>2886</v>
      </c>
      <c r="C1335" s="353" t="s">
        <v>108</v>
      </c>
      <c r="D1335" s="353" t="s">
        <v>176</v>
      </c>
      <c r="E1335" s="353" t="s">
        <v>378</v>
      </c>
      <c r="F1335" s="353" t="s">
        <v>99</v>
      </c>
      <c r="G1335" s="353">
        <v>6</v>
      </c>
      <c r="H1335" s="353">
        <v>202206</v>
      </c>
      <c r="I1335" s="353">
        <v>20221026</v>
      </c>
      <c r="J1335" s="353">
        <v>20230125</v>
      </c>
      <c r="K1335" s="354">
        <v>10812.01</v>
      </c>
      <c r="L1335" s="354">
        <v>52.37</v>
      </c>
      <c r="M1335" s="354">
        <v>206.45</v>
      </c>
      <c r="N1335" s="354">
        <v>1.0900000000000001</v>
      </c>
      <c r="O1335" s="354">
        <v>0.68</v>
      </c>
      <c r="P1335" s="354">
        <v>0.17</v>
      </c>
      <c r="Q1335" s="354">
        <v>0.49</v>
      </c>
      <c r="R1335" s="354">
        <v>-29</v>
      </c>
      <c r="S1335" s="354">
        <v>-16</v>
      </c>
      <c r="T1335" s="354">
        <v>-11.59</v>
      </c>
      <c r="U1335" s="354">
        <v>5.71</v>
      </c>
      <c r="V1335" s="354">
        <v>8.4700000000000006</v>
      </c>
      <c r="W1335" s="354">
        <v>2.0699999999999998</v>
      </c>
      <c r="X1335" s="354">
        <v>5.58</v>
      </c>
      <c r="Y1335" s="374">
        <f t="shared" si="44"/>
        <v>-0.75560802833530105</v>
      </c>
      <c r="Z1335" s="374">
        <f t="shared" si="45"/>
        <v>1.6956521739130439</v>
      </c>
      <c r="AA1335" s="354">
        <v>7.51</v>
      </c>
      <c r="AB1335" s="354">
        <v>1.21</v>
      </c>
      <c r="AC1335" s="354">
        <v>8.33</v>
      </c>
      <c r="AD1335" s="354">
        <v>25.36</v>
      </c>
      <c r="AE1335" s="354">
        <v>9.3800000000000008</v>
      </c>
      <c r="AF1335" s="354">
        <v>20.96</v>
      </c>
      <c r="AG1335" s="354">
        <v>50.870192307692307</v>
      </c>
      <c r="AH1335" s="354">
        <v>5.5384615384615383</v>
      </c>
      <c r="AI1335" s="354">
        <v>6.759615384615385</v>
      </c>
      <c r="AJ1335" s="354">
        <v>4.8509615384615383</v>
      </c>
      <c r="AK1335" s="354">
        <v>7.7119772403982934</v>
      </c>
      <c r="AL1335" s="354">
        <v>5.19</v>
      </c>
      <c r="AM1335" s="354"/>
      <c r="AN1335" s="354">
        <v>1.02</v>
      </c>
      <c r="AO1335" s="354">
        <v>1.5434306776297135</v>
      </c>
      <c r="AP1335" s="354">
        <v>8.5235073068893534</v>
      </c>
      <c r="AQ1335" s="354">
        <v>11.61524893314367</v>
      </c>
      <c r="AR1335" s="354">
        <v>16.185371655104063</v>
      </c>
      <c r="AS1335" s="354">
        <v>3.6586538461538463</v>
      </c>
      <c r="AT1335" s="354">
        <v>-1.7</v>
      </c>
      <c r="AU1335" s="354">
        <v>0.89</v>
      </c>
      <c r="AV1335" s="354">
        <v>9.18</v>
      </c>
      <c r="AW1335" s="354">
        <v>11661</v>
      </c>
      <c r="AX1335" s="354">
        <v>8195.8700000000008</v>
      </c>
      <c r="AY1335" s="374">
        <v>1.6366923589304406E-2</v>
      </c>
      <c r="AZ1335" s="374">
        <v>0.30876494023904383</v>
      </c>
      <c r="BA1335" s="374">
        <v>0.14769230769230771</v>
      </c>
      <c r="BB1335" s="374">
        <v>0.4177545691906005</v>
      </c>
      <c r="BC1335" s="374">
        <v>0.14769230769230771</v>
      </c>
      <c r="BD1335" s="354">
        <v>716.97</v>
      </c>
      <c r="BE1335" s="374">
        <v>0.26968755709848347</v>
      </c>
      <c r="BF1335" s="374">
        <v>0.13386009760632117</v>
      </c>
      <c r="BG1335" s="354">
        <v>22.35</v>
      </c>
      <c r="BH1335" s="354">
        <v>24.05</v>
      </c>
      <c r="BI1335" s="354">
        <v>14.01</v>
      </c>
      <c r="BJ1335" s="354">
        <v>15.85</v>
      </c>
      <c r="BK1335" s="374">
        <v>-0.28236130867709813</v>
      </c>
      <c r="BL1335" s="374">
        <v>-3.7520083167942538E-2</v>
      </c>
      <c r="BM1335" s="354">
        <v>5.35</v>
      </c>
      <c r="BN1335" s="354">
        <v>4.53</v>
      </c>
      <c r="BO1335" s="374">
        <v>0.50555555555555554</v>
      </c>
      <c r="BP1335" s="374">
        <v>0.10624326757071816</v>
      </c>
      <c r="BQ1335" s="374">
        <v>9.3055084183033543E-2</v>
      </c>
      <c r="BR1335" s="354">
        <v>1928</v>
      </c>
      <c r="BS1335" s="354">
        <v>2379</v>
      </c>
      <c r="BT1335" s="354">
        <v>2169.4499999999998</v>
      </c>
      <c r="BU1335" s="354">
        <v>5062</v>
      </c>
      <c r="BV1335" s="354">
        <v>1649</v>
      </c>
      <c r="BW1335" s="354">
        <v>25.49</v>
      </c>
      <c r="BX1335" s="354">
        <v>10.89</v>
      </c>
      <c r="BY1335" s="354">
        <v>11.94</v>
      </c>
      <c r="BZ1335" s="354">
        <v>5.6551724137931032</v>
      </c>
      <c r="CA1335" s="354">
        <v>97.89</v>
      </c>
      <c r="CB1335" s="354">
        <v>1.0407618162815004</v>
      </c>
      <c r="CC1335" s="354">
        <v>2.8643006263048019</v>
      </c>
      <c r="CD1335" s="354">
        <v>-15.99</v>
      </c>
      <c r="CE1335" s="354">
        <v>1.19</v>
      </c>
      <c r="CF1335" s="354">
        <v>0.69</v>
      </c>
      <c r="CG1335" s="354">
        <v>0.26</v>
      </c>
      <c r="CH1335" s="353" t="s">
        <v>100</v>
      </c>
      <c r="CI1335" s="353">
        <v>109</v>
      </c>
    </row>
    <row r="1336" spans="1:87" ht="13.5" thickBot="1">
      <c r="A1336" s="353" t="s">
        <v>2887</v>
      </c>
      <c r="B1336" s="353" t="s">
        <v>2888</v>
      </c>
      <c r="C1336" s="353" t="s">
        <v>96</v>
      </c>
      <c r="D1336" s="353" t="s">
        <v>123</v>
      </c>
      <c r="E1336" s="353" t="s">
        <v>651</v>
      </c>
      <c r="F1336" s="353" t="s">
        <v>105</v>
      </c>
      <c r="G1336" s="353">
        <v>12</v>
      </c>
      <c r="H1336" s="353">
        <v>202112</v>
      </c>
      <c r="I1336" s="353">
        <v>20221026</v>
      </c>
      <c r="J1336" s="353">
        <v>20230125</v>
      </c>
      <c r="K1336" s="354">
        <v>6224.5</v>
      </c>
      <c r="L1336" s="354">
        <v>68.17</v>
      </c>
      <c r="M1336" s="354">
        <v>91</v>
      </c>
      <c r="N1336" s="354">
        <v>1</v>
      </c>
      <c r="O1336" s="354">
        <v>1.51</v>
      </c>
      <c r="P1336" s="354">
        <v>1.51</v>
      </c>
      <c r="Q1336" s="354">
        <v>1.39</v>
      </c>
      <c r="R1336" s="354">
        <v>-1.32</v>
      </c>
      <c r="S1336" s="354">
        <v>1.45</v>
      </c>
      <c r="T1336" s="354">
        <v>0.99</v>
      </c>
      <c r="U1336" s="354">
        <v>5.6</v>
      </c>
      <c r="V1336" s="354">
        <v>5.6</v>
      </c>
      <c r="W1336" s="354">
        <v>5.72</v>
      </c>
      <c r="X1336" s="354">
        <v>6.2</v>
      </c>
      <c r="Y1336" s="374">
        <f t="shared" si="44"/>
        <v>2.1428571428571352E-2</v>
      </c>
      <c r="Z1336" s="374">
        <f t="shared" si="45"/>
        <v>8.3916083916083961E-2</v>
      </c>
      <c r="AA1336" s="354">
        <v>7.95</v>
      </c>
      <c r="AB1336" s="354">
        <v>10</v>
      </c>
      <c r="AC1336" s="354">
        <v>12.17</v>
      </c>
      <c r="AD1336" s="354">
        <v>11.91</v>
      </c>
      <c r="AE1336" s="354">
        <v>10.99</v>
      </c>
      <c r="AF1336" s="354">
        <v>1.19</v>
      </c>
      <c r="AG1336" s="354">
        <v>12.064094552072712</v>
      </c>
      <c r="AH1336" s="354">
        <v>5.629082656316811</v>
      </c>
      <c r="AI1336" s="354">
        <v>6.3812452718481731</v>
      </c>
      <c r="AJ1336" s="354">
        <v>5.9611880406538829</v>
      </c>
      <c r="AK1336" s="354">
        <v>10.712642609363485</v>
      </c>
      <c r="AL1336" s="354">
        <v>10.36</v>
      </c>
      <c r="AM1336" s="354">
        <v>0.95</v>
      </c>
      <c r="AN1336" s="354">
        <v>5.26</v>
      </c>
      <c r="AO1336" s="354">
        <v>6.1779165977494515</v>
      </c>
      <c r="AP1336" s="354">
        <v>9.3477065451455257</v>
      </c>
      <c r="AQ1336" s="354">
        <v>11.679690529820782</v>
      </c>
      <c r="AR1336" s="354">
        <v>12.502704068683167</v>
      </c>
      <c r="AS1336" s="354">
        <v>11.987654727055444</v>
      </c>
      <c r="AT1336" s="354">
        <v>71.72</v>
      </c>
      <c r="AU1336" s="354">
        <v>11.7</v>
      </c>
      <c r="AV1336" s="354">
        <v>-6.94</v>
      </c>
      <c r="AW1336" s="354">
        <v>1186.8900000000001</v>
      </c>
      <c r="AX1336" s="354">
        <v>1153.43</v>
      </c>
      <c r="AY1336" s="374">
        <v>-2.118477135100157E-2</v>
      </c>
      <c r="AZ1336" s="374">
        <v>-1.8163976827552827E-2</v>
      </c>
      <c r="BA1336" s="374">
        <v>0</v>
      </c>
      <c r="BB1336" s="374">
        <v>-1.3280001629531586E-2</v>
      </c>
      <c r="BC1336" s="374">
        <v>0</v>
      </c>
      <c r="BD1336" s="354">
        <v>7.88</v>
      </c>
      <c r="BE1336" s="374">
        <v>0</v>
      </c>
      <c r="BF1336" s="374">
        <v>1.3586358531062361E-2</v>
      </c>
      <c r="BG1336" s="354">
        <v>7.88</v>
      </c>
      <c r="BH1336" s="354">
        <v>8.0399999999999991</v>
      </c>
      <c r="BI1336" s="354">
        <v>1.36</v>
      </c>
      <c r="BJ1336" s="354">
        <v>1.43</v>
      </c>
      <c r="BK1336" s="374">
        <v>-6.5826843084599171E-2</v>
      </c>
      <c r="BL1336" s="374">
        <v>-3.4818794678803368E-2</v>
      </c>
      <c r="BM1336" s="354">
        <v>3.23</v>
      </c>
      <c r="BN1336" s="354">
        <v>2.61</v>
      </c>
      <c r="BO1336" s="374">
        <v>0.37483905084111935</v>
      </c>
      <c r="BP1336" s="374">
        <v>8.234468484957301E-2</v>
      </c>
      <c r="BQ1336" s="374">
        <v>8.7202867768488637E-2</v>
      </c>
      <c r="BR1336" s="354">
        <v>660.36</v>
      </c>
      <c r="BS1336" s="354">
        <v>747.27</v>
      </c>
      <c r="BT1336" s="354">
        <v>606.21</v>
      </c>
      <c r="BU1336" s="354" t="s">
        <v>100</v>
      </c>
      <c r="BV1336" s="354">
        <v>519.29999999999995</v>
      </c>
      <c r="BW1336" s="354">
        <v>-1.82</v>
      </c>
      <c r="BX1336" s="354">
        <v>43.4</v>
      </c>
      <c r="BY1336" s="354">
        <v>43.4</v>
      </c>
      <c r="BZ1336" s="354">
        <v>0</v>
      </c>
      <c r="CA1336" s="354">
        <v>0</v>
      </c>
      <c r="CB1336" s="354">
        <v>0.82528990049599538</v>
      </c>
      <c r="CC1336" s="354">
        <v>0.77396572729797886</v>
      </c>
      <c r="CD1336" s="354">
        <v>0</v>
      </c>
      <c r="CE1336" s="354">
        <v>0.61</v>
      </c>
      <c r="CF1336" s="354">
        <v>0.67</v>
      </c>
      <c r="CG1336" s="354">
        <v>0.08</v>
      </c>
      <c r="CH1336" s="353" t="s">
        <v>100</v>
      </c>
      <c r="CI1336" s="355">
        <v>6427.24</v>
      </c>
    </row>
    <row r="1337" spans="1:87" ht="13.5" thickBot="1">
      <c r="A1337" s="353" t="s">
        <v>2889</v>
      </c>
      <c r="B1337" s="353" t="s">
        <v>2890</v>
      </c>
      <c r="C1337" s="353" t="s">
        <v>96</v>
      </c>
      <c r="D1337" s="353" t="s">
        <v>116</v>
      </c>
      <c r="E1337" s="353" t="s">
        <v>1015</v>
      </c>
      <c r="F1337" s="353" t="s">
        <v>105</v>
      </c>
      <c r="G1337" s="353">
        <v>12</v>
      </c>
      <c r="H1337" s="353">
        <v>202112</v>
      </c>
      <c r="I1337" s="353">
        <v>20221102</v>
      </c>
      <c r="J1337" s="353">
        <v>20230201</v>
      </c>
      <c r="K1337" s="354">
        <v>41225.620000000003</v>
      </c>
      <c r="L1337" s="354">
        <v>30.55</v>
      </c>
      <c r="M1337" s="354">
        <v>1349.45</v>
      </c>
      <c r="N1337" s="354">
        <v>1.27</v>
      </c>
      <c r="O1337" s="354">
        <v>1.4</v>
      </c>
      <c r="P1337" s="354">
        <v>1.42</v>
      </c>
      <c r="Q1337" s="354">
        <v>1.18</v>
      </c>
      <c r="R1337" s="354">
        <v>3</v>
      </c>
      <c r="S1337" s="354">
        <v>22</v>
      </c>
      <c r="T1337" s="354">
        <v>8.5399999999999991</v>
      </c>
      <c r="U1337" s="354">
        <v>5.79</v>
      </c>
      <c r="V1337" s="354">
        <v>2.0699999999999998</v>
      </c>
      <c r="W1337" s="354">
        <v>6.17</v>
      </c>
      <c r="X1337" s="354">
        <v>4.66</v>
      </c>
      <c r="Y1337" s="374">
        <f t="shared" si="44"/>
        <v>1.9806763285024158</v>
      </c>
      <c r="Z1337" s="374">
        <f t="shared" si="45"/>
        <v>-0.24473257698541329</v>
      </c>
      <c r="AA1337" s="354">
        <v>9.76</v>
      </c>
      <c r="AB1337" s="354">
        <v>9.01</v>
      </c>
      <c r="AC1337" s="354">
        <v>5.28</v>
      </c>
      <c r="AD1337" s="354">
        <v>4.95</v>
      </c>
      <c r="AE1337" s="354">
        <v>6.55</v>
      </c>
      <c r="AF1337" s="354">
        <v>0.55000000000000004</v>
      </c>
      <c r="AG1337" s="354">
        <v>42.313782991202345</v>
      </c>
      <c r="AH1337" s="354">
        <v>5.7837243401759535</v>
      </c>
      <c r="AI1337" s="354">
        <v>10.535923753665688</v>
      </c>
      <c r="AJ1337" s="354">
        <v>6.8980938416422291</v>
      </c>
      <c r="AK1337" s="354">
        <v>3.5781580126643941</v>
      </c>
      <c r="AL1337" s="354">
        <v>5.75</v>
      </c>
      <c r="AM1337" s="354">
        <v>1.42</v>
      </c>
      <c r="AN1337" s="354">
        <v>0.94</v>
      </c>
      <c r="AO1337" s="354">
        <v>0.95978376879894656</v>
      </c>
      <c r="AP1337" s="354">
        <v>2.6359685938615276</v>
      </c>
      <c r="AQ1337" s="354">
        <v>3.8546294621111961</v>
      </c>
      <c r="AR1337" s="354">
        <v>5.8874354341587845</v>
      </c>
      <c r="AS1337" s="354">
        <v>3.4156891495601172</v>
      </c>
      <c r="AT1337" s="354">
        <v>21.52</v>
      </c>
      <c r="AU1337" s="354">
        <v>3.81</v>
      </c>
      <c r="AV1337" s="354">
        <v>66.81</v>
      </c>
      <c r="AW1337" s="354">
        <v>31196.07</v>
      </c>
      <c r="AX1337" s="354">
        <v>42784.5</v>
      </c>
      <c r="AY1337" s="374">
        <v>0.66786959695077452</v>
      </c>
      <c r="AZ1337" s="374">
        <v>1.9536929844871496</v>
      </c>
      <c r="BA1337" s="374">
        <v>2.1910701373825017</v>
      </c>
      <c r="BB1337" s="374">
        <v>1.978798586572438</v>
      </c>
      <c r="BC1337" s="374">
        <v>2.1910701373825017</v>
      </c>
      <c r="BD1337" s="354">
        <v>27.23</v>
      </c>
      <c r="BE1337" s="374">
        <v>0.17838547238983751</v>
      </c>
      <c r="BF1337" s="374">
        <v>9.2807397298950642E-2</v>
      </c>
      <c r="BG1337" s="354">
        <v>20.100000000000001</v>
      </c>
      <c r="BH1337" s="354">
        <v>6.47</v>
      </c>
      <c r="BI1337" s="354">
        <v>12.23</v>
      </c>
      <c r="BJ1337" s="354">
        <v>4.04</v>
      </c>
      <c r="BK1337" s="374">
        <v>-0.34527868624312852</v>
      </c>
      <c r="BL1337" s="374">
        <v>-8.5972693880379786E-2</v>
      </c>
      <c r="BM1337" s="354">
        <v>5.08</v>
      </c>
      <c r="BN1337" s="354">
        <v>3.9</v>
      </c>
      <c r="BO1337" s="374">
        <v>0.31601713575865131</v>
      </c>
      <c r="BP1337" s="374">
        <v>0.15341769427934684</v>
      </c>
      <c r="BQ1337" s="374">
        <v>0.23055126476076968</v>
      </c>
      <c r="BR1337" s="354">
        <v>5445.67</v>
      </c>
      <c r="BS1337" s="354">
        <v>10113.379999999999</v>
      </c>
      <c r="BT1337" s="354">
        <v>7703.47</v>
      </c>
      <c r="BU1337" s="354">
        <v>11161.82</v>
      </c>
      <c r="BV1337" s="354">
        <v>3286.55</v>
      </c>
      <c r="BW1337" s="354">
        <v>201.94</v>
      </c>
      <c r="BX1337" s="354">
        <v>14.23</v>
      </c>
      <c r="BY1337" s="354">
        <v>18.649999999999999</v>
      </c>
      <c r="BZ1337" s="354">
        <v>10.150162337662335</v>
      </c>
      <c r="CA1337" s="354">
        <v>26.12</v>
      </c>
      <c r="CB1337" s="354">
        <v>0.55099760011293586</v>
      </c>
      <c r="CC1337" s="354">
        <v>0.69398049012610041</v>
      </c>
      <c r="CD1337" s="354">
        <v>0.35</v>
      </c>
      <c r="CE1337" s="354">
        <v>1.26</v>
      </c>
      <c r="CF1337" s="354">
        <v>0.66</v>
      </c>
      <c r="CG1337" s="354">
        <v>0.21</v>
      </c>
      <c r="CH1337" s="353" t="s">
        <v>100</v>
      </c>
      <c r="CI1337" s="355">
        <v>29214.31</v>
      </c>
    </row>
    <row r="1338" spans="1:87" ht="13.5" thickBot="1">
      <c r="A1338" s="353" t="s">
        <v>2891</v>
      </c>
      <c r="B1338" s="353" t="s">
        <v>2892</v>
      </c>
      <c r="C1338" s="353" t="s">
        <v>96</v>
      </c>
      <c r="D1338" s="353" t="s">
        <v>123</v>
      </c>
      <c r="E1338" s="353" t="s">
        <v>263</v>
      </c>
      <c r="F1338" s="353" t="s">
        <v>105</v>
      </c>
      <c r="G1338" s="353">
        <v>12</v>
      </c>
      <c r="H1338" s="353">
        <v>202112</v>
      </c>
      <c r="I1338" s="353">
        <v>20221024</v>
      </c>
      <c r="J1338" s="353">
        <v>20230220</v>
      </c>
      <c r="K1338" s="354">
        <v>17734.88</v>
      </c>
      <c r="L1338" s="354">
        <v>143.15</v>
      </c>
      <c r="M1338" s="354">
        <v>123.89</v>
      </c>
      <c r="N1338" s="354">
        <v>0.65</v>
      </c>
      <c r="O1338" s="354">
        <v>2.52</v>
      </c>
      <c r="P1338" s="354">
        <v>1.23</v>
      </c>
      <c r="Q1338" s="354"/>
      <c r="R1338" s="354">
        <v>5</v>
      </c>
      <c r="S1338" s="354">
        <v>1</v>
      </c>
      <c r="T1338" s="354">
        <v>1.79</v>
      </c>
      <c r="U1338" s="354">
        <v>7.32</v>
      </c>
      <c r="V1338" s="354">
        <v>6.47</v>
      </c>
      <c r="W1338" s="354">
        <v>7.28</v>
      </c>
      <c r="X1338" s="354">
        <v>7.58</v>
      </c>
      <c r="Y1338" s="374">
        <f t="shared" si="44"/>
        <v>0.1251931993817621</v>
      </c>
      <c r="Z1338" s="374">
        <f t="shared" si="45"/>
        <v>4.1208791208791284E-2</v>
      </c>
      <c r="AA1338" s="354">
        <v>11.49</v>
      </c>
      <c r="AB1338" s="354">
        <v>8.5399999999999991</v>
      </c>
      <c r="AC1338" s="354">
        <v>19.559999999999999</v>
      </c>
      <c r="AD1338" s="354">
        <v>19.66</v>
      </c>
      <c r="AE1338" s="354">
        <v>18.89</v>
      </c>
      <c r="AF1338" s="354">
        <v>2.2999999999999998</v>
      </c>
      <c r="AG1338" s="354">
        <v>22.943962418300657</v>
      </c>
      <c r="AH1338" s="354">
        <v>2.043545751633987</v>
      </c>
      <c r="AI1338" s="354">
        <v>6.1442973856209147</v>
      </c>
      <c r="AJ1338" s="354">
        <v>6.1442973856209147</v>
      </c>
      <c r="AK1338" s="354">
        <v>23.169451454800271</v>
      </c>
      <c r="AL1338" s="354">
        <v>18.68</v>
      </c>
      <c r="AM1338" s="354">
        <v>2.1800000000000002</v>
      </c>
      <c r="AN1338" s="354">
        <v>6.25</v>
      </c>
      <c r="AO1338" s="354">
        <v>8.5295781388371292</v>
      </c>
      <c r="AP1338" s="354">
        <v>22.576908069225652</v>
      </c>
      <c r="AQ1338" s="354">
        <v>31.851049514534704</v>
      </c>
      <c r="AR1338" s="354">
        <v>31.851049514534704</v>
      </c>
      <c r="AS1338" s="354">
        <v>1.7352941176470589</v>
      </c>
      <c r="AT1338" s="354">
        <v>65.62</v>
      </c>
      <c r="AU1338" s="354">
        <v>24.04</v>
      </c>
      <c r="AV1338" s="354">
        <v>62.52</v>
      </c>
      <c r="AW1338" s="354">
        <v>2272.6</v>
      </c>
      <c r="AX1338" s="354">
        <v>2923.8</v>
      </c>
      <c r="AY1338" s="374">
        <v>0.62824334331248177</v>
      </c>
      <c r="AZ1338" s="374">
        <v>1.8883857340404515</v>
      </c>
      <c r="BA1338" s="374">
        <v>0.56315044309660733</v>
      </c>
      <c r="BB1338" s="374">
        <v>1.6816890913691716</v>
      </c>
      <c r="BC1338" s="374">
        <v>0.56315044309660733</v>
      </c>
      <c r="BD1338" s="354">
        <v>3.34</v>
      </c>
      <c r="BE1338" s="374">
        <v>3.9181874710782043E-2</v>
      </c>
      <c r="BF1338" s="374">
        <v>1.5553994055243946E-2</v>
      </c>
      <c r="BG1338" s="354">
        <v>1.81</v>
      </c>
      <c r="BH1338" s="354">
        <v>2.13</v>
      </c>
      <c r="BI1338" s="354">
        <v>1.66</v>
      </c>
      <c r="BJ1338" s="354">
        <v>1.99</v>
      </c>
      <c r="BK1338" s="374">
        <v>0</v>
      </c>
      <c r="BL1338" s="374">
        <v>0</v>
      </c>
      <c r="BM1338" s="354">
        <v>2.46</v>
      </c>
      <c r="BN1338" s="354">
        <v>2.31</v>
      </c>
      <c r="BO1338" s="374">
        <v>1.6980290249070484</v>
      </c>
      <c r="BP1338" s="374">
        <v>1.4354774878013394E-2</v>
      </c>
      <c r="BQ1338" s="374">
        <v>4.3160279471908647E-2</v>
      </c>
      <c r="BR1338" s="354">
        <v>555.76</v>
      </c>
      <c r="BS1338" s="354">
        <v>1064.48</v>
      </c>
      <c r="BT1338" s="354">
        <v>888.88</v>
      </c>
      <c r="BU1338" s="354">
        <v>5671.83</v>
      </c>
      <c r="BV1338" s="354">
        <v>392.25</v>
      </c>
      <c r="BW1338" s="354">
        <v>183.11</v>
      </c>
      <c r="BX1338" s="354">
        <v>8.81</v>
      </c>
      <c r="BY1338" s="354">
        <v>8.81</v>
      </c>
      <c r="BZ1338" s="354">
        <v>2.5959080631562812</v>
      </c>
      <c r="CA1338" s="354">
        <v>45.22</v>
      </c>
      <c r="CB1338" s="354">
        <v>0.51935746090290336</v>
      </c>
      <c r="CC1338" s="354">
        <v>6.1537577026825785</v>
      </c>
      <c r="CD1338" s="354">
        <v>0.83</v>
      </c>
      <c r="CE1338" s="354">
        <v>1.84</v>
      </c>
      <c r="CF1338" s="354">
        <v>3.09</v>
      </c>
      <c r="CG1338" s="354">
        <v>3.09</v>
      </c>
      <c r="CH1338" s="353" t="s">
        <v>100</v>
      </c>
      <c r="CI1338" s="355">
        <v>7019.49</v>
      </c>
    </row>
    <row r="1339" spans="1:87" ht="13.5" thickBot="1">
      <c r="A1339" s="353" t="s">
        <v>2893</v>
      </c>
      <c r="B1339" s="353" t="s">
        <v>2894</v>
      </c>
      <c r="C1339" s="353" t="s">
        <v>96</v>
      </c>
      <c r="D1339" s="353" t="s">
        <v>123</v>
      </c>
      <c r="E1339" s="353" t="s">
        <v>263</v>
      </c>
      <c r="F1339" s="353" t="s">
        <v>99</v>
      </c>
      <c r="G1339" s="353">
        <v>12</v>
      </c>
      <c r="H1339" s="353">
        <v>202112</v>
      </c>
      <c r="I1339" s="353">
        <v>20221026</v>
      </c>
      <c r="J1339" s="353">
        <v>20230221</v>
      </c>
      <c r="K1339" s="354">
        <v>19088.22</v>
      </c>
      <c r="L1339" s="354">
        <v>31.22</v>
      </c>
      <c r="M1339" s="354">
        <v>611.41</v>
      </c>
      <c r="N1339" s="354">
        <v>0.83</v>
      </c>
      <c r="O1339" s="354">
        <v>0.43</v>
      </c>
      <c r="P1339" s="354">
        <v>0.43</v>
      </c>
      <c r="Q1339" s="354">
        <v>0.46</v>
      </c>
      <c r="R1339" s="354">
        <v>-2.33</v>
      </c>
      <c r="S1339" s="354">
        <v>2.44</v>
      </c>
      <c r="T1339" s="354">
        <v>0.03</v>
      </c>
      <c r="U1339" s="354">
        <v>1.63</v>
      </c>
      <c r="V1339" s="354">
        <v>1.5</v>
      </c>
      <c r="W1339" s="354">
        <v>1.67</v>
      </c>
      <c r="X1339" s="354">
        <v>1.85</v>
      </c>
      <c r="Y1339" s="374">
        <f t="shared" si="44"/>
        <v>0.11333333333333329</v>
      </c>
      <c r="Z1339" s="374">
        <f t="shared" si="45"/>
        <v>0.10778443113772473</v>
      </c>
      <c r="AA1339" s="354">
        <v>8.64</v>
      </c>
      <c r="AB1339" s="354">
        <v>5.92</v>
      </c>
      <c r="AC1339" s="354">
        <v>19.149999999999999</v>
      </c>
      <c r="AD1339" s="354">
        <v>18.670000000000002</v>
      </c>
      <c r="AE1339" s="354">
        <v>16.899999999999999</v>
      </c>
      <c r="AF1339" s="354">
        <v>3.15</v>
      </c>
      <c r="AG1339" s="354">
        <v>3.482286250235779</v>
      </c>
      <c r="AH1339" s="354">
        <v>0.52330226308170524</v>
      </c>
      <c r="AI1339" s="354">
        <v>1.6061745335345017</v>
      </c>
      <c r="AJ1339" s="354">
        <v>1.3501754010529203</v>
      </c>
      <c r="AK1339" s="354">
        <v>18.914507337597144</v>
      </c>
      <c r="AL1339" s="354">
        <v>21.08</v>
      </c>
      <c r="AM1339" s="354">
        <v>1.84</v>
      </c>
      <c r="AN1339" s="354">
        <v>8.76</v>
      </c>
      <c r="AO1339" s="354">
        <v>12.227787081057194</v>
      </c>
      <c r="AP1339" s="354">
        <v>20.8739835044729</v>
      </c>
      <c r="AQ1339" s="354">
        <v>26.51060263636132</v>
      </c>
      <c r="AR1339" s="354">
        <v>31.537128279755414</v>
      </c>
      <c r="AS1339" s="354">
        <v>0.4916330605323615</v>
      </c>
      <c r="AT1339" s="354">
        <v>16.920000000000002</v>
      </c>
      <c r="AU1339" s="354">
        <v>10.7</v>
      </c>
      <c r="AV1339" s="354">
        <v>9.5299999999999994</v>
      </c>
      <c r="AW1339" s="354">
        <v>1996.61</v>
      </c>
      <c r="AX1339" s="354">
        <v>2214.15</v>
      </c>
      <c r="AY1339" s="374" t="s">
        <v>140</v>
      </c>
      <c r="AZ1339" s="374" t="s">
        <v>140</v>
      </c>
      <c r="BA1339" s="374" t="s">
        <v>140</v>
      </c>
      <c r="BB1339" s="374" t="s">
        <v>140</v>
      </c>
      <c r="BC1339" s="374" t="s">
        <v>140</v>
      </c>
      <c r="BD1339" s="354">
        <v>3.68</v>
      </c>
      <c r="BE1339" s="374">
        <v>3.2657770377977388E-2</v>
      </c>
      <c r="BF1339" s="374">
        <v>1.7113712117099451E-2</v>
      </c>
      <c r="BG1339" s="354">
        <v>2.35</v>
      </c>
      <c r="BH1339" s="354">
        <v>0.87</v>
      </c>
      <c r="BI1339" s="354">
        <v>2.02</v>
      </c>
      <c r="BJ1339" s="354">
        <v>0.81</v>
      </c>
      <c r="BK1339" s="374">
        <v>-0.15938438017581855</v>
      </c>
      <c r="BL1339" s="374">
        <v>-7.3514672282971497E-2</v>
      </c>
      <c r="BM1339" s="354">
        <v>2.82</v>
      </c>
      <c r="BN1339" s="354">
        <v>1.98</v>
      </c>
      <c r="BO1339" s="374">
        <v>1.6816285005490259</v>
      </c>
      <c r="BP1339" s="374">
        <v>1.7225222616250997E-2</v>
      </c>
      <c r="BQ1339" s="374">
        <v>4.4442903260464794E-2</v>
      </c>
      <c r="BR1339" s="354">
        <v>525.42999999999995</v>
      </c>
      <c r="BS1339" s="354">
        <v>1147.68</v>
      </c>
      <c r="BT1339" s="354">
        <v>883.68</v>
      </c>
      <c r="BU1339" s="354">
        <v>6241.85</v>
      </c>
      <c r="BV1339" s="354">
        <v>261.42</v>
      </c>
      <c r="BW1339" s="354">
        <v>33.24</v>
      </c>
      <c r="BX1339" s="354">
        <v>16.38</v>
      </c>
      <c r="BY1339" s="354">
        <v>17.18</v>
      </c>
      <c r="BZ1339" s="354">
        <v>1.9245218798566603</v>
      </c>
      <c r="CA1339" s="354">
        <v>34.33</v>
      </c>
      <c r="CB1339" s="354">
        <v>0.44607989736173531</v>
      </c>
      <c r="CC1339" s="354">
        <v>5.9810321983148471</v>
      </c>
      <c r="CD1339" s="354">
        <v>0.52</v>
      </c>
      <c r="CE1339" s="354">
        <v>0.11</v>
      </c>
      <c r="CF1339" s="354">
        <v>0.28999999999999998</v>
      </c>
      <c r="CG1339" s="354">
        <v>0.28999999999999998</v>
      </c>
      <c r="CH1339" s="353" t="s">
        <v>100</v>
      </c>
      <c r="CI1339" s="355">
        <v>9838.7999999999993</v>
      </c>
    </row>
    <row r="1340" spans="1:87" ht="13.5" thickBot="1">
      <c r="A1340" s="353" t="s">
        <v>2895</v>
      </c>
      <c r="B1340" s="353" t="s">
        <v>2896</v>
      </c>
      <c r="C1340" s="353" t="s">
        <v>96</v>
      </c>
      <c r="D1340" s="353" t="s">
        <v>116</v>
      </c>
      <c r="E1340" s="353" t="s">
        <v>475</v>
      </c>
      <c r="F1340" s="353" t="s">
        <v>105</v>
      </c>
      <c r="G1340" s="353">
        <v>12</v>
      </c>
      <c r="H1340" s="353">
        <v>202112</v>
      </c>
      <c r="I1340" s="353">
        <v>20221101</v>
      </c>
      <c r="J1340" s="353">
        <v>20230215</v>
      </c>
      <c r="K1340" s="354">
        <v>4389.63</v>
      </c>
      <c r="L1340" s="354">
        <v>43.82</v>
      </c>
      <c r="M1340" s="354">
        <v>100.17</v>
      </c>
      <c r="N1340" s="354">
        <v>1.4</v>
      </c>
      <c r="O1340" s="354">
        <v>1.1399999999999999</v>
      </c>
      <c r="P1340" s="354">
        <v>0.74</v>
      </c>
      <c r="Q1340" s="354">
        <v>1.24</v>
      </c>
      <c r="R1340" s="354">
        <v>-34</v>
      </c>
      <c r="S1340" s="354">
        <v>5</v>
      </c>
      <c r="T1340" s="354">
        <v>28.76</v>
      </c>
      <c r="U1340" s="354">
        <v>5.22</v>
      </c>
      <c r="V1340" s="354">
        <v>6.31</v>
      </c>
      <c r="W1340" s="354">
        <v>5.39</v>
      </c>
      <c r="X1340" s="354">
        <v>3.82</v>
      </c>
      <c r="Y1340" s="374">
        <f t="shared" si="44"/>
        <v>-0.14580031695721074</v>
      </c>
      <c r="Z1340" s="374">
        <f t="shared" si="45"/>
        <v>-0.29128014842300554</v>
      </c>
      <c r="AA1340" s="354">
        <v>36.56</v>
      </c>
      <c r="AB1340" s="354"/>
      <c r="AC1340" s="354">
        <v>8.39</v>
      </c>
      <c r="AD1340" s="354">
        <v>8.14</v>
      </c>
      <c r="AE1340" s="354">
        <v>11.48</v>
      </c>
      <c r="AF1340" s="354"/>
      <c r="AG1340" s="354">
        <v>295.65537382920951</v>
      </c>
      <c r="AH1340" s="354">
        <v>4.8111898103440911</v>
      </c>
      <c r="AI1340" s="354">
        <v>8.0106907264041816</v>
      </c>
      <c r="AJ1340" s="354">
        <v>5.8737106369461367</v>
      </c>
      <c r="AK1340" s="354">
        <v>5.3491017770491807</v>
      </c>
      <c r="AL1340" s="354">
        <v>6.14</v>
      </c>
      <c r="AM1340" s="354">
        <v>4.49</v>
      </c>
      <c r="AN1340" s="354">
        <v>0.18</v>
      </c>
      <c r="AO1340" s="354">
        <v>0.29498272935190795</v>
      </c>
      <c r="AP1340" s="354">
        <v>9.0411476391089103</v>
      </c>
      <c r="AQ1340" s="354">
        <v>10.887104757675113</v>
      </c>
      <c r="AR1340" s="354">
        <v>14.848063602439025</v>
      </c>
      <c r="AS1340" s="354">
        <v>2.3399335057752904</v>
      </c>
      <c r="AT1340" s="354">
        <v>9.76</v>
      </c>
      <c r="AU1340" s="354">
        <v>6.65</v>
      </c>
      <c r="AV1340" s="354">
        <v>64.3</v>
      </c>
      <c r="AW1340" s="354">
        <v>17596</v>
      </c>
      <c r="AX1340" s="354">
        <v>26278.1</v>
      </c>
      <c r="AY1340" s="374">
        <v>0.64295051353874888</v>
      </c>
      <c r="AZ1340" s="374">
        <v>1.1037735849056605</v>
      </c>
      <c r="BA1340" s="374">
        <v>0.79616306954436455</v>
      </c>
      <c r="BB1340" s="374">
        <v>2.2822085889570554</v>
      </c>
      <c r="BC1340" s="374">
        <v>0.79616306954436455</v>
      </c>
      <c r="BD1340" s="354">
        <v>56.02</v>
      </c>
      <c r="BE1340" s="374">
        <v>0.14435345648447914</v>
      </c>
      <c r="BF1340" s="374">
        <v>6.7391304347826086E-2</v>
      </c>
      <c r="BG1340" s="354">
        <v>11.85</v>
      </c>
      <c r="BH1340" s="354">
        <v>8.75</v>
      </c>
      <c r="BI1340" s="354">
        <v>8.0299999999999994</v>
      </c>
      <c r="BJ1340" s="354">
        <v>6.25</v>
      </c>
      <c r="BK1340" s="374">
        <v>-0.2667660208643815</v>
      </c>
      <c r="BL1340" s="374">
        <v>-7.2279426610135271E-3</v>
      </c>
      <c r="BM1340" s="354">
        <v>7.54</v>
      </c>
      <c r="BN1340" s="354">
        <v>10.8</v>
      </c>
      <c r="BO1340" s="374">
        <v>0.68673241552357323</v>
      </c>
      <c r="BP1340" s="374">
        <v>0.11227980887617482</v>
      </c>
      <c r="BQ1340" s="374">
        <v>0.13707609421111169</v>
      </c>
      <c r="BR1340" s="354">
        <v>717</v>
      </c>
      <c r="BS1340" s="354">
        <v>907</v>
      </c>
      <c r="BT1340" s="354">
        <v>714</v>
      </c>
      <c r="BU1340" s="354">
        <v>3249</v>
      </c>
      <c r="BV1340" s="354">
        <v>524</v>
      </c>
      <c r="BW1340" s="354">
        <v>147.16999999999999</v>
      </c>
      <c r="BX1340" s="354">
        <v>2.1</v>
      </c>
      <c r="BY1340" s="354">
        <v>2.1</v>
      </c>
      <c r="BZ1340" s="354">
        <v>4.3815028901734108</v>
      </c>
      <c r="CA1340" s="354">
        <v>77.53</v>
      </c>
      <c r="CB1340" s="354">
        <v>0.85123212655917246</v>
      </c>
      <c r="CC1340" s="354">
        <v>4.5990099009900991</v>
      </c>
      <c r="CD1340" s="354">
        <v>3.45</v>
      </c>
      <c r="CE1340" s="354">
        <v>1.41</v>
      </c>
      <c r="CF1340" s="354">
        <v>0.74</v>
      </c>
      <c r="CG1340" s="354">
        <v>0.13</v>
      </c>
      <c r="CH1340" s="353" t="s">
        <v>100</v>
      </c>
      <c r="CI1340" s="353">
        <v>811</v>
      </c>
    </row>
    <row r="1341" spans="1:87" ht="13.5" thickBot="1">
      <c r="A1341" s="353" t="s">
        <v>2897</v>
      </c>
      <c r="B1341" s="353" t="s">
        <v>2898</v>
      </c>
      <c r="C1341" s="353" t="s">
        <v>96</v>
      </c>
      <c r="D1341" s="353" t="s">
        <v>197</v>
      </c>
      <c r="E1341" s="353" t="s">
        <v>1763</v>
      </c>
      <c r="F1341" s="353" t="s">
        <v>105</v>
      </c>
      <c r="G1341" s="353">
        <v>12</v>
      </c>
      <c r="H1341" s="353">
        <v>202112</v>
      </c>
      <c r="I1341" s="353">
        <v>20221027</v>
      </c>
      <c r="J1341" s="353">
        <v>20230208</v>
      </c>
      <c r="K1341" s="354">
        <v>13149.81</v>
      </c>
      <c r="L1341" s="354">
        <v>9.66</v>
      </c>
      <c r="M1341" s="354">
        <v>1361.26</v>
      </c>
      <c r="N1341" s="354">
        <v>1.23</v>
      </c>
      <c r="O1341" s="354">
        <v>0.47</v>
      </c>
      <c r="P1341" s="354"/>
      <c r="Q1341" s="354"/>
      <c r="R1341" s="354">
        <v>68</v>
      </c>
      <c r="S1341" s="354">
        <v>114</v>
      </c>
      <c r="T1341" s="354"/>
      <c r="U1341" s="354">
        <v>2.59</v>
      </c>
      <c r="V1341" s="354"/>
      <c r="W1341" s="354">
        <v>3.05</v>
      </c>
      <c r="X1341" s="354">
        <v>1.67</v>
      </c>
      <c r="Y1341" s="374" t="e">
        <f t="shared" ref="Y1341:Y1404" si="46">(W1341/V1341)-1</f>
        <v>#DIV/0!</v>
      </c>
      <c r="Z1341" s="374">
        <f t="shared" ref="Z1341:Z1404" si="47">(X1341/W1341)-1</f>
        <v>-0.45245901639344266</v>
      </c>
      <c r="AA1341" s="354">
        <v>119.64</v>
      </c>
      <c r="AB1341" s="354">
        <v>8.1</v>
      </c>
      <c r="AC1341" s="354">
        <v>3.73</v>
      </c>
      <c r="AD1341" s="354">
        <v>3.17</v>
      </c>
      <c r="AE1341" s="354">
        <v>5.78</v>
      </c>
      <c r="AF1341" s="354">
        <v>0.39</v>
      </c>
      <c r="AG1341" s="354">
        <v>35.61502006478235</v>
      </c>
      <c r="AH1341" s="354">
        <v>13.839722686216328</v>
      </c>
      <c r="AI1341" s="354">
        <v>16.001940333369255</v>
      </c>
      <c r="AJ1341" s="354">
        <v>7.1024376849462678</v>
      </c>
      <c r="AK1341" s="354">
        <v>3.4001814071596361</v>
      </c>
      <c r="AL1341" s="354">
        <v>4.49</v>
      </c>
      <c r="AM1341" s="354">
        <v>2.46</v>
      </c>
      <c r="AN1341" s="354">
        <v>1.46</v>
      </c>
      <c r="AO1341" s="354">
        <v>1.8759651623005245</v>
      </c>
      <c r="AP1341" s="354">
        <v>2.9580569640759697</v>
      </c>
      <c r="AQ1341" s="354">
        <v>4.1752772166535301</v>
      </c>
      <c r="AR1341" s="354">
        <v>9.4069867079265084</v>
      </c>
      <c r="AS1341" s="354">
        <v>13.558149689700432</v>
      </c>
      <c r="AT1341" s="354">
        <v>3.93</v>
      </c>
      <c r="AU1341" s="354">
        <v>13.48</v>
      </c>
      <c r="AV1341" s="354">
        <v>28.4</v>
      </c>
      <c r="AW1341" s="354">
        <v>7592.82</v>
      </c>
      <c r="AX1341" s="354"/>
      <c r="AY1341" s="374">
        <v>0.34488044872343082</v>
      </c>
      <c r="AZ1341" s="374">
        <v>1.8043379343706023</v>
      </c>
      <c r="BA1341" s="374">
        <v>1.1531852001695051</v>
      </c>
      <c r="BB1341" s="374">
        <v>1.8043379780746416</v>
      </c>
      <c r="BC1341" s="374">
        <v>1.1531852001695051</v>
      </c>
      <c r="BD1341" s="354">
        <v>77.19</v>
      </c>
      <c r="BE1341" s="374">
        <v>0.1666115896722607</v>
      </c>
      <c r="BF1341" s="374">
        <v>0.15042954365122671</v>
      </c>
      <c r="BG1341" s="354">
        <v>18.89</v>
      </c>
      <c r="BH1341" s="354">
        <v>8.65</v>
      </c>
      <c r="BI1341" s="354">
        <v>14.87</v>
      </c>
      <c r="BJ1341" s="354">
        <v>6.63</v>
      </c>
      <c r="BK1341" s="374">
        <v>-0.55615147057289216</v>
      </c>
      <c r="BL1341" s="374">
        <v>-0.24988060184256916</v>
      </c>
      <c r="BM1341" s="354">
        <v>1.25</v>
      </c>
      <c r="BN1341" s="354">
        <v>1.21</v>
      </c>
      <c r="BO1341" s="374">
        <v>9.2671654561211403E-2</v>
      </c>
      <c r="BP1341" s="374">
        <v>0.25436224714831651</v>
      </c>
      <c r="BQ1341" s="374">
        <v>0.73753246988019394</v>
      </c>
      <c r="BR1341" s="354">
        <v>2418.9499999999998</v>
      </c>
      <c r="BS1341" s="354">
        <v>3751.27</v>
      </c>
      <c r="BT1341" s="354">
        <v>2931.19</v>
      </c>
      <c r="BU1341" s="354">
        <v>14077.81</v>
      </c>
      <c r="BV1341" s="354">
        <v>1598.47</v>
      </c>
      <c r="BW1341" s="354">
        <v>176.83</v>
      </c>
      <c r="BX1341" s="354">
        <v>38.549999999999997</v>
      </c>
      <c r="BY1341" s="354">
        <v>38.549999999999997</v>
      </c>
      <c r="BZ1341" s="354">
        <v>7.178344643930294</v>
      </c>
      <c r="CA1341" s="354">
        <v>72.290000000000006</v>
      </c>
      <c r="CB1341" s="354">
        <v>0.78184239981157932</v>
      </c>
      <c r="CC1341" s="354">
        <v>2.5316985306531801</v>
      </c>
      <c r="CD1341" s="354">
        <v>2.61</v>
      </c>
      <c r="CE1341" s="354">
        <v>2.81</v>
      </c>
      <c r="CF1341" s="354">
        <v>2.5499999999999998</v>
      </c>
      <c r="CG1341" s="354">
        <v>1.95</v>
      </c>
      <c r="CH1341" s="353" t="s">
        <v>100</v>
      </c>
      <c r="CI1341" s="355">
        <v>2811.95</v>
      </c>
    </row>
    <row r="1342" spans="1:87" ht="13.5" thickBot="1">
      <c r="A1342" s="353" t="s">
        <v>2899</v>
      </c>
      <c r="B1342" s="353" t="s">
        <v>2900</v>
      </c>
      <c r="C1342" s="353" t="s">
        <v>108</v>
      </c>
      <c r="D1342" s="353" t="s">
        <v>129</v>
      </c>
      <c r="E1342" s="353" t="s">
        <v>139</v>
      </c>
      <c r="F1342" s="353" t="s">
        <v>105</v>
      </c>
      <c r="G1342" s="353">
        <v>12</v>
      </c>
      <c r="H1342" s="353">
        <v>202112</v>
      </c>
      <c r="I1342" s="353">
        <v>20221107</v>
      </c>
      <c r="J1342" s="353">
        <v>20230216</v>
      </c>
      <c r="K1342" s="354">
        <v>7435.19</v>
      </c>
      <c r="L1342" s="354">
        <v>205.72</v>
      </c>
      <c r="M1342" s="354">
        <v>36.14</v>
      </c>
      <c r="N1342" s="354">
        <v>0.95</v>
      </c>
      <c r="O1342" s="354">
        <v>0.68</v>
      </c>
      <c r="P1342" s="354">
        <v>0.94</v>
      </c>
      <c r="Q1342" s="354">
        <v>0.63</v>
      </c>
      <c r="R1342" s="354">
        <v>35</v>
      </c>
      <c r="S1342" s="354">
        <v>58</v>
      </c>
      <c r="T1342" s="354">
        <v>146.1</v>
      </c>
      <c r="U1342" s="354">
        <v>2.33</v>
      </c>
      <c r="V1342" s="354">
        <v>-0.54</v>
      </c>
      <c r="W1342" s="354">
        <v>2.92</v>
      </c>
      <c r="X1342" s="354">
        <v>3.54</v>
      </c>
      <c r="Y1342" s="374">
        <f t="shared" si="46"/>
        <v>-6.4074074074074066</v>
      </c>
      <c r="Z1342" s="374">
        <f t="shared" si="47"/>
        <v>0.21232876712328763</v>
      </c>
      <c r="AA1342" s="354"/>
      <c r="AB1342" s="354"/>
      <c r="AC1342" s="354">
        <v>88.29</v>
      </c>
      <c r="AD1342" s="354">
        <v>70.36</v>
      </c>
      <c r="AE1342" s="354">
        <v>58.08</v>
      </c>
      <c r="AF1342" s="354"/>
      <c r="AG1342" s="354">
        <v>11.940085097930002</v>
      </c>
      <c r="AH1342" s="354">
        <v>2.4449274719474383</v>
      </c>
      <c r="AI1342" s="354">
        <v>2.3921554565805607</v>
      </c>
      <c r="AJ1342" s="354">
        <v>1.9236510591024072</v>
      </c>
      <c r="AK1342" s="354">
        <v>85.437591205777508</v>
      </c>
      <c r="AL1342" s="354"/>
      <c r="AM1342" s="354">
        <v>20.69</v>
      </c>
      <c r="AN1342" s="354">
        <v>17.3</v>
      </c>
      <c r="AO1342" s="354">
        <v>16.947008345809394</v>
      </c>
      <c r="AP1342" s="354">
        <v>76.346339196017809</v>
      </c>
      <c r="AQ1342" s="354">
        <v>84.588449821542596</v>
      </c>
      <c r="AR1342" s="354">
        <v>105.1899308072597</v>
      </c>
      <c r="AS1342" s="354">
        <v>6.9622119873521591</v>
      </c>
      <c r="AT1342" s="354">
        <v>9.94</v>
      </c>
      <c r="AU1342" s="354">
        <v>145.87</v>
      </c>
      <c r="AV1342" s="354">
        <v>249.83</v>
      </c>
      <c r="AW1342" s="354">
        <v>237.15</v>
      </c>
      <c r="AX1342" s="354">
        <v>487.61</v>
      </c>
      <c r="AY1342" s="374">
        <v>2.4982961837466258</v>
      </c>
      <c r="AZ1342" s="374">
        <v>0.86094156684272216</v>
      </c>
      <c r="BA1342" s="374">
        <v>0.98673529994060583</v>
      </c>
      <c r="BB1342" s="374">
        <v>0.86125125628140697</v>
      </c>
      <c r="BC1342" s="374">
        <v>0.98673529994060583</v>
      </c>
      <c r="BD1342" s="354">
        <v>30.08</v>
      </c>
      <c r="BE1342" s="374">
        <v>0.22698463903147148</v>
      </c>
      <c r="BF1342" s="374">
        <v>0.18500490743134329</v>
      </c>
      <c r="BG1342" s="354">
        <v>29.04</v>
      </c>
      <c r="BH1342" s="354">
        <v>-46.42</v>
      </c>
      <c r="BI1342" s="354">
        <v>21.85</v>
      </c>
      <c r="BJ1342" s="354">
        <v>-39.770000000000003</v>
      </c>
      <c r="BK1342" s="374">
        <v>-0.19585031407108108</v>
      </c>
      <c r="BL1342" s="374">
        <v>-3.9237944590476637E-2</v>
      </c>
      <c r="BM1342" s="354">
        <v>0</v>
      </c>
      <c r="BN1342" s="354">
        <v>0</v>
      </c>
      <c r="BO1342" s="374">
        <v>0</v>
      </c>
      <c r="BP1342" s="374">
        <v>1.1962655210624515E-2</v>
      </c>
      <c r="BQ1342" s="374">
        <v>9.4121296560446596E-3</v>
      </c>
      <c r="BR1342" s="354">
        <v>-7.74</v>
      </c>
      <c r="BS1342" s="354">
        <v>-1.69</v>
      </c>
      <c r="BT1342" s="354">
        <v>-3.09</v>
      </c>
      <c r="BU1342" s="354">
        <v>11.63</v>
      </c>
      <c r="BV1342" s="354">
        <v>-9.14</v>
      </c>
      <c r="BW1342" s="354">
        <v>86.09</v>
      </c>
      <c r="BX1342" s="354">
        <v>20.48</v>
      </c>
      <c r="BY1342" s="354">
        <v>20.48</v>
      </c>
      <c r="BZ1342" s="354">
        <v>78.566502463054192</v>
      </c>
      <c r="CA1342" s="354">
        <v>4.01</v>
      </c>
      <c r="CB1342" s="354">
        <v>0.25194773533077347</v>
      </c>
      <c r="CC1342" s="354">
        <v>-0.76640293424155093</v>
      </c>
      <c r="CD1342" s="354">
        <v>0.04</v>
      </c>
      <c r="CE1342" s="354">
        <v>7.29</v>
      </c>
      <c r="CF1342" s="354">
        <v>4.71</v>
      </c>
      <c r="CG1342" s="354">
        <v>3.98</v>
      </c>
      <c r="CH1342" s="353" t="s">
        <v>100</v>
      </c>
      <c r="CI1342" s="353">
        <v>241.83</v>
      </c>
    </row>
    <row r="1343" spans="1:87" ht="13.5" thickBot="1">
      <c r="A1343" s="353" t="s">
        <v>2901</v>
      </c>
      <c r="B1343" s="353" t="s">
        <v>2902</v>
      </c>
      <c r="C1343" s="353" t="s">
        <v>96</v>
      </c>
      <c r="D1343" s="353" t="s">
        <v>103</v>
      </c>
      <c r="E1343" s="353" t="s">
        <v>1925</v>
      </c>
      <c r="F1343" s="353" t="s">
        <v>99</v>
      </c>
      <c r="G1343" s="353">
        <v>12</v>
      </c>
      <c r="H1343" s="353">
        <v>202112</v>
      </c>
      <c r="I1343" s="353">
        <v>20221027</v>
      </c>
      <c r="J1343" s="353">
        <v>20230207</v>
      </c>
      <c r="K1343" s="354">
        <v>11549.82</v>
      </c>
      <c r="L1343" s="354">
        <v>78.069999999999993</v>
      </c>
      <c r="M1343" s="354">
        <v>147.94</v>
      </c>
      <c r="N1343" s="354">
        <v>1.25</v>
      </c>
      <c r="O1343" s="354">
        <v>0.73</v>
      </c>
      <c r="P1343" s="354">
        <v>-0.26</v>
      </c>
      <c r="Q1343" s="354">
        <v>-0.4</v>
      </c>
      <c r="R1343" s="354">
        <v>4.1100000000000003</v>
      </c>
      <c r="S1343" s="354">
        <v>-16.510000000000002</v>
      </c>
      <c r="T1343" s="354">
        <v>4.12</v>
      </c>
      <c r="U1343" s="354">
        <v>6.77</v>
      </c>
      <c r="V1343" s="354">
        <v>10.86</v>
      </c>
      <c r="W1343" s="354">
        <v>4.4400000000000004</v>
      </c>
      <c r="X1343" s="354">
        <v>4.3099999999999996</v>
      </c>
      <c r="Y1343" s="374">
        <f t="shared" si="46"/>
        <v>-0.59116022099447507</v>
      </c>
      <c r="Z1343" s="374">
        <f t="shared" si="47"/>
        <v>-2.9279279279279424E-2</v>
      </c>
      <c r="AA1343" s="354">
        <v>5.66</v>
      </c>
      <c r="AB1343" s="354">
        <v>9</v>
      </c>
      <c r="AC1343" s="354">
        <v>11.53</v>
      </c>
      <c r="AD1343" s="354">
        <v>17.579999999999998</v>
      </c>
      <c r="AE1343" s="354">
        <v>18.13</v>
      </c>
      <c r="AF1343" s="354">
        <v>1.95</v>
      </c>
      <c r="AG1343" s="354">
        <v>108.81509153577842</v>
      </c>
      <c r="AH1343" s="354">
        <v>9.8766451328833966</v>
      </c>
      <c r="AI1343" s="354">
        <v>-11.961913410799914</v>
      </c>
      <c r="AJ1343" s="354">
        <v>-16.065715877897258</v>
      </c>
      <c r="AK1343" s="354">
        <v>-6.3794141772588722</v>
      </c>
      <c r="AL1343" s="354">
        <v>5.52</v>
      </c>
      <c r="AM1343" s="354">
        <v>1.29</v>
      </c>
      <c r="AN1343" s="354">
        <v>0.68</v>
      </c>
      <c r="AO1343" s="354">
        <v>1.1762380935219958</v>
      </c>
      <c r="AP1343" s="354">
        <v>8.6651548346530038</v>
      </c>
      <c r="AQ1343" s="354">
        <v>-10.699998521884169</v>
      </c>
      <c r="AR1343" s="354">
        <v>-7.966806881637547</v>
      </c>
      <c r="AS1343" s="354">
        <v>2.8117754707505176</v>
      </c>
      <c r="AT1343" s="354">
        <v>60.35</v>
      </c>
      <c r="AU1343" s="354">
        <v>6.34</v>
      </c>
      <c r="AV1343" s="354">
        <v>7.45</v>
      </c>
      <c r="AW1343" s="354">
        <v>15617.2</v>
      </c>
      <c r="AX1343" s="354">
        <v>16884.88</v>
      </c>
      <c r="AY1343" s="374">
        <v>6.3979172148287654E-3</v>
      </c>
      <c r="AZ1343" s="374">
        <v>0.29085582757899142</v>
      </c>
      <c r="BA1343" s="374">
        <v>8.2108203469567778E-2</v>
      </c>
      <c r="BB1343" s="374">
        <v>0.21894409937888185</v>
      </c>
      <c r="BC1343" s="374">
        <v>8.2108203469567778E-2</v>
      </c>
      <c r="BD1343" s="354">
        <v>11.77</v>
      </c>
      <c r="BE1343" s="374">
        <v>4.4633837326769697E-2</v>
      </c>
      <c r="BF1343" s="374">
        <v>5.6266044798055997E-2</v>
      </c>
      <c r="BG1343" s="354">
        <v>7.28</v>
      </c>
      <c r="BH1343" s="354">
        <v>10.44</v>
      </c>
      <c r="BI1343" s="354">
        <v>3.88</v>
      </c>
      <c r="BJ1343" s="354">
        <v>6.18</v>
      </c>
      <c r="BK1343" s="374">
        <v>0.34307241042157932</v>
      </c>
      <c r="BL1343" s="374">
        <v>-3.7713541469089437E-2</v>
      </c>
      <c r="BM1343" s="354">
        <v>4.0999999999999996</v>
      </c>
      <c r="BN1343" s="354">
        <v>1.94</v>
      </c>
      <c r="BO1343" s="374">
        <v>0.32197167734745052</v>
      </c>
      <c r="BP1343" s="374">
        <v>0.12942792730812994</v>
      </c>
      <c r="BQ1343" s="374">
        <v>-0.21053224843267271</v>
      </c>
      <c r="BR1343" s="354">
        <v>1826.4</v>
      </c>
      <c r="BS1343" s="354">
        <v>2403.5</v>
      </c>
      <c r="BT1343" s="354">
        <v>2306</v>
      </c>
      <c r="BU1343" s="354">
        <v>4353.6000000000004</v>
      </c>
      <c r="BV1343" s="354">
        <v>1600.3</v>
      </c>
      <c r="BW1343" s="354">
        <v>35.049999999999997</v>
      </c>
      <c r="BX1343" s="354">
        <v>8.44</v>
      </c>
      <c r="BY1343" s="354">
        <v>6.41</v>
      </c>
      <c r="BZ1343" s="354">
        <v>2.9596595114729829</v>
      </c>
      <c r="CA1343" s="354">
        <v>35.909999999999997</v>
      </c>
      <c r="CB1343" s="354">
        <v>0.62589181120440063</v>
      </c>
      <c r="CC1343" s="354">
        <v>3.4989287377736376</v>
      </c>
      <c r="CD1343" s="354">
        <v>0.6</v>
      </c>
      <c r="CE1343" s="354">
        <v>1.1599999999999999</v>
      </c>
      <c r="CF1343" s="354">
        <v>0.35</v>
      </c>
      <c r="CG1343" s="354">
        <v>0.17</v>
      </c>
      <c r="CH1343" s="353">
        <v>620.29999999999995</v>
      </c>
      <c r="CI1343" s="355">
        <v>10972.1</v>
      </c>
    </row>
    <row r="1344" spans="1:87" ht="13.5" thickBot="1">
      <c r="A1344" s="353" t="s">
        <v>2903</v>
      </c>
      <c r="B1344" s="353" t="s">
        <v>2904</v>
      </c>
      <c r="C1344" s="353" t="s">
        <v>108</v>
      </c>
      <c r="D1344" s="353" t="s">
        <v>97</v>
      </c>
      <c r="E1344" s="353" t="s">
        <v>2559</v>
      </c>
      <c r="F1344" s="353" t="s">
        <v>99</v>
      </c>
      <c r="G1344" s="353">
        <v>9</v>
      </c>
      <c r="H1344" s="353">
        <v>202209</v>
      </c>
      <c r="I1344" s="353">
        <v>20221103</v>
      </c>
      <c r="J1344" s="353">
        <v>20230202</v>
      </c>
      <c r="K1344" s="354">
        <v>15013.5</v>
      </c>
      <c r="L1344" s="354">
        <v>93.74</v>
      </c>
      <c r="M1344" s="354">
        <v>160.16</v>
      </c>
      <c r="N1344" s="354">
        <v>1.21</v>
      </c>
      <c r="O1344" s="354">
        <v>2.91</v>
      </c>
      <c r="P1344" s="354">
        <v>2.58</v>
      </c>
      <c r="Q1344" s="354">
        <v>2.2400000000000002</v>
      </c>
      <c r="R1344" s="354">
        <v>4</v>
      </c>
      <c r="S1344" s="354">
        <v>3</v>
      </c>
      <c r="T1344" s="354">
        <v>2.13</v>
      </c>
      <c r="U1344" s="354">
        <v>10.1</v>
      </c>
      <c r="V1344" s="354">
        <v>11.12</v>
      </c>
      <c r="W1344" s="354">
        <v>9.61</v>
      </c>
      <c r="X1344" s="354">
        <v>10.9</v>
      </c>
      <c r="Y1344" s="374">
        <f t="shared" si="46"/>
        <v>-0.13579136690647486</v>
      </c>
      <c r="Z1344" s="374">
        <f t="shared" si="47"/>
        <v>0.13423517169614985</v>
      </c>
      <c r="AA1344" s="354">
        <v>10.92</v>
      </c>
      <c r="AB1344" s="354">
        <v>15</v>
      </c>
      <c r="AC1344" s="354">
        <v>8.35</v>
      </c>
      <c r="AD1344" s="354">
        <v>9.76</v>
      </c>
      <c r="AE1344" s="354">
        <v>8.6</v>
      </c>
      <c r="AF1344" s="354">
        <v>0.65</v>
      </c>
      <c r="AG1344" s="354">
        <v>34.198877805486283</v>
      </c>
      <c r="AH1344" s="354">
        <v>7.9501246882793017</v>
      </c>
      <c r="AI1344" s="354">
        <v>8.881546134663342</v>
      </c>
      <c r="AJ1344" s="354">
        <v>5.703865336658354</v>
      </c>
      <c r="AK1344" s="354">
        <v>10.472275726519724</v>
      </c>
      <c r="AL1344" s="354">
        <v>6.45</v>
      </c>
      <c r="AM1344" s="354">
        <v>2.75</v>
      </c>
      <c r="AN1344" s="354">
        <v>2.74</v>
      </c>
      <c r="AO1344" s="354">
        <v>3.0566591924163702</v>
      </c>
      <c r="AP1344" s="354">
        <v>7.5712562087961706</v>
      </c>
      <c r="AQ1344" s="354">
        <v>11.76983293556086</v>
      </c>
      <c r="AR1344" s="354">
        <v>18.326925347032464</v>
      </c>
      <c r="AS1344" s="354">
        <v>3.6552369077306737</v>
      </c>
      <c r="AT1344" s="354">
        <v>34.090000000000003</v>
      </c>
      <c r="AU1344" s="354">
        <v>9.11</v>
      </c>
      <c r="AV1344" s="354">
        <v>7.37</v>
      </c>
      <c r="AW1344" s="354">
        <v>5485.5</v>
      </c>
      <c r="AX1344" s="354">
        <v>5043.03</v>
      </c>
      <c r="AY1344" s="374">
        <v>0.52251393151950409</v>
      </c>
      <c r="AZ1344" s="374">
        <v>0.83885616102110949</v>
      </c>
      <c r="BA1344" s="374">
        <v>0.80836510428347164</v>
      </c>
      <c r="BB1344" s="374">
        <v>0.87396694214876047</v>
      </c>
      <c r="BC1344" s="374">
        <v>0.80836510428347164</v>
      </c>
      <c r="BD1344" s="354">
        <v>31</v>
      </c>
      <c r="BE1344" s="374">
        <v>0.19970183996129151</v>
      </c>
      <c r="BF1344" s="374">
        <v>0.17164932495187843</v>
      </c>
      <c r="BG1344" s="354">
        <v>22.73</v>
      </c>
      <c r="BH1344" s="354">
        <v>26.05</v>
      </c>
      <c r="BI1344" s="354">
        <v>19.02</v>
      </c>
      <c r="BJ1344" s="354">
        <v>22.14</v>
      </c>
      <c r="BK1344" s="374">
        <v>-0.35778464130282184</v>
      </c>
      <c r="BL1344" s="374">
        <v>-9.2917692097347557E-2</v>
      </c>
      <c r="BM1344" s="354">
        <v>2.65</v>
      </c>
      <c r="BN1344" s="354">
        <v>1.62</v>
      </c>
      <c r="BO1344" s="374">
        <v>0.29685069008782938</v>
      </c>
      <c r="BP1344" s="374">
        <v>8.5476020731956787E-2</v>
      </c>
      <c r="BQ1344" s="374">
        <v>6.1325291223076589E-2</v>
      </c>
      <c r="BR1344" s="354">
        <v>1524.5</v>
      </c>
      <c r="BS1344" s="354">
        <v>2218.6</v>
      </c>
      <c r="BT1344" s="354">
        <v>2333.5</v>
      </c>
      <c r="BU1344" s="354">
        <v>1689.9</v>
      </c>
      <c r="BV1344" s="354">
        <v>1275.2</v>
      </c>
      <c r="BW1344" s="354">
        <v>-14.89</v>
      </c>
      <c r="BX1344" s="354">
        <v>23.25</v>
      </c>
      <c r="BY1344" s="354">
        <v>30.08</v>
      </c>
      <c r="BZ1344" s="354">
        <v>31.814583333333335</v>
      </c>
      <c r="CA1344" s="354">
        <v>23.61</v>
      </c>
      <c r="CB1344" s="354">
        <v>0.38369131600892514</v>
      </c>
      <c r="CC1344" s="354">
        <v>0.83468797977061315</v>
      </c>
      <c r="CD1344" s="354">
        <v>0.31</v>
      </c>
      <c r="CE1344" s="354">
        <v>2.63</v>
      </c>
      <c r="CF1344" s="354">
        <v>1.64</v>
      </c>
      <c r="CG1344" s="354">
        <v>0.75</v>
      </c>
      <c r="CH1344" s="353" t="s">
        <v>100</v>
      </c>
      <c r="CI1344" s="355">
        <v>5469</v>
      </c>
    </row>
    <row r="1345" spans="1:87" ht="13.5" thickBot="1">
      <c r="A1345" s="353" t="s">
        <v>2905</v>
      </c>
      <c r="B1345" s="353" t="s">
        <v>2906</v>
      </c>
      <c r="C1345" s="353" t="s">
        <v>96</v>
      </c>
      <c r="D1345" s="353" t="s">
        <v>116</v>
      </c>
      <c r="E1345" s="353" t="s">
        <v>228</v>
      </c>
      <c r="F1345" s="353" t="s">
        <v>105</v>
      </c>
      <c r="G1345" s="353">
        <v>12</v>
      </c>
      <c r="H1345" s="353">
        <v>202112</v>
      </c>
      <c r="I1345" s="353">
        <v>20221027</v>
      </c>
      <c r="J1345" s="353">
        <v>20230223</v>
      </c>
      <c r="K1345" s="354">
        <v>7075.85</v>
      </c>
      <c r="L1345" s="354">
        <v>6.35</v>
      </c>
      <c r="M1345" s="354">
        <v>1114.31</v>
      </c>
      <c r="N1345" s="354">
        <v>1.23</v>
      </c>
      <c r="O1345" s="354">
        <v>0.3</v>
      </c>
      <c r="P1345" s="354">
        <v>0.28999999999999998</v>
      </c>
      <c r="Q1345" s="354">
        <v>0.59</v>
      </c>
      <c r="R1345" s="354">
        <v>7</v>
      </c>
      <c r="S1345" s="354">
        <v>6</v>
      </c>
      <c r="T1345" s="354">
        <v>8.73</v>
      </c>
      <c r="U1345" s="354">
        <v>1.36</v>
      </c>
      <c r="V1345" s="354">
        <v>1</v>
      </c>
      <c r="W1345" s="354">
        <v>1.34</v>
      </c>
      <c r="X1345" s="354">
        <v>2.1</v>
      </c>
      <c r="Y1345" s="374">
        <f t="shared" si="46"/>
        <v>0.34000000000000008</v>
      </c>
      <c r="Z1345" s="374">
        <f t="shared" si="47"/>
        <v>0.56716417910447769</v>
      </c>
      <c r="AA1345" s="354">
        <v>10.93</v>
      </c>
      <c r="AB1345" s="354"/>
      <c r="AC1345" s="354">
        <v>4.67</v>
      </c>
      <c r="AD1345" s="354">
        <v>4.7300000000000004</v>
      </c>
      <c r="AE1345" s="354">
        <v>3.02</v>
      </c>
      <c r="AF1345" s="354"/>
      <c r="AG1345" s="354">
        <v>13.122152667267304</v>
      </c>
      <c r="AH1345" s="354">
        <v>1.1790032151453704</v>
      </c>
      <c r="AI1345" s="354">
        <v>2.4579830207270557</v>
      </c>
      <c r="AJ1345" s="354">
        <v>1.9418876484747281</v>
      </c>
      <c r="AK1345" s="354">
        <v>2.5142565867570537</v>
      </c>
      <c r="AL1345" s="354">
        <v>4.6500000000000004</v>
      </c>
      <c r="AM1345" s="354">
        <v>5</v>
      </c>
      <c r="AN1345" s="354">
        <v>0.49</v>
      </c>
      <c r="AO1345" s="354">
        <v>0.8162129333008441</v>
      </c>
      <c r="AP1345" s="354">
        <v>4.1361412957426085</v>
      </c>
      <c r="AQ1345" s="354">
        <v>4.3574225816269694</v>
      </c>
      <c r="AR1345" s="354">
        <v>5.5154945386178102</v>
      </c>
      <c r="AS1345" s="354">
        <v>9.9075900432384085E-3</v>
      </c>
      <c r="AT1345" s="354">
        <v>1.27</v>
      </c>
      <c r="AU1345" s="354">
        <v>22.82</v>
      </c>
      <c r="AV1345" s="354">
        <v>188.86</v>
      </c>
      <c r="AW1345" s="354">
        <v>6667</v>
      </c>
      <c r="AX1345" s="354">
        <v>11042.29</v>
      </c>
      <c r="AY1345" s="374">
        <v>1.8886481802426345</v>
      </c>
      <c r="AZ1345" s="374">
        <v>0.99196658097686363</v>
      </c>
      <c r="BA1345" s="374">
        <v>1.917798676419366</v>
      </c>
      <c r="BB1345" s="374">
        <v>0.99196309963099638</v>
      </c>
      <c r="BC1345" s="374">
        <v>1.917798676419366</v>
      </c>
      <c r="BD1345" s="354">
        <v>122.25</v>
      </c>
      <c r="BE1345" s="374">
        <v>0.94721024434862144</v>
      </c>
      <c r="BF1345" s="374">
        <v>9.9893162393162399E-2</v>
      </c>
      <c r="BG1345" s="354">
        <v>23.97</v>
      </c>
      <c r="BH1345" s="354">
        <v>11.23</v>
      </c>
      <c r="BI1345" s="354">
        <v>12.01</v>
      </c>
      <c r="BJ1345" s="354">
        <v>7.29</v>
      </c>
      <c r="BK1345" s="374">
        <v>-0.20996702088677172</v>
      </c>
      <c r="BL1345" s="374">
        <v>-3.933008442583568E-2</v>
      </c>
      <c r="BM1345" s="354">
        <v>0</v>
      </c>
      <c r="BN1345" s="354">
        <v>0</v>
      </c>
      <c r="BO1345" s="374">
        <v>0</v>
      </c>
      <c r="BP1345" s="374">
        <v>0.19077721927918617</v>
      </c>
      <c r="BQ1345" s="374">
        <v>0.31422130234218898</v>
      </c>
      <c r="BR1345" s="354">
        <v>111</v>
      </c>
      <c r="BS1345" s="354">
        <v>666</v>
      </c>
      <c r="BT1345" s="354">
        <v>1386</v>
      </c>
      <c r="BU1345" s="354">
        <v>5201</v>
      </c>
      <c r="BV1345" s="354">
        <v>-25</v>
      </c>
      <c r="BW1345" s="354">
        <v>99.2</v>
      </c>
      <c r="BX1345" s="354">
        <v>8.98</v>
      </c>
      <c r="BY1345" s="354">
        <v>10.25</v>
      </c>
      <c r="BZ1345" s="354">
        <v>40.954802259887003</v>
      </c>
      <c r="CA1345" s="354">
        <v>77.44</v>
      </c>
      <c r="CB1345" s="354">
        <v>0.89209401709401714</v>
      </c>
      <c r="CC1345" s="354">
        <v>1.7495652173913043</v>
      </c>
      <c r="CD1345" s="354">
        <v>3.43</v>
      </c>
      <c r="CE1345" s="354">
        <v>0.37</v>
      </c>
      <c r="CF1345" s="354">
        <v>0.46</v>
      </c>
      <c r="CG1345" s="354">
        <v>0.08</v>
      </c>
      <c r="CH1345" s="353" t="s">
        <v>100</v>
      </c>
      <c r="CI1345" s="355">
        <v>2547</v>
      </c>
    </row>
    <row r="1346" spans="1:87" ht="13.5" thickBot="1">
      <c r="A1346" s="353" t="s">
        <v>2907</v>
      </c>
      <c r="B1346" s="353" t="s">
        <v>2908</v>
      </c>
      <c r="C1346" s="353" t="s">
        <v>96</v>
      </c>
      <c r="D1346" s="353" t="s">
        <v>208</v>
      </c>
      <c r="E1346" s="353" t="s">
        <v>606</v>
      </c>
      <c r="F1346" s="353" t="s">
        <v>105</v>
      </c>
      <c r="G1346" s="353">
        <v>12</v>
      </c>
      <c r="H1346" s="353">
        <v>202112</v>
      </c>
      <c r="I1346" s="353">
        <v>20221109</v>
      </c>
      <c r="J1346" s="353">
        <v>20230307</v>
      </c>
      <c r="K1346" s="354">
        <v>4358.74</v>
      </c>
      <c r="L1346" s="354">
        <v>64.989999999999995</v>
      </c>
      <c r="M1346" s="354">
        <v>67.069999999999993</v>
      </c>
      <c r="N1346" s="354">
        <v>0.2</v>
      </c>
      <c r="O1346" s="354">
        <v>0.28000000000000003</v>
      </c>
      <c r="P1346" s="354">
        <v>1.68</v>
      </c>
      <c r="Q1346" s="354">
        <v>1.88</v>
      </c>
      <c r="R1346" s="354">
        <v>-118</v>
      </c>
      <c r="S1346" s="354">
        <v>-57</v>
      </c>
      <c r="T1346" s="354">
        <v>-46.28</v>
      </c>
      <c r="U1346" s="354">
        <v>3.53</v>
      </c>
      <c r="V1346" s="354">
        <v>4.05</v>
      </c>
      <c r="W1346" s="354">
        <v>3.5</v>
      </c>
      <c r="X1346" s="354">
        <v>4.16</v>
      </c>
      <c r="Y1346" s="374">
        <f t="shared" si="46"/>
        <v>-0.13580246913580241</v>
      </c>
      <c r="Z1346" s="374">
        <f t="shared" si="47"/>
        <v>0.18857142857142861</v>
      </c>
      <c r="AA1346" s="354">
        <v>1.78</v>
      </c>
      <c r="AB1346" s="354">
        <v>5</v>
      </c>
      <c r="AC1346" s="354">
        <v>18.41</v>
      </c>
      <c r="AD1346" s="354">
        <v>18.55</v>
      </c>
      <c r="AE1346" s="354">
        <v>15.6</v>
      </c>
      <c r="AF1346" s="354">
        <v>3.71</v>
      </c>
      <c r="AG1346" s="354">
        <v>65.013624789671965</v>
      </c>
      <c r="AH1346" s="354">
        <v>2.1179623866462172</v>
      </c>
      <c r="AI1346" s="354">
        <v>6.1554417261045016</v>
      </c>
      <c r="AJ1346" s="354">
        <v>-8.5875187992316508</v>
      </c>
      <c r="AK1346" s="354">
        <v>10.34694223972558</v>
      </c>
      <c r="AL1346" s="354">
        <v>6.35</v>
      </c>
      <c r="AM1346" s="354">
        <v>1.27</v>
      </c>
      <c r="AN1346" s="354">
        <v>0.94</v>
      </c>
      <c r="AO1346" s="354">
        <v>0.94899872884849701</v>
      </c>
      <c r="AP1346" s="354">
        <v>4.9867039395930668</v>
      </c>
      <c r="AQ1346" s="354">
        <v>10.023301337023231</v>
      </c>
      <c r="AR1346" s="354">
        <v>-7.1845953092704855</v>
      </c>
      <c r="AS1346" s="354">
        <v>2.6098843009663923</v>
      </c>
      <c r="AT1346" s="354">
        <v>51.05</v>
      </c>
      <c r="AU1346" s="354">
        <v>10.71</v>
      </c>
      <c r="AV1346" s="354">
        <v>11.57</v>
      </c>
      <c r="AW1346" s="354">
        <v>3680.45</v>
      </c>
      <c r="AX1346" s="354">
        <v>4770.0200000000004</v>
      </c>
      <c r="AY1346" s="374">
        <v>0.1156691997539766</v>
      </c>
      <c r="AZ1346" s="374">
        <v>-0.13578020350889275</v>
      </c>
      <c r="BA1346" s="374">
        <v>-0.12637469149227903</v>
      </c>
      <c r="BB1346" s="374">
        <v>-0.18313253012048197</v>
      </c>
      <c r="BC1346" s="374">
        <v>-0.12637469149227903</v>
      </c>
      <c r="BD1346" s="354">
        <v>6.51</v>
      </c>
      <c r="BE1346" s="374">
        <v>3.0135172653411712E-2</v>
      </c>
      <c r="BF1346" s="374">
        <v>1.0855574441577408E-2</v>
      </c>
      <c r="BG1346" s="354">
        <v>2.62</v>
      </c>
      <c r="BH1346" s="354">
        <v>4.34</v>
      </c>
      <c r="BI1346" s="354">
        <v>1.66</v>
      </c>
      <c r="BJ1346" s="354">
        <v>2.67</v>
      </c>
      <c r="BK1346" s="374">
        <v>-2.3951100800472203</v>
      </c>
      <c r="BL1346" s="374">
        <v>-0.22676724414354163</v>
      </c>
      <c r="BM1346" s="354">
        <v>3.82</v>
      </c>
      <c r="BN1346" s="354">
        <v>3.01</v>
      </c>
      <c r="BO1346" s="374">
        <v>1.1591329550887255</v>
      </c>
      <c r="BP1346" s="374">
        <v>3.3254237504258398E-2</v>
      </c>
      <c r="BQ1346" s="374">
        <v>-0.13483307896422753</v>
      </c>
      <c r="BR1346" s="354">
        <v>246.85</v>
      </c>
      <c r="BS1346" s="354">
        <v>617.89</v>
      </c>
      <c r="BT1346" s="354">
        <v>617.87</v>
      </c>
      <c r="BU1346" s="354">
        <v>4115.68</v>
      </c>
      <c r="BV1346" s="354">
        <v>200.78</v>
      </c>
      <c r="BW1346" s="354">
        <v>-13.58</v>
      </c>
      <c r="BX1346" s="354">
        <v>3.18</v>
      </c>
      <c r="BY1346" s="354">
        <v>4.68</v>
      </c>
      <c r="BZ1346" s="354">
        <v>3.0194206938754697</v>
      </c>
      <c r="CA1346" s="354">
        <v>63.67</v>
      </c>
      <c r="CB1346" s="354">
        <v>1</v>
      </c>
      <c r="CC1346" s="354">
        <v>-0.16101495009014344</v>
      </c>
      <c r="CD1346" s="354">
        <v>1.72</v>
      </c>
      <c r="CE1346" s="354">
        <v>1.3</v>
      </c>
      <c r="CF1346" s="354">
        <v>0.52</v>
      </c>
      <c r="CG1346" s="354">
        <v>0.28999999999999998</v>
      </c>
      <c r="CH1346" s="353" t="s">
        <v>100</v>
      </c>
      <c r="CI1346" s="355">
        <v>2953.82</v>
      </c>
    </row>
    <row r="1347" spans="1:87" ht="13.5" thickBot="1">
      <c r="A1347" s="353" t="s">
        <v>2909</v>
      </c>
      <c r="B1347" s="353" t="s">
        <v>2910</v>
      </c>
      <c r="C1347" s="353" t="s">
        <v>96</v>
      </c>
      <c r="D1347" s="353" t="s">
        <v>197</v>
      </c>
      <c r="E1347" s="353" t="s">
        <v>423</v>
      </c>
      <c r="F1347" s="353" t="s">
        <v>105</v>
      </c>
      <c r="G1347" s="353">
        <v>12</v>
      </c>
      <c r="H1347" s="353">
        <v>202112</v>
      </c>
      <c r="I1347" s="353">
        <v>20221021</v>
      </c>
      <c r="J1347" s="353">
        <v>20230210</v>
      </c>
      <c r="K1347" s="354">
        <v>3045.21</v>
      </c>
      <c r="L1347" s="354">
        <v>72.44</v>
      </c>
      <c r="M1347" s="354">
        <v>42.04</v>
      </c>
      <c r="N1347" s="354">
        <v>0.89</v>
      </c>
      <c r="O1347" s="354"/>
      <c r="P1347" s="354"/>
      <c r="Q1347" s="354"/>
      <c r="R1347" s="354"/>
      <c r="S1347" s="354"/>
      <c r="T1347" s="354"/>
      <c r="U1347" s="354">
        <v>3.38</v>
      </c>
      <c r="V1347" s="354">
        <v>3.08</v>
      </c>
      <c r="W1347" s="354"/>
      <c r="X1347" s="354"/>
      <c r="Y1347" s="374">
        <f t="shared" si="46"/>
        <v>-1</v>
      </c>
      <c r="Z1347" s="374" t="e">
        <f t="shared" si="47"/>
        <v>#DIV/0!</v>
      </c>
      <c r="AA1347" s="354">
        <v>-2.63</v>
      </c>
      <c r="AB1347" s="354"/>
      <c r="AC1347" s="354">
        <v>21.43</v>
      </c>
      <c r="AD1347" s="354"/>
      <c r="AE1347" s="354"/>
      <c r="AF1347" s="354"/>
      <c r="AG1347" s="354">
        <v>34.102324804277259</v>
      </c>
      <c r="AH1347" s="354">
        <v>3.3176198205079244</v>
      </c>
      <c r="AI1347" s="354">
        <v>1.0494557953026542</v>
      </c>
      <c r="AJ1347" s="354">
        <v>-0.73789860607217872</v>
      </c>
      <c r="AK1347" s="354">
        <v>69.207298034934496</v>
      </c>
      <c r="AL1347" s="354">
        <v>16.53</v>
      </c>
      <c r="AM1347" s="354">
        <v>3.19</v>
      </c>
      <c r="AN1347" s="354">
        <v>2.13</v>
      </c>
      <c r="AO1347" s="354">
        <v>2.4955114502107083</v>
      </c>
      <c r="AP1347" s="354">
        <v>14.351930636675776</v>
      </c>
      <c r="AQ1347" s="354">
        <v>81.092259825327517</v>
      </c>
      <c r="AR1347" s="354">
        <v>-115.33121397379912</v>
      </c>
      <c r="AS1347" s="354">
        <v>1.11177678059958</v>
      </c>
      <c r="AT1347" s="354">
        <v>22.71</v>
      </c>
      <c r="AU1347" s="354">
        <v>0.18</v>
      </c>
      <c r="AV1347" s="354">
        <v>3.62</v>
      </c>
      <c r="AW1347" s="354">
        <v>1380.26</v>
      </c>
      <c r="AX1347" s="354"/>
      <c r="AY1347" s="374">
        <v>3.6233456281188979E-2</v>
      </c>
      <c r="AZ1347" s="374">
        <v>8.4706591639871376E-2</v>
      </c>
      <c r="BA1347" s="374">
        <v>0.11379834398909967</v>
      </c>
      <c r="BB1347" s="374">
        <v>8.4942084942085022E-2</v>
      </c>
      <c r="BC1347" s="374">
        <v>0.11379834398909967</v>
      </c>
      <c r="BD1347" s="354">
        <v>14.93</v>
      </c>
      <c r="BE1347" s="374">
        <v>0.12372023187520008</v>
      </c>
      <c r="BF1347" s="374">
        <v>7.6154716886025708E-2</v>
      </c>
      <c r="BG1347" s="354">
        <v>9.66</v>
      </c>
      <c r="BH1347" s="354">
        <v>9.1199999999999992</v>
      </c>
      <c r="BI1347" s="354">
        <v>7.94</v>
      </c>
      <c r="BJ1347" s="354">
        <v>7.7</v>
      </c>
      <c r="BK1347" s="374">
        <v>-1.703125</v>
      </c>
      <c r="BL1347" s="374">
        <v>-5.2411511872957568E-2</v>
      </c>
      <c r="BM1347" s="354">
        <v>2.2599999999999998</v>
      </c>
      <c r="BN1347" s="354">
        <v>2.15</v>
      </c>
      <c r="BO1347" s="374">
        <v>0.49433029965106656</v>
      </c>
      <c r="BP1347" s="374">
        <v>4.5678367348312328E-2</v>
      </c>
      <c r="BQ1347" s="374">
        <v>-1.0159694424785608E-2</v>
      </c>
      <c r="BR1347" s="354">
        <v>170.03</v>
      </c>
      <c r="BS1347" s="354">
        <v>222.08</v>
      </c>
      <c r="BT1347" s="354">
        <v>184.18</v>
      </c>
      <c r="BU1347" s="354">
        <v>503.01</v>
      </c>
      <c r="BV1347" s="354">
        <v>118.75</v>
      </c>
      <c r="BW1347" s="354">
        <v>8.4700000000000006</v>
      </c>
      <c r="BX1347" s="354">
        <v>9.73</v>
      </c>
      <c r="BY1347" s="354">
        <v>9.9600000000000009</v>
      </c>
      <c r="BZ1347" s="354">
        <v>15.67568</v>
      </c>
      <c r="CA1347" s="354">
        <v>36.44</v>
      </c>
      <c r="CB1347" s="354">
        <v>0.48101900383208424</v>
      </c>
      <c r="CC1347" s="354">
        <v>2.1034331464269762</v>
      </c>
      <c r="CD1347" s="354">
        <v>0.56999999999999995</v>
      </c>
      <c r="CE1347" s="354">
        <v>3.45</v>
      </c>
      <c r="CF1347" s="354">
        <v>1.42</v>
      </c>
      <c r="CG1347" s="354">
        <v>0.28999999999999998</v>
      </c>
      <c r="CH1347" s="353" t="s">
        <v>100</v>
      </c>
      <c r="CI1347" s="353">
        <v>938.42</v>
      </c>
    </row>
    <row r="1348" spans="1:87" ht="13.5" thickBot="1">
      <c r="A1348" s="353" t="s">
        <v>2911</v>
      </c>
      <c r="B1348" s="353" t="s">
        <v>2912</v>
      </c>
      <c r="C1348" s="353" t="s">
        <v>96</v>
      </c>
      <c r="D1348" s="353" t="s">
        <v>123</v>
      </c>
      <c r="E1348" s="353" t="s">
        <v>485</v>
      </c>
      <c r="F1348" s="353" t="s">
        <v>99</v>
      </c>
      <c r="G1348" s="353">
        <v>12</v>
      </c>
      <c r="H1348" s="353">
        <v>202112</v>
      </c>
      <c r="I1348" s="353">
        <v>20221025</v>
      </c>
      <c r="J1348" s="353">
        <v>20230127</v>
      </c>
      <c r="K1348" s="354">
        <v>15133.69</v>
      </c>
      <c r="L1348" s="354">
        <v>33.590000000000003</v>
      </c>
      <c r="M1348" s="354">
        <v>450.54</v>
      </c>
      <c r="N1348" s="354">
        <v>1.6</v>
      </c>
      <c r="O1348" s="354">
        <v>1.42</v>
      </c>
      <c r="P1348" s="354">
        <v>1.0900000000000001</v>
      </c>
      <c r="Q1348" s="354">
        <v>1.7</v>
      </c>
      <c r="R1348" s="354">
        <v>3.52</v>
      </c>
      <c r="S1348" s="354">
        <v>11.89</v>
      </c>
      <c r="T1348" s="354">
        <v>7.29</v>
      </c>
      <c r="U1348" s="354">
        <v>6.28</v>
      </c>
      <c r="V1348" s="354">
        <v>7.33</v>
      </c>
      <c r="W1348" s="354">
        <v>5.96</v>
      </c>
      <c r="X1348" s="354">
        <v>5.07</v>
      </c>
      <c r="Y1348" s="374">
        <f t="shared" si="46"/>
        <v>-0.18690313778990453</v>
      </c>
      <c r="Z1348" s="374">
        <f t="shared" si="47"/>
        <v>-0.14932885906040261</v>
      </c>
      <c r="AA1348" s="354">
        <v>18.82</v>
      </c>
      <c r="AB1348" s="354">
        <v>7</v>
      </c>
      <c r="AC1348" s="354">
        <v>5.35</v>
      </c>
      <c r="AD1348" s="354">
        <v>5.64</v>
      </c>
      <c r="AE1348" s="354">
        <v>6.63</v>
      </c>
      <c r="AF1348" s="354">
        <v>0.81</v>
      </c>
      <c r="AG1348" s="354">
        <v>32.933062880324542</v>
      </c>
      <c r="AH1348" s="354">
        <v>6.5740365111561863</v>
      </c>
      <c r="AI1348" s="354">
        <v>13.896551724137931</v>
      </c>
      <c r="AJ1348" s="354">
        <v>13.896551724137931</v>
      </c>
      <c r="AK1348" s="354">
        <v>2.3898014888337471</v>
      </c>
      <c r="AL1348" s="354">
        <v>4.16</v>
      </c>
      <c r="AM1348" s="354">
        <v>1.23</v>
      </c>
      <c r="AN1348" s="354">
        <v>0.91</v>
      </c>
      <c r="AO1348" s="354">
        <v>0.73716001478196602</v>
      </c>
      <c r="AP1348" s="354">
        <v>2.0557420130539334</v>
      </c>
      <c r="AQ1348" s="354">
        <v>1.7469756239964969</v>
      </c>
      <c r="AR1348" s="354">
        <v>1.7469756239964969</v>
      </c>
      <c r="AS1348" s="354">
        <v>23.338742393509129</v>
      </c>
      <c r="AT1348" s="354">
        <v>27.25</v>
      </c>
      <c r="AU1348" s="354">
        <v>-2.87</v>
      </c>
      <c r="AV1348" s="354">
        <v>-1.96</v>
      </c>
      <c r="AW1348" s="354">
        <v>15752</v>
      </c>
      <c r="AX1348" s="354">
        <v>15546.13</v>
      </c>
      <c r="AY1348" s="374">
        <v>-5.8755993786722494E-3</v>
      </c>
      <c r="AZ1348" s="374">
        <v>2.0476534296028879</v>
      </c>
      <c r="BA1348" s="374">
        <v>0</v>
      </c>
      <c r="BB1348" s="374">
        <v>2.2456140350877201</v>
      </c>
      <c r="BC1348" s="374">
        <v>0</v>
      </c>
      <c r="BD1348" s="354">
        <v>25.56</v>
      </c>
      <c r="BE1348" s="374">
        <v>0</v>
      </c>
      <c r="BF1348" s="374">
        <v>3.2838875716862219E-2</v>
      </c>
      <c r="BG1348" s="354">
        <v>11.98</v>
      </c>
      <c r="BH1348" s="354">
        <v>9.1300000000000008</v>
      </c>
      <c r="BI1348" s="354">
        <v>3.34</v>
      </c>
      <c r="BJ1348" s="354">
        <v>2.83</v>
      </c>
      <c r="BK1348" s="374">
        <v>0</v>
      </c>
      <c r="BL1348" s="374">
        <v>0</v>
      </c>
      <c r="BM1348" s="354">
        <v>2.74</v>
      </c>
      <c r="BN1348" s="354">
        <v>2.57</v>
      </c>
      <c r="BO1348" s="374">
        <v>0.13690219068188833</v>
      </c>
      <c r="BP1348" s="374">
        <v>0.19795352337115887</v>
      </c>
      <c r="BQ1348" s="374">
        <v>0.41844479747479468</v>
      </c>
      <c r="BR1348" s="354">
        <v>5969</v>
      </c>
      <c r="BS1348" s="354">
        <v>6359</v>
      </c>
      <c r="BT1348" s="354">
        <v>4424</v>
      </c>
      <c r="BU1348" s="354">
        <v>14507</v>
      </c>
      <c r="BV1348" s="354">
        <v>4221</v>
      </c>
      <c r="BW1348" s="354">
        <v>204.77</v>
      </c>
      <c r="BX1348" s="354">
        <v>19.47</v>
      </c>
      <c r="BY1348" s="354">
        <v>19.34</v>
      </c>
      <c r="BZ1348" s="354">
        <v>0</v>
      </c>
      <c r="CA1348" s="354">
        <v>52.4</v>
      </c>
      <c r="CB1348" s="354">
        <v>0.81207570875635804</v>
      </c>
      <c r="CC1348" s="354">
        <v>-0.75644108553761591</v>
      </c>
      <c r="CD1348" s="354">
        <v>1.17</v>
      </c>
      <c r="CE1348" s="354">
        <v>1.21</v>
      </c>
      <c r="CF1348" s="354">
        <v>1.19</v>
      </c>
      <c r="CG1348" s="354">
        <v>0.12</v>
      </c>
      <c r="CH1348" s="353">
        <v>734</v>
      </c>
      <c r="CI1348" s="355">
        <v>12921</v>
      </c>
    </row>
    <row r="1349" spans="1:87" ht="13.5" thickBot="1">
      <c r="A1349" s="353" t="s">
        <v>2913</v>
      </c>
      <c r="B1349" s="353" t="s">
        <v>2914</v>
      </c>
      <c r="C1349" s="353" t="s">
        <v>96</v>
      </c>
      <c r="D1349" s="353" t="s">
        <v>129</v>
      </c>
      <c r="E1349" s="353" t="s">
        <v>156</v>
      </c>
      <c r="F1349" s="353" t="s">
        <v>99</v>
      </c>
      <c r="G1349" s="353">
        <v>12</v>
      </c>
      <c r="H1349" s="353">
        <v>202112</v>
      </c>
      <c r="I1349" s="353">
        <v>20221031</v>
      </c>
      <c r="J1349" s="353">
        <v>20230126</v>
      </c>
      <c r="K1349" s="354">
        <v>92715.34</v>
      </c>
      <c r="L1349" s="354">
        <v>245</v>
      </c>
      <c r="M1349" s="354">
        <v>378.43</v>
      </c>
      <c r="N1349" s="354">
        <v>0.98</v>
      </c>
      <c r="O1349" s="354">
        <v>2.2400000000000002</v>
      </c>
      <c r="P1349" s="354">
        <v>2.83</v>
      </c>
      <c r="Q1349" s="354">
        <v>2.0699999999999998</v>
      </c>
      <c r="R1349" s="354">
        <v>-5.36</v>
      </c>
      <c r="S1349" s="354">
        <v>-0.88</v>
      </c>
      <c r="T1349" s="354">
        <v>-1.1399999999999999</v>
      </c>
      <c r="U1349" s="354">
        <v>9.0500000000000007</v>
      </c>
      <c r="V1349" s="354">
        <v>9.1</v>
      </c>
      <c r="W1349" s="354">
        <v>9.17</v>
      </c>
      <c r="X1349" s="354">
        <v>9.83</v>
      </c>
      <c r="Y1349" s="374">
        <f t="shared" si="46"/>
        <v>7.692307692307665E-3</v>
      </c>
      <c r="Z1349" s="374">
        <f t="shared" si="47"/>
        <v>7.19738276990185E-2</v>
      </c>
      <c r="AA1349" s="354">
        <v>6.88</v>
      </c>
      <c r="AB1349" s="354">
        <v>8.84</v>
      </c>
      <c r="AC1349" s="354">
        <v>27.07</v>
      </c>
      <c r="AD1349" s="354">
        <v>26.72</v>
      </c>
      <c r="AE1349" s="354">
        <v>24.92</v>
      </c>
      <c r="AF1349" s="354">
        <v>3.02</v>
      </c>
      <c r="AG1349" s="354">
        <v>47.431289640591963</v>
      </c>
      <c r="AH1349" s="354">
        <v>6.4931289640591965</v>
      </c>
      <c r="AI1349" s="354">
        <v>6.926532769556025</v>
      </c>
      <c r="AJ1349" s="354">
        <v>5.3250528541226219</v>
      </c>
      <c r="AK1349" s="354">
        <v>34.626270888973679</v>
      </c>
      <c r="AL1349" s="354">
        <v>20.71</v>
      </c>
      <c r="AM1349" s="354">
        <v>5.63</v>
      </c>
      <c r="AN1349" s="354">
        <v>5.17</v>
      </c>
      <c r="AO1349" s="354">
        <v>5.6883472253175844</v>
      </c>
      <c r="AP1349" s="354">
        <v>27.879425450573457</v>
      </c>
      <c r="AQ1349" s="354">
        <v>38.952482258679893</v>
      </c>
      <c r="AR1349" s="354">
        <v>50.667223821339952</v>
      </c>
      <c r="AS1349" s="354">
        <v>3.9561310782241015</v>
      </c>
      <c r="AT1349" s="354">
        <v>43.5</v>
      </c>
      <c r="AU1349" s="354">
        <v>7.41</v>
      </c>
      <c r="AV1349" s="354">
        <v>19.21</v>
      </c>
      <c r="AW1349" s="354">
        <v>17108</v>
      </c>
      <c r="AX1349" s="354">
        <v>18224.43</v>
      </c>
      <c r="AY1349" s="374">
        <v>0.19211204794091005</v>
      </c>
      <c r="AZ1349" s="374">
        <v>0.2470293933708568</v>
      </c>
      <c r="BA1349" s="374">
        <v>0.1623931623931624</v>
      </c>
      <c r="BB1349" s="374">
        <v>0.2464788732394366</v>
      </c>
      <c r="BC1349" s="374">
        <v>0.1623931623931624</v>
      </c>
      <c r="BD1349" s="354">
        <v>22.27</v>
      </c>
      <c r="BE1349" s="374">
        <v>9.0602317585636083E-2</v>
      </c>
      <c r="BF1349" s="374">
        <v>7.9437439379243455E-2</v>
      </c>
      <c r="BG1349" s="354">
        <v>12.07</v>
      </c>
      <c r="BH1349" s="354">
        <v>13.97</v>
      </c>
      <c r="BI1349" s="354">
        <v>9.68</v>
      </c>
      <c r="BJ1349" s="354">
        <v>10.63</v>
      </c>
      <c r="BK1349" s="374">
        <v>-0.23120946203739032</v>
      </c>
      <c r="BL1349" s="374">
        <v>-3.3764207711165589E-2</v>
      </c>
      <c r="BM1349" s="354">
        <v>1.1299999999999999</v>
      </c>
      <c r="BN1349" s="354">
        <v>1.1100000000000001</v>
      </c>
      <c r="BO1349" s="374">
        <v>0.4281448921448921</v>
      </c>
      <c r="BP1349" s="374">
        <v>2.7072752518592379E-2</v>
      </c>
      <c r="BQ1349" s="374">
        <v>2.2202521906782111E-2</v>
      </c>
      <c r="BR1349" s="354">
        <v>2281</v>
      </c>
      <c r="BS1349" s="354">
        <v>3271</v>
      </c>
      <c r="BT1349" s="354">
        <v>4464</v>
      </c>
      <c r="BU1349" s="354">
        <v>12472</v>
      </c>
      <c r="BV1349" s="354">
        <v>1994</v>
      </c>
      <c r="BW1349" s="354">
        <v>24.7</v>
      </c>
      <c r="BX1349" s="354">
        <v>13.69</v>
      </c>
      <c r="BY1349" s="354">
        <v>19.260000000000002</v>
      </c>
      <c r="BZ1349" s="354">
        <v>0</v>
      </c>
      <c r="CA1349" s="354">
        <v>43.65</v>
      </c>
      <c r="CB1349" s="354">
        <v>0.54247839257427122</v>
      </c>
      <c r="CC1349" s="354">
        <v>3.0963954123429818</v>
      </c>
      <c r="CD1349" s="354">
        <v>0.77</v>
      </c>
      <c r="CE1349" s="354">
        <v>2.04</v>
      </c>
      <c r="CF1349" s="354">
        <v>1.47</v>
      </c>
      <c r="CG1349" s="354">
        <v>0.81</v>
      </c>
      <c r="CH1349" s="353" t="s">
        <v>100</v>
      </c>
      <c r="CI1349" s="355">
        <v>14877</v>
      </c>
    </row>
    <row r="1350" spans="1:87" ht="13.5" thickBot="1">
      <c r="A1350" s="353" t="s">
        <v>2915</v>
      </c>
      <c r="B1350" s="353" t="s">
        <v>2916</v>
      </c>
      <c r="C1350" s="353" t="s">
        <v>108</v>
      </c>
      <c r="D1350" s="353" t="s">
        <v>97</v>
      </c>
      <c r="E1350" s="353" t="s">
        <v>290</v>
      </c>
      <c r="F1350" s="353" t="s">
        <v>105</v>
      </c>
      <c r="G1350" s="353">
        <v>6</v>
      </c>
      <c r="H1350" s="353">
        <v>202206</v>
      </c>
      <c r="I1350" s="353">
        <v>20221103</v>
      </c>
      <c r="J1350" s="353">
        <v>20230202</v>
      </c>
      <c r="K1350" s="354">
        <v>3851.14</v>
      </c>
      <c r="L1350" s="354">
        <v>96.59</v>
      </c>
      <c r="M1350" s="354">
        <v>39.869999999999997</v>
      </c>
      <c r="N1350" s="354">
        <v>1.46</v>
      </c>
      <c r="O1350" s="354">
        <v>3.3</v>
      </c>
      <c r="P1350" s="354">
        <v>2.36</v>
      </c>
      <c r="Q1350" s="354">
        <v>2.17</v>
      </c>
      <c r="R1350" s="354">
        <v>7</v>
      </c>
      <c r="S1350" s="354">
        <v>5</v>
      </c>
      <c r="T1350" s="354">
        <v>5.42</v>
      </c>
      <c r="U1350" s="354">
        <v>11.55</v>
      </c>
      <c r="V1350" s="354">
        <v>13.38</v>
      </c>
      <c r="W1350" s="354">
        <v>9.85</v>
      </c>
      <c r="X1350" s="354">
        <v>11.06</v>
      </c>
      <c r="Y1350" s="374">
        <f t="shared" si="46"/>
        <v>-0.26382660687593429</v>
      </c>
      <c r="Z1350" s="374">
        <f t="shared" si="47"/>
        <v>0.12284263959390862</v>
      </c>
      <c r="AA1350" s="354">
        <v>39.92</v>
      </c>
      <c r="AB1350" s="354"/>
      <c r="AC1350" s="354">
        <v>6.71</v>
      </c>
      <c r="AD1350" s="354">
        <v>9.8000000000000007</v>
      </c>
      <c r="AE1350" s="354">
        <v>8.73</v>
      </c>
      <c r="AF1350" s="354"/>
      <c r="AG1350" s="354">
        <v>45.605527638190956</v>
      </c>
      <c r="AH1350" s="354">
        <v>7.0829145728643219</v>
      </c>
      <c r="AI1350" s="354">
        <v>12.133165829145728</v>
      </c>
      <c r="AJ1350" s="354">
        <v>11.314070351758794</v>
      </c>
      <c r="AK1350" s="354">
        <v>8.1215406916545874</v>
      </c>
      <c r="AL1350" s="354">
        <v>6.55</v>
      </c>
      <c r="AM1350" s="354">
        <v>2.91</v>
      </c>
      <c r="AN1350" s="354">
        <v>2.12</v>
      </c>
      <c r="AO1350" s="354">
        <v>2.2538659027050856</v>
      </c>
      <c r="AP1350" s="354">
        <v>7.1608471906178899</v>
      </c>
      <c r="AQ1350" s="354">
        <v>8.47171671153448</v>
      </c>
      <c r="AR1350" s="354">
        <v>9.0850366422385083</v>
      </c>
      <c r="AS1350" s="354">
        <v>22.909547738693469</v>
      </c>
      <c r="AT1350" s="354">
        <v>33.24</v>
      </c>
      <c r="AU1350" s="354">
        <v>-1.42</v>
      </c>
      <c r="AV1350" s="354">
        <v>29.87</v>
      </c>
      <c r="AW1350" s="354">
        <v>1739.7</v>
      </c>
      <c r="AX1350" s="354">
        <v>1545.95</v>
      </c>
      <c r="AY1350" s="374">
        <v>4.2731838968438412E-3</v>
      </c>
      <c r="AZ1350" s="374">
        <v>-0.32996632996632996</v>
      </c>
      <c r="BA1350" s="374">
        <v>1.1335268505079823</v>
      </c>
      <c r="BB1350" s="374">
        <v>-0.35310734463276838</v>
      </c>
      <c r="BC1350" s="374">
        <v>1.1335268505079823</v>
      </c>
      <c r="BD1350" s="354">
        <v>39.049999999999997</v>
      </c>
      <c r="BE1350" s="374">
        <v>0.16336653791421021</v>
      </c>
      <c r="BF1350" s="374">
        <v>0.11423129913283088</v>
      </c>
      <c r="BG1350" s="354">
        <v>21.53</v>
      </c>
      <c r="BH1350" s="354">
        <v>12.67</v>
      </c>
      <c r="BI1350" s="354">
        <v>17.170000000000002</v>
      </c>
      <c r="BJ1350" s="354">
        <v>9.9499999999999993</v>
      </c>
      <c r="BK1350" s="374">
        <v>-6.7508800993994617E-2</v>
      </c>
      <c r="BL1350" s="374">
        <v>-1.7960442950801608E-2</v>
      </c>
      <c r="BM1350" s="354">
        <v>0</v>
      </c>
      <c r="BN1350" s="354">
        <v>0</v>
      </c>
      <c r="BO1350" s="374">
        <v>0</v>
      </c>
      <c r="BP1350" s="374">
        <v>7.1878572892879258E-2</v>
      </c>
      <c r="BQ1350" s="374">
        <v>0.1148170321875258</v>
      </c>
      <c r="BR1350" s="354">
        <v>350.7</v>
      </c>
      <c r="BS1350" s="354">
        <v>511.6</v>
      </c>
      <c r="BT1350" s="354">
        <v>583.73</v>
      </c>
      <c r="BU1350" s="354">
        <v>975.7</v>
      </c>
      <c r="BV1350" s="354">
        <v>257.5</v>
      </c>
      <c r="BW1350" s="354">
        <v>223.49</v>
      </c>
      <c r="BX1350" s="354">
        <v>15.53</v>
      </c>
      <c r="BY1350" s="354">
        <v>25.89</v>
      </c>
      <c r="BZ1350" s="354">
        <v>12.325153374233128</v>
      </c>
      <c r="CA1350" s="354">
        <v>42.38</v>
      </c>
      <c r="CB1350" s="354">
        <v>0.53090484282073069</v>
      </c>
      <c r="CC1350" s="354">
        <v>0.29599159810957465</v>
      </c>
      <c r="CD1350" s="354">
        <v>0.74</v>
      </c>
      <c r="CE1350" s="354">
        <v>3.86</v>
      </c>
      <c r="CF1350" s="354">
        <v>2.66</v>
      </c>
      <c r="CG1350" s="354">
        <v>1.97</v>
      </c>
      <c r="CH1350" s="353" t="s">
        <v>100</v>
      </c>
      <c r="CI1350" s="355">
        <v>1266.4000000000001</v>
      </c>
    </row>
    <row r="1351" spans="1:87" ht="13.5" thickBot="1">
      <c r="A1351" s="353" t="s">
        <v>2917</v>
      </c>
      <c r="B1351" s="353" t="s">
        <v>2918</v>
      </c>
      <c r="C1351" s="353" t="s">
        <v>108</v>
      </c>
      <c r="D1351" s="353" t="s">
        <v>129</v>
      </c>
      <c r="E1351" s="353" t="s">
        <v>510</v>
      </c>
      <c r="F1351" s="353" t="s">
        <v>105</v>
      </c>
      <c r="G1351" s="353">
        <v>12</v>
      </c>
      <c r="H1351" s="353">
        <v>202112</v>
      </c>
      <c r="I1351" s="353">
        <v>20221103</v>
      </c>
      <c r="J1351" s="353">
        <v>20230216</v>
      </c>
      <c r="K1351" s="354">
        <v>3542.99</v>
      </c>
      <c r="L1351" s="354">
        <v>34.43</v>
      </c>
      <c r="M1351" s="354">
        <v>102.9</v>
      </c>
      <c r="N1351" s="354">
        <v>1.69</v>
      </c>
      <c r="O1351" s="354">
        <v>1.32</v>
      </c>
      <c r="P1351" s="354">
        <v>1.23</v>
      </c>
      <c r="Q1351" s="354">
        <v>0.88</v>
      </c>
      <c r="R1351" s="354">
        <v>-7</v>
      </c>
      <c r="S1351" s="354">
        <v>4</v>
      </c>
      <c r="T1351" s="354">
        <v>1.51</v>
      </c>
      <c r="U1351" s="354">
        <v>4.51</v>
      </c>
      <c r="V1351" s="354">
        <v>4.41</v>
      </c>
      <c r="W1351" s="354">
        <v>4.72</v>
      </c>
      <c r="X1351" s="354">
        <v>4</v>
      </c>
      <c r="Y1351" s="374">
        <f t="shared" si="46"/>
        <v>7.029478458049887E-2</v>
      </c>
      <c r="Z1351" s="374">
        <f t="shared" si="47"/>
        <v>-0.15254237288135586</v>
      </c>
      <c r="AA1351" s="354">
        <v>16.05</v>
      </c>
      <c r="AB1351" s="354"/>
      <c r="AC1351" s="354">
        <v>6.93</v>
      </c>
      <c r="AD1351" s="354">
        <v>7.3</v>
      </c>
      <c r="AE1351" s="354">
        <v>8.61</v>
      </c>
      <c r="AF1351" s="354"/>
      <c r="AG1351" s="354">
        <v>52.62870019760345</v>
      </c>
      <c r="AH1351" s="354">
        <v>2.7930030857287478</v>
      </c>
      <c r="AI1351" s="354">
        <v>4.761396267923022</v>
      </c>
      <c r="AJ1351" s="354">
        <v>3.819548140288715</v>
      </c>
      <c r="AK1351" s="354">
        <v>7.2688761977581198</v>
      </c>
      <c r="AL1351" s="354">
        <v>5.47</v>
      </c>
      <c r="AM1351" s="354">
        <v>1.05</v>
      </c>
      <c r="AN1351" s="354">
        <v>0.66</v>
      </c>
      <c r="AO1351" s="354">
        <v>1.1901757296962472</v>
      </c>
      <c r="AP1351" s="354">
        <v>9.0399172123328757</v>
      </c>
      <c r="AQ1351" s="354">
        <v>13.155259116454696</v>
      </c>
      <c r="AR1351" s="354">
        <v>16.399165388163695</v>
      </c>
      <c r="AS1351" s="354">
        <v>1.6547585441590171</v>
      </c>
      <c r="AT1351" s="354">
        <v>32.67</v>
      </c>
      <c r="AU1351" s="354">
        <v>9.34</v>
      </c>
      <c r="AV1351" s="354">
        <v>18.05</v>
      </c>
      <c r="AW1351" s="354">
        <v>5212.97</v>
      </c>
      <c r="AX1351" s="354">
        <v>5322.79</v>
      </c>
      <c r="AY1351" s="374">
        <v>0.18053289375799547</v>
      </c>
      <c r="AZ1351" s="374">
        <v>0.21808524433701443</v>
      </c>
      <c r="BA1351" s="374">
        <v>0.32795256922389415</v>
      </c>
      <c r="BB1351" s="374">
        <v>0.22162162162162144</v>
      </c>
      <c r="BC1351" s="374">
        <v>0.32795256922389415</v>
      </c>
      <c r="BD1351" s="354">
        <v>14.01</v>
      </c>
      <c r="BE1351" s="374">
        <v>6.7891863439063407E-2</v>
      </c>
      <c r="BF1351" s="374">
        <v>3.8322746744887837E-2</v>
      </c>
      <c r="BG1351" s="354">
        <v>7.56</v>
      </c>
      <c r="BH1351" s="354">
        <v>5.52</v>
      </c>
      <c r="BI1351" s="354">
        <v>5.69</v>
      </c>
      <c r="BJ1351" s="354">
        <v>4.26</v>
      </c>
      <c r="BK1351" s="374">
        <v>-0.19780922961179043</v>
      </c>
      <c r="BL1351" s="374">
        <v>-1.7896093274163666E-2</v>
      </c>
      <c r="BM1351" s="354">
        <v>0</v>
      </c>
      <c r="BN1351" s="354">
        <v>0</v>
      </c>
      <c r="BO1351" s="374">
        <v>0</v>
      </c>
      <c r="BP1351" s="374">
        <v>8.0699309035791617E-2</v>
      </c>
      <c r="BQ1351" s="374">
        <v>0.11035966889016802</v>
      </c>
      <c r="BR1351" s="354">
        <v>394.41</v>
      </c>
      <c r="BS1351" s="354">
        <v>630.04</v>
      </c>
      <c r="BT1351" s="354">
        <v>652.54999999999995</v>
      </c>
      <c r="BU1351" s="354">
        <v>2809.9</v>
      </c>
      <c r="BV1351" s="354">
        <v>234.83</v>
      </c>
      <c r="BW1351" s="354">
        <v>21.81</v>
      </c>
      <c r="BX1351" s="354">
        <v>5.31</v>
      </c>
      <c r="BY1351" s="354">
        <v>8.68</v>
      </c>
      <c r="BZ1351" s="354">
        <v>6.0545730027548208</v>
      </c>
      <c r="CA1351" s="354">
        <v>45.52</v>
      </c>
      <c r="CB1351" s="354">
        <v>0.5908575525846439</v>
      </c>
      <c r="CC1351" s="354">
        <v>4.044953717296905</v>
      </c>
      <c r="CD1351" s="354">
        <v>0.84</v>
      </c>
      <c r="CE1351" s="354">
        <v>1.1399999999999999</v>
      </c>
      <c r="CF1351" s="354">
        <v>1.07</v>
      </c>
      <c r="CG1351" s="354">
        <v>0.15</v>
      </c>
      <c r="CH1351" s="353" t="s">
        <v>100</v>
      </c>
      <c r="CI1351" s="355">
        <v>3412.55</v>
      </c>
    </row>
    <row r="1352" spans="1:87" ht="13.5" thickBot="1">
      <c r="A1352" s="353" t="s">
        <v>2919</v>
      </c>
      <c r="B1352" s="353" t="s">
        <v>2920</v>
      </c>
      <c r="C1352" s="353" t="s">
        <v>96</v>
      </c>
      <c r="D1352" s="353" t="s">
        <v>143</v>
      </c>
      <c r="E1352" s="353" t="s">
        <v>400</v>
      </c>
      <c r="F1352" s="353" t="s">
        <v>99</v>
      </c>
      <c r="G1352" s="353">
        <v>6</v>
      </c>
      <c r="H1352" s="353">
        <v>202206</v>
      </c>
      <c r="I1352" s="353">
        <v>20221101</v>
      </c>
      <c r="J1352" s="353">
        <v>20230214</v>
      </c>
      <c r="K1352" s="354">
        <v>39674.83</v>
      </c>
      <c r="L1352" s="354">
        <v>78.290000000000006</v>
      </c>
      <c r="M1352" s="354">
        <v>506.77</v>
      </c>
      <c r="N1352" s="354">
        <v>1.0900000000000001</v>
      </c>
      <c r="O1352" s="354">
        <v>0.99</v>
      </c>
      <c r="P1352" s="354">
        <v>0.83</v>
      </c>
      <c r="Q1352" s="354">
        <v>0.97</v>
      </c>
      <c r="R1352" s="354">
        <v>-2.02</v>
      </c>
      <c r="S1352" s="354">
        <v>2.68</v>
      </c>
      <c r="T1352" s="354">
        <v>3.69</v>
      </c>
      <c r="U1352" s="354">
        <v>3.4</v>
      </c>
      <c r="V1352" s="354">
        <v>3.23</v>
      </c>
      <c r="W1352" s="354">
        <v>4.16</v>
      </c>
      <c r="X1352" s="354">
        <v>4.7</v>
      </c>
      <c r="Y1352" s="374">
        <f t="shared" si="46"/>
        <v>0.28792569659442724</v>
      </c>
      <c r="Z1352" s="374">
        <f t="shared" si="47"/>
        <v>0.12980769230769229</v>
      </c>
      <c r="AA1352" s="354">
        <v>-10.7</v>
      </c>
      <c r="AB1352" s="354">
        <v>9</v>
      </c>
      <c r="AC1352" s="354">
        <v>23.03</v>
      </c>
      <c r="AD1352" s="354">
        <v>18.829999999999998</v>
      </c>
      <c r="AE1352" s="354">
        <v>16.64</v>
      </c>
      <c r="AF1352" s="354">
        <v>2.09</v>
      </c>
      <c r="AG1352" s="354">
        <v>140.48352978554399</v>
      </c>
      <c r="AH1352" s="354">
        <v>2.8494563568813827</v>
      </c>
      <c r="AI1352" s="354">
        <v>3.623241970717062</v>
      </c>
      <c r="AJ1352" s="354">
        <v>2.2145083601794888</v>
      </c>
      <c r="AK1352" s="354">
        <v>21.715358961915744</v>
      </c>
      <c r="AL1352" s="354">
        <v>15.48</v>
      </c>
      <c r="AM1352" s="354">
        <v>35.57</v>
      </c>
      <c r="AN1352" s="354">
        <v>0.56000000000000005</v>
      </c>
      <c r="AO1352" s="354">
        <v>0.71579323715519061</v>
      </c>
      <c r="AP1352" s="354">
        <v>15.294245722275193</v>
      </c>
      <c r="AQ1352" s="354">
        <v>27.753366008917503</v>
      </c>
      <c r="AR1352" s="354">
        <v>45.408345418949729</v>
      </c>
      <c r="AS1352" s="354">
        <v>0.86227043593739072</v>
      </c>
      <c r="AT1352" s="354">
        <v>2.2000000000000002</v>
      </c>
      <c r="AU1352" s="354">
        <v>0.85</v>
      </c>
      <c r="AV1352" s="354">
        <v>33.799999999999997</v>
      </c>
      <c r="AW1352" s="354">
        <v>68636.149999999994</v>
      </c>
      <c r="AX1352" s="354">
        <v>76513.27</v>
      </c>
      <c r="AY1352" s="374">
        <v>-3.0163871385625134E-2</v>
      </c>
      <c r="AZ1352" s="374">
        <v>1.432806590091658</v>
      </c>
      <c r="BA1352" s="374">
        <v>0.91758827492811923</v>
      </c>
      <c r="BB1352" s="374">
        <v>1.4523809523809528</v>
      </c>
      <c r="BC1352" s="374">
        <v>0.91758827492811923</v>
      </c>
      <c r="BD1352" s="354">
        <v>137.76</v>
      </c>
      <c r="BE1352" s="374">
        <v>0.18425484046210297</v>
      </c>
      <c r="BF1352" s="374">
        <v>6.7887960876728826E-2</v>
      </c>
      <c r="BG1352" s="354">
        <v>14.87</v>
      </c>
      <c r="BH1352" s="354">
        <v>12.15</v>
      </c>
      <c r="BI1352" s="354">
        <v>7.89</v>
      </c>
      <c r="BJ1352" s="354">
        <v>6.97</v>
      </c>
      <c r="BK1352" s="374">
        <v>-0.38880472845118214</v>
      </c>
      <c r="BL1352" s="374">
        <v>-1.002774925066365E-2</v>
      </c>
      <c r="BM1352" s="354">
        <v>2.5</v>
      </c>
      <c r="BN1352" s="354">
        <v>2.41</v>
      </c>
      <c r="BO1352" s="374">
        <v>0.67381274163516724</v>
      </c>
      <c r="BP1352" s="374">
        <v>3.6215764576530023E-2</v>
      </c>
      <c r="BQ1352" s="374">
        <v>2.8145759534563913E-2</v>
      </c>
      <c r="BR1352" s="354">
        <v>2370.42</v>
      </c>
      <c r="BS1352" s="354">
        <v>3273.65</v>
      </c>
      <c r="BT1352" s="354">
        <v>2576.3000000000002</v>
      </c>
      <c r="BU1352" s="354">
        <v>10066.93</v>
      </c>
      <c r="BV1352" s="354">
        <v>1358.77</v>
      </c>
      <c r="BW1352" s="354">
        <v>159.19999999999999</v>
      </c>
      <c r="BX1352" s="354">
        <v>2.0299999999999998</v>
      </c>
      <c r="BY1352" s="354">
        <v>2.4300000000000002</v>
      </c>
      <c r="BZ1352" s="354">
        <v>3.9408792099151202</v>
      </c>
      <c r="CA1352" s="354">
        <v>90.22</v>
      </c>
      <c r="CB1352" s="354">
        <v>0.94837909403486376</v>
      </c>
      <c r="CC1352" s="354">
        <v>3.3274076888548221</v>
      </c>
      <c r="CD1352" s="354">
        <v>9.1999999999999993</v>
      </c>
      <c r="CE1352" s="354">
        <v>1.2</v>
      </c>
      <c r="CF1352" s="354">
        <v>0.69</v>
      </c>
      <c r="CG1352" s="354">
        <v>0.13</v>
      </c>
      <c r="CH1352" s="353" t="s">
        <v>100</v>
      </c>
      <c r="CI1352" s="355">
        <v>1382.26</v>
      </c>
    </row>
    <row r="1353" spans="1:87" ht="13.5" thickBot="1">
      <c r="A1353" s="353" t="s">
        <v>2921</v>
      </c>
      <c r="B1353" s="353" t="s">
        <v>2922</v>
      </c>
      <c r="C1353" s="353" t="s">
        <v>96</v>
      </c>
      <c r="D1353" s="353" t="s">
        <v>97</v>
      </c>
      <c r="E1353" s="353" t="s">
        <v>2923</v>
      </c>
      <c r="F1353" s="353" t="s">
        <v>99</v>
      </c>
      <c r="G1353" s="353">
        <v>12</v>
      </c>
      <c r="H1353" s="353">
        <v>202112</v>
      </c>
      <c r="I1353" s="353">
        <v>20221020</v>
      </c>
      <c r="J1353" s="353">
        <v>20230125</v>
      </c>
      <c r="K1353" s="354">
        <v>131635.69</v>
      </c>
      <c r="L1353" s="354">
        <v>18.47</v>
      </c>
      <c r="M1353" s="354">
        <v>7127</v>
      </c>
      <c r="N1353" s="354">
        <v>0.61</v>
      </c>
      <c r="O1353" s="354">
        <v>0.61</v>
      </c>
      <c r="P1353" s="354">
        <v>0.57999999999999996</v>
      </c>
      <c r="Q1353" s="354">
        <v>0.6</v>
      </c>
      <c r="R1353" s="354">
        <v>11</v>
      </c>
      <c r="S1353" s="354">
        <v>8</v>
      </c>
      <c r="T1353" s="354">
        <v>5.29</v>
      </c>
      <c r="U1353" s="354">
        <v>2.88</v>
      </c>
      <c r="V1353" s="354">
        <v>3.37</v>
      </c>
      <c r="W1353" s="354">
        <v>2.61</v>
      </c>
      <c r="X1353" s="354">
        <v>2.5499999999999998</v>
      </c>
      <c r="Y1353" s="374">
        <f t="shared" si="46"/>
        <v>-0.22551928783382791</v>
      </c>
      <c r="Z1353" s="374">
        <f t="shared" si="47"/>
        <v>-2.2988505747126409E-2</v>
      </c>
      <c r="AA1353" s="354">
        <v>-1.26</v>
      </c>
      <c r="AB1353" s="354">
        <v>3.35</v>
      </c>
      <c r="AC1353" s="354">
        <v>6.41</v>
      </c>
      <c r="AD1353" s="354">
        <v>7.07</v>
      </c>
      <c r="AE1353" s="354">
        <v>7.24</v>
      </c>
      <c r="AF1353" s="354">
        <v>2.11</v>
      </c>
      <c r="AG1353" s="354">
        <v>18.144239571073623</v>
      </c>
      <c r="AH1353" s="354">
        <v>2.620112462403557</v>
      </c>
      <c r="AI1353" s="354">
        <v>6.7982215247809599</v>
      </c>
      <c r="AJ1353" s="354">
        <v>3.4821498626912515</v>
      </c>
      <c r="AK1353" s="354">
        <v>2.6922482495287192</v>
      </c>
      <c r="AL1353" s="354">
        <v>2.25</v>
      </c>
      <c r="AM1353" s="354">
        <v>0.94</v>
      </c>
      <c r="AN1353" s="354">
        <v>0.95</v>
      </c>
      <c r="AO1353" s="354">
        <v>2.0986892157781316</v>
      </c>
      <c r="AP1353" s="354">
        <v>4.9190997702547472</v>
      </c>
      <c r="AQ1353" s="354">
        <v>5.6013355518793517</v>
      </c>
      <c r="AR1353" s="354">
        <v>10.935520129187321</v>
      </c>
      <c r="AS1353" s="354">
        <v>0.31685628350987316</v>
      </c>
      <c r="AT1353" s="354">
        <v>19.64</v>
      </c>
      <c r="AU1353" s="354">
        <v>-1.18</v>
      </c>
      <c r="AV1353" s="354">
        <v>-1.69</v>
      </c>
      <c r="AW1353" s="354">
        <v>168864</v>
      </c>
      <c r="AX1353" s="354">
        <v>127047.51</v>
      </c>
      <c r="AY1353" s="374">
        <v>-1.6860735910572893E-2</v>
      </c>
      <c r="AZ1353" s="374">
        <v>4.8796367851622877</v>
      </c>
      <c r="BA1353" s="374">
        <v>2.6451209992193601</v>
      </c>
      <c r="BB1353" s="374">
        <v>4.746666666666667</v>
      </c>
      <c r="BC1353" s="374">
        <v>2.6451209992193601</v>
      </c>
      <c r="BD1353" s="354">
        <v>13.24</v>
      </c>
      <c r="BE1353" s="374">
        <v>5.8569344158030605E-2</v>
      </c>
      <c r="BF1353" s="374">
        <v>6.7405675452909222E-2</v>
      </c>
      <c r="BG1353" s="354">
        <v>6.94</v>
      </c>
      <c r="BH1353" s="354">
        <v>7.1</v>
      </c>
      <c r="BI1353" s="354">
        <v>4.3099999999999996</v>
      </c>
      <c r="BJ1353" s="354">
        <v>4.51</v>
      </c>
      <c r="BK1353" s="374">
        <v>-0.48778517293117379</v>
      </c>
      <c r="BL1353" s="374">
        <v>-0.18276167756164008</v>
      </c>
      <c r="BM1353" s="354">
        <v>6.01</v>
      </c>
      <c r="BN1353" s="354">
        <v>6.62</v>
      </c>
      <c r="BO1353" s="374">
        <v>0.46820471166899585</v>
      </c>
      <c r="BP1353" s="374">
        <v>0.14315598756473472</v>
      </c>
      <c r="BQ1353" s="374">
        <v>0.1902554220839367</v>
      </c>
      <c r="BR1353" s="354">
        <v>33831</v>
      </c>
      <c r="BS1353" s="354">
        <v>67699</v>
      </c>
      <c r="BT1353" s="354">
        <v>58556.36</v>
      </c>
      <c r="BU1353" s="354">
        <v>152820</v>
      </c>
      <c r="BV1353" s="354">
        <v>20081</v>
      </c>
      <c r="BW1353" s="354">
        <v>487.96</v>
      </c>
      <c r="BX1353" s="354">
        <v>14.44</v>
      </c>
      <c r="BY1353" s="354">
        <v>15.4</v>
      </c>
      <c r="BZ1353" s="354">
        <v>3.4750277469478359</v>
      </c>
      <c r="CA1353" s="354">
        <v>46.94</v>
      </c>
      <c r="CB1353" s="354">
        <v>0.6717698839055205</v>
      </c>
      <c r="CC1353" s="354">
        <v>2.530542604230015</v>
      </c>
      <c r="CD1353" s="354">
        <v>0.88</v>
      </c>
      <c r="CE1353" s="354">
        <v>0.62</v>
      </c>
      <c r="CF1353" s="354">
        <v>0.66</v>
      </c>
      <c r="CG1353" s="354">
        <v>0.46</v>
      </c>
      <c r="CH1353" s="353" t="s">
        <v>100</v>
      </c>
      <c r="CI1353" s="355">
        <v>183855</v>
      </c>
    </row>
    <row r="1354" spans="1:87" ht="13.5" thickBot="1">
      <c r="A1354" s="353" t="s">
        <v>2924</v>
      </c>
      <c r="B1354" s="353" t="s">
        <v>2925</v>
      </c>
      <c r="C1354" s="353" t="s">
        <v>96</v>
      </c>
      <c r="D1354" s="353" t="s">
        <v>129</v>
      </c>
      <c r="E1354" s="353" t="s">
        <v>409</v>
      </c>
      <c r="F1354" s="353" t="s">
        <v>105</v>
      </c>
      <c r="G1354" s="353">
        <v>3</v>
      </c>
      <c r="H1354" s="353">
        <v>202203</v>
      </c>
      <c r="I1354" s="353">
        <v>20221027</v>
      </c>
      <c r="J1354" s="353">
        <v>20230202</v>
      </c>
      <c r="K1354" s="354">
        <v>46944.93</v>
      </c>
      <c r="L1354" s="354">
        <v>15.14</v>
      </c>
      <c r="M1354" s="354">
        <v>3100.72</v>
      </c>
      <c r="N1354" s="354">
        <v>0.69</v>
      </c>
      <c r="O1354" s="354"/>
      <c r="P1354" s="354"/>
      <c r="Q1354" s="354"/>
      <c r="R1354" s="354"/>
      <c r="S1354" s="354"/>
      <c r="T1354" s="354"/>
      <c r="U1354" s="354">
        <v>2</v>
      </c>
      <c r="V1354" s="354">
        <v>2</v>
      </c>
      <c r="W1354" s="354">
        <v>2.1</v>
      </c>
      <c r="X1354" s="354"/>
      <c r="Y1354" s="374">
        <f t="shared" si="46"/>
        <v>5.0000000000000044E-2</v>
      </c>
      <c r="Z1354" s="374">
        <f t="shared" si="47"/>
        <v>-1</v>
      </c>
      <c r="AA1354" s="354">
        <v>10.66</v>
      </c>
      <c r="AB1354" s="354">
        <v>10.56</v>
      </c>
      <c r="AC1354" s="354">
        <v>7.57</v>
      </c>
      <c r="AD1354" s="354">
        <v>7.21</v>
      </c>
      <c r="AE1354" s="354"/>
      <c r="AF1354" s="354">
        <v>0.68</v>
      </c>
      <c r="AG1354" s="354">
        <v>1197.7526926925136</v>
      </c>
      <c r="AH1354" s="354">
        <v>68.097423781052697</v>
      </c>
      <c r="AI1354" s="354">
        <v>328.50529210394836</v>
      </c>
      <c r="AJ1354" s="354">
        <v>252.0790180185821</v>
      </c>
      <c r="AK1354" s="354">
        <v>5.001925507732941</v>
      </c>
      <c r="AL1354" s="354">
        <v>4.2300000000000004</v>
      </c>
      <c r="AM1354" s="354">
        <v>0.97</v>
      </c>
      <c r="AN1354" s="354">
        <v>1.56</v>
      </c>
      <c r="AO1354" s="354">
        <v>1.0630149556963679</v>
      </c>
      <c r="AP1354" s="354">
        <v>3.8518001358792819</v>
      </c>
      <c r="AQ1354" s="354">
        <v>3.8758250054457331</v>
      </c>
      <c r="AR1354" s="354">
        <v>5.050912351078269</v>
      </c>
      <c r="AS1354" s="354">
        <v>265.1703146383569</v>
      </c>
      <c r="AT1354" s="354">
        <v>15.59</v>
      </c>
      <c r="AU1354" s="354">
        <v>19.96</v>
      </c>
      <c r="AV1354" s="354">
        <v>5.38</v>
      </c>
      <c r="AW1354" s="354">
        <v>31790.92</v>
      </c>
      <c r="AX1354" s="354">
        <v>30127.42</v>
      </c>
      <c r="AY1354" s="374">
        <v>-2.8371518126585293E-2</v>
      </c>
      <c r="AZ1354" s="374">
        <v>7.4990167491693223</v>
      </c>
      <c r="BA1354" s="374">
        <v>4.0719962552784637</v>
      </c>
      <c r="BB1354" s="374">
        <v>7.4730728616684274</v>
      </c>
      <c r="BC1354" s="374">
        <v>4.0719962552784637</v>
      </c>
      <c r="BD1354" s="354">
        <v>12.76</v>
      </c>
      <c r="BE1354" s="374">
        <v>3.0320172939086391E-2</v>
      </c>
      <c r="BF1354" s="374">
        <v>2.0493295770574921E-2</v>
      </c>
      <c r="BG1354" s="354">
        <v>7.48</v>
      </c>
      <c r="BH1354" s="354">
        <v>6.79</v>
      </c>
      <c r="BI1354" s="354">
        <v>5.61</v>
      </c>
      <c r="BJ1354" s="354">
        <v>5</v>
      </c>
      <c r="BK1354" s="374">
        <v>-0.23264853237488428</v>
      </c>
      <c r="BL1354" s="374">
        <v>-6.3808058668239909E-2</v>
      </c>
      <c r="BM1354" s="354">
        <v>3.57</v>
      </c>
      <c r="BN1354" s="354">
        <v>3.41</v>
      </c>
      <c r="BO1354" s="374">
        <v>0</v>
      </c>
      <c r="BP1354" s="374">
        <v>4.1442991080627434E-2</v>
      </c>
      <c r="BQ1354" s="374">
        <v>16.749436413194825</v>
      </c>
      <c r="BR1354" s="354">
        <v>4175.68</v>
      </c>
      <c r="BS1354" s="354">
        <v>9365.73</v>
      </c>
      <c r="BT1354" s="354">
        <v>11101.95</v>
      </c>
      <c r="BU1354" s="354">
        <v>36858.620000000003</v>
      </c>
      <c r="BV1354" s="354">
        <v>2047.53</v>
      </c>
      <c r="BW1354" s="354">
        <v>-42.07</v>
      </c>
      <c r="BX1354" s="354">
        <v>5.6</v>
      </c>
      <c r="BY1354" s="354">
        <v>20.57</v>
      </c>
      <c r="BZ1354" s="354">
        <v>2.1634559696733922</v>
      </c>
      <c r="CA1354" s="354">
        <v>38.31</v>
      </c>
      <c r="CB1354" s="354">
        <v>0.53982045325446215</v>
      </c>
      <c r="CC1354" s="354">
        <v>3.8062705486005206</v>
      </c>
      <c r="CD1354" s="354">
        <v>0.62</v>
      </c>
      <c r="CE1354" s="354">
        <v>1.1499999999999999</v>
      </c>
      <c r="CF1354" s="354">
        <v>0.81</v>
      </c>
      <c r="CG1354" s="354">
        <v>0.47</v>
      </c>
      <c r="CH1354" s="353" t="s">
        <v>100</v>
      </c>
      <c r="CI1354" s="355">
        <v>50583.360000000001</v>
      </c>
    </row>
    <row r="1355" spans="1:87" ht="13.5" thickBot="1">
      <c r="A1355" s="353" t="s">
        <v>2926</v>
      </c>
      <c r="B1355" s="353" t="s">
        <v>2927</v>
      </c>
      <c r="C1355" s="353" t="s">
        <v>96</v>
      </c>
      <c r="D1355" s="353" t="s">
        <v>412</v>
      </c>
      <c r="E1355" s="353" t="s">
        <v>580</v>
      </c>
      <c r="F1355" s="353" t="s">
        <v>105</v>
      </c>
      <c r="G1355" s="353">
        <v>2</v>
      </c>
      <c r="H1355" s="353">
        <v>202202</v>
      </c>
      <c r="I1355" s="353">
        <v>20221028</v>
      </c>
      <c r="J1355" s="353">
        <v>20230220</v>
      </c>
      <c r="K1355" s="354">
        <v>4204.54</v>
      </c>
      <c r="L1355" s="354">
        <v>6.52</v>
      </c>
      <c r="M1355" s="354">
        <v>644.87</v>
      </c>
      <c r="N1355" s="354">
        <v>-0.03</v>
      </c>
      <c r="O1355" s="354">
        <v>-0.08</v>
      </c>
      <c r="P1355" s="354"/>
      <c r="Q1355" s="354"/>
      <c r="R1355" s="354">
        <v>-113</v>
      </c>
      <c r="S1355" s="354">
        <v>53</v>
      </c>
      <c r="T1355" s="354"/>
      <c r="U1355" s="354">
        <v>-0.39</v>
      </c>
      <c r="V1355" s="354">
        <v>-1.06</v>
      </c>
      <c r="W1355" s="354">
        <v>-0.21</v>
      </c>
      <c r="X1355" s="354">
        <v>-0.01</v>
      </c>
      <c r="Y1355" s="374">
        <f t="shared" si="46"/>
        <v>-0.80188679245283023</v>
      </c>
      <c r="Z1355" s="374">
        <f t="shared" si="47"/>
        <v>-0.95238095238095233</v>
      </c>
      <c r="AA1355" s="354"/>
      <c r="AB1355" s="354"/>
      <c r="AC1355" s="354"/>
      <c r="AD1355" s="354"/>
      <c r="AE1355" s="354"/>
      <c r="AF1355" s="354"/>
      <c r="AG1355" s="354">
        <v>5.0696325748065494</v>
      </c>
      <c r="AH1355" s="354">
        <v>-0.59421255399799089</v>
      </c>
      <c r="AI1355" s="354">
        <v>1.5036941796639365</v>
      </c>
      <c r="AJ1355" s="354">
        <v>1.116654349214349</v>
      </c>
      <c r="AK1355" s="354">
        <v>4.9611151661618127</v>
      </c>
      <c r="AL1355" s="354"/>
      <c r="AM1355" s="354">
        <v>1.1000000000000001</v>
      </c>
      <c r="AN1355" s="354">
        <v>2.02</v>
      </c>
      <c r="AO1355" s="354">
        <v>0.97482578463064085</v>
      </c>
      <c r="AP1355" s="354">
        <v>-8.7784665102407935</v>
      </c>
      <c r="AQ1355" s="354">
        <v>3.2865782280472424</v>
      </c>
      <c r="AR1355" s="354">
        <v>4.4257281190029207</v>
      </c>
      <c r="AS1355" s="354">
        <v>4.8612565582363736</v>
      </c>
      <c r="AT1355" s="354">
        <v>5.95</v>
      </c>
      <c r="AU1355" s="354">
        <v>20.010000000000002</v>
      </c>
      <c r="AV1355" s="354">
        <v>-2.33</v>
      </c>
      <c r="AW1355" s="354">
        <v>4390.91</v>
      </c>
      <c r="AX1355" s="354"/>
      <c r="AY1355" s="374">
        <v>0.37345920396125265</v>
      </c>
      <c r="AZ1355" s="374">
        <v>-5.258859294886338E-2</v>
      </c>
      <c r="BA1355" s="374">
        <v>-4.1884053753192232</v>
      </c>
      <c r="BB1355" s="374">
        <v>-1.785714285714287E-2</v>
      </c>
      <c r="BC1355" s="374">
        <v>-4.1884053753192232</v>
      </c>
      <c r="BD1355" s="354">
        <v>-6.37</v>
      </c>
      <c r="BE1355" s="374">
        <v>-9.8416670871386044E-2</v>
      </c>
      <c r="BF1355" s="374">
        <v>-8.3455123515927543E-2</v>
      </c>
      <c r="BG1355" s="354">
        <v>-6.37</v>
      </c>
      <c r="BH1355" s="354">
        <v>-4.6500000000000004</v>
      </c>
      <c r="BI1355" s="354">
        <v>-4.7300000000000004</v>
      </c>
      <c r="BJ1355" s="354">
        <v>-3.53</v>
      </c>
      <c r="BK1355" s="374">
        <v>0</v>
      </c>
      <c r="BL1355" s="374">
        <v>0</v>
      </c>
      <c r="BM1355" s="354">
        <v>0</v>
      </c>
      <c r="BN1355" s="354">
        <v>0</v>
      </c>
      <c r="BO1355" s="374">
        <v>0</v>
      </c>
      <c r="BP1355" s="374">
        <v>-7.9653157372384834E-2</v>
      </c>
      <c r="BQ1355" s="374">
        <v>0.14968556959977869</v>
      </c>
      <c r="BR1355" s="354">
        <v>-770.26</v>
      </c>
      <c r="BS1355" s="354">
        <v>-580.4</v>
      </c>
      <c r="BT1355" s="354">
        <v>-946.26</v>
      </c>
      <c r="BU1355" s="354" t="s">
        <v>100</v>
      </c>
      <c r="BV1355" s="354">
        <v>-1136.1199999999999</v>
      </c>
      <c r="BW1355" s="354">
        <v>-879.49</v>
      </c>
      <c r="BX1355" s="354">
        <v>-12.12</v>
      </c>
      <c r="BY1355" s="354">
        <v>-12.12</v>
      </c>
      <c r="BZ1355" s="354">
        <v>-9.6634546310287597</v>
      </c>
      <c r="CA1355" s="354">
        <v>0</v>
      </c>
      <c r="CB1355" s="354">
        <v>0.18642067140093116</v>
      </c>
      <c r="CC1355" s="354">
        <v>4.4726963459908289</v>
      </c>
      <c r="CD1355" s="354">
        <v>0</v>
      </c>
      <c r="CE1355" s="354">
        <v>4.59</v>
      </c>
      <c r="CF1355" s="354">
        <v>4</v>
      </c>
      <c r="CG1355" s="354">
        <v>3.97</v>
      </c>
      <c r="CH1355" s="353" t="s">
        <v>100</v>
      </c>
      <c r="CI1355" s="355">
        <v>4002.26</v>
      </c>
    </row>
    <row r="1356" spans="1:87" ht="13.5" thickBot="1">
      <c r="A1356" s="353" t="s">
        <v>2928</v>
      </c>
      <c r="B1356" s="353" t="s">
        <v>2929</v>
      </c>
      <c r="C1356" s="353" t="s">
        <v>96</v>
      </c>
      <c r="D1356" s="353" t="s">
        <v>143</v>
      </c>
      <c r="E1356" s="353" t="s">
        <v>144</v>
      </c>
      <c r="F1356" s="353" t="s">
        <v>99</v>
      </c>
      <c r="G1356" s="353">
        <v>12</v>
      </c>
      <c r="H1356" s="353">
        <v>202112</v>
      </c>
      <c r="I1356" s="353">
        <v>20221101</v>
      </c>
      <c r="J1356" s="353">
        <v>20230222</v>
      </c>
      <c r="K1356" s="354">
        <v>11202.16</v>
      </c>
      <c r="L1356" s="354">
        <v>51.74</v>
      </c>
      <c r="M1356" s="354">
        <v>216.51</v>
      </c>
      <c r="N1356" s="354">
        <v>0.86</v>
      </c>
      <c r="O1356" s="354">
        <v>1.36</v>
      </c>
      <c r="P1356" s="354">
        <v>1.07</v>
      </c>
      <c r="Q1356" s="354">
        <v>0.31</v>
      </c>
      <c r="R1356" s="354">
        <v>-3</v>
      </c>
      <c r="S1356" s="354">
        <v>1</v>
      </c>
      <c r="T1356" s="354">
        <v>12.26</v>
      </c>
      <c r="U1356" s="354">
        <v>3.61</v>
      </c>
      <c r="V1356" s="354">
        <v>4.2</v>
      </c>
      <c r="W1356" s="354">
        <v>3.87</v>
      </c>
      <c r="X1356" s="354">
        <v>4.08</v>
      </c>
      <c r="Y1356" s="374">
        <f t="shared" si="46"/>
        <v>-7.8571428571428625E-2</v>
      </c>
      <c r="Z1356" s="374">
        <f t="shared" si="47"/>
        <v>5.4263565891472965E-2</v>
      </c>
      <c r="AA1356" s="354">
        <v>-4.21</v>
      </c>
      <c r="AB1356" s="354">
        <v>3.9</v>
      </c>
      <c r="AC1356" s="354">
        <v>14.33</v>
      </c>
      <c r="AD1356" s="354">
        <v>13.37</v>
      </c>
      <c r="AE1356" s="354">
        <v>12.68</v>
      </c>
      <c r="AF1356" s="354">
        <v>3.42</v>
      </c>
      <c r="AG1356" s="354">
        <v>65.535516605166052</v>
      </c>
      <c r="AH1356" s="354">
        <v>2.2841328413284132</v>
      </c>
      <c r="AI1356" s="354">
        <v>6.5650369003690034</v>
      </c>
      <c r="AJ1356" s="354">
        <v>5.8307195571955717</v>
      </c>
      <c r="AK1356" s="354">
        <v>7.7958434623761681</v>
      </c>
      <c r="AL1356" s="354">
        <v>6.62</v>
      </c>
      <c r="AM1356" s="354">
        <v>0.84</v>
      </c>
      <c r="AN1356" s="354">
        <v>0.87</v>
      </c>
      <c r="AO1356" s="354">
        <v>1.2076438088132826</v>
      </c>
      <c r="AP1356" s="354">
        <v>14.478376508311534</v>
      </c>
      <c r="AQ1356" s="354">
        <v>12.055310897210708</v>
      </c>
      <c r="AR1356" s="354">
        <v>13.573549560952456</v>
      </c>
      <c r="AS1356" s="354">
        <v>2.4225092250922509</v>
      </c>
      <c r="AT1356" s="354">
        <v>61.88</v>
      </c>
      <c r="AU1356" s="354">
        <v>-2.16</v>
      </c>
      <c r="AV1356" s="354">
        <v>6.19</v>
      </c>
      <c r="AW1356" s="354">
        <v>12449.9</v>
      </c>
      <c r="AX1356" s="354">
        <v>10720.56</v>
      </c>
      <c r="AY1356" s="374">
        <v>6.4812512948000833E-2</v>
      </c>
      <c r="AZ1356" s="374">
        <v>2.0597471022128557</v>
      </c>
      <c r="BA1356" s="374">
        <v>4.5568598679383712</v>
      </c>
      <c r="BB1356" s="374">
        <v>2.0570776255707761</v>
      </c>
      <c r="BC1356" s="374">
        <v>4.5568598679383712</v>
      </c>
      <c r="BD1356" s="354">
        <v>5.78</v>
      </c>
      <c r="BE1356" s="374">
        <v>3.6076877490018297E-2</v>
      </c>
      <c r="BF1356" s="374">
        <v>3.5257345873708643E-2</v>
      </c>
      <c r="BG1356" s="354">
        <v>3.92</v>
      </c>
      <c r="BH1356" s="354">
        <v>4.29</v>
      </c>
      <c r="BI1356" s="354">
        <v>2.88</v>
      </c>
      <c r="BJ1356" s="354">
        <v>3.2</v>
      </c>
      <c r="BK1356" s="374">
        <v>-0.38495046722405679</v>
      </c>
      <c r="BL1356" s="374">
        <v>-3.8562510117468203E-2</v>
      </c>
      <c r="BM1356" s="354">
        <v>2.94</v>
      </c>
      <c r="BN1356" s="354">
        <v>2.37</v>
      </c>
      <c r="BO1356" s="374">
        <v>0.66546042003231021</v>
      </c>
      <c r="BP1356" s="374">
        <v>4.4629402917710302E-2</v>
      </c>
      <c r="BQ1356" s="374">
        <v>0.11392574359506784</v>
      </c>
      <c r="BR1356" s="354">
        <v>1499.3</v>
      </c>
      <c r="BS1356" s="354">
        <v>2292.1</v>
      </c>
      <c r="BT1356" s="354">
        <v>1694.9</v>
      </c>
      <c r="BU1356" s="354">
        <v>6647.2</v>
      </c>
      <c r="BV1356" s="354">
        <v>1005.7</v>
      </c>
      <c r="BW1356" s="354">
        <v>205.97</v>
      </c>
      <c r="BX1356" s="354">
        <v>3.85</v>
      </c>
      <c r="BY1356" s="354">
        <v>6.12</v>
      </c>
      <c r="BZ1356" s="354">
        <v>-6.2706766917293235</v>
      </c>
      <c r="CA1356" s="354">
        <v>31.23</v>
      </c>
      <c r="CB1356" s="354">
        <v>0.49841810659527863</v>
      </c>
      <c r="CC1356" s="354">
        <v>5.1156020588979834</v>
      </c>
      <c r="CD1356" s="354">
        <v>0.45</v>
      </c>
      <c r="CE1356" s="354">
        <v>0.77</v>
      </c>
      <c r="CF1356" s="354">
        <v>0.54</v>
      </c>
      <c r="CG1356" s="354">
        <v>0.3</v>
      </c>
      <c r="CH1356" s="353" t="s">
        <v>100</v>
      </c>
      <c r="CI1356" s="355">
        <v>13664.1</v>
      </c>
    </row>
    <row r="1357" spans="1:87" ht="13.5" thickBot="1">
      <c r="A1357" s="353" t="s">
        <v>2930</v>
      </c>
      <c r="B1357" s="353" t="s">
        <v>2931</v>
      </c>
      <c r="C1357" s="353" t="s">
        <v>108</v>
      </c>
      <c r="D1357" s="353" t="s">
        <v>412</v>
      </c>
      <c r="E1357" s="353" t="s">
        <v>1045</v>
      </c>
      <c r="F1357" s="353" t="s">
        <v>105</v>
      </c>
      <c r="G1357" s="353">
        <v>12</v>
      </c>
      <c r="H1357" s="353">
        <v>202112</v>
      </c>
      <c r="I1357" s="353">
        <v>20221214</v>
      </c>
      <c r="J1357" s="353">
        <v>20230322</v>
      </c>
      <c r="K1357" s="354">
        <v>20765.09</v>
      </c>
      <c r="L1357" s="354">
        <v>34.630000000000003</v>
      </c>
      <c r="M1357" s="354">
        <v>599.63</v>
      </c>
      <c r="N1357" s="354">
        <v>0.56000000000000005</v>
      </c>
      <c r="O1357" s="354">
        <v>0.11</v>
      </c>
      <c r="P1357" s="354">
        <v>0.09</v>
      </c>
      <c r="Q1357" s="354">
        <v>0.04</v>
      </c>
      <c r="R1357" s="354">
        <v>100</v>
      </c>
      <c r="S1357" s="354">
        <v>-225</v>
      </c>
      <c r="T1357" s="354">
        <v>37.85</v>
      </c>
      <c r="U1357" s="354">
        <v>0.05</v>
      </c>
      <c r="V1357" s="354">
        <v>0.16</v>
      </c>
      <c r="W1357" s="354">
        <v>0.15</v>
      </c>
      <c r="X1357" s="354">
        <v>0.62</v>
      </c>
      <c r="Y1357" s="374">
        <f t="shared" si="46"/>
        <v>-6.25E-2</v>
      </c>
      <c r="Z1357" s="374">
        <f t="shared" si="47"/>
        <v>3.1333333333333337</v>
      </c>
      <c r="AA1357" s="354">
        <v>-40.630000000000003</v>
      </c>
      <c r="AB1357" s="354"/>
      <c r="AC1357" s="354">
        <v>144.29</v>
      </c>
      <c r="AD1357" s="354">
        <v>230.87</v>
      </c>
      <c r="AE1357" s="354">
        <v>55.85</v>
      </c>
      <c r="AF1357" s="354"/>
      <c r="AG1357" s="354">
        <v>28.007334806877761</v>
      </c>
      <c r="AH1357" s="354">
        <v>-4.0178061450704217</v>
      </c>
      <c r="AI1357" s="354">
        <v>7.8858899712503971</v>
      </c>
      <c r="AJ1357" s="354">
        <v>7.1388219058588938</v>
      </c>
      <c r="AK1357" s="354">
        <v>28.921402762589743</v>
      </c>
      <c r="AL1357" s="354">
        <v>47.74</v>
      </c>
      <c r="AM1357" s="354">
        <v>1.26</v>
      </c>
      <c r="AN1357" s="354">
        <v>7.04</v>
      </c>
      <c r="AO1357" s="354">
        <v>2.9647668313485807</v>
      </c>
      <c r="AP1357" s="354">
        <v>-61.131470630477274</v>
      </c>
      <c r="AQ1357" s="354">
        <v>10.529593688553533</v>
      </c>
      <c r="AR1357" s="354">
        <v>11.631501438880001</v>
      </c>
      <c r="AS1357" s="354">
        <v>82.856639979784958</v>
      </c>
      <c r="AT1357" s="354">
        <v>27.46</v>
      </c>
      <c r="AU1357" s="354">
        <v>-10.14</v>
      </c>
      <c r="AV1357" s="354">
        <v>11.85</v>
      </c>
      <c r="AW1357" s="354">
        <v>3142</v>
      </c>
      <c r="AX1357" s="354">
        <v>2770.81</v>
      </c>
      <c r="AY1357" s="374">
        <v>9.3197204629831845E-2</v>
      </c>
      <c r="AZ1357" s="374">
        <v>0.83061287342161993</v>
      </c>
      <c r="BA1357" s="374">
        <v>8.4328882642304981E-3</v>
      </c>
      <c r="BB1357" s="374">
        <v>0.83892617449664431</v>
      </c>
      <c r="BC1357" s="374">
        <v>8.4328882642304981E-3</v>
      </c>
      <c r="BD1357" s="354">
        <v>0.16</v>
      </c>
      <c r="BE1357" s="374">
        <v>-1.118758148136919E-2</v>
      </c>
      <c r="BF1357" s="374">
        <v>-1.4325890621302264E-2</v>
      </c>
      <c r="BG1357" s="354">
        <v>0.14000000000000001</v>
      </c>
      <c r="BH1357" s="354">
        <v>1.34</v>
      </c>
      <c r="BI1357" s="354">
        <v>0.09</v>
      </c>
      <c r="BJ1357" s="354">
        <v>0.88</v>
      </c>
      <c r="BK1357" s="374">
        <v>-9.4734781757682518E-2</v>
      </c>
      <c r="BL1357" s="374">
        <v>-2.6674014880132269E-2</v>
      </c>
      <c r="BM1357" s="354">
        <v>0</v>
      </c>
      <c r="BN1357" s="354">
        <v>0</v>
      </c>
      <c r="BO1357" s="374">
        <v>0</v>
      </c>
      <c r="BP1357" s="374">
        <v>-1.7616470945759969E-2</v>
      </c>
      <c r="BQ1357" s="374">
        <v>0.20502073250599925</v>
      </c>
      <c r="BR1357" s="354">
        <v>172</v>
      </c>
      <c r="BS1357" s="354">
        <v>394</v>
      </c>
      <c r="BT1357" s="354">
        <v>435</v>
      </c>
      <c r="BU1357" s="354">
        <v>1741</v>
      </c>
      <c r="BV1357" s="354">
        <v>-86</v>
      </c>
      <c r="BW1357" s="354">
        <v>82.48</v>
      </c>
      <c r="BX1357" s="354">
        <v>-8.1</v>
      </c>
      <c r="BY1357" s="354">
        <v>0.95</v>
      </c>
      <c r="BZ1357" s="354">
        <v>-1.0307262569832405</v>
      </c>
      <c r="CA1357" s="354">
        <v>13.63</v>
      </c>
      <c r="CB1357" s="354">
        <v>0.43339087901021434</v>
      </c>
      <c r="CC1357" s="354">
        <v>-35.496590909090912</v>
      </c>
      <c r="CD1357" s="354">
        <v>0.16</v>
      </c>
      <c r="CE1357" s="354">
        <v>1.1100000000000001</v>
      </c>
      <c r="CF1357" s="354">
        <v>1</v>
      </c>
      <c r="CG1357" s="354">
        <v>0.93</v>
      </c>
      <c r="CH1357" s="353" t="s">
        <v>100</v>
      </c>
      <c r="CI1357" s="355">
        <v>17333</v>
      </c>
    </row>
    <row r="1358" spans="1:87" ht="13.5" thickBot="1">
      <c r="A1358" s="353" t="s">
        <v>2932</v>
      </c>
      <c r="B1358" s="353" t="s">
        <v>2933</v>
      </c>
      <c r="C1358" s="353" t="s">
        <v>96</v>
      </c>
      <c r="D1358" s="353" t="s">
        <v>123</v>
      </c>
      <c r="E1358" s="353" t="s">
        <v>180</v>
      </c>
      <c r="F1358" s="353" t="s">
        <v>105</v>
      </c>
      <c r="G1358" s="353">
        <v>12</v>
      </c>
      <c r="H1358" s="353">
        <v>202112</v>
      </c>
      <c r="I1358" s="353">
        <v>20220309</v>
      </c>
      <c r="J1358" s="353"/>
      <c r="K1358" s="354">
        <v>35672.26</v>
      </c>
      <c r="L1358" s="354">
        <v>25.95</v>
      </c>
      <c r="M1358" s="354">
        <v>1375</v>
      </c>
      <c r="N1358" s="354">
        <v>1.38</v>
      </c>
      <c r="O1358" s="354"/>
      <c r="P1358" s="354"/>
      <c r="Q1358" s="354"/>
      <c r="R1358" s="354"/>
      <c r="S1358" s="354"/>
      <c r="T1358" s="354"/>
      <c r="U1358" s="354"/>
      <c r="V1358" s="354">
        <v>2.0499999999999998</v>
      </c>
      <c r="W1358" s="354">
        <v>2.08</v>
      </c>
      <c r="X1358" s="354">
        <v>2.4</v>
      </c>
      <c r="Y1358" s="374">
        <f t="shared" si="46"/>
        <v>1.4634146341463428E-2</v>
      </c>
      <c r="Z1358" s="374">
        <f t="shared" si="47"/>
        <v>0.15384615384615374</v>
      </c>
      <c r="AA1358" s="354"/>
      <c r="AB1358" s="354">
        <v>9</v>
      </c>
      <c r="AC1358" s="354"/>
      <c r="AD1358" s="354">
        <v>12.48</v>
      </c>
      <c r="AE1358" s="354">
        <v>10.81</v>
      </c>
      <c r="AF1358" s="354">
        <v>1.39</v>
      </c>
      <c r="AG1358" s="354">
        <v>0</v>
      </c>
      <c r="AH1358" s="354">
        <v>0</v>
      </c>
      <c r="AI1358" s="354">
        <v>0</v>
      </c>
      <c r="AJ1358" s="354">
        <v>0</v>
      </c>
      <c r="AK1358" s="354">
        <v>0</v>
      </c>
      <c r="AL1358" s="354">
        <v>11.02</v>
      </c>
      <c r="AM1358" s="354">
        <v>2.19</v>
      </c>
      <c r="AN1358" s="354"/>
      <c r="AO1358" s="354">
        <v>0</v>
      </c>
      <c r="AP1358" s="354">
        <v>0</v>
      </c>
      <c r="AQ1358" s="354">
        <v>0</v>
      </c>
      <c r="AR1358" s="354">
        <v>0</v>
      </c>
      <c r="AS1358" s="354">
        <v>5.2474437627811863</v>
      </c>
      <c r="AT1358" s="354">
        <v>11.84</v>
      </c>
      <c r="AU1358" s="354"/>
      <c r="AV1358" s="354">
        <v>-52.66</v>
      </c>
      <c r="AW1358" s="354">
        <v>26500</v>
      </c>
      <c r="AX1358" s="354"/>
      <c r="AY1358" s="374">
        <v>-0.5426934492993718</v>
      </c>
      <c r="AZ1358" s="374">
        <v>-1.9641170915958452</v>
      </c>
      <c r="BA1358" s="374">
        <v>0</v>
      </c>
      <c r="BB1358" s="374">
        <v>-1.9522058823529411</v>
      </c>
      <c r="BC1358" s="374">
        <v>0</v>
      </c>
      <c r="BD1358" s="354"/>
      <c r="BE1358" s="374">
        <v>0</v>
      </c>
      <c r="BF1358" s="374">
        <v>0</v>
      </c>
      <c r="BG1358" s="354"/>
      <c r="BH1358" s="354"/>
      <c r="BI1358" s="354"/>
      <c r="BJ1358" s="354"/>
      <c r="BK1358" s="374">
        <v>0</v>
      </c>
      <c r="BL1358" s="374">
        <v>0</v>
      </c>
      <c r="BM1358" s="354">
        <v>0.88</v>
      </c>
      <c r="BN1358" s="354">
        <v>3.99</v>
      </c>
      <c r="BO1358" s="374">
        <v>0</v>
      </c>
      <c r="BP1358" s="374">
        <v>0</v>
      </c>
      <c r="BQ1358" s="374">
        <v>0</v>
      </c>
      <c r="BR1358" s="354">
        <v>3004</v>
      </c>
      <c r="BS1358" s="354">
        <v>3004</v>
      </c>
      <c r="BT1358" s="354">
        <v>3233</v>
      </c>
      <c r="BU1358" s="354">
        <v>6127</v>
      </c>
      <c r="BV1358" s="354">
        <v>-2042</v>
      </c>
      <c r="BW1358" s="354">
        <v>-196.41</v>
      </c>
      <c r="BX1358" s="354"/>
      <c r="BY1358" s="354"/>
      <c r="BZ1358" s="354">
        <v>0</v>
      </c>
      <c r="CA1358" s="354">
        <v>20.77</v>
      </c>
      <c r="CB1358" s="354">
        <v>0.90249748334212165</v>
      </c>
      <c r="CC1358" s="354">
        <v>0</v>
      </c>
      <c r="CD1358" s="354">
        <v>0.26</v>
      </c>
      <c r="CE1358" s="354">
        <v>0.72</v>
      </c>
      <c r="CF1358" s="354">
        <v>0.04</v>
      </c>
      <c r="CG1358" s="354">
        <v>0.04</v>
      </c>
      <c r="CH1358" s="353" t="s">
        <v>100</v>
      </c>
      <c r="CI1358" s="355">
        <v>17264</v>
      </c>
    </row>
    <row r="1359" spans="1:87" ht="13.5" thickBot="1">
      <c r="A1359" s="353" t="s">
        <v>2934</v>
      </c>
      <c r="B1359" s="353" t="s">
        <v>2935</v>
      </c>
      <c r="C1359" s="353" t="s">
        <v>96</v>
      </c>
      <c r="D1359" s="353" t="s">
        <v>97</v>
      </c>
      <c r="E1359" s="353" t="s">
        <v>2936</v>
      </c>
      <c r="F1359" s="353" t="s">
        <v>105</v>
      </c>
      <c r="G1359" s="353">
        <v>6</v>
      </c>
      <c r="H1359" s="353">
        <v>202206</v>
      </c>
      <c r="I1359" s="353">
        <v>20221026</v>
      </c>
      <c r="J1359" s="353">
        <v>20230125</v>
      </c>
      <c r="K1359" s="354">
        <v>7059.65</v>
      </c>
      <c r="L1359" s="354">
        <v>300.45</v>
      </c>
      <c r="M1359" s="354">
        <v>24</v>
      </c>
      <c r="N1359" s="354">
        <v>0.96</v>
      </c>
      <c r="O1359" s="354">
        <v>4.25</v>
      </c>
      <c r="P1359" s="354">
        <v>4.3</v>
      </c>
      <c r="Q1359" s="354">
        <v>4.59</v>
      </c>
      <c r="R1359" s="354">
        <v>2.59</v>
      </c>
      <c r="S1359" s="354">
        <v>0.22</v>
      </c>
      <c r="T1359" s="354">
        <v>-1.08</v>
      </c>
      <c r="U1359" s="354">
        <v>17.93</v>
      </c>
      <c r="V1359" s="354">
        <v>17.809999999999999</v>
      </c>
      <c r="W1359" s="354">
        <v>17.98</v>
      </c>
      <c r="X1359" s="354">
        <v>19.57</v>
      </c>
      <c r="Y1359" s="374">
        <f t="shared" si="46"/>
        <v>9.5451993262212209E-3</v>
      </c>
      <c r="Z1359" s="374">
        <f t="shared" si="47"/>
        <v>8.8431590656284698E-2</v>
      </c>
      <c r="AA1359" s="354">
        <v>25.36</v>
      </c>
      <c r="AB1359" s="354">
        <v>6.72</v>
      </c>
      <c r="AC1359" s="354">
        <v>17.3</v>
      </c>
      <c r="AD1359" s="354">
        <v>16.71</v>
      </c>
      <c r="AE1359" s="354">
        <v>15.35</v>
      </c>
      <c r="AF1359" s="354">
        <v>2.4900000000000002</v>
      </c>
      <c r="AG1359" s="354">
        <v>269.75994876174212</v>
      </c>
      <c r="AH1359" s="354">
        <v>15.704953031596926</v>
      </c>
      <c r="AI1359" s="354">
        <v>30.078736122971819</v>
      </c>
      <c r="AJ1359" s="354">
        <v>26.785311699402222</v>
      </c>
      <c r="AK1359" s="354">
        <v>10.03965056129373</v>
      </c>
      <c r="AL1359" s="354">
        <v>12.59</v>
      </c>
      <c r="AM1359" s="354">
        <v>2.2400000000000002</v>
      </c>
      <c r="AN1359" s="354">
        <v>1.1200000000000001</v>
      </c>
      <c r="AO1359" s="354">
        <v>1.4041022967252097</v>
      </c>
      <c r="AP1359" s="354">
        <v>13.875920506182592</v>
      </c>
      <c r="AQ1359" s="354">
        <v>12.592635610495654</v>
      </c>
      <c r="AR1359" s="354">
        <v>14.140980245874459</v>
      </c>
      <c r="AS1359" s="354">
        <v>5.834158838599488</v>
      </c>
      <c r="AT1359" s="354">
        <v>134</v>
      </c>
      <c r="AU1359" s="354">
        <v>8.9</v>
      </c>
      <c r="AV1359" s="354">
        <v>2.63</v>
      </c>
      <c r="AW1359" s="354">
        <v>6202.92</v>
      </c>
      <c r="AX1359" s="354">
        <v>6590.29</v>
      </c>
      <c r="AY1359" s="374">
        <v>5.6659199355529211E-2</v>
      </c>
      <c r="AZ1359" s="374">
        <v>0.42292833146696529</v>
      </c>
      <c r="BA1359" s="374">
        <v>0.178622928756205</v>
      </c>
      <c r="BB1359" s="374">
        <v>0.44236760124610591</v>
      </c>
      <c r="BC1359" s="374">
        <v>0.178622928756205</v>
      </c>
      <c r="BD1359" s="354">
        <v>14.12</v>
      </c>
      <c r="BE1359" s="374">
        <v>9.0321711385630402E-2</v>
      </c>
      <c r="BF1359" s="374">
        <v>6.1678749984488503E-2</v>
      </c>
      <c r="BG1359" s="354">
        <v>8.83</v>
      </c>
      <c r="BH1359" s="354">
        <v>8.32</v>
      </c>
      <c r="BI1359" s="354">
        <v>6.4</v>
      </c>
      <c r="BJ1359" s="354">
        <v>6.15</v>
      </c>
      <c r="BK1359" s="374">
        <v>-0.10949344447535928</v>
      </c>
      <c r="BL1359" s="374">
        <v>-1.2208722750308732E-2</v>
      </c>
      <c r="BM1359" s="354">
        <v>0</v>
      </c>
      <c r="BN1359" s="354">
        <v>0</v>
      </c>
      <c r="BO1359" s="374">
        <v>0</v>
      </c>
      <c r="BP1359" s="374">
        <v>5.2006599879452033E-2</v>
      </c>
      <c r="BQ1359" s="374">
        <v>8.869895920061667E-2</v>
      </c>
      <c r="BR1359" s="354">
        <v>496.33</v>
      </c>
      <c r="BS1359" s="354">
        <v>633.29</v>
      </c>
      <c r="BT1359" s="354">
        <v>558.67999999999995</v>
      </c>
      <c r="BU1359" s="354">
        <v>1702.15</v>
      </c>
      <c r="BV1359" s="354">
        <v>366.79</v>
      </c>
      <c r="BW1359" s="354">
        <v>-19.82</v>
      </c>
      <c r="BX1359" s="354">
        <v>5.82</v>
      </c>
      <c r="BY1359" s="354">
        <v>6.71</v>
      </c>
      <c r="BZ1359" s="354">
        <v>10.559030114401075</v>
      </c>
      <c r="CA1359" s="354">
        <v>33.65</v>
      </c>
      <c r="CB1359" s="354">
        <v>0.51745180985648476</v>
      </c>
      <c r="CC1359" s="354">
        <v>2.8131535519595805</v>
      </c>
      <c r="CD1359" s="354">
        <v>0.51</v>
      </c>
      <c r="CE1359" s="354">
        <v>1.17</v>
      </c>
      <c r="CF1359" s="354">
        <v>1.18</v>
      </c>
      <c r="CG1359" s="354">
        <v>0.28000000000000003</v>
      </c>
      <c r="CH1359" s="353" t="s">
        <v>100</v>
      </c>
      <c r="CI1359" s="355">
        <v>3053.54</v>
      </c>
    </row>
    <row r="1360" spans="1:87" ht="13.5" thickBot="1">
      <c r="A1360" s="353" t="s">
        <v>2937</v>
      </c>
      <c r="B1360" s="353" t="s">
        <v>2938</v>
      </c>
      <c r="C1360" s="353" t="s">
        <v>96</v>
      </c>
      <c r="D1360" s="353" t="s">
        <v>273</v>
      </c>
      <c r="E1360" s="353" t="s">
        <v>274</v>
      </c>
      <c r="F1360" s="353" t="s">
        <v>99</v>
      </c>
      <c r="G1360" s="353">
        <v>9</v>
      </c>
      <c r="H1360" s="353">
        <v>202209</v>
      </c>
      <c r="I1360" s="353">
        <v>20221110</v>
      </c>
      <c r="J1360" s="353">
        <v>20230214</v>
      </c>
      <c r="K1360" s="354">
        <v>33285.410000000003</v>
      </c>
      <c r="L1360" s="354">
        <v>612.15</v>
      </c>
      <c r="M1360" s="354">
        <v>54.38</v>
      </c>
      <c r="N1360" s="354">
        <v>1.42</v>
      </c>
      <c r="O1360" s="354">
        <v>4.9400000000000004</v>
      </c>
      <c r="P1360" s="354">
        <v>4.2300000000000004</v>
      </c>
      <c r="Q1360" s="354">
        <v>5.32</v>
      </c>
      <c r="R1360" s="354">
        <v>11</v>
      </c>
      <c r="S1360" s="354">
        <v>9</v>
      </c>
      <c r="T1360" s="354">
        <v>5.22</v>
      </c>
      <c r="U1360" s="354">
        <v>15.03</v>
      </c>
      <c r="V1360" s="354">
        <v>16.64</v>
      </c>
      <c r="W1360" s="354">
        <v>21.66</v>
      </c>
      <c r="X1360" s="354">
        <v>26.17</v>
      </c>
      <c r="Y1360" s="374">
        <f t="shared" si="46"/>
        <v>0.30168269230769229</v>
      </c>
      <c r="Z1360" s="374">
        <f t="shared" si="47"/>
        <v>0.20821791320406291</v>
      </c>
      <c r="AA1360" s="354">
        <v>-4.38</v>
      </c>
      <c r="AB1360" s="354">
        <v>20.59</v>
      </c>
      <c r="AC1360" s="354">
        <v>35.57</v>
      </c>
      <c r="AD1360" s="354">
        <v>28.27</v>
      </c>
      <c r="AE1360" s="354">
        <v>23.39</v>
      </c>
      <c r="AF1360" s="354">
        <v>1.37</v>
      </c>
      <c r="AG1360" s="354">
        <v>95.58098591549296</v>
      </c>
      <c r="AH1360" s="354">
        <v>15.246478873239436</v>
      </c>
      <c r="AI1360" s="354">
        <v>16.690140845070424</v>
      </c>
      <c r="AJ1360" s="354">
        <v>14.595070422535212</v>
      </c>
      <c r="AK1360" s="354">
        <v>36.292683544303799</v>
      </c>
      <c r="AL1360" s="354">
        <v>30.08</v>
      </c>
      <c r="AM1360" s="354"/>
      <c r="AN1360" s="354">
        <v>6.13</v>
      </c>
      <c r="AO1360" s="354">
        <v>9.4340512064836979</v>
      </c>
      <c r="AP1360" s="354">
        <v>20.862510794297354</v>
      </c>
      <c r="AQ1360" s="354">
        <v>54.026860759493673</v>
      </c>
      <c r="AR1360" s="354">
        <v>61.782224366706878</v>
      </c>
      <c r="AS1360" s="354">
        <v>52.83450704225352</v>
      </c>
      <c r="AT1360" s="354">
        <v>-69.44</v>
      </c>
      <c r="AU1360" s="354">
        <v>7.3</v>
      </c>
      <c r="AV1360" s="354">
        <v>13.15</v>
      </c>
      <c r="AW1360" s="354">
        <v>5429</v>
      </c>
      <c r="AX1360" s="354">
        <v>6052.58</v>
      </c>
      <c r="AY1360" s="374">
        <v>-5.9768763472467179E-2</v>
      </c>
      <c r="AZ1360" s="374">
        <v>-2.7181688125894134E-2</v>
      </c>
      <c r="BA1360" s="374">
        <v>-3.4266133637921185E-2</v>
      </c>
      <c r="BB1360" s="374">
        <v>0.16183035714285704</v>
      </c>
      <c r="BC1360" s="374">
        <v>-3.4266133637921185E-2</v>
      </c>
      <c r="BD1360" s="354">
        <v>-29.95</v>
      </c>
      <c r="BE1360" s="374">
        <v>0.13278580420838079</v>
      </c>
      <c r="BF1360" s="374">
        <v>5.6391222243927848E-2</v>
      </c>
      <c r="BG1360" s="354">
        <v>5.62</v>
      </c>
      <c r="BH1360" s="354">
        <v>6.37</v>
      </c>
      <c r="BI1360" s="354">
        <v>4.8899999999999997</v>
      </c>
      <c r="BJ1360" s="354">
        <v>5.43</v>
      </c>
      <c r="BK1360" s="374">
        <v>-0.12552742616033755</v>
      </c>
      <c r="BL1360" s="374">
        <v>-2.1919322158776938E-2</v>
      </c>
      <c r="BM1360" s="354">
        <v>0</v>
      </c>
      <c r="BN1360" s="354">
        <v>0</v>
      </c>
      <c r="BO1360" s="374">
        <v>1.2133949191685911</v>
      </c>
      <c r="BP1360" s="374">
        <v>2.5170420605285251E-2</v>
      </c>
      <c r="BQ1360" s="374">
        <v>2.4095010025151815E-2</v>
      </c>
      <c r="BR1360" s="354">
        <v>2203</v>
      </c>
      <c r="BS1360" s="354">
        <v>2454</v>
      </c>
      <c r="BT1360" s="354">
        <v>1103.6400000000001</v>
      </c>
      <c r="BU1360" s="354">
        <v>19369</v>
      </c>
      <c r="BV1360" s="354">
        <v>866</v>
      </c>
      <c r="BW1360" s="354">
        <v>27.35</v>
      </c>
      <c r="BX1360" s="354">
        <v>15.95</v>
      </c>
      <c r="BY1360" s="354">
        <v>16.899999999999999</v>
      </c>
      <c r="BZ1360" s="354">
        <v>2.0585501858736062</v>
      </c>
      <c r="CA1360" s="354"/>
      <c r="CB1360" s="354">
        <v>1.207985861821395</v>
      </c>
      <c r="CC1360" s="354">
        <v>6.8480651731160895</v>
      </c>
      <c r="CD1360" s="354">
        <v>-5.14</v>
      </c>
      <c r="CE1360" s="354">
        <v>3.96</v>
      </c>
      <c r="CF1360" s="354">
        <v>3.03</v>
      </c>
      <c r="CG1360" s="354">
        <v>2.35</v>
      </c>
      <c r="CH1360" s="353" t="s">
        <v>100</v>
      </c>
      <c r="CI1360" s="355">
        <v>-3766</v>
      </c>
    </row>
    <row r="1361" spans="1:87" ht="13.5" thickBot="1">
      <c r="A1361" s="353" t="s">
        <v>2939</v>
      </c>
      <c r="B1361" s="353" t="s">
        <v>2940</v>
      </c>
      <c r="C1361" s="353" t="s">
        <v>96</v>
      </c>
      <c r="D1361" s="353" t="s">
        <v>129</v>
      </c>
      <c r="E1361" s="353" t="s">
        <v>245</v>
      </c>
      <c r="F1361" s="353" t="s">
        <v>105</v>
      </c>
      <c r="G1361" s="353">
        <v>12</v>
      </c>
      <c r="H1361" s="353">
        <v>202112</v>
      </c>
      <c r="I1361" s="353">
        <v>20221026</v>
      </c>
      <c r="J1361" s="353">
        <v>20230228</v>
      </c>
      <c r="K1361" s="354">
        <v>4365.55</v>
      </c>
      <c r="L1361" s="354">
        <v>26.96</v>
      </c>
      <c r="M1361" s="354">
        <v>161.93</v>
      </c>
      <c r="N1361" s="354">
        <v>0.94</v>
      </c>
      <c r="O1361" s="354">
        <v>-0.59</v>
      </c>
      <c r="P1361" s="354">
        <v>-0.27</v>
      </c>
      <c r="Q1361" s="354">
        <v>-0.38</v>
      </c>
      <c r="R1361" s="354">
        <v>23.73</v>
      </c>
      <c r="S1361" s="354">
        <v>38.03</v>
      </c>
      <c r="T1361" s="354">
        <v>41.11</v>
      </c>
      <c r="U1361" s="354">
        <v>-1.43</v>
      </c>
      <c r="V1361" s="354">
        <v>-3.23</v>
      </c>
      <c r="W1361" s="354">
        <v>-61.29</v>
      </c>
      <c r="X1361" s="354">
        <v>-1.39</v>
      </c>
      <c r="Y1361" s="374">
        <f t="shared" si="46"/>
        <v>17.975232198142415</v>
      </c>
      <c r="Z1361" s="374">
        <f t="shared" si="47"/>
        <v>-0.97732093326806979</v>
      </c>
      <c r="AA1361" s="354"/>
      <c r="AB1361" s="354"/>
      <c r="AC1361" s="354"/>
      <c r="AD1361" s="354"/>
      <c r="AE1361" s="354"/>
      <c r="AF1361" s="354"/>
      <c r="AG1361" s="354">
        <v>14.365889307379016</v>
      </c>
      <c r="AH1361" s="354">
        <v>-60.96932699862996</v>
      </c>
      <c r="AI1361" s="354">
        <v>1.2796241134850881</v>
      </c>
      <c r="AJ1361" s="354">
        <v>0.4028802391017578</v>
      </c>
      <c r="AK1361" s="354">
        <v>21.115575828287852</v>
      </c>
      <c r="AL1361" s="354">
        <v>60.61</v>
      </c>
      <c r="AM1361" s="354">
        <v>0.72</v>
      </c>
      <c r="AN1361" s="354">
        <v>1.88</v>
      </c>
      <c r="AO1361" s="354">
        <v>2.1772938629729452</v>
      </c>
      <c r="AP1361" s="354">
        <v>-0.52511961421855158</v>
      </c>
      <c r="AQ1361" s="354">
        <v>24.443711473923777</v>
      </c>
      <c r="AR1361" s="354">
        <v>77.637867508326039</v>
      </c>
      <c r="AS1361" s="354">
        <v>5.5626187882093019</v>
      </c>
      <c r="AT1361" s="354">
        <v>37.380000000000003</v>
      </c>
      <c r="AU1361" s="354">
        <v>66.430000000000007</v>
      </c>
      <c r="AV1361" s="354">
        <v>85.81</v>
      </c>
      <c r="AW1361" s="354">
        <v>2032.71</v>
      </c>
      <c r="AX1361" s="354">
        <v>2399.35</v>
      </c>
      <c r="AY1361" s="374">
        <v>0.85811481568829628</v>
      </c>
      <c r="AZ1361" s="374">
        <v>0.11613856732957356</v>
      </c>
      <c r="BA1361" s="374">
        <v>0.47547396336249881</v>
      </c>
      <c r="BB1361" s="374">
        <v>0.11612686567164179</v>
      </c>
      <c r="BC1361" s="374">
        <v>0.47547396336249881</v>
      </c>
      <c r="BD1361" s="354">
        <v>-2.4700000000000002</v>
      </c>
      <c r="BE1361" s="374">
        <v>-1.2842389091595467</v>
      </c>
      <c r="BF1361" s="374">
        <v>-1.5777464269496368</v>
      </c>
      <c r="BG1361" s="354">
        <v>-2.14</v>
      </c>
      <c r="BH1361" s="354">
        <v>-5.89</v>
      </c>
      <c r="BI1361" s="354">
        <v>-2.0499999999999998</v>
      </c>
      <c r="BJ1361" s="354">
        <v>-5.47</v>
      </c>
      <c r="BK1361" s="374">
        <v>-0.68515735608912254</v>
      </c>
      <c r="BL1361" s="374">
        <v>-6.1029557977520549E-2</v>
      </c>
      <c r="BM1361" s="354">
        <v>0</v>
      </c>
      <c r="BN1361" s="354">
        <v>0</v>
      </c>
      <c r="BO1361" s="374">
        <v>0</v>
      </c>
      <c r="BP1361" s="374">
        <v>-2.2564517764111756</v>
      </c>
      <c r="BQ1361" s="374">
        <v>1.4910445562611318E-2</v>
      </c>
      <c r="BR1361" s="354">
        <v>-304.29000000000002</v>
      </c>
      <c r="BS1361" s="354">
        <v>-23.42</v>
      </c>
      <c r="BT1361" s="354">
        <v>71.209999999999994</v>
      </c>
      <c r="BU1361" s="354">
        <v>1225.67</v>
      </c>
      <c r="BV1361" s="354">
        <v>-428.79</v>
      </c>
      <c r="BW1361" s="354">
        <v>11.61</v>
      </c>
      <c r="BX1361" s="354">
        <v>-424.4</v>
      </c>
      <c r="BY1361" s="354">
        <v>-9.92</v>
      </c>
      <c r="BZ1361" s="354">
        <v>-328.91926086232729</v>
      </c>
      <c r="CA1361" s="354">
        <v>20.22</v>
      </c>
      <c r="CB1361" s="354">
        <v>0.25312350189074112</v>
      </c>
      <c r="CC1361" s="354">
        <v>-7.1497706400590444E-2</v>
      </c>
      <c r="CD1361" s="354">
        <v>0.25</v>
      </c>
      <c r="CE1361" s="354">
        <v>3.13</v>
      </c>
      <c r="CF1361" s="354">
        <v>3.48</v>
      </c>
      <c r="CG1361" s="354">
        <v>2.97</v>
      </c>
      <c r="CH1361" s="353" t="s">
        <v>100</v>
      </c>
      <c r="CI1361" s="355">
        <v>16045.76</v>
      </c>
    </row>
    <row r="1362" spans="1:87" ht="13.5" thickBot="1">
      <c r="A1362" s="353" t="s">
        <v>2941</v>
      </c>
      <c r="B1362" s="353" t="s">
        <v>2942</v>
      </c>
      <c r="C1362" s="353" t="s">
        <v>96</v>
      </c>
      <c r="D1362" s="353" t="s">
        <v>123</v>
      </c>
      <c r="E1362" s="353" t="s">
        <v>136</v>
      </c>
      <c r="F1362" s="353" t="s">
        <v>105</v>
      </c>
      <c r="G1362" s="353">
        <v>12</v>
      </c>
      <c r="H1362" s="353">
        <v>202112</v>
      </c>
      <c r="I1362" s="353">
        <v>20221020</v>
      </c>
      <c r="J1362" s="353">
        <v>20230119</v>
      </c>
      <c r="K1362" s="354">
        <v>4509.8100000000004</v>
      </c>
      <c r="L1362" s="354">
        <v>22.11</v>
      </c>
      <c r="M1362" s="354">
        <v>204</v>
      </c>
      <c r="N1362" s="354">
        <v>1.17</v>
      </c>
      <c r="O1362" s="354">
        <v>0.53</v>
      </c>
      <c r="P1362" s="354">
        <v>0.54</v>
      </c>
      <c r="Q1362" s="354">
        <v>0.54</v>
      </c>
      <c r="R1362" s="354">
        <v>1.89</v>
      </c>
      <c r="S1362" s="354">
        <v>23.68</v>
      </c>
      <c r="T1362" s="354">
        <v>6.89</v>
      </c>
      <c r="U1362" s="354">
        <v>1.83</v>
      </c>
      <c r="V1362" s="354">
        <v>1.91</v>
      </c>
      <c r="W1362" s="354">
        <v>1.92</v>
      </c>
      <c r="X1362" s="354">
        <v>2.1800000000000002</v>
      </c>
      <c r="Y1362" s="374">
        <f t="shared" si="46"/>
        <v>5.2356020942407877E-3</v>
      </c>
      <c r="Z1362" s="374">
        <f t="shared" si="47"/>
        <v>0.13541666666666674</v>
      </c>
      <c r="AA1362" s="354">
        <v>4.38</v>
      </c>
      <c r="AB1362" s="354"/>
      <c r="AC1362" s="354">
        <v>12.08</v>
      </c>
      <c r="AD1362" s="354">
        <v>11.5</v>
      </c>
      <c r="AE1362" s="354">
        <v>10.130000000000001</v>
      </c>
      <c r="AF1362" s="354"/>
      <c r="AG1362" s="354">
        <v>3.9987501769768929</v>
      </c>
      <c r="AH1362" s="354">
        <v>1.2836658871546509</v>
      </c>
      <c r="AI1362" s="354">
        <v>2.1780656059444707</v>
      </c>
      <c r="AJ1362" s="354">
        <v>2.1583906575729022</v>
      </c>
      <c r="AK1362" s="354">
        <v>10.261398894046817</v>
      </c>
      <c r="AL1362" s="354">
        <v>10.35</v>
      </c>
      <c r="AM1362" s="354">
        <v>1.31</v>
      </c>
      <c r="AN1362" s="354">
        <v>4.9800000000000004</v>
      </c>
      <c r="AO1362" s="354">
        <v>4.6859511513198058</v>
      </c>
      <c r="AP1362" s="354">
        <v>8.9470626561858939</v>
      </c>
      <c r="AQ1362" s="354">
        <v>8.6030227668554744</v>
      </c>
      <c r="AR1362" s="354">
        <v>8.6814441722592797</v>
      </c>
      <c r="AS1362" s="354">
        <v>27.659769856807387</v>
      </c>
      <c r="AT1362" s="354">
        <v>16.87</v>
      </c>
      <c r="AU1362" s="354">
        <v>3.04</v>
      </c>
      <c r="AV1362" s="354">
        <v>-3.17</v>
      </c>
      <c r="AW1362" s="354">
        <v>762.74</v>
      </c>
      <c r="AX1362" s="354">
        <v>921.8</v>
      </c>
      <c r="AY1362" s="374">
        <v>2.2234622671689821E-2</v>
      </c>
      <c r="AZ1362" s="374">
        <v>0.4876380287995225</v>
      </c>
      <c r="BA1362" s="374">
        <v>0</v>
      </c>
      <c r="BB1362" s="374">
        <v>0.48763802879952306</v>
      </c>
      <c r="BC1362" s="374">
        <v>0</v>
      </c>
      <c r="BD1362" s="354">
        <v>11.03</v>
      </c>
      <c r="BE1362" s="374">
        <v>0</v>
      </c>
      <c r="BF1362" s="374">
        <v>1.1384093079634184E-2</v>
      </c>
      <c r="BG1362" s="354">
        <v>8.59</v>
      </c>
      <c r="BH1362" s="354">
        <v>7.99</v>
      </c>
      <c r="BI1362" s="354">
        <v>1.63</v>
      </c>
      <c r="BJ1362" s="354">
        <v>1.83</v>
      </c>
      <c r="BK1362" s="374">
        <v>-1.3666389468564166E-2</v>
      </c>
      <c r="BL1362" s="374">
        <v>-7.4438991038507556E-3</v>
      </c>
      <c r="BM1362" s="354">
        <v>2.99</v>
      </c>
      <c r="BN1362" s="354">
        <v>2.61</v>
      </c>
      <c r="BO1362" s="374">
        <v>0.514152480489252</v>
      </c>
      <c r="BP1362" s="374">
        <v>5.7434715308932925E-2</v>
      </c>
      <c r="BQ1362" s="374">
        <v>9.657228892943634E-2</v>
      </c>
      <c r="BR1362" s="354">
        <v>444.04</v>
      </c>
      <c r="BS1362" s="354">
        <v>492.04</v>
      </c>
      <c r="BT1362" s="354">
        <v>350.13</v>
      </c>
      <c r="BU1362" s="354">
        <v>771.09</v>
      </c>
      <c r="BV1362" s="354">
        <v>319.02</v>
      </c>
      <c r="BW1362" s="354">
        <v>48.76</v>
      </c>
      <c r="BX1362" s="354">
        <v>29.01</v>
      </c>
      <c r="BY1362" s="354">
        <v>37.78</v>
      </c>
      <c r="BZ1362" s="354">
        <v>0</v>
      </c>
      <c r="CA1362" s="354">
        <v>19.55</v>
      </c>
      <c r="CB1362" s="354">
        <v>0.85058687579807202</v>
      </c>
      <c r="CC1362" s="354">
        <v>-1.7246955540636306</v>
      </c>
      <c r="CD1362" s="354">
        <v>0.24</v>
      </c>
      <c r="CE1362" s="354">
        <v>0.81</v>
      </c>
      <c r="CF1362" s="354">
        <v>0.92</v>
      </c>
      <c r="CG1362" s="354">
        <v>0.25</v>
      </c>
      <c r="CH1362" s="353" t="s">
        <v>100</v>
      </c>
      <c r="CI1362" s="355">
        <v>2765.72</v>
      </c>
    </row>
    <row r="1363" spans="1:87" ht="13.5" thickBot="1">
      <c r="A1363" s="353" t="s">
        <v>2943</v>
      </c>
      <c r="B1363" s="353" t="s">
        <v>2944</v>
      </c>
      <c r="C1363" s="353" t="s">
        <v>96</v>
      </c>
      <c r="D1363" s="353" t="s">
        <v>103</v>
      </c>
      <c r="E1363" s="353" t="s">
        <v>205</v>
      </c>
      <c r="F1363" s="353" t="s">
        <v>99</v>
      </c>
      <c r="G1363" s="353">
        <v>9</v>
      </c>
      <c r="H1363" s="353">
        <v>202209</v>
      </c>
      <c r="I1363" s="353">
        <v>20221103</v>
      </c>
      <c r="J1363" s="353">
        <v>20230201</v>
      </c>
      <c r="K1363" s="354">
        <v>44512.14</v>
      </c>
      <c r="L1363" s="354">
        <v>64.819999999999993</v>
      </c>
      <c r="M1363" s="354">
        <v>687</v>
      </c>
      <c r="N1363" s="354">
        <v>1.22</v>
      </c>
      <c r="O1363" s="354">
        <v>0.99</v>
      </c>
      <c r="P1363" s="354">
        <v>0.66</v>
      </c>
      <c r="Q1363" s="354">
        <v>0.74</v>
      </c>
      <c r="R1363" s="354">
        <v>0</v>
      </c>
      <c r="S1363" s="354">
        <v>1.19</v>
      </c>
      <c r="T1363" s="354">
        <v>0.77</v>
      </c>
      <c r="U1363" s="354">
        <v>3.01</v>
      </c>
      <c r="V1363" s="354">
        <v>3</v>
      </c>
      <c r="W1363" s="354">
        <v>3.49</v>
      </c>
      <c r="X1363" s="354">
        <v>3.95</v>
      </c>
      <c r="Y1363" s="374">
        <f t="shared" si="46"/>
        <v>0.16333333333333333</v>
      </c>
      <c r="Z1363" s="374">
        <f t="shared" si="47"/>
        <v>0.13180515759312317</v>
      </c>
      <c r="AA1363" s="354">
        <v>2.2799999999999998</v>
      </c>
      <c r="AB1363" s="354">
        <v>13.45</v>
      </c>
      <c r="AC1363" s="354">
        <v>21.53</v>
      </c>
      <c r="AD1363" s="354">
        <v>18.559999999999999</v>
      </c>
      <c r="AE1363" s="354">
        <v>16.420000000000002</v>
      </c>
      <c r="AF1363" s="354">
        <v>1.38</v>
      </c>
      <c r="AG1363" s="354">
        <v>36.734427181646581</v>
      </c>
      <c r="AH1363" s="354">
        <v>2.224480906054886</v>
      </c>
      <c r="AI1363" s="354">
        <v>2.8836939160737622</v>
      </c>
      <c r="AJ1363" s="354">
        <v>2.0241033831857123</v>
      </c>
      <c r="AK1363" s="354">
        <v>21.968350956696877</v>
      </c>
      <c r="AL1363" s="354">
        <v>15.25</v>
      </c>
      <c r="AM1363" s="354">
        <v>2.57</v>
      </c>
      <c r="AN1363" s="354">
        <v>1.76</v>
      </c>
      <c r="AO1363" s="354">
        <v>1.9984246412901696</v>
      </c>
      <c r="AP1363" s="354">
        <v>19.641858974358975</v>
      </c>
      <c r="AQ1363" s="354">
        <v>25.45727341389728</v>
      </c>
      <c r="AR1363" s="354">
        <v>36.26839670014347</v>
      </c>
      <c r="AS1363" s="354">
        <v>2.9490344126615362</v>
      </c>
      <c r="AT1363" s="354">
        <v>25.26</v>
      </c>
      <c r="AU1363" s="354">
        <v>-5.77</v>
      </c>
      <c r="AV1363" s="354">
        <v>6.89</v>
      </c>
      <c r="AW1363" s="354">
        <v>25299</v>
      </c>
      <c r="AX1363" s="354">
        <v>26849.279999999999</v>
      </c>
      <c r="AY1363" s="374">
        <v>6.0536810503203843E-2</v>
      </c>
      <c r="AZ1363" s="374">
        <v>1.5942947702060222</v>
      </c>
      <c r="BA1363" s="374">
        <v>0.6042382588774341</v>
      </c>
      <c r="BB1363" s="374">
        <v>1.7491398014551074</v>
      </c>
      <c r="BC1363" s="374">
        <v>0.6042382588774341</v>
      </c>
      <c r="BD1363" s="354">
        <v>11.83</v>
      </c>
      <c r="BE1363" s="374">
        <v>7.7557488922668907E-2</v>
      </c>
      <c r="BF1363" s="374">
        <v>4.0834821547565105E-2</v>
      </c>
      <c r="BG1363" s="354">
        <v>8.35</v>
      </c>
      <c r="BH1363" s="354">
        <v>7.17</v>
      </c>
      <c r="BI1363" s="354">
        <v>4.93</v>
      </c>
      <c r="BJ1363" s="354">
        <v>4.53</v>
      </c>
      <c r="BK1363" s="374">
        <v>-0.29808660624370592</v>
      </c>
      <c r="BL1363" s="374">
        <v>-2.3400134392663741E-2</v>
      </c>
      <c r="BM1363" s="354">
        <v>2.16</v>
      </c>
      <c r="BN1363" s="354">
        <v>2.52</v>
      </c>
      <c r="BO1363" s="374">
        <v>0.78220496083550917</v>
      </c>
      <c r="BP1363" s="374">
        <v>3.5114142163455188E-2</v>
      </c>
      <c r="BQ1363" s="374">
        <v>3.195111891374447E-2</v>
      </c>
      <c r="BR1363" s="354">
        <v>1710</v>
      </c>
      <c r="BS1363" s="354">
        <v>2540</v>
      </c>
      <c r="BT1363" s="354">
        <v>2927</v>
      </c>
      <c r="BU1363" s="354">
        <v>7426</v>
      </c>
      <c r="BV1363" s="354">
        <v>1532</v>
      </c>
      <c r="BW1363" s="354">
        <v>-6.41</v>
      </c>
      <c r="BX1363" s="354">
        <v>6.06</v>
      </c>
      <c r="BY1363" s="354">
        <v>8.27</v>
      </c>
      <c r="BZ1363" s="354">
        <v>10.657777777777778</v>
      </c>
      <c r="CA1363" s="354">
        <v>29.91</v>
      </c>
      <c r="CB1363" s="354">
        <v>0.58721950756677266</v>
      </c>
      <c r="CC1363" s="354">
        <v>2.691919191919192</v>
      </c>
      <c r="CD1363" s="354">
        <v>0.43</v>
      </c>
      <c r="CE1363" s="354">
        <v>1.04</v>
      </c>
      <c r="CF1363" s="354">
        <v>0.82</v>
      </c>
      <c r="CG1363" s="354">
        <v>0.32</v>
      </c>
      <c r="CH1363" s="353" t="s">
        <v>100</v>
      </c>
      <c r="CI1363" s="355">
        <v>17402</v>
      </c>
    </row>
    <row r="1364" spans="1:87" ht="13.5" thickBot="1">
      <c r="A1364" s="353" t="s">
        <v>2945</v>
      </c>
      <c r="B1364" s="353" t="s">
        <v>2946</v>
      </c>
      <c r="C1364" s="353" t="s">
        <v>96</v>
      </c>
      <c r="D1364" s="353" t="s">
        <v>97</v>
      </c>
      <c r="E1364" s="353" t="s">
        <v>1390</v>
      </c>
      <c r="F1364" s="353" t="s">
        <v>99</v>
      </c>
      <c r="G1364" s="353">
        <v>12</v>
      </c>
      <c r="H1364" s="353">
        <v>202112</v>
      </c>
      <c r="I1364" s="353">
        <v>20221027</v>
      </c>
      <c r="J1364" s="353">
        <v>20230214</v>
      </c>
      <c r="K1364" s="354">
        <v>35507.660000000003</v>
      </c>
      <c r="L1364" s="354">
        <v>42.46</v>
      </c>
      <c r="M1364" s="354">
        <v>836</v>
      </c>
      <c r="N1364" s="354">
        <v>1.33</v>
      </c>
      <c r="O1364" s="354">
        <v>0.65</v>
      </c>
      <c r="P1364" s="354">
        <v>0.4</v>
      </c>
      <c r="Q1364" s="354">
        <v>0.56000000000000005</v>
      </c>
      <c r="R1364" s="354">
        <v>7.69</v>
      </c>
      <c r="S1364" s="354">
        <v>11.29</v>
      </c>
      <c r="T1364" s="354">
        <v>12.41</v>
      </c>
      <c r="U1364" s="354">
        <v>2.37</v>
      </c>
      <c r="V1364" s="354">
        <v>2.21</v>
      </c>
      <c r="W1364" s="354">
        <v>2.34</v>
      </c>
      <c r="X1364" s="354">
        <v>2.5299999999999998</v>
      </c>
      <c r="Y1364" s="374">
        <f t="shared" si="46"/>
        <v>5.8823529411764719E-2</v>
      </c>
      <c r="Z1364" s="374">
        <f t="shared" si="47"/>
        <v>8.119658119658113E-2</v>
      </c>
      <c r="AA1364" s="354"/>
      <c r="AB1364" s="354">
        <v>8.3000000000000007</v>
      </c>
      <c r="AC1364" s="354">
        <v>17.920000000000002</v>
      </c>
      <c r="AD1364" s="354">
        <v>18.170000000000002</v>
      </c>
      <c r="AE1364" s="354">
        <v>16.78</v>
      </c>
      <c r="AF1364" s="354">
        <v>2.19</v>
      </c>
      <c r="AG1364" s="354">
        <v>24.355645545497858</v>
      </c>
      <c r="AH1364" s="354">
        <v>4.2734635540733681</v>
      </c>
      <c r="AI1364" s="354">
        <v>1.8258694616484039</v>
      </c>
      <c r="AJ1364" s="354">
        <v>1.4078132444020963</v>
      </c>
      <c r="AK1364" s="354">
        <v>22.865818656229617</v>
      </c>
      <c r="AL1364" s="354">
        <v>15.65</v>
      </c>
      <c r="AM1364" s="354">
        <v>4.76</v>
      </c>
      <c r="AN1364" s="354">
        <v>1.74</v>
      </c>
      <c r="AO1364" s="354">
        <v>2.0280356007628737</v>
      </c>
      <c r="AP1364" s="354">
        <v>8.4428542345276867</v>
      </c>
      <c r="AQ1364" s="354">
        <v>27.05238095238095</v>
      </c>
      <c r="AR1364" s="354">
        <v>35.08570219966159</v>
      </c>
      <c r="AS1364" s="354">
        <v>3.5552644116245831</v>
      </c>
      <c r="AT1364" s="354">
        <v>8.92</v>
      </c>
      <c r="AU1364" s="354">
        <v>6.74</v>
      </c>
      <c r="AV1364" s="354">
        <v>18.09</v>
      </c>
      <c r="AW1364" s="354">
        <v>20613</v>
      </c>
      <c r="AX1364" s="354">
        <v>20391.54</v>
      </c>
      <c r="AY1364" s="374">
        <v>0.18085472043996337</v>
      </c>
      <c r="AZ1364" s="374">
        <v>-0.16044399596367306</v>
      </c>
      <c r="BA1364" s="374">
        <v>-0.14206941290950373</v>
      </c>
      <c r="BB1364" s="374">
        <v>-0.16157205240174677</v>
      </c>
      <c r="BC1364" s="374">
        <v>-0.14206941290950373</v>
      </c>
      <c r="BD1364" s="354">
        <v>28.45</v>
      </c>
      <c r="BE1364" s="374">
        <v>0.23504163003568287</v>
      </c>
      <c r="BF1364" s="374">
        <v>0.14924503972380518</v>
      </c>
      <c r="BG1364" s="354">
        <v>12.93</v>
      </c>
      <c r="BH1364" s="354">
        <v>17.04</v>
      </c>
      <c r="BI1364" s="354">
        <v>8.3000000000000007</v>
      </c>
      <c r="BJ1364" s="354">
        <v>11.07</v>
      </c>
      <c r="BK1364" s="374">
        <v>-0.22896281800391388</v>
      </c>
      <c r="BL1364" s="374">
        <v>-1.7164653528289893E-2</v>
      </c>
      <c r="BM1364" s="354">
        <v>1.41</v>
      </c>
      <c r="BN1364" s="354">
        <v>1.1200000000000001</v>
      </c>
      <c r="BO1364" s="374">
        <v>0.14040133779264213</v>
      </c>
      <c r="BP1364" s="374">
        <v>0.10235840848079925</v>
      </c>
      <c r="BQ1364" s="374">
        <v>3.3720077710229848E-2</v>
      </c>
      <c r="BR1364" s="354">
        <v>2706</v>
      </c>
      <c r="BS1364" s="354">
        <v>3044</v>
      </c>
      <c r="BT1364" s="354">
        <v>2351</v>
      </c>
      <c r="BU1364" s="354">
        <v>9513</v>
      </c>
      <c r="BV1364" s="354">
        <v>1664</v>
      </c>
      <c r="BW1364" s="354">
        <v>-16.04</v>
      </c>
      <c r="BX1364" s="354">
        <v>17.55</v>
      </c>
      <c r="BY1364" s="354">
        <v>10.08</v>
      </c>
      <c r="BZ1364" s="354">
        <v>15.251677852348994</v>
      </c>
      <c r="CA1364" s="354">
        <v>53.74</v>
      </c>
      <c r="CB1364" s="354">
        <v>0.70560157790927025</v>
      </c>
      <c r="CC1364" s="354">
        <v>1.3065960912052117</v>
      </c>
      <c r="CD1364" s="354">
        <v>1.1599999999999999</v>
      </c>
      <c r="CE1364" s="354">
        <v>1.62</v>
      </c>
      <c r="CF1364" s="354">
        <v>1.42</v>
      </c>
      <c r="CG1364" s="354">
        <v>1.06</v>
      </c>
      <c r="CH1364" s="353" t="s">
        <v>100</v>
      </c>
      <c r="CI1364" s="355">
        <v>7094</v>
      </c>
    </row>
    <row r="1365" spans="1:87" ht="13.5" thickBot="1">
      <c r="A1365" s="353" t="s">
        <v>2947</v>
      </c>
      <c r="B1365" s="353" t="s">
        <v>2948</v>
      </c>
      <c r="C1365" s="353" t="s">
        <v>96</v>
      </c>
      <c r="D1365" s="353" t="s">
        <v>197</v>
      </c>
      <c r="E1365" s="353" t="s">
        <v>590</v>
      </c>
      <c r="F1365" s="353" t="s">
        <v>105</v>
      </c>
      <c r="G1365" s="353">
        <v>12</v>
      </c>
      <c r="H1365" s="353">
        <v>202112</v>
      </c>
      <c r="I1365" s="353">
        <v>20221027</v>
      </c>
      <c r="J1365" s="353">
        <v>20230223</v>
      </c>
      <c r="K1365" s="354">
        <v>18726.93</v>
      </c>
      <c r="L1365" s="354">
        <v>37.119999999999997</v>
      </c>
      <c r="M1365" s="354">
        <v>504.5</v>
      </c>
      <c r="N1365" s="354">
        <v>1.1000000000000001</v>
      </c>
      <c r="O1365" s="354">
        <v>1.31</v>
      </c>
      <c r="P1365" s="354">
        <v>0.93</v>
      </c>
      <c r="Q1365" s="354">
        <v>0.91</v>
      </c>
      <c r="R1365" s="354">
        <v>2</v>
      </c>
      <c r="S1365" s="354">
        <v>10</v>
      </c>
      <c r="T1365" s="354">
        <v>3.73</v>
      </c>
      <c r="U1365" s="354">
        <v>8.24</v>
      </c>
      <c r="V1365" s="354">
        <v>4.3899999999999997</v>
      </c>
      <c r="W1365" s="354">
        <v>6.8</v>
      </c>
      <c r="X1365" s="354">
        <v>3.93</v>
      </c>
      <c r="Y1365" s="374">
        <f t="shared" si="46"/>
        <v>0.54897494305239181</v>
      </c>
      <c r="Z1365" s="374">
        <f t="shared" si="47"/>
        <v>-0.42205882352941171</v>
      </c>
      <c r="AA1365" s="354">
        <v>6.4</v>
      </c>
      <c r="AB1365" s="354">
        <v>5.61</v>
      </c>
      <c r="AC1365" s="354">
        <v>4.5</v>
      </c>
      <c r="AD1365" s="354">
        <v>5.45</v>
      </c>
      <c r="AE1365" s="354">
        <v>9.4499999999999993</v>
      </c>
      <c r="AF1365" s="354">
        <v>0.97</v>
      </c>
      <c r="AG1365" s="354">
        <v>38.081929555895869</v>
      </c>
      <c r="AH1365" s="354">
        <v>8.6868300153139355</v>
      </c>
      <c r="AI1365" s="354">
        <v>17.517228177641655</v>
      </c>
      <c r="AJ1365" s="354">
        <v>7.8081929555895861</v>
      </c>
      <c r="AK1365" s="354">
        <v>2.6865551742978906</v>
      </c>
      <c r="AL1365" s="354">
        <v>5.28</v>
      </c>
      <c r="AM1365" s="354">
        <v>0.93</v>
      </c>
      <c r="AN1365" s="354">
        <v>1.2</v>
      </c>
      <c r="AO1365" s="354">
        <v>1.3478254750175933</v>
      </c>
      <c r="AP1365" s="354">
        <v>2.9763170163170165</v>
      </c>
      <c r="AQ1365" s="354">
        <v>2.930132225986231</v>
      </c>
      <c r="AR1365" s="354">
        <v>6.5735817602353519</v>
      </c>
      <c r="AS1365" s="354">
        <v>5.0497702909647781</v>
      </c>
      <c r="AT1365" s="354">
        <v>39.71</v>
      </c>
      <c r="AU1365" s="354">
        <v>4.71</v>
      </c>
      <c r="AV1365" s="354">
        <v>61.02</v>
      </c>
      <c r="AW1365" s="354">
        <v>10755.59</v>
      </c>
      <c r="AX1365" s="354">
        <v>14007.66</v>
      </c>
      <c r="AY1365" s="374">
        <v>0.50659365221278496</v>
      </c>
      <c r="AZ1365" s="374">
        <v>4.3194444444444446</v>
      </c>
      <c r="BA1365" s="374">
        <v>6.3296703296703294</v>
      </c>
      <c r="BB1365" s="374">
        <v>4.3148148148148149</v>
      </c>
      <c r="BC1365" s="374">
        <v>6.3296703296703294</v>
      </c>
      <c r="BD1365" s="354">
        <v>22.53</v>
      </c>
      <c r="BE1365" s="374">
        <v>0.16882577826324413</v>
      </c>
      <c r="BF1365" s="374">
        <v>9.0175661712105559E-2</v>
      </c>
      <c r="BG1365" s="354">
        <v>17.66</v>
      </c>
      <c r="BH1365" s="354">
        <v>8.1300000000000008</v>
      </c>
      <c r="BI1365" s="354">
        <v>11.62</v>
      </c>
      <c r="BJ1365" s="354">
        <v>5.55</v>
      </c>
      <c r="BK1365" s="374">
        <v>-0.55425636542454382</v>
      </c>
      <c r="BL1365" s="374">
        <v>-0.25495124158037602</v>
      </c>
      <c r="BM1365" s="354">
        <v>1</v>
      </c>
      <c r="BN1365" s="354">
        <v>0.86</v>
      </c>
      <c r="BO1365" s="374">
        <v>0.11355741947994712</v>
      </c>
      <c r="BP1365" s="374">
        <v>0.18458660069513899</v>
      </c>
      <c r="BQ1365" s="374">
        <v>0.20905469760614689</v>
      </c>
      <c r="BR1365" s="354">
        <v>3787.63</v>
      </c>
      <c r="BS1365" s="354">
        <v>5050.71</v>
      </c>
      <c r="BT1365" s="354">
        <v>3702.05</v>
      </c>
      <c r="BU1365" s="354">
        <v>5713.76</v>
      </c>
      <c r="BV1365" s="354">
        <v>2288.38</v>
      </c>
      <c r="BW1365" s="354">
        <v>454.8</v>
      </c>
      <c r="BX1365" s="354">
        <v>22.99</v>
      </c>
      <c r="BY1365" s="354">
        <v>28.67</v>
      </c>
      <c r="BZ1365" s="354">
        <v>-286.22222222222223</v>
      </c>
      <c r="CA1365" s="354">
        <v>20.93</v>
      </c>
      <c r="CB1365" s="354">
        <v>0.48046657658373737</v>
      </c>
      <c r="CC1365" s="354">
        <v>0.8105228105228105</v>
      </c>
      <c r="CD1365" s="354">
        <v>0.26</v>
      </c>
      <c r="CE1365" s="354">
        <v>1.65</v>
      </c>
      <c r="CF1365" s="354">
        <v>0.99</v>
      </c>
      <c r="CG1365" s="354">
        <v>0.46</v>
      </c>
      <c r="CH1365" s="353" t="s">
        <v>100</v>
      </c>
      <c r="CI1365" s="355">
        <v>18968.48</v>
      </c>
    </row>
    <row r="1366" spans="1:87" ht="13.5" thickBot="1">
      <c r="A1366" s="353" t="s">
        <v>2949</v>
      </c>
      <c r="B1366" s="353" t="s">
        <v>2950</v>
      </c>
      <c r="C1366" s="353" t="s">
        <v>96</v>
      </c>
      <c r="D1366" s="353" t="s">
        <v>208</v>
      </c>
      <c r="E1366" s="353" t="s">
        <v>546</v>
      </c>
      <c r="F1366" s="353" t="s">
        <v>105</v>
      </c>
      <c r="G1366" s="353">
        <v>12</v>
      </c>
      <c r="H1366" s="353">
        <v>202112</v>
      </c>
      <c r="I1366" s="353">
        <v>20221104</v>
      </c>
      <c r="J1366" s="353">
        <v>20230223</v>
      </c>
      <c r="K1366" s="354">
        <v>19866.82</v>
      </c>
      <c r="L1366" s="354">
        <v>3.44</v>
      </c>
      <c r="M1366" s="354">
        <v>5775.24</v>
      </c>
      <c r="N1366" s="354">
        <v>0.62</v>
      </c>
      <c r="O1366" s="354"/>
      <c r="P1366" s="354"/>
      <c r="Q1366" s="354"/>
      <c r="R1366" s="354"/>
      <c r="S1366" s="354"/>
      <c r="T1366" s="354"/>
      <c r="U1366" s="354">
        <v>0.31</v>
      </c>
      <c r="V1366" s="354">
        <v>1.8</v>
      </c>
      <c r="W1366" s="354">
        <v>0.34</v>
      </c>
      <c r="X1366" s="354">
        <v>0.3</v>
      </c>
      <c r="Y1366" s="374">
        <f t="shared" si="46"/>
        <v>-0.81111111111111112</v>
      </c>
      <c r="Z1366" s="374">
        <f t="shared" si="47"/>
        <v>-0.11764705882352955</v>
      </c>
      <c r="AA1366" s="354">
        <v>-16.71</v>
      </c>
      <c r="AB1366" s="354">
        <v>15.87</v>
      </c>
      <c r="AC1366" s="354">
        <v>11.1</v>
      </c>
      <c r="AD1366" s="354">
        <v>10.119999999999999</v>
      </c>
      <c r="AE1366" s="354">
        <v>11.47</v>
      </c>
      <c r="AF1366" s="354">
        <v>0.64</v>
      </c>
      <c r="AG1366" s="354">
        <v>6.0058478264786421</v>
      </c>
      <c r="AH1366" s="354">
        <v>4.3826086959379965E-2</v>
      </c>
      <c r="AI1366" s="354">
        <v>0</v>
      </c>
      <c r="AJ1366" s="354">
        <v>0.76497826091945509</v>
      </c>
      <c r="AK1366" s="354">
        <v>0</v>
      </c>
      <c r="AL1366" s="354">
        <v>6.3</v>
      </c>
      <c r="AM1366" s="354">
        <v>0.6</v>
      </c>
      <c r="AN1366" s="354">
        <v>0.46</v>
      </c>
      <c r="AO1366" s="354">
        <v>1.6186832398487343</v>
      </c>
      <c r="AP1366" s="354">
        <v>7.0341963694241354</v>
      </c>
      <c r="AQ1366" s="354">
        <v>0</v>
      </c>
      <c r="AR1366" s="354">
        <v>12.708289522003184</v>
      </c>
      <c r="AS1366" s="354">
        <v>1.5686086957544745</v>
      </c>
      <c r="AT1366" s="354">
        <v>5.69</v>
      </c>
      <c r="AU1366" s="354">
        <v>-6.9</v>
      </c>
      <c r="AV1366" s="354">
        <v>-5.55</v>
      </c>
      <c r="AW1366" s="354">
        <v>46471.76</v>
      </c>
      <c r="AX1366" s="354">
        <v>40252.269999999997</v>
      </c>
      <c r="AY1366" s="374">
        <v>-8.8192961277741663E-2</v>
      </c>
      <c r="AZ1366" s="374">
        <v>4.1434892541087232</v>
      </c>
      <c r="BA1366" s="374">
        <v>2.2824353708625273</v>
      </c>
      <c r="BB1366" s="374">
        <v>4.75</v>
      </c>
      <c r="BC1366" s="374">
        <v>2.2824353708625273</v>
      </c>
      <c r="BD1366" s="354">
        <v>5.72</v>
      </c>
      <c r="BE1366" s="374">
        <v>2.4163465902172832E-2</v>
      </c>
      <c r="BF1366" s="374">
        <v>2.8080301863245031E-3</v>
      </c>
      <c r="BG1366" s="354">
        <v>2.69</v>
      </c>
      <c r="BH1366" s="354">
        <v>5.07</v>
      </c>
      <c r="BI1366" s="354">
        <v>1.59</v>
      </c>
      <c r="BJ1366" s="354">
        <v>2.98</v>
      </c>
      <c r="BK1366" s="374">
        <v>0</v>
      </c>
      <c r="BL1366" s="374">
        <v>-0.1341627182202853</v>
      </c>
      <c r="BM1366" s="354">
        <v>6.44</v>
      </c>
      <c r="BN1366" s="354">
        <v>5.42</v>
      </c>
      <c r="BO1366" s="374">
        <v>4.1504960314753463</v>
      </c>
      <c r="BP1366" s="374">
        <v>1.5120264605616688E-2</v>
      </c>
      <c r="BQ1366" s="374">
        <v>0.22433380085614521</v>
      </c>
      <c r="BR1366" s="354">
        <v>16708.919999999998</v>
      </c>
      <c r="BS1366" s="354">
        <v>16708.919999999998</v>
      </c>
      <c r="BT1366" s="354">
        <v>3156.03</v>
      </c>
      <c r="BU1366" s="354">
        <v>41751.599999999999</v>
      </c>
      <c r="BV1366" s="354">
        <v>9626.8799999999992</v>
      </c>
      <c r="BW1366" s="354">
        <v>432.72</v>
      </c>
      <c r="BX1366" s="354">
        <v>0.53</v>
      </c>
      <c r="BY1366" s="354">
        <v>4.55</v>
      </c>
      <c r="BZ1366" s="354">
        <v>-18.658119658119659</v>
      </c>
      <c r="CA1366" s="354">
        <v>53.15</v>
      </c>
      <c r="CB1366" s="354">
        <v>0.71643153310558849</v>
      </c>
      <c r="CC1366" s="354">
        <v>4.5668354987888131</v>
      </c>
      <c r="CD1366" s="354">
        <v>1.1299999999999999</v>
      </c>
      <c r="CE1366" s="354">
        <v>0.98</v>
      </c>
      <c r="CF1366" s="354">
        <v>0.91</v>
      </c>
      <c r="CG1366" s="354">
        <v>0.5</v>
      </c>
      <c r="CH1366" s="353" t="s">
        <v>100</v>
      </c>
      <c r="CI1366" s="355">
        <v>33936.04</v>
      </c>
    </row>
    <row r="1367" spans="1:87" ht="13.5" thickBot="1">
      <c r="A1367" s="353" t="s">
        <v>2951</v>
      </c>
      <c r="B1367" s="353" t="s">
        <v>2952</v>
      </c>
      <c r="C1367" s="353" t="s">
        <v>96</v>
      </c>
      <c r="D1367" s="353" t="s">
        <v>97</v>
      </c>
      <c r="E1367" s="353" t="s">
        <v>707</v>
      </c>
      <c r="F1367" s="353" t="s">
        <v>99</v>
      </c>
      <c r="G1367" s="353">
        <v>9</v>
      </c>
      <c r="H1367" s="353">
        <v>202209</v>
      </c>
      <c r="I1367" s="353">
        <v>20221102</v>
      </c>
      <c r="J1367" s="353">
        <v>20230125</v>
      </c>
      <c r="K1367" s="354">
        <v>37788.5</v>
      </c>
      <c r="L1367" s="354">
        <v>119.12</v>
      </c>
      <c r="M1367" s="354">
        <v>317.23</v>
      </c>
      <c r="N1367" s="354">
        <v>1.3</v>
      </c>
      <c r="O1367" s="354">
        <v>1.87</v>
      </c>
      <c r="P1367" s="354">
        <v>1.51</v>
      </c>
      <c r="Q1367" s="354">
        <v>1.63</v>
      </c>
      <c r="R1367" s="354">
        <v>1</v>
      </c>
      <c r="S1367" s="354">
        <v>6</v>
      </c>
      <c r="T1367" s="354">
        <v>5.33</v>
      </c>
      <c r="U1367" s="354">
        <v>7.31</v>
      </c>
      <c r="V1367" s="354">
        <v>7.3</v>
      </c>
      <c r="W1367" s="354">
        <v>6.87</v>
      </c>
      <c r="X1367" s="354">
        <v>7.97</v>
      </c>
      <c r="Y1367" s="374">
        <f t="shared" si="46"/>
        <v>-5.890410958904102E-2</v>
      </c>
      <c r="Z1367" s="374">
        <f t="shared" si="47"/>
        <v>0.16011644832605532</v>
      </c>
      <c r="AA1367" s="354">
        <v>5.51</v>
      </c>
      <c r="AB1367" s="354">
        <v>7.18</v>
      </c>
      <c r="AC1367" s="354">
        <v>16.3</v>
      </c>
      <c r="AD1367" s="354">
        <v>17.329999999999998</v>
      </c>
      <c r="AE1367" s="354">
        <v>14.94</v>
      </c>
      <c r="AF1367" s="354">
        <v>2.42</v>
      </c>
      <c r="AG1367" s="354">
        <v>51.037617554858933</v>
      </c>
      <c r="AH1367" s="354">
        <v>7.6112852664576804</v>
      </c>
      <c r="AI1367" s="354">
        <v>7.7366771159874608</v>
      </c>
      <c r="AJ1367" s="354">
        <v>5.3291536050156738</v>
      </c>
      <c r="AK1367" s="354">
        <v>15.050388978930307</v>
      </c>
      <c r="AL1367" s="354">
        <v>12.03</v>
      </c>
      <c r="AM1367" s="354">
        <v>3.53</v>
      </c>
      <c r="AN1367" s="354">
        <v>2.3199999999999998</v>
      </c>
      <c r="AO1367" s="354">
        <v>2.480705116393342</v>
      </c>
      <c r="AP1367" s="354">
        <v>11.265930264993026</v>
      </c>
      <c r="AQ1367" s="354">
        <v>16.364813614262562</v>
      </c>
      <c r="AR1367" s="354">
        <v>23.757858823529411</v>
      </c>
      <c r="AS1367" s="354">
        <v>3.4106583072100314</v>
      </c>
      <c r="AT1367" s="354">
        <v>33.770000000000003</v>
      </c>
      <c r="AU1367" s="354">
        <v>2.06</v>
      </c>
      <c r="AV1367" s="354">
        <v>9.1</v>
      </c>
      <c r="AW1367" s="354">
        <v>16281</v>
      </c>
      <c r="AX1367" s="354">
        <v>16012.88</v>
      </c>
      <c r="AY1367" s="374">
        <v>0.22601051593821889</v>
      </c>
      <c r="AZ1367" s="374">
        <v>10.381742738589212</v>
      </c>
      <c r="BA1367" s="374">
        <v>3.5325884543761639</v>
      </c>
      <c r="BB1367" s="374">
        <v>10.383561643835616</v>
      </c>
      <c r="BC1367" s="374">
        <v>3.5325884543761639</v>
      </c>
      <c r="BD1367" s="354">
        <v>22.31</v>
      </c>
      <c r="BE1367" s="374">
        <v>0.17065015479876161</v>
      </c>
      <c r="BF1367" s="374">
        <v>0.12455114394172566</v>
      </c>
      <c r="BG1367" s="354">
        <v>16.78</v>
      </c>
      <c r="BH1367" s="354">
        <v>14.21</v>
      </c>
      <c r="BI1367" s="354">
        <v>11.21</v>
      </c>
      <c r="BJ1367" s="354">
        <v>9.61</v>
      </c>
      <c r="BK1367" s="374">
        <v>-0.31118314424635335</v>
      </c>
      <c r="BL1367" s="374">
        <v>-4.7171549659111849E-2</v>
      </c>
      <c r="BM1367" s="354">
        <v>1.88</v>
      </c>
      <c r="BN1367" s="354">
        <v>1.84</v>
      </c>
      <c r="BO1367" s="374">
        <v>0.28641680395387153</v>
      </c>
      <c r="BP1367" s="374">
        <v>6.5366585936599803E-2</v>
      </c>
      <c r="BQ1367" s="374">
        <v>4.576737895066707E-2</v>
      </c>
      <c r="BR1367" s="354">
        <v>2799</v>
      </c>
      <c r="BS1367" s="354">
        <v>3584</v>
      </c>
      <c r="BT1367" s="354">
        <v>3166</v>
      </c>
      <c r="BU1367" s="354">
        <v>3292</v>
      </c>
      <c r="BV1367" s="354">
        <v>2428</v>
      </c>
      <c r="BW1367" s="354">
        <v>7.39</v>
      </c>
      <c r="BX1367" s="354">
        <v>14.91</v>
      </c>
      <c r="BY1367" s="354">
        <v>14.62</v>
      </c>
      <c r="BZ1367" s="354">
        <v>41.757575757575758</v>
      </c>
      <c r="CA1367" s="354">
        <v>23.87</v>
      </c>
      <c r="CB1367" s="354">
        <v>0.47565200654412471</v>
      </c>
      <c r="CC1367" s="354">
        <v>0.90488145048814517</v>
      </c>
      <c r="CD1367" s="354">
        <v>0.3</v>
      </c>
      <c r="CE1367" s="354">
        <v>1.57</v>
      </c>
      <c r="CF1367" s="354">
        <v>0.99</v>
      </c>
      <c r="CG1367" s="354">
        <v>0.37</v>
      </c>
      <c r="CH1367" s="353" t="s">
        <v>100</v>
      </c>
      <c r="CI1367" s="355">
        <v>10802</v>
      </c>
    </row>
    <row r="1368" spans="1:87" ht="13.5" thickBot="1">
      <c r="A1368" s="353" t="s">
        <v>2953</v>
      </c>
      <c r="B1368" s="353" t="s">
        <v>2954</v>
      </c>
      <c r="C1368" s="353" t="s">
        <v>108</v>
      </c>
      <c r="D1368" s="353" t="s">
        <v>97</v>
      </c>
      <c r="E1368" s="353" t="s">
        <v>173</v>
      </c>
      <c r="F1368" s="353" t="s">
        <v>105</v>
      </c>
      <c r="G1368" s="353">
        <v>12</v>
      </c>
      <c r="H1368" s="353">
        <v>202112</v>
      </c>
      <c r="I1368" s="353">
        <v>20221025</v>
      </c>
      <c r="J1368" s="353">
        <v>20230207</v>
      </c>
      <c r="K1368" s="354">
        <v>4294.66</v>
      </c>
      <c r="L1368" s="354">
        <v>38.17</v>
      </c>
      <c r="M1368" s="354">
        <v>112.51</v>
      </c>
      <c r="N1368" s="354">
        <v>1.31</v>
      </c>
      <c r="O1368" s="354">
        <v>0.03</v>
      </c>
      <c r="P1368" s="354">
        <v>7.0000000000000007E-2</v>
      </c>
      <c r="Q1368" s="354">
        <v>0.09</v>
      </c>
      <c r="R1368" s="354">
        <v>400</v>
      </c>
      <c r="S1368" s="354">
        <v>400</v>
      </c>
      <c r="T1368" s="354">
        <v>221.67</v>
      </c>
      <c r="U1368" s="354">
        <v>-0.7</v>
      </c>
      <c r="V1368" s="354">
        <v>0.31</v>
      </c>
      <c r="W1368" s="354">
        <v>0.32</v>
      </c>
      <c r="X1368" s="354">
        <v>0.49</v>
      </c>
      <c r="Y1368" s="374">
        <f t="shared" si="46"/>
        <v>3.2258064516129004E-2</v>
      </c>
      <c r="Z1368" s="374">
        <f t="shared" si="47"/>
        <v>0.53125</v>
      </c>
      <c r="AA1368" s="354"/>
      <c r="AB1368" s="354"/>
      <c r="AC1368" s="354">
        <v>123.13</v>
      </c>
      <c r="AD1368" s="354">
        <v>117.45</v>
      </c>
      <c r="AE1368" s="354">
        <v>77.31</v>
      </c>
      <c r="AF1368" s="354"/>
      <c r="AG1368" s="354">
        <v>5.7852006039111288</v>
      </c>
      <c r="AH1368" s="354">
        <v>-0.73058952803809285</v>
      </c>
      <c r="AI1368" s="354">
        <v>1.0827965730723532</v>
      </c>
      <c r="AJ1368" s="354">
        <v>0.93358764304921515</v>
      </c>
      <c r="AK1368" s="354">
        <v>34.780309558186538</v>
      </c>
      <c r="AL1368" s="354"/>
      <c r="AM1368" s="354">
        <v>16.53</v>
      </c>
      <c r="AN1368" s="354">
        <v>6.63</v>
      </c>
      <c r="AO1368" s="354">
        <v>6.716363773939201</v>
      </c>
      <c r="AP1368" s="354">
        <v>-77.652057988609386</v>
      </c>
      <c r="AQ1368" s="354">
        <v>35.884405923848028</v>
      </c>
      <c r="AR1368" s="354">
        <v>41.619565179946989</v>
      </c>
      <c r="AS1368" s="354">
        <v>4.8957091935642367</v>
      </c>
      <c r="AT1368" s="354">
        <v>2.31</v>
      </c>
      <c r="AU1368" s="354">
        <v>25.43</v>
      </c>
      <c r="AV1368" s="354">
        <v>22.92</v>
      </c>
      <c r="AW1368" s="354">
        <v>541.13</v>
      </c>
      <c r="AX1368" s="354">
        <v>680.25</v>
      </c>
      <c r="AY1368" s="374">
        <v>0.22922350364930341</v>
      </c>
      <c r="AZ1368" s="374">
        <v>-9.2345135849851406E-2</v>
      </c>
      <c r="BA1368" s="374">
        <v>-0.1464331787116076</v>
      </c>
      <c r="BB1368" s="374">
        <v>-0.10026190476190486</v>
      </c>
      <c r="BC1368" s="374">
        <v>-0.1464331787116076</v>
      </c>
      <c r="BD1368" s="354">
        <v>-32.47</v>
      </c>
      <c r="BE1368" s="374">
        <v>-8.0349375537679499E-2</v>
      </c>
      <c r="BF1368" s="374">
        <v>-6.4328814793896863E-2</v>
      </c>
      <c r="BG1368" s="354">
        <v>-12.74</v>
      </c>
      <c r="BH1368" s="354">
        <v>-36.979999999999997</v>
      </c>
      <c r="BI1368" s="354">
        <v>-5.97</v>
      </c>
      <c r="BJ1368" s="354">
        <v>-10.91</v>
      </c>
      <c r="BK1368" s="374">
        <v>-0.13779959572624892</v>
      </c>
      <c r="BL1368" s="374">
        <v>-2.5791487666350619E-2</v>
      </c>
      <c r="BM1368" s="354">
        <v>0</v>
      </c>
      <c r="BN1368" s="354">
        <v>0</v>
      </c>
      <c r="BO1368" s="374">
        <v>0</v>
      </c>
      <c r="BP1368" s="374">
        <v>-1.9399615720607884E-2</v>
      </c>
      <c r="BQ1368" s="374">
        <v>2.4789900240287183E-2</v>
      </c>
      <c r="BR1368" s="354">
        <v>-50.63</v>
      </c>
      <c r="BS1368" s="354">
        <v>-34.46</v>
      </c>
      <c r="BT1368" s="354">
        <v>-24.91</v>
      </c>
      <c r="BU1368" s="354">
        <v>364.73</v>
      </c>
      <c r="BV1368" s="354">
        <v>-46.68</v>
      </c>
      <c r="BW1368" s="354">
        <v>-9.23</v>
      </c>
      <c r="BX1368" s="354">
        <v>-12.63</v>
      </c>
      <c r="BY1368" s="354">
        <v>-11.78</v>
      </c>
      <c r="BZ1368" s="354">
        <v>-8.3701608848667668</v>
      </c>
      <c r="CA1368" s="354">
        <v>58.26</v>
      </c>
      <c r="CB1368" s="354">
        <v>0.8074773085423308</v>
      </c>
      <c r="CC1368" s="354">
        <v>-2.3892092624663013</v>
      </c>
      <c r="CD1368" s="354">
        <v>1.4</v>
      </c>
      <c r="CE1368" s="354">
        <v>1.51</v>
      </c>
      <c r="CF1368" s="354">
        <v>1.55</v>
      </c>
      <c r="CG1368" s="354">
        <v>1.27</v>
      </c>
      <c r="CH1368" s="353" t="s">
        <v>100</v>
      </c>
      <c r="CI1368" s="353">
        <v>215.31</v>
      </c>
    </row>
    <row r="1369" spans="1:87" ht="13.5" thickBot="1">
      <c r="A1369" s="353" t="s">
        <v>2955</v>
      </c>
      <c r="B1369" s="353" t="s">
        <v>2956</v>
      </c>
      <c r="C1369" s="353" t="s">
        <v>108</v>
      </c>
      <c r="D1369" s="353" t="s">
        <v>97</v>
      </c>
      <c r="E1369" s="353" t="s">
        <v>98</v>
      </c>
      <c r="F1369" s="353" t="s">
        <v>99</v>
      </c>
      <c r="G1369" s="353">
        <v>12</v>
      </c>
      <c r="H1369" s="353">
        <v>202112</v>
      </c>
      <c r="I1369" s="353">
        <v>20221025</v>
      </c>
      <c r="J1369" s="353">
        <v>20230125</v>
      </c>
      <c r="K1369" s="354">
        <v>13787.53</v>
      </c>
      <c r="L1369" s="354">
        <v>88.52</v>
      </c>
      <c r="M1369" s="354">
        <v>155.76</v>
      </c>
      <c r="N1369" s="354">
        <v>1.53</v>
      </c>
      <c r="O1369" s="354">
        <v>1.04</v>
      </c>
      <c r="P1369" s="354">
        <v>0.74</v>
      </c>
      <c r="Q1369" s="354">
        <v>0.62</v>
      </c>
      <c r="R1369" s="354">
        <v>11</v>
      </c>
      <c r="S1369" s="354">
        <v>6</v>
      </c>
      <c r="T1369" s="354">
        <v>8.89</v>
      </c>
      <c r="U1369" s="354">
        <v>4.71</v>
      </c>
      <c r="V1369" s="354">
        <v>5.89</v>
      </c>
      <c r="W1369" s="354">
        <v>4.07</v>
      </c>
      <c r="X1369" s="354">
        <v>3.84</v>
      </c>
      <c r="Y1369" s="374">
        <f t="shared" si="46"/>
        <v>-0.30899830220713065</v>
      </c>
      <c r="Z1369" s="374">
        <f t="shared" si="47"/>
        <v>-5.651105651105659E-2</v>
      </c>
      <c r="AA1369" s="354">
        <v>27.41</v>
      </c>
      <c r="AB1369" s="354">
        <v>4.32</v>
      </c>
      <c r="AC1369" s="354">
        <v>18.79</v>
      </c>
      <c r="AD1369" s="354">
        <v>21.73</v>
      </c>
      <c r="AE1369" s="354">
        <v>23.07</v>
      </c>
      <c r="AF1369" s="354">
        <v>5.03</v>
      </c>
      <c r="AG1369" s="354">
        <v>21.157395564196364</v>
      </c>
      <c r="AH1369" s="354">
        <v>4.9067560307999285</v>
      </c>
      <c r="AI1369" s="354">
        <v>4.6417589726535518</v>
      </c>
      <c r="AJ1369" s="354">
        <v>3.6314113222992503</v>
      </c>
      <c r="AK1369" s="354">
        <v>19.178074631718761</v>
      </c>
      <c r="AL1369" s="354">
        <v>12.27</v>
      </c>
      <c r="AM1369" s="354">
        <v>6.16</v>
      </c>
      <c r="AN1369" s="354">
        <v>4.17</v>
      </c>
      <c r="AO1369" s="354">
        <v>4.0330988028431909</v>
      </c>
      <c r="AP1369" s="354">
        <v>13.101375365031236</v>
      </c>
      <c r="AQ1369" s="354">
        <v>18.383088657543912</v>
      </c>
      <c r="AR1369" s="354">
        <v>23.497714565480027</v>
      </c>
      <c r="AS1369" s="354">
        <v>4.9631372950295463</v>
      </c>
      <c r="AT1369" s="354">
        <v>14.38</v>
      </c>
      <c r="AU1369" s="354">
        <v>15.79</v>
      </c>
      <c r="AV1369" s="354">
        <v>18.63</v>
      </c>
      <c r="AW1369" s="354">
        <v>3702.88</v>
      </c>
      <c r="AX1369" s="354">
        <v>3133.89</v>
      </c>
      <c r="AY1369" s="374">
        <v>0.18626230149971057</v>
      </c>
      <c r="AZ1369" s="374">
        <v>0.29387602069509927</v>
      </c>
      <c r="BA1369" s="374">
        <v>0.29331209264902136</v>
      </c>
      <c r="BB1369" s="374">
        <v>0.31144067796610186</v>
      </c>
      <c r="BC1369" s="374">
        <v>0.29331209264902136</v>
      </c>
      <c r="BD1369" s="354">
        <v>33.39</v>
      </c>
      <c r="BE1369" s="374">
        <v>0.35210058194055305</v>
      </c>
      <c r="BF1369" s="374">
        <v>0.23503779953350248</v>
      </c>
      <c r="BG1369" s="354">
        <v>32.450000000000003</v>
      </c>
      <c r="BH1369" s="354">
        <v>29.49</v>
      </c>
      <c r="BI1369" s="354">
        <v>22.51</v>
      </c>
      <c r="BJ1369" s="354">
        <v>20.63</v>
      </c>
      <c r="BK1369" s="374">
        <v>-0.21766482411229479</v>
      </c>
      <c r="BL1369" s="374">
        <v>-4.7753876288254685E-2</v>
      </c>
      <c r="BM1369" s="354">
        <v>0.5</v>
      </c>
      <c r="BN1369" s="354">
        <v>0.6</v>
      </c>
      <c r="BO1369" s="374">
        <v>8.9672279860278398E-2</v>
      </c>
      <c r="BP1369" s="374">
        <v>5.5119703783418655E-2</v>
      </c>
      <c r="BQ1369" s="374">
        <v>4.0793207394959001E-2</v>
      </c>
      <c r="BR1369" s="354">
        <v>1178.78</v>
      </c>
      <c r="BS1369" s="354">
        <v>1304.26</v>
      </c>
      <c r="BT1369" s="354">
        <v>1175.8900000000001</v>
      </c>
      <c r="BU1369" s="354">
        <v>89.24</v>
      </c>
      <c r="BV1369" s="354">
        <v>1014.59</v>
      </c>
      <c r="BW1369" s="354">
        <v>29.39</v>
      </c>
      <c r="BX1369" s="354">
        <v>23.38</v>
      </c>
      <c r="BY1369" s="354">
        <v>24.2</v>
      </c>
      <c r="BZ1369" s="354">
        <v>178.29535783365571</v>
      </c>
      <c r="CA1369" s="354">
        <v>2.1800000000000002</v>
      </c>
      <c r="CB1369" s="354">
        <v>0.32102746282575473</v>
      </c>
      <c r="CC1369" s="354">
        <v>-0.56657560933458762</v>
      </c>
      <c r="CD1369" s="354">
        <v>0.02</v>
      </c>
      <c r="CE1369" s="354">
        <v>3.03</v>
      </c>
      <c r="CF1369" s="354">
        <v>2.9</v>
      </c>
      <c r="CG1369" s="354">
        <v>2.21</v>
      </c>
      <c r="CH1369" s="353" t="s">
        <v>100</v>
      </c>
      <c r="CI1369" s="355">
        <v>2562.44</v>
      </c>
    </row>
    <row r="1370" spans="1:87" ht="13.5" thickBot="1">
      <c r="A1370" s="353" t="s">
        <v>2957</v>
      </c>
      <c r="B1370" s="353" t="s">
        <v>2958</v>
      </c>
      <c r="C1370" s="353" t="s">
        <v>96</v>
      </c>
      <c r="D1370" s="353" t="s">
        <v>129</v>
      </c>
      <c r="E1370" s="353" t="s">
        <v>2581</v>
      </c>
      <c r="F1370" s="353" t="s">
        <v>105</v>
      </c>
      <c r="G1370" s="353">
        <v>12</v>
      </c>
      <c r="H1370" s="353">
        <v>202112</v>
      </c>
      <c r="I1370" s="353">
        <v>20221103</v>
      </c>
      <c r="J1370" s="353">
        <v>20230208</v>
      </c>
      <c r="K1370" s="354">
        <v>9950.66</v>
      </c>
      <c r="L1370" s="354">
        <v>8.9600000000000009</v>
      </c>
      <c r="M1370" s="354">
        <v>1110.56</v>
      </c>
      <c r="N1370" s="354">
        <v>1.25</v>
      </c>
      <c r="O1370" s="354">
        <v>0.61</v>
      </c>
      <c r="P1370" s="354">
        <v>0.67</v>
      </c>
      <c r="Q1370" s="354">
        <v>0.55000000000000004</v>
      </c>
      <c r="R1370" s="354">
        <v>-3</v>
      </c>
      <c r="S1370" s="354">
        <v>19</v>
      </c>
      <c r="T1370" s="354">
        <v>5.0199999999999996</v>
      </c>
      <c r="U1370" s="354">
        <v>2.4700000000000002</v>
      </c>
      <c r="V1370" s="354">
        <v>2.56</v>
      </c>
      <c r="W1370" s="354">
        <v>2.5099999999999998</v>
      </c>
      <c r="X1370" s="354">
        <v>2.4900000000000002</v>
      </c>
      <c r="Y1370" s="374">
        <f t="shared" si="46"/>
        <v>-1.9531250000000111E-2</v>
      </c>
      <c r="Z1370" s="374">
        <f t="shared" si="47"/>
        <v>-7.9681274900397225E-3</v>
      </c>
      <c r="AA1370" s="354">
        <v>-7.71</v>
      </c>
      <c r="AB1370" s="354"/>
      <c r="AC1370" s="354">
        <v>3.46</v>
      </c>
      <c r="AD1370" s="354">
        <v>3.57</v>
      </c>
      <c r="AE1370" s="354">
        <v>3.59</v>
      </c>
      <c r="AF1370" s="354"/>
      <c r="AG1370" s="354">
        <v>13.64054054054054</v>
      </c>
      <c r="AH1370" s="354">
        <v>-1.1621621621621621</v>
      </c>
      <c r="AI1370" s="354">
        <v>0.96666666666666679</v>
      </c>
      <c r="AJ1370" s="354">
        <v>0.46306306306306305</v>
      </c>
      <c r="AK1370" s="354">
        <v>8.9896551724137925</v>
      </c>
      <c r="AL1370" s="354">
        <v>2.4300000000000002</v>
      </c>
      <c r="AM1370" s="354">
        <v>1.05</v>
      </c>
      <c r="AN1370" s="354">
        <v>0.66</v>
      </c>
      <c r="AO1370" s="354">
        <v>1.9180305131761439</v>
      </c>
      <c r="AP1370" s="354">
        <v>-127.37236842105264</v>
      </c>
      <c r="AQ1370" s="354">
        <v>27.065144454799626</v>
      </c>
      <c r="AR1370" s="354">
        <v>56.49980544747082</v>
      </c>
      <c r="AS1370" s="354">
        <v>2.0045045045045047</v>
      </c>
      <c r="AT1370" s="354">
        <v>8.57</v>
      </c>
      <c r="AU1370" s="354">
        <v>-6.98</v>
      </c>
      <c r="AV1370" s="354">
        <v>-4.6900000000000004</v>
      </c>
      <c r="AW1370" s="354">
        <v>15878</v>
      </c>
      <c r="AX1370" s="354">
        <v>14953.02</v>
      </c>
      <c r="AY1370" s="374">
        <v>-4.6764317445071438E-2</v>
      </c>
      <c r="AZ1370" s="374">
        <v>1.1045112781954889</v>
      </c>
      <c r="BA1370" s="374">
        <v>1.4804031354983205</v>
      </c>
      <c r="BB1370" s="374">
        <v>1.1043956043956045</v>
      </c>
      <c r="BC1370" s="374">
        <v>1.4804031354983205</v>
      </c>
      <c r="BD1370" s="354">
        <v>26.97</v>
      </c>
      <c r="BE1370" s="374">
        <v>-3.5607310960327647E-2</v>
      </c>
      <c r="BF1370" s="374">
        <v>-3.407380015320003E-2</v>
      </c>
      <c r="BG1370" s="354">
        <v>9.02</v>
      </c>
      <c r="BH1370" s="354">
        <v>7.17</v>
      </c>
      <c r="BI1370" s="354">
        <v>5.96</v>
      </c>
      <c r="BJ1370" s="354">
        <v>4.96</v>
      </c>
      <c r="BK1370" s="374">
        <v>-0.52096924510717613</v>
      </c>
      <c r="BL1370" s="374">
        <v>-3.6919622217819165E-2</v>
      </c>
      <c r="BM1370" s="354">
        <v>0</v>
      </c>
      <c r="BN1370" s="354">
        <v>0.54</v>
      </c>
      <c r="BO1370" s="374">
        <v>0</v>
      </c>
      <c r="BP1370" s="374">
        <v>-0.13373557677355144</v>
      </c>
      <c r="BQ1370" s="374">
        <v>5.3286888729926707E-2</v>
      </c>
      <c r="BR1370" s="354">
        <v>658</v>
      </c>
      <c r="BS1370" s="354">
        <v>1988</v>
      </c>
      <c r="BT1370" s="354">
        <v>4067</v>
      </c>
      <c r="BU1370" s="354">
        <v>21617</v>
      </c>
      <c r="BV1370" s="354">
        <v>417</v>
      </c>
      <c r="BW1370" s="354">
        <v>110.45</v>
      </c>
      <c r="BX1370" s="354">
        <v>-8.52</v>
      </c>
      <c r="BY1370" s="354">
        <v>18.190000000000001</v>
      </c>
      <c r="BZ1370" s="354">
        <v>-2.099099099099099</v>
      </c>
      <c r="CA1370" s="354">
        <v>66.02</v>
      </c>
      <c r="CB1370" s="354">
        <v>0.78489107836933925</v>
      </c>
      <c r="CC1370" s="354">
        <v>-85.065789473684205</v>
      </c>
      <c r="CD1370" s="354">
        <v>1.94</v>
      </c>
      <c r="CE1370" s="354">
        <v>0.99</v>
      </c>
      <c r="CF1370" s="354">
        <v>0.79</v>
      </c>
      <c r="CG1370" s="354">
        <v>0.38</v>
      </c>
      <c r="CH1370" s="353" t="s">
        <v>100</v>
      </c>
      <c r="CI1370" s="355">
        <v>11244</v>
      </c>
    </row>
    <row r="1371" spans="1:87" ht="13.5" thickBot="1">
      <c r="A1371" s="353" t="s">
        <v>2959</v>
      </c>
      <c r="B1371" s="353" t="s">
        <v>2960</v>
      </c>
      <c r="C1371" s="353" t="s">
        <v>96</v>
      </c>
      <c r="D1371" s="353" t="s">
        <v>123</v>
      </c>
      <c r="E1371" s="353" t="s">
        <v>518</v>
      </c>
      <c r="F1371" s="353" t="s">
        <v>99</v>
      </c>
      <c r="G1371" s="353">
        <v>12</v>
      </c>
      <c r="H1371" s="353">
        <v>202112</v>
      </c>
      <c r="I1371" s="353">
        <v>20221018</v>
      </c>
      <c r="J1371" s="353">
        <v>20230119</v>
      </c>
      <c r="K1371" s="354">
        <v>55047.54</v>
      </c>
      <c r="L1371" s="354">
        <v>41.49</v>
      </c>
      <c r="M1371" s="354">
        <v>1326.77</v>
      </c>
      <c r="N1371" s="354">
        <v>1.07</v>
      </c>
      <c r="O1371" s="354">
        <v>1.26</v>
      </c>
      <c r="P1371" s="354">
        <v>1.3</v>
      </c>
      <c r="Q1371" s="354">
        <v>1.24</v>
      </c>
      <c r="R1371" s="354">
        <v>-2</v>
      </c>
      <c r="S1371" s="354">
        <v>3</v>
      </c>
      <c r="T1371" s="354">
        <v>5.08</v>
      </c>
      <c r="U1371" s="354">
        <v>5.05</v>
      </c>
      <c r="V1371" s="354">
        <v>5.41</v>
      </c>
      <c r="W1371" s="354">
        <v>4.91</v>
      </c>
      <c r="X1371" s="354">
        <v>5.1100000000000003</v>
      </c>
      <c r="Y1371" s="374">
        <f t="shared" si="46"/>
        <v>-9.2421441774491631E-2</v>
      </c>
      <c r="Z1371" s="374">
        <f t="shared" si="47"/>
        <v>4.0733197556008127E-2</v>
      </c>
      <c r="AA1371" s="354">
        <v>9.7799999999999994</v>
      </c>
      <c r="AB1371" s="354">
        <v>8</v>
      </c>
      <c r="AC1371" s="354">
        <v>8.2200000000000006</v>
      </c>
      <c r="AD1371" s="354">
        <v>8.4499999999999993</v>
      </c>
      <c r="AE1371" s="354">
        <v>8.1199999999999992</v>
      </c>
      <c r="AF1371" s="354">
        <v>1.06</v>
      </c>
      <c r="AG1371" s="354">
        <v>14.244586853458513</v>
      </c>
      <c r="AH1371" s="354">
        <v>4.5283252132051901</v>
      </c>
      <c r="AI1371" s="354">
        <v>9.3129564980750636</v>
      </c>
      <c r="AJ1371" s="354">
        <v>9.2164648005071843</v>
      </c>
      <c r="AK1371" s="354">
        <v>4.4346819410717178</v>
      </c>
      <c r="AL1371" s="354">
        <v>6.26</v>
      </c>
      <c r="AM1371" s="354">
        <v>1.02</v>
      </c>
      <c r="AN1371" s="354">
        <v>2.33</v>
      </c>
      <c r="AO1371" s="354">
        <v>4.7322216712531748</v>
      </c>
      <c r="AP1371" s="354">
        <v>8.9286131502745878</v>
      </c>
      <c r="AQ1371" s="354">
        <v>7.2381464060223406</v>
      </c>
      <c r="AR1371" s="354">
        <v>7.3139261164730902</v>
      </c>
      <c r="AS1371" s="354">
        <v>16.754124831610682</v>
      </c>
      <c r="AT1371" s="354">
        <v>40.799999999999997</v>
      </c>
      <c r="AU1371" s="354">
        <v>19.53</v>
      </c>
      <c r="AV1371" s="354">
        <v>-5.58</v>
      </c>
      <c r="AW1371" s="354">
        <v>23064</v>
      </c>
      <c r="AX1371" s="354">
        <v>22953.81</v>
      </c>
      <c r="AY1371" s="374">
        <v>-1.9643250385377672E-2</v>
      </c>
      <c r="AZ1371" s="374">
        <v>0.43685854529228024</v>
      </c>
      <c r="BA1371" s="374">
        <v>0</v>
      </c>
      <c r="BB1371" s="374">
        <v>0.53697749196141498</v>
      </c>
      <c r="BC1371" s="374">
        <v>0</v>
      </c>
      <c r="BD1371" s="354">
        <v>12.13</v>
      </c>
      <c r="BE1371" s="374">
        <v>3.6346176286606815E-4</v>
      </c>
      <c r="BF1371" s="374">
        <v>1.1027845907562161E-2</v>
      </c>
      <c r="BG1371" s="354">
        <v>7.21</v>
      </c>
      <c r="BH1371" s="354">
        <v>5.87</v>
      </c>
      <c r="BI1371" s="354">
        <v>1.29</v>
      </c>
      <c r="BJ1371" s="354">
        <v>1.3</v>
      </c>
      <c r="BK1371" s="374">
        <v>-1.0361016674761213E-2</v>
      </c>
      <c r="BL1371" s="374">
        <v>-6.7739204064352241E-3</v>
      </c>
      <c r="BM1371" s="354">
        <v>5.01</v>
      </c>
      <c r="BN1371" s="354">
        <v>3.51</v>
      </c>
      <c r="BO1371" s="374">
        <v>0.4416643915431997</v>
      </c>
      <c r="BP1371" s="374">
        <v>0.10964467828583996</v>
      </c>
      <c r="BQ1371" s="374">
        <v>0.22315895400743788</v>
      </c>
      <c r="BR1371" s="354">
        <v>8613</v>
      </c>
      <c r="BS1371" s="354">
        <v>9997</v>
      </c>
      <c r="BT1371" s="354">
        <v>8841</v>
      </c>
      <c r="BU1371" s="354">
        <v>35913</v>
      </c>
      <c r="BV1371" s="354">
        <v>6440</v>
      </c>
      <c r="BW1371" s="354">
        <v>43.69</v>
      </c>
      <c r="BX1371" s="354">
        <v>26.16</v>
      </c>
      <c r="BY1371" s="354">
        <v>29.7</v>
      </c>
      <c r="BZ1371" s="354">
        <v>0.15422077922077923</v>
      </c>
      <c r="CA1371" s="354">
        <v>33.89</v>
      </c>
      <c r="CB1371" s="354">
        <v>0.88911964524704712</v>
      </c>
      <c r="CC1371" s="354">
        <v>3.4582126809785323</v>
      </c>
      <c r="CD1371" s="354">
        <v>0.57999999999999996</v>
      </c>
      <c r="CE1371" s="354">
        <v>0.78</v>
      </c>
      <c r="CF1371" s="354">
        <v>0.74</v>
      </c>
      <c r="CG1371" s="354">
        <v>7.0000000000000007E-2</v>
      </c>
      <c r="CH1371" s="355">
        <v>6673</v>
      </c>
      <c r="CI1371" s="355">
        <v>62598</v>
      </c>
    </row>
    <row r="1372" spans="1:87" ht="13.5" thickBot="1">
      <c r="A1372" s="353"/>
      <c r="B1372" s="353" t="s">
        <v>2961</v>
      </c>
      <c r="C1372" s="353" t="s">
        <v>96</v>
      </c>
      <c r="D1372" s="353" t="s">
        <v>123</v>
      </c>
      <c r="E1372" s="353" t="s">
        <v>182</v>
      </c>
      <c r="F1372" s="353" t="s">
        <v>105</v>
      </c>
      <c r="G1372" s="353">
        <v>12</v>
      </c>
      <c r="H1372" s="353">
        <v>202112</v>
      </c>
      <c r="I1372" s="353"/>
      <c r="J1372" s="353"/>
      <c r="K1372" s="354">
        <v>4109.66</v>
      </c>
      <c r="L1372" s="354">
        <v>46.15</v>
      </c>
      <c r="M1372" s="354">
        <v>89.05</v>
      </c>
      <c r="N1372" s="354">
        <v>0.13</v>
      </c>
      <c r="O1372" s="354"/>
      <c r="P1372" s="354"/>
      <c r="Q1372" s="354"/>
      <c r="R1372" s="354"/>
      <c r="S1372" s="354"/>
      <c r="T1372" s="354"/>
      <c r="U1372" s="354"/>
      <c r="V1372" s="354"/>
      <c r="W1372" s="354"/>
      <c r="X1372" s="354"/>
      <c r="Y1372" s="374" t="e">
        <f t="shared" si="46"/>
        <v>#DIV/0!</v>
      </c>
      <c r="Z1372" s="374" t="e">
        <f t="shared" si="47"/>
        <v>#DIV/0!</v>
      </c>
      <c r="AA1372" s="354"/>
      <c r="AB1372" s="354"/>
      <c r="AC1372" s="354"/>
      <c r="AD1372" s="354"/>
      <c r="AE1372" s="354"/>
      <c r="AF1372" s="354"/>
      <c r="AG1372" s="354">
        <v>0</v>
      </c>
      <c r="AH1372" s="354">
        <v>0</v>
      </c>
      <c r="AI1372" s="354">
        <v>0</v>
      </c>
      <c r="AJ1372" s="354">
        <v>0</v>
      </c>
      <c r="AK1372" s="354">
        <v>0</v>
      </c>
      <c r="AL1372" s="354"/>
      <c r="AM1372" s="354"/>
      <c r="AN1372" s="354"/>
      <c r="AO1372" s="354">
        <v>0</v>
      </c>
      <c r="AP1372" s="354">
        <v>0</v>
      </c>
      <c r="AQ1372" s="354">
        <v>0</v>
      </c>
      <c r="AR1372" s="354">
        <v>0</v>
      </c>
      <c r="AS1372" s="354">
        <v>0</v>
      </c>
      <c r="AT1372" s="354"/>
      <c r="AU1372" s="354"/>
      <c r="AV1372" s="354"/>
      <c r="AW1372" s="354"/>
      <c r="AX1372" s="354"/>
      <c r="AY1372" s="374" t="s">
        <v>160</v>
      </c>
      <c r="AZ1372" s="374" t="s">
        <v>160</v>
      </c>
      <c r="BA1372" s="374" t="s">
        <v>160</v>
      </c>
      <c r="BB1372" s="374" t="s">
        <v>160</v>
      </c>
      <c r="BC1372" s="374" t="s">
        <v>160</v>
      </c>
      <c r="BD1372" s="354"/>
      <c r="BE1372" s="374">
        <v>0</v>
      </c>
      <c r="BF1372" s="374">
        <v>0</v>
      </c>
      <c r="BG1372" s="354"/>
      <c r="BH1372" s="354"/>
      <c r="BI1372" s="354"/>
      <c r="BJ1372" s="354"/>
      <c r="BK1372" s="374">
        <v>0</v>
      </c>
      <c r="BL1372" s="374">
        <v>0</v>
      </c>
      <c r="BM1372" s="354">
        <v>1.82</v>
      </c>
      <c r="BN1372" s="354">
        <v>2.04</v>
      </c>
      <c r="BO1372" s="374">
        <v>0</v>
      </c>
      <c r="BP1372" s="374">
        <v>0</v>
      </c>
      <c r="BQ1372" s="374">
        <v>0</v>
      </c>
      <c r="BR1372" s="354"/>
      <c r="BS1372" s="354"/>
      <c r="BT1372" s="354"/>
      <c r="BU1372" s="354"/>
      <c r="BV1372" s="354"/>
      <c r="BW1372" s="354"/>
      <c r="BX1372" s="354"/>
      <c r="BY1372" s="354"/>
      <c r="BZ1372" s="354">
        <v>0</v>
      </c>
      <c r="CA1372" s="354"/>
      <c r="CB1372" s="354">
        <v>0</v>
      </c>
      <c r="CC1372" s="354">
        <v>0</v>
      </c>
      <c r="CD1372" s="354"/>
      <c r="CE1372" s="354"/>
      <c r="CF1372" s="354"/>
      <c r="CG1372" s="354"/>
      <c r="CH1372" s="353"/>
      <c r="CI1372" s="353"/>
    </row>
    <row r="1373" spans="1:87" ht="13.5" thickBot="1">
      <c r="A1373" s="353" t="s">
        <v>2962</v>
      </c>
      <c r="B1373" s="353" t="s">
        <v>2963</v>
      </c>
      <c r="C1373" s="353" t="s">
        <v>96</v>
      </c>
      <c r="D1373" s="353" t="s">
        <v>109</v>
      </c>
      <c r="E1373" s="353" t="s">
        <v>433</v>
      </c>
      <c r="F1373" s="353" t="s">
        <v>105</v>
      </c>
      <c r="G1373" s="353">
        <v>12</v>
      </c>
      <c r="H1373" s="353">
        <v>202112</v>
      </c>
      <c r="I1373" s="353">
        <v>20221027</v>
      </c>
      <c r="J1373" s="353">
        <v>20230206</v>
      </c>
      <c r="K1373" s="354">
        <v>9149.49</v>
      </c>
      <c r="L1373" s="354">
        <v>105.78</v>
      </c>
      <c r="M1373" s="354">
        <v>86.5</v>
      </c>
      <c r="N1373" s="354">
        <v>1.6</v>
      </c>
      <c r="O1373" s="354">
        <v>1.96</v>
      </c>
      <c r="P1373" s="354">
        <v>1.76</v>
      </c>
      <c r="Q1373" s="354">
        <v>1.69</v>
      </c>
      <c r="R1373" s="354">
        <v>3</v>
      </c>
      <c r="S1373" s="354">
        <v>51</v>
      </c>
      <c r="T1373" s="354">
        <v>27.82</v>
      </c>
      <c r="U1373" s="354">
        <v>7.87</v>
      </c>
      <c r="V1373" s="354">
        <v>4.87</v>
      </c>
      <c r="W1373" s="354">
        <v>8.0500000000000007</v>
      </c>
      <c r="X1373" s="354">
        <v>7.7</v>
      </c>
      <c r="Y1373" s="374">
        <f t="shared" si="46"/>
        <v>0.65297741273100618</v>
      </c>
      <c r="Z1373" s="374">
        <f t="shared" si="47"/>
        <v>-4.3478260869565299E-2</v>
      </c>
      <c r="AA1373" s="354"/>
      <c r="AB1373" s="354">
        <v>18.940000000000001</v>
      </c>
      <c r="AC1373" s="354">
        <v>13.44</v>
      </c>
      <c r="AD1373" s="354">
        <v>13.15</v>
      </c>
      <c r="AE1373" s="354">
        <v>13.74</v>
      </c>
      <c r="AF1373" s="354">
        <v>0.69</v>
      </c>
      <c r="AG1373" s="354">
        <v>101.97304977786683</v>
      </c>
      <c r="AH1373" s="354">
        <v>10.011452359589583</v>
      </c>
      <c r="AI1373" s="354">
        <v>10.355521864440512</v>
      </c>
      <c r="AJ1373" s="354">
        <v>6.4152822353772727</v>
      </c>
      <c r="AK1373" s="354">
        <v>10.190698390814664</v>
      </c>
      <c r="AL1373" s="354">
        <v>10.94</v>
      </c>
      <c r="AM1373" s="354">
        <v>3.96</v>
      </c>
      <c r="AN1373" s="354">
        <v>1.02</v>
      </c>
      <c r="AO1373" s="354">
        <v>1.2085286246051472</v>
      </c>
      <c r="AP1373" s="354">
        <v>6.6562162274606695</v>
      </c>
      <c r="AQ1373" s="354">
        <v>11.900641146634852</v>
      </c>
      <c r="AR1373" s="354">
        <v>19.209965372254626</v>
      </c>
      <c r="AS1373" s="354">
        <v>1.5090727986511061</v>
      </c>
      <c r="AT1373" s="354">
        <v>26.7</v>
      </c>
      <c r="AU1373" s="354"/>
      <c r="AV1373" s="354">
        <v>90.96</v>
      </c>
      <c r="AW1373" s="354">
        <v>7220.43</v>
      </c>
      <c r="AX1373" s="354">
        <v>8975.41</v>
      </c>
      <c r="AY1373" s="374">
        <v>0.90959352405918437</v>
      </c>
      <c r="AZ1373" s="374">
        <v>1.4099428675070282</v>
      </c>
      <c r="BA1373" s="374">
        <v>1.1345545854568413</v>
      </c>
      <c r="BB1373" s="374">
        <v>1.3106796116504855</v>
      </c>
      <c r="BC1373" s="374">
        <v>1.1345545854568413</v>
      </c>
      <c r="BD1373" s="354">
        <v>31.66</v>
      </c>
      <c r="BE1373" s="374">
        <v>0.27460725668582908</v>
      </c>
      <c r="BF1373" s="374">
        <v>0.1704787964495052</v>
      </c>
      <c r="BG1373" s="354">
        <v>19.34</v>
      </c>
      <c r="BH1373" s="354"/>
      <c r="BI1373" s="354">
        <v>12.52</v>
      </c>
      <c r="BJ1373" s="354"/>
      <c r="BK1373" s="374">
        <v>-0.38049648107001738</v>
      </c>
      <c r="BL1373" s="374">
        <v>-3.8640009665754517E-2</v>
      </c>
      <c r="BM1373" s="354">
        <v>1.02</v>
      </c>
      <c r="BN1373" s="354">
        <v>1.38</v>
      </c>
      <c r="BO1373" s="374">
        <v>0.10787645600345984</v>
      </c>
      <c r="BP1373" s="374">
        <v>9.4868306259732624E-2</v>
      </c>
      <c r="BQ1373" s="374">
        <v>6.079107585878208E-2</v>
      </c>
      <c r="BR1373" s="354">
        <v>894.31</v>
      </c>
      <c r="BS1373" s="354">
        <v>1287.3399999999999</v>
      </c>
      <c r="BT1373" s="354">
        <v>891.38</v>
      </c>
      <c r="BU1373" s="354">
        <v>1244.51</v>
      </c>
      <c r="BV1373" s="354">
        <v>664.36</v>
      </c>
      <c r="BW1373" s="354">
        <v>140.99</v>
      </c>
      <c r="BX1373" s="354">
        <v>9.0500000000000007</v>
      </c>
      <c r="BY1373" s="354">
        <v>8.1</v>
      </c>
      <c r="BZ1373" s="354">
        <v>18.36825694738754</v>
      </c>
      <c r="CA1373" s="354">
        <v>35.380000000000003</v>
      </c>
      <c r="CB1373" s="354">
        <v>0.57683791327756606</v>
      </c>
      <c r="CC1373" s="354">
        <v>0.95639794352908336</v>
      </c>
      <c r="CD1373" s="354">
        <v>0.55000000000000004</v>
      </c>
      <c r="CE1373" s="354">
        <v>1.27</v>
      </c>
      <c r="CF1373" s="354">
        <v>0.81</v>
      </c>
      <c r="CG1373" s="354">
        <v>0.05</v>
      </c>
      <c r="CH1373" s="353" t="s">
        <v>100</v>
      </c>
      <c r="CI1373" s="355">
        <v>2220.31</v>
      </c>
    </row>
    <row r="1374" spans="1:87" ht="13.5" thickBot="1">
      <c r="A1374" s="353" t="s">
        <v>2964</v>
      </c>
      <c r="B1374" s="353" t="s">
        <v>2965</v>
      </c>
      <c r="C1374" s="353" t="s">
        <v>108</v>
      </c>
      <c r="D1374" s="353" t="s">
        <v>123</v>
      </c>
      <c r="E1374" s="353" t="s">
        <v>802</v>
      </c>
      <c r="F1374" s="353" t="s">
        <v>105</v>
      </c>
      <c r="G1374" s="353">
        <v>9</v>
      </c>
      <c r="H1374" s="353">
        <v>202209</v>
      </c>
      <c r="I1374" s="353">
        <v>20221027</v>
      </c>
      <c r="J1374" s="353">
        <v>20230126</v>
      </c>
      <c r="K1374" s="354">
        <v>3838.78</v>
      </c>
      <c r="L1374" s="354">
        <v>13.69</v>
      </c>
      <c r="M1374" s="354">
        <v>280.41000000000003</v>
      </c>
      <c r="N1374" s="354">
        <v>0.52</v>
      </c>
      <c r="O1374" s="354">
        <v>0.08</v>
      </c>
      <c r="P1374" s="354">
        <v>0.08</v>
      </c>
      <c r="Q1374" s="354">
        <v>0.08</v>
      </c>
      <c r="R1374" s="354">
        <v>13</v>
      </c>
      <c r="S1374" s="354">
        <v>20</v>
      </c>
      <c r="T1374" s="354"/>
      <c r="U1374" s="354">
        <v>0.27</v>
      </c>
      <c r="V1374" s="354">
        <v>0.26</v>
      </c>
      <c r="W1374" s="354">
        <v>0.32</v>
      </c>
      <c r="X1374" s="354">
        <v>0.28999999999999998</v>
      </c>
      <c r="Y1374" s="374">
        <f t="shared" si="46"/>
        <v>0.23076923076923084</v>
      </c>
      <c r="Z1374" s="374">
        <f t="shared" si="47"/>
        <v>-9.3750000000000111E-2</v>
      </c>
      <c r="AA1374" s="354">
        <v>-4.5599999999999996</v>
      </c>
      <c r="AB1374" s="354"/>
      <c r="AC1374" s="354">
        <v>50.7</v>
      </c>
      <c r="AD1374" s="354">
        <v>42.78</v>
      </c>
      <c r="AE1374" s="354">
        <v>47.21</v>
      </c>
      <c r="AF1374" s="354"/>
      <c r="AG1374" s="354">
        <v>1.0498118489855173</v>
      </c>
      <c r="AH1374" s="354">
        <v>0.26881600453161092</v>
      </c>
      <c r="AI1374" s="354">
        <v>0.1403438374627651</v>
      </c>
      <c r="AJ1374" s="354">
        <v>0.13061000507175929</v>
      </c>
      <c r="AK1374" s="354">
        <v>98.401185614323524</v>
      </c>
      <c r="AL1374" s="354">
        <v>37.81</v>
      </c>
      <c r="AM1374" s="354">
        <v>2.08</v>
      </c>
      <c r="AN1374" s="354">
        <v>8.86</v>
      </c>
      <c r="AO1374" s="354">
        <v>28.345867976579672</v>
      </c>
      <c r="AP1374" s="354">
        <v>31.622584550121445</v>
      </c>
      <c r="AQ1374" s="354">
        <v>212.03516028616201</v>
      </c>
      <c r="AR1374" s="354">
        <v>227.83727827927905</v>
      </c>
      <c r="AS1374" s="354">
        <v>2.983138428240879</v>
      </c>
      <c r="AT1374" s="354">
        <v>6.57</v>
      </c>
      <c r="AU1374" s="354">
        <v>-1.76</v>
      </c>
      <c r="AV1374" s="354">
        <v>-2.59</v>
      </c>
      <c r="AW1374" s="354">
        <v>433.14</v>
      </c>
      <c r="AX1374" s="354">
        <v>331.3</v>
      </c>
      <c r="AY1374" s="374">
        <v>-2.906750496583976E-2</v>
      </c>
      <c r="AZ1374" s="374">
        <v>-2.7725434185100279E-2</v>
      </c>
      <c r="BA1374" s="374">
        <v>0</v>
      </c>
      <c r="BB1374" s="374">
        <v>-3.3333333333333368E-2</v>
      </c>
      <c r="BC1374" s="374">
        <v>0</v>
      </c>
      <c r="BD1374" s="354">
        <v>4.1399999999999997</v>
      </c>
      <c r="BE1374" s="374">
        <v>0</v>
      </c>
      <c r="BF1374" s="374">
        <v>4.7247055114150761E-3</v>
      </c>
      <c r="BG1374" s="354">
        <v>1.3</v>
      </c>
      <c r="BH1374" s="354">
        <v>1.54</v>
      </c>
      <c r="BI1374" s="354">
        <v>0.5</v>
      </c>
      <c r="BJ1374" s="354">
        <v>0.57999999999999996</v>
      </c>
      <c r="BK1374" s="374">
        <v>-6.9357034601453926E-2</v>
      </c>
      <c r="BL1374" s="374">
        <v>-9.271978021978022E-3</v>
      </c>
      <c r="BM1374" s="354">
        <v>8.25</v>
      </c>
      <c r="BN1374" s="354">
        <v>6.09</v>
      </c>
      <c r="BO1374" s="374">
        <v>4.1980387364447127</v>
      </c>
      <c r="BP1374" s="374">
        <v>1.9465315317278124E-2</v>
      </c>
      <c r="BQ1374" s="374">
        <v>9.4576397589977764E-3</v>
      </c>
      <c r="BR1374" s="354">
        <v>157.05000000000001</v>
      </c>
      <c r="BS1374" s="354">
        <v>184.08</v>
      </c>
      <c r="BT1374" s="354">
        <v>101.6</v>
      </c>
      <c r="BU1374" s="354">
        <v>4793.22</v>
      </c>
      <c r="BV1374" s="354">
        <v>74.569999999999993</v>
      </c>
      <c r="BW1374" s="354">
        <v>-7.95</v>
      </c>
      <c r="BX1374" s="354">
        <v>17.22</v>
      </c>
      <c r="BY1374" s="354">
        <v>17.22</v>
      </c>
      <c r="BZ1374" s="354">
        <v>0</v>
      </c>
      <c r="CA1374" s="354">
        <v>72.209999999999994</v>
      </c>
      <c r="CB1374" s="354">
        <v>0.88319486172123296</v>
      </c>
      <c r="CC1374" s="354">
        <v>16.947189168895054</v>
      </c>
      <c r="CD1374" s="354">
        <v>2.6</v>
      </c>
      <c r="CE1374" s="354">
        <v>1.63</v>
      </c>
      <c r="CF1374" s="354">
        <v>1.63</v>
      </c>
      <c r="CG1374" s="354">
        <v>0.04</v>
      </c>
      <c r="CH1374" s="353" t="s">
        <v>100</v>
      </c>
      <c r="CI1374" s="355">
        <v>1844.34</v>
      </c>
    </row>
    <row r="1375" spans="1:87" ht="13.5" thickBot="1">
      <c r="A1375" s="353" t="s">
        <v>2966</v>
      </c>
      <c r="B1375" s="353" t="s">
        <v>2967</v>
      </c>
      <c r="C1375" s="353" t="s">
        <v>96</v>
      </c>
      <c r="D1375" s="353" t="s">
        <v>129</v>
      </c>
      <c r="E1375" s="353" t="s">
        <v>139</v>
      </c>
      <c r="F1375" s="353" t="s">
        <v>99</v>
      </c>
      <c r="G1375" s="353">
        <v>12</v>
      </c>
      <c r="H1375" s="353">
        <v>202112</v>
      </c>
      <c r="I1375" s="353">
        <v>20221027</v>
      </c>
      <c r="J1375" s="353">
        <v>20230223</v>
      </c>
      <c r="K1375" s="354">
        <v>11729.89</v>
      </c>
      <c r="L1375" s="354">
        <v>250.07</v>
      </c>
      <c r="M1375" s="354">
        <v>46.91</v>
      </c>
      <c r="N1375" s="354">
        <v>1.0900000000000001</v>
      </c>
      <c r="O1375" s="354">
        <v>3.1</v>
      </c>
      <c r="P1375" s="354">
        <v>3.44</v>
      </c>
      <c r="Q1375" s="354">
        <v>2.93</v>
      </c>
      <c r="R1375" s="354">
        <v>5</v>
      </c>
      <c r="S1375" s="354">
        <v>1</v>
      </c>
      <c r="T1375" s="354">
        <v>3.53</v>
      </c>
      <c r="U1375" s="354">
        <v>13.14</v>
      </c>
      <c r="V1375" s="354">
        <v>13.26</v>
      </c>
      <c r="W1375" s="354">
        <v>12.98</v>
      </c>
      <c r="X1375" s="354">
        <v>13.56</v>
      </c>
      <c r="Y1375" s="374">
        <f t="shared" si="46"/>
        <v>-2.1116138763197512E-2</v>
      </c>
      <c r="Z1375" s="374">
        <f t="shared" si="47"/>
        <v>4.4684129429892083E-2</v>
      </c>
      <c r="AA1375" s="354">
        <v>9.66</v>
      </c>
      <c r="AB1375" s="354">
        <v>6.53</v>
      </c>
      <c r="AC1375" s="354">
        <v>19.03</v>
      </c>
      <c r="AD1375" s="354">
        <v>19.27</v>
      </c>
      <c r="AE1375" s="354">
        <v>18.440000000000001</v>
      </c>
      <c r="AF1375" s="354">
        <v>2.95</v>
      </c>
      <c r="AG1375" s="354">
        <v>59.586385537031511</v>
      </c>
      <c r="AH1375" s="354">
        <v>8.796934294120156</v>
      </c>
      <c r="AI1375" s="354">
        <v>9.4958214300942316</v>
      </c>
      <c r="AJ1375" s="354">
        <v>7.9570843815290164</v>
      </c>
      <c r="AK1375" s="354">
        <v>26.01249421320982</v>
      </c>
      <c r="AL1375" s="354">
        <v>13.4</v>
      </c>
      <c r="AM1375" s="354">
        <v>3.01</v>
      </c>
      <c r="AN1375" s="354">
        <v>4.2</v>
      </c>
      <c r="AO1375" s="354">
        <v>4.6499705577076442</v>
      </c>
      <c r="AP1375" s="354">
        <v>17.167717342773734</v>
      </c>
      <c r="AQ1375" s="354">
        <v>29.178617187271986</v>
      </c>
      <c r="AR1375" s="354">
        <v>34.821163770814636</v>
      </c>
      <c r="AS1375" s="354">
        <v>8.4692576642646991</v>
      </c>
      <c r="AT1375" s="354">
        <v>83.04</v>
      </c>
      <c r="AU1375" s="354">
        <v>4.83</v>
      </c>
      <c r="AV1375" s="354">
        <v>10.74</v>
      </c>
      <c r="AW1375" s="354">
        <v>2809.56</v>
      </c>
      <c r="AX1375" s="354">
        <v>2793.31</v>
      </c>
      <c r="AY1375" s="374">
        <v>0.1073670676931178</v>
      </c>
      <c r="AZ1375" s="374">
        <v>0.4474776633942098</v>
      </c>
      <c r="BA1375" s="374">
        <v>0.48461949379295999</v>
      </c>
      <c r="BB1375" s="374">
        <v>0.43966712898751747</v>
      </c>
      <c r="BC1375" s="374">
        <v>0.48461949379295999</v>
      </c>
      <c r="BD1375" s="354">
        <v>16.260000000000002</v>
      </c>
      <c r="BE1375" s="374">
        <v>8.5601378461282185E-2</v>
      </c>
      <c r="BF1375" s="374">
        <v>9.005772368583019E-2</v>
      </c>
      <c r="BG1375" s="354">
        <v>11.32</v>
      </c>
      <c r="BH1375" s="354">
        <v>10.220000000000001</v>
      </c>
      <c r="BI1375" s="354">
        <v>9.14</v>
      </c>
      <c r="BJ1375" s="354">
        <v>7.98</v>
      </c>
      <c r="BK1375" s="374">
        <v>-0.16204359569027257</v>
      </c>
      <c r="BL1375" s="374">
        <v>-2.5823634622189447E-2</v>
      </c>
      <c r="BM1375" s="354">
        <v>0.54</v>
      </c>
      <c r="BN1375" s="354">
        <v>0.44</v>
      </c>
      <c r="BO1375" s="374">
        <v>0.15459931318448292</v>
      </c>
      <c r="BP1375" s="374">
        <v>3.5613676750415595E-2</v>
      </c>
      <c r="BQ1375" s="374">
        <v>3.2213612329577812E-2</v>
      </c>
      <c r="BR1375" s="354">
        <v>616.44000000000005</v>
      </c>
      <c r="BS1375" s="354">
        <v>858.29</v>
      </c>
      <c r="BT1375" s="354">
        <v>873.97</v>
      </c>
      <c r="BU1375" s="354">
        <v>1740.1</v>
      </c>
      <c r="BV1375" s="354">
        <v>485.37</v>
      </c>
      <c r="BW1375" s="354">
        <v>44.75</v>
      </c>
      <c r="BX1375" s="354">
        <v>14.76</v>
      </c>
      <c r="BY1375" s="354">
        <v>22.26</v>
      </c>
      <c r="BZ1375" s="354">
        <v>11.14295999830591</v>
      </c>
      <c r="CA1375" s="354">
        <v>29.03</v>
      </c>
      <c r="CB1375" s="354">
        <v>0.42362964548991455</v>
      </c>
      <c r="CC1375" s="354">
        <v>1.8628403101594389</v>
      </c>
      <c r="CD1375" s="354">
        <v>0.41</v>
      </c>
      <c r="CE1375" s="354">
        <v>2.39</v>
      </c>
      <c r="CF1375" s="354">
        <v>1.4</v>
      </c>
      <c r="CG1375" s="354">
        <v>0.84</v>
      </c>
      <c r="CH1375" s="353" t="s">
        <v>100</v>
      </c>
      <c r="CI1375" s="355">
        <v>3754.75</v>
      </c>
    </row>
    <row r="1376" spans="1:87" ht="13.5" thickBot="1">
      <c r="A1376" s="353" t="s">
        <v>2968</v>
      </c>
      <c r="B1376" s="353" t="s">
        <v>2969</v>
      </c>
      <c r="C1376" s="353" t="s">
        <v>96</v>
      </c>
      <c r="D1376" s="353" t="s">
        <v>412</v>
      </c>
      <c r="E1376" s="353" t="s">
        <v>1422</v>
      </c>
      <c r="F1376" s="353" t="s">
        <v>105</v>
      </c>
      <c r="G1376" s="353">
        <v>12</v>
      </c>
      <c r="H1376" s="353">
        <v>202112</v>
      </c>
      <c r="I1376" s="353">
        <v>20221109</v>
      </c>
      <c r="J1376" s="353">
        <v>20230227</v>
      </c>
      <c r="K1376" s="354">
        <v>4385.4799999999996</v>
      </c>
      <c r="L1376" s="354">
        <v>19.64</v>
      </c>
      <c r="M1376" s="354">
        <v>223.29</v>
      </c>
      <c r="N1376" s="354">
        <v>0.7</v>
      </c>
      <c r="O1376" s="354">
        <v>0.72</v>
      </c>
      <c r="P1376" s="354">
        <v>0.91</v>
      </c>
      <c r="Q1376" s="354"/>
      <c r="R1376" s="354">
        <v>-10</v>
      </c>
      <c r="S1376" s="354">
        <v>7</v>
      </c>
      <c r="T1376" s="354">
        <v>1.1399999999999999</v>
      </c>
      <c r="U1376" s="354">
        <v>2.41</v>
      </c>
      <c r="V1376" s="354">
        <v>2.12</v>
      </c>
      <c r="W1376" s="354">
        <v>2.75</v>
      </c>
      <c r="X1376" s="354">
        <v>2.0499999999999998</v>
      </c>
      <c r="Y1376" s="374">
        <f t="shared" si="46"/>
        <v>0.2971698113207546</v>
      </c>
      <c r="Z1376" s="374">
        <f t="shared" si="47"/>
        <v>-0.25454545454545463</v>
      </c>
      <c r="AA1376" s="354">
        <v>16.84</v>
      </c>
      <c r="AB1376" s="354"/>
      <c r="AC1376" s="354">
        <v>8.15</v>
      </c>
      <c r="AD1376" s="354">
        <v>7.14</v>
      </c>
      <c r="AE1376" s="354">
        <v>9.58</v>
      </c>
      <c r="AF1376" s="354"/>
      <c r="AG1376" s="354">
        <v>14.005402557508216</v>
      </c>
      <c r="AH1376" s="354">
        <v>2.4152111015859408</v>
      </c>
      <c r="AI1376" s="354">
        <v>3.3920604729247037</v>
      </c>
      <c r="AJ1376" s="354">
        <v>3.1278039719959994</v>
      </c>
      <c r="AK1376" s="354">
        <v>5.8430562067517604</v>
      </c>
      <c r="AL1376" s="354">
        <v>7.08</v>
      </c>
      <c r="AM1376" s="354">
        <v>1.52</v>
      </c>
      <c r="AN1376" s="354">
        <v>1.4</v>
      </c>
      <c r="AO1376" s="354">
        <v>2.2849436202045292</v>
      </c>
      <c r="AP1376" s="354">
        <v>7.1343635603511775</v>
      </c>
      <c r="AQ1376" s="354">
        <v>9.4342525664296915</v>
      </c>
      <c r="AR1376" s="354">
        <v>10.231317406299249</v>
      </c>
      <c r="AS1376" s="354">
        <v>1.6816732747535359</v>
      </c>
      <c r="AT1376" s="354">
        <v>12.9</v>
      </c>
      <c r="AU1376" s="354">
        <v>11.63</v>
      </c>
      <c r="AV1376" s="354">
        <v>1.81</v>
      </c>
      <c r="AW1376" s="354">
        <v>2991.09</v>
      </c>
      <c r="AX1376" s="354">
        <v>3296</v>
      </c>
      <c r="AY1376" s="374">
        <v>1.8147376590486698E-2</v>
      </c>
      <c r="AZ1376" s="374">
        <v>-1.1966162501191023E-2</v>
      </c>
      <c r="BA1376" s="374">
        <v>-7.8952263077767398E-2</v>
      </c>
      <c r="BB1376" s="374">
        <v>-2.2727272727272849E-2</v>
      </c>
      <c r="BC1376" s="374">
        <v>-7.8952263077767398E-2</v>
      </c>
      <c r="BD1376" s="354">
        <v>20.22</v>
      </c>
      <c r="BE1376" s="374">
        <v>0.12956114048518516</v>
      </c>
      <c r="BF1376" s="374">
        <v>0.11441967545450162</v>
      </c>
      <c r="BG1376" s="354">
        <v>9.35</v>
      </c>
      <c r="BH1376" s="354">
        <v>7.91</v>
      </c>
      <c r="BI1376" s="354">
        <v>7.81</v>
      </c>
      <c r="BJ1376" s="354">
        <v>6.5</v>
      </c>
      <c r="BK1376" s="374">
        <v>-7.7904419168817698E-2</v>
      </c>
      <c r="BL1376" s="374">
        <v>-1.8868183177429464E-2</v>
      </c>
      <c r="BM1376" s="354">
        <v>1.93</v>
      </c>
      <c r="BN1376" s="354">
        <v>2.0499999999999998</v>
      </c>
      <c r="BO1376" s="374">
        <v>0.15733614330874607</v>
      </c>
      <c r="BP1376" s="374">
        <v>0.12185727051392234</v>
      </c>
      <c r="BQ1376" s="374">
        <v>0.15781049303713418</v>
      </c>
      <c r="BR1376" s="354">
        <v>799.33</v>
      </c>
      <c r="BS1376" s="354">
        <v>935.5</v>
      </c>
      <c r="BT1376" s="354">
        <v>613.66999999999996</v>
      </c>
      <c r="BU1376" s="354">
        <v>3231.97</v>
      </c>
      <c r="BV1376" s="354">
        <v>476.95</v>
      </c>
      <c r="BW1376" s="354">
        <v>-1.21</v>
      </c>
      <c r="BX1376" s="354">
        <v>17.260000000000002</v>
      </c>
      <c r="BY1376" s="354">
        <v>17.329999999999998</v>
      </c>
      <c r="BZ1376" s="354">
        <v>4.9520320354434695</v>
      </c>
      <c r="CA1376" s="354">
        <v>51.74</v>
      </c>
      <c r="CB1376" s="354">
        <v>0.59358599756433483</v>
      </c>
      <c r="CC1376" s="354">
        <v>2.7614341741155859</v>
      </c>
      <c r="CD1376" s="354">
        <v>1.07</v>
      </c>
      <c r="CE1376" s="354">
        <v>2.71</v>
      </c>
      <c r="CF1376" s="354">
        <v>2.1</v>
      </c>
      <c r="CG1376" s="354">
        <v>0.35</v>
      </c>
      <c r="CH1376" s="353" t="s">
        <v>100</v>
      </c>
      <c r="CI1376" s="355">
        <v>2519.91</v>
      </c>
    </row>
    <row r="1377" spans="1:87" ht="13.5" thickBot="1">
      <c r="A1377" s="353" t="s">
        <v>2970</v>
      </c>
      <c r="B1377" s="353" t="s">
        <v>2971</v>
      </c>
      <c r="C1377" s="353" t="s">
        <v>96</v>
      </c>
      <c r="D1377" s="353" t="s">
        <v>147</v>
      </c>
      <c r="E1377" s="353" t="s">
        <v>702</v>
      </c>
      <c r="F1377" s="353" t="s">
        <v>99</v>
      </c>
      <c r="G1377" s="353">
        <v>1</v>
      </c>
      <c r="H1377" s="353">
        <v>202201</v>
      </c>
      <c r="I1377" s="353">
        <v>20221116</v>
      </c>
      <c r="J1377" s="353">
        <v>20230307</v>
      </c>
      <c r="K1377" s="354">
        <v>67934.77</v>
      </c>
      <c r="L1377" s="354">
        <v>147.6</v>
      </c>
      <c r="M1377" s="354">
        <v>460.26</v>
      </c>
      <c r="N1377" s="354">
        <v>1.01</v>
      </c>
      <c r="O1377" s="354">
        <v>2.15</v>
      </c>
      <c r="P1377" s="354">
        <v>1.41</v>
      </c>
      <c r="Q1377" s="354">
        <v>2.2000000000000002</v>
      </c>
      <c r="R1377" s="354">
        <v>-28</v>
      </c>
      <c r="S1377" s="354">
        <v>-45</v>
      </c>
      <c r="T1377" s="354">
        <v>-22.23</v>
      </c>
      <c r="U1377" s="354">
        <v>7.31</v>
      </c>
      <c r="V1377" s="354">
        <v>13.18</v>
      </c>
      <c r="W1377" s="354">
        <v>5.54</v>
      </c>
      <c r="X1377" s="354">
        <v>9.69</v>
      </c>
      <c r="Y1377" s="374">
        <f t="shared" si="46"/>
        <v>-0.5796661608497724</v>
      </c>
      <c r="Z1377" s="374">
        <f t="shared" si="47"/>
        <v>0.74909747292418771</v>
      </c>
      <c r="AA1377" s="354">
        <v>23.15</v>
      </c>
      <c r="AB1377" s="354">
        <v>9.86</v>
      </c>
      <c r="AC1377" s="354">
        <v>20.190000000000001</v>
      </c>
      <c r="AD1377" s="354">
        <v>26.66</v>
      </c>
      <c r="AE1377" s="354">
        <v>15.23</v>
      </c>
      <c r="AF1377" s="354">
        <v>2.7</v>
      </c>
      <c r="AG1377" s="354">
        <v>236.19595915707148</v>
      </c>
      <c r="AH1377" s="354">
        <v>7.4907668911579401</v>
      </c>
      <c r="AI1377" s="354">
        <v>7.7775363893113187</v>
      </c>
      <c r="AJ1377" s="354">
        <v>-3.9191831414295022</v>
      </c>
      <c r="AK1377" s="354">
        <v>18.765582402234635</v>
      </c>
      <c r="AL1377" s="354">
        <v>7.59</v>
      </c>
      <c r="AM1377" s="354">
        <v>6.17</v>
      </c>
      <c r="AN1377" s="354">
        <v>0.62</v>
      </c>
      <c r="AO1377" s="354">
        <v>0.78633322909097603</v>
      </c>
      <c r="AP1377" s="354">
        <v>11.339824247247645</v>
      </c>
      <c r="AQ1377" s="354">
        <v>23.880149441340784</v>
      </c>
      <c r="AR1377" s="354">
        <v>-47.389653547671841</v>
      </c>
      <c r="AS1377" s="354">
        <v>2.0725613730175971</v>
      </c>
      <c r="AT1377" s="354">
        <v>23.94</v>
      </c>
      <c r="AU1377" s="354">
        <v>10.64</v>
      </c>
      <c r="AV1377" s="354">
        <v>13.3</v>
      </c>
      <c r="AW1377" s="354">
        <v>106005</v>
      </c>
      <c r="AX1377" s="354">
        <v>108427.7</v>
      </c>
      <c r="AY1377" s="374">
        <v>0.19778011061040557</v>
      </c>
      <c r="AZ1377" s="374">
        <v>0.33130143249009447</v>
      </c>
      <c r="BA1377" s="374">
        <v>0.40382138256762562</v>
      </c>
      <c r="BB1377" s="374">
        <v>0.35825545171339573</v>
      </c>
      <c r="BC1377" s="374">
        <v>0.40382138256762562</v>
      </c>
      <c r="BD1377" s="354">
        <v>30.51</v>
      </c>
      <c r="BE1377" s="374">
        <v>0.15028901734104047</v>
      </c>
      <c r="BF1377" s="374">
        <v>6.1997662501123797E-2</v>
      </c>
      <c r="BG1377" s="354">
        <v>13.82</v>
      </c>
      <c r="BH1377" s="354">
        <v>16.7</v>
      </c>
      <c r="BI1377" s="354">
        <v>6.48</v>
      </c>
      <c r="BJ1377" s="354">
        <v>8.67</v>
      </c>
      <c r="BK1377" s="374">
        <v>-1.5039106145251395</v>
      </c>
      <c r="BL1377" s="374">
        <v>-4.9521251644116589E-2</v>
      </c>
      <c r="BM1377" s="354">
        <v>2.93</v>
      </c>
      <c r="BN1377" s="354">
        <v>2.4500000000000002</v>
      </c>
      <c r="BO1377" s="374">
        <v>0.52865081206496523</v>
      </c>
      <c r="BP1377" s="374">
        <v>5.1148971602307552E-2</v>
      </c>
      <c r="BQ1377" s="374">
        <v>-2.6761236882413813E-2</v>
      </c>
      <c r="BR1377" s="354">
        <v>9328</v>
      </c>
      <c r="BS1377" s="354">
        <v>11970</v>
      </c>
      <c r="BT1377" s="354">
        <v>9322.27</v>
      </c>
      <c r="BU1377" s="354">
        <v>13549</v>
      </c>
      <c r="BV1377" s="354">
        <v>6946</v>
      </c>
      <c r="BW1377" s="354">
        <v>59.02</v>
      </c>
      <c r="BX1377" s="354">
        <v>3.17</v>
      </c>
      <c r="BY1377" s="354">
        <v>3.17</v>
      </c>
      <c r="BZ1377" s="354">
        <v>10.560706401766003</v>
      </c>
      <c r="CA1377" s="354">
        <v>56.37</v>
      </c>
      <c r="CB1377" s="354">
        <v>0.80186999910096202</v>
      </c>
      <c r="CC1377" s="354">
        <v>2.3981960472211168</v>
      </c>
      <c r="CD1377" s="354">
        <v>1.29</v>
      </c>
      <c r="CE1377" s="354">
        <v>0.86</v>
      </c>
      <c r="CF1377" s="354">
        <v>0.35</v>
      </c>
      <c r="CG1377" s="354">
        <v>0.35</v>
      </c>
      <c r="CH1377" s="353" t="s">
        <v>100</v>
      </c>
      <c r="CI1377" s="355">
        <v>12827</v>
      </c>
    </row>
    <row r="1378" spans="1:87" ht="13.5" thickBot="1">
      <c r="A1378" s="353" t="s">
        <v>2972</v>
      </c>
      <c r="B1378" s="353" t="s">
        <v>2973</v>
      </c>
      <c r="C1378" s="353" t="s">
        <v>96</v>
      </c>
      <c r="D1378" s="353" t="s">
        <v>129</v>
      </c>
      <c r="E1378" s="353" t="s">
        <v>167</v>
      </c>
      <c r="F1378" s="353" t="s">
        <v>105</v>
      </c>
      <c r="G1378" s="353">
        <v>12</v>
      </c>
      <c r="H1378" s="353">
        <v>202112</v>
      </c>
      <c r="I1378" s="353">
        <v>20221020</v>
      </c>
      <c r="J1378" s="353">
        <v>20230206</v>
      </c>
      <c r="K1378" s="354">
        <v>4811.4799999999996</v>
      </c>
      <c r="L1378" s="354">
        <v>44.5</v>
      </c>
      <c r="M1378" s="354">
        <v>108.12</v>
      </c>
      <c r="N1378" s="354">
        <v>2.2200000000000002</v>
      </c>
      <c r="O1378" s="354">
        <v>1.28</v>
      </c>
      <c r="P1378" s="354">
        <v>1.27</v>
      </c>
      <c r="Q1378" s="354">
        <v>1.29</v>
      </c>
      <c r="R1378" s="354">
        <v>13</v>
      </c>
      <c r="S1378" s="354">
        <v>108</v>
      </c>
      <c r="T1378" s="354">
        <v>69.87</v>
      </c>
      <c r="U1378" s="354">
        <v>7.57</v>
      </c>
      <c r="V1378" s="354">
        <v>6.44</v>
      </c>
      <c r="W1378" s="354">
        <v>6.14</v>
      </c>
      <c r="X1378" s="354">
        <v>5.56</v>
      </c>
      <c r="Y1378" s="374">
        <f t="shared" si="46"/>
        <v>-4.6583850931677162E-2</v>
      </c>
      <c r="Z1378" s="374">
        <f t="shared" si="47"/>
        <v>-9.446254071661242E-2</v>
      </c>
      <c r="AA1378" s="354">
        <v>51.1</v>
      </c>
      <c r="AB1378" s="354">
        <v>5.91</v>
      </c>
      <c r="AC1378" s="354">
        <v>5.88</v>
      </c>
      <c r="AD1378" s="354">
        <v>7.25</v>
      </c>
      <c r="AE1378" s="354">
        <v>8</v>
      </c>
      <c r="AF1378" s="354">
        <v>1.23</v>
      </c>
      <c r="AG1378" s="354">
        <v>176.42207870426137</v>
      </c>
      <c r="AH1378" s="354">
        <v>5.1703529368160632</v>
      </c>
      <c r="AI1378" s="354">
        <v>9.4419169222501225</v>
      </c>
      <c r="AJ1378" s="354">
        <v>2.2516053111940919</v>
      </c>
      <c r="AK1378" s="354">
        <v>4.6918438665358195</v>
      </c>
      <c r="AL1378" s="354">
        <v>2.79</v>
      </c>
      <c r="AM1378" s="354">
        <v>1.92</v>
      </c>
      <c r="AN1378" s="354">
        <v>0.25</v>
      </c>
      <c r="AO1378" s="354">
        <v>0.98035655987394965</v>
      </c>
      <c r="AP1378" s="354">
        <v>6.9545413189269745</v>
      </c>
      <c r="AQ1378" s="354">
        <v>18.317947890088323</v>
      </c>
      <c r="AR1378" s="354">
        <v>76.814769135802464</v>
      </c>
      <c r="AS1378" s="354">
        <v>11.193165497623305</v>
      </c>
      <c r="AT1378" s="354">
        <v>23.19</v>
      </c>
      <c r="AU1378" s="354">
        <v>0.52</v>
      </c>
      <c r="AV1378" s="354">
        <v>10.46</v>
      </c>
      <c r="AW1378" s="354">
        <v>19485</v>
      </c>
      <c r="AX1378" s="354">
        <v>19089.13</v>
      </c>
      <c r="AY1378" s="374">
        <v>0.10459183673469388</v>
      </c>
      <c r="AZ1378" s="374">
        <v>1.2907268170426065</v>
      </c>
      <c r="BA1378" s="374">
        <v>0.4434389140271493</v>
      </c>
      <c r="BB1378" s="374">
        <v>1.2894736842105263</v>
      </c>
      <c r="BC1378" s="374">
        <v>0.4434389140271493</v>
      </c>
      <c r="BD1378" s="354">
        <v>38.119999999999997</v>
      </c>
      <c r="BE1378" s="374">
        <v>0.11175438596491229</v>
      </c>
      <c r="BF1378" s="374">
        <v>2.1767115272088942E-2</v>
      </c>
      <c r="BG1378" s="354">
        <v>4.29</v>
      </c>
      <c r="BH1378" s="354">
        <v>2.4500000000000002</v>
      </c>
      <c r="BI1378" s="354">
        <v>3.08</v>
      </c>
      <c r="BJ1378" s="354">
        <v>1.73</v>
      </c>
      <c r="BK1378" s="374">
        <v>-0.76153091265947004</v>
      </c>
      <c r="BL1378" s="374">
        <v>-4.0756302521008397E-2</v>
      </c>
      <c r="BM1378" s="354">
        <v>0</v>
      </c>
      <c r="BN1378" s="354">
        <v>0</v>
      </c>
      <c r="BO1378" s="374">
        <v>0</v>
      </c>
      <c r="BP1378" s="374">
        <v>0.11671225591006916</v>
      </c>
      <c r="BQ1378" s="374">
        <v>5.082630499309463E-2</v>
      </c>
      <c r="BR1378" s="354">
        <v>2811</v>
      </c>
      <c r="BS1378" s="354">
        <v>3699</v>
      </c>
      <c r="BT1378" s="354">
        <v>1711</v>
      </c>
      <c r="BU1378" s="354">
        <v>15511</v>
      </c>
      <c r="BV1378" s="354">
        <v>914</v>
      </c>
      <c r="BW1378" s="354">
        <v>129.07</v>
      </c>
      <c r="BX1378" s="354">
        <v>2.93</v>
      </c>
      <c r="BY1378" s="354">
        <v>4.37</v>
      </c>
      <c r="BZ1378" s="354">
        <v>2.8565022421524664</v>
      </c>
      <c r="CA1378" s="354">
        <v>87.17</v>
      </c>
      <c r="CB1378" s="354">
        <v>0.83103117151721084</v>
      </c>
      <c r="CC1378" s="354">
        <v>5.173248882265276</v>
      </c>
      <c r="CD1378" s="354">
        <v>5.97</v>
      </c>
      <c r="CE1378" s="354">
        <v>1.4</v>
      </c>
      <c r="CF1378" s="354">
        <v>1.31</v>
      </c>
      <c r="CG1378" s="354">
        <v>0.77</v>
      </c>
      <c r="CH1378" s="353" t="s">
        <v>100</v>
      </c>
      <c r="CI1378" s="355">
        <v>2054</v>
      </c>
    </row>
    <row r="1379" spans="1:87" ht="13.5" thickBot="1">
      <c r="A1379" s="353" t="s">
        <v>2974</v>
      </c>
      <c r="B1379" s="353" t="s">
        <v>2975</v>
      </c>
      <c r="C1379" s="353" t="s">
        <v>96</v>
      </c>
      <c r="D1379" s="353" t="s">
        <v>176</v>
      </c>
      <c r="E1379" s="353" t="s">
        <v>177</v>
      </c>
      <c r="F1379" s="353" t="s">
        <v>105</v>
      </c>
      <c r="G1379" s="353">
        <v>12</v>
      </c>
      <c r="H1379" s="353">
        <v>202112</v>
      </c>
      <c r="I1379" s="353">
        <v>20221027</v>
      </c>
      <c r="J1379" s="353">
        <v>20230223</v>
      </c>
      <c r="K1379" s="354">
        <v>5418.89</v>
      </c>
      <c r="L1379" s="354">
        <v>157.41999999999999</v>
      </c>
      <c r="M1379" s="354">
        <v>34</v>
      </c>
      <c r="N1379" s="354">
        <v>0.24</v>
      </c>
      <c r="O1379" s="354">
        <v>2.04</v>
      </c>
      <c r="P1379" s="354">
        <v>1.34</v>
      </c>
      <c r="Q1379" s="354">
        <v>1.66</v>
      </c>
      <c r="R1379" s="354">
        <v>5.39</v>
      </c>
      <c r="S1379" s="354">
        <v>-14.37</v>
      </c>
      <c r="T1379" s="354">
        <v>6.38</v>
      </c>
      <c r="U1379" s="354">
        <v>6.37</v>
      </c>
      <c r="V1379" s="354">
        <v>6.66</v>
      </c>
      <c r="W1379" s="354">
        <v>6.59</v>
      </c>
      <c r="X1379" s="354">
        <v>7.43</v>
      </c>
      <c r="Y1379" s="374">
        <f t="shared" si="46"/>
        <v>-1.0510510510510551E-2</v>
      </c>
      <c r="Z1379" s="374">
        <f t="shared" si="47"/>
        <v>0.12746585735963589</v>
      </c>
      <c r="AA1379" s="354">
        <v>18.88</v>
      </c>
      <c r="AB1379" s="354"/>
      <c r="AC1379" s="354">
        <v>24.71</v>
      </c>
      <c r="AD1379" s="354">
        <v>23.91</v>
      </c>
      <c r="AE1379" s="354">
        <v>21.19</v>
      </c>
      <c r="AF1379" s="354"/>
      <c r="AG1379" s="354">
        <v>86.676564533301786</v>
      </c>
      <c r="AH1379" s="354">
        <v>6.6906423754879922</v>
      </c>
      <c r="AI1379" s="354">
        <v>4.7061398320123029</v>
      </c>
      <c r="AJ1379" s="354">
        <v>3.0747959304388974</v>
      </c>
      <c r="AK1379" s="354">
        <v>32.835828410547755</v>
      </c>
      <c r="AL1379" s="354">
        <v>18.25</v>
      </c>
      <c r="AM1379" s="354">
        <v>3.3</v>
      </c>
      <c r="AN1379" s="354">
        <v>1.85</v>
      </c>
      <c r="AO1379" s="354">
        <v>1.8514728727665808</v>
      </c>
      <c r="AP1379" s="354">
        <v>15.995750170241994</v>
      </c>
      <c r="AQ1379" s="354">
        <v>34.09998717980946</v>
      </c>
      <c r="AR1379" s="354">
        <v>52.191856490164959</v>
      </c>
      <c r="AS1379" s="354">
        <v>9.6725127173784458</v>
      </c>
      <c r="AT1379" s="354">
        <v>47.78</v>
      </c>
      <c r="AU1379" s="354">
        <v>10.61</v>
      </c>
      <c r="AV1379" s="354">
        <v>12.8</v>
      </c>
      <c r="AW1379" s="354">
        <v>2776.22</v>
      </c>
      <c r="AX1379" s="354">
        <v>2992.57</v>
      </c>
      <c r="AY1379" s="374">
        <v>0.12796091456663722</v>
      </c>
      <c r="AZ1379" s="374">
        <v>0.11526376244766996</v>
      </c>
      <c r="BA1379" s="374">
        <v>0.1039577164326424</v>
      </c>
      <c r="BB1379" s="374">
        <v>0.18581081081081072</v>
      </c>
      <c r="BC1379" s="374">
        <v>0.1039577164326424</v>
      </c>
      <c r="BD1379" s="354">
        <v>14.07</v>
      </c>
      <c r="BE1379" s="374">
        <v>0.11600492376993088</v>
      </c>
      <c r="BF1379" s="374">
        <v>7.401598143711223E-2</v>
      </c>
      <c r="BG1379" s="354">
        <v>11.79</v>
      </c>
      <c r="BH1379" s="354">
        <v>11.2</v>
      </c>
      <c r="BI1379" s="354">
        <v>7.52</v>
      </c>
      <c r="BJ1379" s="354">
        <v>7.41</v>
      </c>
      <c r="BK1379" s="374">
        <v>-0.34664161283024558</v>
      </c>
      <c r="BL1379" s="374">
        <v>-1.8821049384653812E-2</v>
      </c>
      <c r="BM1379" s="354">
        <v>0</v>
      </c>
      <c r="BN1379" s="354">
        <v>0</v>
      </c>
      <c r="BO1379" s="374">
        <v>0</v>
      </c>
      <c r="BP1379" s="374">
        <v>4.3296721513544245E-2</v>
      </c>
      <c r="BQ1379" s="374">
        <v>1.9897728146242785E-2</v>
      </c>
      <c r="BR1379" s="354">
        <v>318.24</v>
      </c>
      <c r="BS1379" s="354">
        <v>375.03</v>
      </c>
      <c r="BT1379" s="354">
        <v>295.72000000000003</v>
      </c>
      <c r="BU1379" s="354">
        <v>297.16000000000003</v>
      </c>
      <c r="BV1379" s="354">
        <v>234.97</v>
      </c>
      <c r="BW1379" s="354">
        <v>11.53</v>
      </c>
      <c r="BX1379" s="354">
        <v>7.72</v>
      </c>
      <c r="BY1379" s="354">
        <v>7.78</v>
      </c>
      <c r="BZ1379" s="354">
        <v>21.803862495171881</v>
      </c>
      <c r="CA1379" s="354">
        <v>16.059999999999999</v>
      </c>
      <c r="CB1379" s="354">
        <v>0.46640725428880497</v>
      </c>
      <c r="CC1379" s="354">
        <v>0.59299634753539709</v>
      </c>
      <c r="CD1379" s="354">
        <v>0.19</v>
      </c>
      <c r="CE1379" s="354">
        <v>2.15</v>
      </c>
      <c r="CF1379" s="354">
        <v>1.91</v>
      </c>
      <c r="CG1379" s="354">
        <v>0.86</v>
      </c>
      <c r="CH1379" s="353" t="s">
        <v>100</v>
      </c>
      <c r="CI1379" s="355">
        <v>1583.32</v>
      </c>
    </row>
    <row r="1380" spans="1:87" ht="13.5" thickBot="1">
      <c r="A1380" s="353" t="s">
        <v>2976</v>
      </c>
      <c r="B1380" s="353" t="s">
        <v>2977</v>
      </c>
      <c r="C1380" s="353" t="s">
        <v>96</v>
      </c>
      <c r="D1380" s="353" t="s">
        <v>123</v>
      </c>
      <c r="E1380" s="353" t="s">
        <v>124</v>
      </c>
      <c r="F1380" s="353" t="s">
        <v>105</v>
      </c>
      <c r="G1380" s="353">
        <v>12</v>
      </c>
      <c r="H1380" s="353">
        <v>202112</v>
      </c>
      <c r="I1380" s="353">
        <v>20221027</v>
      </c>
      <c r="J1380" s="353">
        <v>20230126</v>
      </c>
      <c r="K1380" s="354">
        <v>3177.12</v>
      </c>
      <c r="L1380" s="354">
        <v>35.700000000000003</v>
      </c>
      <c r="M1380" s="354">
        <v>89</v>
      </c>
      <c r="N1380" s="354">
        <v>1.03</v>
      </c>
      <c r="O1380" s="354">
        <v>0.69</v>
      </c>
      <c r="P1380" s="354">
        <v>0.71</v>
      </c>
      <c r="Q1380" s="354">
        <v>0.7</v>
      </c>
      <c r="R1380" s="354">
        <v>13.04</v>
      </c>
      <c r="S1380" s="354">
        <v>5.71</v>
      </c>
      <c r="T1380" s="354">
        <v>2.12</v>
      </c>
      <c r="U1380" s="354">
        <v>2.84</v>
      </c>
      <c r="V1380" s="354">
        <v>2.76</v>
      </c>
      <c r="W1380" s="354">
        <v>2.72</v>
      </c>
      <c r="X1380" s="354">
        <v>3.12</v>
      </c>
      <c r="Y1380" s="374">
        <f t="shared" si="46"/>
        <v>-1.4492753623188248E-2</v>
      </c>
      <c r="Z1380" s="374">
        <f t="shared" si="47"/>
        <v>0.14705882352941169</v>
      </c>
      <c r="AA1380" s="354">
        <v>7</v>
      </c>
      <c r="AB1380" s="354"/>
      <c r="AC1380" s="354">
        <v>12.57</v>
      </c>
      <c r="AD1380" s="354">
        <v>13.11</v>
      </c>
      <c r="AE1380" s="354">
        <v>11.43</v>
      </c>
      <c r="AF1380" s="354"/>
      <c r="AG1380" s="354">
        <v>16.522924793398229</v>
      </c>
      <c r="AH1380" s="354">
        <v>2.9826774641040537</v>
      </c>
      <c r="AI1380" s="354">
        <v>3.094129782667979</v>
      </c>
      <c r="AJ1380" s="354">
        <v>3.0139552530797595</v>
      </c>
      <c r="AK1380" s="354">
        <v>11.499194442102681</v>
      </c>
      <c r="AL1380" s="354">
        <v>10.74</v>
      </c>
      <c r="AM1380" s="354">
        <v>3.27</v>
      </c>
      <c r="AN1380" s="354">
        <v>2.2799999999999998</v>
      </c>
      <c r="AO1380" s="354">
        <v>2.296340150406154</v>
      </c>
      <c r="AP1380" s="354">
        <v>8.9164020518307385</v>
      </c>
      <c r="AQ1380" s="354">
        <v>12.262658088150763</v>
      </c>
      <c r="AR1380" s="354">
        <v>12.588858300550749</v>
      </c>
      <c r="AS1380" s="354">
        <v>5.7053627535836666</v>
      </c>
      <c r="AT1380" s="354">
        <v>10.92</v>
      </c>
      <c r="AU1380" s="354">
        <v>5.49</v>
      </c>
      <c r="AV1380" s="354">
        <v>-10.210000000000001</v>
      </c>
      <c r="AW1380" s="354">
        <v>1300.45</v>
      </c>
      <c r="AX1380" s="354">
        <v>1445.26</v>
      </c>
      <c r="AY1380" s="374">
        <v>-0.10206743503274256</v>
      </c>
      <c r="AZ1380" s="374">
        <v>-0.17180510105281219</v>
      </c>
      <c r="BA1380" s="374">
        <v>-0.12406762150515004</v>
      </c>
      <c r="BB1380" s="374">
        <v>-0.14769230769230768</v>
      </c>
      <c r="BC1380" s="374">
        <v>-0.12406762150515004</v>
      </c>
      <c r="BD1380" s="354">
        <v>25.31</v>
      </c>
      <c r="BE1380" s="374">
        <v>0.20859566657687492</v>
      </c>
      <c r="BF1380" s="374">
        <v>0.16066477748462885</v>
      </c>
      <c r="BG1380" s="354">
        <v>18.100000000000001</v>
      </c>
      <c r="BH1380" s="354">
        <v>21.48</v>
      </c>
      <c r="BI1380" s="354">
        <v>13.07</v>
      </c>
      <c r="BJ1380" s="354">
        <v>16</v>
      </c>
      <c r="BK1380" s="374">
        <v>-2.5911818578950193E-2</v>
      </c>
      <c r="BL1380" s="374">
        <v>-4.8523206751054856E-3</v>
      </c>
      <c r="BM1380" s="354">
        <v>3.03</v>
      </c>
      <c r="BN1380" s="354">
        <v>3.69</v>
      </c>
      <c r="BO1380" s="374">
        <v>0.36209077682638874</v>
      </c>
      <c r="BP1380" s="374">
        <v>8.383017043575193E-2</v>
      </c>
      <c r="BQ1380" s="374">
        <v>8.4709253880825175E-2</v>
      </c>
      <c r="BR1380" s="354">
        <v>376.29</v>
      </c>
      <c r="BS1380" s="354">
        <v>406.3</v>
      </c>
      <c r="BT1380" s="354">
        <v>310.64</v>
      </c>
      <c r="BU1380" s="354">
        <v>223.35</v>
      </c>
      <c r="BV1380" s="354">
        <v>270.29000000000002</v>
      </c>
      <c r="BW1380" s="354">
        <v>-17.18</v>
      </c>
      <c r="BX1380" s="354">
        <v>18.05</v>
      </c>
      <c r="BY1380" s="354">
        <v>18.66</v>
      </c>
      <c r="BZ1380" s="354">
        <v>0</v>
      </c>
      <c r="CA1380" s="354">
        <v>31.76</v>
      </c>
      <c r="CB1380" s="354">
        <v>0.47985876293363477</v>
      </c>
      <c r="CC1380" s="354">
        <v>0.55512832301009474</v>
      </c>
      <c r="CD1380" s="354">
        <v>0.41</v>
      </c>
      <c r="CE1380" s="354">
        <v>2.64</v>
      </c>
      <c r="CF1380" s="354">
        <v>1.35</v>
      </c>
      <c r="CG1380" s="354">
        <v>1</v>
      </c>
      <c r="CH1380" s="353" t="s">
        <v>100</v>
      </c>
      <c r="CI1380" s="355">
        <v>1114.02</v>
      </c>
    </row>
    <row r="1381" spans="1:87" ht="13.5" thickBot="1">
      <c r="A1381" s="353" t="s">
        <v>2978</v>
      </c>
      <c r="B1381" s="353" t="s">
        <v>2979</v>
      </c>
      <c r="C1381" s="353" t="s">
        <v>96</v>
      </c>
      <c r="D1381" s="353" t="s">
        <v>97</v>
      </c>
      <c r="E1381" s="353" t="s">
        <v>347</v>
      </c>
      <c r="F1381" s="353" t="s">
        <v>105</v>
      </c>
      <c r="G1381" s="353">
        <v>12</v>
      </c>
      <c r="H1381" s="353">
        <v>202112</v>
      </c>
      <c r="I1381" s="353">
        <v>20221108</v>
      </c>
      <c r="J1381" s="353">
        <v>20230223</v>
      </c>
      <c r="K1381" s="354">
        <v>5698.56</v>
      </c>
      <c r="L1381" s="354">
        <v>11.77</v>
      </c>
      <c r="M1381" s="354">
        <v>484.16</v>
      </c>
      <c r="N1381" s="354">
        <v>0.75</v>
      </c>
      <c r="O1381" s="354">
        <v>0.1</v>
      </c>
      <c r="P1381" s="354">
        <v>0.16</v>
      </c>
      <c r="Q1381" s="354"/>
      <c r="R1381" s="354">
        <v>90</v>
      </c>
      <c r="S1381" s="354">
        <v>-41</v>
      </c>
      <c r="T1381" s="354">
        <v>138.46</v>
      </c>
      <c r="U1381" s="354">
        <v>0.78</v>
      </c>
      <c r="V1381" s="354">
        <v>0.87</v>
      </c>
      <c r="W1381" s="354">
        <v>0.5</v>
      </c>
      <c r="X1381" s="354">
        <v>0.64</v>
      </c>
      <c r="Y1381" s="374">
        <f t="shared" si="46"/>
        <v>-0.42528735632183912</v>
      </c>
      <c r="Z1381" s="374">
        <f t="shared" si="47"/>
        <v>0.28000000000000003</v>
      </c>
      <c r="AA1381" s="354"/>
      <c r="AB1381" s="354">
        <v>16.82</v>
      </c>
      <c r="AC1381" s="354">
        <v>15.09</v>
      </c>
      <c r="AD1381" s="354">
        <v>23.54</v>
      </c>
      <c r="AE1381" s="354">
        <v>18.3</v>
      </c>
      <c r="AF1381" s="354">
        <v>1.4</v>
      </c>
      <c r="AG1381" s="354">
        <v>36.643984774295006</v>
      </c>
      <c r="AH1381" s="354">
        <v>3.837167161085099</v>
      </c>
      <c r="AI1381" s="354">
        <v>16.172829622216664</v>
      </c>
      <c r="AJ1381" s="354">
        <v>6.3221862825690698</v>
      </c>
      <c r="AK1381" s="354">
        <v>4.0280211639966081</v>
      </c>
      <c r="AL1381" s="354">
        <v>3.9</v>
      </c>
      <c r="AM1381" s="354">
        <v>1.18</v>
      </c>
      <c r="AN1381" s="354">
        <v>1.48</v>
      </c>
      <c r="AO1381" s="354">
        <v>1.0519802425145846</v>
      </c>
      <c r="AP1381" s="354">
        <v>1.8308785006749797</v>
      </c>
      <c r="AQ1381" s="354">
        <v>2.3835499965082843</v>
      </c>
      <c r="AR1381" s="354">
        <v>6.0973761712536909</v>
      </c>
      <c r="AS1381" s="354">
        <v>6.6171503627720787</v>
      </c>
      <c r="AT1381" s="354">
        <v>9.9700000000000006</v>
      </c>
      <c r="AU1381" s="354">
        <v>-9.2200000000000006</v>
      </c>
      <c r="AV1381" s="354">
        <v>-0.16</v>
      </c>
      <c r="AW1381" s="354">
        <v>3347</v>
      </c>
      <c r="AX1381" s="354">
        <v>4126.17</v>
      </c>
      <c r="AY1381" s="374">
        <v>4.5762311982548799E-2</v>
      </c>
      <c r="AZ1381" s="374">
        <v>0.61748531659167705</v>
      </c>
      <c r="BA1381" s="374">
        <v>0.33999149490586245</v>
      </c>
      <c r="BB1381" s="374">
        <v>14.272095</v>
      </c>
      <c r="BC1381" s="374">
        <v>0.33999149490586245</v>
      </c>
      <c r="BD1381" s="354">
        <v>7.64</v>
      </c>
      <c r="BE1381" s="374">
        <v>8.8884533262160545E-2</v>
      </c>
      <c r="BF1381" s="374">
        <v>3.9262856644444191E-2</v>
      </c>
      <c r="BG1381" s="354">
        <v>4.9800000000000004</v>
      </c>
      <c r="BH1381" s="354">
        <v>6.91</v>
      </c>
      <c r="BI1381" s="354">
        <v>3.71</v>
      </c>
      <c r="BJ1381" s="354">
        <v>5.18</v>
      </c>
      <c r="BK1381" s="374">
        <v>-0.60908595278316269</v>
      </c>
      <c r="BL1381" s="374">
        <v>-0.26882020065016549</v>
      </c>
      <c r="BM1381" s="354">
        <v>3.13</v>
      </c>
      <c r="BN1381" s="354">
        <v>2.09</v>
      </c>
      <c r="BO1381" s="374">
        <v>0.66157483983109178</v>
      </c>
      <c r="BP1381" s="374">
        <v>5.8902396381660768E-2</v>
      </c>
      <c r="BQ1381" s="374">
        <v>0.54832491609445533</v>
      </c>
      <c r="BR1381" s="354">
        <v>898.42</v>
      </c>
      <c r="BS1381" s="354">
        <v>1953.09</v>
      </c>
      <c r="BT1381" s="354">
        <v>1462.43</v>
      </c>
      <c r="BU1381" s="354">
        <v>2056.96</v>
      </c>
      <c r="BV1381" s="354">
        <v>547.96</v>
      </c>
      <c r="BW1381" s="354">
        <v>54.49</v>
      </c>
      <c r="BX1381" s="354">
        <v>10.45</v>
      </c>
      <c r="BY1381" s="354">
        <v>9.67</v>
      </c>
      <c r="BZ1381" s="354">
        <v>1.4535191610914775</v>
      </c>
      <c r="CA1381" s="354">
        <v>37.86</v>
      </c>
      <c r="CB1381" s="354">
        <v>0.53745155918487952</v>
      </c>
      <c r="CC1381" s="354">
        <v>1.2832594413349023</v>
      </c>
      <c r="CD1381" s="354">
        <v>0.61</v>
      </c>
      <c r="CE1381" s="354">
        <v>0.9</v>
      </c>
      <c r="CF1381" s="354">
        <v>1.43</v>
      </c>
      <c r="CG1381" s="354">
        <v>1.1399999999999999</v>
      </c>
      <c r="CH1381" s="353" t="s">
        <v>100</v>
      </c>
      <c r="CI1381" s="355">
        <v>4652.3500000000004</v>
      </c>
    </row>
    <row r="1382" spans="1:87" ht="13.5" thickBot="1">
      <c r="A1382" s="353"/>
      <c r="B1382" s="353" t="s">
        <v>2980</v>
      </c>
      <c r="C1382" s="353" t="s">
        <v>96</v>
      </c>
      <c r="D1382" s="353" t="s">
        <v>123</v>
      </c>
      <c r="E1382" s="353" t="s">
        <v>182</v>
      </c>
      <c r="F1382" s="353" t="s">
        <v>105</v>
      </c>
      <c r="G1382" s="353">
        <v>12</v>
      </c>
      <c r="H1382" s="353">
        <v>202112</v>
      </c>
      <c r="I1382" s="353"/>
      <c r="J1382" s="353"/>
      <c r="K1382" s="354">
        <v>23578.880000000001</v>
      </c>
      <c r="L1382" s="354">
        <v>108.16</v>
      </c>
      <c r="M1382" s="354">
        <v>218</v>
      </c>
      <c r="N1382" s="354">
        <v>0.18</v>
      </c>
      <c r="O1382" s="354"/>
      <c r="P1382" s="354"/>
      <c r="Q1382" s="354"/>
      <c r="R1382" s="354"/>
      <c r="S1382" s="354"/>
      <c r="T1382" s="354"/>
      <c r="U1382" s="354"/>
      <c r="V1382" s="354"/>
      <c r="W1382" s="354"/>
      <c r="X1382" s="354"/>
      <c r="Y1382" s="374" t="e">
        <f t="shared" si="46"/>
        <v>#DIV/0!</v>
      </c>
      <c r="Z1382" s="374" t="e">
        <f t="shared" si="47"/>
        <v>#DIV/0!</v>
      </c>
      <c r="AA1382" s="354"/>
      <c r="AB1382" s="354"/>
      <c r="AC1382" s="354"/>
      <c r="AD1382" s="354"/>
      <c r="AE1382" s="354"/>
      <c r="AF1382" s="354"/>
      <c r="AG1382" s="354">
        <v>0</v>
      </c>
      <c r="AH1382" s="354">
        <v>0</v>
      </c>
      <c r="AI1382" s="354">
        <v>0</v>
      </c>
      <c r="AJ1382" s="354">
        <v>0</v>
      </c>
      <c r="AK1382" s="354">
        <v>0</v>
      </c>
      <c r="AL1382" s="354"/>
      <c r="AM1382" s="354"/>
      <c r="AN1382" s="354"/>
      <c r="AO1382" s="354">
        <v>0</v>
      </c>
      <c r="AP1382" s="354">
        <v>0</v>
      </c>
      <c r="AQ1382" s="354">
        <v>0</v>
      </c>
      <c r="AR1382" s="354">
        <v>0</v>
      </c>
      <c r="AS1382" s="354">
        <v>0</v>
      </c>
      <c r="AT1382" s="354"/>
      <c r="AU1382" s="354"/>
      <c r="AV1382" s="354"/>
      <c r="AW1382" s="354"/>
      <c r="AX1382" s="354"/>
      <c r="AY1382" s="374" t="s">
        <v>160</v>
      </c>
      <c r="AZ1382" s="374" t="s">
        <v>160</v>
      </c>
      <c r="BA1382" s="374" t="s">
        <v>160</v>
      </c>
      <c r="BB1382" s="374" t="s">
        <v>160</v>
      </c>
      <c r="BC1382" s="374" t="s">
        <v>160</v>
      </c>
      <c r="BD1382" s="354"/>
      <c r="BE1382" s="374">
        <v>0</v>
      </c>
      <c r="BF1382" s="374">
        <v>0</v>
      </c>
      <c r="BG1382" s="354"/>
      <c r="BH1382" s="354"/>
      <c r="BI1382" s="354"/>
      <c r="BJ1382" s="354"/>
      <c r="BK1382" s="374">
        <v>0</v>
      </c>
      <c r="BL1382" s="374">
        <v>0</v>
      </c>
      <c r="BM1382" s="354">
        <v>7.58</v>
      </c>
      <c r="BN1382" s="354">
        <v>2.69</v>
      </c>
      <c r="BO1382" s="374">
        <v>0</v>
      </c>
      <c r="BP1382" s="374">
        <v>0</v>
      </c>
      <c r="BQ1382" s="374">
        <v>0</v>
      </c>
      <c r="BR1382" s="354"/>
      <c r="BS1382" s="354"/>
      <c r="BT1382" s="354"/>
      <c r="BU1382" s="354"/>
      <c r="BV1382" s="354"/>
      <c r="BW1382" s="354"/>
      <c r="BX1382" s="354"/>
      <c r="BY1382" s="354"/>
      <c r="BZ1382" s="354">
        <v>0</v>
      </c>
      <c r="CA1382" s="354"/>
      <c r="CB1382" s="354">
        <v>0</v>
      </c>
      <c r="CC1382" s="354">
        <v>0</v>
      </c>
      <c r="CD1382" s="354"/>
      <c r="CE1382" s="354"/>
      <c r="CF1382" s="354"/>
      <c r="CG1382" s="354"/>
      <c r="CH1382" s="353"/>
      <c r="CI1382" s="353"/>
    </row>
    <row r="1383" spans="1:87" ht="13.5" thickBot="1">
      <c r="A1383" s="353" t="s">
        <v>2981</v>
      </c>
      <c r="B1383" s="353" t="s">
        <v>2982</v>
      </c>
      <c r="C1383" s="353" t="s">
        <v>96</v>
      </c>
      <c r="D1383" s="353" t="s">
        <v>176</v>
      </c>
      <c r="E1383" s="353" t="s">
        <v>952</v>
      </c>
      <c r="F1383" s="353" t="s">
        <v>105</v>
      </c>
      <c r="G1383" s="353">
        <v>12</v>
      </c>
      <c r="H1383" s="353">
        <v>202112</v>
      </c>
      <c r="I1383" s="353">
        <v>20221107</v>
      </c>
      <c r="J1383" s="353">
        <v>20230216</v>
      </c>
      <c r="K1383" s="354">
        <v>6137.98</v>
      </c>
      <c r="L1383" s="354">
        <v>55.34</v>
      </c>
      <c r="M1383" s="354">
        <v>111</v>
      </c>
      <c r="N1383" s="354">
        <v>0.96</v>
      </c>
      <c r="O1383" s="354">
        <v>0.39</v>
      </c>
      <c r="P1383" s="354">
        <v>0.53</v>
      </c>
      <c r="Q1383" s="354"/>
      <c r="R1383" s="354">
        <v>35.9</v>
      </c>
      <c r="S1383" s="354">
        <v>17.46</v>
      </c>
      <c r="T1383" s="354">
        <v>20.83</v>
      </c>
      <c r="U1383" s="354">
        <v>2.73</v>
      </c>
      <c r="V1383" s="354">
        <v>2.02</v>
      </c>
      <c r="W1383" s="354">
        <v>2.23</v>
      </c>
      <c r="X1383" s="354">
        <v>2.44</v>
      </c>
      <c r="Y1383" s="374">
        <f t="shared" si="46"/>
        <v>0.10396039603960405</v>
      </c>
      <c r="Z1383" s="374">
        <f t="shared" si="47"/>
        <v>9.4170403587443996E-2</v>
      </c>
      <c r="AA1383" s="354">
        <v>27.23</v>
      </c>
      <c r="AB1383" s="354">
        <v>7</v>
      </c>
      <c r="AC1383" s="354">
        <v>24.82</v>
      </c>
      <c r="AD1383" s="354">
        <v>24.84</v>
      </c>
      <c r="AE1383" s="354">
        <v>22.68</v>
      </c>
      <c r="AF1383" s="354">
        <v>3.55</v>
      </c>
      <c r="AG1383" s="354">
        <v>14.880415320932974</v>
      </c>
      <c r="AH1383" s="354">
        <v>2.7514241317281147</v>
      </c>
      <c r="AI1383" s="354">
        <v>2.5025118362357208</v>
      </c>
      <c r="AJ1383" s="354">
        <v>1.912408621223378</v>
      </c>
      <c r="AK1383" s="354">
        <v>22.049845759371824</v>
      </c>
      <c r="AL1383" s="354">
        <v>24.25</v>
      </c>
      <c r="AM1383" s="354">
        <v>4.95</v>
      </c>
      <c r="AN1383" s="354">
        <v>3.72</v>
      </c>
      <c r="AO1383" s="354">
        <v>3.9002842492325618</v>
      </c>
      <c r="AP1383" s="354">
        <v>11.483495307142896</v>
      </c>
      <c r="AQ1383" s="354">
        <v>23.191838159524689</v>
      </c>
      <c r="AR1383" s="354">
        <v>30.348037994697311</v>
      </c>
      <c r="AS1383" s="354">
        <v>3.9586609447784702</v>
      </c>
      <c r="AT1383" s="354">
        <v>11.17</v>
      </c>
      <c r="AU1383" s="354">
        <v>15.69</v>
      </c>
      <c r="AV1383" s="354">
        <v>2.88</v>
      </c>
      <c r="AW1383" s="354">
        <v>1416.97</v>
      </c>
      <c r="AX1383" s="354">
        <v>1714.41</v>
      </c>
      <c r="AY1383" s="374">
        <v>2.8833335753597724E-2</v>
      </c>
      <c r="AZ1383" s="374">
        <v>-0.10715776477850612</v>
      </c>
      <c r="BA1383" s="374">
        <v>-8.7448700410396721E-2</v>
      </c>
      <c r="BB1383" s="374">
        <v>-0.11538461538461547</v>
      </c>
      <c r="BC1383" s="374">
        <v>-8.7448700410396721E-2</v>
      </c>
      <c r="BD1383" s="354">
        <v>25.52</v>
      </c>
      <c r="BE1383" s="374">
        <v>0.21308525148860699</v>
      </c>
      <c r="BF1383" s="374">
        <v>0.1220171196785079</v>
      </c>
      <c r="BG1383" s="354">
        <v>13.03</v>
      </c>
      <c r="BH1383" s="354">
        <v>9.8000000000000007</v>
      </c>
      <c r="BI1383" s="354">
        <v>9.26</v>
      </c>
      <c r="BJ1383" s="354">
        <v>6.71</v>
      </c>
      <c r="BK1383" s="374">
        <v>-0.2358043652252915</v>
      </c>
      <c r="BL1383" s="374">
        <v>-3.9656367264307268E-2</v>
      </c>
      <c r="BM1383" s="354">
        <v>1.95</v>
      </c>
      <c r="BN1383" s="354">
        <v>1.83</v>
      </c>
      <c r="BO1383" s="374">
        <v>0.37798607201529366</v>
      </c>
      <c r="BP1383" s="374">
        <v>4.9862706265460577E-2</v>
      </c>
      <c r="BQ1383" s="374">
        <v>3.4657640834059041E-2</v>
      </c>
      <c r="BR1383" s="354">
        <v>242.23</v>
      </c>
      <c r="BS1383" s="354">
        <v>342.95</v>
      </c>
      <c r="BT1383" s="354">
        <v>252.59</v>
      </c>
      <c r="BU1383" s="354">
        <v>1733.94</v>
      </c>
      <c r="BV1383" s="354">
        <v>151.87</v>
      </c>
      <c r="BW1383" s="354">
        <v>-10.72</v>
      </c>
      <c r="BX1383" s="354">
        <v>18.489999999999998</v>
      </c>
      <c r="BY1383" s="354">
        <v>18.489999999999998</v>
      </c>
      <c r="BZ1383" s="354">
        <v>7.5129851330869704</v>
      </c>
      <c r="CA1383" s="354">
        <v>33.81</v>
      </c>
      <c r="CB1383" s="354">
        <v>0.56096810925063434</v>
      </c>
      <c r="CC1383" s="354">
        <v>0.56546032607434404</v>
      </c>
      <c r="CD1383" s="354">
        <v>0.51</v>
      </c>
      <c r="CE1383" s="354">
        <v>1.27</v>
      </c>
      <c r="CF1383" s="354">
        <v>1.1200000000000001</v>
      </c>
      <c r="CG1383" s="354">
        <v>0.84</v>
      </c>
      <c r="CH1383" s="353" t="s">
        <v>100</v>
      </c>
      <c r="CI1383" s="355">
        <v>1071.06</v>
      </c>
    </row>
    <row r="1384" spans="1:87" ht="13.5" thickBot="1">
      <c r="A1384" s="353" t="s">
        <v>2983</v>
      </c>
      <c r="B1384" s="353" t="s">
        <v>2984</v>
      </c>
      <c r="C1384" s="353" t="s">
        <v>96</v>
      </c>
      <c r="D1384" s="353" t="s">
        <v>147</v>
      </c>
      <c r="E1384" s="353" t="s">
        <v>702</v>
      </c>
      <c r="F1384" s="353" t="s">
        <v>99</v>
      </c>
      <c r="G1384" s="353">
        <v>1</v>
      </c>
      <c r="H1384" s="353">
        <v>202201</v>
      </c>
      <c r="I1384" s="353">
        <v>20221116</v>
      </c>
      <c r="J1384" s="353">
        <v>20230222</v>
      </c>
      <c r="K1384" s="354">
        <v>90891.96</v>
      </c>
      <c r="L1384" s="354">
        <v>78.66</v>
      </c>
      <c r="M1384" s="354">
        <v>1155.5</v>
      </c>
      <c r="N1384" s="354">
        <v>0.91</v>
      </c>
      <c r="O1384" s="354">
        <v>0.8</v>
      </c>
      <c r="P1384" s="354">
        <v>0.89</v>
      </c>
      <c r="Q1384" s="354">
        <v>0.76</v>
      </c>
      <c r="R1384" s="354">
        <v>8</v>
      </c>
      <c r="S1384" s="354">
        <v>3</v>
      </c>
      <c r="T1384" s="354">
        <v>2.62</v>
      </c>
      <c r="U1384" s="354">
        <v>3.01</v>
      </c>
      <c r="V1384" s="354">
        <v>2.95</v>
      </c>
      <c r="W1384" s="354">
        <v>3.12</v>
      </c>
      <c r="X1384" s="354">
        <v>3.51</v>
      </c>
      <c r="Y1384" s="374">
        <f t="shared" si="46"/>
        <v>5.7627118644067776E-2</v>
      </c>
      <c r="Z1384" s="374">
        <f t="shared" si="47"/>
        <v>0.125</v>
      </c>
      <c r="AA1384" s="354">
        <v>0.21</v>
      </c>
      <c r="AB1384" s="354">
        <v>10.5</v>
      </c>
      <c r="AC1384" s="354">
        <v>26.13</v>
      </c>
      <c r="AD1384" s="354">
        <v>25.23</v>
      </c>
      <c r="AE1384" s="354">
        <v>22.39</v>
      </c>
      <c r="AF1384" s="354">
        <v>2.4</v>
      </c>
      <c r="AG1384" s="354">
        <v>42.611494674524877</v>
      </c>
      <c r="AH1384" s="354">
        <v>2.9403519336505832</v>
      </c>
      <c r="AI1384" s="354">
        <v>1.8765645702857976</v>
      </c>
      <c r="AJ1384" s="354">
        <v>0.64068761045974654</v>
      </c>
      <c r="AK1384" s="354">
        <v>41.378805307069214</v>
      </c>
      <c r="AL1384" s="354">
        <v>20.75</v>
      </c>
      <c r="AM1384" s="354">
        <v>16.05</v>
      </c>
      <c r="AN1384" s="354">
        <v>1.84</v>
      </c>
      <c r="AO1384" s="354">
        <v>2.0101952077116247</v>
      </c>
      <c r="AP1384" s="354">
        <v>18.002650753804925</v>
      </c>
      <c r="AQ1384" s="354">
        <v>45.645869982035251</v>
      </c>
      <c r="AR1384" s="354">
        <v>133.69608056989432</v>
      </c>
      <c r="AS1384" s="354">
        <v>2.909956625215953</v>
      </c>
      <c r="AT1384" s="354">
        <v>4.9000000000000004</v>
      </c>
      <c r="AU1384" s="354">
        <v>5.7</v>
      </c>
      <c r="AV1384" s="354">
        <v>51.07</v>
      </c>
      <c r="AW1384" s="354">
        <v>48549.98</v>
      </c>
      <c r="AX1384" s="354">
        <v>49447.33</v>
      </c>
      <c r="AY1384" s="374">
        <v>-0.22964307792484581</v>
      </c>
      <c r="AZ1384" s="374">
        <v>-0.97235187533253697</v>
      </c>
      <c r="BA1384" s="374">
        <v>-0.86816067808384978</v>
      </c>
      <c r="BB1384" s="374">
        <v>-0.97238650219222444</v>
      </c>
      <c r="BC1384" s="374">
        <v>-0.86816067808384978</v>
      </c>
      <c r="BD1384" s="354">
        <v>62.97</v>
      </c>
      <c r="BE1384" s="374">
        <v>0.27961954358233798</v>
      </c>
      <c r="BF1384" s="374">
        <v>0.11959227464036906</v>
      </c>
      <c r="BG1384" s="354">
        <v>40.67</v>
      </c>
      <c r="BH1384" s="354">
        <v>31.36</v>
      </c>
      <c r="BI1384" s="354">
        <v>12.77</v>
      </c>
      <c r="BJ1384" s="354">
        <v>12.82</v>
      </c>
      <c r="BK1384" s="374">
        <v>-0.65858483070360274</v>
      </c>
      <c r="BL1384" s="374">
        <v>-2.9003370317467764E-2</v>
      </c>
      <c r="BM1384" s="354">
        <v>1.5</v>
      </c>
      <c r="BN1384" s="354">
        <v>1.38</v>
      </c>
      <c r="BO1384" s="374">
        <v>0.38940916796256742</v>
      </c>
      <c r="BP1384" s="374">
        <v>3.7866734496465979E-2</v>
      </c>
      <c r="BQ1384" s="374">
        <v>8.2509672950385905E-3</v>
      </c>
      <c r="BR1384" s="354">
        <v>4512.68</v>
      </c>
      <c r="BS1384" s="354">
        <v>5569.73</v>
      </c>
      <c r="BT1384" s="354">
        <v>4522.2</v>
      </c>
      <c r="BU1384" s="354">
        <v>3354.84</v>
      </c>
      <c r="BV1384" s="354">
        <v>3282.81</v>
      </c>
      <c r="BW1384" s="354">
        <v>3528.62</v>
      </c>
      <c r="BX1384" s="354">
        <v>6.9</v>
      </c>
      <c r="BY1384" s="354">
        <v>7.24</v>
      </c>
      <c r="BZ1384" s="354">
        <v>56.490365635868031</v>
      </c>
      <c r="CA1384" s="354">
        <v>33.53</v>
      </c>
      <c r="CB1384" s="354">
        <v>0.80073894285478109</v>
      </c>
      <c r="CC1384" s="354">
        <v>1.6829227949329244</v>
      </c>
      <c r="CD1384" s="354">
        <v>0.5</v>
      </c>
      <c r="CE1384" s="354">
        <v>1.1599999999999999</v>
      </c>
      <c r="CF1384" s="354">
        <v>0.7</v>
      </c>
      <c r="CG1384" s="354">
        <v>0.64</v>
      </c>
      <c r="CH1384" s="353" t="s">
        <v>100</v>
      </c>
      <c r="CI1384" s="355">
        <v>6002.99</v>
      </c>
    </row>
    <row r="1385" spans="1:87" ht="13.5" thickBot="1">
      <c r="A1385" s="353" t="s">
        <v>2985</v>
      </c>
      <c r="B1385" s="353" t="s">
        <v>2986</v>
      </c>
      <c r="C1385" s="353" t="s">
        <v>96</v>
      </c>
      <c r="D1385" s="353" t="s">
        <v>97</v>
      </c>
      <c r="E1385" s="353" t="s">
        <v>347</v>
      </c>
      <c r="F1385" s="353" t="s">
        <v>105</v>
      </c>
      <c r="G1385" s="353">
        <v>12</v>
      </c>
      <c r="H1385" s="353">
        <v>202112</v>
      </c>
      <c r="I1385" s="353">
        <v>20221103</v>
      </c>
      <c r="J1385" s="353">
        <v>20230216</v>
      </c>
      <c r="K1385" s="354">
        <v>4083.2</v>
      </c>
      <c r="L1385" s="354">
        <v>4.6399999999999997</v>
      </c>
      <c r="M1385" s="354">
        <v>880</v>
      </c>
      <c r="N1385" s="354">
        <v>0.77</v>
      </c>
      <c r="O1385" s="354">
        <v>0.12</v>
      </c>
      <c r="P1385" s="354"/>
      <c r="Q1385" s="354"/>
      <c r="R1385" s="354">
        <v>8</v>
      </c>
      <c r="S1385" s="354">
        <v>-42</v>
      </c>
      <c r="T1385" s="354"/>
      <c r="U1385" s="354">
        <v>0.5</v>
      </c>
      <c r="V1385" s="354"/>
      <c r="W1385" s="354">
        <v>0.5</v>
      </c>
      <c r="X1385" s="354">
        <v>0.67</v>
      </c>
      <c r="Y1385" s="374" t="e">
        <f t="shared" si="46"/>
        <v>#DIV/0!</v>
      </c>
      <c r="Z1385" s="374">
        <f t="shared" si="47"/>
        <v>0.34000000000000008</v>
      </c>
      <c r="AA1385" s="354">
        <v>-0.14000000000000001</v>
      </c>
      <c r="AB1385" s="354"/>
      <c r="AC1385" s="354">
        <v>9.2799999999999994</v>
      </c>
      <c r="AD1385" s="354">
        <v>9.2799999999999994</v>
      </c>
      <c r="AE1385" s="354">
        <v>6.93</v>
      </c>
      <c r="AF1385" s="354"/>
      <c r="AG1385" s="354">
        <v>53.239464538097607</v>
      </c>
      <c r="AH1385" s="354">
        <v>7.0814791091702087</v>
      </c>
      <c r="AI1385" s="354">
        <v>24.193974378918877</v>
      </c>
      <c r="AJ1385" s="354">
        <v>11.632730304809655</v>
      </c>
      <c r="AK1385" s="354">
        <v>1.4341504812964301</v>
      </c>
      <c r="AL1385" s="354">
        <v>2.87</v>
      </c>
      <c r="AM1385" s="354">
        <v>2.87</v>
      </c>
      <c r="AN1385" s="354">
        <v>1.24</v>
      </c>
      <c r="AO1385" s="354">
        <v>-0.44277221291123586</v>
      </c>
      <c r="AP1385" s="354">
        <v>-1.193439039269468</v>
      </c>
      <c r="AQ1385" s="354">
        <v>-0.97433167277728239</v>
      </c>
      <c r="AR1385" s="354">
        <v>-2.0264335981378587</v>
      </c>
      <c r="AS1385" s="354">
        <v>30.76751031823914</v>
      </c>
      <c r="AT1385" s="354">
        <v>1.62</v>
      </c>
      <c r="AU1385" s="354">
        <v>-5.81</v>
      </c>
      <c r="AV1385" s="354">
        <v>1.44</v>
      </c>
      <c r="AW1385" s="354">
        <v>4159.67</v>
      </c>
      <c r="AX1385" s="354"/>
      <c r="AY1385" s="374">
        <v>0.23422434602730413</v>
      </c>
      <c r="AZ1385" s="374">
        <v>0.18739577152788495</v>
      </c>
      <c r="BA1385" s="374">
        <v>0.2736509681028379</v>
      </c>
      <c r="BB1385" s="374">
        <v>0.18556701030927844</v>
      </c>
      <c r="BC1385" s="374">
        <v>0.2736509681028379</v>
      </c>
      <c r="BD1385" s="354">
        <v>23.99</v>
      </c>
      <c r="BE1385" s="374">
        <v>0.21304843403698195</v>
      </c>
      <c r="BF1385" s="374">
        <v>7.7793981143505636E-2</v>
      </c>
      <c r="BG1385" s="354">
        <v>10.23</v>
      </c>
      <c r="BH1385" s="354">
        <v>9</v>
      </c>
      <c r="BI1385" s="354">
        <v>7.22</v>
      </c>
      <c r="BJ1385" s="354">
        <v>6.27</v>
      </c>
      <c r="BK1385" s="374">
        <v>-0.51918894669303717</v>
      </c>
      <c r="BL1385" s="374">
        <v>-0.23593858772040291</v>
      </c>
      <c r="BM1385" s="354">
        <v>1.19</v>
      </c>
      <c r="BN1385" s="354">
        <v>3.98</v>
      </c>
      <c r="BO1385" s="374">
        <v>6.1667907688168211E-2</v>
      </c>
      <c r="BP1385" s="374">
        <v>0.20409014719002955</v>
      </c>
      <c r="BQ1385" s="374">
        <v>2.6619520148305851</v>
      </c>
      <c r="BR1385" s="354">
        <v>1277.73</v>
      </c>
      <c r="BS1385" s="354">
        <v>2117.52</v>
      </c>
      <c r="BT1385" s="354">
        <v>1422.4</v>
      </c>
      <c r="BU1385" s="354">
        <v>3234.26</v>
      </c>
      <c r="BV1385" s="354">
        <v>582.6</v>
      </c>
      <c r="BW1385" s="354">
        <v>-4.25</v>
      </c>
      <c r="BX1385" s="354">
        <v>13.16</v>
      </c>
      <c r="BY1385" s="354">
        <v>13.16</v>
      </c>
      <c r="BZ1385" s="354">
        <v>6.5096569874781718</v>
      </c>
      <c r="CA1385" s="354">
        <v>59.62</v>
      </c>
      <c r="CB1385" s="354">
        <v>0.71936275208690559</v>
      </c>
      <c r="CC1385" s="354">
        <v>-1.414681072135042</v>
      </c>
      <c r="CD1385" s="354">
        <v>1.48</v>
      </c>
      <c r="CE1385" s="354">
        <v>1.87</v>
      </c>
      <c r="CF1385" s="354">
        <v>1.71</v>
      </c>
      <c r="CG1385" s="354">
        <v>1.34</v>
      </c>
      <c r="CH1385" s="353" t="s">
        <v>100</v>
      </c>
      <c r="CI1385" s="355">
        <v>2612.71</v>
      </c>
    </row>
    <row r="1386" spans="1:87" ht="13.5" thickBot="1">
      <c r="A1386" s="353" t="s">
        <v>2987</v>
      </c>
      <c r="B1386" s="353" t="s">
        <v>2988</v>
      </c>
      <c r="C1386" s="353" t="s">
        <v>96</v>
      </c>
      <c r="D1386" s="353" t="s">
        <v>103</v>
      </c>
      <c r="E1386" s="353" t="s">
        <v>2093</v>
      </c>
      <c r="F1386" s="353" t="s">
        <v>105</v>
      </c>
      <c r="G1386" s="353">
        <v>12</v>
      </c>
      <c r="H1386" s="353">
        <v>202112</v>
      </c>
      <c r="I1386" s="353">
        <v>20221026</v>
      </c>
      <c r="J1386" s="353">
        <v>20230202</v>
      </c>
      <c r="K1386" s="354">
        <v>5078.96</v>
      </c>
      <c r="L1386" s="354">
        <v>69.819999999999993</v>
      </c>
      <c r="M1386" s="354">
        <v>72.739999999999995</v>
      </c>
      <c r="N1386" s="354">
        <v>1.57</v>
      </c>
      <c r="O1386" s="354">
        <v>1.33</v>
      </c>
      <c r="P1386" s="354">
        <v>1.08</v>
      </c>
      <c r="Q1386" s="354">
        <v>1.82</v>
      </c>
      <c r="R1386" s="354">
        <v>14</v>
      </c>
      <c r="S1386" s="354">
        <v>24</v>
      </c>
      <c r="T1386" s="354">
        <v>15.69</v>
      </c>
      <c r="U1386" s="354">
        <v>5.58</v>
      </c>
      <c r="V1386" s="354">
        <v>4.84</v>
      </c>
      <c r="W1386" s="354">
        <v>5.89</v>
      </c>
      <c r="X1386" s="354">
        <v>6.61</v>
      </c>
      <c r="Y1386" s="374">
        <f t="shared" si="46"/>
        <v>0.21694214876033047</v>
      </c>
      <c r="Z1386" s="374">
        <f t="shared" si="47"/>
        <v>0.12224108658743638</v>
      </c>
      <c r="AA1386" s="354">
        <v>9.8800000000000008</v>
      </c>
      <c r="AB1386" s="354">
        <v>12</v>
      </c>
      <c r="AC1386" s="354">
        <v>12.51</v>
      </c>
      <c r="AD1386" s="354">
        <v>11.85</v>
      </c>
      <c r="AE1386" s="354">
        <v>10.56</v>
      </c>
      <c r="AF1386" s="354">
        <v>0.99</v>
      </c>
      <c r="AG1386" s="354">
        <v>60.428033819364948</v>
      </c>
      <c r="AH1386" s="354">
        <v>5.0985299452747768</v>
      </c>
      <c r="AI1386" s="354">
        <v>4.4412281753264606</v>
      </c>
      <c r="AJ1386" s="354">
        <v>2.1563870955892783</v>
      </c>
      <c r="AK1386" s="354">
        <v>15.657830954584616</v>
      </c>
      <c r="AL1386" s="354">
        <v>9.9700000000000006</v>
      </c>
      <c r="AM1386" s="354">
        <v>2.33</v>
      </c>
      <c r="AN1386" s="354">
        <v>1.1499999999999999</v>
      </c>
      <c r="AO1386" s="354">
        <v>1.5061725599819089</v>
      </c>
      <c r="AP1386" s="354">
        <v>9.1112107527223003</v>
      </c>
      <c r="AQ1386" s="354">
        <v>20.493215569969234</v>
      </c>
      <c r="AR1386" s="354">
        <v>42.207193030671739</v>
      </c>
      <c r="AS1386" s="354">
        <v>4.1118940244791755</v>
      </c>
      <c r="AT1386" s="354">
        <v>29.95</v>
      </c>
      <c r="AU1386" s="354">
        <v>5.95</v>
      </c>
      <c r="AV1386" s="354">
        <v>17.64</v>
      </c>
      <c r="AW1386" s="354">
        <v>4132.8999999999996</v>
      </c>
      <c r="AX1386" s="354">
        <v>4510.2</v>
      </c>
      <c r="AY1386" s="374">
        <v>0.17645886706518646</v>
      </c>
      <c r="AZ1386" s="374">
        <v>0.26404109589041097</v>
      </c>
      <c r="BA1386" s="374">
        <v>0.12794020663882172</v>
      </c>
      <c r="BB1386" s="374">
        <v>0.29629629629629645</v>
      </c>
      <c r="BC1386" s="374">
        <v>0.12794020663882172</v>
      </c>
      <c r="BD1386" s="354">
        <v>18.16</v>
      </c>
      <c r="BE1386" s="374">
        <v>0.13896732058238601</v>
      </c>
      <c r="BF1386" s="374">
        <v>7.9599761051373952E-2</v>
      </c>
      <c r="BG1386" s="354">
        <v>10.78</v>
      </c>
      <c r="BH1386" s="354">
        <v>10.050000000000001</v>
      </c>
      <c r="BI1386" s="354">
        <v>7.83</v>
      </c>
      <c r="BJ1386" s="354">
        <v>7.33</v>
      </c>
      <c r="BK1386" s="374">
        <v>-0.51446153846153841</v>
      </c>
      <c r="BL1386" s="374">
        <v>-3.7810945273631838E-2</v>
      </c>
      <c r="BM1386" s="354">
        <v>1.78</v>
      </c>
      <c r="BN1386" s="354">
        <v>2.17</v>
      </c>
      <c r="BO1386" s="374">
        <v>0.2412460087912088</v>
      </c>
      <c r="BP1386" s="374">
        <v>7.3317945718647914E-2</v>
      </c>
      <c r="BQ1386" s="374">
        <v>3.1009305372293329E-2</v>
      </c>
      <c r="BR1386" s="354">
        <v>535.4</v>
      </c>
      <c r="BS1386" s="354">
        <v>703.2</v>
      </c>
      <c r="BT1386" s="354">
        <v>531.20000000000005</v>
      </c>
      <c r="BU1386" s="354">
        <v>1411.1</v>
      </c>
      <c r="BV1386" s="354">
        <v>369.1</v>
      </c>
      <c r="BW1386" s="354">
        <v>29.74</v>
      </c>
      <c r="BX1386" s="354">
        <v>8.44</v>
      </c>
      <c r="BY1386" s="354">
        <v>9.4499999999999993</v>
      </c>
      <c r="BZ1386" s="354">
        <v>8.6149162861491622</v>
      </c>
      <c r="CA1386" s="354">
        <v>39.31</v>
      </c>
      <c r="CB1386" s="354">
        <v>0.58749692345557469</v>
      </c>
      <c r="CC1386" s="354">
        <v>2.1497948016415869</v>
      </c>
      <c r="CD1386" s="354">
        <v>0.65</v>
      </c>
      <c r="CE1386" s="354">
        <v>2.0299999999999998</v>
      </c>
      <c r="CF1386" s="354">
        <v>1.31</v>
      </c>
      <c r="CG1386" s="354">
        <v>0.49</v>
      </c>
      <c r="CH1386" s="353" t="s">
        <v>100</v>
      </c>
      <c r="CI1386" s="355">
        <v>2377.6999999999998</v>
      </c>
    </row>
    <row r="1387" spans="1:87" ht="13.5" thickBot="1">
      <c r="A1387" s="353" t="s">
        <v>2989</v>
      </c>
      <c r="B1387" s="353" t="s">
        <v>2990</v>
      </c>
      <c r="C1387" s="353" t="s">
        <v>96</v>
      </c>
      <c r="D1387" s="353" t="s">
        <v>208</v>
      </c>
      <c r="E1387" s="353" t="s">
        <v>546</v>
      </c>
      <c r="F1387" s="353" t="s">
        <v>105</v>
      </c>
      <c r="G1387" s="353">
        <v>12</v>
      </c>
      <c r="H1387" s="353">
        <v>202112</v>
      </c>
      <c r="I1387" s="353">
        <v>20221028</v>
      </c>
      <c r="J1387" s="353">
        <v>20230418</v>
      </c>
      <c r="K1387" s="354">
        <v>20885.38</v>
      </c>
      <c r="L1387" s="354">
        <v>23.19</v>
      </c>
      <c r="M1387" s="354">
        <v>900.62</v>
      </c>
      <c r="N1387" s="354">
        <v>0.57999999999999996</v>
      </c>
      <c r="O1387" s="354"/>
      <c r="P1387" s="354"/>
      <c r="Q1387" s="354"/>
      <c r="R1387" s="354"/>
      <c r="S1387" s="354"/>
      <c r="T1387" s="354"/>
      <c r="U1387" s="354">
        <v>1.59</v>
      </c>
      <c r="V1387" s="354"/>
      <c r="W1387" s="354">
        <v>1.6</v>
      </c>
      <c r="X1387" s="354">
        <v>1.85</v>
      </c>
      <c r="Y1387" s="374" t="e">
        <f t="shared" si="46"/>
        <v>#DIV/0!</v>
      </c>
      <c r="Z1387" s="374">
        <f t="shared" si="47"/>
        <v>0.15625</v>
      </c>
      <c r="AA1387" s="354">
        <v>12.75</v>
      </c>
      <c r="AB1387" s="354">
        <v>9.33</v>
      </c>
      <c r="AC1387" s="354">
        <v>14.59</v>
      </c>
      <c r="AD1387" s="354">
        <v>14.49</v>
      </c>
      <c r="AE1387" s="354">
        <v>12.53</v>
      </c>
      <c r="AF1387" s="354">
        <v>1.55</v>
      </c>
      <c r="AG1387" s="354">
        <v>147423.51323481288</v>
      </c>
      <c r="AH1387" s="354">
        <v>22799.812860234342</v>
      </c>
      <c r="AI1387" s="354">
        <v>0</v>
      </c>
      <c r="AJ1387" s="354">
        <v>32955.046959851694</v>
      </c>
      <c r="AK1387" s="354">
        <v>0</v>
      </c>
      <c r="AL1387" s="354">
        <v>12.05</v>
      </c>
      <c r="AM1387" s="354">
        <v>2.0499999999999998</v>
      </c>
      <c r="AN1387" s="354">
        <v>2.04</v>
      </c>
      <c r="AO1387" s="354">
        <v>0.24127438675157128</v>
      </c>
      <c r="AP1387" s="354">
        <v>0.50644560137385874</v>
      </c>
      <c r="AQ1387" s="354">
        <v>0</v>
      </c>
      <c r="AR1387" s="354">
        <v>1.0793344579913686</v>
      </c>
      <c r="AS1387" s="354">
        <v>32284.761130612536</v>
      </c>
      <c r="AT1387" s="354">
        <v>11.3</v>
      </c>
      <c r="AU1387" s="354">
        <v>3.5</v>
      </c>
      <c r="AV1387" s="354">
        <v>7.07</v>
      </c>
      <c r="AW1387" s="354">
        <v>10024.700000000001</v>
      </c>
      <c r="AX1387" s="354"/>
      <c r="AY1387" s="374">
        <v>4.9565032576751412E-2</v>
      </c>
      <c r="AZ1387" s="374">
        <v>0.18169295078852363</v>
      </c>
      <c r="BA1387" s="374">
        <v>8.4057509440829889E-2</v>
      </c>
      <c r="BB1387" s="374">
        <v>0.1761328878641005</v>
      </c>
      <c r="BC1387" s="374">
        <v>8.4057509440829889E-2</v>
      </c>
      <c r="BD1387" s="354">
        <v>15.36</v>
      </c>
      <c r="BE1387" s="374">
        <v>0.20957937651050948</v>
      </c>
      <c r="BF1387" s="374">
        <v>8.8103699138311023E-2</v>
      </c>
      <c r="BG1387" s="354">
        <v>12.54</v>
      </c>
      <c r="BH1387" s="354">
        <v>14.34</v>
      </c>
      <c r="BI1387" s="354">
        <v>8.16</v>
      </c>
      <c r="BJ1387" s="354">
        <v>9.15</v>
      </c>
      <c r="BK1387" s="374">
        <v>0</v>
      </c>
      <c r="BL1387" s="374">
        <v>-0.24377400866879848</v>
      </c>
      <c r="BM1387" s="354">
        <v>3.28</v>
      </c>
      <c r="BN1387" s="354">
        <v>2.64</v>
      </c>
      <c r="BO1387" s="374">
        <v>0.50329696214366459</v>
      </c>
      <c r="BP1387" s="374">
        <v>6.7830675282166339E-2</v>
      </c>
      <c r="BQ1387" s="374">
        <v>1422.315362962956</v>
      </c>
      <c r="BR1387" s="354">
        <v>3378</v>
      </c>
      <c r="BS1387" s="354">
        <v>3378</v>
      </c>
      <c r="BT1387" s="354">
        <v>1733.2</v>
      </c>
      <c r="BU1387" s="354">
        <v>2548</v>
      </c>
      <c r="BV1387" s="354">
        <v>1746</v>
      </c>
      <c r="BW1387" s="354">
        <v>16.559999999999999</v>
      </c>
      <c r="BX1387" s="354">
        <v>15.39</v>
      </c>
      <c r="BY1387" s="354">
        <v>15.39</v>
      </c>
      <c r="BZ1387" s="354">
        <v>10.688496015936256</v>
      </c>
      <c r="CA1387" s="354">
        <v>17.16</v>
      </c>
      <c r="CB1387" s="354">
        <v>0.46141137859632614</v>
      </c>
      <c r="CC1387" s="354">
        <v>0.50611570247933879</v>
      </c>
      <c r="CD1387" s="354">
        <v>0.21</v>
      </c>
      <c r="CE1387" s="354">
        <v>0.82</v>
      </c>
      <c r="CF1387" s="354">
        <v>0.88</v>
      </c>
      <c r="CG1387" s="354">
        <v>0.75</v>
      </c>
      <c r="CH1387" s="353" t="s">
        <v>100</v>
      </c>
      <c r="CI1387" s="355">
        <v>10188</v>
      </c>
    </row>
    <row r="1388" spans="1:87" ht="13.5" thickBot="1">
      <c r="A1388" s="353"/>
      <c r="B1388" s="353" t="s">
        <v>2991</v>
      </c>
      <c r="C1388" s="353" t="s">
        <v>108</v>
      </c>
      <c r="D1388" s="353" t="s">
        <v>123</v>
      </c>
      <c r="E1388" s="353" t="s">
        <v>182</v>
      </c>
      <c r="F1388" s="353" t="s">
        <v>105</v>
      </c>
      <c r="G1388" s="353">
        <v>12</v>
      </c>
      <c r="H1388" s="353">
        <v>202112</v>
      </c>
      <c r="I1388" s="353"/>
      <c r="J1388" s="353"/>
      <c r="K1388" s="354">
        <v>30188.79</v>
      </c>
      <c r="L1388" s="354">
        <v>108.32</v>
      </c>
      <c r="M1388" s="354">
        <v>278.7</v>
      </c>
      <c r="N1388" s="354">
        <v>0</v>
      </c>
      <c r="O1388" s="354"/>
      <c r="P1388" s="354"/>
      <c r="Q1388" s="354"/>
      <c r="R1388" s="354"/>
      <c r="S1388" s="354"/>
      <c r="T1388" s="354"/>
      <c r="U1388" s="354"/>
      <c r="V1388" s="354"/>
      <c r="W1388" s="354"/>
      <c r="X1388" s="354"/>
      <c r="Y1388" s="374" t="e">
        <f t="shared" si="46"/>
        <v>#DIV/0!</v>
      </c>
      <c r="Z1388" s="374" t="e">
        <f t="shared" si="47"/>
        <v>#DIV/0!</v>
      </c>
      <c r="AA1388" s="354"/>
      <c r="AB1388" s="354"/>
      <c r="AC1388" s="354"/>
      <c r="AD1388" s="354"/>
      <c r="AE1388" s="354"/>
      <c r="AF1388" s="354"/>
      <c r="AG1388" s="354">
        <v>0</v>
      </c>
      <c r="AH1388" s="354">
        <v>0</v>
      </c>
      <c r="AI1388" s="354">
        <v>0</v>
      </c>
      <c r="AJ1388" s="354">
        <v>0</v>
      </c>
      <c r="AK1388" s="354">
        <v>0</v>
      </c>
      <c r="AL1388" s="354"/>
      <c r="AM1388" s="354"/>
      <c r="AN1388" s="354"/>
      <c r="AO1388" s="354">
        <v>0</v>
      </c>
      <c r="AP1388" s="354">
        <v>0</v>
      </c>
      <c r="AQ1388" s="354">
        <v>0</v>
      </c>
      <c r="AR1388" s="354">
        <v>0</v>
      </c>
      <c r="AS1388" s="354">
        <v>0</v>
      </c>
      <c r="AT1388" s="354"/>
      <c r="AU1388" s="354"/>
      <c r="AV1388" s="354"/>
      <c r="AW1388" s="354"/>
      <c r="AX1388" s="354"/>
      <c r="AY1388" s="374" t="s">
        <v>160</v>
      </c>
      <c r="AZ1388" s="374" t="s">
        <v>160</v>
      </c>
      <c r="BA1388" s="374" t="s">
        <v>160</v>
      </c>
      <c r="BB1388" s="374" t="s">
        <v>160</v>
      </c>
      <c r="BC1388" s="374" t="s">
        <v>160</v>
      </c>
      <c r="BD1388" s="354"/>
      <c r="BE1388" s="374">
        <v>0</v>
      </c>
      <c r="BF1388" s="374">
        <v>0</v>
      </c>
      <c r="BG1388" s="354"/>
      <c r="BH1388" s="354"/>
      <c r="BI1388" s="354"/>
      <c r="BJ1388" s="354"/>
      <c r="BK1388" s="374">
        <v>0</v>
      </c>
      <c r="BL1388" s="374">
        <v>0</v>
      </c>
      <c r="BM1388" s="354">
        <v>2.61</v>
      </c>
      <c r="BN1388" s="354">
        <v>2.0499999999999998</v>
      </c>
      <c r="BO1388" s="374">
        <v>0</v>
      </c>
      <c r="BP1388" s="374">
        <v>0</v>
      </c>
      <c r="BQ1388" s="374">
        <v>0</v>
      </c>
      <c r="BR1388" s="354"/>
      <c r="BS1388" s="354"/>
      <c r="BT1388" s="354"/>
      <c r="BU1388" s="354"/>
      <c r="BV1388" s="354"/>
      <c r="BW1388" s="354"/>
      <c r="BX1388" s="354"/>
      <c r="BY1388" s="354"/>
      <c r="BZ1388" s="354">
        <v>0</v>
      </c>
      <c r="CA1388" s="354"/>
      <c r="CB1388" s="354">
        <v>0</v>
      </c>
      <c r="CC1388" s="354">
        <v>0</v>
      </c>
      <c r="CD1388" s="354"/>
      <c r="CE1388" s="354"/>
      <c r="CF1388" s="354"/>
      <c r="CG1388" s="354"/>
      <c r="CH1388" s="353"/>
      <c r="CI1388" s="353"/>
    </row>
    <row r="1389" spans="1:87" ht="13.5" thickBot="1">
      <c r="A1389" s="353" t="s">
        <v>2992</v>
      </c>
      <c r="B1389" s="353" t="s">
        <v>2993</v>
      </c>
      <c r="C1389" s="353" t="s">
        <v>108</v>
      </c>
      <c r="D1389" s="353" t="s">
        <v>97</v>
      </c>
      <c r="E1389" s="353" t="s">
        <v>185</v>
      </c>
      <c r="F1389" s="353" t="s">
        <v>105</v>
      </c>
      <c r="G1389" s="353">
        <v>6</v>
      </c>
      <c r="H1389" s="353">
        <v>202206</v>
      </c>
      <c r="I1389" s="353">
        <v>20221103</v>
      </c>
      <c r="J1389" s="353">
        <v>20230202</v>
      </c>
      <c r="K1389" s="354">
        <v>7785.48</v>
      </c>
      <c r="L1389" s="354">
        <v>28.81</v>
      </c>
      <c r="M1389" s="354">
        <v>270</v>
      </c>
      <c r="N1389" s="354">
        <v>1.02</v>
      </c>
      <c r="O1389" s="354">
        <v>0.76</v>
      </c>
      <c r="P1389" s="354">
        <v>0.78</v>
      </c>
      <c r="Q1389" s="354">
        <v>0.8</v>
      </c>
      <c r="R1389" s="354">
        <v>1.32</v>
      </c>
      <c r="S1389" s="354">
        <v>1.27</v>
      </c>
      <c r="T1389" s="354">
        <v>1.49</v>
      </c>
      <c r="U1389" s="354">
        <v>2.92</v>
      </c>
      <c r="V1389" s="354">
        <v>3.21</v>
      </c>
      <c r="W1389" s="354">
        <v>3.15</v>
      </c>
      <c r="X1389" s="354">
        <v>3.43</v>
      </c>
      <c r="Y1389" s="374">
        <f t="shared" si="46"/>
        <v>-1.8691588785046731E-2</v>
      </c>
      <c r="Z1389" s="374">
        <f t="shared" si="47"/>
        <v>8.8888888888889017E-2</v>
      </c>
      <c r="AA1389" s="354">
        <v>37.44</v>
      </c>
      <c r="AB1389" s="354"/>
      <c r="AC1389" s="354">
        <v>9.1199999999999992</v>
      </c>
      <c r="AD1389" s="354">
        <v>9.1300000000000008</v>
      </c>
      <c r="AE1389" s="354">
        <v>8.39</v>
      </c>
      <c r="AF1389" s="354"/>
      <c r="AG1389" s="354">
        <v>13.02268313294095</v>
      </c>
      <c r="AH1389" s="354">
        <v>0.54945812515752179</v>
      </c>
      <c r="AI1389" s="354">
        <v>3.4250789461979809</v>
      </c>
      <c r="AJ1389" s="354">
        <v>3.0443544202458082</v>
      </c>
      <c r="AK1389" s="354">
        <v>8.3910474623958429</v>
      </c>
      <c r="AL1389" s="354">
        <v>5.84</v>
      </c>
      <c r="AM1389" s="354">
        <v>2.02</v>
      </c>
      <c r="AN1389" s="354">
        <v>2.2200000000000002</v>
      </c>
      <c r="AO1389" s="354">
        <v>2.9954206033062651</v>
      </c>
      <c r="AP1389" s="354">
        <v>11.48180678241612</v>
      </c>
      <c r="AQ1389" s="354">
        <v>11.389055253760416</v>
      </c>
      <c r="AR1389" s="354">
        <v>12.813361383721766</v>
      </c>
      <c r="AS1389" s="354">
        <v>6.3171228002549995</v>
      </c>
      <c r="AT1389" s="354">
        <v>14.27</v>
      </c>
      <c r="AU1389" s="354">
        <v>6.47</v>
      </c>
      <c r="AV1389" s="354">
        <v>3.18</v>
      </c>
      <c r="AW1389" s="354">
        <v>3493.84</v>
      </c>
      <c r="AX1389" s="354">
        <v>3503.5</v>
      </c>
      <c r="AY1389" s="374">
        <v>8.8875390065265986E-2</v>
      </c>
      <c r="AZ1389" s="374">
        <v>0.32638275162770841</v>
      </c>
      <c r="BA1389" s="374">
        <v>0.47142071261039581</v>
      </c>
      <c r="BB1389" s="374">
        <v>0.32558139534883712</v>
      </c>
      <c r="BC1389" s="374">
        <v>0.47142071261039581</v>
      </c>
      <c r="BD1389" s="354">
        <v>19.649999999999999</v>
      </c>
      <c r="BE1389" s="374">
        <v>7.1584495392940151E-2</v>
      </c>
      <c r="BF1389" s="374">
        <v>1.6286296763119667E-2</v>
      </c>
      <c r="BG1389" s="354">
        <v>9.59</v>
      </c>
      <c r="BH1389" s="354">
        <v>7.21</v>
      </c>
      <c r="BI1389" s="354">
        <v>7.78</v>
      </c>
      <c r="BJ1389" s="354">
        <v>5.69</v>
      </c>
      <c r="BK1389" s="374">
        <v>-0.11115788334595823</v>
      </c>
      <c r="BL1389" s="374">
        <v>-2.923549026460821E-2</v>
      </c>
      <c r="BM1389" s="354">
        <v>3.39</v>
      </c>
      <c r="BN1389" s="354">
        <v>1.77</v>
      </c>
      <c r="BO1389" s="374">
        <v>2.0929711425603386</v>
      </c>
      <c r="BP1389" s="374">
        <v>1.9118236783490668E-2</v>
      </c>
      <c r="BQ1389" s="374">
        <v>0.1059274328547602</v>
      </c>
      <c r="BR1389" s="354">
        <v>673.89</v>
      </c>
      <c r="BS1389" s="354">
        <v>1183.27</v>
      </c>
      <c r="BT1389" s="354">
        <v>1330.63</v>
      </c>
      <c r="BU1389" s="354">
        <v>4209.57</v>
      </c>
      <c r="BV1389" s="354">
        <v>397.09</v>
      </c>
      <c r="BW1389" s="354">
        <v>27.82</v>
      </c>
      <c r="BX1389" s="354">
        <v>4.22</v>
      </c>
      <c r="BY1389" s="354">
        <v>22.47</v>
      </c>
      <c r="BZ1389" s="354">
        <v>3.7628218210603785</v>
      </c>
      <c r="CA1389" s="354">
        <v>52.22</v>
      </c>
      <c r="CB1389" s="354">
        <v>0.61793119202690305</v>
      </c>
      <c r="CC1389" s="354">
        <v>3.0224233200783299</v>
      </c>
      <c r="CD1389" s="354">
        <v>1.0900000000000001</v>
      </c>
      <c r="CE1389" s="354">
        <v>1.42</v>
      </c>
      <c r="CF1389" s="354">
        <v>1.56</v>
      </c>
      <c r="CG1389" s="354">
        <v>1.25</v>
      </c>
      <c r="CH1389" s="353" t="s">
        <v>100</v>
      </c>
      <c r="CI1389" s="355">
        <v>4032.26</v>
      </c>
    </row>
    <row r="1390" spans="1:87" ht="13.5" thickBot="1">
      <c r="A1390" s="353" t="s">
        <v>2994</v>
      </c>
      <c r="B1390" s="353" t="s">
        <v>2995</v>
      </c>
      <c r="C1390" s="353" t="s">
        <v>96</v>
      </c>
      <c r="D1390" s="353" t="s">
        <v>112</v>
      </c>
      <c r="E1390" s="353" t="s">
        <v>1090</v>
      </c>
      <c r="F1390" s="353" t="s">
        <v>105</v>
      </c>
      <c r="G1390" s="353">
        <v>12</v>
      </c>
      <c r="H1390" s="353">
        <v>202112</v>
      </c>
      <c r="I1390" s="353">
        <v>20221026</v>
      </c>
      <c r="J1390" s="353">
        <v>20230214</v>
      </c>
      <c r="K1390" s="354">
        <v>3393.42</v>
      </c>
      <c r="L1390" s="354">
        <v>31.32</v>
      </c>
      <c r="M1390" s="354">
        <v>108.35</v>
      </c>
      <c r="N1390" s="354">
        <v>1.72</v>
      </c>
      <c r="O1390" s="354">
        <v>2.5</v>
      </c>
      <c r="P1390" s="354">
        <v>2.88</v>
      </c>
      <c r="Q1390" s="354">
        <v>1.1200000000000001</v>
      </c>
      <c r="R1390" s="354">
        <v>9</v>
      </c>
      <c r="S1390" s="354">
        <v>25</v>
      </c>
      <c r="T1390" s="354">
        <v>14.33</v>
      </c>
      <c r="U1390" s="354">
        <v>8.6199999999999992</v>
      </c>
      <c r="V1390" s="354">
        <v>5.0999999999999996</v>
      </c>
      <c r="W1390" s="354">
        <v>9.31</v>
      </c>
      <c r="X1390" s="354">
        <v>5</v>
      </c>
      <c r="Y1390" s="374">
        <f t="shared" si="46"/>
        <v>0.82549019607843155</v>
      </c>
      <c r="Z1390" s="374">
        <f t="shared" si="47"/>
        <v>-0.46294307196562834</v>
      </c>
      <c r="AA1390" s="354">
        <v>28.46</v>
      </c>
      <c r="AB1390" s="354"/>
      <c r="AC1390" s="354">
        <v>3.63</v>
      </c>
      <c r="AD1390" s="354">
        <v>3.37</v>
      </c>
      <c r="AE1390" s="354">
        <v>6.26</v>
      </c>
      <c r="AF1390" s="354"/>
      <c r="AG1390" s="354">
        <v>73.097958314478134</v>
      </c>
      <c r="AH1390" s="354">
        <v>9.3184000141968557</v>
      </c>
      <c r="AI1390" s="354">
        <v>8.3422329881722437</v>
      </c>
      <c r="AJ1390" s="354">
        <v>8.0939743214345921</v>
      </c>
      <c r="AK1390" s="354">
        <v>3.7088391134444754</v>
      </c>
      <c r="AL1390" s="354">
        <v>5.42</v>
      </c>
      <c r="AM1390" s="354">
        <v>0.77</v>
      </c>
      <c r="AN1390" s="354">
        <v>0.41</v>
      </c>
      <c r="AO1390" s="354">
        <v>0.72578882580481952</v>
      </c>
      <c r="AP1390" s="354">
        <v>4.214927159451225</v>
      </c>
      <c r="AQ1390" s="354">
        <v>6.3596499173560748</v>
      </c>
      <c r="AR1390" s="354">
        <v>6.5547133246144753</v>
      </c>
      <c r="AS1390" s="354">
        <v>2.9213937764527378</v>
      </c>
      <c r="AT1390" s="354">
        <v>40.64</v>
      </c>
      <c r="AU1390" s="354">
        <v>18.739999999999998</v>
      </c>
      <c r="AV1390" s="354">
        <v>22.38</v>
      </c>
      <c r="AW1390" s="354">
        <v>7501.27</v>
      </c>
      <c r="AX1390" s="354">
        <v>8168.02</v>
      </c>
      <c r="AY1390" s="374">
        <v>0.2238331495174016</v>
      </c>
      <c r="AZ1390" s="374">
        <v>1.6571312924052306</v>
      </c>
      <c r="BA1390" s="374">
        <v>0.86404616780122245</v>
      </c>
      <c r="BB1390" s="374">
        <v>1.7315789473684211</v>
      </c>
      <c r="BC1390" s="374">
        <v>0.86404616780122245</v>
      </c>
      <c r="BD1390" s="354">
        <v>24.7</v>
      </c>
      <c r="BE1390" s="374">
        <v>0.18349183775004776</v>
      </c>
      <c r="BF1390" s="374">
        <v>0.12220603968569264</v>
      </c>
      <c r="BG1390" s="354">
        <v>14.35</v>
      </c>
      <c r="BH1390" s="354">
        <v>7.47</v>
      </c>
      <c r="BI1390" s="354">
        <v>11.94</v>
      </c>
      <c r="BJ1390" s="354">
        <v>6.39</v>
      </c>
      <c r="BK1390" s="374">
        <v>-2.4627251435366496E-2</v>
      </c>
      <c r="BL1390" s="374">
        <v>-2.8105609796687703E-3</v>
      </c>
      <c r="BM1390" s="354">
        <v>0</v>
      </c>
      <c r="BN1390" s="354">
        <v>0</v>
      </c>
      <c r="BO1390" s="374">
        <v>0</v>
      </c>
      <c r="BP1390" s="374">
        <v>0.3011764710470865</v>
      </c>
      <c r="BQ1390" s="374">
        <v>0.26160227283240439</v>
      </c>
      <c r="BR1390" s="354">
        <v>863.11</v>
      </c>
      <c r="BS1390" s="354">
        <v>903.63</v>
      </c>
      <c r="BT1390" s="354">
        <v>703.54</v>
      </c>
      <c r="BU1390" s="354">
        <v>3302.12</v>
      </c>
      <c r="BV1390" s="354">
        <v>663.03</v>
      </c>
      <c r="BW1390" s="354">
        <v>172.36</v>
      </c>
      <c r="BX1390" s="354">
        <v>12.75</v>
      </c>
      <c r="BY1390" s="354">
        <v>12.49</v>
      </c>
      <c r="BZ1390" s="354">
        <v>-130.74618859401468</v>
      </c>
      <c r="CA1390" s="354">
        <v>38.270000000000003</v>
      </c>
      <c r="CB1390" s="354">
        <v>0.48758929001564649</v>
      </c>
      <c r="CC1390" s="354">
        <v>1.7568536943333397</v>
      </c>
      <c r="CD1390" s="354">
        <v>0.62</v>
      </c>
      <c r="CE1390" s="354">
        <v>5.24</v>
      </c>
      <c r="CF1390" s="354">
        <v>1.03</v>
      </c>
      <c r="CG1390" s="354">
        <v>0.91</v>
      </c>
      <c r="CH1390" s="353" t="s">
        <v>100</v>
      </c>
      <c r="CI1390" s="355">
        <v>3970.98</v>
      </c>
    </row>
    <row r="1391" spans="1:87" ht="13.5" thickBot="1">
      <c r="A1391" s="353" t="s">
        <v>2996</v>
      </c>
      <c r="B1391" s="353" t="s">
        <v>2997</v>
      </c>
      <c r="C1391" s="353" t="s">
        <v>96</v>
      </c>
      <c r="D1391" s="353" t="s">
        <v>129</v>
      </c>
      <c r="E1391" s="353" t="s">
        <v>139</v>
      </c>
      <c r="F1391" s="353" t="s">
        <v>99</v>
      </c>
      <c r="G1391" s="353">
        <v>12</v>
      </c>
      <c r="H1391" s="353">
        <v>202112</v>
      </c>
      <c r="I1391" s="353">
        <v>20221026</v>
      </c>
      <c r="J1391" s="353">
        <v>20230201</v>
      </c>
      <c r="K1391" s="354">
        <v>217193.97</v>
      </c>
      <c r="L1391" s="354">
        <v>553.79</v>
      </c>
      <c r="M1391" s="354">
        <v>392.2</v>
      </c>
      <c r="N1391" s="354">
        <v>0.84</v>
      </c>
      <c r="O1391" s="354">
        <v>4.78</v>
      </c>
      <c r="P1391" s="354">
        <v>5.19</v>
      </c>
      <c r="Q1391" s="354">
        <v>5.24</v>
      </c>
      <c r="R1391" s="354">
        <v>6</v>
      </c>
      <c r="S1391" s="354">
        <v>12</v>
      </c>
      <c r="T1391" s="354">
        <v>15.27</v>
      </c>
      <c r="U1391" s="354">
        <v>24.38</v>
      </c>
      <c r="V1391" s="354">
        <v>23.76</v>
      </c>
      <c r="W1391" s="354">
        <v>23.04</v>
      </c>
      <c r="X1391" s="354">
        <v>22.9</v>
      </c>
      <c r="Y1391" s="374">
        <f t="shared" si="46"/>
        <v>-3.0303030303030387E-2</v>
      </c>
      <c r="Z1391" s="374">
        <f t="shared" si="47"/>
        <v>-6.0763888888889506E-3</v>
      </c>
      <c r="AA1391" s="354">
        <v>28.3</v>
      </c>
      <c r="AB1391" s="354">
        <v>12.5</v>
      </c>
      <c r="AC1391" s="354">
        <v>22.72</v>
      </c>
      <c r="AD1391" s="354">
        <v>24.04</v>
      </c>
      <c r="AE1391" s="354">
        <v>24.19</v>
      </c>
      <c r="AF1391" s="354">
        <v>1.92</v>
      </c>
      <c r="AG1391" s="354">
        <v>112.67091836734694</v>
      </c>
      <c r="AH1391" s="354">
        <v>17.938775510204081</v>
      </c>
      <c r="AI1391" s="354">
        <v>20.72448979591837</v>
      </c>
      <c r="AJ1391" s="354">
        <v>14.285714285714286</v>
      </c>
      <c r="AK1391" s="354">
        <v>25.884352535696703</v>
      </c>
      <c r="AL1391" s="354">
        <v>17.36</v>
      </c>
      <c r="AM1391" s="354">
        <v>4.9800000000000004</v>
      </c>
      <c r="AN1391" s="354">
        <v>4.92</v>
      </c>
      <c r="AO1391" s="354">
        <v>5.3552534697851346</v>
      </c>
      <c r="AP1391" s="354">
        <v>20.391885507371327</v>
      </c>
      <c r="AQ1391" s="354">
        <v>29.114411619891683</v>
      </c>
      <c r="AR1391" s="354">
        <v>42.236692857142863</v>
      </c>
      <c r="AS1391" s="354">
        <v>7.4464285714285712</v>
      </c>
      <c r="AT1391" s="354">
        <v>111.19</v>
      </c>
      <c r="AU1391" s="354">
        <v>17.600000000000001</v>
      </c>
      <c r="AV1391" s="354">
        <v>21.71</v>
      </c>
      <c r="AW1391" s="354">
        <v>39211</v>
      </c>
      <c r="AX1391" s="354">
        <v>43823.35</v>
      </c>
      <c r="AY1391" s="374">
        <v>0.21705257930349495</v>
      </c>
      <c r="AZ1391" s="374">
        <v>0.21176470588235297</v>
      </c>
      <c r="BA1391" s="374">
        <v>0.28663074159609958</v>
      </c>
      <c r="BB1391" s="374">
        <v>0.21939092604101937</v>
      </c>
      <c r="BC1391" s="374">
        <v>0.28663074159609958</v>
      </c>
      <c r="BD1391" s="354">
        <v>22.97</v>
      </c>
      <c r="BE1391" s="374">
        <v>0.11420584754085976</v>
      </c>
      <c r="BF1391" s="374">
        <v>9.6695680871251202E-2</v>
      </c>
      <c r="BG1391" s="354">
        <v>13.32</v>
      </c>
      <c r="BH1391" s="354">
        <v>12.74</v>
      </c>
      <c r="BI1391" s="354">
        <v>10.45</v>
      </c>
      <c r="BJ1391" s="354">
        <v>10.210000000000001</v>
      </c>
      <c r="BK1391" s="374">
        <v>-0.31068439192516001</v>
      </c>
      <c r="BL1391" s="374">
        <v>-5.7146738515181018E-2</v>
      </c>
      <c r="BM1391" s="354">
        <v>0.22</v>
      </c>
      <c r="BN1391" s="354">
        <v>0.24</v>
      </c>
      <c r="BO1391" s="374">
        <v>6.6894197952218432E-2</v>
      </c>
      <c r="BP1391" s="374">
        <v>3.344041367199329E-2</v>
      </c>
      <c r="BQ1391" s="374">
        <v>2.6630591092599888E-2</v>
      </c>
      <c r="BR1391" s="354">
        <v>9377</v>
      </c>
      <c r="BS1391" s="354">
        <v>11969</v>
      </c>
      <c r="BT1391" s="354">
        <v>12570</v>
      </c>
      <c r="BU1391" s="354">
        <v>32333</v>
      </c>
      <c r="BV1391" s="354">
        <v>7725</v>
      </c>
      <c r="BW1391" s="354">
        <v>21.18</v>
      </c>
      <c r="BX1391" s="354">
        <v>15.92</v>
      </c>
      <c r="BY1391" s="354">
        <v>21.82</v>
      </c>
      <c r="BZ1391" s="354">
        <v>14.676375404530743</v>
      </c>
      <c r="CA1391" s="354">
        <v>39.33</v>
      </c>
      <c r="CB1391" s="354">
        <v>0.51702085358310501</v>
      </c>
      <c r="CC1391" s="354">
        <v>2.2623502026036726</v>
      </c>
      <c r="CD1391" s="354">
        <v>0.65</v>
      </c>
      <c r="CE1391" s="354">
        <v>1.74</v>
      </c>
      <c r="CF1391" s="354">
        <v>1.1200000000000001</v>
      </c>
      <c r="CG1391" s="354">
        <v>0.53</v>
      </c>
      <c r="CH1391" s="353" t="s">
        <v>100</v>
      </c>
      <c r="CI1391" s="355">
        <v>40855</v>
      </c>
    </row>
    <row r="1392" spans="1:87" ht="13.5" thickBot="1">
      <c r="A1392" s="353" t="s">
        <v>2998</v>
      </c>
      <c r="B1392" s="353" t="s">
        <v>2999</v>
      </c>
      <c r="C1392" s="353" t="s">
        <v>108</v>
      </c>
      <c r="D1392" s="353" t="s">
        <v>97</v>
      </c>
      <c r="E1392" s="353" t="s">
        <v>2923</v>
      </c>
      <c r="F1392" s="353" t="s">
        <v>99</v>
      </c>
      <c r="G1392" s="353">
        <v>12</v>
      </c>
      <c r="H1392" s="353">
        <v>202112</v>
      </c>
      <c r="I1392" s="353">
        <v>20221027</v>
      </c>
      <c r="J1392" s="353">
        <v>20230201</v>
      </c>
      <c r="K1392" s="354">
        <v>174430.39</v>
      </c>
      <c r="L1392" s="354">
        <v>140.19999999999999</v>
      </c>
      <c r="M1392" s="354">
        <v>1244.1500000000001</v>
      </c>
      <c r="N1392" s="354">
        <v>0.53</v>
      </c>
      <c r="O1392" s="354">
        <v>0.53</v>
      </c>
      <c r="P1392" s="354">
        <v>1.1000000000000001</v>
      </c>
      <c r="Q1392" s="354">
        <v>1.51</v>
      </c>
      <c r="R1392" s="354">
        <v>-25</v>
      </c>
      <c r="S1392" s="354">
        <v>249</v>
      </c>
      <c r="T1392" s="354">
        <v>212.69</v>
      </c>
      <c r="U1392" s="354">
        <v>3.5</v>
      </c>
      <c r="V1392" s="354">
        <v>2.23</v>
      </c>
      <c r="W1392" s="354">
        <v>1.99</v>
      </c>
      <c r="X1392" s="354">
        <v>6.66</v>
      </c>
      <c r="Y1392" s="374">
        <f t="shared" si="46"/>
        <v>-0.1076233183856502</v>
      </c>
      <c r="Z1392" s="374">
        <f t="shared" si="47"/>
        <v>2.3467336683417086</v>
      </c>
      <c r="AA1392" s="354">
        <v>4.5199999999999996</v>
      </c>
      <c r="AB1392" s="354">
        <v>27.03</v>
      </c>
      <c r="AC1392" s="354">
        <v>40.06</v>
      </c>
      <c r="AD1392" s="354">
        <v>70.63</v>
      </c>
      <c r="AE1392" s="354">
        <v>21.04</v>
      </c>
      <c r="AF1392" s="354">
        <v>2.61</v>
      </c>
      <c r="AG1392" s="354">
        <v>63.868487957248192</v>
      </c>
      <c r="AH1392" s="354">
        <v>1.2242064984375709</v>
      </c>
      <c r="AI1392" s="354">
        <v>12.317830207406043</v>
      </c>
      <c r="AJ1392" s="354">
        <v>-1.1316931734742104</v>
      </c>
      <c r="AK1392" s="354">
        <v>11.557230259141472</v>
      </c>
      <c r="AL1392" s="354">
        <v>8.92</v>
      </c>
      <c r="AM1392" s="354">
        <v>2.4900000000000002</v>
      </c>
      <c r="AN1392" s="354">
        <v>2.1800000000000002</v>
      </c>
      <c r="AO1392" s="354">
        <v>3.5189418647208521</v>
      </c>
      <c r="AP1392" s="354">
        <v>14.765911519645796</v>
      </c>
      <c r="AQ1392" s="354">
        <v>18.245867358526382</v>
      </c>
      <c r="AR1392" s="354">
        <v>-198.59578671771669</v>
      </c>
      <c r="AS1392" s="354">
        <v>5.4933774340312622</v>
      </c>
      <c r="AT1392" s="354">
        <v>56.38</v>
      </c>
      <c r="AU1392" s="354">
        <v>20.22</v>
      </c>
      <c r="AV1392" s="354">
        <v>17.14</v>
      </c>
      <c r="AW1392" s="354">
        <v>80118</v>
      </c>
      <c r="AX1392" s="354">
        <v>80622.710000000006</v>
      </c>
      <c r="AY1392" s="374">
        <v>0.17136716522654502</v>
      </c>
      <c r="AZ1392" s="374">
        <v>-1.3054830287206266E-2</v>
      </c>
      <c r="BA1392" s="374">
        <v>3.8577456298975285E-2</v>
      </c>
      <c r="BB1392" s="374">
        <v>-1.492537313432837E-2</v>
      </c>
      <c r="BC1392" s="374">
        <v>3.8577456298975285E-2</v>
      </c>
      <c r="BD1392" s="354">
        <v>6.29</v>
      </c>
      <c r="BE1392" s="374">
        <v>2.5964934780401523E-2</v>
      </c>
      <c r="BF1392" s="374">
        <v>1.3468574787880916E-2</v>
      </c>
      <c r="BG1392" s="354">
        <v>3.07</v>
      </c>
      <c r="BH1392" s="354">
        <v>4.46</v>
      </c>
      <c r="BI1392" s="354">
        <v>2.09</v>
      </c>
      <c r="BJ1392" s="354">
        <v>3.19</v>
      </c>
      <c r="BK1392" s="374">
        <v>-1.0918743930074457</v>
      </c>
      <c r="BL1392" s="374">
        <v>-0.21058152167126609</v>
      </c>
      <c r="BM1392" s="354">
        <v>0</v>
      </c>
      <c r="BN1392" s="354">
        <v>0</v>
      </c>
      <c r="BO1392" s="374">
        <v>0</v>
      </c>
      <c r="BP1392" s="374">
        <v>8.5993713011911395E-3</v>
      </c>
      <c r="BQ1392" s="374">
        <v>-7.9495165318503123E-3</v>
      </c>
      <c r="BR1392" s="354">
        <v>6713</v>
      </c>
      <c r="BS1392" s="354">
        <v>23096</v>
      </c>
      <c r="BT1392" s="354">
        <v>19632.86</v>
      </c>
      <c r="BU1392" s="354">
        <v>72831</v>
      </c>
      <c r="BV1392" s="354">
        <v>3024</v>
      </c>
      <c r="BW1392" s="354">
        <v>-1.31</v>
      </c>
      <c r="BX1392" s="354">
        <v>1.92</v>
      </c>
      <c r="BY1392" s="354">
        <v>5.48</v>
      </c>
      <c r="BZ1392" s="354">
        <v>1.4392772511848342</v>
      </c>
      <c r="CA1392" s="354">
        <v>50.61</v>
      </c>
      <c r="CB1392" s="354">
        <v>0.67142703244511681</v>
      </c>
      <c r="CC1392" s="354">
        <v>5.4129421011265393</v>
      </c>
      <c r="CD1392" s="354">
        <v>1.02</v>
      </c>
      <c r="CE1392" s="354">
        <v>0.81</v>
      </c>
      <c r="CF1392" s="354">
        <v>0.78</v>
      </c>
      <c r="CG1392" s="354">
        <v>0.4</v>
      </c>
      <c r="CH1392" s="353" t="s">
        <v>100</v>
      </c>
      <c r="CI1392" s="355">
        <v>69102</v>
      </c>
    </row>
    <row r="1393" spans="1:87" ht="13.5" thickBot="1">
      <c r="A1393" s="353" t="s">
        <v>3000</v>
      </c>
      <c r="B1393" s="353" t="s">
        <v>3001</v>
      </c>
      <c r="C1393" s="353" t="s">
        <v>96</v>
      </c>
      <c r="D1393" s="353" t="s">
        <v>176</v>
      </c>
      <c r="E1393" s="353" t="s">
        <v>659</v>
      </c>
      <c r="F1393" s="353" t="s">
        <v>105</v>
      </c>
      <c r="G1393" s="353">
        <v>12</v>
      </c>
      <c r="H1393" s="353">
        <v>202112</v>
      </c>
      <c r="I1393" s="353">
        <v>20221025</v>
      </c>
      <c r="J1393" s="353">
        <v>20230213</v>
      </c>
      <c r="K1393" s="354">
        <v>4074.83</v>
      </c>
      <c r="L1393" s="354">
        <v>65.48</v>
      </c>
      <c r="M1393" s="354">
        <v>62.23</v>
      </c>
      <c r="N1393" s="354">
        <v>1.1200000000000001</v>
      </c>
      <c r="O1393" s="354">
        <v>1.02</v>
      </c>
      <c r="P1393" s="354">
        <v>0.35</v>
      </c>
      <c r="Q1393" s="354">
        <v>1.97</v>
      </c>
      <c r="R1393" s="354">
        <v>61</v>
      </c>
      <c r="S1393" s="354">
        <v>47</v>
      </c>
      <c r="T1393" s="354">
        <v>58.49</v>
      </c>
      <c r="U1393" s="354">
        <v>6.31</v>
      </c>
      <c r="V1393" s="354">
        <v>5.08</v>
      </c>
      <c r="W1393" s="354">
        <v>6.27</v>
      </c>
      <c r="X1393" s="354">
        <v>5.04</v>
      </c>
      <c r="Y1393" s="374">
        <f t="shared" si="46"/>
        <v>0.23425196850393681</v>
      </c>
      <c r="Z1393" s="374">
        <f t="shared" si="47"/>
        <v>-0.19617224880382766</v>
      </c>
      <c r="AA1393" s="354">
        <v>28.18</v>
      </c>
      <c r="AB1393" s="354"/>
      <c r="AC1393" s="354">
        <v>9.3000000000000007</v>
      </c>
      <c r="AD1393" s="354">
        <v>10.44</v>
      </c>
      <c r="AE1393" s="354">
        <v>12.99</v>
      </c>
      <c r="AF1393" s="354"/>
      <c r="AG1393" s="354">
        <v>78.887096774193552</v>
      </c>
      <c r="AH1393" s="354">
        <v>6.080645161290323</v>
      </c>
      <c r="AI1393" s="354">
        <v>5</v>
      </c>
      <c r="AJ1393" s="354">
        <v>4.193548387096774</v>
      </c>
      <c r="AK1393" s="354">
        <v>12.904</v>
      </c>
      <c r="AL1393" s="354">
        <v>9.93</v>
      </c>
      <c r="AM1393" s="354">
        <v>4.76</v>
      </c>
      <c r="AN1393" s="354">
        <v>0.83</v>
      </c>
      <c r="AO1393" s="354">
        <v>0.83791453690451845</v>
      </c>
      <c r="AP1393" s="354">
        <v>6.2856441717791407</v>
      </c>
      <c r="AQ1393" s="354">
        <v>13.220129032258065</v>
      </c>
      <c r="AR1393" s="354">
        <v>15.762461538461537</v>
      </c>
      <c r="AS1393" s="354">
        <v>8.8548387096774199</v>
      </c>
      <c r="AT1393" s="354">
        <v>13.76</v>
      </c>
      <c r="AU1393" s="354">
        <v>8.61</v>
      </c>
      <c r="AV1393" s="354">
        <v>12.54</v>
      </c>
      <c r="AW1393" s="354">
        <v>4540</v>
      </c>
      <c r="AX1393" s="354">
        <v>1362.09</v>
      </c>
      <c r="AY1393" s="374">
        <v>0.12543381259295985</v>
      </c>
      <c r="AZ1393" s="374">
        <v>0.24264705882352941</v>
      </c>
      <c r="BA1393" s="374">
        <v>0.23641304347826089</v>
      </c>
      <c r="BB1393" s="374">
        <v>0.25062034739454087</v>
      </c>
      <c r="BC1393" s="374">
        <v>0.23641304347826089</v>
      </c>
      <c r="BD1393" s="354">
        <v>51</v>
      </c>
      <c r="BE1393" s="374">
        <v>0.34274711168164312</v>
      </c>
      <c r="BF1393" s="374">
        <v>0.12668010752688172</v>
      </c>
      <c r="BG1393" s="354">
        <v>31.48</v>
      </c>
      <c r="BH1393" s="354">
        <v>27.27</v>
      </c>
      <c r="BI1393" s="354">
        <v>12.9</v>
      </c>
      <c r="BJ1393" s="354">
        <v>9.43</v>
      </c>
      <c r="BK1393" s="374">
        <v>-0.16129032258064516</v>
      </c>
      <c r="BL1393" s="374">
        <v>-1.0222858311183807E-2</v>
      </c>
      <c r="BM1393" s="354">
        <v>0</v>
      </c>
      <c r="BN1393" s="354">
        <v>0</v>
      </c>
      <c r="BO1393" s="374">
        <v>0</v>
      </c>
      <c r="BP1393" s="374">
        <v>9.4244345339279639E-2</v>
      </c>
      <c r="BQ1393" s="374">
        <v>6.4996100233985971E-2</v>
      </c>
      <c r="BR1393" s="354">
        <v>461</v>
      </c>
      <c r="BS1393" s="354">
        <v>558</v>
      </c>
      <c r="BT1393" s="354">
        <v>433.5</v>
      </c>
      <c r="BU1393" s="354">
        <v>495</v>
      </c>
      <c r="BV1393" s="354">
        <v>338</v>
      </c>
      <c r="BW1393" s="354">
        <v>24.26</v>
      </c>
      <c r="BX1393" s="354">
        <v>7.71</v>
      </c>
      <c r="BY1393" s="354">
        <v>8.33</v>
      </c>
      <c r="BZ1393" s="354">
        <v>14.432432432432432</v>
      </c>
      <c r="CA1393" s="354">
        <v>36.69</v>
      </c>
      <c r="CB1393" s="354">
        <v>0.72198765833062684</v>
      </c>
      <c r="CC1393" s="354">
        <v>0.15030674846625766</v>
      </c>
      <c r="CD1393" s="354">
        <v>0.57999999999999996</v>
      </c>
      <c r="CE1393" s="354">
        <v>1.29</v>
      </c>
      <c r="CF1393" s="354">
        <v>1.4</v>
      </c>
      <c r="CG1393" s="354">
        <v>1.21</v>
      </c>
      <c r="CH1393" s="353" t="s">
        <v>100</v>
      </c>
      <c r="CI1393" s="353">
        <v>881</v>
      </c>
    </row>
    <row r="1394" spans="1:87" ht="13.5" thickBot="1">
      <c r="A1394" s="353" t="s">
        <v>3002</v>
      </c>
      <c r="B1394" s="353" t="s">
        <v>3003</v>
      </c>
      <c r="C1394" s="353" t="s">
        <v>96</v>
      </c>
      <c r="D1394" s="353" t="s">
        <v>208</v>
      </c>
      <c r="E1394" s="353" t="s">
        <v>209</v>
      </c>
      <c r="F1394" s="353" t="s">
        <v>105</v>
      </c>
      <c r="G1394" s="353">
        <v>12</v>
      </c>
      <c r="H1394" s="353">
        <v>202112</v>
      </c>
      <c r="I1394" s="353">
        <v>20221111</v>
      </c>
      <c r="J1394" s="353">
        <v>20230302</v>
      </c>
      <c r="K1394" s="354">
        <v>4927.7700000000004</v>
      </c>
      <c r="L1394" s="354">
        <v>7.27</v>
      </c>
      <c r="M1394" s="354">
        <v>678</v>
      </c>
      <c r="N1394" s="354">
        <v>0.44</v>
      </c>
      <c r="O1394" s="354">
        <v>0.16</v>
      </c>
      <c r="P1394" s="354">
        <v>0.2</v>
      </c>
      <c r="Q1394" s="354">
        <v>0.2</v>
      </c>
      <c r="R1394" s="354">
        <v>-31.25</v>
      </c>
      <c r="S1394" s="354">
        <v>6.67</v>
      </c>
      <c r="T1394" s="354">
        <v>-7.28</v>
      </c>
      <c r="U1394" s="354">
        <v>0.69</v>
      </c>
      <c r="V1394" s="354">
        <v>0.71</v>
      </c>
      <c r="W1394" s="354">
        <v>0.69</v>
      </c>
      <c r="X1394" s="354">
        <v>0.74</v>
      </c>
      <c r="Y1394" s="374">
        <f t="shared" si="46"/>
        <v>-2.8169014084507116E-2</v>
      </c>
      <c r="Z1394" s="374">
        <f t="shared" si="47"/>
        <v>7.2463768115942129E-2</v>
      </c>
      <c r="AA1394" s="354">
        <v>2.73</v>
      </c>
      <c r="AB1394" s="354">
        <v>3.03</v>
      </c>
      <c r="AC1394" s="354">
        <v>10.54</v>
      </c>
      <c r="AD1394" s="354">
        <v>10.49</v>
      </c>
      <c r="AE1394" s="354">
        <v>9.8000000000000007</v>
      </c>
      <c r="AF1394" s="354">
        <v>3.46</v>
      </c>
      <c r="AG1394" s="354">
        <v>3.8629941204845148</v>
      </c>
      <c r="AH1394" s="354">
        <v>5.6014850741870598E-2</v>
      </c>
      <c r="AI1394" s="354">
        <v>0.97886810026469961</v>
      </c>
      <c r="AJ1394" s="354">
        <v>-0.97267910247142197</v>
      </c>
      <c r="AK1394" s="354">
        <v>7.0387419899952279</v>
      </c>
      <c r="AL1394" s="354">
        <v>5.73</v>
      </c>
      <c r="AM1394" s="354">
        <v>0.75</v>
      </c>
      <c r="AN1394" s="354">
        <v>1.88</v>
      </c>
      <c r="AO1394" s="354">
        <v>4.6790840140163015</v>
      </c>
      <c r="AP1394" s="354">
        <v>17.37051058807036</v>
      </c>
      <c r="AQ1394" s="354">
        <v>18.465484808944382</v>
      </c>
      <c r="AR1394" s="354">
        <v>-18.582977663930141</v>
      </c>
      <c r="AS1394" s="354">
        <v>0.168448310653078</v>
      </c>
      <c r="AT1394" s="354">
        <v>9.68</v>
      </c>
      <c r="AU1394" s="354">
        <v>10.81</v>
      </c>
      <c r="AV1394" s="354">
        <v>36.28</v>
      </c>
      <c r="AW1394" s="354">
        <v>2285.5</v>
      </c>
      <c r="AX1394" s="354">
        <v>2711.98</v>
      </c>
      <c r="AY1394" s="374">
        <v>0.3627906727137642</v>
      </c>
      <c r="AZ1394" s="374">
        <v>-0.6615060392631984</v>
      </c>
      <c r="BA1394" s="374">
        <v>9.1542933612432403E-2</v>
      </c>
      <c r="BB1394" s="374">
        <v>-0.70289855072463769</v>
      </c>
      <c r="BC1394" s="374">
        <v>9.1542933612432403E-2</v>
      </c>
      <c r="BD1394" s="354">
        <v>6.65</v>
      </c>
      <c r="BE1394" s="374">
        <v>3.2013366529016672E-2</v>
      </c>
      <c r="BF1394" s="374">
        <v>2.1654075615122888E-3</v>
      </c>
      <c r="BG1394" s="354">
        <v>3.22</v>
      </c>
      <c r="BH1394" s="354">
        <v>3.8</v>
      </c>
      <c r="BI1394" s="354">
        <v>2.64</v>
      </c>
      <c r="BJ1394" s="354">
        <v>3.01</v>
      </c>
      <c r="BK1394" s="374">
        <v>-1.9936773935205327</v>
      </c>
      <c r="BL1394" s="374">
        <v>-0.50519031141868509</v>
      </c>
      <c r="BM1394" s="354">
        <v>9.9499999999999993</v>
      </c>
      <c r="BN1394" s="354">
        <v>4.5199999999999996</v>
      </c>
      <c r="BO1394" s="374">
        <v>12.560954651871729</v>
      </c>
      <c r="BP1394" s="374">
        <v>8.1298767404746879E-3</v>
      </c>
      <c r="BQ1394" s="374">
        <v>-0.14117258381297854</v>
      </c>
      <c r="BR1394" s="354">
        <v>351.79</v>
      </c>
      <c r="BS1394" s="354">
        <v>754.75</v>
      </c>
      <c r="BT1394" s="354">
        <v>852.56</v>
      </c>
      <c r="BU1394" s="354">
        <v>5854.98</v>
      </c>
      <c r="BV1394" s="354">
        <v>264.86</v>
      </c>
      <c r="BW1394" s="354">
        <v>-66.150000000000006</v>
      </c>
      <c r="BX1394" s="354">
        <v>1.45</v>
      </c>
      <c r="BY1394" s="354">
        <v>17.579999999999998</v>
      </c>
      <c r="BZ1394" s="354">
        <v>2.0891995656088138</v>
      </c>
      <c r="CA1394" s="354">
        <v>52.84</v>
      </c>
      <c r="CB1394" s="354">
        <v>0.5999447469652891</v>
      </c>
      <c r="CC1394" s="354">
        <v>10.749154932968164</v>
      </c>
      <c r="CD1394" s="354">
        <v>1.1000000000000001</v>
      </c>
      <c r="CE1394" s="354">
        <v>0.72</v>
      </c>
      <c r="CF1394" s="354">
        <v>0.56000000000000005</v>
      </c>
      <c r="CG1394" s="354">
        <v>0.26</v>
      </c>
      <c r="CH1394" s="353">
        <v>184.3</v>
      </c>
      <c r="CI1394" s="355">
        <v>7197.78</v>
      </c>
    </row>
    <row r="1395" spans="1:87" ht="13.5" thickBot="1">
      <c r="A1395" s="353" t="s">
        <v>3004</v>
      </c>
      <c r="B1395" s="353" t="s">
        <v>3005</v>
      </c>
      <c r="C1395" s="353" t="s">
        <v>96</v>
      </c>
      <c r="D1395" s="353" t="s">
        <v>112</v>
      </c>
      <c r="E1395" s="353" t="s">
        <v>1090</v>
      </c>
      <c r="F1395" s="353" t="s">
        <v>105</v>
      </c>
      <c r="G1395" s="353">
        <v>10</v>
      </c>
      <c r="H1395" s="353">
        <v>202210</v>
      </c>
      <c r="I1395" s="353">
        <v>20221206</v>
      </c>
      <c r="J1395" s="353">
        <v>20230228</v>
      </c>
      <c r="K1395" s="354">
        <v>5817.23</v>
      </c>
      <c r="L1395" s="354">
        <v>51.33</v>
      </c>
      <c r="M1395" s="354">
        <v>113.33</v>
      </c>
      <c r="N1395" s="354">
        <v>1.38</v>
      </c>
      <c r="O1395" s="354">
        <v>3.88</v>
      </c>
      <c r="P1395" s="354">
        <v>1.38</v>
      </c>
      <c r="Q1395" s="354">
        <v>1.76</v>
      </c>
      <c r="R1395" s="354">
        <v>20</v>
      </c>
      <c r="S1395" s="354">
        <v>2</v>
      </c>
      <c r="T1395" s="354">
        <v>14.99</v>
      </c>
      <c r="U1395" s="354">
        <v>10.11</v>
      </c>
      <c r="V1395" s="354">
        <v>9.26</v>
      </c>
      <c r="W1395" s="354">
        <v>8.01</v>
      </c>
      <c r="X1395" s="354">
        <v>7.38</v>
      </c>
      <c r="Y1395" s="374">
        <f t="shared" si="46"/>
        <v>-0.13498920086393085</v>
      </c>
      <c r="Z1395" s="374">
        <f t="shared" si="47"/>
        <v>-7.8651685393258397E-2</v>
      </c>
      <c r="AA1395" s="354">
        <v>17.84</v>
      </c>
      <c r="AB1395" s="354"/>
      <c r="AC1395" s="354">
        <v>5.08</v>
      </c>
      <c r="AD1395" s="354">
        <v>6.41</v>
      </c>
      <c r="AE1395" s="354">
        <v>6.96</v>
      </c>
      <c r="AF1395" s="354"/>
      <c r="AG1395" s="354">
        <v>63.530814850781212</v>
      </c>
      <c r="AH1395" s="354">
        <v>8.8464286333605013</v>
      </c>
      <c r="AI1395" s="354">
        <v>5.2722354206045052</v>
      </c>
      <c r="AJ1395" s="354">
        <v>4.5994849740752946</v>
      </c>
      <c r="AK1395" s="354">
        <v>9.5879633527829125</v>
      </c>
      <c r="AL1395" s="354">
        <v>6.87</v>
      </c>
      <c r="AM1395" s="354">
        <v>0.97</v>
      </c>
      <c r="AN1395" s="354">
        <v>0.56999999999999995</v>
      </c>
      <c r="AO1395" s="354">
        <v>1.2215395707783383</v>
      </c>
      <c r="AP1395" s="354">
        <v>6.2249481517543552</v>
      </c>
      <c r="AQ1395" s="354">
        <v>14.719639415328549</v>
      </c>
      <c r="AR1395" s="354">
        <v>16.872629162056036</v>
      </c>
      <c r="AS1395" s="354">
        <v>2.7439523470962595</v>
      </c>
      <c r="AT1395" s="354">
        <v>53.13</v>
      </c>
      <c r="AU1395" s="354">
        <v>8.9499999999999993</v>
      </c>
      <c r="AV1395" s="354">
        <v>16.899999999999999</v>
      </c>
      <c r="AW1395" s="354">
        <v>10275.56</v>
      </c>
      <c r="AX1395" s="354">
        <v>8261.6299999999992</v>
      </c>
      <c r="AY1395" s="374">
        <v>0.24198707510491815</v>
      </c>
      <c r="AZ1395" s="374">
        <v>0.86650739772157337</v>
      </c>
      <c r="BA1395" s="374">
        <v>0.85526296659760837</v>
      </c>
      <c r="BB1395" s="374">
        <v>0.9591836734693876</v>
      </c>
      <c r="BC1395" s="374">
        <v>0.85526296659760837</v>
      </c>
      <c r="BD1395" s="354">
        <v>21.17</v>
      </c>
      <c r="BE1395" s="374">
        <v>0.13722116947004392</v>
      </c>
      <c r="BF1395" s="374">
        <v>8.6883421484660175E-2</v>
      </c>
      <c r="BG1395" s="354">
        <v>13.29</v>
      </c>
      <c r="BH1395" s="354">
        <v>8.02</v>
      </c>
      <c r="BI1395" s="354">
        <v>10.050000000000001</v>
      </c>
      <c r="BJ1395" s="354">
        <v>6.43</v>
      </c>
      <c r="BK1395" s="374">
        <v>-0.12760250498299533</v>
      </c>
      <c r="BL1395" s="374">
        <v>-1.0589356489592364E-2</v>
      </c>
      <c r="BM1395" s="354">
        <v>1.56</v>
      </c>
      <c r="BN1395" s="354">
        <v>1.19</v>
      </c>
      <c r="BO1395" s="374">
        <v>8.704077452185352E-2</v>
      </c>
      <c r="BP1395" s="374">
        <v>0.17500353379545996</v>
      </c>
      <c r="BQ1395" s="374">
        <v>9.0988822434723921E-2</v>
      </c>
      <c r="BR1395" s="354">
        <v>1100.31</v>
      </c>
      <c r="BS1395" s="354">
        <v>1176.56</v>
      </c>
      <c r="BT1395" s="354">
        <v>909.88</v>
      </c>
      <c r="BU1395" s="354">
        <v>3329.41</v>
      </c>
      <c r="BV1395" s="354">
        <v>1286.5</v>
      </c>
      <c r="BW1395" s="354">
        <v>54.33</v>
      </c>
      <c r="BX1395" s="354">
        <v>12.52</v>
      </c>
      <c r="BY1395" s="354">
        <v>11.46</v>
      </c>
      <c r="BZ1395" s="354">
        <v>0</v>
      </c>
      <c r="CA1395" s="354">
        <v>35.6</v>
      </c>
      <c r="CB1395" s="354">
        <v>0.52832090052049463</v>
      </c>
      <c r="CC1395" s="354">
        <v>2.170190214556456</v>
      </c>
      <c r="CD1395" s="354">
        <v>0.55000000000000004</v>
      </c>
      <c r="CE1395" s="354">
        <v>4.8</v>
      </c>
      <c r="CF1395" s="354">
        <v>0.93</v>
      </c>
      <c r="CG1395" s="354">
        <v>0.6</v>
      </c>
      <c r="CH1395" s="353" t="s">
        <v>100</v>
      </c>
      <c r="CI1395" s="355">
        <v>6021.84</v>
      </c>
    </row>
    <row r="1396" spans="1:87" ht="13.5" thickBot="1">
      <c r="A1396" s="353" t="s">
        <v>3006</v>
      </c>
      <c r="B1396" s="353" t="s">
        <v>3007</v>
      </c>
      <c r="C1396" s="353" t="s">
        <v>96</v>
      </c>
      <c r="D1396" s="353" t="s">
        <v>97</v>
      </c>
      <c r="E1396" s="353" t="s">
        <v>173</v>
      </c>
      <c r="F1396" s="353" t="s">
        <v>105</v>
      </c>
      <c r="G1396" s="353">
        <v>12</v>
      </c>
      <c r="H1396" s="353">
        <v>202112</v>
      </c>
      <c r="I1396" s="353">
        <v>20221110</v>
      </c>
      <c r="J1396" s="353">
        <v>20230221</v>
      </c>
      <c r="K1396" s="354">
        <v>9592.6299999999992</v>
      </c>
      <c r="L1396" s="354">
        <v>18.739999999999998</v>
      </c>
      <c r="M1396" s="354">
        <v>511.88</v>
      </c>
      <c r="N1396" s="354">
        <v>1.71</v>
      </c>
      <c r="O1396" s="354">
        <v>-0.22</v>
      </c>
      <c r="P1396" s="354">
        <v>-0.18</v>
      </c>
      <c r="Q1396" s="354">
        <v>-0.19</v>
      </c>
      <c r="R1396" s="354">
        <v>14</v>
      </c>
      <c r="S1396" s="354">
        <v>54</v>
      </c>
      <c r="T1396" s="354">
        <v>-14.41</v>
      </c>
      <c r="U1396" s="354">
        <v>-0.96</v>
      </c>
      <c r="V1396" s="354">
        <v>-2.27</v>
      </c>
      <c r="W1396" s="354">
        <v>-0.52</v>
      </c>
      <c r="X1396" s="354">
        <v>-0.66</v>
      </c>
      <c r="Y1396" s="374">
        <f t="shared" si="46"/>
        <v>-0.77092511013215859</v>
      </c>
      <c r="Z1396" s="374">
        <f t="shared" si="47"/>
        <v>0.26923076923076916</v>
      </c>
      <c r="AA1396" s="354"/>
      <c r="AB1396" s="354"/>
      <c r="AC1396" s="354"/>
      <c r="AD1396" s="354"/>
      <c r="AE1396" s="354"/>
      <c r="AF1396" s="354"/>
      <c r="AG1396" s="354">
        <v>4.8158542406536906</v>
      </c>
      <c r="AH1396" s="354">
        <v>-0.33675941133107862</v>
      </c>
      <c r="AI1396" s="354">
        <v>-0.32897306656041786</v>
      </c>
      <c r="AJ1396" s="354">
        <v>-0.37763772137704771</v>
      </c>
      <c r="AK1396" s="354">
        <v>-57.025944999526629</v>
      </c>
      <c r="AL1396" s="354"/>
      <c r="AM1396" s="354">
        <v>8.57</v>
      </c>
      <c r="AN1396" s="354">
        <v>3.88</v>
      </c>
      <c r="AO1396" s="354">
        <v>3.6731546907518191</v>
      </c>
      <c r="AP1396" s="354">
        <v>-60.98915909342282</v>
      </c>
      <c r="AQ1396" s="354">
        <v>-53.77150712970414</v>
      </c>
      <c r="AR1396" s="354">
        <v>-46.842189200618563</v>
      </c>
      <c r="AS1396" s="354">
        <v>2.0497552608764495</v>
      </c>
      <c r="AT1396" s="354">
        <v>2.19</v>
      </c>
      <c r="AU1396" s="354"/>
      <c r="AV1396" s="354">
        <v>107.17</v>
      </c>
      <c r="AW1396" s="354">
        <v>1705</v>
      </c>
      <c r="AX1396" s="354">
        <v>2711.15</v>
      </c>
      <c r="AY1396" s="374">
        <v>1.0713516875745626</v>
      </c>
      <c r="AZ1396" s="374">
        <v>-0.96210360068169998</v>
      </c>
      <c r="BA1396" s="374">
        <v>-3.5671619417934383E-2</v>
      </c>
      <c r="BB1396" s="374">
        <v>-0.97381818181818158</v>
      </c>
      <c r="BC1396" s="374">
        <v>-3.5671619417934383E-2</v>
      </c>
      <c r="BD1396" s="354">
        <v>-25.85</v>
      </c>
      <c r="BE1396" s="374">
        <v>-0.31345404984423675</v>
      </c>
      <c r="BF1396" s="374">
        <v>-0.10116959064327484</v>
      </c>
      <c r="BG1396" s="354">
        <v>-25.28</v>
      </c>
      <c r="BH1396" s="354"/>
      <c r="BI1396" s="354">
        <v>-16.72</v>
      </c>
      <c r="BJ1396" s="354"/>
      <c r="BK1396" s="374">
        <v>0.14792899408284024</v>
      </c>
      <c r="BL1396" s="374">
        <v>-1.0105092966855297E-2</v>
      </c>
      <c r="BM1396" s="354">
        <v>0</v>
      </c>
      <c r="BN1396" s="354"/>
      <c r="BO1396" s="374">
        <v>0</v>
      </c>
      <c r="BP1396" s="374">
        <v>-1.7950928109332548E-2</v>
      </c>
      <c r="BQ1396" s="374">
        <v>-2.0129942504107021E-2</v>
      </c>
      <c r="BR1396" s="354">
        <v>-478</v>
      </c>
      <c r="BS1396" s="354">
        <v>-427</v>
      </c>
      <c r="BT1396" s="354">
        <v>-333</v>
      </c>
      <c r="BU1396" s="354" t="s">
        <v>100</v>
      </c>
      <c r="BV1396" s="354">
        <v>-487</v>
      </c>
      <c r="BW1396" s="354">
        <v>-96.37</v>
      </c>
      <c r="BX1396" s="354">
        <v>-6.99</v>
      </c>
      <c r="BY1396" s="354">
        <v>-11.76</v>
      </c>
      <c r="BZ1396" s="354">
        <v>-100.61875000000001</v>
      </c>
      <c r="CA1396" s="354">
        <v>5.17</v>
      </c>
      <c r="CB1396" s="354">
        <v>0.3572659391154509</v>
      </c>
      <c r="CC1396" s="354">
        <v>3.6912751677852342</v>
      </c>
      <c r="CD1396" s="354">
        <v>0</v>
      </c>
      <c r="CE1396" s="354">
        <v>3.07</v>
      </c>
      <c r="CF1396" s="354">
        <v>4.0999999999999996</v>
      </c>
      <c r="CG1396" s="354">
        <v>3.94</v>
      </c>
      <c r="CH1396" s="353" t="s">
        <v>100</v>
      </c>
      <c r="CI1396" s="355">
        <v>1091</v>
      </c>
    </row>
    <row r="1397" spans="1:87" ht="13.5" thickBot="1">
      <c r="A1397" s="353" t="s">
        <v>3008</v>
      </c>
      <c r="B1397" s="353" t="s">
        <v>3009</v>
      </c>
      <c r="C1397" s="353" t="s">
        <v>108</v>
      </c>
      <c r="D1397" s="353" t="s">
        <v>123</v>
      </c>
      <c r="E1397" s="353" t="s">
        <v>124</v>
      </c>
      <c r="F1397" s="353" t="s">
        <v>105</v>
      </c>
      <c r="G1397" s="353">
        <v>12</v>
      </c>
      <c r="H1397" s="353">
        <v>202112</v>
      </c>
      <c r="I1397" s="353">
        <v>20221109</v>
      </c>
      <c r="J1397" s="353">
        <v>20230327</v>
      </c>
      <c r="K1397" s="354">
        <v>9510.81</v>
      </c>
      <c r="L1397" s="354">
        <v>30.79</v>
      </c>
      <c r="M1397" s="354">
        <v>308.89</v>
      </c>
      <c r="N1397" s="354"/>
      <c r="O1397" s="354">
        <v>0.37</v>
      </c>
      <c r="P1397" s="354">
        <v>0.53</v>
      </c>
      <c r="Q1397" s="354">
        <v>0.45</v>
      </c>
      <c r="R1397" s="354">
        <v>-19</v>
      </c>
      <c r="S1397" s="354">
        <v>64</v>
      </c>
      <c r="T1397" s="354">
        <v>22.34</v>
      </c>
      <c r="U1397" s="354">
        <v>1.84</v>
      </c>
      <c r="V1397" s="354">
        <v>1.73</v>
      </c>
      <c r="W1397" s="354">
        <v>1.82</v>
      </c>
      <c r="X1397" s="354">
        <v>1.92</v>
      </c>
      <c r="Y1397" s="374">
        <f t="shared" si="46"/>
        <v>5.2023121387283267E-2</v>
      </c>
      <c r="Z1397" s="374">
        <f t="shared" si="47"/>
        <v>5.4945054945054972E-2</v>
      </c>
      <c r="AA1397" s="354"/>
      <c r="AB1397" s="354">
        <v>10.69</v>
      </c>
      <c r="AC1397" s="354">
        <v>16.73</v>
      </c>
      <c r="AD1397" s="354">
        <v>16.95</v>
      </c>
      <c r="AE1397" s="354">
        <v>16.04</v>
      </c>
      <c r="AF1397" s="354">
        <v>1.59</v>
      </c>
      <c r="AG1397" s="354">
        <v>34.269924433201069</v>
      </c>
      <c r="AH1397" s="354">
        <v>4.9787034479570789</v>
      </c>
      <c r="AI1397" s="354">
        <v>14.150283456551342</v>
      </c>
      <c r="AJ1397" s="354">
        <v>14.120989989985974</v>
      </c>
      <c r="AK1397" s="354">
        <v>2.1455400588419895</v>
      </c>
      <c r="AL1397" s="354"/>
      <c r="AM1397" s="354">
        <v>3.05</v>
      </c>
      <c r="AN1397" s="354">
        <v>1.95</v>
      </c>
      <c r="AO1397" s="354">
        <v>0.4984151169533379</v>
      </c>
      <c r="AP1397" s="354">
        <v>2.9091283885287504</v>
      </c>
      <c r="AQ1397" s="354">
        <v>1.2070887800094148</v>
      </c>
      <c r="AR1397" s="354">
        <v>1.209592840620159</v>
      </c>
      <c r="AS1397" s="354">
        <v>85.514214257258857</v>
      </c>
      <c r="AT1397" s="354">
        <v>10.09</v>
      </c>
      <c r="AU1397" s="354"/>
      <c r="AV1397" s="354"/>
      <c r="AW1397" s="354">
        <v>4976.3900000000003</v>
      </c>
      <c r="AX1397" s="354">
        <v>1057.33</v>
      </c>
      <c r="AY1397" s="374">
        <v>1.4769379920874299</v>
      </c>
      <c r="AZ1397" s="374">
        <v>1.1839176867066703</v>
      </c>
      <c r="BA1397" s="374">
        <v>0</v>
      </c>
      <c r="BB1397" s="374">
        <v>1.1841666666666668</v>
      </c>
      <c r="BC1397" s="374">
        <v>0</v>
      </c>
      <c r="BD1397" s="354">
        <v>19.09</v>
      </c>
      <c r="BE1397" s="374">
        <v>0</v>
      </c>
      <c r="BF1397" s="374">
        <v>4.5906562302868201E-2</v>
      </c>
      <c r="BG1397" s="354">
        <v>17.07</v>
      </c>
      <c r="BH1397" s="354"/>
      <c r="BI1397" s="354">
        <v>6.83</v>
      </c>
      <c r="BJ1397" s="354"/>
      <c r="BK1397" s="374">
        <v>-2.0701681811049455E-3</v>
      </c>
      <c r="BL1397" s="374">
        <v>-8.5478643591604985E-4</v>
      </c>
      <c r="BM1397" s="354">
        <v>3.38</v>
      </c>
      <c r="BN1397" s="354"/>
      <c r="BO1397" s="374">
        <v>0.21893250148234111</v>
      </c>
      <c r="BP1397" s="374">
        <v>0.1639889146230922</v>
      </c>
      <c r="BQ1397" s="374">
        <v>0.46511824736449187</v>
      </c>
      <c r="BR1397" s="354"/>
      <c r="BS1397" s="354"/>
      <c r="BT1397" s="354"/>
      <c r="BU1397" s="354"/>
      <c r="BV1397" s="354">
        <v>230.9</v>
      </c>
      <c r="BW1397" s="354"/>
      <c r="BX1397" s="354">
        <v>56.19</v>
      </c>
      <c r="BY1397" s="354">
        <v>61.39</v>
      </c>
      <c r="BZ1397" s="354">
        <v>0</v>
      </c>
      <c r="CA1397" s="354">
        <v>12.48</v>
      </c>
      <c r="CB1397" s="354">
        <v>0.56168926229215477</v>
      </c>
      <c r="CC1397" s="354">
        <v>-2.2617021230879639</v>
      </c>
      <c r="CD1397" s="354">
        <v>0.14000000000000001</v>
      </c>
      <c r="CE1397" s="354">
        <v>0.3</v>
      </c>
      <c r="CF1397" s="354"/>
      <c r="CG1397" s="354"/>
      <c r="CH1397" s="353"/>
      <c r="CI1397" s="353"/>
    </row>
    <row r="1398" spans="1:87" ht="13.5" thickBot="1">
      <c r="A1398" s="353" t="s">
        <v>3010</v>
      </c>
      <c r="B1398" s="353" t="s">
        <v>3011</v>
      </c>
      <c r="C1398" s="353" t="s">
        <v>96</v>
      </c>
      <c r="D1398" s="353" t="s">
        <v>116</v>
      </c>
      <c r="E1398" s="353" t="s">
        <v>159</v>
      </c>
      <c r="F1398" s="353" t="s">
        <v>105</v>
      </c>
      <c r="G1398" s="353">
        <v>12</v>
      </c>
      <c r="H1398" s="353">
        <v>202112</v>
      </c>
      <c r="I1398" s="353">
        <v>20221102</v>
      </c>
      <c r="J1398" s="353">
        <v>20230222</v>
      </c>
      <c r="K1398" s="354">
        <v>20396.73</v>
      </c>
      <c r="L1398" s="354">
        <v>2647.38</v>
      </c>
      <c r="M1398" s="354">
        <v>7.7</v>
      </c>
      <c r="N1398" s="354">
        <v>1.97</v>
      </c>
      <c r="O1398" s="354">
        <v>14.38</v>
      </c>
      <c r="P1398" s="354">
        <v>15.13</v>
      </c>
      <c r="Q1398" s="354">
        <v>16.62</v>
      </c>
      <c r="R1398" s="354">
        <v>17</v>
      </c>
      <c r="S1398" s="354">
        <v>0</v>
      </c>
      <c r="T1398" s="354">
        <v>0.49</v>
      </c>
      <c r="U1398" s="354">
        <v>55.04</v>
      </c>
      <c r="V1398" s="354">
        <v>35.58</v>
      </c>
      <c r="W1398" s="354">
        <v>59.96</v>
      </c>
      <c r="X1398" s="354">
        <v>63.22</v>
      </c>
      <c r="Y1398" s="374">
        <f t="shared" si="46"/>
        <v>0.68521641371557074</v>
      </c>
      <c r="Z1398" s="374">
        <f t="shared" si="47"/>
        <v>5.4369579719813155E-2</v>
      </c>
      <c r="AA1398" s="354">
        <v>19.84</v>
      </c>
      <c r="AB1398" s="354"/>
      <c r="AC1398" s="354">
        <v>48.1</v>
      </c>
      <c r="AD1398" s="354">
        <v>44.15</v>
      </c>
      <c r="AE1398" s="354">
        <v>41.88</v>
      </c>
      <c r="AF1398" s="354"/>
      <c r="AG1398" s="354">
        <v>85.795398867319363</v>
      </c>
      <c r="AH1398" s="354">
        <v>55.176572394137189</v>
      </c>
      <c r="AI1398" s="354">
        <v>52.534895284334155</v>
      </c>
      <c r="AJ1398" s="354">
        <v>50.049411546332529</v>
      </c>
      <c r="AK1398" s="354">
        <v>47.910821681042989</v>
      </c>
      <c r="AL1398" s="354">
        <v>62.25</v>
      </c>
      <c r="AM1398" s="354"/>
      <c r="AN1398" s="354">
        <v>30.82</v>
      </c>
      <c r="AO1398" s="354">
        <v>28.662408760375524</v>
      </c>
      <c r="AP1398" s="354">
        <v>32.531026189193405</v>
      </c>
      <c r="AQ1398" s="354">
        <v>46.808940586731666</v>
      </c>
      <c r="AR1398" s="354">
        <v>49.133500597066714</v>
      </c>
      <c r="AS1398" s="354">
        <v>57.887207905432625</v>
      </c>
      <c r="AT1398" s="354"/>
      <c r="AU1398" s="354">
        <v>33.42</v>
      </c>
      <c r="AV1398" s="354">
        <v>49.05</v>
      </c>
      <c r="AW1398" s="354">
        <v>450.96</v>
      </c>
      <c r="AX1398" s="354">
        <v>691.57</v>
      </c>
      <c r="AY1398" s="374">
        <v>0.49050417446141847</v>
      </c>
      <c r="AZ1398" s="374">
        <v>0.53355031837726996</v>
      </c>
      <c r="BA1398" s="374">
        <v>0.66808438165992334</v>
      </c>
      <c r="BB1398" s="374">
        <v>0.53436123348017617</v>
      </c>
      <c r="BC1398" s="374">
        <v>0.66808438165992334</v>
      </c>
      <c r="BD1398" s="354"/>
      <c r="BE1398" s="374">
        <v>0.7337655747431534</v>
      </c>
      <c r="BF1398" s="374">
        <v>0.51349740763884033</v>
      </c>
      <c r="BG1398" s="354"/>
      <c r="BH1398" s="354">
        <v>85.25</v>
      </c>
      <c r="BI1398" s="354"/>
      <c r="BJ1398" s="354">
        <v>69.87</v>
      </c>
      <c r="BK1398" s="374">
        <v>-4.7311101022462589E-2</v>
      </c>
      <c r="BL1398" s="374">
        <v>-2.8969895481753875E-2</v>
      </c>
      <c r="BM1398" s="354">
        <v>0.45</v>
      </c>
      <c r="BN1398" s="354">
        <v>0.69</v>
      </c>
      <c r="BO1398" s="374">
        <v>0.57995628600155991</v>
      </c>
      <c r="BP1398" s="374">
        <v>2.1921649428141229E-2</v>
      </c>
      <c r="BQ1398" s="374">
        <v>1.9884628682010075E-2</v>
      </c>
      <c r="BR1398" s="354">
        <v>402.26</v>
      </c>
      <c r="BS1398" s="354">
        <v>411.16</v>
      </c>
      <c r="BT1398" s="354">
        <v>329.83</v>
      </c>
      <c r="BU1398" s="354" t="s">
        <v>100</v>
      </c>
      <c r="BV1398" s="354">
        <v>269.98</v>
      </c>
      <c r="BW1398" s="354">
        <v>53.36</v>
      </c>
      <c r="BX1398" s="354">
        <v>64.31</v>
      </c>
      <c r="BY1398" s="354">
        <v>64.31</v>
      </c>
      <c r="BZ1398" s="354">
        <v>0</v>
      </c>
      <c r="CA1398" s="354"/>
      <c r="CB1398" s="354">
        <v>0.13004509188466706</v>
      </c>
      <c r="CC1398" s="354">
        <v>-0.76577940639355535</v>
      </c>
      <c r="CD1398" s="354"/>
      <c r="CE1398" s="354"/>
      <c r="CF1398" s="354"/>
      <c r="CG1398" s="354"/>
      <c r="CH1398" s="353" t="s">
        <v>100</v>
      </c>
      <c r="CI1398" s="353">
        <v>512.14</v>
      </c>
    </row>
    <row r="1399" spans="1:87" ht="13.5" thickBot="1">
      <c r="A1399" s="353" t="s">
        <v>3012</v>
      </c>
      <c r="B1399" s="353" t="s">
        <v>3013</v>
      </c>
      <c r="C1399" s="353" t="s">
        <v>96</v>
      </c>
      <c r="D1399" s="353" t="s">
        <v>147</v>
      </c>
      <c r="E1399" s="353" t="s">
        <v>949</v>
      </c>
      <c r="F1399" s="353" t="s">
        <v>99</v>
      </c>
      <c r="G1399" s="353">
        <v>6</v>
      </c>
      <c r="H1399" s="353">
        <v>202206</v>
      </c>
      <c r="I1399" s="353">
        <v>20221110</v>
      </c>
      <c r="J1399" s="353">
        <v>20230209</v>
      </c>
      <c r="K1399" s="354">
        <v>8987.86</v>
      </c>
      <c r="L1399" s="354">
        <v>37.299999999999997</v>
      </c>
      <c r="M1399" s="354">
        <v>240.96</v>
      </c>
      <c r="N1399" s="354">
        <v>1.4</v>
      </c>
      <c r="O1399" s="354">
        <v>0.74</v>
      </c>
      <c r="P1399" s="354">
        <v>1.26</v>
      </c>
      <c r="Q1399" s="354">
        <v>0.59</v>
      </c>
      <c r="R1399" s="354">
        <v>7</v>
      </c>
      <c r="S1399" s="354">
        <v>0</v>
      </c>
      <c r="T1399" s="354">
        <v>11.51</v>
      </c>
      <c r="U1399" s="354">
        <v>3.41</v>
      </c>
      <c r="V1399" s="354">
        <v>3.46</v>
      </c>
      <c r="W1399" s="354">
        <v>3.63</v>
      </c>
      <c r="X1399" s="354">
        <v>4.05</v>
      </c>
      <c r="Y1399" s="374">
        <f t="shared" si="46"/>
        <v>4.9132947976878505E-2</v>
      </c>
      <c r="Z1399" s="374">
        <f t="shared" si="47"/>
        <v>0.11570247933884303</v>
      </c>
      <c r="AA1399" s="354">
        <v>4.08</v>
      </c>
      <c r="AB1399" s="354">
        <v>12.5</v>
      </c>
      <c r="AC1399" s="354">
        <v>10.94</v>
      </c>
      <c r="AD1399" s="354">
        <v>10.28</v>
      </c>
      <c r="AE1399" s="354">
        <v>9.2100000000000009</v>
      </c>
      <c r="AF1399" s="354">
        <v>0.82</v>
      </c>
      <c r="AG1399" s="354">
        <v>27.785093167701863</v>
      </c>
      <c r="AH1399" s="354">
        <v>3.4149068322981369</v>
      </c>
      <c r="AI1399" s="354">
        <v>2.7370600414078674</v>
      </c>
      <c r="AJ1399" s="354">
        <v>2.3734989648033125</v>
      </c>
      <c r="AK1399" s="354">
        <v>13.328169440242055</v>
      </c>
      <c r="AL1399" s="354">
        <v>8.3000000000000007</v>
      </c>
      <c r="AM1399" s="354">
        <v>3.98</v>
      </c>
      <c r="AN1399" s="354">
        <v>1.34</v>
      </c>
      <c r="AO1399" s="354">
        <v>1.7208089298222082</v>
      </c>
      <c r="AP1399" s="354">
        <v>9.2760282776349623</v>
      </c>
      <c r="AQ1399" s="354">
        <v>17.468683812405445</v>
      </c>
      <c r="AR1399" s="354">
        <v>20.144452198185625</v>
      </c>
      <c r="AS1399" s="354">
        <v>2.306832298136646</v>
      </c>
      <c r="AT1399" s="354">
        <v>9.36</v>
      </c>
      <c r="AU1399" s="354">
        <v>2.1800000000000002</v>
      </c>
      <c r="AV1399" s="354">
        <v>16.329999999999998</v>
      </c>
      <c r="AW1399" s="354">
        <v>6684.5</v>
      </c>
      <c r="AX1399" s="354">
        <v>6591.17</v>
      </c>
      <c r="AY1399" s="374">
        <v>0.15820131414520094</v>
      </c>
      <c r="AZ1399" s="374">
        <v>2.2792516485201655</v>
      </c>
      <c r="BA1399" s="374">
        <v>2.757443718228032</v>
      </c>
      <c r="BB1399" s="374">
        <v>2.2820512820512819</v>
      </c>
      <c r="BC1399" s="374">
        <v>2.757443718228032</v>
      </c>
      <c r="BD1399" s="354">
        <v>35.86</v>
      </c>
      <c r="BE1399" s="374">
        <v>0.19666990089403288</v>
      </c>
      <c r="BF1399" s="374">
        <v>0.14430193697398122</v>
      </c>
      <c r="BG1399" s="354">
        <v>22.85</v>
      </c>
      <c r="BH1399" s="354">
        <v>15.6</v>
      </c>
      <c r="BI1399" s="354">
        <v>12.11</v>
      </c>
      <c r="BJ1399" s="354">
        <v>9.5399999999999991</v>
      </c>
      <c r="BK1399" s="374">
        <v>-0.13282904689863842</v>
      </c>
      <c r="BL1399" s="374">
        <v>-1.3084752835278162E-2</v>
      </c>
      <c r="BM1399" s="354">
        <v>3.22</v>
      </c>
      <c r="BN1399" s="354">
        <v>2.66</v>
      </c>
      <c r="BO1399" s="374">
        <v>0.32211713350309201</v>
      </c>
      <c r="BP1399" s="374">
        <v>9.3303465363337085E-2</v>
      </c>
      <c r="BQ1399" s="374">
        <v>6.4849698491893787E-2</v>
      </c>
      <c r="BR1399" s="354">
        <v>1105.7</v>
      </c>
      <c r="BS1399" s="354">
        <v>1301</v>
      </c>
      <c r="BT1399" s="354">
        <v>1131.8</v>
      </c>
      <c r="BU1399" s="354">
        <v>1659.2</v>
      </c>
      <c r="BV1399" s="354">
        <v>856.3</v>
      </c>
      <c r="BW1399" s="354">
        <v>2.65</v>
      </c>
      <c r="BX1399" s="354">
        <v>12.29</v>
      </c>
      <c r="BY1399" s="354">
        <v>13.36</v>
      </c>
      <c r="BZ1399" s="354">
        <v>22.702000000000002</v>
      </c>
      <c r="CA1399" s="354">
        <v>42.3</v>
      </c>
      <c r="CB1399" s="354">
        <v>0.68144067796610175</v>
      </c>
      <c r="CC1399" s="354">
        <v>2.1753695372750643</v>
      </c>
      <c r="CD1399" s="354">
        <v>0.73</v>
      </c>
      <c r="CE1399" s="354">
        <v>1.82</v>
      </c>
      <c r="CF1399" s="354">
        <v>1.08</v>
      </c>
      <c r="CG1399" s="354">
        <v>0.76</v>
      </c>
      <c r="CH1399" s="353" t="s">
        <v>100</v>
      </c>
      <c r="CI1399" s="355">
        <v>2285.5</v>
      </c>
    </row>
    <row r="1400" spans="1:87" ht="13.5" thickBot="1">
      <c r="A1400" s="353" t="s">
        <v>3014</v>
      </c>
      <c r="B1400" s="353" t="s">
        <v>3015</v>
      </c>
      <c r="C1400" s="353" t="s">
        <v>96</v>
      </c>
      <c r="D1400" s="353" t="s">
        <v>147</v>
      </c>
      <c r="E1400" s="353" t="s">
        <v>1334</v>
      </c>
      <c r="F1400" s="353" t="s">
        <v>105</v>
      </c>
      <c r="G1400" s="353">
        <v>12</v>
      </c>
      <c r="H1400" s="353">
        <v>202112</v>
      </c>
      <c r="I1400" s="353">
        <v>20221103</v>
      </c>
      <c r="J1400" s="353">
        <v>20230228</v>
      </c>
      <c r="K1400" s="354">
        <v>5811.76</v>
      </c>
      <c r="L1400" s="354">
        <v>33.99</v>
      </c>
      <c r="M1400" s="354">
        <v>170.98</v>
      </c>
      <c r="N1400" s="354">
        <v>1.78</v>
      </c>
      <c r="O1400" s="354">
        <v>0.74</v>
      </c>
      <c r="P1400" s="354">
        <v>0.52</v>
      </c>
      <c r="Q1400" s="354">
        <v>0.62</v>
      </c>
      <c r="R1400" s="354">
        <v>5.41</v>
      </c>
      <c r="S1400" s="354">
        <v>1.75</v>
      </c>
      <c r="T1400" s="354">
        <v>3.46</v>
      </c>
      <c r="U1400" s="354">
        <v>2.93</v>
      </c>
      <c r="V1400" s="354">
        <v>3.27</v>
      </c>
      <c r="W1400" s="354">
        <v>2.57</v>
      </c>
      <c r="X1400" s="354">
        <v>2.63</v>
      </c>
      <c r="Y1400" s="374">
        <f t="shared" si="46"/>
        <v>-0.21406727828746186</v>
      </c>
      <c r="Z1400" s="374">
        <f t="shared" si="47"/>
        <v>2.3346303501945442E-2</v>
      </c>
      <c r="AA1400" s="354">
        <v>49.51</v>
      </c>
      <c r="AB1400" s="354">
        <v>9.02</v>
      </c>
      <c r="AC1400" s="354">
        <v>11.6</v>
      </c>
      <c r="AD1400" s="354">
        <v>13.23</v>
      </c>
      <c r="AE1400" s="354">
        <v>12.93</v>
      </c>
      <c r="AF1400" s="354">
        <v>1.47</v>
      </c>
      <c r="AG1400" s="354">
        <v>29.630017452006982</v>
      </c>
      <c r="AH1400" s="354">
        <v>3.082024432809773</v>
      </c>
      <c r="AI1400" s="354">
        <v>2.3798720186154743</v>
      </c>
      <c r="AJ1400" s="354">
        <v>0.88365328679464805</v>
      </c>
      <c r="AK1400" s="354">
        <v>14.034368125152772</v>
      </c>
      <c r="AL1400" s="354">
        <v>7.89</v>
      </c>
      <c r="AM1400" s="354"/>
      <c r="AN1400" s="354">
        <v>1.1399999999999999</v>
      </c>
      <c r="AO1400" s="354">
        <v>1.7653944320100523</v>
      </c>
      <c r="AP1400" s="354">
        <v>9.9072939620978406</v>
      </c>
      <c r="AQ1400" s="354">
        <v>21.979613786360304</v>
      </c>
      <c r="AR1400" s="354">
        <v>59.195918367346941</v>
      </c>
      <c r="AS1400" s="354">
        <v>0.54741128563118091</v>
      </c>
      <c r="AT1400" s="354">
        <v>-0.89</v>
      </c>
      <c r="AU1400" s="354">
        <v>17.690000000000001</v>
      </c>
      <c r="AV1400" s="354">
        <v>34.1</v>
      </c>
      <c r="AW1400" s="354">
        <v>4930.8</v>
      </c>
      <c r="AX1400" s="354">
        <v>4950.18</v>
      </c>
      <c r="AY1400" s="374">
        <v>0.34134929270946679</v>
      </c>
      <c r="AZ1400" s="374">
        <v>0.12725631768953069</v>
      </c>
      <c r="BA1400" s="374">
        <v>0.71452734448411948</v>
      </c>
      <c r="BB1400" s="374">
        <v>0.78571428571428581</v>
      </c>
      <c r="BC1400" s="374">
        <v>0.71452734448411948</v>
      </c>
      <c r="BD1400" s="354">
        <v>-1393.65</v>
      </c>
      <c r="BE1400" s="374">
        <v>0.23956869692711832</v>
      </c>
      <c r="BF1400" s="374">
        <v>0.14543757549138026</v>
      </c>
      <c r="BG1400" s="354">
        <v>21.31</v>
      </c>
      <c r="BH1400" s="354">
        <v>16.66</v>
      </c>
      <c r="BI1400" s="354">
        <v>12.61</v>
      </c>
      <c r="BJ1400" s="354">
        <v>10.029999999999999</v>
      </c>
      <c r="BK1400" s="374">
        <v>-0.62869714006355415</v>
      </c>
      <c r="BL1400" s="374">
        <v>-5.0496721247104095E-2</v>
      </c>
      <c r="BM1400" s="354">
        <v>1.18</v>
      </c>
      <c r="BN1400" s="354">
        <v>0.36</v>
      </c>
      <c r="BO1400" s="374">
        <v>0.12978482446206116</v>
      </c>
      <c r="BP1400" s="374">
        <v>9.2276180623047099E-2</v>
      </c>
      <c r="BQ1400" s="374">
        <v>2.6456685233372697E-2</v>
      </c>
      <c r="BR1400" s="354">
        <v>890.3</v>
      </c>
      <c r="BS1400" s="354">
        <v>1067.7</v>
      </c>
      <c r="BT1400" s="354">
        <v>829.1</v>
      </c>
      <c r="BU1400" s="354">
        <v>2278.5</v>
      </c>
      <c r="BV1400" s="354">
        <v>624.5</v>
      </c>
      <c r="BW1400" s="354">
        <v>79.040000000000006</v>
      </c>
      <c r="BX1400" s="354">
        <v>10.4</v>
      </c>
      <c r="BY1400" s="354">
        <v>10.77</v>
      </c>
      <c r="BZ1400" s="354">
        <v>8.5342763873775844</v>
      </c>
      <c r="CA1400" s="354"/>
      <c r="CB1400" s="354">
        <v>1.0329296596732311</v>
      </c>
      <c r="CC1400" s="354">
        <v>3.5813133539003967</v>
      </c>
      <c r="CD1400" s="354">
        <v>-17.899999999999999</v>
      </c>
      <c r="CE1400" s="354">
        <v>1.18</v>
      </c>
      <c r="CF1400" s="354">
        <v>0.77</v>
      </c>
      <c r="CG1400" s="354">
        <v>0.37</v>
      </c>
      <c r="CH1400" s="353" t="s">
        <v>100</v>
      </c>
      <c r="CI1400" s="353">
        <v>285.8</v>
      </c>
    </row>
    <row r="1401" spans="1:87" ht="13.5" thickBot="1">
      <c r="A1401" s="353" t="s">
        <v>3016</v>
      </c>
      <c r="B1401" s="353" t="s">
        <v>3017</v>
      </c>
      <c r="C1401" s="353" t="s">
        <v>96</v>
      </c>
      <c r="D1401" s="353" t="s">
        <v>112</v>
      </c>
      <c r="E1401" s="353" t="s">
        <v>1288</v>
      </c>
      <c r="F1401" s="353" t="s">
        <v>105</v>
      </c>
      <c r="G1401" s="353">
        <v>12</v>
      </c>
      <c r="H1401" s="353">
        <v>202112</v>
      </c>
      <c r="I1401" s="353">
        <v>20221031</v>
      </c>
      <c r="J1401" s="353">
        <v>20230227</v>
      </c>
      <c r="K1401" s="354">
        <v>4944.8100000000004</v>
      </c>
      <c r="L1401" s="354">
        <v>45.06</v>
      </c>
      <c r="M1401" s="354">
        <v>109.74</v>
      </c>
      <c r="N1401" s="354">
        <v>1.43</v>
      </c>
      <c r="O1401" s="354">
        <v>0.15</v>
      </c>
      <c r="P1401" s="354">
        <v>0.22</v>
      </c>
      <c r="Q1401" s="354">
        <v>0.37</v>
      </c>
      <c r="R1401" s="354">
        <v>-6.67</v>
      </c>
      <c r="S1401" s="354">
        <v>16.18</v>
      </c>
      <c r="T1401" s="354">
        <v>7.02</v>
      </c>
      <c r="U1401" s="354">
        <v>2.1</v>
      </c>
      <c r="V1401" s="354">
        <v>2.11</v>
      </c>
      <c r="W1401" s="354">
        <v>1.77</v>
      </c>
      <c r="X1401" s="354">
        <v>1.62</v>
      </c>
      <c r="Y1401" s="374">
        <f t="shared" si="46"/>
        <v>-0.16113744075829373</v>
      </c>
      <c r="Z1401" s="374">
        <f t="shared" si="47"/>
        <v>-8.4745762711864403E-2</v>
      </c>
      <c r="AA1401" s="354">
        <v>24.53</v>
      </c>
      <c r="AB1401" s="354">
        <v>2.74</v>
      </c>
      <c r="AC1401" s="354">
        <v>21.46</v>
      </c>
      <c r="AD1401" s="354">
        <v>25.39</v>
      </c>
      <c r="AE1401" s="354">
        <v>27.87</v>
      </c>
      <c r="AF1401" s="354">
        <v>9.26</v>
      </c>
      <c r="AG1401" s="354">
        <v>11.057785684931</v>
      </c>
      <c r="AH1401" s="354">
        <v>1.8120673798309388</v>
      </c>
      <c r="AI1401" s="354">
        <v>3.5354661921987351</v>
      </c>
      <c r="AJ1401" s="354">
        <v>2.2361620743018991</v>
      </c>
      <c r="AK1401" s="354">
        <v>12.39157656115337</v>
      </c>
      <c r="AL1401" s="354">
        <v>15.56</v>
      </c>
      <c r="AM1401" s="354">
        <v>8.8800000000000008</v>
      </c>
      <c r="AN1401" s="354">
        <v>4.0599999999999996</v>
      </c>
      <c r="AO1401" s="354">
        <v>4.0486367053066319</v>
      </c>
      <c r="AP1401" s="354">
        <v>16.093302163430629</v>
      </c>
      <c r="AQ1401" s="354">
        <v>12.662815756013128</v>
      </c>
      <c r="AR1401" s="354">
        <v>20.020443740600587</v>
      </c>
      <c r="AS1401" s="354">
        <v>5.3431755019516157E-2</v>
      </c>
      <c r="AT1401" s="354">
        <v>5.07</v>
      </c>
      <c r="AU1401" s="354">
        <v>19.47</v>
      </c>
      <c r="AV1401" s="354">
        <v>35.89</v>
      </c>
      <c r="AW1401" s="354">
        <v>1196.95</v>
      </c>
      <c r="AX1401" s="354">
        <v>1099.33</v>
      </c>
      <c r="AY1401" s="374">
        <v>0.3588895032077663</v>
      </c>
      <c r="AZ1401" s="374">
        <v>0.1884974748193656</v>
      </c>
      <c r="BA1401" s="374">
        <v>0.17865901941061912</v>
      </c>
      <c r="BB1401" s="374">
        <v>0.19078947368421056</v>
      </c>
      <c r="BC1401" s="374">
        <v>0.17865901941061912</v>
      </c>
      <c r="BD1401" s="354">
        <v>36.18</v>
      </c>
      <c r="BE1401" s="374">
        <v>0.39706422795335311</v>
      </c>
      <c r="BF1401" s="374">
        <v>0.23706197187782843</v>
      </c>
      <c r="BG1401" s="354">
        <v>36.18</v>
      </c>
      <c r="BH1401" s="354">
        <v>38.56</v>
      </c>
      <c r="BI1401" s="354">
        <v>26.41</v>
      </c>
      <c r="BJ1401" s="354">
        <v>27.84</v>
      </c>
      <c r="BK1401" s="374">
        <v>-0.36750573962886302</v>
      </c>
      <c r="BL1401" s="374">
        <v>-0.11750129319900483</v>
      </c>
      <c r="BM1401" s="354">
        <v>0</v>
      </c>
      <c r="BN1401" s="354">
        <v>0</v>
      </c>
      <c r="BO1401" s="374">
        <v>0</v>
      </c>
      <c r="BP1401" s="374">
        <v>4.1361957996597552E-2</v>
      </c>
      <c r="BQ1401" s="374">
        <v>5.1042275149552584E-2</v>
      </c>
      <c r="BR1401" s="354">
        <v>275.39</v>
      </c>
      <c r="BS1401" s="354">
        <v>365.58</v>
      </c>
      <c r="BT1401" s="354">
        <v>333.42</v>
      </c>
      <c r="BU1401" s="354" t="s">
        <v>100</v>
      </c>
      <c r="BV1401" s="354">
        <v>208.74</v>
      </c>
      <c r="BW1401" s="354">
        <v>18.850000000000001</v>
      </c>
      <c r="BX1401" s="354">
        <v>16.39</v>
      </c>
      <c r="BY1401" s="354">
        <v>19.64</v>
      </c>
      <c r="BZ1401" s="354">
        <v>2244</v>
      </c>
      <c r="CA1401" s="354">
        <v>0</v>
      </c>
      <c r="CB1401" s="354">
        <v>0.33894842368077843</v>
      </c>
      <c r="CC1401" s="354">
        <v>0.34472066920588917</v>
      </c>
      <c r="CD1401" s="354">
        <v>0</v>
      </c>
      <c r="CE1401" s="354">
        <v>1.36</v>
      </c>
      <c r="CF1401" s="354">
        <v>3.58</v>
      </c>
      <c r="CG1401" s="354">
        <v>1.87</v>
      </c>
      <c r="CH1401" s="353" t="s">
        <v>100</v>
      </c>
      <c r="CI1401" s="353">
        <v>725.03</v>
      </c>
    </row>
    <row r="1402" spans="1:87" ht="13.5" thickBot="1">
      <c r="A1402" s="353" t="s">
        <v>3018</v>
      </c>
      <c r="B1402" s="353" t="s">
        <v>3019</v>
      </c>
      <c r="C1402" s="353" t="s">
        <v>108</v>
      </c>
      <c r="D1402" s="353" t="s">
        <v>412</v>
      </c>
      <c r="E1402" s="353" t="s">
        <v>580</v>
      </c>
      <c r="F1402" s="353" t="s">
        <v>105</v>
      </c>
      <c r="G1402" s="353">
        <v>12</v>
      </c>
      <c r="H1402" s="353">
        <v>202112</v>
      </c>
      <c r="I1402" s="353">
        <v>20221027</v>
      </c>
      <c r="J1402" s="353">
        <v>20230215</v>
      </c>
      <c r="K1402" s="354">
        <v>3292.88</v>
      </c>
      <c r="L1402" s="354">
        <v>105.72</v>
      </c>
      <c r="M1402" s="354">
        <v>31</v>
      </c>
      <c r="N1402" s="354">
        <v>0.55000000000000004</v>
      </c>
      <c r="O1402" s="354">
        <v>0.87</v>
      </c>
      <c r="P1402" s="354">
        <v>2.25</v>
      </c>
      <c r="Q1402" s="354"/>
      <c r="R1402" s="354">
        <v>17.239999999999998</v>
      </c>
      <c r="S1402" s="354">
        <v>1.19</v>
      </c>
      <c r="T1402" s="354">
        <v>4.78</v>
      </c>
      <c r="U1402" s="354">
        <v>5.7</v>
      </c>
      <c r="V1402" s="354">
        <v>6.07</v>
      </c>
      <c r="W1402" s="354">
        <v>5.85</v>
      </c>
      <c r="X1402" s="354">
        <v>6.35</v>
      </c>
      <c r="Y1402" s="374">
        <f t="shared" si="46"/>
        <v>-3.6243822075782695E-2</v>
      </c>
      <c r="Z1402" s="374">
        <f t="shared" si="47"/>
        <v>8.5470085470085388E-2</v>
      </c>
      <c r="AA1402" s="354">
        <v>7.08</v>
      </c>
      <c r="AB1402" s="354">
        <v>15</v>
      </c>
      <c r="AC1402" s="354">
        <v>18.55</v>
      </c>
      <c r="AD1402" s="354">
        <v>18.07</v>
      </c>
      <c r="AE1402" s="354">
        <v>16.649999999999999</v>
      </c>
      <c r="AF1402" s="354">
        <v>1.2</v>
      </c>
      <c r="AG1402" s="354">
        <v>28.87936873043256</v>
      </c>
      <c r="AH1402" s="354">
        <v>6.3497859561689349</v>
      </c>
      <c r="AI1402" s="354">
        <v>6.8587949651779443</v>
      </c>
      <c r="AJ1402" s="354">
        <v>5.7654462973611906</v>
      </c>
      <c r="AK1402" s="354">
        <v>15.275278023605688</v>
      </c>
      <c r="AL1402" s="354">
        <v>14.4</v>
      </c>
      <c r="AM1402" s="354">
        <v>5.57</v>
      </c>
      <c r="AN1402" s="354">
        <v>3.64</v>
      </c>
      <c r="AO1402" s="354">
        <v>3.6714652946629469</v>
      </c>
      <c r="AP1402" s="354">
        <v>11.433930843935494</v>
      </c>
      <c r="AQ1402" s="354">
        <v>15.458925447380924</v>
      </c>
      <c r="AR1402" s="354">
        <v>18.390527733141241</v>
      </c>
      <c r="AS1402" s="354">
        <v>3.4595233531403742</v>
      </c>
      <c r="AT1402" s="354">
        <v>18.989999999999998</v>
      </c>
      <c r="AU1402" s="354">
        <v>-0.53</v>
      </c>
      <c r="AV1402" s="354">
        <v>6.22</v>
      </c>
      <c r="AW1402" s="354">
        <v>896.56</v>
      </c>
      <c r="AX1402" s="354">
        <v>908.61</v>
      </c>
      <c r="AY1402" s="374">
        <v>6.2158806581241947E-2</v>
      </c>
      <c r="AZ1402" s="374">
        <v>1.2239692685733838E-2</v>
      </c>
      <c r="BA1402" s="374">
        <v>1.7131817313480176E-2</v>
      </c>
      <c r="BB1402" s="374">
        <v>8.1967213114754134E-2</v>
      </c>
      <c r="BC1402" s="374">
        <v>1.7131817313480176E-2</v>
      </c>
      <c r="BD1402" s="354">
        <v>27.54</v>
      </c>
      <c r="BE1402" s="374">
        <v>0.36173810557117497</v>
      </c>
      <c r="BF1402" s="374">
        <v>0.3281834092860445</v>
      </c>
      <c r="BG1402" s="354">
        <v>27.54</v>
      </c>
      <c r="BH1402" s="354">
        <v>19.2</v>
      </c>
      <c r="BI1402" s="354">
        <v>21.88</v>
      </c>
      <c r="BJ1402" s="354">
        <v>16.52</v>
      </c>
      <c r="BK1402" s="374">
        <v>-0.1594082741017448</v>
      </c>
      <c r="BL1402" s="374">
        <v>-3.7859160912496047E-2</v>
      </c>
      <c r="BM1402" s="354">
        <v>0</v>
      </c>
      <c r="BN1402" s="354">
        <v>0</v>
      </c>
      <c r="BO1402" s="374">
        <v>0</v>
      </c>
      <c r="BP1402" s="374">
        <v>6.0606909956752268E-2</v>
      </c>
      <c r="BQ1402" s="374">
        <v>5.5029553282057754E-2</v>
      </c>
      <c r="BR1402" s="354">
        <v>334.89</v>
      </c>
      <c r="BS1402" s="354">
        <v>365.3</v>
      </c>
      <c r="BT1402" s="354">
        <v>294.25</v>
      </c>
      <c r="BU1402" s="354" t="s">
        <v>100</v>
      </c>
      <c r="BV1402" s="354">
        <v>260.33999999999997</v>
      </c>
      <c r="BW1402" s="354">
        <v>1.22</v>
      </c>
      <c r="BX1402" s="354">
        <v>21.99</v>
      </c>
      <c r="BY1402" s="354">
        <v>22.47</v>
      </c>
      <c r="BZ1402" s="354">
        <v>110.61784287616511</v>
      </c>
      <c r="CA1402" s="354">
        <v>0</v>
      </c>
      <c r="CB1402" s="354">
        <v>0.24598747807643676</v>
      </c>
      <c r="CC1402" s="354">
        <v>0.13583168831884687</v>
      </c>
      <c r="CD1402" s="354">
        <v>0</v>
      </c>
      <c r="CE1402" s="354">
        <v>2.34</v>
      </c>
      <c r="CF1402" s="354">
        <v>6.95</v>
      </c>
      <c r="CG1402" s="354">
        <v>6.23</v>
      </c>
      <c r="CH1402" s="353" t="s">
        <v>100</v>
      </c>
      <c r="CI1402" s="355">
        <v>1045.05</v>
      </c>
    </row>
    <row r="1403" spans="1:87" ht="13.5" thickBot="1">
      <c r="A1403" s="353" t="s">
        <v>3020</v>
      </c>
      <c r="B1403" s="353" t="s">
        <v>3021</v>
      </c>
      <c r="C1403" s="353" t="s">
        <v>96</v>
      </c>
      <c r="D1403" s="353" t="s">
        <v>147</v>
      </c>
      <c r="E1403" s="353" t="s">
        <v>949</v>
      </c>
      <c r="F1403" s="353" t="s">
        <v>105</v>
      </c>
      <c r="G1403" s="353">
        <v>11</v>
      </c>
      <c r="H1403" s="353">
        <v>202211</v>
      </c>
      <c r="I1403" s="353">
        <v>20221006</v>
      </c>
      <c r="J1403" s="353">
        <v>20230125</v>
      </c>
      <c r="K1403" s="354">
        <v>6318.17</v>
      </c>
      <c r="L1403" s="354">
        <v>16.02</v>
      </c>
      <c r="M1403" s="354">
        <v>394</v>
      </c>
      <c r="N1403" s="354">
        <v>1.1499999999999999</v>
      </c>
      <c r="O1403" s="354">
        <v>0.31</v>
      </c>
      <c r="P1403" s="354">
        <v>0.39</v>
      </c>
      <c r="Q1403" s="354">
        <v>0.25</v>
      </c>
      <c r="R1403" s="354">
        <v>8.11</v>
      </c>
      <c r="S1403" s="354">
        <v>26.09</v>
      </c>
      <c r="T1403" s="354">
        <v>11.56</v>
      </c>
      <c r="U1403" s="354">
        <v>1.56</v>
      </c>
      <c r="V1403" s="354">
        <v>1.46</v>
      </c>
      <c r="W1403" s="354">
        <v>1.4</v>
      </c>
      <c r="X1403" s="354">
        <v>1.62</v>
      </c>
      <c r="Y1403" s="374">
        <f t="shared" si="46"/>
        <v>-4.1095890410958957E-2</v>
      </c>
      <c r="Z1403" s="374">
        <f t="shared" si="47"/>
        <v>0.15714285714285725</v>
      </c>
      <c r="AA1403" s="354">
        <v>57.85</v>
      </c>
      <c r="AB1403" s="354">
        <v>2.2200000000000002</v>
      </c>
      <c r="AC1403" s="354">
        <v>10.27</v>
      </c>
      <c r="AD1403" s="354">
        <v>11.46</v>
      </c>
      <c r="AE1403" s="354">
        <v>9.89</v>
      </c>
      <c r="AF1403" s="354">
        <v>5.16</v>
      </c>
      <c r="AG1403" s="354">
        <v>15.775400377360077</v>
      </c>
      <c r="AH1403" s="354">
        <v>1.4391991196737932</v>
      </c>
      <c r="AI1403" s="354">
        <v>1.129988639148841</v>
      </c>
      <c r="AJ1403" s="354">
        <v>0.48711629880796226</v>
      </c>
      <c r="AK1403" s="354">
        <v>14.053238634294184</v>
      </c>
      <c r="AL1403" s="354">
        <v>8.11</v>
      </c>
      <c r="AM1403" s="354">
        <v>3.45</v>
      </c>
      <c r="AN1403" s="354">
        <v>1.01</v>
      </c>
      <c r="AO1403" s="354">
        <v>1.2627743195157839</v>
      </c>
      <c r="AP1403" s="354">
        <v>9.1970770526864047</v>
      </c>
      <c r="AQ1403" s="354">
        <v>17.629177662896812</v>
      </c>
      <c r="AR1403" s="354">
        <v>40.895306778604329</v>
      </c>
      <c r="AS1403" s="354">
        <v>1.5094080698294727</v>
      </c>
      <c r="AT1403" s="354">
        <v>4.6399999999999997</v>
      </c>
      <c r="AU1403" s="354">
        <v>1.54</v>
      </c>
      <c r="AV1403" s="354">
        <v>29.45</v>
      </c>
      <c r="AW1403" s="354">
        <v>5763.94</v>
      </c>
      <c r="AX1403" s="354">
        <v>6361.7</v>
      </c>
      <c r="AY1403" s="374">
        <v>0.29450755725463429</v>
      </c>
      <c r="AZ1403" s="374">
        <v>5.3537568526281847</v>
      </c>
      <c r="BA1403" s="374">
        <v>9.0617840905085796</v>
      </c>
      <c r="BB1403" s="374">
        <v>5.3125</v>
      </c>
      <c r="BC1403" s="374">
        <v>9.0617840905085796</v>
      </c>
      <c r="BD1403" s="354">
        <v>36.68</v>
      </c>
      <c r="BE1403" s="374">
        <v>0.17251288301336323</v>
      </c>
      <c r="BF1403" s="374">
        <v>0.1018497645269841</v>
      </c>
      <c r="BG1403" s="354">
        <v>23.27</v>
      </c>
      <c r="BH1403" s="354">
        <v>15.87</v>
      </c>
      <c r="BI1403" s="354">
        <v>10.94</v>
      </c>
      <c r="BJ1403" s="354">
        <v>8.33</v>
      </c>
      <c r="BK1403" s="374">
        <v>-0.56891929535249086</v>
      </c>
      <c r="BL1403" s="374">
        <v>-4.0751570480803211E-2</v>
      </c>
      <c r="BM1403" s="354">
        <v>3</v>
      </c>
      <c r="BN1403" s="354">
        <v>1.32</v>
      </c>
      <c r="BO1403" s="374">
        <v>0.30572559000712124</v>
      </c>
      <c r="BP1403" s="374">
        <v>9.0629667485755239E-2</v>
      </c>
      <c r="BQ1403" s="374">
        <v>3.0674829899745733E-2</v>
      </c>
      <c r="BR1403" s="354">
        <v>653.14</v>
      </c>
      <c r="BS1403" s="354">
        <v>796.31</v>
      </c>
      <c r="BT1403" s="354">
        <v>744.07</v>
      </c>
      <c r="BU1403" s="354">
        <v>1020.7</v>
      </c>
      <c r="BV1403" s="354">
        <v>553.54</v>
      </c>
      <c r="BW1403" s="354">
        <v>535.38</v>
      </c>
      <c r="BX1403" s="354">
        <v>9.1199999999999992</v>
      </c>
      <c r="BY1403" s="354">
        <v>10.17</v>
      </c>
      <c r="BZ1403" s="354">
        <v>25.027838722440023</v>
      </c>
      <c r="CA1403" s="354">
        <v>34.5</v>
      </c>
      <c r="CB1403" s="354">
        <v>0.68995802480269353</v>
      </c>
      <c r="CC1403" s="354">
        <v>1.8655542198649997</v>
      </c>
      <c r="CD1403" s="354">
        <v>0.53</v>
      </c>
      <c r="CE1403" s="354">
        <v>1.49</v>
      </c>
      <c r="CF1403" s="354"/>
      <c r="CG1403" s="354"/>
      <c r="CH1403" s="353" t="s">
        <v>100</v>
      </c>
      <c r="CI1403" s="355">
        <v>1665.66</v>
      </c>
    </row>
    <row r="1404" spans="1:87" ht="13.5" thickBot="1">
      <c r="A1404" s="353" t="s">
        <v>3022</v>
      </c>
      <c r="B1404" s="353" t="s">
        <v>3023</v>
      </c>
      <c r="C1404" s="353" t="s">
        <v>108</v>
      </c>
      <c r="D1404" s="353" t="s">
        <v>97</v>
      </c>
      <c r="E1404" s="353" t="s">
        <v>1390</v>
      </c>
      <c r="F1404" s="353" t="s">
        <v>99</v>
      </c>
      <c r="G1404" s="353">
        <v>12</v>
      </c>
      <c r="H1404" s="353">
        <v>202112</v>
      </c>
      <c r="I1404" s="353">
        <v>20221102</v>
      </c>
      <c r="J1404" s="353">
        <v>20230208</v>
      </c>
      <c r="K1404" s="354">
        <v>12792.42</v>
      </c>
      <c r="L1404" s="354">
        <v>51.87</v>
      </c>
      <c r="M1404" s="354">
        <v>246.63</v>
      </c>
      <c r="N1404" s="354">
        <v>1.55</v>
      </c>
      <c r="O1404" s="354">
        <v>0.66</v>
      </c>
      <c r="P1404" s="354">
        <v>0.61</v>
      </c>
      <c r="Q1404" s="354">
        <v>0.75</v>
      </c>
      <c r="R1404" s="354">
        <v>0</v>
      </c>
      <c r="S1404" s="354">
        <v>5</v>
      </c>
      <c r="T1404" s="354">
        <v>3.88</v>
      </c>
      <c r="U1404" s="354">
        <v>2.2400000000000002</v>
      </c>
      <c r="V1404" s="354">
        <v>2.66</v>
      </c>
      <c r="W1404" s="354">
        <v>2.64</v>
      </c>
      <c r="X1404" s="354">
        <v>2.92</v>
      </c>
      <c r="Y1404" s="374">
        <f t="shared" si="46"/>
        <v>-7.5187969924812581E-3</v>
      </c>
      <c r="Z1404" s="374">
        <f t="shared" si="47"/>
        <v>0.10606060606060597</v>
      </c>
      <c r="AA1404" s="354">
        <v>12.2</v>
      </c>
      <c r="AB1404" s="354">
        <v>12.67</v>
      </c>
      <c r="AC1404" s="354">
        <v>19.57</v>
      </c>
      <c r="AD1404" s="354">
        <v>19.62</v>
      </c>
      <c r="AE1404" s="354">
        <v>17.79</v>
      </c>
      <c r="AF1404" s="354">
        <v>1.55</v>
      </c>
      <c r="AG1404" s="354">
        <v>15.134545454545457</v>
      </c>
      <c r="AH1404" s="354">
        <v>1.936969696969697</v>
      </c>
      <c r="AI1404" s="354">
        <v>1.7793939393939393</v>
      </c>
      <c r="AJ1404" s="354">
        <v>1.572121212121212</v>
      </c>
      <c r="AK1404" s="354">
        <v>28.003916893732971</v>
      </c>
      <c r="AL1404" s="354">
        <v>17.12</v>
      </c>
      <c r="AM1404" s="354">
        <v>3.33</v>
      </c>
      <c r="AN1404" s="354">
        <v>3.42</v>
      </c>
      <c r="AO1404" s="354">
        <v>3.6617878690800358</v>
      </c>
      <c r="AP1404" s="354">
        <v>16.507792754844147</v>
      </c>
      <c r="AQ1404" s="354">
        <v>31.145152134423252</v>
      </c>
      <c r="AR1404" s="354">
        <v>35.251413518375742</v>
      </c>
      <c r="AS1404" s="354">
        <v>1.2472727272727273</v>
      </c>
      <c r="AT1404" s="354">
        <v>15.59</v>
      </c>
      <c r="AU1404" s="354">
        <v>6.21</v>
      </c>
      <c r="AV1404" s="354">
        <v>16.25</v>
      </c>
      <c r="AW1404" s="354">
        <v>3659.1</v>
      </c>
      <c r="AX1404" s="354">
        <v>3692.58</v>
      </c>
      <c r="AY1404" s="374">
        <v>0.16246783365632048</v>
      </c>
      <c r="AZ1404" s="374">
        <v>0.26365734803795843</v>
      </c>
      <c r="BA1404" s="374">
        <v>0.33635064316341112</v>
      </c>
      <c r="BB1404" s="374">
        <v>0.25641025641025633</v>
      </c>
      <c r="BC1404" s="374">
        <v>0.33635064316341112</v>
      </c>
      <c r="BD1404" s="354">
        <v>14.45</v>
      </c>
      <c r="BE1404" s="374">
        <v>9.6223835815860956E-2</v>
      </c>
      <c r="BF1404" s="374">
        <v>7.301248857752056E-2</v>
      </c>
      <c r="BG1404" s="354">
        <v>11.05</v>
      </c>
      <c r="BH1404" s="354">
        <v>10.7</v>
      </c>
      <c r="BI1404" s="354">
        <v>8.01</v>
      </c>
      <c r="BJ1404" s="354">
        <v>7.85</v>
      </c>
      <c r="BK1404" s="374">
        <v>-0.1164850136239782</v>
      </c>
      <c r="BL1404" s="374">
        <v>-1.3695338779432966E-2</v>
      </c>
      <c r="BM1404" s="354">
        <v>0</v>
      </c>
      <c r="BN1404" s="354">
        <v>0</v>
      </c>
      <c r="BO1404" s="374">
        <v>0</v>
      </c>
      <c r="BP1404" s="374">
        <v>3.8871557233989502E-2</v>
      </c>
      <c r="BQ1404" s="374">
        <v>3.154969319930187E-2</v>
      </c>
      <c r="BR1404" s="354">
        <v>640</v>
      </c>
      <c r="BS1404" s="354">
        <v>819.9</v>
      </c>
      <c r="BT1404" s="354">
        <v>760.33</v>
      </c>
      <c r="BU1404" s="354">
        <v>1293.2</v>
      </c>
      <c r="BV1404" s="354">
        <v>492.7</v>
      </c>
      <c r="BW1404" s="354">
        <v>26.37</v>
      </c>
      <c r="BX1404" s="354">
        <v>12.8</v>
      </c>
      <c r="BY1404" s="354">
        <v>15.11</v>
      </c>
      <c r="BZ1404" s="354">
        <v>8.6168521462639109</v>
      </c>
      <c r="CA1404" s="354">
        <v>24.45</v>
      </c>
      <c r="CB1404" s="354">
        <v>0.45677268039052232</v>
      </c>
      <c r="CC1404" s="354">
        <v>1.6649416295583104</v>
      </c>
      <c r="CD1404" s="354">
        <v>0.32</v>
      </c>
      <c r="CE1404" s="354">
        <v>0.99</v>
      </c>
      <c r="CF1404" s="354">
        <v>0.91</v>
      </c>
      <c r="CG1404" s="354">
        <v>0.39</v>
      </c>
      <c r="CH1404" s="353" t="s">
        <v>100</v>
      </c>
      <c r="CI1404" s="355">
        <v>3944.7</v>
      </c>
    </row>
    <row r="1405" spans="1:87" ht="13.5" thickBot="1">
      <c r="A1405" s="353" t="s">
        <v>3024</v>
      </c>
      <c r="B1405" s="353" t="s">
        <v>3025</v>
      </c>
      <c r="C1405" s="353" t="s">
        <v>96</v>
      </c>
      <c r="D1405" s="353" t="s">
        <v>123</v>
      </c>
      <c r="E1405" s="353" t="s">
        <v>344</v>
      </c>
      <c r="F1405" s="353" t="s">
        <v>105</v>
      </c>
      <c r="G1405" s="353">
        <v>12</v>
      </c>
      <c r="H1405" s="353">
        <v>202112</v>
      </c>
      <c r="I1405" s="353">
        <v>20221102</v>
      </c>
      <c r="J1405" s="353">
        <v>20230208</v>
      </c>
      <c r="K1405" s="354">
        <v>4350.26</v>
      </c>
      <c r="L1405" s="354">
        <v>57.19</v>
      </c>
      <c r="M1405" s="354">
        <v>76.069999999999993</v>
      </c>
      <c r="N1405" s="354">
        <v>0.79</v>
      </c>
      <c r="O1405" s="354">
        <v>0.5</v>
      </c>
      <c r="P1405" s="354">
        <v>0.51</v>
      </c>
      <c r="Q1405" s="354">
        <v>0.52</v>
      </c>
      <c r="R1405" s="354">
        <v>4</v>
      </c>
      <c r="S1405" s="354">
        <v>2</v>
      </c>
      <c r="T1405" s="354">
        <v>0.98</v>
      </c>
      <c r="U1405" s="354">
        <v>1.9</v>
      </c>
      <c r="V1405" s="354">
        <v>1.72</v>
      </c>
      <c r="W1405" s="354">
        <v>1.97</v>
      </c>
      <c r="X1405" s="354">
        <v>2.15</v>
      </c>
      <c r="Y1405" s="374">
        <f t="shared" ref="Y1405:Y1468" si="48">(W1405/V1405)-1</f>
        <v>0.14534883720930236</v>
      </c>
      <c r="Z1405" s="374">
        <f t="shared" ref="Z1405:Z1468" si="49">(X1405/W1405)-1</f>
        <v>9.137055837563457E-2</v>
      </c>
      <c r="AA1405" s="354">
        <v>12.95</v>
      </c>
      <c r="AB1405" s="354"/>
      <c r="AC1405" s="354">
        <v>30.1</v>
      </c>
      <c r="AD1405" s="354">
        <v>29.07</v>
      </c>
      <c r="AE1405" s="354">
        <v>26.6</v>
      </c>
      <c r="AF1405" s="354"/>
      <c r="AG1405" s="354">
        <v>3.4555824664529808</v>
      </c>
      <c r="AH1405" s="354">
        <v>2.2702493317723693</v>
      </c>
      <c r="AI1405" s="354">
        <v>1.8913247395544133</v>
      </c>
      <c r="AJ1405" s="354">
        <v>1.0463309788888389</v>
      </c>
      <c r="AK1405" s="354">
        <v>29.635312660905129</v>
      </c>
      <c r="AL1405" s="354">
        <v>31.07</v>
      </c>
      <c r="AM1405" s="354">
        <v>2.0099999999999998</v>
      </c>
      <c r="AN1405" s="354">
        <v>16.68</v>
      </c>
      <c r="AO1405" s="354">
        <v>19.173450450781971</v>
      </c>
      <c r="AP1405" s="354">
        <v>20.793801537303946</v>
      </c>
      <c r="AQ1405" s="354">
        <v>35.031233829647164</v>
      </c>
      <c r="AR1405" s="354">
        <v>63.321683612471993</v>
      </c>
      <c r="AS1405" s="354">
        <v>0.13448531425136889</v>
      </c>
      <c r="AT1405" s="354">
        <v>28.49</v>
      </c>
      <c r="AU1405" s="354">
        <v>14.03</v>
      </c>
      <c r="AV1405" s="354">
        <v>18.75</v>
      </c>
      <c r="AW1405" s="354">
        <v>221.93</v>
      </c>
      <c r="AX1405" s="354">
        <v>271.64999999999998</v>
      </c>
      <c r="AY1405" s="374">
        <v>0.18752809229254511</v>
      </c>
      <c r="AZ1405" s="374">
        <v>9.3477034901936207E-2</v>
      </c>
      <c r="BA1405" s="374">
        <v>0.28655150239681981</v>
      </c>
      <c r="BB1405" s="374">
        <v>5.1282051282051329E-2</v>
      </c>
      <c r="BC1405" s="374">
        <v>0.28655150239681981</v>
      </c>
      <c r="BD1405" s="354">
        <v>8.14</v>
      </c>
      <c r="BE1405" s="374">
        <v>3.4561805560861178E-2</v>
      </c>
      <c r="BF1405" s="374">
        <v>5.5133796596233638E-2</v>
      </c>
      <c r="BG1405" s="354">
        <v>5.96</v>
      </c>
      <c r="BH1405" s="354">
        <v>3.82</v>
      </c>
      <c r="BI1405" s="354">
        <v>5.7</v>
      </c>
      <c r="BJ1405" s="354">
        <v>3.67</v>
      </c>
      <c r="BK1405" s="374">
        <v>-0.4467734931996134</v>
      </c>
      <c r="BL1405" s="374">
        <v>-0.24453005213124809</v>
      </c>
      <c r="BM1405" s="354">
        <v>2.8</v>
      </c>
      <c r="BN1405" s="354">
        <v>2.12</v>
      </c>
      <c r="BO1405" s="374">
        <v>0.47571867322469419</v>
      </c>
      <c r="BP1405" s="374">
        <v>4.0504002350978938E-2</v>
      </c>
      <c r="BQ1405" s="374">
        <v>1.866781407473397E-2</v>
      </c>
      <c r="BR1405" s="354">
        <v>105.31</v>
      </c>
      <c r="BS1405" s="354">
        <v>149.63999999999999</v>
      </c>
      <c r="BT1405" s="354">
        <v>131.28</v>
      </c>
      <c r="BU1405" s="354">
        <v>744.58</v>
      </c>
      <c r="BV1405" s="354">
        <v>87.25</v>
      </c>
      <c r="BW1405" s="354">
        <v>9.35</v>
      </c>
      <c r="BX1405" s="354">
        <v>65.44</v>
      </c>
      <c r="BY1405" s="354">
        <v>65.44</v>
      </c>
      <c r="BZ1405" s="354">
        <v>4.8169444444444443</v>
      </c>
      <c r="CA1405" s="354">
        <v>27.29</v>
      </c>
      <c r="CB1405" s="354">
        <v>0.30771351386475393</v>
      </c>
      <c r="CC1405" s="354">
        <v>3.2029049972770847</v>
      </c>
      <c r="CD1405" s="354">
        <v>0.38</v>
      </c>
      <c r="CE1405" s="354">
        <v>0.18</v>
      </c>
      <c r="CF1405" s="354">
        <v>4.54</v>
      </c>
      <c r="CG1405" s="354">
        <v>4.54</v>
      </c>
      <c r="CH1405" s="353" t="s">
        <v>100</v>
      </c>
      <c r="CI1405" s="355">
        <v>2057.96</v>
      </c>
    </row>
    <row r="1406" spans="1:87" ht="13.5" thickBot="1">
      <c r="A1406" s="353" t="s">
        <v>3026</v>
      </c>
      <c r="B1406" s="353" t="s">
        <v>3027</v>
      </c>
      <c r="C1406" s="353" t="s">
        <v>108</v>
      </c>
      <c r="D1406" s="353" t="s">
        <v>123</v>
      </c>
      <c r="E1406" s="353" t="s">
        <v>124</v>
      </c>
      <c r="F1406" s="353" t="s">
        <v>99</v>
      </c>
      <c r="G1406" s="353">
        <v>12</v>
      </c>
      <c r="H1406" s="353">
        <v>202112</v>
      </c>
      <c r="I1406" s="353">
        <v>20221027</v>
      </c>
      <c r="J1406" s="353">
        <v>20230126</v>
      </c>
      <c r="K1406" s="354">
        <v>25019.119999999999</v>
      </c>
      <c r="L1406" s="354">
        <v>111.96</v>
      </c>
      <c r="M1406" s="354">
        <v>223.46</v>
      </c>
      <c r="N1406" s="354">
        <v>1.27</v>
      </c>
      <c r="O1406" s="354">
        <v>1.83</v>
      </c>
      <c r="P1406" s="354">
        <v>1.62</v>
      </c>
      <c r="Q1406" s="354">
        <v>1.61</v>
      </c>
      <c r="R1406" s="354">
        <v>1.64</v>
      </c>
      <c r="S1406" s="354">
        <v>-20.09</v>
      </c>
      <c r="T1406" s="354">
        <v>-5.07</v>
      </c>
      <c r="U1406" s="354">
        <v>9.44</v>
      </c>
      <c r="V1406" s="354">
        <v>12.68</v>
      </c>
      <c r="W1406" s="354">
        <v>7.85</v>
      </c>
      <c r="X1406" s="354">
        <v>7.14</v>
      </c>
      <c r="Y1406" s="374">
        <f t="shared" si="48"/>
        <v>-0.38091482649842268</v>
      </c>
      <c r="Z1406" s="374">
        <f t="shared" si="49"/>
        <v>-9.0445859872611445E-2</v>
      </c>
      <c r="AA1406" s="354">
        <v>16.989999999999998</v>
      </c>
      <c r="AB1406" s="354">
        <v>7</v>
      </c>
      <c r="AC1406" s="354">
        <v>11.86</v>
      </c>
      <c r="AD1406" s="354">
        <v>14.26</v>
      </c>
      <c r="AE1406" s="354">
        <v>15.67</v>
      </c>
      <c r="AF1406" s="354">
        <v>2.04</v>
      </c>
      <c r="AG1406" s="354">
        <v>30.740790057700838</v>
      </c>
      <c r="AH1406" s="354">
        <v>9.0213049267643139</v>
      </c>
      <c r="AI1406" s="354">
        <v>12.675987572126054</v>
      </c>
      <c r="AJ1406" s="354">
        <v>11.6213936972925</v>
      </c>
      <c r="AK1406" s="354">
        <v>8.7188472985748788</v>
      </c>
      <c r="AL1406" s="354">
        <v>7.86</v>
      </c>
      <c r="AM1406" s="354">
        <v>2.74</v>
      </c>
      <c r="AN1406" s="354">
        <v>3.61</v>
      </c>
      <c r="AO1406" s="354">
        <v>3.2997669616945089</v>
      </c>
      <c r="AP1406" s="354">
        <v>8.0738557196354126</v>
      </c>
      <c r="AQ1406" s="354">
        <v>8.0023306138170103</v>
      </c>
      <c r="AR1406" s="354">
        <v>8.7285093381201548</v>
      </c>
      <c r="AS1406" s="354">
        <v>10.502885042166</v>
      </c>
      <c r="AT1406" s="354">
        <v>40.79</v>
      </c>
      <c r="AU1406" s="354">
        <v>10.19</v>
      </c>
      <c r="AV1406" s="354">
        <v>23.61</v>
      </c>
      <c r="AW1406" s="354">
        <v>7671.9</v>
      </c>
      <c r="AX1406" s="354">
        <v>6461</v>
      </c>
      <c r="AY1406" s="374">
        <v>0.23606747547005655</v>
      </c>
      <c r="AZ1406" s="374">
        <v>0.29932144813925066</v>
      </c>
      <c r="BA1406" s="374">
        <v>0.35120370033142734</v>
      </c>
      <c r="BB1406" s="374">
        <v>0.31448412698412698</v>
      </c>
      <c r="BC1406" s="374">
        <v>0.35120370033142734</v>
      </c>
      <c r="BD1406" s="354">
        <v>23.88</v>
      </c>
      <c r="BE1406" s="374">
        <v>0.25778380760622532</v>
      </c>
      <c r="BF1406" s="374">
        <v>0.18210407483066335</v>
      </c>
      <c r="BG1406" s="354">
        <v>22.13</v>
      </c>
      <c r="BH1406" s="354">
        <v>26.57</v>
      </c>
      <c r="BI1406" s="354">
        <v>18.12</v>
      </c>
      <c r="BJ1406" s="354">
        <v>22.56</v>
      </c>
      <c r="BK1406" s="374">
        <v>-8.3196190342799112E-2</v>
      </c>
      <c r="BL1406" s="374">
        <v>-3.4306010771163312E-2</v>
      </c>
      <c r="BM1406" s="354">
        <v>4.29</v>
      </c>
      <c r="BN1406" s="354">
        <v>2.72</v>
      </c>
      <c r="BO1406" s="374">
        <v>0.53207380073800736</v>
      </c>
      <c r="BP1406" s="374">
        <v>8.1625994632322785E-2</v>
      </c>
      <c r="BQ1406" s="374">
        <v>0.10515195165845548</v>
      </c>
      <c r="BR1406" s="354">
        <v>3994.6</v>
      </c>
      <c r="BS1406" s="354">
        <v>4199.3999999999996</v>
      </c>
      <c r="BT1406" s="354">
        <v>3200.1</v>
      </c>
      <c r="BU1406" s="354" t="s">
        <v>100</v>
      </c>
      <c r="BV1406" s="354">
        <v>3082.9</v>
      </c>
      <c r="BW1406" s="354">
        <v>29.93</v>
      </c>
      <c r="BX1406" s="354">
        <v>29.35</v>
      </c>
      <c r="BY1406" s="354">
        <v>31.79</v>
      </c>
      <c r="BZ1406" s="354">
        <v>0</v>
      </c>
      <c r="CA1406" s="354">
        <v>5.99</v>
      </c>
      <c r="CB1406" s="354">
        <v>0.1916002401360771</v>
      </c>
      <c r="CC1406" s="354">
        <v>-0.72292093549070868</v>
      </c>
      <c r="CD1406" s="354">
        <v>0</v>
      </c>
      <c r="CE1406" s="354">
        <v>2.77</v>
      </c>
      <c r="CF1406" s="354">
        <v>3.37</v>
      </c>
      <c r="CG1406" s="354">
        <v>1.99</v>
      </c>
      <c r="CH1406" s="353" t="s">
        <v>100</v>
      </c>
      <c r="CI1406" s="355">
        <v>9271.4</v>
      </c>
    </row>
    <row r="1407" spans="1:87" ht="13.5" thickBot="1">
      <c r="A1407" s="353" t="s">
        <v>3028</v>
      </c>
      <c r="B1407" s="353" t="s">
        <v>3029</v>
      </c>
      <c r="C1407" s="353" t="s">
        <v>96</v>
      </c>
      <c r="D1407" s="353" t="s">
        <v>116</v>
      </c>
      <c r="E1407" s="353" t="s">
        <v>159</v>
      </c>
      <c r="F1407" s="353" t="s">
        <v>105</v>
      </c>
      <c r="G1407" s="353">
        <v>12</v>
      </c>
      <c r="H1407" s="353">
        <v>202112</v>
      </c>
      <c r="I1407" s="353">
        <v>20221109</v>
      </c>
      <c r="J1407" s="353">
        <v>20230221</v>
      </c>
      <c r="K1407" s="354">
        <v>42119.5</v>
      </c>
      <c r="L1407" s="354">
        <v>41.38</v>
      </c>
      <c r="M1407" s="354">
        <v>1017.87</v>
      </c>
      <c r="N1407" s="354">
        <v>0.79</v>
      </c>
      <c r="O1407" s="354">
        <v>0.75</v>
      </c>
      <c r="P1407" s="354">
        <v>0.8</v>
      </c>
      <c r="Q1407" s="354">
        <v>0.86</v>
      </c>
      <c r="R1407" s="354">
        <v>9</v>
      </c>
      <c r="S1407" s="354">
        <v>1</v>
      </c>
      <c r="T1407" s="354">
        <v>2.38</v>
      </c>
      <c r="U1407" s="354">
        <v>3.32</v>
      </c>
      <c r="V1407" s="354">
        <v>3.38</v>
      </c>
      <c r="W1407" s="354">
        <v>3.16</v>
      </c>
      <c r="X1407" s="354">
        <v>3.16</v>
      </c>
      <c r="Y1407" s="374">
        <f t="shared" si="48"/>
        <v>-6.5088757396449592E-2</v>
      </c>
      <c r="Z1407" s="374">
        <f t="shared" si="49"/>
        <v>0</v>
      </c>
      <c r="AA1407" s="354">
        <v>5.93</v>
      </c>
      <c r="AB1407" s="354">
        <v>4</v>
      </c>
      <c r="AC1407" s="354">
        <v>12.46</v>
      </c>
      <c r="AD1407" s="354">
        <v>13.07</v>
      </c>
      <c r="AE1407" s="354">
        <v>13.09</v>
      </c>
      <c r="AF1407" s="354">
        <v>3.27</v>
      </c>
      <c r="AG1407" s="354">
        <v>14.52</v>
      </c>
      <c r="AH1407" s="354">
        <v>3.323</v>
      </c>
      <c r="AI1407" s="354">
        <v>6.1509999999999998</v>
      </c>
      <c r="AJ1407" s="354">
        <v>-7.5999999999999998E-2</v>
      </c>
      <c r="AK1407" s="354">
        <v>8.2552430499105842</v>
      </c>
      <c r="AL1407" s="354">
        <v>7.58</v>
      </c>
      <c r="AM1407" s="354">
        <v>1.64</v>
      </c>
      <c r="AN1407" s="354">
        <v>3.7</v>
      </c>
      <c r="AO1407" s="354">
        <v>6.6812672176308538</v>
      </c>
      <c r="AP1407" s="354">
        <v>10.381166399143927</v>
      </c>
      <c r="AQ1407" s="354">
        <v>15.771744431799709</v>
      </c>
      <c r="AR1407" s="354">
        <v>-1276.4736842105262</v>
      </c>
      <c r="AS1407" s="354">
        <v>2.16</v>
      </c>
      <c r="AT1407" s="354">
        <v>25.29</v>
      </c>
      <c r="AU1407" s="354">
        <v>0.37</v>
      </c>
      <c r="AV1407" s="354">
        <v>10.06</v>
      </c>
      <c r="AW1407" s="354">
        <v>10680.59</v>
      </c>
      <c r="AX1407" s="354"/>
      <c r="AY1407" s="374">
        <v>2.9848449880760054E-2</v>
      </c>
      <c r="AZ1407" s="374">
        <v>-0.57647313691507795</v>
      </c>
      <c r="BA1407" s="374">
        <v>1.7574086836664369E-2</v>
      </c>
      <c r="BB1407" s="374">
        <v>-0.56118143459915615</v>
      </c>
      <c r="BC1407" s="374">
        <v>1.7574086836664369E-2</v>
      </c>
      <c r="BD1407" s="354">
        <v>13.98</v>
      </c>
      <c r="BE1407" s="374">
        <v>6.0147745334226337E-2</v>
      </c>
      <c r="BF1407" s="374">
        <v>2.8449855310696735E-2</v>
      </c>
      <c r="BG1407" s="354">
        <v>5.22</v>
      </c>
      <c r="BH1407" s="354">
        <v>5.09</v>
      </c>
      <c r="BI1407" s="354">
        <v>3.95</v>
      </c>
      <c r="BJ1407" s="354">
        <v>3.87</v>
      </c>
      <c r="BK1407" s="374">
        <v>-1.0123557145179645</v>
      </c>
      <c r="BL1407" s="374">
        <v>-0.42885674931129469</v>
      </c>
      <c r="BM1407" s="354">
        <v>6.35</v>
      </c>
      <c r="BN1407" s="354">
        <v>4.9000000000000004</v>
      </c>
      <c r="BO1407" s="374">
        <v>1.3771652121576889</v>
      </c>
      <c r="BP1407" s="374">
        <v>6.5441726732049316E-2</v>
      </c>
      <c r="BQ1407" s="374">
        <v>-1.8858560794044665E-3</v>
      </c>
      <c r="BR1407" s="354">
        <v>3611.29</v>
      </c>
      <c r="BS1407" s="354">
        <v>5623.6</v>
      </c>
      <c r="BT1407" s="354">
        <v>5357.62</v>
      </c>
      <c r="BU1407" s="354">
        <v>36926.81</v>
      </c>
      <c r="BV1407" s="354">
        <v>1559.9</v>
      </c>
      <c r="BW1407" s="354">
        <v>-54.73</v>
      </c>
      <c r="BX1407" s="354">
        <v>22.89</v>
      </c>
      <c r="BY1407" s="354">
        <v>29.64</v>
      </c>
      <c r="BZ1407" s="354">
        <v>2.3115635804840569</v>
      </c>
      <c r="CA1407" s="354">
        <v>58.95</v>
      </c>
      <c r="CB1407" s="354">
        <v>0.69261656478484956</v>
      </c>
      <c r="CC1407" s="354">
        <v>6.0686998394863565</v>
      </c>
      <c r="CD1407" s="354">
        <v>1.54</v>
      </c>
      <c r="CE1407" s="354">
        <v>0.53</v>
      </c>
      <c r="CF1407" s="354">
        <v>0.51</v>
      </c>
      <c r="CG1407" s="354">
        <v>0.18</v>
      </c>
      <c r="CH1407" s="355">
        <v>2782.28</v>
      </c>
      <c r="CI1407" s="355">
        <v>23864.39</v>
      </c>
    </row>
    <row r="1408" spans="1:87" ht="13.5" thickBot="1">
      <c r="A1408" s="353" t="s">
        <v>3030</v>
      </c>
      <c r="B1408" s="353" t="s">
        <v>3031</v>
      </c>
      <c r="C1408" s="353" t="s">
        <v>96</v>
      </c>
      <c r="D1408" s="353" t="s">
        <v>197</v>
      </c>
      <c r="E1408" s="353" t="s">
        <v>590</v>
      </c>
      <c r="F1408" s="353" t="s">
        <v>105</v>
      </c>
      <c r="G1408" s="353">
        <v>12</v>
      </c>
      <c r="H1408" s="353">
        <v>202112</v>
      </c>
      <c r="I1408" s="353">
        <v>20221114</v>
      </c>
      <c r="J1408" s="353">
        <v>20230301</v>
      </c>
      <c r="K1408" s="354">
        <v>6320.68</v>
      </c>
      <c r="L1408" s="354">
        <v>31.41</v>
      </c>
      <c r="M1408" s="354">
        <v>201.23</v>
      </c>
      <c r="N1408" s="354">
        <v>1.4</v>
      </c>
      <c r="O1408" s="354"/>
      <c r="P1408" s="354"/>
      <c r="Q1408" s="354"/>
      <c r="R1408" s="354"/>
      <c r="S1408" s="354"/>
      <c r="T1408" s="354"/>
      <c r="U1408" s="354">
        <v>2.79</v>
      </c>
      <c r="V1408" s="354"/>
      <c r="W1408" s="354"/>
      <c r="X1408" s="354"/>
      <c r="Y1408" s="374" t="e">
        <f t="shared" si="48"/>
        <v>#DIV/0!</v>
      </c>
      <c r="Z1408" s="374" t="e">
        <f t="shared" si="49"/>
        <v>#DIV/0!</v>
      </c>
      <c r="AA1408" s="354">
        <v>17.260000000000002</v>
      </c>
      <c r="AB1408" s="354"/>
      <c r="AC1408" s="354">
        <v>11.26</v>
      </c>
      <c r="AD1408" s="354"/>
      <c r="AE1408" s="354"/>
      <c r="AF1408" s="354"/>
      <c r="AG1408" s="354">
        <v>9.5434003707182296</v>
      </c>
      <c r="AH1408" s="354">
        <v>2.549711525560177</v>
      </c>
      <c r="AI1408" s="354">
        <v>2.9256973329159028</v>
      </c>
      <c r="AJ1408" s="354">
        <v>-2.112388250319285</v>
      </c>
      <c r="AK1408" s="354">
        <v>10.735902052005891</v>
      </c>
      <c r="AL1408" s="354">
        <v>9.16</v>
      </c>
      <c r="AM1408" s="354">
        <v>0.65</v>
      </c>
      <c r="AN1408" s="354">
        <v>3.72</v>
      </c>
      <c r="AO1408" s="354">
        <v>5.3428291557923542</v>
      </c>
      <c r="AP1408" s="354">
        <v>12.93071040957782</v>
      </c>
      <c r="AQ1408" s="354">
        <v>17.427899042193427</v>
      </c>
      <c r="AR1408" s="354">
        <v>-24.137966937832587</v>
      </c>
      <c r="AS1408" s="354">
        <v>1.0398646331827599</v>
      </c>
      <c r="AT1408" s="354">
        <v>48.26</v>
      </c>
      <c r="AU1408" s="354">
        <v>14.33</v>
      </c>
      <c r="AV1408" s="354">
        <v>82.81</v>
      </c>
      <c r="AW1408" s="354">
        <v>1971</v>
      </c>
      <c r="AX1408" s="354"/>
      <c r="AY1408" s="374">
        <v>0.82809926246902221</v>
      </c>
      <c r="AZ1408" s="374">
        <v>0.29191607923443469</v>
      </c>
      <c r="BA1408" s="374">
        <v>5.018826206548705</v>
      </c>
      <c r="BB1408" s="374">
        <v>0.29207920792079201</v>
      </c>
      <c r="BC1408" s="374">
        <v>5.018826206548705</v>
      </c>
      <c r="BD1408" s="354">
        <v>5.89</v>
      </c>
      <c r="BE1408" s="374">
        <v>5.9062205393252104E-2</v>
      </c>
      <c r="BF1408" s="374">
        <v>3.4731244940903253E-2</v>
      </c>
      <c r="BG1408" s="354">
        <v>4.2699999999999996</v>
      </c>
      <c r="BH1408" s="354">
        <v>3.49</v>
      </c>
      <c r="BI1408" s="354">
        <v>3.85</v>
      </c>
      <c r="BJ1408" s="354">
        <v>3.28</v>
      </c>
      <c r="BK1408" s="374">
        <v>-1.7220118863812779</v>
      </c>
      <c r="BL1408" s="374">
        <v>-0.5279130485495942</v>
      </c>
      <c r="BM1408" s="354">
        <v>0</v>
      </c>
      <c r="BN1408" s="354">
        <v>0</v>
      </c>
      <c r="BO1408" s="374">
        <v>0</v>
      </c>
      <c r="BP1408" s="374">
        <v>8.1175152039483514E-2</v>
      </c>
      <c r="BQ1408" s="374">
        <v>-6.7252093292559212E-2</v>
      </c>
      <c r="BR1408" s="354">
        <v>1000.95</v>
      </c>
      <c r="BS1408" s="354">
        <v>1166.31</v>
      </c>
      <c r="BT1408" s="354">
        <v>690.27</v>
      </c>
      <c r="BU1408" s="354">
        <v>3785.36</v>
      </c>
      <c r="BV1408" s="354">
        <v>524.89</v>
      </c>
      <c r="BW1408" s="354">
        <v>29.19</v>
      </c>
      <c r="BX1408" s="354">
        <v>33</v>
      </c>
      <c r="BY1408" s="354">
        <v>33</v>
      </c>
      <c r="BZ1408" s="354">
        <v>203.76264690853347</v>
      </c>
      <c r="CA1408" s="354">
        <v>26.12</v>
      </c>
      <c r="CB1408" s="354">
        <v>0.34255738922921941</v>
      </c>
      <c r="CC1408" s="354">
        <v>4.96515816005041</v>
      </c>
      <c r="CD1408" s="354">
        <v>0.35</v>
      </c>
      <c r="CE1408" s="354">
        <v>0.42</v>
      </c>
      <c r="CF1408" s="354">
        <v>0.89</v>
      </c>
      <c r="CG1408" s="354">
        <v>0.88</v>
      </c>
      <c r="CH1408" s="353" t="s">
        <v>100</v>
      </c>
      <c r="CI1408" s="355">
        <v>9108.9599999999991</v>
      </c>
    </row>
    <row r="1409" spans="1:87" ht="13.5" thickBot="1">
      <c r="A1409" s="353" t="s">
        <v>3032</v>
      </c>
      <c r="B1409" s="353" t="s">
        <v>3033</v>
      </c>
      <c r="C1409" s="353" t="s">
        <v>96</v>
      </c>
      <c r="D1409" s="353" t="s">
        <v>109</v>
      </c>
      <c r="E1409" s="353" t="s">
        <v>280</v>
      </c>
      <c r="F1409" s="353" t="s">
        <v>105</v>
      </c>
      <c r="G1409" s="353">
        <v>12</v>
      </c>
      <c r="H1409" s="353">
        <v>202112</v>
      </c>
      <c r="I1409" s="353">
        <v>20221101</v>
      </c>
      <c r="J1409" s="353">
        <v>20230221</v>
      </c>
      <c r="K1409" s="354">
        <v>3982.03</v>
      </c>
      <c r="L1409" s="354">
        <v>67.7</v>
      </c>
      <c r="M1409" s="354">
        <v>58.82</v>
      </c>
      <c r="N1409" s="354">
        <v>1.45</v>
      </c>
      <c r="O1409" s="354">
        <v>2.76</v>
      </c>
      <c r="P1409" s="354">
        <v>2.71</v>
      </c>
      <c r="Q1409" s="354"/>
      <c r="R1409" s="354">
        <v>4.3499999999999996</v>
      </c>
      <c r="S1409" s="354">
        <v>11.03</v>
      </c>
      <c r="T1409" s="354">
        <v>6.05</v>
      </c>
      <c r="U1409" s="354">
        <v>11.23</v>
      </c>
      <c r="V1409" s="354">
        <v>9.0500000000000007</v>
      </c>
      <c r="W1409" s="354">
        <v>11.27</v>
      </c>
      <c r="X1409" s="354">
        <v>10.19</v>
      </c>
      <c r="Y1409" s="374">
        <f t="shared" si="48"/>
        <v>0.24530386740331478</v>
      </c>
      <c r="Z1409" s="374">
        <f t="shared" si="49"/>
        <v>-9.5829636202307E-2</v>
      </c>
      <c r="AA1409" s="354">
        <v>28.1</v>
      </c>
      <c r="AB1409" s="354">
        <v>10</v>
      </c>
      <c r="AC1409" s="354">
        <v>6.03</v>
      </c>
      <c r="AD1409" s="354">
        <v>6.01</v>
      </c>
      <c r="AE1409" s="354">
        <v>6.64</v>
      </c>
      <c r="AF1409" s="354">
        <v>0.6</v>
      </c>
      <c r="AG1409" s="354">
        <v>31.036765790120423</v>
      </c>
      <c r="AH1409" s="354">
        <v>12.437765216678956</v>
      </c>
      <c r="AI1409" s="354">
        <v>30.417088555746702</v>
      </c>
      <c r="AJ1409" s="354">
        <v>19.891144425329728</v>
      </c>
      <c r="AK1409" s="354">
        <v>2.2273663659765357</v>
      </c>
      <c r="AL1409" s="354">
        <v>3.44</v>
      </c>
      <c r="AM1409" s="354">
        <v>1.57</v>
      </c>
      <c r="AN1409" s="354">
        <v>2.37</v>
      </c>
      <c r="AO1409" s="354">
        <v>2.1491141454309153</v>
      </c>
      <c r="AP1409" s="354">
        <v>2.4200946785168873</v>
      </c>
      <c r="AQ1409" s="354">
        <v>2.1928973335408917</v>
      </c>
      <c r="AR1409" s="354">
        <v>3.3533290474245012</v>
      </c>
      <c r="AS1409" s="354">
        <v>28.977373638076511</v>
      </c>
      <c r="AT1409" s="354">
        <v>43.25</v>
      </c>
      <c r="AU1409" s="354">
        <v>5.62</v>
      </c>
      <c r="AV1409" s="354">
        <v>17.28</v>
      </c>
      <c r="AW1409" s="354">
        <v>1533.88</v>
      </c>
      <c r="AX1409" s="354">
        <v>1685.77</v>
      </c>
      <c r="AY1409" s="374">
        <v>0.24621645033741776</v>
      </c>
      <c r="AZ1409" s="374">
        <v>0.6078646608789523</v>
      </c>
      <c r="BA1409" s="374">
        <v>0.45798544033703326</v>
      </c>
      <c r="BB1409" s="374">
        <v>0.73684210526315796</v>
      </c>
      <c r="BC1409" s="374">
        <v>0.45798544033703326</v>
      </c>
      <c r="BD1409" s="354">
        <v>31.21</v>
      </c>
      <c r="BE1409" s="374">
        <v>8.7655494748133195E-2</v>
      </c>
      <c r="BF1409" s="374">
        <v>6.1343475105897105E-2</v>
      </c>
      <c r="BG1409" s="354">
        <v>6.6</v>
      </c>
      <c r="BH1409" s="354">
        <v>4.3499999999999996</v>
      </c>
      <c r="BI1409" s="354">
        <v>6.16</v>
      </c>
      <c r="BJ1409" s="354">
        <v>4.08</v>
      </c>
      <c r="BK1409" s="374">
        <v>-0.75004942076706416</v>
      </c>
      <c r="BL1409" s="374">
        <v>-0.73507400245680665</v>
      </c>
      <c r="BM1409" s="354">
        <v>4.1399999999999997</v>
      </c>
      <c r="BN1409" s="354">
        <v>5.36</v>
      </c>
      <c r="BO1409" s="374">
        <v>0.2130607833348043</v>
      </c>
      <c r="BP1409" s="374">
        <v>0.18358325043068568</v>
      </c>
      <c r="BQ1409" s="374">
        <v>0.2935962276801436</v>
      </c>
      <c r="BR1409" s="354">
        <v>802.62</v>
      </c>
      <c r="BS1409" s="354">
        <v>1458.12</v>
      </c>
      <c r="BT1409" s="354">
        <v>1315.42</v>
      </c>
      <c r="BU1409" s="354">
        <v>8562.52</v>
      </c>
      <c r="BV1409" s="354">
        <v>530.24</v>
      </c>
      <c r="BW1409" s="354">
        <v>60.79</v>
      </c>
      <c r="BX1409" s="354">
        <v>45.95</v>
      </c>
      <c r="BY1409" s="354">
        <v>45.93</v>
      </c>
      <c r="BZ1409" s="354">
        <v>4.8009471963171695</v>
      </c>
      <c r="CA1409" s="354">
        <v>71.69</v>
      </c>
      <c r="CB1409" s="354">
        <v>0.73564031616372383</v>
      </c>
      <c r="CC1409" s="354">
        <v>-3.8040231384855357E-2</v>
      </c>
      <c r="CD1409" s="354">
        <v>3.26</v>
      </c>
      <c r="CE1409" s="354">
        <v>4.32</v>
      </c>
      <c r="CF1409" s="354">
        <v>2.25</v>
      </c>
      <c r="CG1409" s="354">
        <v>1.94</v>
      </c>
      <c r="CH1409" s="353">
        <v>730</v>
      </c>
      <c r="CI1409" s="355">
        <v>2334.71</v>
      </c>
    </row>
    <row r="1410" spans="1:87" ht="13.5" thickBot="1">
      <c r="A1410" s="353" t="s">
        <v>3034</v>
      </c>
      <c r="B1410" s="353" t="s">
        <v>3035</v>
      </c>
      <c r="C1410" s="353" t="s">
        <v>96</v>
      </c>
      <c r="D1410" s="353" t="s">
        <v>176</v>
      </c>
      <c r="E1410" s="353" t="s">
        <v>616</v>
      </c>
      <c r="F1410" s="353" t="s">
        <v>105</v>
      </c>
      <c r="G1410" s="353">
        <v>12</v>
      </c>
      <c r="H1410" s="353">
        <v>202112</v>
      </c>
      <c r="I1410" s="353">
        <v>20221025</v>
      </c>
      <c r="J1410" s="353">
        <v>20230228</v>
      </c>
      <c r="K1410" s="354">
        <v>11305.71</v>
      </c>
      <c r="L1410" s="354">
        <v>58.67</v>
      </c>
      <c r="M1410" s="354">
        <v>192.7</v>
      </c>
      <c r="N1410" s="354">
        <v>1.29</v>
      </c>
      <c r="O1410" s="354">
        <v>0.92</v>
      </c>
      <c r="P1410" s="354">
        <v>0.83</v>
      </c>
      <c r="Q1410" s="354">
        <v>0.88</v>
      </c>
      <c r="R1410" s="354">
        <v>1</v>
      </c>
      <c r="S1410" s="354">
        <v>0</v>
      </c>
      <c r="T1410" s="354">
        <v>-2.23</v>
      </c>
      <c r="U1410" s="354">
        <v>3.31</v>
      </c>
      <c r="V1410" s="354">
        <v>3.78</v>
      </c>
      <c r="W1410" s="354">
        <v>3.67</v>
      </c>
      <c r="X1410" s="354">
        <v>3.76</v>
      </c>
      <c r="Y1410" s="374">
        <f t="shared" si="48"/>
        <v>-2.9100529100529071E-2</v>
      </c>
      <c r="Z1410" s="374">
        <f t="shared" si="49"/>
        <v>2.4523160762942808E-2</v>
      </c>
      <c r="AA1410" s="354">
        <v>14.48</v>
      </c>
      <c r="AB1410" s="354">
        <v>30.75</v>
      </c>
      <c r="AC1410" s="354">
        <v>16.07</v>
      </c>
      <c r="AD1410" s="354">
        <v>16</v>
      </c>
      <c r="AE1410" s="354">
        <v>15.59</v>
      </c>
      <c r="AF1410" s="354">
        <v>0.52</v>
      </c>
      <c r="AG1410" s="354">
        <v>17.94859813084112</v>
      </c>
      <c r="AH1410" s="354">
        <v>6.4408099688473524</v>
      </c>
      <c r="AI1410" s="354">
        <v>1.1604361370716512</v>
      </c>
      <c r="AJ1410" s="354">
        <v>-0.1822429906542056</v>
      </c>
      <c r="AK1410" s="354">
        <v>49.360751677852349</v>
      </c>
      <c r="AL1410" s="354">
        <v>11.4</v>
      </c>
      <c r="AM1410" s="354">
        <v>2.72</v>
      </c>
      <c r="AN1410" s="354">
        <v>3.14</v>
      </c>
      <c r="AO1410" s="354">
        <v>4.7645080852787176</v>
      </c>
      <c r="AP1410" s="354">
        <v>8.2237008188536045</v>
      </c>
      <c r="AQ1410" s="354">
        <v>73.693190156599556</v>
      </c>
      <c r="AR1410" s="354">
        <v>-469.24296296296296</v>
      </c>
      <c r="AS1410" s="354">
        <v>3.1090342679127727</v>
      </c>
      <c r="AT1410" s="354">
        <v>21.56</v>
      </c>
      <c r="AU1410" s="354">
        <v>11.98</v>
      </c>
      <c r="AV1410" s="354">
        <v>8.9700000000000006</v>
      </c>
      <c r="AW1410" s="354">
        <v>2960.2</v>
      </c>
      <c r="AX1410" s="354">
        <v>3712.15</v>
      </c>
      <c r="AY1410" s="374">
        <v>8.9670912169623793E-2</v>
      </c>
      <c r="AZ1410" s="374">
        <v>3.0416666666666665</v>
      </c>
      <c r="BA1410" s="374">
        <v>0.1405176967776017</v>
      </c>
      <c r="BB1410" s="374">
        <v>3.0055248618784525</v>
      </c>
      <c r="BC1410" s="374">
        <v>0.1405176967776017</v>
      </c>
      <c r="BD1410" s="354">
        <v>15.58</v>
      </c>
      <c r="BE1410" s="374">
        <v>5.0136519396749187E-2</v>
      </c>
      <c r="BF1410" s="374">
        <v>0.15310089478556002</v>
      </c>
      <c r="BG1410" s="354">
        <v>6.39</v>
      </c>
      <c r="BH1410" s="354">
        <v>8.5</v>
      </c>
      <c r="BI1410" s="354">
        <v>5.28</v>
      </c>
      <c r="BJ1410" s="354">
        <v>7.04</v>
      </c>
      <c r="BK1410" s="374">
        <v>-1.1570469798657721</v>
      </c>
      <c r="BL1410" s="374">
        <v>-7.4806907923283872E-2</v>
      </c>
      <c r="BM1410" s="354">
        <v>0.72</v>
      </c>
      <c r="BN1410" s="354">
        <v>0.35</v>
      </c>
      <c r="BO1410" s="374">
        <v>6.2103990326481257E-2</v>
      </c>
      <c r="BP1410" s="374">
        <v>0.11244430811535182</v>
      </c>
      <c r="BQ1410" s="374">
        <v>-3.1816164569519133E-3</v>
      </c>
      <c r="BR1410" s="354">
        <v>614</v>
      </c>
      <c r="BS1410" s="354">
        <v>991</v>
      </c>
      <c r="BT1410" s="354">
        <v>986.12</v>
      </c>
      <c r="BU1410" s="354">
        <v>6251.3</v>
      </c>
      <c r="BV1410" s="354">
        <v>1387.2</v>
      </c>
      <c r="BW1410" s="354">
        <v>304.2</v>
      </c>
      <c r="BX1410" s="354">
        <v>34.479999999999997</v>
      </c>
      <c r="BY1410" s="354">
        <v>17.8</v>
      </c>
      <c r="BZ1410" s="354">
        <v>2.751131221719457</v>
      </c>
      <c r="CA1410" s="354">
        <v>58.18</v>
      </c>
      <c r="CB1410" s="354">
        <v>0.6481137909709338</v>
      </c>
      <c r="CC1410" s="354">
        <v>2.7153485120830836</v>
      </c>
      <c r="CD1410" s="354">
        <v>1.39</v>
      </c>
      <c r="CE1410" s="354">
        <v>1.73</v>
      </c>
      <c r="CF1410" s="354">
        <v>1.94</v>
      </c>
      <c r="CG1410" s="354">
        <v>1.53</v>
      </c>
      <c r="CH1410" s="353" t="s">
        <v>100</v>
      </c>
      <c r="CI1410" s="355">
        <v>4006.2</v>
      </c>
    </row>
    <row r="1411" spans="1:87" ht="13.5" thickBot="1">
      <c r="A1411" s="353" t="s">
        <v>3036</v>
      </c>
      <c r="B1411" s="353" t="s">
        <v>3037</v>
      </c>
      <c r="C1411" s="353" t="s">
        <v>96</v>
      </c>
      <c r="D1411" s="353" t="s">
        <v>123</v>
      </c>
      <c r="E1411" s="353" t="s">
        <v>231</v>
      </c>
      <c r="F1411" s="353" t="s">
        <v>99</v>
      </c>
      <c r="G1411" s="353">
        <v>12</v>
      </c>
      <c r="H1411" s="353">
        <v>202112</v>
      </c>
      <c r="I1411" s="353">
        <v>20221019</v>
      </c>
      <c r="J1411" s="353">
        <v>20230124</v>
      </c>
      <c r="K1411" s="354">
        <v>43019.18</v>
      </c>
      <c r="L1411" s="354">
        <v>183.57</v>
      </c>
      <c r="M1411" s="354">
        <v>234.35</v>
      </c>
      <c r="N1411" s="354">
        <v>0.66</v>
      </c>
      <c r="O1411" s="354">
        <v>1.77</v>
      </c>
      <c r="P1411" s="354">
        <v>4.1900000000000004</v>
      </c>
      <c r="Q1411" s="354">
        <v>3.86</v>
      </c>
      <c r="R1411" s="354">
        <v>24.29</v>
      </c>
      <c r="S1411" s="354">
        <v>28.5</v>
      </c>
      <c r="T1411" s="354">
        <v>25.39</v>
      </c>
      <c r="U1411" s="354">
        <v>14.19</v>
      </c>
      <c r="V1411" s="354">
        <v>12.61</v>
      </c>
      <c r="W1411" s="354">
        <v>13.18</v>
      </c>
      <c r="X1411" s="354">
        <v>14.68</v>
      </c>
      <c r="Y1411" s="374">
        <f t="shared" si="48"/>
        <v>4.520222045995248E-2</v>
      </c>
      <c r="Z1411" s="374">
        <f t="shared" si="49"/>
        <v>0.11380880121396064</v>
      </c>
      <c r="AA1411" s="354">
        <v>16.29</v>
      </c>
      <c r="AB1411" s="354">
        <v>5.49</v>
      </c>
      <c r="AC1411" s="354">
        <v>12.94</v>
      </c>
      <c r="AD1411" s="354">
        <v>13.93</v>
      </c>
      <c r="AE1411" s="354">
        <v>12.5</v>
      </c>
      <c r="AF1411" s="354">
        <v>2.5299999999999998</v>
      </c>
      <c r="AG1411" s="354">
        <v>154.03143585386576</v>
      </c>
      <c r="AH1411" s="354">
        <v>14.256584536958369</v>
      </c>
      <c r="AI1411" s="354">
        <v>28.959218351741715</v>
      </c>
      <c r="AJ1411" s="354">
        <v>28.959218351741715</v>
      </c>
      <c r="AK1411" s="354">
        <v>6.312325069678745</v>
      </c>
      <c r="AL1411" s="354">
        <v>4.7699999999999996</v>
      </c>
      <c r="AM1411" s="354">
        <v>2.16</v>
      </c>
      <c r="AN1411" s="354">
        <v>1.19</v>
      </c>
      <c r="AO1411" s="354">
        <v>1.1654518878071651</v>
      </c>
      <c r="AP1411" s="354">
        <v>8.1031869606903157</v>
      </c>
      <c r="AQ1411" s="354">
        <v>6.1989320815608036</v>
      </c>
      <c r="AR1411" s="354">
        <v>6.1989320815608036</v>
      </c>
      <c r="AS1411" s="354">
        <v>20.310110450297369</v>
      </c>
      <c r="AT1411" s="354">
        <v>84.94</v>
      </c>
      <c r="AU1411" s="354">
        <v>4.63</v>
      </c>
      <c r="AV1411" s="354">
        <v>8.86</v>
      </c>
      <c r="AW1411" s="354">
        <v>34816</v>
      </c>
      <c r="AX1411" s="354">
        <v>36768.81</v>
      </c>
      <c r="AY1411" s="374">
        <v>8.8646383790375538E-2</v>
      </c>
      <c r="AZ1411" s="374">
        <v>0.35780496848350019</v>
      </c>
      <c r="BA1411" s="374">
        <v>0</v>
      </c>
      <c r="BB1411" s="374">
        <v>0.36837121212121199</v>
      </c>
      <c r="BC1411" s="374">
        <v>0</v>
      </c>
      <c r="BD1411" s="354">
        <v>14.31</v>
      </c>
      <c r="BE1411" s="374">
        <v>0</v>
      </c>
      <c r="BF1411" s="374">
        <v>2.9430851530299045E-2</v>
      </c>
      <c r="BG1411" s="354">
        <v>11.01</v>
      </c>
      <c r="BH1411" s="354">
        <v>8.3699999999999992</v>
      </c>
      <c r="BI1411" s="354">
        <v>2.96</v>
      </c>
      <c r="BJ1411" s="354">
        <v>2.44</v>
      </c>
      <c r="BK1411" s="374">
        <v>0</v>
      </c>
      <c r="BL1411" s="374">
        <v>0</v>
      </c>
      <c r="BM1411" s="354">
        <v>2.0299999999999998</v>
      </c>
      <c r="BN1411" s="354">
        <v>2.38</v>
      </c>
      <c r="BO1411" s="374">
        <v>0.25742491060786649</v>
      </c>
      <c r="BP1411" s="374">
        <v>7.7990068582923247E-2</v>
      </c>
      <c r="BQ1411" s="374">
        <v>0.15842023168348859</v>
      </c>
      <c r="BR1411" s="354">
        <v>4798</v>
      </c>
      <c r="BS1411" s="354">
        <v>10711</v>
      </c>
      <c r="BT1411" s="354">
        <v>9465</v>
      </c>
      <c r="BU1411" s="354">
        <v>7290</v>
      </c>
      <c r="BV1411" s="354">
        <v>3662</v>
      </c>
      <c r="BW1411" s="354">
        <v>35.78</v>
      </c>
      <c r="BX1411" s="354">
        <v>9.26</v>
      </c>
      <c r="BY1411" s="354">
        <v>9.59</v>
      </c>
      <c r="BZ1411" s="354">
        <v>0</v>
      </c>
      <c r="CA1411" s="354">
        <v>26.81</v>
      </c>
      <c r="CB1411" s="354">
        <v>0.8258701680414986</v>
      </c>
      <c r="CC1411" s="354">
        <v>-0.14822627037392139</v>
      </c>
      <c r="CD1411" s="354">
        <v>0.37</v>
      </c>
      <c r="CE1411" s="354">
        <v>0.34</v>
      </c>
      <c r="CF1411" s="354">
        <v>0.34</v>
      </c>
      <c r="CG1411" s="354">
        <v>0.06</v>
      </c>
      <c r="CH1411" s="353" t="s">
        <v>100</v>
      </c>
      <c r="CI1411" s="355">
        <v>28887</v>
      </c>
    </row>
    <row r="1412" spans="1:87" ht="13.5" thickBot="1">
      <c r="A1412" s="353" t="s">
        <v>3038</v>
      </c>
      <c r="B1412" s="353" t="s">
        <v>3039</v>
      </c>
      <c r="C1412" s="353" t="s">
        <v>96</v>
      </c>
      <c r="D1412" s="353" t="s">
        <v>103</v>
      </c>
      <c r="E1412" s="353" t="s">
        <v>2152</v>
      </c>
      <c r="F1412" s="353" t="s">
        <v>105</v>
      </c>
      <c r="G1412" s="353">
        <v>12</v>
      </c>
      <c r="H1412" s="353">
        <v>202112</v>
      </c>
      <c r="I1412" s="353">
        <v>20221103</v>
      </c>
      <c r="J1412" s="353">
        <v>20230215</v>
      </c>
      <c r="K1412" s="354">
        <v>19561.5</v>
      </c>
      <c r="L1412" s="354">
        <v>33.14</v>
      </c>
      <c r="M1412" s="354">
        <v>590.27</v>
      </c>
      <c r="N1412" s="354">
        <v>1.51</v>
      </c>
      <c r="O1412" s="354">
        <v>1.04</v>
      </c>
      <c r="P1412" s="354">
        <v>1.38</v>
      </c>
      <c r="Q1412" s="354">
        <v>1.38</v>
      </c>
      <c r="R1412" s="354">
        <v>-0.96</v>
      </c>
      <c r="S1412" s="354">
        <v>22.73</v>
      </c>
      <c r="T1412" s="354">
        <v>20.93</v>
      </c>
      <c r="U1412" s="354">
        <v>3.59</v>
      </c>
      <c r="V1412" s="354">
        <v>1.68</v>
      </c>
      <c r="W1412" s="354">
        <v>4.33</v>
      </c>
      <c r="X1412" s="354">
        <v>5.18</v>
      </c>
      <c r="Y1412" s="374">
        <f t="shared" si="48"/>
        <v>1.5773809523809526</v>
      </c>
      <c r="Z1412" s="374">
        <f t="shared" si="49"/>
        <v>0.19630484988452657</v>
      </c>
      <c r="AA1412" s="354">
        <v>9.41</v>
      </c>
      <c r="AB1412" s="354">
        <v>26.96</v>
      </c>
      <c r="AC1412" s="354">
        <v>9.23</v>
      </c>
      <c r="AD1412" s="354">
        <v>7.65</v>
      </c>
      <c r="AE1412" s="354">
        <v>6.4</v>
      </c>
      <c r="AF1412" s="354">
        <v>0.28000000000000003</v>
      </c>
      <c r="AG1412" s="354">
        <v>14.08548652011754</v>
      </c>
      <c r="AH1412" s="354">
        <v>2.7111644954795997</v>
      </c>
      <c r="AI1412" s="354">
        <v>0.4925012939026901</v>
      </c>
      <c r="AJ1412" s="354">
        <v>-3.5382203183805333E-2</v>
      </c>
      <c r="AK1412" s="354">
        <v>66.578505287092199</v>
      </c>
      <c r="AL1412" s="354">
        <v>11.54</v>
      </c>
      <c r="AM1412" s="354">
        <v>1.47</v>
      </c>
      <c r="AN1412" s="354">
        <v>1.92</v>
      </c>
      <c r="AO1412" s="354">
        <v>2.32748561410278</v>
      </c>
      <c r="AP1412" s="354">
        <v>7.5924643245429806</v>
      </c>
      <c r="AQ1412" s="354">
        <v>66.565849976608831</v>
      </c>
      <c r="AR1412" s="354">
        <v>-926.56093440268137</v>
      </c>
      <c r="AS1412" s="354">
        <v>2.4216437095999535</v>
      </c>
      <c r="AT1412" s="354">
        <v>22.59</v>
      </c>
      <c r="AU1412" s="354">
        <v>1.97</v>
      </c>
      <c r="AV1412" s="354">
        <v>26.71</v>
      </c>
      <c r="AW1412" s="354">
        <v>6521.21</v>
      </c>
      <c r="AX1412" s="354">
        <v>11728.36</v>
      </c>
      <c r="AY1412" s="374">
        <v>0.26705732217752076</v>
      </c>
      <c r="AZ1412" s="374">
        <v>2.7341736835966191</v>
      </c>
      <c r="BA1412" s="374">
        <v>2.0670184640860483</v>
      </c>
      <c r="BB1412" s="374">
        <v>2.7222222222222223</v>
      </c>
      <c r="BC1412" s="374">
        <v>2.0670184640860483</v>
      </c>
      <c r="BD1412" s="354">
        <v>16.63</v>
      </c>
      <c r="BE1412" s="374">
        <v>0.10363961809180436</v>
      </c>
      <c r="BF1412" s="374">
        <v>9.4909864940785821E-2</v>
      </c>
      <c r="BG1412" s="354">
        <v>16.57</v>
      </c>
      <c r="BH1412" s="354">
        <v>6.59</v>
      </c>
      <c r="BI1412" s="354">
        <v>13.49</v>
      </c>
      <c r="BJ1412" s="354">
        <v>5.43</v>
      </c>
      <c r="BK1412" s="374">
        <v>-1.0718418481775529</v>
      </c>
      <c r="BL1412" s="374">
        <v>-3.7477122024329651E-2</v>
      </c>
      <c r="BM1412" s="354">
        <v>2.0499999999999998</v>
      </c>
      <c r="BN1412" s="354">
        <v>3.51</v>
      </c>
      <c r="BO1412" s="374">
        <v>0.33196067649181571</v>
      </c>
      <c r="BP1412" s="374">
        <v>8.2682662259213169E-2</v>
      </c>
      <c r="BQ1412" s="374">
        <v>-1.0790546869108063E-3</v>
      </c>
      <c r="BR1412" s="354">
        <v>1242.77</v>
      </c>
      <c r="BS1412" s="354">
        <v>1837.49</v>
      </c>
      <c r="BT1412" s="354">
        <v>1694.91</v>
      </c>
      <c r="BU1412" s="354">
        <v>111.43</v>
      </c>
      <c r="BV1412" s="354">
        <v>1100.19</v>
      </c>
      <c r="BW1412" s="354">
        <v>273.42</v>
      </c>
      <c r="BX1412" s="354">
        <v>20.75</v>
      </c>
      <c r="BY1412" s="354">
        <v>20.75</v>
      </c>
      <c r="BZ1412" s="354">
        <v>39.709414038048067</v>
      </c>
      <c r="CA1412" s="354">
        <v>0.35</v>
      </c>
      <c r="CB1412" s="354">
        <v>0.20915428292245156</v>
      </c>
      <c r="CC1412" s="354">
        <v>-1.4434577699342535E-3</v>
      </c>
      <c r="CD1412" s="354">
        <v>0</v>
      </c>
      <c r="CE1412" s="354">
        <v>2.73</v>
      </c>
      <c r="CF1412" s="354">
        <v>1.48</v>
      </c>
      <c r="CG1412" s="354">
        <v>0.59</v>
      </c>
      <c r="CH1412" s="353" t="s">
        <v>100</v>
      </c>
      <c r="CI1412" s="355">
        <v>12105.7</v>
      </c>
    </row>
    <row r="1413" spans="1:87" ht="13.5" thickBot="1">
      <c r="A1413" s="353" t="s">
        <v>3040</v>
      </c>
      <c r="B1413" s="353" t="s">
        <v>3041</v>
      </c>
      <c r="C1413" s="353" t="s">
        <v>108</v>
      </c>
      <c r="D1413" s="353" t="s">
        <v>147</v>
      </c>
      <c r="E1413" s="353" t="s">
        <v>539</v>
      </c>
      <c r="F1413" s="353" t="s">
        <v>99</v>
      </c>
      <c r="G1413" s="353">
        <v>12</v>
      </c>
      <c r="H1413" s="353">
        <v>202112</v>
      </c>
      <c r="I1413" s="353">
        <v>20221020</v>
      </c>
      <c r="J1413" s="353">
        <v>20230126</v>
      </c>
      <c r="K1413" s="354">
        <v>23641.35</v>
      </c>
      <c r="L1413" s="354">
        <v>214.02</v>
      </c>
      <c r="M1413" s="354">
        <v>110.46</v>
      </c>
      <c r="N1413" s="354">
        <v>0.89</v>
      </c>
      <c r="O1413" s="354">
        <v>2.09</v>
      </c>
      <c r="P1413" s="354">
        <v>2.35</v>
      </c>
      <c r="Q1413" s="354">
        <v>1.78</v>
      </c>
      <c r="R1413" s="354">
        <v>0</v>
      </c>
      <c r="S1413" s="354">
        <v>0</v>
      </c>
      <c r="T1413" s="354">
        <v>5.81</v>
      </c>
      <c r="U1413" s="354">
        <v>9.2100000000000009</v>
      </c>
      <c r="V1413" s="354">
        <v>8.52</v>
      </c>
      <c r="W1413" s="354">
        <v>9.6199999999999992</v>
      </c>
      <c r="X1413" s="354">
        <v>10.41</v>
      </c>
      <c r="Y1413" s="374">
        <f t="shared" si="48"/>
        <v>0.12910798122065725</v>
      </c>
      <c r="Z1413" s="374">
        <f t="shared" si="49"/>
        <v>8.2120582120582153E-2</v>
      </c>
      <c r="AA1413" s="354">
        <v>26.06</v>
      </c>
      <c r="AB1413" s="354">
        <v>10.25</v>
      </c>
      <c r="AC1413" s="354">
        <v>23.24</v>
      </c>
      <c r="AD1413" s="354">
        <v>22.25</v>
      </c>
      <c r="AE1413" s="354">
        <v>20.55</v>
      </c>
      <c r="AF1413" s="354">
        <v>2.17</v>
      </c>
      <c r="AG1413" s="354">
        <v>121.9331054203011</v>
      </c>
      <c r="AH1413" s="354">
        <v>9.3737202442698528</v>
      </c>
      <c r="AI1413" s="354">
        <v>8.0570534272647727</v>
      </c>
      <c r="AJ1413" s="354">
        <v>1.7678534380891386</v>
      </c>
      <c r="AK1413" s="354">
        <v>26.127417659617581</v>
      </c>
      <c r="AL1413" s="354">
        <v>19.05</v>
      </c>
      <c r="AM1413" s="354">
        <v>12.18</v>
      </c>
      <c r="AN1413" s="354">
        <v>1.75</v>
      </c>
      <c r="AO1413" s="354">
        <v>2.011065264714381</v>
      </c>
      <c r="AP1413" s="354">
        <v>16.062354418667308</v>
      </c>
      <c r="AQ1413" s="354">
        <v>30.434877358480005</v>
      </c>
      <c r="AR1413" s="354">
        <v>138.70801031706347</v>
      </c>
      <c r="AS1413" s="354">
        <v>1.9054581863775355</v>
      </c>
      <c r="AT1413" s="354">
        <v>17.57</v>
      </c>
      <c r="AU1413" s="354">
        <v>15.84</v>
      </c>
      <c r="AV1413" s="354">
        <v>19.87</v>
      </c>
      <c r="AW1413" s="354">
        <v>12731.11</v>
      </c>
      <c r="AX1413" s="354">
        <v>14072.22</v>
      </c>
      <c r="AY1413" s="374">
        <v>0.19874604909517124</v>
      </c>
      <c r="AZ1413" s="374">
        <v>0.33133500142865152</v>
      </c>
      <c r="BA1413" s="374">
        <v>0.31072454580471209</v>
      </c>
      <c r="BB1413" s="374">
        <v>0.34937888198757749</v>
      </c>
      <c r="BC1413" s="374">
        <v>0.31072454580471209</v>
      </c>
      <c r="BD1413" s="354">
        <v>54.35</v>
      </c>
      <c r="BE1413" s="374">
        <v>0.23532715736948229</v>
      </c>
      <c r="BF1413" s="374">
        <v>0.13134678037465394</v>
      </c>
      <c r="BG1413" s="354">
        <v>35.15</v>
      </c>
      <c r="BH1413" s="354">
        <v>29.63</v>
      </c>
      <c r="BI1413" s="354">
        <v>13.31</v>
      </c>
      <c r="BJ1413" s="354">
        <v>13.34</v>
      </c>
      <c r="BK1413" s="374">
        <v>-0.78058313078739339</v>
      </c>
      <c r="BL1413" s="374">
        <v>-5.1579101241593754E-2</v>
      </c>
      <c r="BM1413" s="354">
        <v>1.72</v>
      </c>
      <c r="BN1413" s="354">
        <v>1.39</v>
      </c>
      <c r="BO1413" s="374">
        <v>0.39258692430570258</v>
      </c>
      <c r="BP1413" s="374">
        <v>4.4528622128496752E-2</v>
      </c>
      <c r="BQ1413" s="374">
        <v>8.3979546724105205E-3</v>
      </c>
      <c r="BR1413" s="354">
        <v>1306.7</v>
      </c>
      <c r="BS1413" s="354">
        <v>1576.86</v>
      </c>
      <c r="BT1413" s="354">
        <v>1267.27</v>
      </c>
      <c r="BU1413" s="354">
        <v>1019.23</v>
      </c>
      <c r="BV1413" s="354">
        <v>997.11</v>
      </c>
      <c r="BW1413" s="354">
        <v>33.130000000000003</v>
      </c>
      <c r="BX1413" s="354">
        <v>7.69</v>
      </c>
      <c r="BY1413" s="354">
        <v>7.69</v>
      </c>
      <c r="BZ1413" s="354">
        <v>50.820041583129132</v>
      </c>
      <c r="CA1413" s="354">
        <v>36.450000000000003</v>
      </c>
      <c r="CB1413" s="354">
        <v>0.75464967956431261</v>
      </c>
      <c r="CC1413" s="354">
        <v>2.2733110934641729</v>
      </c>
      <c r="CD1413" s="354">
        <v>0.56999999999999995</v>
      </c>
      <c r="CE1413" s="354">
        <v>1.48</v>
      </c>
      <c r="CF1413" s="354">
        <v>0.51</v>
      </c>
      <c r="CG1413" s="354">
        <v>0.5</v>
      </c>
      <c r="CH1413" s="353" t="s">
        <v>100</v>
      </c>
      <c r="CI1413" s="355">
        <v>2002.67</v>
      </c>
    </row>
    <row r="1414" spans="1:87" ht="13.5" thickBot="1">
      <c r="A1414" s="353" t="s">
        <v>3042</v>
      </c>
      <c r="B1414" s="353" t="s">
        <v>3043</v>
      </c>
      <c r="C1414" s="353" t="s">
        <v>108</v>
      </c>
      <c r="D1414" s="353" t="s">
        <v>97</v>
      </c>
      <c r="E1414" s="353" t="s">
        <v>290</v>
      </c>
      <c r="F1414" s="353" t="s">
        <v>105</v>
      </c>
      <c r="G1414" s="353">
        <v>12</v>
      </c>
      <c r="H1414" s="353">
        <v>202112</v>
      </c>
      <c r="I1414" s="353">
        <v>20221114</v>
      </c>
      <c r="J1414" s="353">
        <v>20230216</v>
      </c>
      <c r="K1414" s="354">
        <v>5026.0200000000004</v>
      </c>
      <c r="L1414" s="354">
        <v>45.99</v>
      </c>
      <c r="M1414" s="354">
        <v>109.29</v>
      </c>
      <c r="N1414" s="354">
        <v>0.95</v>
      </c>
      <c r="O1414" s="354">
        <v>0.61</v>
      </c>
      <c r="P1414" s="354">
        <v>0.55000000000000004</v>
      </c>
      <c r="Q1414" s="354">
        <v>0.54</v>
      </c>
      <c r="R1414" s="354">
        <v>15</v>
      </c>
      <c r="S1414" s="354">
        <v>2</v>
      </c>
      <c r="T1414" s="354">
        <v>7.18</v>
      </c>
      <c r="U1414" s="354">
        <v>2.14</v>
      </c>
      <c r="V1414" s="354">
        <v>1.54</v>
      </c>
      <c r="W1414" s="354">
        <v>2.41</v>
      </c>
      <c r="X1414" s="354">
        <v>2.5499999999999998</v>
      </c>
      <c r="Y1414" s="374">
        <f t="shared" si="48"/>
        <v>0.56493506493506507</v>
      </c>
      <c r="Z1414" s="374">
        <f t="shared" si="49"/>
        <v>5.8091286307053736E-2</v>
      </c>
      <c r="AA1414" s="354">
        <v>-5.81</v>
      </c>
      <c r="AB1414" s="354"/>
      <c r="AC1414" s="354">
        <v>19.32</v>
      </c>
      <c r="AD1414" s="354">
        <v>19.04</v>
      </c>
      <c r="AE1414" s="354">
        <v>18.03</v>
      </c>
      <c r="AF1414" s="354"/>
      <c r="AG1414" s="354">
        <v>15.052944724720334</v>
      </c>
      <c r="AH1414" s="354">
        <v>1.9557651531768665</v>
      </c>
      <c r="AI1414" s="354">
        <v>4.5660872267310086</v>
      </c>
      <c r="AJ1414" s="354">
        <v>1.82759377056372</v>
      </c>
      <c r="AK1414" s="354">
        <v>10.02608967520211</v>
      </c>
      <c r="AL1414" s="354">
        <v>11.62</v>
      </c>
      <c r="AM1414" s="354">
        <v>2.87</v>
      </c>
      <c r="AN1414" s="354">
        <v>2.98</v>
      </c>
      <c r="AO1414" s="354">
        <v>2.9641321576434718</v>
      </c>
      <c r="AP1414" s="354">
        <v>10.968251266555082</v>
      </c>
      <c r="AQ1414" s="354">
        <v>9.7718057737843846</v>
      </c>
      <c r="AR1414" s="354">
        <v>24.414023643783004</v>
      </c>
      <c r="AS1414" s="354">
        <v>8.2358247422680417</v>
      </c>
      <c r="AT1414" s="354">
        <v>16.04</v>
      </c>
      <c r="AU1414" s="354">
        <v>3.83</v>
      </c>
      <c r="AV1414" s="354">
        <v>19.16</v>
      </c>
      <c r="AW1414" s="354">
        <v>1508.17</v>
      </c>
      <c r="AX1414" s="354">
        <v>1670.19</v>
      </c>
      <c r="AY1414" s="374">
        <v>0.19158178502691031</v>
      </c>
      <c r="AZ1414" s="374">
        <v>0.82270175694393821</v>
      </c>
      <c r="BA1414" s="374">
        <v>0.82912789867410719</v>
      </c>
      <c r="BB1414" s="374">
        <v>0.80519480519480502</v>
      </c>
      <c r="BC1414" s="374">
        <v>0.82912789867410719</v>
      </c>
      <c r="BD1414" s="354">
        <v>14.16</v>
      </c>
      <c r="BE1414" s="374">
        <v>0.11995813525639185</v>
      </c>
      <c r="BF1414" s="374">
        <v>8.974631040802547E-2</v>
      </c>
      <c r="BG1414" s="354">
        <v>12.61</v>
      </c>
      <c r="BH1414" s="354">
        <v>9.6999999999999993</v>
      </c>
      <c r="BI1414" s="354">
        <v>10.32</v>
      </c>
      <c r="BJ1414" s="354">
        <v>7.69</v>
      </c>
      <c r="BK1414" s="374">
        <v>-0.59974619848159438</v>
      </c>
      <c r="BL1414" s="374">
        <v>-0.18192410231003264</v>
      </c>
      <c r="BM1414" s="354">
        <v>0</v>
      </c>
      <c r="BN1414" s="354">
        <v>0</v>
      </c>
      <c r="BO1414" s="374">
        <v>0</v>
      </c>
      <c r="BP1414" s="374">
        <v>4.2720951358166587E-2</v>
      </c>
      <c r="BQ1414" s="374">
        <v>3.9921226967315863E-2</v>
      </c>
      <c r="BR1414" s="354">
        <v>167.97</v>
      </c>
      <c r="BS1414" s="354">
        <v>438.68</v>
      </c>
      <c r="BT1414" s="354">
        <v>422.71</v>
      </c>
      <c r="BU1414" s="354">
        <v>230.97</v>
      </c>
      <c r="BV1414" s="354">
        <v>150.01</v>
      </c>
      <c r="BW1414" s="354">
        <v>82.27</v>
      </c>
      <c r="BX1414" s="354">
        <v>13.81</v>
      </c>
      <c r="BY1414" s="354">
        <v>14.09</v>
      </c>
      <c r="BZ1414" s="354">
        <v>58.638915779283643</v>
      </c>
      <c r="CA1414" s="354">
        <v>10.34</v>
      </c>
      <c r="CB1414" s="354">
        <v>0.26483868126706395</v>
      </c>
      <c r="CC1414" s="354">
        <v>-0.2854180474270116</v>
      </c>
      <c r="CD1414" s="354">
        <v>0.12</v>
      </c>
      <c r="CE1414" s="354">
        <v>3.78</v>
      </c>
      <c r="CF1414" s="354">
        <v>3.48</v>
      </c>
      <c r="CG1414" s="354">
        <v>2.97</v>
      </c>
      <c r="CH1414" s="353" t="s">
        <v>100</v>
      </c>
      <c r="CI1414" s="355">
        <v>1615.39</v>
      </c>
    </row>
    <row r="1415" spans="1:87" ht="13.5" thickBot="1">
      <c r="A1415" s="353" t="s">
        <v>3044</v>
      </c>
      <c r="B1415" s="353" t="s">
        <v>3045</v>
      </c>
      <c r="C1415" s="353" t="s">
        <v>108</v>
      </c>
      <c r="D1415" s="353" t="s">
        <v>163</v>
      </c>
      <c r="E1415" s="353" t="s">
        <v>1325</v>
      </c>
      <c r="F1415" s="353" t="s">
        <v>99</v>
      </c>
      <c r="G1415" s="353">
        <v>12</v>
      </c>
      <c r="H1415" s="353">
        <v>202112</v>
      </c>
      <c r="I1415" s="353">
        <v>20221019</v>
      </c>
      <c r="J1415" s="353">
        <v>20230125</v>
      </c>
      <c r="K1415" s="354">
        <v>497882.88</v>
      </c>
      <c r="L1415" s="354">
        <v>157.66999999999999</v>
      </c>
      <c r="M1415" s="354">
        <v>3157.75</v>
      </c>
      <c r="N1415" s="354">
        <v>1.91</v>
      </c>
      <c r="O1415" s="354">
        <v>0.95</v>
      </c>
      <c r="P1415" s="354">
        <v>1.2</v>
      </c>
      <c r="Q1415" s="354">
        <v>1.26</v>
      </c>
      <c r="R1415" s="354">
        <v>11</v>
      </c>
      <c r="S1415" s="354">
        <v>25</v>
      </c>
      <c r="T1415" s="354">
        <v>26.35</v>
      </c>
      <c r="U1415" s="354">
        <v>3.24</v>
      </c>
      <c r="V1415" s="354">
        <v>2.13</v>
      </c>
      <c r="W1415" s="354">
        <v>4.05</v>
      </c>
      <c r="X1415" s="354">
        <v>5.29</v>
      </c>
      <c r="Y1415" s="374">
        <f t="shared" si="48"/>
        <v>0.90140845070422526</v>
      </c>
      <c r="Z1415" s="374">
        <f t="shared" si="49"/>
        <v>0.30617283950617291</v>
      </c>
      <c r="AA1415" s="354"/>
      <c r="AB1415" s="354">
        <v>31.42</v>
      </c>
      <c r="AC1415" s="354">
        <v>42.31</v>
      </c>
      <c r="AD1415" s="354">
        <v>38.89</v>
      </c>
      <c r="AE1415" s="354">
        <v>29.8</v>
      </c>
      <c r="AF1415" s="354">
        <v>1.24</v>
      </c>
      <c r="AG1415" s="354">
        <v>23.796249205340111</v>
      </c>
      <c r="AH1415" s="354">
        <v>3.5568976478067387</v>
      </c>
      <c r="AI1415" s="354">
        <v>5.0956770502225046</v>
      </c>
      <c r="AJ1415" s="354">
        <v>2.8299427844882392</v>
      </c>
      <c r="AK1415" s="354">
        <v>29.481852660470334</v>
      </c>
      <c r="AL1415" s="354">
        <v>56.35</v>
      </c>
      <c r="AM1415" s="354">
        <v>12.23</v>
      </c>
      <c r="AN1415" s="354">
        <v>6.65</v>
      </c>
      <c r="AO1415" s="354">
        <v>6.1441873822849749</v>
      </c>
      <c r="AP1415" s="354">
        <v>28.44075310703024</v>
      </c>
      <c r="AQ1415" s="354">
        <v>28.692676688915231</v>
      </c>
      <c r="AR1415" s="354">
        <v>51.664865775581269</v>
      </c>
      <c r="AS1415" s="354">
        <v>6.7091544818817548</v>
      </c>
      <c r="AT1415" s="354">
        <v>12.89</v>
      </c>
      <c r="AU1415" s="354">
        <v>43.23</v>
      </c>
      <c r="AV1415" s="354">
        <v>70.67</v>
      </c>
      <c r="AW1415" s="354">
        <v>53823</v>
      </c>
      <c r="AX1415" s="354">
        <v>82831.31</v>
      </c>
      <c r="AY1415" s="374">
        <v>0.70671613394216137</v>
      </c>
      <c r="AZ1415" s="374">
        <v>6.9985507246376812</v>
      </c>
      <c r="BA1415" s="374">
        <v>2.2713139418254764</v>
      </c>
      <c r="BB1415" s="374">
        <v>5.8012477375130249</v>
      </c>
      <c r="BC1415" s="374">
        <v>2.2713139418254764</v>
      </c>
      <c r="BD1415" s="354">
        <v>31.1</v>
      </c>
      <c r="BE1415" s="374">
        <v>0.24827863093445748</v>
      </c>
      <c r="BF1415" s="374">
        <v>0.15125709651257097</v>
      </c>
      <c r="BG1415" s="354">
        <v>28.12</v>
      </c>
      <c r="BH1415" s="354">
        <v>1.75</v>
      </c>
      <c r="BI1415" s="354">
        <v>16.510000000000002</v>
      </c>
      <c r="BJ1415" s="354">
        <v>1.31</v>
      </c>
      <c r="BK1415" s="374">
        <v>-0.44463851288129247</v>
      </c>
      <c r="BL1415" s="374">
        <v>-9.5213924101358482E-2</v>
      </c>
      <c r="BM1415" s="354">
        <v>0</v>
      </c>
      <c r="BN1415" s="354">
        <v>0</v>
      </c>
      <c r="BO1415" s="374">
        <v>0</v>
      </c>
      <c r="BP1415" s="374">
        <v>2.3676347252923776E-2</v>
      </c>
      <c r="BQ1415" s="374">
        <v>1.8837401214725678E-2</v>
      </c>
      <c r="BR1415" s="354">
        <v>6714</v>
      </c>
      <c r="BS1415" s="354">
        <v>9625</v>
      </c>
      <c r="BT1415" s="354">
        <v>8430</v>
      </c>
      <c r="BU1415" s="354">
        <v>5245</v>
      </c>
      <c r="BV1415" s="354">
        <v>5519</v>
      </c>
      <c r="BW1415" s="354">
        <v>665.46</v>
      </c>
      <c r="BX1415" s="354">
        <v>14.95</v>
      </c>
      <c r="BY1415" s="354">
        <v>14.95</v>
      </c>
      <c r="BZ1415" s="354">
        <v>54.008733624454152</v>
      </c>
      <c r="CA1415" s="354">
        <v>5.82</v>
      </c>
      <c r="CB1415" s="354">
        <v>0.4474511595410206</v>
      </c>
      <c r="CC1415" s="354">
        <v>-0.84449390960242376</v>
      </c>
      <c r="CD1415" s="354">
        <v>0.05</v>
      </c>
      <c r="CE1415" s="354">
        <v>1.46</v>
      </c>
      <c r="CF1415" s="354">
        <v>1.08</v>
      </c>
      <c r="CG1415" s="354">
        <v>0.99</v>
      </c>
      <c r="CH1415" s="353" t="s">
        <v>100</v>
      </c>
      <c r="CI1415" s="355">
        <v>31015</v>
      </c>
    </row>
    <row r="1416" spans="1:87" ht="13.5" thickBot="1">
      <c r="A1416" s="353" t="s">
        <v>3046</v>
      </c>
      <c r="B1416" s="353" t="s">
        <v>3047</v>
      </c>
      <c r="C1416" s="353" t="s">
        <v>96</v>
      </c>
      <c r="D1416" s="353" t="s">
        <v>97</v>
      </c>
      <c r="E1416" s="353" t="s">
        <v>3048</v>
      </c>
      <c r="F1416" s="353" t="s">
        <v>105</v>
      </c>
      <c r="G1416" s="353">
        <v>12</v>
      </c>
      <c r="H1416" s="353">
        <v>202112</v>
      </c>
      <c r="I1416" s="353">
        <v>20221013</v>
      </c>
      <c r="J1416" s="353">
        <v>20230112</v>
      </c>
      <c r="K1416" s="354">
        <v>402512.88</v>
      </c>
      <c r="L1416" s="354">
        <v>77.61</v>
      </c>
      <c r="M1416" s="354">
        <v>5186.3500000000004</v>
      </c>
      <c r="N1416" s="354">
        <v>1.05</v>
      </c>
      <c r="O1416" s="354">
        <v>1.69</v>
      </c>
      <c r="P1416" s="354">
        <v>1.78</v>
      </c>
      <c r="Q1416" s="354">
        <v>1.1599999999999999</v>
      </c>
      <c r="R1416" s="354">
        <v>6</v>
      </c>
      <c r="S1416" s="354">
        <v>3</v>
      </c>
      <c r="T1416" s="354">
        <v>4.7</v>
      </c>
      <c r="U1416" s="354">
        <v>5.89</v>
      </c>
      <c r="V1416" s="354">
        <v>4.1500000000000004</v>
      </c>
      <c r="W1416" s="354">
        <v>6.34</v>
      </c>
      <c r="X1416" s="354">
        <v>5.76</v>
      </c>
      <c r="Y1416" s="374">
        <f t="shared" si="48"/>
        <v>0.52771084337349383</v>
      </c>
      <c r="Z1416" s="374">
        <f t="shared" si="49"/>
        <v>-9.148264984227128E-2</v>
      </c>
      <c r="AA1416" s="354">
        <v>23.94</v>
      </c>
      <c r="AB1416" s="354">
        <v>21.51</v>
      </c>
      <c r="AC1416" s="354">
        <v>13.18</v>
      </c>
      <c r="AD1416" s="354">
        <v>12.24</v>
      </c>
      <c r="AE1416" s="354">
        <v>13.47</v>
      </c>
      <c r="AF1416" s="354">
        <v>0.56999999999999995</v>
      </c>
      <c r="AG1416" s="354">
        <v>400.42982463684569</v>
      </c>
      <c r="AH1416" s="354">
        <v>171.01668236788061</v>
      </c>
      <c r="AI1416" s="354">
        <v>289.62121359668691</v>
      </c>
      <c r="AJ1416" s="354">
        <v>99.321720862819475</v>
      </c>
      <c r="AK1416" s="354">
        <v>7.5398689649886208</v>
      </c>
      <c r="AL1416" s="354">
        <v>13.69</v>
      </c>
      <c r="AM1416" s="354">
        <v>4.45</v>
      </c>
      <c r="AN1416" s="354">
        <v>5.61</v>
      </c>
      <c r="AO1416" s="354">
        <v>-1.1900685066807764E-2</v>
      </c>
      <c r="AP1416" s="354">
        <v>-1.7139437790847981E-2</v>
      </c>
      <c r="AQ1416" s="354">
        <v>-1.6453868054693749E-2</v>
      </c>
      <c r="AR1416" s="354">
        <v>-4.7979326102716158E-2</v>
      </c>
      <c r="AS1416" s="354">
        <v>292.90294324195315</v>
      </c>
      <c r="AT1416" s="354">
        <v>17.46</v>
      </c>
      <c r="AU1416" s="354">
        <v>18.559999999999999</v>
      </c>
      <c r="AV1416" s="354">
        <v>24.87</v>
      </c>
      <c r="AW1416" s="354">
        <v>56822</v>
      </c>
      <c r="AX1416" s="354">
        <v>72304.41</v>
      </c>
      <c r="AY1416" s="374">
        <v>0.18531165285346859</v>
      </c>
      <c r="AZ1416" s="374">
        <v>0.15979668875209499</v>
      </c>
      <c r="BA1416" s="374">
        <v>0.14678827213979512</v>
      </c>
      <c r="BB1416" s="374">
        <v>0.15222834251377068</v>
      </c>
      <c r="BC1416" s="374">
        <v>0.14678827213979512</v>
      </c>
      <c r="BD1416" s="354">
        <v>36.32</v>
      </c>
      <c r="BE1416" s="374">
        <v>0.2552250099057633</v>
      </c>
      <c r="BF1416" s="374">
        <v>0.19185555709854657</v>
      </c>
      <c r="BG1416" s="354">
        <v>27.9</v>
      </c>
      <c r="BH1416" s="354">
        <v>23.44</v>
      </c>
      <c r="BI1416" s="354">
        <v>21.16</v>
      </c>
      <c r="BJ1416" s="354">
        <v>18.100000000000001</v>
      </c>
      <c r="BK1416" s="374">
        <v>-0.65706337726652064</v>
      </c>
      <c r="BL1416" s="374">
        <v>-0.47523805926906709</v>
      </c>
      <c r="BM1416" s="354">
        <v>1.84</v>
      </c>
      <c r="BN1416" s="354">
        <v>1.98</v>
      </c>
      <c r="BO1416" s="374">
        <v>0.28056578653996628</v>
      </c>
      <c r="BP1416" s="374">
        <v>7.8314884131783585E-2</v>
      </c>
      <c r="BQ1416" s="374">
        <v>1.3017263546896392</v>
      </c>
      <c r="BR1416" s="354">
        <v>24097</v>
      </c>
      <c r="BS1416" s="354">
        <v>39324</v>
      </c>
      <c r="BT1416" s="354">
        <v>36580</v>
      </c>
      <c r="BU1416" s="354">
        <v>22860.2</v>
      </c>
      <c r="BV1416" s="354">
        <v>21354</v>
      </c>
      <c r="BW1416" s="354">
        <v>17.399999999999999</v>
      </c>
      <c r="BX1416" s="354">
        <v>42.61</v>
      </c>
      <c r="BY1416" s="354">
        <v>42.61</v>
      </c>
      <c r="BZ1416" s="354">
        <v>127.09440147786287</v>
      </c>
      <c r="CA1416" s="354">
        <v>24.14</v>
      </c>
      <c r="CB1416" s="354">
        <v>0.40725020735169681</v>
      </c>
      <c r="CC1416" s="354">
        <v>-0.29156384241501465</v>
      </c>
      <c r="CD1416" s="354">
        <v>0.32</v>
      </c>
      <c r="CE1416" s="354">
        <v>2.4900000000000002</v>
      </c>
      <c r="CF1416" s="354">
        <v>1.86</v>
      </c>
      <c r="CG1416" s="354">
        <v>1.86</v>
      </c>
      <c r="CH1416" s="353" t="s">
        <v>100</v>
      </c>
      <c r="CI1416" s="355">
        <v>77566</v>
      </c>
    </row>
    <row r="1417" spans="1:87" ht="13.5" thickBot="1">
      <c r="A1417" s="353" t="s">
        <v>3049</v>
      </c>
      <c r="B1417" s="353" t="s">
        <v>3050</v>
      </c>
      <c r="C1417" s="353" t="s">
        <v>96</v>
      </c>
      <c r="D1417" s="353" t="s">
        <v>143</v>
      </c>
      <c r="E1417" s="353" t="s">
        <v>1647</v>
      </c>
      <c r="F1417" s="353" t="s">
        <v>99</v>
      </c>
      <c r="G1417" s="353">
        <v>9</v>
      </c>
      <c r="H1417" s="353">
        <v>202209</v>
      </c>
      <c r="I1417" s="353">
        <v>20221114</v>
      </c>
      <c r="J1417" s="353">
        <v>20230206</v>
      </c>
      <c r="K1417" s="354">
        <v>22499.5</v>
      </c>
      <c r="L1417" s="354">
        <v>62.57</v>
      </c>
      <c r="M1417" s="354">
        <v>359.59</v>
      </c>
      <c r="N1417" s="354">
        <v>0.69</v>
      </c>
      <c r="O1417" s="354">
        <v>1.7</v>
      </c>
      <c r="P1417" s="354">
        <v>1.52</v>
      </c>
      <c r="Q1417" s="354">
        <v>1.49</v>
      </c>
      <c r="R1417" s="354">
        <v>-4.12</v>
      </c>
      <c r="S1417" s="354">
        <v>1.57</v>
      </c>
      <c r="T1417" s="354">
        <v>18.41</v>
      </c>
      <c r="U1417" s="354">
        <v>8.73</v>
      </c>
      <c r="V1417" s="354">
        <v>8.7899999999999991</v>
      </c>
      <c r="W1417" s="354">
        <v>6.4</v>
      </c>
      <c r="X1417" s="354">
        <v>6.54</v>
      </c>
      <c r="Y1417" s="374">
        <f t="shared" si="48"/>
        <v>-0.27189988623435712</v>
      </c>
      <c r="Z1417" s="374">
        <f t="shared" si="49"/>
        <v>2.1874999999999867E-2</v>
      </c>
      <c r="AA1417" s="354">
        <v>11.92</v>
      </c>
      <c r="AB1417" s="354"/>
      <c r="AC1417" s="354">
        <v>7.17</v>
      </c>
      <c r="AD1417" s="354">
        <v>9.7799999999999994</v>
      </c>
      <c r="AE1417" s="354">
        <v>9.57</v>
      </c>
      <c r="AF1417" s="354"/>
      <c r="AG1417" s="354">
        <v>148.83240223463687</v>
      </c>
      <c r="AH1417" s="354">
        <v>9.044692737430168</v>
      </c>
      <c r="AI1417" s="354">
        <v>7.505586592178771</v>
      </c>
      <c r="AJ1417" s="354">
        <v>2.2346368715083802</v>
      </c>
      <c r="AK1417" s="354">
        <v>8.239196129512468</v>
      </c>
      <c r="AL1417" s="354">
        <v>5.1100000000000003</v>
      </c>
      <c r="AM1417" s="354">
        <v>1.1399999999999999</v>
      </c>
      <c r="AN1417" s="354">
        <v>0.42</v>
      </c>
      <c r="AO1417" s="354">
        <v>0.55232010810405019</v>
      </c>
      <c r="AP1417" s="354">
        <v>5.158408413672217</v>
      </c>
      <c r="AQ1417" s="354">
        <v>10.952259024934872</v>
      </c>
      <c r="AR1417" s="354">
        <v>36.785899999999998</v>
      </c>
      <c r="AS1417" s="354">
        <v>2.8798882681564244</v>
      </c>
      <c r="AT1417" s="354">
        <v>55.09</v>
      </c>
      <c r="AU1417" s="354">
        <v>6.18</v>
      </c>
      <c r="AV1417" s="354">
        <v>13.25</v>
      </c>
      <c r="AW1417" s="354">
        <v>53282</v>
      </c>
      <c r="AX1417" s="354">
        <v>54041.32</v>
      </c>
      <c r="AY1417" s="374">
        <v>8.9475512330670373E-2</v>
      </c>
      <c r="AZ1417" s="374">
        <v>0.42383177570093455</v>
      </c>
      <c r="BA1417" s="374">
        <v>0.4116891457931921</v>
      </c>
      <c r="BB1417" s="374">
        <v>0.4235880398671098</v>
      </c>
      <c r="BC1417" s="374">
        <v>0.4116891457931921</v>
      </c>
      <c r="BD1417" s="354">
        <v>16.62</v>
      </c>
      <c r="BE1417" s="374">
        <v>0.13996445347213407</v>
      </c>
      <c r="BF1417" s="374">
        <v>0.10592430239785404</v>
      </c>
      <c r="BG1417" s="354">
        <v>11.63</v>
      </c>
      <c r="BH1417" s="354">
        <v>10.23</v>
      </c>
      <c r="BI1417" s="354">
        <v>8.73</v>
      </c>
      <c r="BJ1417" s="354">
        <v>7.5</v>
      </c>
      <c r="BK1417" s="374">
        <v>-0.70227018980275402</v>
      </c>
      <c r="BL1417" s="374">
        <v>-3.5415337262114786E-2</v>
      </c>
      <c r="BM1417" s="354">
        <v>3.07</v>
      </c>
      <c r="BN1417" s="354">
        <v>2.19</v>
      </c>
      <c r="BO1417" s="374">
        <v>0.20343421865348985</v>
      </c>
      <c r="BP1417" s="374">
        <v>0.14625958501665859</v>
      </c>
      <c r="BQ1417" s="374">
        <v>3.613578382128687E-2</v>
      </c>
      <c r="BR1417" s="354">
        <v>4514</v>
      </c>
      <c r="BS1417" s="354">
        <v>5750</v>
      </c>
      <c r="BT1417" s="354">
        <v>4405.03</v>
      </c>
      <c r="BU1417" s="354">
        <v>7862</v>
      </c>
      <c r="BV1417" s="354">
        <v>3238</v>
      </c>
      <c r="BW1417" s="354">
        <v>6.27</v>
      </c>
      <c r="BX1417" s="354">
        <v>6.08</v>
      </c>
      <c r="BY1417" s="354">
        <v>5.95</v>
      </c>
      <c r="BZ1417" s="354">
        <v>12.082191780821915</v>
      </c>
      <c r="CA1417" s="354">
        <v>28.41</v>
      </c>
      <c r="CB1417" s="354">
        <v>0.46196463974362456</v>
      </c>
      <c r="CC1417" s="354">
        <v>1.2778264680105171</v>
      </c>
      <c r="CD1417" s="354">
        <v>0.4</v>
      </c>
      <c r="CE1417" s="354">
        <v>1.81</v>
      </c>
      <c r="CF1417" s="354">
        <v>0.77</v>
      </c>
      <c r="CG1417" s="354">
        <v>0.28999999999999998</v>
      </c>
      <c r="CH1417" s="353" t="s">
        <v>100</v>
      </c>
      <c r="CI1417" s="355">
        <v>19811</v>
      </c>
    </row>
    <row r="1418" spans="1:87" ht="13.5" thickBot="1">
      <c r="A1418" s="353" t="s">
        <v>3051</v>
      </c>
      <c r="B1418" s="353" t="s">
        <v>3052</v>
      </c>
      <c r="C1418" s="353" t="s">
        <v>96</v>
      </c>
      <c r="D1418" s="353" t="s">
        <v>176</v>
      </c>
      <c r="E1418" s="353" t="s">
        <v>378</v>
      </c>
      <c r="F1418" s="353" t="s">
        <v>99</v>
      </c>
      <c r="G1418" s="353">
        <v>12</v>
      </c>
      <c r="H1418" s="353">
        <v>202112</v>
      </c>
      <c r="I1418" s="353">
        <v>20221102</v>
      </c>
      <c r="J1418" s="353">
        <v>20230130</v>
      </c>
      <c r="K1418" s="354">
        <v>39350.300000000003</v>
      </c>
      <c r="L1418" s="354">
        <v>170.86</v>
      </c>
      <c r="M1418" s="354">
        <v>230.31</v>
      </c>
      <c r="N1418" s="354">
        <v>1.02</v>
      </c>
      <c r="O1418" s="354">
        <v>2.12</v>
      </c>
      <c r="P1418" s="354">
        <v>1.63</v>
      </c>
      <c r="Q1418" s="354">
        <v>1.26</v>
      </c>
      <c r="R1418" s="354">
        <v>7</v>
      </c>
      <c r="S1418" s="354">
        <v>3</v>
      </c>
      <c r="T1418" s="354">
        <v>6.44</v>
      </c>
      <c r="U1418" s="354">
        <v>6.91</v>
      </c>
      <c r="V1418" s="354">
        <v>6.05</v>
      </c>
      <c r="W1418" s="354">
        <v>7.17</v>
      </c>
      <c r="X1418" s="354">
        <v>7.85</v>
      </c>
      <c r="Y1418" s="374">
        <f t="shared" si="48"/>
        <v>0.18512396694214872</v>
      </c>
      <c r="Z1418" s="374">
        <f t="shared" si="49"/>
        <v>9.4839609483960974E-2</v>
      </c>
      <c r="AA1418" s="354">
        <v>4.49</v>
      </c>
      <c r="AB1418" s="354">
        <v>11.01</v>
      </c>
      <c r="AC1418" s="354">
        <v>24.73</v>
      </c>
      <c r="AD1418" s="354">
        <v>23.82</v>
      </c>
      <c r="AE1418" s="354">
        <v>21.77</v>
      </c>
      <c r="AF1418" s="354">
        <v>2.16</v>
      </c>
      <c r="AG1418" s="354">
        <v>66.783527382492451</v>
      </c>
      <c r="AH1418" s="354">
        <v>7.0513152220784825</v>
      </c>
      <c r="AI1418" s="354">
        <v>5.0487278999568783</v>
      </c>
      <c r="AJ1418" s="354">
        <v>3.7369555843035793</v>
      </c>
      <c r="AK1418" s="354">
        <v>33.743153399385037</v>
      </c>
      <c r="AL1418" s="354">
        <v>22.88</v>
      </c>
      <c r="AM1418" s="354">
        <v>6.71</v>
      </c>
      <c r="AN1418" s="354">
        <v>2.54</v>
      </c>
      <c r="AO1418" s="354">
        <v>2.7935303575233581</v>
      </c>
      <c r="AP1418" s="354">
        <v>17.004828236773839</v>
      </c>
      <c r="AQ1418" s="354">
        <v>36.952241202596518</v>
      </c>
      <c r="AR1418" s="354">
        <v>49.923475651973227</v>
      </c>
      <c r="AS1418" s="354">
        <v>4.6580422595946525</v>
      </c>
      <c r="AT1418" s="354">
        <v>25.48</v>
      </c>
      <c r="AU1418" s="354">
        <v>-1.86</v>
      </c>
      <c r="AV1418" s="354">
        <v>13.5</v>
      </c>
      <c r="AW1418" s="354">
        <v>14136.4</v>
      </c>
      <c r="AX1418" s="354">
        <v>15863.29</v>
      </c>
      <c r="AY1418" s="374">
        <v>0.13502533180245208</v>
      </c>
      <c r="AZ1418" s="374">
        <v>0.66499005731664518</v>
      </c>
      <c r="BA1418" s="374">
        <v>0.32000260960334032</v>
      </c>
      <c r="BB1418" s="374">
        <v>0.69057096678136387</v>
      </c>
      <c r="BC1418" s="374">
        <v>0.32000260960334032</v>
      </c>
      <c r="BD1418" s="354">
        <v>27.32</v>
      </c>
      <c r="BE1418" s="374">
        <v>0.18648056879033648</v>
      </c>
      <c r="BF1418" s="374">
        <v>0.11278252532985716</v>
      </c>
      <c r="BG1418" s="354">
        <v>16.14</v>
      </c>
      <c r="BH1418" s="354">
        <v>12.57</v>
      </c>
      <c r="BI1418" s="354">
        <v>9.18</v>
      </c>
      <c r="BJ1418" s="354">
        <v>7.45</v>
      </c>
      <c r="BK1418" s="374">
        <v>-0.25982234369661772</v>
      </c>
      <c r="BL1418" s="374">
        <v>-1.9642153792511188E-2</v>
      </c>
      <c r="BM1418" s="354">
        <v>1.57</v>
      </c>
      <c r="BN1418" s="354">
        <v>1.77</v>
      </c>
      <c r="BO1418" s="374">
        <v>0.38007093933463798</v>
      </c>
      <c r="BP1418" s="374">
        <v>4.1390673996703931E-2</v>
      </c>
      <c r="BQ1418" s="374">
        <v>2.1935639729417582E-2</v>
      </c>
      <c r="BR1418" s="354">
        <v>2024.4</v>
      </c>
      <c r="BS1418" s="354">
        <v>2323.8000000000002</v>
      </c>
      <c r="BT1418" s="354">
        <v>1774.2</v>
      </c>
      <c r="BU1418" s="354">
        <v>4491.7</v>
      </c>
      <c r="BV1418" s="354">
        <v>1423.4</v>
      </c>
      <c r="BW1418" s="354">
        <v>66.5</v>
      </c>
      <c r="BX1418" s="354">
        <v>10.56</v>
      </c>
      <c r="BY1418" s="354">
        <v>10.54</v>
      </c>
      <c r="BZ1418" s="354">
        <v>10.165400089405454</v>
      </c>
      <c r="CA1418" s="354">
        <v>39.22</v>
      </c>
      <c r="CB1418" s="354">
        <v>0.66919581956955543</v>
      </c>
      <c r="CC1418" s="354">
        <v>1.4767706941278202</v>
      </c>
      <c r="CD1418" s="354">
        <v>0.65</v>
      </c>
      <c r="CE1418" s="354">
        <v>1.1399999999999999</v>
      </c>
      <c r="CF1418" s="354">
        <v>1.04</v>
      </c>
      <c r="CG1418" s="354">
        <v>0.53</v>
      </c>
      <c r="CH1418" s="353" t="s">
        <v>100</v>
      </c>
      <c r="CI1418" s="355">
        <v>6273.1</v>
      </c>
    </row>
    <row r="1419" spans="1:87" ht="13.5" thickBot="1">
      <c r="A1419" s="353" t="s">
        <v>3053</v>
      </c>
      <c r="B1419" s="353" t="s">
        <v>3054</v>
      </c>
      <c r="C1419" s="353" t="s">
        <v>96</v>
      </c>
      <c r="D1419" s="353" t="s">
        <v>412</v>
      </c>
      <c r="E1419" s="353" t="s">
        <v>2796</v>
      </c>
      <c r="F1419" s="353" t="s">
        <v>105</v>
      </c>
      <c r="G1419" s="353">
        <v>10</v>
      </c>
      <c r="H1419" s="353">
        <v>202210</v>
      </c>
      <c r="I1419" s="353">
        <v>20220901</v>
      </c>
      <c r="J1419" s="353">
        <v>20221221</v>
      </c>
      <c r="K1419" s="354">
        <v>11643.6</v>
      </c>
      <c r="L1419" s="354">
        <v>111.74</v>
      </c>
      <c r="M1419" s="354">
        <v>104.2</v>
      </c>
      <c r="N1419" s="354">
        <v>0.76</v>
      </c>
      <c r="O1419" s="354">
        <v>1.1100000000000001</v>
      </c>
      <c r="P1419" s="354">
        <v>0.99</v>
      </c>
      <c r="Q1419" s="354">
        <v>1.41</v>
      </c>
      <c r="R1419" s="354">
        <v>5</v>
      </c>
      <c r="S1419" s="354">
        <v>-3</v>
      </c>
      <c r="T1419" s="354">
        <v>1.39</v>
      </c>
      <c r="U1419" s="354">
        <v>3.66</v>
      </c>
      <c r="V1419" s="354">
        <v>4.2</v>
      </c>
      <c r="W1419" s="354">
        <v>5</v>
      </c>
      <c r="X1419" s="354">
        <v>5.68</v>
      </c>
      <c r="Y1419" s="374">
        <f t="shared" si="48"/>
        <v>0.19047619047619047</v>
      </c>
      <c r="Z1419" s="374">
        <f t="shared" si="49"/>
        <v>0.1359999999999999</v>
      </c>
      <c r="AA1419" s="354">
        <v>9.08</v>
      </c>
      <c r="AB1419" s="354"/>
      <c r="AC1419" s="354">
        <v>30.53</v>
      </c>
      <c r="AD1419" s="354">
        <v>22.35</v>
      </c>
      <c r="AE1419" s="354">
        <v>19.670000000000002</v>
      </c>
      <c r="AF1419" s="354"/>
      <c r="AG1419" s="354">
        <v>41.051761473666133</v>
      </c>
      <c r="AH1419" s="354">
        <v>3.6812367042842018</v>
      </c>
      <c r="AI1419" s="354">
        <v>2.2217272267640968</v>
      </c>
      <c r="AJ1419" s="354">
        <v>0.96419815505547235</v>
      </c>
      <c r="AK1419" s="354">
        <v>50.41573000081582</v>
      </c>
      <c r="AL1419" s="354">
        <v>24.18</v>
      </c>
      <c r="AM1419" s="354">
        <v>9.0500000000000007</v>
      </c>
      <c r="AN1419" s="354">
        <v>2.71</v>
      </c>
      <c r="AO1419" s="354">
        <v>2.9377973468471996</v>
      </c>
      <c r="AP1419" s="354">
        <v>20.54462560879097</v>
      </c>
      <c r="AQ1419" s="354">
        <v>54.282881574258148</v>
      </c>
      <c r="AR1419" s="354">
        <v>125.07984516294992</v>
      </c>
      <c r="AS1419" s="354">
        <v>2.209011037232774</v>
      </c>
      <c r="AT1419" s="354">
        <v>12.35</v>
      </c>
      <c r="AU1419" s="354">
        <v>12.99</v>
      </c>
      <c r="AV1419" s="354">
        <v>17.190000000000001</v>
      </c>
      <c r="AW1419" s="354">
        <v>3959.58</v>
      </c>
      <c r="AX1419" s="354">
        <v>5134</v>
      </c>
      <c r="AY1419" s="374">
        <v>0.17188714369852107</v>
      </c>
      <c r="AZ1419" s="374">
        <v>0.243187008835278</v>
      </c>
      <c r="BA1419" s="374">
        <v>0.21560101042084451</v>
      </c>
      <c r="BB1419" s="374">
        <v>0.24836601307189535</v>
      </c>
      <c r="BC1419" s="374">
        <v>0.21560101042084451</v>
      </c>
      <c r="BD1419" s="354">
        <v>32.35</v>
      </c>
      <c r="BE1419" s="374">
        <v>0.20563003795878185</v>
      </c>
      <c r="BF1419" s="374">
        <v>0.135648170280736</v>
      </c>
      <c r="BG1419" s="354">
        <v>18.309999999999999</v>
      </c>
      <c r="BH1419" s="354">
        <v>23.53</v>
      </c>
      <c r="BI1419" s="354">
        <v>11.8</v>
      </c>
      <c r="BJ1419" s="354">
        <v>14.57</v>
      </c>
      <c r="BK1419" s="374">
        <v>-0.56601416076634736</v>
      </c>
      <c r="BL1419" s="374">
        <v>-3.0632767671012213E-2</v>
      </c>
      <c r="BM1419" s="354">
        <v>1.07</v>
      </c>
      <c r="BN1419" s="354">
        <v>1.27</v>
      </c>
      <c r="BO1419" s="374">
        <v>0.32597740824529076</v>
      </c>
      <c r="BP1419" s="374">
        <v>3.2865250462317662E-2</v>
      </c>
      <c r="BQ1419" s="374">
        <v>8.6081435144672105E-3</v>
      </c>
      <c r="BR1419" s="354">
        <v>528.48</v>
      </c>
      <c r="BS1419" s="354">
        <v>627.79</v>
      </c>
      <c r="BT1419" s="354">
        <v>491.99</v>
      </c>
      <c r="BU1419" s="354">
        <v>691.24</v>
      </c>
      <c r="BV1419" s="354">
        <v>409.88</v>
      </c>
      <c r="BW1419" s="354">
        <v>24.32</v>
      </c>
      <c r="BX1419" s="354">
        <v>8.9700000000000006</v>
      </c>
      <c r="BY1419" s="354">
        <v>8.98</v>
      </c>
      <c r="BZ1419" s="354">
        <v>15.998558431573551</v>
      </c>
      <c r="CA1419" s="354">
        <v>43.5</v>
      </c>
      <c r="CB1419" s="354">
        <v>0.62598224566701421</v>
      </c>
      <c r="CC1419" s="354">
        <v>1.463613922929542</v>
      </c>
      <c r="CD1419" s="354">
        <v>0.77</v>
      </c>
      <c r="CE1419" s="354">
        <v>1.59</v>
      </c>
      <c r="CF1419" s="354"/>
      <c r="CG1419" s="354"/>
      <c r="CH1419" s="353" t="s">
        <v>100</v>
      </c>
      <c r="CI1419" s="355">
        <v>1151.1300000000001</v>
      </c>
    </row>
    <row r="1420" spans="1:87" ht="13.5" thickBot="1">
      <c r="A1420" s="353" t="s">
        <v>3055</v>
      </c>
      <c r="B1420" s="353" t="s">
        <v>3056</v>
      </c>
      <c r="C1420" s="353" t="s">
        <v>96</v>
      </c>
      <c r="D1420" s="353" t="s">
        <v>103</v>
      </c>
      <c r="E1420" s="353" t="s">
        <v>779</v>
      </c>
      <c r="F1420" s="353" t="s">
        <v>99</v>
      </c>
      <c r="G1420" s="353">
        <v>12</v>
      </c>
      <c r="H1420" s="353">
        <v>202112</v>
      </c>
      <c r="I1420" s="353">
        <v>20221103</v>
      </c>
      <c r="J1420" s="353">
        <v>20230126</v>
      </c>
      <c r="K1420" s="354">
        <v>16213.98</v>
      </c>
      <c r="L1420" s="354">
        <v>51.65</v>
      </c>
      <c r="M1420" s="354">
        <v>314</v>
      </c>
      <c r="N1420" s="354">
        <v>0.7</v>
      </c>
      <c r="O1420" s="354">
        <v>0.76</v>
      </c>
      <c r="P1420" s="354">
        <v>0.54</v>
      </c>
      <c r="Q1420" s="354">
        <v>0.71</v>
      </c>
      <c r="R1420" s="354">
        <v>-1.32</v>
      </c>
      <c r="S1420" s="354">
        <v>-8.89</v>
      </c>
      <c r="T1420" s="354">
        <v>-2.42</v>
      </c>
      <c r="U1420" s="354">
        <v>3.31</v>
      </c>
      <c r="V1420" s="354">
        <v>3.42</v>
      </c>
      <c r="W1420" s="354">
        <v>2.88</v>
      </c>
      <c r="X1420" s="354">
        <v>3.18</v>
      </c>
      <c r="Y1420" s="374">
        <f t="shared" si="48"/>
        <v>-0.15789473684210531</v>
      </c>
      <c r="Z1420" s="374">
        <f t="shared" si="49"/>
        <v>0.10416666666666674</v>
      </c>
      <c r="AA1420" s="354">
        <v>13.61</v>
      </c>
      <c r="AB1420" s="354">
        <v>5</v>
      </c>
      <c r="AC1420" s="354">
        <v>15.6</v>
      </c>
      <c r="AD1420" s="354">
        <v>17.920000000000002</v>
      </c>
      <c r="AE1420" s="354">
        <v>16.22</v>
      </c>
      <c r="AF1420" s="354">
        <v>3.58</v>
      </c>
      <c r="AG1420" s="354">
        <v>49.274965451801286</v>
      </c>
      <c r="AH1420" s="354">
        <v>3.0599833149713107</v>
      </c>
      <c r="AI1420" s="354">
        <v>2.1015494150687459</v>
      </c>
      <c r="AJ1420" s="354">
        <v>-3.5790023371776827</v>
      </c>
      <c r="AK1420" s="354">
        <v>24.420077696969699</v>
      </c>
      <c r="AL1420" s="354">
        <v>9.01</v>
      </c>
      <c r="AM1420" s="354">
        <v>4.57</v>
      </c>
      <c r="AN1420" s="354">
        <v>1.05</v>
      </c>
      <c r="AO1420" s="354">
        <v>1.6108078371567045</v>
      </c>
      <c r="AP1420" s="354">
        <v>11.926914488038278</v>
      </c>
      <c r="AQ1420" s="354">
        <v>37.768562545454543</v>
      </c>
      <c r="AR1420" s="354">
        <v>-22.177269822064059</v>
      </c>
      <c r="AS1420" s="354">
        <v>1.5061104141326014</v>
      </c>
      <c r="AT1420" s="354">
        <v>11.29</v>
      </c>
      <c r="AU1420" s="354">
        <v>6.1</v>
      </c>
      <c r="AV1420" s="354">
        <v>17.23</v>
      </c>
      <c r="AW1420" s="354">
        <v>13811</v>
      </c>
      <c r="AX1420" s="354">
        <v>15327.82</v>
      </c>
      <c r="AY1420" s="374">
        <v>0.17231134878193702</v>
      </c>
      <c r="AZ1420" s="374">
        <v>0.50085470085470085</v>
      </c>
      <c r="BA1420" s="374">
        <v>0.13280632411067195</v>
      </c>
      <c r="BB1420" s="374">
        <v>0.50279329608938539</v>
      </c>
      <c r="BC1420" s="374">
        <v>0.13280632411067195</v>
      </c>
      <c r="BD1420" s="354">
        <v>29.07</v>
      </c>
      <c r="BE1420" s="374">
        <v>0.1035054818234276</v>
      </c>
      <c r="BF1420" s="374">
        <v>5.1547497720323986E-2</v>
      </c>
      <c r="BG1420" s="354">
        <v>8.93</v>
      </c>
      <c r="BH1420" s="354">
        <v>8.65</v>
      </c>
      <c r="BI1420" s="354">
        <v>5.24</v>
      </c>
      <c r="BJ1420" s="354">
        <v>5.21</v>
      </c>
      <c r="BK1420" s="374">
        <v>-2.7030303030303031</v>
      </c>
      <c r="BL1420" s="374">
        <v>-0.11528271405492732</v>
      </c>
      <c r="BM1420" s="354">
        <v>1.55</v>
      </c>
      <c r="BN1420" s="354">
        <v>0.89</v>
      </c>
      <c r="BO1420" s="374">
        <v>0.26143933402705516</v>
      </c>
      <c r="BP1420" s="374">
        <v>5.9625551733657654E-2</v>
      </c>
      <c r="BQ1420" s="374">
        <v>-6.9738938760282213E-2</v>
      </c>
      <c r="BR1420" s="354">
        <v>1291</v>
      </c>
      <c r="BS1420" s="354">
        <v>1991</v>
      </c>
      <c r="BT1420" s="354">
        <v>1857</v>
      </c>
      <c r="BU1420" s="354">
        <v>7722</v>
      </c>
      <c r="BV1420" s="354">
        <v>878</v>
      </c>
      <c r="BW1420" s="354">
        <v>50.09</v>
      </c>
      <c r="BX1420" s="354">
        <v>6.21</v>
      </c>
      <c r="BY1420" s="354">
        <v>6.91</v>
      </c>
      <c r="BZ1420" s="354">
        <v>5.0350877192982457</v>
      </c>
      <c r="CA1420" s="354">
        <v>70.209999999999994</v>
      </c>
      <c r="CB1420" s="354">
        <v>0.82301899965092506</v>
      </c>
      <c r="CC1420" s="354">
        <v>4.2153110047846889</v>
      </c>
      <c r="CD1420" s="354">
        <v>2.36</v>
      </c>
      <c r="CE1420" s="354">
        <v>0.94</v>
      </c>
      <c r="CF1420" s="354">
        <v>0.57999999999999996</v>
      </c>
      <c r="CG1420" s="354">
        <v>0.15</v>
      </c>
      <c r="CH1420" s="353" t="s">
        <v>100</v>
      </c>
      <c r="CI1420" s="355">
        <v>3685</v>
      </c>
    </row>
    <row r="1421" spans="1:87" ht="13.5" thickBot="1">
      <c r="A1421" s="353" t="s">
        <v>3057</v>
      </c>
      <c r="B1421" s="353" t="s">
        <v>3058</v>
      </c>
      <c r="C1421" s="353" t="s">
        <v>96</v>
      </c>
      <c r="D1421" s="353" t="s">
        <v>116</v>
      </c>
      <c r="E1421" s="353" t="s">
        <v>1018</v>
      </c>
      <c r="F1421" s="353" t="s">
        <v>105</v>
      </c>
      <c r="G1421" s="353">
        <v>12</v>
      </c>
      <c r="H1421" s="353">
        <v>202112</v>
      </c>
      <c r="I1421" s="353">
        <v>20221027</v>
      </c>
      <c r="J1421" s="353">
        <v>20230209</v>
      </c>
      <c r="K1421" s="354">
        <v>157333.66</v>
      </c>
      <c r="L1421" s="354">
        <v>60.36</v>
      </c>
      <c r="M1421" s="354">
        <v>2606.59</v>
      </c>
      <c r="N1421" s="354">
        <v>0.83</v>
      </c>
      <c r="O1421" s="354">
        <v>3.91</v>
      </c>
      <c r="P1421" s="354">
        <v>3.46</v>
      </c>
      <c r="Q1421" s="354">
        <v>3.84</v>
      </c>
      <c r="R1421" s="354">
        <v>-2</v>
      </c>
      <c r="S1421" s="354">
        <v>0</v>
      </c>
      <c r="T1421" s="354">
        <v>10.9</v>
      </c>
      <c r="U1421" s="354">
        <v>13.53</v>
      </c>
      <c r="V1421" s="354">
        <v>6.47</v>
      </c>
      <c r="W1421" s="354">
        <v>14.41</v>
      </c>
      <c r="X1421" s="354">
        <v>13.36</v>
      </c>
      <c r="Y1421" s="374">
        <f t="shared" si="48"/>
        <v>1.2272024729520865</v>
      </c>
      <c r="Z1421" s="374">
        <f t="shared" si="49"/>
        <v>-7.2866065232477517E-2</v>
      </c>
      <c r="AA1421" s="354">
        <v>10.78</v>
      </c>
      <c r="AB1421" s="354">
        <v>8.66</v>
      </c>
      <c r="AC1421" s="354">
        <v>4.46</v>
      </c>
      <c r="AD1421" s="354">
        <v>4.1900000000000004</v>
      </c>
      <c r="AE1421" s="354">
        <v>4.5199999999999996</v>
      </c>
      <c r="AF1421" s="354">
        <v>0.48</v>
      </c>
      <c r="AG1421" s="354">
        <v>78.528409304768985</v>
      </c>
      <c r="AH1421" s="354">
        <v>7.0083640212444438</v>
      </c>
      <c r="AI1421" s="354">
        <v>15.879888320374031</v>
      </c>
      <c r="AJ1421" s="354">
        <v>10.398264413985936</v>
      </c>
      <c r="AK1421" s="354">
        <v>3.753175009646176</v>
      </c>
      <c r="AL1421" s="354">
        <v>4.8600000000000003</v>
      </c>
      <c r="AM1421" s="354">
        <v>1.3</v>
      </c>
      <c r="AN1421" s="354">
        <v>0.59</v>
      </c>
      <c r="AO1421" s="354">
        <v>0.88728932465811838</v>
      </c>
      <c r="AP1421" s="354">
        <v>4.1374967958011561</v>
      </c>
      <c r="AQ1421" s="354">
        <v>4.3877776627124048</v>
      </c>
      <c r="AR1421" s="354">
        <v>6.7008701148998311</v>
      </c>
      <c r="AS1421" s="354">
        <v>18.545550862150765</v>
      </c>
      <c r="AT1421" s="354">
        <v>46.29</v>
      </c>
      <c r="AU1421" s="354">
        <v>2.13</v>
      </c>
      <c r="AV1421" s="354">
        <v>46.33</v>
      </c>
      <c r="AW1421" s="354">
        <v>205863</v>
      </c>
      <c r="AX1421" s="354">
        <v>251507.59</v>
      </c>
      <c r="AY1421" s="374">
        <v>0.54242130588785675</v>
      </c>
      <c r="AZ1421" s="374">
        <v>3.2137531068765535</v>
      </c>
      <c r="BA1421" s="374">
        <v>4.2931865106675842</v>
      </c>
      <c r="BB1421" s="374">
        <v>3.2137931034482761</v>
      </c>
      <c r="BC1421" s="374">
        <v>4.2931865106675842</v>
      </c>
      <c r="BD1421" s="354">
        <v>29.83</v>
      </c>
      <c r="BE1421" s="374">
        <v>0.13723350140996707</v>
      </c>
      <c r="BF1421" s="374">
        <v>5.1467623636389633E-2</v>
      </c>
      <c r="BG1421" s="354">
        <v>21.38</v>
      </c>
      <c r="BH1421" s="354">
        <v>8.39</v>
      </c>
      <c r="BI1421" s="354">
        <v>10.9</v>
      </c>
      <c r="BJ1421" s="354">
        <v>4.95</v>
      </c>
      <c r="BK1421" s="374">
        <v>-0.34519284996199395</v>
      </c>
      <c r="BL1421" s="374">
        <v>-6.9804341574192519E-2</v>
      </c>
      <c r="BM1421" s="354">
        <v>3.28</v>
      </c>
      <c r="BN1421" s="354">
        <v>4.71</v>
      </c>
      <c r="BO1421" s="374">
        <v>0.43966594638342721</v>
      </c>
      <c r="BP1421" s="374">
        <v>0.1175900003564504</v>
      </c>
      <c r="BQ1421" s="374">
        <v>0.17446752372459626</v>
      </c>
      <c r="BR1421" s="354">
        <v>27857</v>
      </c>
      <c r="BS1421" s="354">
        <v>42200</v>
      </c>
      <c r="BT1421" s="354">
        <v>32403</v>
      </c>
      <c r="BU1421" s="354">
        <v>49512</v>
      </c>
      <c r="BV1421" s="354">
        <v>16032</v>
      </c>
      <c r="BW1421" s="354">
        <v>321.38</v>
      </c>
      <c r="BX1421" s="354">
        <v>8.67</v>
      </c>
      <c r="BY1421" s="354">
        <v>13.25</v>
      </c>
      <c r="BZ1421" s="354">
        <v>13.417672621921778</v>
      </c>
      <c r="CA1421" s="354">
        <v>27.12</v>
      </c>
      <c r="CB1421" s="354">
        <v>0.6549418812461576</v>
      </c>
      <c r="CC1421" s="354">
        <v>0.59840462427745666</v>
      </c>
      <c r="CD1421" s="354">
        <v>0.37</v>
      </c>
      <c r="CE1421" s="354">
        <v>1.18</v>
      </c>
      <c r="CF1421" s="354">
        <v>0.96</v>
      </c>
      <c r="CG1421" s="354">
        <v>0.73</v>
      </c>
      <c r="CH1421" s="353" t="s">
        <v>100</v>
      </c>
      <c r="CI1421" s="355">
        <v>114999</v>
      </c>
    </row>
    <row r="1422" spans="1:87" ht="13.5" thickBot="1">
      <c r="A1422" s="353" t="s">
        <v>3059</v>
      </c>
      <c r="B1422" s="353" t="s">
        <v>3060</v>
      </c>
      <c r="C1422" s="353" t="s">
        <v>108</v>
      </c>
      <c r="D1422" s="353" t="s">
        <v>103</v>
      </c>
      <c r="E1422" s="353" t="s">
        <v>1033</v>
      </c>
      <c r="F1422" s="353" t="s">
        <v>105</v>
      </c>
      <c r="G1422" s="353">
        <v>9</v>
      </c>
      <c r="H1422" s="353">
        <v>202209</v>
      </c>
      <c r="I1422" s="353">
        <v>20221109</v>
      </c>
      <c r="J1422" s="353">
        <v>20230201</v>
      </c>
      <c r="K1422" s="354">
        <v>7996.44</v>
      </c>
      <c r="L1422" s="354">
        <v>150.93</v>
      </c>
      <c r="M1422" s="354">
        <v>52.98</v>
      </c>
      <c r="N1422" s="354">
        <v>0.92</v>
      </c>
      <c r="O1422" s="354">
        <v>1.17</v>
      </c>
      <c r="P1422" s="354">
        <v>1.2</v>
      </c>
      <c r="Q1422" s="354">
        <v>1.04</v>
      </c>
      <c r="R1422" s="354">
        <v>8</v>
      </c>
      <c r="S1422" s="354">
        <v>3</v>
      </c>
      <c r="T1422" s="354">
        <v>8.74</v>
      </c>
      <c r="U1422" s="354">
        <v>4.51</v>
      </c>
      <c r="V1422" s="354">
        <v>4.41</v>
      </c>
      <c r="W1422" s="354">
        <v>4.84</v>
      </c>
      <c r="X1422" s="354">
        <v>5.31</v>
      </c>
      <c r="Y1422" s="374">
        <f t="shared" si="48"/>
        <v>9.7505668934240397E-2</v>
      </c>
      <c r="Z1422" s="374">
        <f t="shared" si="49"/>
        <v>9.710743801652888E-2</v>
      </c>
      <c r="AA1422" s="354">
        <v>13.87</v>
      </c>
      <c r="AB1422" s="354"/>
      <c r="AC1422" s="354">
        <v>33.47</v>
      </c>
      <c r="AD1422" s="354">
        <v>31.18</v>
      </c>
      <c r="AE1422" s="354">
        <v>28.42</v>
      </c>
      <c r="AF1422" s="354"/>
      <c r="AG1422" s="354">
        <v>65.93000677353804</v>
      </c>
      <c r="AH1422" s="354">
        <v>4.950797772258599</v>
      </c>
      <c r="AI1422" s="354">
        <v>6.3255061338150069</v>
      </c>
      <c r="AJ1422" s="354">
        <v>6.126401746067585</v>
      </c>
      <c r="AK1422" s="354">
        <v>23.64553868668721</v>
      </c>
      <c r="AL1422" s="354">
        <v>27.29</v>
      </c>
      <c r="AM1422" s="354">
        <v>6.85</v>
      </c>
      <c r="AN1422" s="354">
        <v>2.2799999999999998</v>
      </c>
      <c r="AO1422" s="354">
        <v>2.3479005881197974</v>
      </c>
      <c r="AP1422" s="354">
        <v>21.142762615515881</v>
      </c>
      <c r="AQ1422" s="354">
        <v>24.471891798636477</v>
      </c>
      <c r="AR1422" s="354">
        <v>25.267213626284526</v>
      </c>
      <c r="AS1422" s="354">
        <v>3.4826145856852562</v>
      </c>
      <c r="AT1422" s="354">
        <v>22.04</v>
      </c>
      <c r="AU1422" s="354">
        <v>3.58</v>
      </c>
      <c r="AV1422" s="354">
        <v>9.07</v>
      </c>
      <c r="AW1422" s="354">
        <v>3504.05</v>
      </c>
      <c r="AX1422" s="354">
        <v>3009.05</v>
      </c>
      <c r="AY1422" s="374">
        <v>7.2998316132373425E-2</v>
      </c>
      <c r="AZ1422" s="374">
        <v>0.33907361712652206</v>
      </c>
      <c r="BA1422" s="374">
        <v>0.15599918702896418</v>
      </c>
      <c r="BB1422" s="374">
        <v>0.34267912772585657</v>
      </c>
      <c r="BC1422" s="374">
        <v>0.15599918702896418</v>
      </c>
      <c r="BD1422" s="354">
        <v>20.02</v>
      </c>
      <c r="BE1422" s="374">
        <v>0.19946928652492824</v>
      </c>
      <c r="BF1422" s="374">
        <v>0.10145114170849701</v>
      </c>
      <c r="BG1422" s="354">
        <v>16.71</v>
      </c>
      <c r="BH1422" s="354">
        <v>13.62</v>
      </c>
      <c r="BI1422" s="354">
        <v>9.2100000000000009</v>
      </c>
      <c r="BJ1422" s="354">
        <v>8.11</v>
      </c>
      <c r="BK1422" s="374">
        <v>-3.1476435803776459E-2</v>
      </c>
      <c r="BL1422" s="374">
        <v>-3.0199357999662105E-3</v>
      </c>
      <c r="BM1422" s="354">
        <v>0.61</v>
      </c>
      <c r="BN1422" s="354">
        <v>0.7</v>
      </c>
      <c r="BO1422" s="374">
        <v>0.17976900712589075</v>
      </c>
      <c r="BP1422" s="374">
        <v>3.3100205738173426E-2</v>
      </c>
      <c r="BQ1422" s="374">
        <v>4.0960097252574615E-2</v>
      </c>
      <c r="BR1422" s="354">
        <v>362.13</v>
      </c>
      <c r="BS1422" s="354">
        <v>415.39</v>
      </c>
      <c r="BT1422" s="354">
        <v>296.89</v>
      </c>
      <c r="BU1422" s="354">
        <v>246.25</v>
      </c>
      <c r="BV1422" s="354">
        <v>263.13</v>
      </c>
      <c r="BW1422" s="354">
        <v>13.02</v>
      </c>
      <c r="BX1422" s="354">
        <v>7.51</v>
      </c>
      <c r="BY1422" s="354">
        <v>6.96</v>
      </c>
      <c r="BZ1422" s="354">
        <v>25.474857826997905</v>
      </c>
      <c r="CA1422" s="354">
        <v>17.23</v>
      </c>
      <c r="CB1422" s="354">
        <v>0.54889895286520851</v>
      </c>
      <c r="CC1422" s="354">
        <v>0.71393694554949061</v>
      </c>
      <c r="CD1422" s="354">
        <v>0.21</v>
      </c>
      <c r="CE1422" s="354">
        <v>1.26</v>
      </c>
      <c r="CF1422" s="354">
        <v>1.26</v>
      </c>
      <c r="CG1422" s="354">
        <v>0.43</v>
      </c>
      <c r="CH1422" s="353" t="s">
        <v>100</v>
      </c>
      <c r="CI1422" s="355">
        <v>1183.1400000000001</v>
      </c>
    </row>
    <row r="1423" spans="1:87" ht="13.5" thickBot="1">
      <c r="A1423" s="353" t="s">
        <v>3061</v>
      </c>
      <c r="B1423" s="353" t="s">
        <v>3062</v>
      </c>
      <c r="C1423" s="353" t="s">
        <v>96</v>
      </c>
      <c r="D1423" s="353" t="s">
        <v>163</v>
      </c>
      <c r="E1423" s="353" t="s">
        <v>897</v>
      </c>
      <c r="F1423" s="353" t="s">
        <v>105</v>
      </c>
      <c r="G1423" s="353">
        <v>3</v>
      </c>
      <c r="H1423" s="353">
        <v>202203</v>
      </c>
      <c r="I1423" s="353">
        <v>20221110</v>
      </c>
      <c r="J1423" s="353">
        <v>20230130</v>
      </c>
      <c r="K1423" s="354">
        <v>18732.27</v>
      </c>
      <c r="L1423" s="354">
        <v>24.46</v>
      </c>
      <c r="M1423" s="354">
        <v>765.83</v>
      </c>
      <c r="N1423" s="354">
        <v>1.69</v>
      </c>
      <c r="O1423" s="354"/>
      <c r="P1423" s="354"/>
      <c r="Q1423" s="354"/>
      <c r="R1423" s="354"/>
      <c r="S1423" s="354"/>
      <c r="T1423" s="354"/>
      <c r="U1423" s="354">
        <v>-1.44</v>
      </c>
      <c r="V1423" s="354">
        <v>-1.74</v>
      </c>
      <c r="W1423" s="354">
        <v>-0.2</v>
      </c>
      <c r="X1423" s="354">
        <v>2.14</v>
      </c>
      <c r="Y1423" s="374">
        <f t="shared" si="48"/>
        <v>-0.88505747126436785</v>
      </c>
      <c r="Z1423" s="374">
        <f t="shared" si="49"/>
        <v>-11.7</v>
      </c>
      <c r="AA1423" s="354"/>
      <c r="AB1423" s="354"/>
      <c r="AC1423" s="354"/>
      <c r="AD1423" s="354"/>
      <c r="AE1423" s="354">
        <v>11.45</v>
      </c>
      <c r="AF1423" s="354"/>
      <c r="AG1423" s="354">
        <v>1982.2427307376399</v>
      </c>
      <c r="AH1423" s="354">
        <v>30.02021322640401</v>
      </c>
      <c r="AI1423" s="354">
        <v>1.4622289549742105</v>
      </c>
      <c r="AJ1423" s="354">
        <v>-0.88647630395311505</v>
      </c>
      <c r="AK1423" s="354">
        <v>1230.0169504109715</v>
      </c>
      <c r="AL1423" s="354">
        <v>11.55</v>
      </c>
      <c r="AM1423" s="354">
        <v>4.8600000000000003</v>
      </c>
      <c r="AN1423" s="354">
        <v>0.47</v>
      </c>
      <c r="AO1423" s="354">
        <v>0.76177909433904256</v>
      </c>
      <c r="AP1423" s="354">
        <v>291.7825152269952</v>
      </c>
      <c r="AQ1423" s="354">
        <v>1032.6912670171428</v>
      </c>
      <c r="AR1423" s="354">
        <v>-1703.4082754921944</v>
      </c>
      <c r="AS1423" s="354">
        <v>689.25060139388017</v>
      </c>
      <c r="AT1423" s="354">
        <v>5.04</v>
      </c>
      <c r="AU1423" s="354">
        <v>-5.14</v>
      </c>
      <c r="AV1423" s="354">
        <v>11.08</v>
      </c>
      <c r="AW1423" s="354">
        <v>37378.69</v>
      </c>
      <c r="AX1423" s="354">
        <v>40438.199999999997</v>
      </c>
      <c r="AY1423" s="374">
        <v>-4.3411293401348333E-2</v>
      </c>
      <c r="AZ1423" s="374">
        <v>-0.25241815231309728</v>
      </c>
      <c r="BA1423" s="374">
        <v>0.6184587124079981</v>
      </c>
      <c r="BB1423" s="374">
        <v>-0.25327775075987835</v>
      </c>
      <c r="BC1423" s="374">
        <v>0.6184587124079981</v>
      </c>
      <c r="BD1423" s="354">
        <v>-45.48</v>
      </c>
      <c r="BE1423" s="374">
        <v>4.6161649727987197E-2</v>
      </c>
      <c r="BF1423" s="374">
        <v>8.6689864794710584E-3</v>
      </c>
      <c r="BG1423" s="354">
        <v>-12.81</v>
      </c>
      <c r="BH1423" s="354">
        <v>-4.63</v>
      </c>
      <c r="BI1423" s="354">
        <v>-5.36</v>
      </c>
      <c r="BJ1423" s="354">
        <v>-2.0299999999999998</v>
      </c>
      <c r="BK1423" s="374">
        <v>-1.60625</v>
      </c>
      <c r="BL1423" s="374">
        <v>-1.1848726810834694E-3</v>
      </c>
      <c r="BM1423" s="354">
        <v>0</v>
      </c>
      <c r="BN1423" s="354">
        <v>0</v>
      </c>
      <c r="BO1423" s="374">
        <v>0</v>
      </c>
      <c r="BP1423" s="374">
        <v>1.6691189842312191E-2</v>
      </c>
      <c r="BQ1423" s="374">
        <v>-3.5802758641078958E-2</v>
      </c>
      <c r="BR1423" s="354">
        <v>304.3</v>
      </c>
      <c r="BS1423" s="354">
        <v>3461.8</v>
      </c>
      <c r="BT1423" s="354">
        <v>1621.64</v>
      </c>
      <c r="BU1423" s="354">
        <v>12896.9</v>
      </c>
      <c r="BV1423" s="354">
        <v>-1500.5</v>
      </c>
      <c r="BW1423" s="354">
        <v>23.12</v>
      </c>
      <c r="BX1423" s="354">
        <v>-2.78</v>
      </c>
      <c r="BY1423" s="354">
        <v>-2.78</v>
      </c>
      <c r="BZ1423" s="354">
        <v>-2.2881838299104982</v>
      </c>
      <c r="CA1423" s="354">
        <v>75.31</v>
      </c>
      <c r="CB1423" s="354">
        <v>0.90221680592037024</v>
      </c>
      <c r="CC1423" s="354">
        <v>286.99815336178972</v>
      </c>
      <c r="CD1423" s="354">
        <v>3.05</v>
      </c>
      <c r="CE1423" s="354">
        <v>0.93</v>
      </c>
      <c r="CF1423" s="354">
        <v>0.75</v>
      </c>
      <c r="CG1423" s="354">
        <v>0.52</v>
      </c>
      <c r="CH1423" s="353" t="s">
        <v>100</v>
      </c>
      <c r="CI1423" s="355">
        <v>5812.7</v>
      </c>
    </row>
    <row r="1424" spans="1:87" ht="13.5" thickBot="1">
      <c r="A1424" s="353" t="s">
        <v>3063</v>
      </c>
      <c r="B1424" s="353" t="s">
        <v>3064</v>
      </c>
      <c r="C1424" s="353" t="s">
        <v>108</v>
      </c>
      <c r="D1424" s="353" t="s">
        <v>412</v>
      </c>
      <c r="E1424" s="353" t="s">
        <v>453</v>
      </c>
      <c r="F1424" s="353" t="s">
        <v>99</v>
      </c>
      <c r="G1424" s="353">
        <v>3</v>
      </c>
      <c r="H1424" s="353">
        <v>202203</v>
      </c>
      <c r="I1424" s="353">
        <v>20221107</v>
      </c>
      <c r="J1424" s="353">
        <v>20230206</v>
      </c>
      <c r="K1424" s="354">
        <v>17060.490000000002</v>
      </c>
      <c r="L1424" s="354">
        <v>101.66</v>
      </c>
      <c r="M1424" s="354">
        <v>167.82</v>
      </c>
      <c r="N1424" s="354">
        <v>0.76</v>
      </c>
      <c r="O1424" s="354">
        <v>1.37</v>
      </c>
      <c r="P1424" s="354">
        <v>0.92</v>
      </c>
      <c r="Q1424" s="354">
        <v>1.06</v>
      </c>
      <c r="R1424" s="354">
        <v>-9</v>
      </c>
      <c r="S1424" s="354">
        <v>-27</v>
      </c>
      <c r="T1424" s="354">
        <v>1.98</v>
      </c>
      <c r="U1424" s="354">
        <v>3.07</v>
      </c>
      <c r="V1424" s="354">
        <v>4.9800000000000004</v>
      </c>
      <c r="W1424" s="354">
        <v>4.07</v>
      </c>
      <c r="X1424" s="354">
        <v>6.17</v>
      </c>
      <c r="Y1424" s="374">
        <f t="shared" si="48"/>
        <v>-0.18273092369477917</v>
      </c>
      <c r="Z1424" s="374">
        <f t="shared" si="49"/>
        <v>0.51597051597051591</v>
      </c>
      <c r="AA1424" s="354">
        <v>8.41</v>
      </c>
      <c r="AB1424" s="354">
        <v>16.399999999999999</v>
      </c>
      <c r="AC1424" s="354">
        <v>22.69</v>
      </c>
      <c r="AD1424" s="354">
        <v>24.95</v>
      </c>
      <c r="AE1424" s="354">
        <v>16.489999999999998</v>
      </c>
      <c r="AF1424" s="354">
        <v>1.52</v>
      </c>
      <c r="AG1424" s="354">
        <v>25.938621929298986</v>
      </c>
      <c r="AH1424" s="354">
        <v>-0.63230077890952663</v>
      </c>
      <c r="AI1424" s="354">
        <v>0.77714200119832233</v>
      </c>
      <c r="AJ1424" s="354">
        <v>-0.10272618334331936</v>
      </c>
      <c r="AK1424" s="354">
        <v>129.65455456613086</v>
      </c>
      <c r="AL1424" s="354">
        <v>15.65</v>
      </c>
      <c r="AM1424" s="354">
        <v>1.81</v>
      </c>
      <c r="AN1424" s="354">
        <v>3.94</v>
      </c>
      <c r="AO1424" s="354">
        <v>4.5116054953898637</v>
      </c>
      <c r="AP1424" s="354">
        <v>41.757588714953371</v>
      </c>
      <c r="AQ1424" s="354">
        <v>150.58358582938206</v>
      </c>
      <c r="AR1424" s="354">
        <v>-1139.191834354039</v>
      </c>
      <c r="AS1424" s="354">
        <v>7.8154583582983825</v>
      </c>
      <c r="AT1424" s="354">
        <v>56.21</v>
      </c>
      <c r="AU1424" s="354">
        <v>17.559999999999999</v>
      </c>
      <c r="AV1424" s="354">
        <v>3.91</v>
      </c>
      <c r="AW1424" s="354">
        <v>3504.8</v>
      </c>
      <c r="AX1424" s="354">
        <v>5459.46</v>
      </c>
      <c r="AY1424" s="374">
        <v>9.1875932754283796E-2</v>
      </c>
      <c r="AZ1424" s="374">
        <v>0.45598441374774701</v>
      </c>
      <c r="BA1424" s="374">
        <v>0.47997375766283301</v>
      </c>
      <c r="BB1424" s="374">
        <v>0.4357541899441339</v>
      </c>
      <c r="BC1424" s="374">
        <v>0.47997375766283301</v>
      </c>
      <c r="BD1424" s="354">
        <v>6.01</v>
      </c>
      <c r="BE1424" s="374">
        <v>-4.9408594100913315E-4</v>
      </c>
      <c r="BF1424" s="374">
        <v>-9.4037710965764292E-3</v>
      </c>
      <c r="BG1424" s="354">
        <v>4.92</v>
      </c>
      <c r="BH1424" s="354">
        <v>20.12</v>
      </c>
      <c r="BI1424" s="354">
        <v>3.32</v>
      </c>
      <c r="BJ1424" s="354">
        <v>9.8699999999999992</v>
      </c>
      <c r="BK1424" s="374">
        <v>-1.1321845726841679</v>
      </c>
      <c r="BL1424" s="374">
        <v>-3.392116153818435E-2</v>
      </c>
      <c r="BM1424" s="354">
        <v>0</v>
      </c>
      <c r="BN1424" s="354">
        <v>0</v>
      </c>
      <c r="BO1424" s="374">
        <v>0</v>
      </c>
      <c r="BP1424" s="374">
        <v>-6.2753153921151902E-3</v>
      </c>
      <c r="BQ1424" s="374">
        <v>-1.0195135306006289E-3</v>
      </c>
      <c r="BR1424" s="354">
        <v>465.4</v>
      </c>
      <c r="BS1424" s="354">
        <v>751.22</v>
      </c>
      <c r="BT1424" s="354">
        <v>749.82</v>
      </c>
      <c r="BU1424" s="354" t="s">
        <v>100</v>
      </c>
      <c r="BV1424" s="354">
        <v>418.02</v>
      </c>
      <c r="BW1424" s="354">
        <v>-29.01</v>
      </c>
      <c r="BX1424" s="354">
        <v>-2.44</v>
      </c>
      <c r="BY1424" s="354">
        <v>9.26</v>
      </c>
      <c r="BZ1424" s="354">
        <v>8.7175294043650542E-2</v>
      </c>
      <c r="CA1424" s="354">
        <v>23.73</v>
      </c>
      <c r="CB1424" s="354">
        <v>0.46072406519216369</v>
      </c>
      <c r="CC1424" s="354">
        <v>5.8037260494212521</v>
      </c>
      <c r="CD1424" s="354">
        <v>0.31</v>
      </c>
      <c r="CE1424" s="354">
        <v>0.94</v>
      </c>
      <c r="CF1424" s="354">
        <v>1.83</v>
      </c>
      <c r="CG1424" s="354">
        <v>1.56</v>
      </c>
      <c r="CH1424" s="353" t="s">
        <v>100</v>
      </c>
      <c r="CI1424" s="355">
        <v>3809.66</v>
      </c>
    </row>
    <row r="1425" spans="1:87" ht="13.5" thickBot="1">
      <c r="A1425" s="353" t="s">
        <v>3065</v>
      </c>
      <c r="B1425" s="353" t="s">
        <v>3066</v>
      </c>
      <c r="C1425" s="353" t="s">
        <v>96</v>
      </c>
      <c r="D1425" s="353" t="s">
        <v>208</v>
      </c>
      <c r="E1425" s="353" t="s">
        <v>546</v>
      </c>
      <c r="F1425" s="353" t="s">
        <v>105</v>
      </c>
      <c r="G1425" s="353">
        <v>12</v>
      </c>
      <c r="H1425" s="353">
        <v>202112</v>
      </c>
      <c r="I1425" s="353">
        <v>20221104</v>
      </c>
      <c r="J1425" s="353">
        <v>20230209</v>
      </c>
      <c r="K1425" s="354">
        <v>27781.61</v>
      </c>
      <c r="L1425" s="354">
        <v>20.03</v>
      </c>
      <c r="M1425" s="354">
        <v>1387</v>
      </c>
      <c r="N1425" s="354">
        <v>0.68</v>
      </c>
      <c r="O1425" s="354">
        <v>0.25</v>
      </c>
      <c r="P1425" s="354">
        <v>0.21</v>
      </c>
      <c r="Q1425" s="354">
        <v>0.24</v>
      </c>
      <c r="R1425" s="354">
        <v>4</v>
      </c>
      <c r="S1425" s="354">
        <v>14</v>
      </c>
      <c r="T1425" s="354">
        <v>3</v>
      </c>
      <c r="U1425" s="354">
        <v>0.93</v>
      </c>
      <c r="V1425" s="354">
        <v>0.86</v>
      </c>
      <c r="W1425" s="354">
        <v>0.92</v>
      </c>
      <c r="X1425" s="354">
        <v>1.01</v>
      </c>
      <c r="Y1425" s="374">
        <f t="shared" si="48"/>
        <v>6.976744186046524E-2</v>
      </c>
      <c r="Z1425" s="374">
        <f t="shared" si="49"/>
        <v>9.7826086956521729E-2</v>
      </c>
      <c r="AA1425" s="354">
        <v>-6.16</v>
      </c>
      <c r="AB1425" s="354">
        <v>11.39</v>
      </c>
      <c r="AC1425" s="354">
        <v>21.54</v>
      </c>
      <c r="AD1425" s="354">
        <v>21.71</v>
      </c>
      <c r="AE1425" s="354">
        <v>19.86</v>
      </c>
      <c r="AF1425" s="354">
        <v>1.91</v>
      </c>
      <c r="AG1425" s="354">
        <v>12.682403433476397</v>
      </c>
      <c r="AH1425" s="354">
        <v>1.438483547925608</v>
      </c>
      <c r="AI1425" s="354">
        <v>3.263233190271817</v>
      </c>
      <c r="AJ1425" s="354">
        <v>-0.51287553648068673</v>
      </c>
      <c r="AK1425" s="354">
        <v>7.6181500219202114</v>
      </c>
      <c r="AL1425" s="354">
        <v>7.4</v>
      </c>
      <c r="AM1425" s="354">
        <v>2.0299999999999998</v>
      </c>
      <c r="AN1425" s="354">
        <v>1.95</v>
      </c>
      <c r="AO1425" s="354">
        <v>2.979443880428652</v>
      </c>
      <c r="AP1425" s="354">
        <v>7.6792469835731936</v>
      </c>
      <c r="AQ1425" s="354">
        <v>11.579469530907495</v>
      </c>
      <c r="AR1425" s="354">
        <v>-73.675788005578795</v>
      </c>
      <c r="AS1425" s="354">
        <v>0</v>
      </c>
      <c r="AT1425" s="354">
        <v>9.84</v>
      </c>
      <c r="AU1425" s="354">
        <v>6.66</v>
      </c>
      <c r="AV1425" s="354">
        <v>19.28</v>
      </c>
      <c r="AW1425" s="354">
        <v>13769</v>
      </c>
      <c r="AX1425" s="354">
        <v>13655.8</v>
      </c>
      <c r="AY1425" s="374">
        <v>9.7581643960628378E-2</v>
      </c>
      <c r="AZ1425" s="374">
        <v>0.37116818558409281</v>
      </c>
      <c r="BA1425" s="374">
        <v>0.23851732473811443</v>
      </c>
      <c r="BB1425" s="374">
        <v>0.36842105263157904</v>
      </c>
      <c r="BC1425" s="374">
        <v>0.23851732473811443</v>
      </c>
      <c r="BD1425" s="354">
        <v>9.76</v>
      </c>
      <c r="BE1425" s="374">
        <v>7.5193222019423606E-2</v>
      </c>
      <c r="BF1425" s="374">
        <v>5.738008959397381E-2</v>
      </c>
      <c r="BG1425" s="354">
        <v>4.58</v>
      </c>
      <c r="BH1425" s="354">
        <v>5.8</v>
      </c>
      <c r="BI1425" s="354">
        <v>3.28</v>
      </c>
      <c r="BJ1425" s="354">
        <v>4.18</v>
      </c>
      <c r="BK1425" s="374">
        <v>-1.1571679088119249</v>
      </c>
      <c r="BL1425" s="374">
        <v>-0.29774393683023126</v>
      </c>
      <c r="BM1425" s="354">
        <v>5.23</v>
      </c>
      <c r="BN1425" s="354">
        <v>4.6100000000000003</v>
      </c>
      <c r="BO1425" s="374">
        <v>0.9188426255594232</v>
      </c>
      <c r="BP1425" s="374">
        <v>5.7863842344894487E-2</v>
      </c>
      <c r="BQ1425" s="374">
        <v>-2.5994705346208145E-2</v>
      </c>
      <c r="BR1425" s="354">
        <v>2452.7399999999998</v>
      </c>
      <c r="BS1425" s="354">
        <v>5018.79</v>
      </c>
      <c r="BT1425" s="354">
        <v>3706.95</v>
      </c>
      <c r="BU1425" s="354">
        <v>14302.36</v>
      </c>
      <c r="BV1425" s="354">
        <v>1320.53</v>
      </c>
      <c r="BW1425" s="354">
        <v>46.56</v>
      </c>
      <c r="BX1425" s="354">
        <v>11.04</v>
      </c>
      <c r="BY1425" s="354">
        <v>8.98</v>
      </c>
      <c r="BZ1425" s="354">
        <v>4.192211055276382</v>
      </c>
      <c r="CA1425" s="354">
        <v>54.01</v>
      </c>
      <c r="CB1425" s="354">
        <v>0.67159943239408071</v>
      </c>
      <c r="CC1425" s="354">
        <v>3.6695740659979648</v>
      </c>
      <c r="CD1425" s="354">
        <v>1.17</v>
      </c>
      <c r="CE1425" s="354">
        <v>0.66</v>
      </c>
      <c r="CF1425" s="354">
        <v>0.55000000000000004</v>
      </c>
      <c r="CG1425" s="354">
        <v>0.21</v>
      </c>
      <c r="CH1425" s="353" t="s">
        <v>100</v>
      </c>
      <c r="CI1425" s="355">
        <v>12813.48</v>
      </c>
    </row>
    <row r="1426" spans="1:87" ht="13.5" thickBot="1">
      <c r="A1426" s="353" t="s">
        <v>3067</v>
      </c>
      <c r="B1426" s="353" t="s">
        <v>3068</v>
      </c>
      <c r="C1426" s="353" t="s">
        <v>108</v>
      </c>
      <c r="D1426" s="353" t="s">
        <v>123</v>
      </c>
      <c r="E1426" s="353" t="s">
        <v>743</v>
      </c>
      <c r="F1426" s="353" t="s">
        <v>105</v>
      </c>
      <c r="G1426" s="353">
        <v>12</v>
      </c>
      <c r="H1426" s="353">
        <v>202112</v>
      </c>
      <c r="I1426" s="353">
        <v>20221027</v>
      </c>
      <c r="J1426" s="353">
        <v>20230202</v>
      </c>
      <c r="K1426" s="354">
        <v>15034.1</v>
      </c>
      <c r="L1426" s="354">
        <v>64.150000000000006</v>
      </c>
      <c r="M1426" s="354">
        <v>234.36</v>
      </c>
      <c r="N1426" s="354">
        <v>0.97</v>
      </c>
      <c r="O1426" s="354">
        <v>0.44</v>
      </c>
      <c r="P1426" s="354">
        <v>0.46</v>
      </c>
      <c r="Q1426" s="354">
        <v>0.53</v>
      </c>
      <c r="R1426" s="354">
        <v>2</v>
      </c>
      <c r="S1426" s="354">
        <v>2</v>
      </c>
      <c r="T1426" s="354">
        <v>1.1100000000000001</v>
      </c>
      <c r="U1426" s="354">
        <v>1.76</v>
      </c>
      <c r="V1426" s="354">
        <v>1.64</v>
      </c>
      <c r="W1426" s="354">
        <v>1.86</v>
      </c>
      <c r="X1426" s="354">
        <v>2.1</v>
      </c>
      <c r="Y1426" s="374">
        <f t="shared" si="48"/>
        <v>0.13414634146341475</v>
      </c>
      <c r="Z1426" s="374">
        <f t="shared" si="49"/>
        <v>0.12903225806451601</v>
      </c>
      <c r="AA1426" s="354">
        <v>25.83</v>
      </c>
      <c r="AB1426" s="354">
        <v>15.02</v>
      </c>
      <c r="AC1426" s="354">
        <v>35.25</v>
      </c>
      <c r="AD1426" s="354">
        <v>34.53</v>
      </c>
      <c r="AE1426" s="354">
        <v>30.53</v>
      </c>
      <c r="AF1426" s="354">
        <v>2.2999999999999998</v>
      </c>
      <c r="AG1426" s="354">
        <v>5.7000553010681516</v>
      </c>
      <c r="AH1426" s="354">
        <v>1.3089659682167265</v>
      </c>
      <c r="AI1426" s="354">
        <v>2.9966435830262323</v>
      </c>
      <c r="AJ1426" s="354">
        <v>2.9485104697201741</v>
      </c>
      <c r="AK1426" s="354">
        <v>20.986813499017799</v>
      </c>
      <c r="AL1426" s="354">
        <v>27.4</v>
      </c>
      <c r="AM1426" s="354">
        <v>2.76</v>
      </c>
      <c r="AN1426" s="354">
        <v>12.82</v>
      </c>
      <c r="AO1426" s="354">
        <v>10.110883880892564</v>
      </c>
      <c r="AP1426" s="354">
        <v>21.252930603480419</v>
      </c>
      <c r="AQ1426" s="354">
        <v>19.232383053564391</v>
      </c>
      <c r="AR1426" s="354">
        <v>19.546343096158569</v>
      </c>
      <c r="AS1426" s="354">
        <v>5.396756411477007</v>
      </c>
      <c r="AT1426" s="354">
        <v>23.27</v>
      </c>
      <c r="AU1426" s="354">
        <v>16.899999999999999</v>
      </c>
      <c r="AV1426" s="354">
        <v>20.59</v>
      </c>
      <c r="AW1426" s="354">
        <v>1076.45</v>
      </c>
      <c r="AX1426" s="354">
        <v>1192.32</v>
      </c>
      <c r="AY1426" s="374">
        <v>0.20588825072059991</v>
      </c>
      <c r="AZ1426" s="374">
        <v>0.36400153942367824</v>
      </c>
      <c r="BA1426" s="374">
        <v>0.36252586812477455</v>
      </c>
      <c r="BB1426" s="374">
        <v>0.36956521739130432</v>
      </c>
      <c r="BC1426" s="374">
        <v>0.36252586812477455</v>
      </c>
      <c r="BD1426" s="354">
        <v>7.8</v>
      </c>
      <c r="BE1426" s="374">
        <v>7.3271572140946636E-2</v>
      </c>
      <c r="BF1426" s="374">
        <v>5.5042038535272897E-2</v>
      </c>
      <c r="BG1426" s="354">
        <v>7.8</v>
      </c>
      <c r="BH1426" s="354">
        <v>6.73</v>
      </c>
      <c r="BI1426" s="354">
        <v>6.93</v>
      </c>
      <c r="BJ1426" s="354">
        <v>6.01</v>
      </c>
      <c r="BK1426" s="374">
        <v>-7.3691791854631108E-2</v>
      </c>
      <c r="BL1426" s="374">
        <v>-3.8741384691742098E-2</v>
      </c>
      <c r="BM1426" s="354">
        <v>0.5</v>
      </c>
      <c r="BN1426" s="354">
        <v>0.52</v>
      </c>
      <c r="BO1426" s="374">
        <v>0.24446777668020889</v>
      </c>
      <c r="BP1426" s="374">
        <v>2.0813578760005187E-2</v>
      </c>
      <c r="BQ1426" s="374">
        <v>4.6883613765625283E-2</v>
      </c>
      <c r="BR1426" s="354">
        <v>369.98</v>
      </c>
      <c r="BS1426" s="354">
        <v>541.29</v>
      </c>
      <c r="BT1426" s="354">
        <v>547.25</v>
      </c>
      <c r="BU1426" s="354" t="s">
        <v>100</v>
      </c>
      <c r="BV1426" s="354">
        <v>226.83</v>
      </c>
      <c r="BW1426" s="354">
        <v>36.4</v>
      </c>
      <c r="BX1426" s="354">
        <v>22.96</v>
      </c>
      <c r="BY1426" s="354">
        <v>35.630000000000003</v>
      </c>
      <c r="BZ1426" s="354">
        <v>117.53635585970916</v>
      </c>
      <c r="CA1426" s="354">
        <v>0</v>
      </c>
      <c r="CB1426" s="354">
        <v>0.11130493900450754</v>
      </c>
      <c r="CC1426" s="354">
        <v>-1.9387503047337704</v>
      </c>
      <c r="CD1426" s="354">
        <v>0</v>
      </c>
      <c r="CE1426" s="354">
        <v>6.6</v>
      </c>
      <c r="CF1426" s="354">
        <v>5.03</v>
      </c>
      <c r="CG1426" s="354">
        <v>4.45</v>
      </c>
      <c r="CH1426" s="353" t="s">
        <v>100</v>
      </c>
      <c r="CI1426" s="355">
        <v>5308.94</v>
      </c>
    </row>
    <row r="1427" spans="1:87" ht="13.5" thickBot="1">
      <c r="A1427" s="353" t="s">
        <v>3069</v>
      </c>
      <c r="B1427" s="353" t="s">
        <v>3070</v>
      </c>
      <c r="C1427" s="353" t="s">
        <v>96</v>
      </c>
      <c r="D1427" s="353" t="s">
        <v>97</v>
      </c>
      <c r="E1427" s="353" t="s">
        <v>173</v>
      </c>
      <c r="F1427" s="353" t="s">
        <v>105</v>
      </c>
      <c r="G1427" s="353">
        <v>12</v>
      </c>
      <c r="H1427" s="353">
        <v>202112</v>
      </c>
      <c r="I1427" s="353">
        <v>20221103</v>
      </c>
      <c r="J1427" s="353">
        <v>20230208</v>
      </c>
      <c r="K1427" s="354">
        <v>8857.56</v>
      </c>
      <c r="L1427" s="354">
        <v>48.05</v>
      </c>
      <c r="M1427" s="354">
        <v>184.34</v>
      </c>
      <c r="N1427" s="354">
        <v>1.38</v>
      </c>
      <c r="O1427" s="354">
        <v>-0.39</v>
      </c>
      <c r="P1427" s="354">
        <v>-0.09</v>
      </c>
      <c r="Q1427" s="354">
        <v>-0.01</v>
      </c>
      <c r="R1427" s="354">
        <v>31</v>
      </c>
      <c r="S1427" s="354">
        <v>45</v>
      </c>
      <c r="T1427" s="354">
        <v>45.13</v>
      </c>
      <c r="U1427" s="354">
        <v>-4.91</v>
      </c>
      <c r="V1427" s="354">
        <v>-0.27</v>
      </c>
      <c r="W1427" s="354">
        <v>-0.46</v>
      </c>
      <c r="X1427" s="354">
        <v>0.23</v>
      </c>
      <c r="Y1427" s="374">
        <f t="shared" si="48"/>
        <v>0.70370370370370372</v>
      </c>
      <c r="Z1427" s="374">
        <f t="shared" si="49"/>
        <v>-1.5</v>
      </c>
      <c r="AA1427" s="354"/>
      <c r="AB1427" s="354"/>
      <c r="AC1427" s="354"/>
      <c r="AD1427" s="354"/>
      <c r="AE1427" s="354">
        <v>205.34</v>
      </c>
      <c r="AF1427" s="354"/>
      <c r="AG1427" s="354">
        <v>19.840166202917175</v>
      </c>
      <c r="AH1427" s="354">
        <v>-7.1756796861956804</v>
      </c>
      <c r="AI1427" s="354">
        <v>-1.2747168143398553</v>
      </c>
      <c r="AJ1427" s="354">
        <v>-1.7377676757781009</v>
      </c>
      <c r="AK1427" s="354">
        <v>-37.592663296605686</v>
      </c>
      <c r="AL1427" s="354"/>
      <c r="AM1427" s="354">
        <v>0.84</v>
      </c>
      <c r="AN1427" s="354">
        <v>2.4300000000000002</v>
      </c>
      <c r="AO1427" s="354">
        <v>2.5854119729970524</v>
      </c>
      <c r="AP1427" s="354">
        <v>-9.0900862140328194</v>
      </c>
      <c r="AQ1427" s="354">
        <v>-40.240312726900022</v>
      </c>
      <c r="AR1427" s="354">
        <v>-29.517756580611817</v>
      </c>
      <c r="AS1427" s="354">
        <v>22.910807647064036</v>
      </c>
      <c r="AT1427" s="354">
        <v>57.13</v>
      </c>
      <c r="AU1427" s="354">
        <v>61.79</v>
      </c>
      <c r="AV1427" s="354">
        <v>61.31</v>
      </c>
      <c r="AW1427" s="354">
        <v>2841.84</v>
      </c>
      <c r="AX1427" s="354">
        <v>3808.84</v>
      </c>
      <c r="AY1427" s="374">
        <v>0.613053532344634</v>
      </c>
      <c r="AZ1427" s="374">
        <v>-0.93470596502090719</v>
      </c>
      <c r="BA1427" s="374">
        <v>-0.85754137240541206</v>
      </c>
      <c r="BB1427" s="374">
        <v>-0.93275820895522377</v>
      </c>
      <c r="BC1427" s="374">
        <v>-0.85754137240541206</v>
      </c>
      <c r="BD1427" s="354">
        <v>-8.1999999999999993</v>
      </c>
      <c r="BE1427" s="374">
        <v>-0.10813030073755056</v>
      </c>
      <c r="BF1427" s="374">
        <v>-0.11254910877777324</v>
      </c>
      <c r="BG1427" s="354">
        <v>-7.5</v>
      </c>
      <c r="BH1427" s="354">
        <v>-8.2799999999999994</v>
      </c>
      <c r="BI1427" s="354">
        <v>-6.92</v>
      </c>
      <c r="BJ1427" s="354">
        <v>-7.18</v>
      </c>
      <c r="BK1427" s="374">
        <v>0.36325782811459029</v>
      </c>
      <c r="BL1427" s="374">
        <v>-2.3339061613816579E-2</v>
      </c>
      <c r="BM1427" s="354">
        <v>0</v>
      </c>
      <c r="BN1427" s="354">
        <v>0</v>
      </c>
      <c r="BO1427" s="374">
        <v>0</v>
      </c>
      <c r="BP1427" s="374">
        <v>-0.14974289829289816</v>
      </c>
      <c r="BQ1427" s="374">
        <v>-3.6263933133933647E-2</v>
      </c>
      <c r="BR1427" s="354">
        <v>-960.93</v>
      </c>
      <c r="BS1427" s="354">
        <v>-620.16999999999996</v>
      </c>
      <c r="BT1427" s="354">
        <v>-334.73</v>
      </c>
      <c r="BU1427" s="354">
        <v>1011.04</v>
      </c>
      <c r="BV1427" s="354">
        <v>-949.9</v>
      </c>
      <c r="BW1427" s="354">
        <v>-93.47</v>
      </c>
      <c r="BX1427" s="354">
        <v>-36.17</v>
      </c>
      <c r="BY1427" s="354">
        <v>-24.37</v>
      </c>
      <c r="BZ1427" s="354">
        <v>0</v>
      </c>
      <c r="CA1427" s="354">
        <v>8.77</v>
      </c>
      <c r="CB1427" s="354">
        <v>0.16505389507174381</v>
      </c>
      <c r="CC1427" s="354">
        <v>-0.59809081875801928</v>
      </c>
      <c r="CD1427" s="354">
        <v>0.1</v>
      </c>
      <c r="CE1427" s="354">
        <v>5.74</v>
      </c>
      <c r="CF1427" s="354">
        <v>8.43</v>
      </c>
      <c r="CG1427" s="354">
        <v>7.88</v>
      </c>
      <c r="CH1427" s="353" t="s">
        <v>100</v>
      </c>
      <c r="CI1427" s="355">
        <v>11031.47</v>
      </c>
    </row>
    <row r="1428" spans="1:87" ht="13.5" thickBot="1">
      <c r="A1428" s="353" t="s">
        <v>3071</v>
      </c>
      <c r="B1428" s="353" t="s">
        <v>3072</v>
      </c>
      <c r="C1428" s="353" t="s">
        <v>108</v>
      </c>
      <c r="D1428" s="353" t="s">
        <v>143</v>
      </c>
      <c r="E1428" s="353" t="s">
        <v>1658</v>
      </c>
      <c r="F1428" s="353" t="s">
        <v>105</v>
      </c>
      <c r="G1428" s="353">
        <v>12</v>
      </c>
      <c r="H1428" s="353">
        <v>202112</v>
      </c>
      <c r="I1428" s="353">
        <v>20221102</v>
      </c>
      <c r="J1428" s="353">
        <v>20230307</v>
      </c>
      <c r="K1428" s="354">
        <v>3143.66</v>
      </c>
      <c r="L1428" s="354">
        <v>23.48</v>
      </c>
      <c r="M1428" s="354">
        <v>133.88999999999999</v>
      </c>
      <c r="N1428" s="354">
        <v>0.56000000000000005</v>
      </c>
      <c r="O1428" s="354">
        <v>0.21</v>
      </c>
      <c r="P1428" s="354">
        <v>0.24</v>
      </c>
      <c r="Q1428" s="354">
        <v>0.27</v>
      </c>
      <c r="R1428" s="354">
        <v>9.52</v>
      </c>
      <c r="S1428" s="354">
        <v>0</v>
      </c>
      <c r="T1428" s="354">
        <v>8.9</v>
      </c>
      <c r="U1428" s="354">
        <v>0.97</v>
      </c>
      <c r="V1428" s="354">
        <v>0.87</v>
      </c>
      <c r="W1428" s="354">
        <v>0.97</v>
      </c>
      <c r="X1428" s="354">
        <v>1.0900000000000001</v>
      </c>
      <c r="Y1428" s="374">
        <f t="shared" si="48"/>
        <v>0.11494252873563227</v>
      </c>
      <c r="Z1428" s="374">
        <f t="shared" si="49"/>
        <v>0.12371134020618557</v>
      </c>
      <c r="AA1428" s="354">
        <v>14.6</v>
      </c>
      <c r="AB1428" s="354"/>
      <c r="AC1428" s="354">
        <v>24.21</v>
      </c>
      <c r="AD1428" s="354">
        <v>24.21</v>
      </c>
      <c r="AE1428" s="354">
        <v>21.57</v>
      </c>
      <c r="AF1428" s="354"/>
      <c r="AG1428" s="354">
        <v>9.6448581899256407</v>
      </c>
      <c r="AH1428" s="354">
        <v>1.2301040305745912</v>
      </c>
      <c r="AI1428" s="354">
        <v>1.6095261596851538</v>
      </c>
      <c r="AJ1428" s="354">
        <v>0.93116627181122036</v>
      </c>
      <c r="AK1428" s="354">
        <v>14.414180136431115</v>
      </c>
      <c r="AL1428" s="354">
        <v>18.690000000000001</v>
      </c>
      <c r="AM1428" s="354">
        <v>1.76</v>
      </c>
      <c r="AN1428" s="354">
        <v>2.39</v>
      </c>
      <c r="AO1428" s="354">
        <v>3.0987393739693445</v>
      </c>
      <c r="AP1428" s="354">
        <v>13.188720185782946</v>
      </c>
      <c r="AQ1428" s="354">
        <v>18.568758046976747</v>
      </c>
      <c r="AR1428" s="354">
        <v>32.09620315321343</v>
      </c>
      <c r="AS1428" s="354">
        <v>1.7056954906500483</v>
      </c>
      <c r="AT1428" s="354">
        <v>13.36</v>
      </c>
      <c r="AU1428" s="354">
        <v>10.92</v>
      </c>
      <c r="AV1428" s="354">
        <v>12.34</v>
      </c>
      <c r="AW1428" s="354">
        <v>1142.04</v>
      </c>
      <c r="AX1428" s="354">
        <v>1351.8</v>
      </c>
      <c r="AY1428" s="374">
        <v>0.12337781782376508</v>
      </c>
      <c r="AZ1428" s="374">
        <v>0.84288252104734684</v>
      </c>
      <c r="BA1428" s="374">
        <v>0.48354149730249057</v>
      </c>
      <c r="BB1428" s="374">
        <v>0.75</v>
      </c>
      <c r="BC1428" s="374">
        <v>0.48354149730249057</v>
      </c>
      <c r="BD1428" s="354">
        <v>7.66</v>
      </c>
      <c r="BE1428" s="374">
        <v>6.4868399133021795E-2</v>
      </c>
      <c r="BF1428" s="374">
        <v>0.1002918563473975</v>
      </c>
      <c r="BG1428" s="354">
        <v>4.72</v>
      </c>
      <c r="BH1428" s="354">
        <v>3.3</v>
      </c>
      <c r="BI1428" s="354">
        <v>3.81</v>
      </c>
      <c r="BJ1428" s="354">
        <v>2.69</v>
      </c>
      <c r="BK1428" s="374">
        <v>-0.42146558711827975</v>
      </c>
      <c r="BL1428" s="374">
        <v>-7.0333837420492276E-2</v>
      </c>
      <c r="BM1428" s="354">
        <v>0</v>
      </c>
      <c r="BN1428" s="354">
        <v>0</v>
      </c>
      <c r="BO1428" s="374">
        <v>0</v>
      </c>
      <c r="BP1428" s="374">
        <v>5.3021725455801347E-2</v>
      </c>
      <c r="BQ1428" s="374">
        <v>4.0136477233242263E-2</v>
      </c>
      <c r="BR1428" s="354">
        <v>199.57</v>
      </c>
      <c r="BS1428" s="354">
        <v>251.26</v>
      </c>
      <c r="BT1428" s="354">
        <v>173.69</v>
      </c>
      <c r="BU1428" s="354">
        <v>1099.97</v>
      </c>
      <c r="BV1428" s="354">
        <v>119.3</v>
      </c>
      <c r="BW1428" s="354">
        <v>13.97</v>
      </c>
      <c r="BX1428" s="354">
        <v>12.75</v>
      </c>
      <c r="BY1428" s="354">
        <v>10.24</v>
      </c>
      <c r="BZ1428" s="354">
        <v>5.5042229302584333</v>
      </c>
      <c r="CA1428" s="354">
        <v>37.729999999999997</v>
      </c>
      <c r="CB1428" s="354">
        <v>0.50072551847350022</v>
      </c>
      <c r="CC1428" s="354">
        <v>2.9508470848507979</v>
      </c>
      <c r="CD1428" s="354">
        <v>0.61</v>
      </c>
      <c r="CE1428" s="354">
        <v>2.08</v>
      </c>
      <c r="CF1428" s="354">
        <v>2.11</v>
      </c>
      <c r="CG1428" s="354">
        <v>1.34</v>
      </c>
      <c r="CH1428" s="353" t="s">
        <v>100</v>
      </c>
      <c r="CI1428" s="355">
        <v>1718.99</v>
      </c>
    </row>
    <row r="1429" spans="1:87" ht="13.5" thickBot="1">
      <c r="A1429" s="353" t="s">
        <v>3073</v>
      </c>
      <c r="B1429" s="353" t="s">
        <v>3074</v>
      </c>
      <c r="C1429" s="353" t="s">
        <v>96</v>
      </c>
      <c r="D1429" s="353" t="s">
        <v>197</v>
      </c>
      <c r="E1429" s="353" t="s">
        <v>878</v>
      </c>
      <c r="F1429" s="353" t="s">
        <v>105</v>
      </c>
      <c r="G1429" s="353">
        <v>12</v>
      </c>
      <c r="H1429" s="353">
        <v>202112</v>
      </c>
      <c r="I1429" s="353">
        <v>20221103</v>
      </c>
      <c r="J1429" s="353">
        <v>20230221</v>
      </c>
      <c r="K1429" s="354">
        <v>5817.77</v>
      </c>
      <c r="L1429" s="354">
        <v>29.02</v>
      </c>
      <c r="M1429" s="354">
        <v>200.47</v>
      </c>
      <c r="N1429" s="354">
        <v>1.5</v>
      </c>
      <c r="O1429" s="354">
        <v>1.7</v>
      </c>
      <c r="P1429" s="354">
        <v>0.51</v>
      </c>
      <c r="Q1429" s="354">
        <v>1.34</v>
      </c>
      <c r="R1429" s="354">
        <v>-54.12</v>
      </c>
      <c r="S1429" s="354">
        <v>11.2</v>
      </c>
      <c r="T1429" s="354">
        <v>-1.21</v>
      </c>
      <c r="U1429" s="354">
        <v>13.88</v>
      </c>
      <c r="V1429" s="354">
        <v>19.34</v>
      </c>
      <c r="W1429" s="354">
        <v>9.31</v>
      </c>
      <c r="X1429" s="354">
        <v>4.01</v>
      </c>
      <c r="Y1429" s="374">
        <f t="shared" si="48"/>
        <v>-0.51861427094105483</v>
      </c>
      <c r="Z1429" s="374">
        <f t="shared" si="49"/>
        <v>-0.56928034371643399</v>
      </c>
      <c r="AA1429" s="354">
        <v>29.72</v>
      </c>
      <c r="AB1429" s="354"/>
      <c r="AC1429" s="354">
        <v>2.09</v>
      </c>
      <c r="AD1429" s="354">
        <v>3.12</v>
      </c>
      <c r="AE1429" s="354">
        <v>7.24</v>
      </c>
      <c r="AF1429" s="354"/>
      <c r="AG1429" s="354">
        <v>87.605641181288888</v>
      </c>
      <c r="AH1429" s="354">
        <v>13.884597015099938</v>
      </c>
      <c r="AI1429" s="354">
        <v>14.547709132395727</v>
      </c>
      <c r="AJ1429" s="354">
        <v>11.777853131144468</v>
      </c>
      <c r="AK1429" s="354">
        <v>1.9790057484644552</v>
      </c>
      <c r="AL1429" s="354">
        <v>1.32</v>
      </c>
      <c r="AM1429" s="354">
        <v>0.42</v>
      </c>
      <c r="AN1429" s="354">
        <v>0.34</v>
      </c>
      <c r="AO1429" s="354">
        <v>0.32290808793231174</v>
      </c>
      <c r="AP1429" s="354">
        <v>1.3011904419666842</v>
      </c>
      <c r="AQ1429" s="354">
        <v>1.9445377845051539</v>
      </c>
      <c r="AR1429" s="354">
        <v>2.4018443574517008</v>
      </c>
      <c r="AS1429" s="354">
        <v>13.970869748660569</v>
      </c>
      <c r="AT1429" s="354">
        <v>68.73</v>
      </c>
      <c r="AU1429" s="354">
        <v>9.58</v>
      </c>
      <c r="AV1429" s="354">
        <v>84.2</v>
      </c>
      <c r="AW1429" s="354">
        <v>16090.7</v>
      </c>
      <c r="AX1429" s="354">
        <v>16791.63</v>
      </c>
      <c r="AY1429" s="374">
        <v>0.84200832585898699</v>
      </c>
      <c r="AZ1429" s="374">
        <v>3.9135841164954761</v>
      </c>
      <c r="BA1429" s="374">
        <v>3.8830642359744059</v>
      </c>
      <c r="BB1429" s="374">
        <v>3.875</v>
      </c>
      <c r="BC1429" s="374">
        <v>3.8830642359744059</v>
      </c>
      <c r="BD1429" s="354">
        <v>20.59</v>
      </c>
      <c r="BE1429" s="374">
        <v>0.26180416247274657</v>
      </c>
      <c r="BF1429" s="374">
        <v>0.15644975928580948</v>
      </c>
      <c r="BG1429" s="354">
        <v>19.41</v>
      </c>
      <c r="BH1429" s="354">
        <v>15.73</v>
      </c>
      <c r="BI1429" s="354">
        <v>15.57</v>
      </c>
      <c r="BJ1429" s="354">
        <v>11.55</v>
      </c>
      <c r="BK1429" s="374">
        <v>-0.19039808783935441</v>
      </c>
      <c r="BL1429" s="374">
        <v>-3.1617324682544024E-2</v>
      </c>
      <c r="BM1429" s="354">
        <v>6.2</v>
      </c>
      <c r="BN1429" s="354">
        <v>5.23</v>
      </c>
      <c r="BO1429" s="374">
        <v>0.19446009106808537</v>
      </c>
      <c r="BP1429" s="374">
        <v>0.47803742520571313</v>
      </c>
      <c r="BQ1429" s="374">
        <v>0.40550363680993173</v>
      </c>
      <c r="BR1429" s="354">
        <v>5791.33</v>
      </c>
      <c r="BS1429" s="354">
        <v>6383.12</v>
      </c>
      <c r="BT1429" s="354">
        <v>4416.8900000000003</v>
      </c>
      <c r="BU1429" s="354">
        <v>871.72</v>
      </c>
      <c r="BV1429" s="354">
        <v>3825.07</v>
      </c>
      <c r="BW1429" s="354">
        <v>391.36</v>
      </c>
      <c r="BX1429" s="354">
        <v>15.85</v>
      </c>
      <c r="BY1429" s="354">
        <v>15.85</v>
      </c>
      <c r="BZ1429" s="354">
        <v>114.66365843210052</v>
      </c>
      <c r="CA1429" s="354">
        <v>5.0599999999999996</v>
      </c>
      <c r="CB1429" s="354">
        <v>0.20907482797806393</v>
      </c>
      <c r="CC1429" s="354">
        <v>-3.479353573581722E-2</v>
      </c>
      <c r="CD1429" s="354">
        <v>0.05</v>
      </c>
      <c r="CE1429" s="354">
        <v>4.21</v>
      </c>
      <c r="CF1429" s="354">
        <v>1.46</v>
      </c>
      <c r="CG1429" s="354">
        <v>0.8</v>
      </c>
      <c r="CH1429" s="353" t="s">
        <v>100</v>
      </c>
      <c r="CI1429" s="355">
        <v>12235.04</v>
      </c>
    </row>
    <row r="1430" spans="1:87" ht="13.5" thickBot="1">
      <c r="A1430" s="353" t="s">
        <v>3075</v>
      </c>
      <c r="B1430" s="353" t="s">
        <v>3076</v>
      </c>
      <c r="C1430" s="353" t="s">
        <v>108</v>
      </c>
      <c r="D1430" s="353" t="s">
        <v>129</v>
      </c>
      <c r="E1430" s="353" t="s">
        <v>510</v>
      </c>
      <c r="F1430" s="353" t="s">
        <v>105</v>
      </c>
      <c r="G1430" s="353">
        <v>12</v>
      </c>
      <c r="H1430" s="353">
        <v>202112</v>
      </c>
      <c r="I1430" s="353">
        <v>20221102</v>
      </c>
      <c r="J1430" s="353">
        <v>20230215</v>
      </c>
      <c r="K1430" s="354">
        <v>4095.5</v>
      </c>
      <c r="L1430" s="354">
        <v>35.78</v>
      </c>
      <c r="M1430" s="354">
        <v>114.46</v>
      </c>
      <c r="N1430" s="354">
        <v>1.7</v>
      </c>
      <c r="O1430" s="354">
        <v>-0.45</v>
      </c>
      <c r="P1430" s="354">
        <v>-0.28999999999999998</v>
      </c>
      <c r="Q1430" s="354">
        <v>-0.32</v>
      </c>
      <c r="R1430" s="354">
        <v>18</v>
      </c>
      <c r="S1430" s="354">
        <v>-43</v>
      </c>
      <c r="T1430" s="354">
        <v>-48.52</v>
      </c>
      <c r="U1430" s="354">
        <v>-1.48</v>
      </c>
      <c r="V1430" s="354">
        <v>-0.42</v>
      </c>
      <c r="W1430" s="354">
        <v>-1.6</v>
      </c>
      <c r="X1430" s="354">
        <v>-1.22</v>
      </c>
      <c r="Y1430" s="374">
        <f t="shared" si="48"/>
        <v>2.8095238095238098</v>
      </c>
      <c r="Z1430" s="374">
        <f t="shared" si="49"/>
        <v>-0.23750000000000004</v>
      </c>
      <c r="AA1430" s="354"/>
      <c r="AB1430" s="354"/>
      <c r="AC1430" s="354"/>
      <c r="AD1430" s="354"/>
      <c r="AE1430" s="354"/>
      <c r="AF1430" s="354"/>
      <c r="AG1430" s="354">
        <v>4.4141309748489874</v>
      </c>
      <c r="AH1430" s="354">
        <v>-1.4655201921908878</v>
      </c>
      <c r="AI1430" s="354">
        <v>-0.36388689178357531</v>
      </c>
      <c r="AJ1430" s="354">
        <v>-1.4114945037252835</v>
      </c>
      <c r="AK1430" s="354">
        <v>-97.832597996339473</v>
      </c>
      <c r="AL1430" s="354"/>
      <c r="AM1430" s="354">
        <v>5.2</v>
      </c>
      <c r="AN1430" s="354">
        <v>8.1300000000000008</v>
      </c>
      <c r="AO1430" s="354">
        <v>7.7915847887760163</v>
      </c>
      <c r="AP1430" s="354">
        <v>-30.393920707520504</v>
      </c>
      <c r="AQ1430" s="354">
        <v>-94.515841421828341</v>
      </c>
      <c r="AR1430" s="354">
        <v>-24.366425564199197</v>
      </c>
      <c r="AS1430" s="354">
        <v>3.9643901220114746</v>
      </c>
      <c r="AT1430" s="354">
        <v>6.87</v>
      </c>
      <c r="AU1430" s="354">
        <v>37.979999999999997</v>
      </c>
      <c r="AV1430" s="354">
        <v>64.13</v>
      </c>
      <c r="AW1430" s="354">
        <v>490.49</v>
      </c>
      <c r="AX1430" s="354">
        <v>507.75</v>
      </c>
      <c r="AY1430" s="374">
        <v>0.64128561628938074</v>
      </c>
      <c r="AZ1430" s="374">
        <v>0.89272217728487957</v>
      </c>
      <c r="BA1430" s="374">
        <v>0.90217395374263776</v>
      </c>
      <c r="BB1430" s="374">
        <v>0.89281191806331472</v>
      </c>
      <c r="BC1430" s="374">
        <v>0.90217395374263776</v>
      </c>
      <c r="BD1430" s="354">
        <v>-21.01</v>
      </c>
      <c r="BE1430" s="374">
        <v>-0.18482501909468199</v>
      </c>
      <c r="BF1430" s="374">
        <v>-0.17192514963288283</v>
      </c>
      <c r="BG1430" s="354">
        <v>-21.01</v>
      </c>
      <c r="BH1430" s="354">
        <v>-16.649999999999999</v>
      </c>
      <c r="BI1430" s="354">
        <v>-16.64</v>
      </c>
      <c r="BJ1430" s="354">
        <v>-12.47</v>
      </c>
      <c r="BK1430" s="374">
        <v>2.8789374819381561</v>
      </c>
      <c r="BL1430" s="374">
        <v>-0.23733043217584823</v>
      </c>
      <c r="BM1430" s="354">
        <v>0</v>
      </c>
      <c r="BN1430" s="354">
        <v>0</v>
      </c>
      <c r="BO1430" s="374">
        <v>0</v>
      </c>
      <c r="BP1430" s="374">
        <v>-4.1166297533451905E-2</v>
      </c>
      <c r="BQ1430" s="374">
        <v>-3.964872201475516E-2</v>
      </c>
      <c r="BR1430" s="354">
        <v>-52.85</v>
      </c>
      <c r="BS1430" s="354">
        <v>-24.6</v>
      </c>
      <c r="BT1430" s="354">
        <v>-29.97</v>
      </c>
      <c r="BU1430" s="354" t="s">
        <v>100</v>
      </c>
      <c r="BV1430" s="354">
        <v>-58.22</v>
      </c>
      <c r="BW1430" s="354">
        <v>89.27</v>
      </c>
      <c r="BX1430" s="354">
        <v>-33.200000000000003</v>
      </c>
      <c r="BY1430" s="354">
        <v>-33.200000000000003</v>
      </c>
      <c r="BZ1430" s="354">
        <v>-282.88380281690144</v>
      </c>
      <c r="CA1430" s="354">
        <v>0</v>
      </c>
      <c r="CB1430" s="354">
        <v>0.22125421724601413</v>
      </c>
      <c r="CC1430" s="354">
        <v>1.0665856095162127</v>
      </c>
      <c r="CD1430" s="354">
        <v>0</v>
      </c>
      <c r="CE1430" s="354">
        <v>4.96</v>
      </c>
      <c r="CF1430" s="354">
        <v>6.23</v>
      </c>
      <c r="CG1430" s="354">
        <v>5.46</v>
      </c>
      <c r="CH1430" s="353" t="s">
        <v>100</v>
      </c>
      <c r="CI1430" s="353">
        <v>817.57</v>
      </c>
    </row>
    <row r="1431" spans="1:87" ht="13.5" thickBot="1">
      <c r="A1431" s="353" t="s">
        <v>3077</v>
      </c>
      <c r="B1431" s="353" t="s">
        <v>3078</v>
      </c>
      <c r="C1431" s="353" t="s">
        <v>108</v>
      </c>
      <c r="D1431" s="353" t="s">
        <v>97</v>
      </c>
      <c r="E1431" s="353" t="s">
        <v>1752</v>
      </c>
      <c r="F1431" s="353" t="s">
        <v>99</v>
      </c>
      <c r="G1431" s="353">
        <v>12</v>
      </c>
      <c r="H1431" s="353">
        <v>202112</v>
      </c>
      <c r="I1431" s="353">
        <v>20221025</v>
      </c>
      <c r="J1431" s="353">
        <v>20230124</v>
      </c>
      <c r="K1431" s="354">
        <v>154296.26999999999</v>
      </c>
      <c r="L1431" s="354">
        <v>170.01</v>
      </c>
      <c r="M1431" s="354">
        <v>907.57</v>
      </c>
      <c r="N1431" s="354">
        <v>1.01</v>
      </c>
      <c r="O1431" s="354">
        <v>2.37</v>
      </c>
      <c r="P1431" s="354">
        <v>1.97</v>
      </c>
      <c r="Q1431" s="354">
        <v>1.87</v>
      </c>
      <c r="R1431" s="354">
        <v>3</v>
      </c>
      <c r="S1431" s="354">
        <v>18</v>
      </c>
      <c r="T1431" s="354">
        <v>11.61</v>
      </c>
      <c r="U1431" s="354">
        <v>9.52</v>
      </c>
      <c r="V1431" s="354">
        <v>7.94</v>
      </c>
      <c r="W1431" s="354">
        <v>9.25</v>
      </c>
      <c r="X1431" s="354">
        <v>8.02</v>
      </c>
      <c r="Y1431" s="374">
        <f t="shared" si="48"/>
        <v>0.16498740554156166</v>
      </c>
      <c r="Z1431" s="374">
        <f t="shared" si="49"/>
        <v>-0.13297297297297306</v>
      </c>
      <c r="AA1431" s="354">
        <v>16.260000000000002</v>
      </c>
      <c r="AB1431" s="354">
        <v>9.33</v>
      </c>
      <c r="AC1431" s="354">
        <v>17.86</v>
      </c>
      <c r="AD1431" s="354">
        <v>18.38</v>
      </c>
      <c r="AE1431" s="354">
        <v>21.19</v>
      </c>
      <c r="AF1431" s="354">
        <v>1.97</v>
      </c>
      <c r="AG1431" s="354">
        <v>22.113910186199345</v>
      </c>
      <c r="AH1431" s="354">
        <v>9.7754654983570646</v>
      </c>
      <c r="AI1431" s="354">
        <v>9.8959474260679077</v>
      </c>
      <c r="AJ1431" s="354">
        <v>6.4874041621029575</v>
      </c>
      <c r="AK1431" s="354">
        <v>17.179759822910903</v>
      </c>
      <c r="AL1431" s="354">
        <v>18</v>
      </c>
      <c r="AM1431" s="354">
        <v>10.64</v>
      </c>
      <c r="AN1431" s="354">
        <v>7.64</v>
      </c>
      <c r="AO1431" s="354">
        <v>7.8680044576523027</v>
      </c>
      <c r="AP1431" s="354">
        <v>13.861693717277486</v>
      </c>
      <c r="AQ1431" s="354">
        <v>17.582181516325402</v>
      </c>
      <c r="AR1431" s="354">
        <v>26.82002532500422</v>
      </c>
      <c r="AS1431" s="354">
        <v>9.9561883899233301</v>
      </c>
      <c r="AT1431" s="354">
        <v>15.98</v>
      </c>
      <c r="AU1431" s="354">
        <v>5.0199999999999996</v>
      </c>
      <c r="AV1431" s="354">
        <v>26.85</v>
      </c>
      <c r="AW1431" s="354">
        <v>18344</v>
      </c>
      <c r="AX1431" s="354">
        <v>19965.849999999999</v>
      </c>
      <c r="AY1431" s="374">
        <v>0.26851531705967774</v>
      </c>
      <c r="AZ1431" s="374">
        <v>0.38856121537086685</v>
      </c>
      <c r="BA1431" s="374">
        <v>0.52019002375296908</v>
      </c>
      <c r="BB1431" s="374">
        <v>0.38931893577511056</v>
      </c>
      <c r="BC1431" s="374">
        <v>0.52019002375296908</v>
      </c>
      <c r="BD1431" s="354">
        <v>63.68</v>
      </c>
      <c r="BE1431" s="374">
        <v>0.45001934734941312</v>
      </c>
      <c r="BF1431" s="374">
        <v>0.34350704333769533</v>
      </c>
      <c r="BG1431" s="354">
        <v>42.1</v>
      </c>
      <c r="BH1431" s="354">
        <v>38.130000000000003</v>
      </c>
      <c r="BI1431" s="354">
        <v>35.369999999999997</v>
      </c>
      <c r="BJ1431" s="354">
        <v>30.8</v>
      </c>
      <c r="BK1431" s="374">
        <v>-0.34443829551743221</v>
      </c>
      <c r="BL1431" s="374">
        <v>-0.15413571074789501</v>
      </c>
      <c r="BM1431" s="354">
        <v>2.92</v>
      </c>
      <c r="BN1431" s="354">
        <v>2.62</v>
      </c>
      <c r="BO1431" s="374">
        <v>0.47977254901960781</v>
      </c>
      <c r="BP1431" s="374">
        <v>5.7499355910576234E-2</v>
      </c>
      <c r="BQ1431" s="374">
        <v>3.8158956309058037E-2</v>
      </c>
      <c r="BR1431" s="354">
        <v>9103</v>
      </c>
      <c r="BS1431" s="354">
        <v>10057</v>
      </c>
      <c r="BT1431" s="354">
        <v>8723</v>
      </c>
      <c r="BU1431" s="354">
        <v>7241</v>
      </c>
      <c r="BV1431" s="354">
        <v>7769</v>
      </c>
      <c r="BW1431" s="354">
        <v>38.86</v>
      </c>
      <c r="BX1431" s="354">
        <v>44.21</v>
      </c>
      <c r="BY1431" s="354">
        <v>44.11</v>
      </c>
      <c r="BZ1431" s="354">
        <v>51.561576354679801</v>
      </c>
      <c r="CA1431" s="354">
        <v>33.89</v>
      </c>
      <c r="CB1431" s="354">
        <v>0.44325900909544458</v>
      </c>
      <c r="CC1431" s="354">
        <v>0.41605584642233856</v>
      </c>
      <c r="CD1431" s="354">
        <v>0.51</v>
      </c>
      <c r="CE1431" s="354">
        <v>4.92</v>
      </c>
      <c r="CF1431" s="354">
        <v>4.58</v>
      </c>
      <c r="CG1431" s="354">
        <v>3.92</v>
      </c>
      <c r="CH1431" s="353" t="s">
        <v>100</v>
      </c>
      <c r="CI1431" s="355">
        <v>13333</v>
      </c>
    </row>
    <row r="1432" spans="1:87" ht="13.5" thickBot="1">
      <c r="A1432" s="353" t="s">
        <v>3079</v>
      </c>
      <c r="B1432" s="353" t="s">
        <v>3080</v>
      </c>
      <c r="C1432" s="353" t="s">
        <v>108</v>
      </c>
      <c r="D1432" s="353" t="s">
        <v>147</v>
      </c>
      <c r="E1432" s="353" t="s">
        <v>448</v>
      </c>
      <c r="F1432" s="353" t="s">
        <v>105</v>
      </c>
      <c r="G1432" s="353">
        <v>12</v>
      </c>
      <c r="H1432" s="353">
        <v>202112</v>
      </c>
      <c r="I1432" s="353">
        <v>20221027</v>
      </c>
      <c r="J1432" s="353">
        <v>20230228</v>
      </c>
      <c r="K1432" s="354">
        <v>6625.88</v>
      </c>
      <c r="L1432" s="354">
        <v>99.02</v>
      </c>
      <c r="M1432" s="354">
        <v>66.92</v>
      </c>
      <c r="N1432" s="354">
        <v>0.93</v>
      </c>
      <c r="O1432" s="354">
        <v>0.87</v>
      </c>
      <c r="P1432" s="354">
        <v>1.01</v>
      </c>
      <c r="Q1432" s="354">
        <v>1.29</v>
      </c>
      <c r="R1432" s="354">
        <v>7</v>
      </c>
      <c r="S1432" s="354">
        <v>6</v>
      </c>
      <c r="T1432" s="354">
        <v>11.24</v>
      </c>
      <c r="U1432" s="354">
        <v>3.84</v>
      </c>
      <c r="V1432" s="354">
        <v>3.41</v>
      </c>
      <c r="W1432" s="354">
        <v>4.08</v>
      </c>
      <c r="X1432" s="354">
        <v>4.6900000000000004</v>
      </c>
      <c r="Y1432" s="374">
        <f t="shared" si="48"/>
        <v>0.19648093841642233</v>
      </c>
      <c r="Z1432" s="374">
        <f t="shared" si="49"/>
        <v>0.14950980392156876</v>
      </c>
      <c r="AA1432" s="354">
        <v>7.62</v>
      </c>
      <c r="AB1432" s="354">
        <v>13.75</v>
      </c>
      <c r="AC1432" s="354">
        <v>25.79</v>
      </c>
      <c r="AD1432" s="354">
        <v>24.25</v>
      </c>
      <c r="AE1432" s="354">
        <v>21.12</v>
      </c>
      <c r="AF1432" s="354">
        <v>1.76</v>
      </c>
      <c r="AG1432" s="354">
        <v>58.322758125766228</v>
      </c>
      <c r="AH1432" s="354">
        <v>3.9321681667314534</v>
      </c>
      <c r="AI1432" s="354">
        <v>7.702269533235655</v>
      </c>
      <c r="AJ1432" s="354">
        <v>4.1755972849325715</v>
      </c>
      <c r="AK1432" s="354">
        <v>12.553442797967287</v>
      </c>
      <c r="AL1432" s="354">
        <v>18.47</v>
      </c>
      <c r="AM1432" s="354">
        <v>6.68</v>
      </c>
      <c r="AN1432" s="354">
        <v>1.7</v>
      </c>
      <c r="AO1432" s="354">
        <v>1.8084303364081191</v>
      </c>
      <c r="AP1432" s="354">
        <v>15.919204744185416</v>
      </c>
      <c r="AQ1432" s="354">
        <v>13.693709969835432</v>
      </c>
      <c r="AR1432" s="354">
        <v>25.2592953535585</v>
      </c>
      <c r="AS1432" s="354">
        <v>2.77060969410639</v>
      </c>
      <c r="AT1432" s="354">
        <v>14.83</v>
      </c>
      <c r="AU1432" s="354">
        <v>10.83</v>
      </c>
      <c r="AV1432" s="354">
        <v>44.44</v>
      </c>
      <c r="AW1432" s="354">
        <v>3463.95</v>
      </c>
      <c r="AX1432" s="354">
        <v>4028.49</v>
      </c>
      <c r="AY1432" s="374">
        <v>0.44444050617920766</v>
      </c>
      <c r="AZ1432" s="374">
        <v>6.8481522956326986</v>
      </c>
      <c r="BA1432" s="374">
        <v>11.464016104680423</v>
      </c>
      <c r="BB1432" s="374">
        <v>6.822222222222222</v>
      </c>
      <c r="BC1432" s="374">
        <v>11.464016104680423</v>
      </c>
      <c r="BD1432" s="354">
        <v>25.94</v>
      </c>
      <c r="BE1432" s="374">
        <v>0.17096906061454839</v>
      </c>
      <c r="BF1432" s="374">
        <v>0.11150284451872115</v>
      </c>
      <c r="BG1432" s="354">
        <v>20.92</v>
      </c>
      <c r="BH1432" s="354">
        <v>13.74</v>
      </c>
      <c r="BI1432" s="354">
        <v>10.92</v>
      </c>
      <c r="BJ1432" s="354">
        <v>8.66</v>
      </c>
      <c r="BK1432" s="374">
        <v>-0.4578744268926615</v>
      </c>
      <c r="BL1432" s="374">
        <v>-6.0468200778471849E-2</v>
      </c>
      <c r="BM1432" s="354">
        <v>1.86</v>
      </c>
      <c r="BN1432" s="354">
        <v>1.54</v>
      </c>
      <c r="BO1432" s="374">
        <v>0.46793522605862198</v>
      </c>
      <c r="BP1432" s="374">
        <v>4.0667785362824012E-2</v>
      </c>
      <c r="BQ1432" s="374">
        <v>4.3185409917598221E-2</v>
      </c>
      <c r="BR1432" s="354">
        <v>296.55</v>
      </c>
      <c r="BS1432" s="354">
        <v>423.32</v>
      </c>
      <c r="BT1432" s="354">
        <v>372.05</v>
      </c>
      <c r="BU1432" s="354">
        <v>722.89</v>
      </c>
      <c r="BV1432" s="354">
        <v>245.29</v>
      </c>
      <c r="BW1432" s="354">
        <v>684.82</v>
      </c>
      <c r="BX1432" s="354">
        <v>6.74</v>
      </c>
      <c r="BY1432" s="354">
        <v>6.74</v>
      </c>
      <c r="BZ1432" s="354">
        <v>210.64823451032649</v>
      </c>
      <c r="CA1432" s="354">
        <v>7.02</v>
      </c>
      <c r="CB1432" s="354">
        <v>0.58029108040376298</v>
      </c>
      <c r="CC1432" s="354">
        <v>1.325582812256715</v>
      </c>
      <c r="CD1432" s="354">
        <v>0.08</v>
      </c>
      <c r="CE1432" s="354">
        <v>0.54</v>
      </c>
      <c r="CF1432" s="354">
        <v>0.88</v>
      </c>
      <c r="CG1432" s="354">
        <v>0.62</v>
      </c>
      <c r="CH1432" s="353" t="s">
        <v>100</v>
      </c>
      <c r="CI1432" s="355">
        <v>1073.48</v>
      </c>
    </row>
    <row r="1433" spans="1:87" ht="13.5" thickBot="1">
      <c r="A1433" s="353" t="s">
        <v>3081</v>
      </c>
      <c r="B1433" s="353" t="s">
        <v>3082</v>
      </c>
      <c r="C1433" s="353" t="s">
        <v>96</v>
      </c>
      <c r="D1433" s="353" t="s">
        <v>208</v>
      </c>
      <c r="E1433" s="353" t="s">
        <v>209</v>
      </c>
      <c r="F1433" s="353" t="s">
        <v>105</v>
      </c>
      <c r="G1433" s="353">
        <v>12</v>
      </c>
      <c r="H1433" s="353">
        <v>202112</v>
      </c>
      <c r="I1433" s="353">
        <v>20221028</v>
      </c>
      <c r="J1433" s="353">
        <v>20230210</v>
      </c>
      <c r="K1433" s="354">
        <v>19582.18</v>
      </c>
      <c r="L1433" s="354">
        <v>40.770000000000003</v>
      </c>
      <c r="M1433" s="354">
        <v>480</v>
      </c>
      <c r="N1433" s="354">
        <v>0.42</v>
      </c>
      <c r="O1433" s="354">
        <v>0.5</v>
      </c>
      <c r="P1433" s="354">
        <v>0.54</v>
      </c>
      <c r="Q1433" s="354">
        <v>0.61</v>
      </c>
      <c r="R1433" s="354">
        <v>8</v>
      </c>
      <c r="S1433" s="354">
        <v>-8.33</v>
      </c>
      <c r="T1433" s="354">
        <v>-2.74</v>
      </c>
      <c r="U1433" s="354">
        <v>2.1</v>
      </c>
      <c r="V1433" s="354">
        <v>2.13</v>
      </c>
      <c r="W1433" s="354">
        <v>2.0099999999999998</v>
      </c>
      <c r="X1433" s="354">
        <v>2.1800000000000002</v>
      </c>
      <c r="Y1433" s="374">
        <f t="shared" si="48"/>
        <v>-5.633802816901412E-2</v>
      </c>
      <c r="Z1433" s="374">
        <f t="shared" si="49"/>
        <v>8.4577114427860867E-2</v>
      </c>
      <c r="AA1433" s="354">
        <v>1.3</v>
      </c>
      <c r="AB1433" s="354">
        <v>5.34</v>
      </c>
      <c r="AC1433" s="354">
        <v>19.41</v>
      </c>
      <c r="AD1433" s="354">
        <v>20.32</v>
      </c>
      <c r="AE1433" s="354">
        <v>18.670000000000002</v>
      </c>
      <c r="AF1433" s="354">
        <v>3.81</v>
      </c>
      <c r="AG1433" s="354">
        <v>21.814768460575721</v>
      </c>
      <c r="AH1433" s="354">
        <v>2.8181059657905716</v>
      </c>
      <c r="AI1433" s="354">
        <v>6.0951188986232792</v>
      </c>
      <c r="AJ1433" s="354">
        <v>-1.6750104297037964</v>
      </c>
      <c r="AK1433" s="354">
        <v>8.3123234907597539</v>
      </c>
      <c r="AL1433" s="354">
        <v>9.09</v>
      </c>
      <c r="AM1433" s="354">
        <v>1.2</v>
      </c>
      <c r="AN1433" s="354">
        <v>2.39</v>
      </c>
      <c r="AO1433" s="354">
        <v>4.5853580034423409</v>
      </c>
      <c r="AP1433" s="354">
        <v>11.180618792259269</v>
      </c>
      <c r="AQ1433" s="354">
        <v>16.411250513347024</v>
      </c>
      <c r="AR1433" s="354">
        <v>-59.718149439601497</v>
      </c>
      <c r="AS1433" s="354">
        <v>0.82394659991656238</v>
      </c>
      <c r="AT1433" s="354">
        <v>34.020000000000003</v>
      </c>
      <c r="AU1433" s="354">
        <v>4.5599999999999996</v>
      </c>
      <c r="AV1433" s="354">
        <v>9.93</v>
      </c>
      <c r="AW1433" s="354">
        <v>7537.6</v>
      </c>
      <c r="AX1433" s="354">
        <v>7557.88</v>
      </c>
      <c r="AY1433" s="374">
        <v>5.7414661443760492E-2</v>
      </c>
      <c r="AZ1433" s="374">
        <v>1.5698587127158554E-2</v>
      </c>
      <c r="BA1433" s="374">
        <v>-1.555023923444976E-2</v>
      </c>
      <c r="BB1433" s="374">
        <v>3.846153846153764E-3</v>
      </c>
      <c r="BC1433" s="374">
        <v>-1.555023923444976E-2</v>
      </c>
      <c r="BD1433" s="354">
        <v>6.48</v>
      </c>
      <c r="BE1433" s="374">
        <v>4.5442777998308627E-2</v>
      </c>
      <c r="BF1433" s="374">
        <v>2.1579056655006628E-2</v>
      </c>
      <c r="BG1433" s="354">
        <v>2.79</v>
      </c>
      <c r="BH1433" s="354">
        <v>2.75</v>
      </c>
      <c r="BI1433" s="354">
        <v>2.17</v>
      </c>
      <c r="BJ1433" s="354">
        <v>2.17</v>
      </c>
      <c r="BK1433" s="374">
        <v>-1.2748117727583848</v>
      </c>
      <c r="BL1433" s="374">
        <v>-0.35618665136737426</v>
      </c>
      <c r="BM1433" s="354">
        <v>4.1500000000000004</v>
      </c>
      <c r="BN1433" s="354">
        <v>3.68</v>
      </c>
      <c r="BO1433" s="374">
        <v>0.79612194404145087</v>
      </c>
      <c r="BP1433" s="374">
        <v>5.5622781306683002E-2</v>
      </c>
      <c r="BQ1433" s="374">
        <v>-4.1656563782735551E-2</v>
      </c>
      <c r="BR1433" s="354">
        <v>2108.0500000000002</v>
      </c>
      <c r="BS1433" s="354">
        <v>3264.21</v>
      </c>
      <c r="BT1433" s="354">
        <v>2128.67</v>
      </c>
      <c r="BU1433" s="354">
        <v>19181.509999999998</v>
      </c>
      <c r="BV1433" s="354">
        <v>1032.48</v>
      </c>
      <c r="BW1433" s="354">
        <v>8.56</v>
      </c>
      <c r="BX1433" s="354">
        <v>12.47</v>
      </c>
      <c r="BY1433" s="354">
        <v>12.4</v>
      </c>
      <c r="BZ1433" s="354">
        <v>2.4933712121212119</v>
      </c>
      <c r="CA1433" s="354">
        <v>53.37</v>
      </c>
      <c r="CB1433" s="354">
        <v>0.64186068285375442</v>
      </c>
      <c r="CC1433" s="354">
        <v>6.6861739333177894</v>
      </c>
      <c r="CD1433" s="354">
        <v>1.23</v>
      </c>
      <c r="CE1433" s="354">
        <v>0.62</v>
      </c>
      <c r="CF1433" s="354">
        <v>0.47</v>
      </c>
      <c r="CG1433" s="354">
        <v>0.15</v>
      </c>
      <c r="CH1433" s="355">
        <v>1294.99</v>
      </c>
      <c r="CI1433" s="355">
        <v>15393.89</v>
      </c>
    </row>
    <row r="1434" spans="1:87" ht="13.5" thickBot="1">
      <c r="A1434" s="353" t="s">
        <v>3083</v>
      </c>
      <c r="B1434" s="353" t="s">
        <v>3084</v>
      </c>
      <c r="C1434" s="353" t="s">
        <v>96</v>
      </c>
      <c r="D1434" s="353" t="s">
        <v>97</v>
      </c>
      <c r="E1434" s="353" t="s">
        <v>1003</v>
      </c>
      <c r="F1434" s="353" t="s">
        <v>99</v>
      </c>
      <c r="G1434" s="353">
        <v>12</v>
      </c>
      <c r="H1434" s="353">
        <v>202112</v>
      </c>
      <c r="I1434" s="353">
        <v>20221026</v>
      </c>
      <c r="J1434" s="353">
        <v>20230215</v>
      </c>
      <c r="K1434" s="354">
        <v>13442.19</v>
      </c>
      <c r="L1434" s="354">
        <v>322.82</v>
      </c>
      <c r="M1434" s="354">
        <v>41.64</v>
      </c>
      <c r="N1434" s="354">
        <v>0.84</v>
      </c>
      <c r="O1434" s="354">
        <v>1.87</v>
      </c>
      <c r="P1434" s="354">
        <v>1.75</v>
      </c>
      <c r="Q1434" s="354">
        <v>1.83</v>
      </c>
      <c r="R1434" s="354">
        <v>10</v>
      </c>
      <c r="S1434" s="354">
        <v>3</v>
      </c>
      <c r="T1434" s="354">
        <v>5.2</v>
      </c>
      <c r="U1434" s="354">
        <v>5.68</v>
      </c>
      <c r="V1434" s="354">
        <v>7.01</v>
      </c>
      <c r="W1434" s="354">
        <v>7.54</v>
      </c>
      <c r="X1434" s="354">
        <v>7.74</v>
      </c>
      <c r="Y1434" s="374">
        <f t="shared" si="48"/>
        <v>7.5606276747503642E-2</v>
      </c>
      <c r="Z1434" s="374">
        <f t="shared" si="49"/>
        <v>2.6525198938992078E-2</v>
      </c>
      <c r="AA1434" s="354">
        <v>11.56</v>
      </c>
      <c r="AB1434" s="354"/>
      <c r="AC1434" s="354">
        <v>42.53</v>
      </c>
      <c r="AD1434" s="354">
        <v>42.8</v>
      </c>
      <c r="AE1434" s="354">
        <v>41.68</v>
      </c>
      <c r="AF1434" s="354"/>
      <c r="AG1434" s="354">
        <v>44.026947115384615</v>
      </c>
      <c r="AH1434" s="354">
        <v>4.5179086538461535</v>
      </c>
      <c r="AI1434" s="354">
        <v>9.0050000000000008</v>
      </c>
      <c r="AJ1434" s="354">
        <v>7.4936057692307694</v>
      </c>
      <c r="AK1434" s="354">
        <v>35.569128262076624</v>
      </c>
      <c r="AL1434" s="354">
        <v>38.15</v>
      </c>
      <c r="AM1434" s="354">
        <v>5.28</v>
      </c>
      <c r="AN1434" s="354">
        <v>7.34</v>
      </c>
      <c r="AO1434" s="354">
        <v>7.794114836794118</v>
      </c>
      <c r="AP1434" s="354">
        <v>37.834237992504761</v>
      </c>
      <c r="AQ1434" s="354">
        <v>38.106727565882203</v>
      </c>
      <c r="AR1434" s="354">
        <v>45.792518621645378</v>
      </c>
      <c r="AS1434" s="354">
        <v>5.4155528846153844</v>
      </c>
      <c r="AT1434" s="354">
        <v>61.17</v>
      </c>
      <c r="AU1434" s="354">
        <v>17.440000000000001</v>
      </c>
      <c r="AV1434" s="354">
        <v>42.59</v>
      </c>
      <c r="AW1434" s="354">
        <v>1592.29</v>
      </c>
      <c r="AX1434" s="354">
        <v>1850.11</v>
      </c>
      <c r="AY1434" s="374">
        <v>0.42593333888559037</v>
      </c>
      <c r="AZ1434" s="374">
        <v>-0.17124525202751256</v>
      </c>
      <c r="BA1434" s="374">
        <v>4.5158044481454496E-2</v>
      </c>
      <c r="BB1434" s="374">
        <v>-0.18891170431211496</v>
      </c>
      <c r="BC1434" s="374">
        <v>4.5158044481454496E-2</v>
      </c>
      <c r="BD1434" s="354">
        <v>9.93</v>
      </c>
      <c r="BE1434" s="374">
        <v>5.7360297686458499E-2</v>
      </c>
      <c r="BF1434" s="374">
        <v>5.1915123765411977E-2</v>
      </c>
      <c r="BG1434" s="354">
        <v>6.61</v>
      </c>
      <c r="BH1434" s="354">
        <v>9.69</v>
      </c>
      <c r="BI1434" s="354">
        <v>5.0999999999999996</v>
      </c>
      <c r="BJ1434" s="354">
        <v>7.34</v>
      </c>
      <c r="BK1434" s="374">
        <v>-0.16783944816982019</v>
      </c>
      <c r="BL1434" s="374">
        <v>-3.4328844714311219E-2</v>
      </c>
      <c r="BM1434" s="354">
        <v>0</v>
      </c>
      <c r="BN1434" s="354">
        <v>0</v>
      </c>
      <c r="BO1434" s="374">
        <v>0</v>
      </c>
      <c r="BP1434" s="374">
        <v>1.4105240879944282E-2</v>
      </c>
      <c r="BQ1434" s="374">
        <v>2.3395584668219699E-2</v>
      </c>
      <c r="BR1434" s="354">
        <v>182.28</v>
      </c>
      <c r="BS1434" s="354">
        <v>317.89999999999998</v>
      </c>
      <c r="BT1434" s="354">
        <v>346.71</v>
      </c>
      <c r="BU1434" s="354">
        <v>1311.28</v>
      </c>
      <c r="BV1434" s="354">
        <v>161.46</v>
      </c>
      <c r="BW1434" s="354">
        <v>-17.12</v>
      </c>
      <c r="BX1434" s="354">
        <v>10.26</v>
      </c>
      <c r="BY1434" s="354">
        <v>13.17</v>
      </c>
      <c r="BZ1434" s="354">
        <v>8.7713256541186713</v>
      </c>
      <c r="CA1434" s="354">
        <v>29.11</v>
      </c>
      <c r="CB1434" s="354">
        <v>0.45516689256664655</v>
      </c>
      <c r="CC1434" s="354">
        <v>2.519453706010506</v>
      </c>
      <c r="CD1434" s="354">
        <v>0.41</v>
      </c>
      <c r="CE1434" s="354">
        <v>1.06</v>
      </c>
      <c r="CF1434" s="354">
        <v>1.1599999999999999</v>
      </c>
      <c r="CG1434" s="354">
        <v>0.51</v>
      </c>
      <c r="CH1434" s="353" t="s">
        <v>100</v>
      </c>
      <c r="CI1434" s="355">
        <v>2324.0300000000002</v>
      </c>
    </row>
    <row r="1435" spans="1:87" ht="13.5" thickBot="1">
      <c r="A1435" s="353" t="s">
        <v>3085</v>
      </c>
      <c r="B1435" s="353" t="s">
        <v>3086</v>
      </c>
      <c r="C1435" s="353" t="s">
        <v>96</v>
      </c>
      <c r="D1435" s="353" t="s">
        <v>97</v>
      </c>
      <c r="E1435" s="353" t="s">
        <v>173</v>
      </c>
      <c r="F1435" s="353" t="s">
        <v>105</v>
      </c>
      <c r="G1435" s="353">
        <v>12</v>
      </c>
      <c r="H1435" s="353">
        <v>202112</v>
      </c>
      <c r="I1435" s="353">
        <v>20221109</v>
      </c>
      <c r="J1435" s="353">
        <v>20230202</v>
      </c>
      <c r="K1435" s="354">
        <v>8869.02</v>
      </c>
      <c r="L1435" s="354">
        <v>29.49</v>
      </c>
      <c r="M1435" s="354">
        <v>300.75</v>
      </c>
      <c r="N1435" s="354">
        <v>1.94</v>
      </c>
      <c r="O1435" s="354">
        <v>-0.14000000000000001</v>
      </c>
      <c r="P1435" s="354">
        <v>0.01</v>
      </c>
      <c r="Q1435" s="354">
        <v>0.04</v>
      </c>
      <c r="R1435" s="354">
        <v>0</v>
      </c>
      <c r="S1435" s="354">
        <v>10</v>
      </c>
      <c r="T1435" s="354">
        <v>9.64</v>
      </c>
      <c r="U1435" s="354">
        <v>-2.04</v>
      </c>
      <c r="V1435" s="354">
        <v>-0.24</v>
      </c>
      <c r="W1435" s="354">
        <v>-0.33</v>
      </c>
      <c r="X1435" s="354">
        <v>0.25</v>
      </c>
      <c r="Y1435" s="374">
        <f t="shared" si="48"/>
        <v>0.37500000000000022</v>
      </c>
      <c r="Z1435" s="374">
        <f t="shared" si="49"/>
        <v>-1.7575757575757576</v>
      </c>
      <c r="AA1435" s="354"/>
      <c r="AB1435" s="354"/>
      <c r="AC1435" s="354"/>
      <c r="AD1435" s="354"/>
      <c r="AE1435" s="354">
        <v>116.22</v>
      </c>
      <c r="AF1435" s="354"/>
      <c r="AG1435" s="354">
        <v>4.1995104694009937</v>
      </c>
      <c r="AH1435" s="354">
        <v>-2.6529181240010433</v>
      </c>
      <c r="AI1435" s="354">
        <v>-0.16678481385130842</v>
      </c>
      <c r="AJ1435" s="354">
        <v>-0.35511699915067779</v>
      </c>
      <c r="AK1435" s="354">
        <v>-173.81678421780708</v>
      </c>
      <c r="AL1435" s="354"/>
      <c r="AM1435" s="354">
        <v>4.0199999999999996</v>
      </c>
      <c r="AN1435" s="354">
        <v>7.06</v>
      </c>
      <c r="AO1435" s="354">
        <v>7.3583886954043027</v>
      </c>
      <c r="AP1435" s="354">
        <v>-15.396013647578604</v>
      </c>
      <c r="AQ1435" s="354">
        <v>-185.27844142825637</v>
      </c>
      <c r="AR1435" s="354">
        <v>-87.018167077832814</v>
      </c>
      <c r="AS1435" s="354">
        <v>5.6379713905477793</v>
      </c>
      <c r="AT1435" s="354">
        <v>7.33</v>
      </c>
      <c r="AU1435" s="354"/>
      <c r="AV1435" s="354">
        <v>43.77</v>
      </c>
      <c r="AW1435" s="354">
        <v>1110.53</v>
      </c>
      <c r="AX1435" s="354">
        <v>1374.22</v>
      </c>
      <c r="AY1435" s="374">
        <v>0.4376764688748066</v>
      </c>
      <c r="AZ1435" s="374">
        <v>-0.88661674483188579</v>
      </c>
      <c r="BA1435" s="374">
        <v>-0.93464986972912401</v>
      </c>
      <c r="BB1435" s="374">
        <v>-0.88763855421686755</v>
      </c>
      <c r="BC1435" s="374">
        <v>-0.93464986972912401</v>
      </c>
      <c r="BD1435" s="354">
        <v>-26</v>
      </c>
      <c r="BE1435" s="374">
        <v>-0.18303900114156085</v>
      </c>
      <c r="BF1435" s="374">
        <v>-0.19823598564302197</v>
      </c>
      <c r="BG1435" s="354">
        <v>-14.96</v>
      </c>
      <c r="BH1435" s="354"/>
      <c r="BI1435" s="354">
        <v>-12.41</v>
      </c>
      <c r="BJ1435" s="354"/>
      <c r="BK1435" s="374">
        <v>1.1291926462038131</v>
      </c>
      <c r="BL1435" s="374">
        <v>-4.4846223547153709E-2</v>
      </c>
      <c r="BM1435" s="354">
        <v>0</v>
      </c>
      <c r="BN1435" s="354"/>
      <c r="BO1435" s="374">
        <v>0</v>
      </c>
      <c r="BP1435" s="374">
        <v>-9.1511490996931483E-2</v>
      </c>
      <c r="BQ1435" s="374">
        <v>-1.2249637776842973E-2</v>
      </c>
      <c r="BR1435" s="354">
        <v>-530.1</v>
      </c>
      <c r="BS1435" s="354">
        <v>-465.53</v>
      </c>
      <c r="BT1435" s="354">
        <v>-337.02</v>
      </c>
      <c r="BU1435" s="354">
        <v>1703.04</v>
      </c>
      <c r="BV1435" s="354">
        <v>-532.61</v>
      </c>
      <c r="BW1435" s="354">
        <v>-88.66</v>
      </c>
      <c r="BX1435" s="354">
        <v>-63.17</v>
      </c>
      <c r="BY1435" s="354">
        <v>-47.83</v>
      </c>
      <c r="BZ1435" s="354">
        <v>-193.14923076923077</v>
      </c>
      <c r="CA1435" s="354">
        <v>43.65</v>
      </c>
      <c r="CB1435" s="354">
        <v>0.53403617943200998</v>
      </c>
      <c r="CC1435" s="354">
        <v>-0.95242506076604361</v>
      </c>
      <c r="CD1435" s="354">
        <v>0.77</v>
      </c>
      <c r="CE1435" s="354">
        <v>3.41</v>
      </c>
      <c r="CF1435" s="354">
        <v>3.44</v>
      </c>
      <c r="CG1435" s="354">
        <v>2.89</v>
      </c>
      <c r="CH1435" s="353" t="s">
        <v>100</v>
      </c>
      <c r="CI1435" s="355">
        <v>2394.39</v>
      </c>
    </row>
    <row r="1436" spans="1:87" ht="13.5" thickBot="1">
      <c r="A1436" s="353" t="s">
        <v>3087</v>
      </c>
      <c r="B1436" s="353" t="s">
        <v>3088</v>
      </c>
      <c r="C1436" s="353" t="s">
        <v>96</v>
      </c>
      <c r="D1436" s="353" t="s">
        <v>412</v>
      </c>
      <c r="E1436" s="353" t="s">
        <v>974</v>
      </c>
      <c r="F1436" s="353" t="s">
        <v>105</v>
      </c>
      <c r="G1436" s="353">
        <v>3</v>
      </c>
      <c r="H1436" s="353">
        <v>202203</v>
      </c>
      <c r="I1436" s="353">
        <v>20221103</v>
      </c>
      <c r="J1436" s="353">
        <v>20230210</v>
      </c>
      <c r="K1436" s="354">
        <v>3966.11</v>
      </c>
      <c r="L1436" s="354">
        <v>8.77</v>
      </c>
      <c r="M1436" s="354">
        <v>452.24</v>
      </c>
      <c r="N1436" s="354">
        <v>1.51</v>
      </c>
      <c r="O1436" s="354"/>
      <c r="P1436" s="354"/>
      <c r="Q1436" s="354"/>
      <c r="R1436" s="354"/>
      <c r="S1436" s="354"/>
      <c r="T1436" s="354"/>
      <c r="U1436" s="354">
        <v>0.36</v>
      </c>
      <c r="V1436" s="354"/>
      <c r="W1436" s="354"/>
      <c r="X1436" s="354"/>
      <c r="Y1436" s="374" t="e">
        <f t="shared" si="48"/>
        <v>#DIV/0!</v>
      </c>
      <c r="Z1436" s="374" t="e">
        <f t="shared" si="49"/>
        <v>#DIV/0!</v>
      </c>
      <c r="AA1436" s="354">
        <v>32.26</v>
      </c>
      <c r="AB1436" s="354"/>
      <c r="AC1436" s="354">
        <v>24.36</v>
      </c>
      <c r="AD1436" s="354"/>
      <c r="AE1436" s="354"/>
      <c r="AF1436" s="354"/>
      <c r="AG1436" s="354">
        <v>12.663027544340798</v>
      </c>
      <c r="AH1436" s="354">
        <v>0.31839532314085606</v>
      </c>
      <c r="AI1436" s="354">
        <v>0.28838356936269871</v>
      </c>
      <c r="AJ1436" s="354">
        <v>-3.2723486866143396E-2</v>
      </c>
      <c r="AK1436" s="354">
        <v>30.480238591349341</v>
      </c>
      <c r="AL1436" s="354">
        <v>10.51</v>
      </c>
      <c r="AM1436" s="354">
        <v>2.1800000000000002</v>
      </c>
      <c r="AN1436" s="354">
        <v>0.69</v>
      </c>
      <c r="AO1436" s="354">
        <v>0.80833600088439395</v>
      </c>
      <c r="AP1436" s="354">
        <v>16.209241477866854</v>
      </c>
      <c r="AQ1436" s="354">
        <v>35.494328150878879</v>
      </c>
      <c r="AR1436" s="354">
        <v>-312.80227214636443</v>
      </c>
      <c r="AS1436" s="354">
        <v>1.8789580957998953</v>
      </c>
      <c r="AT1436" s="354">
        <v>4.0199999999999996</v>
      </c>
      <c r="AU1436" s="354">
        <v>2.13</v>
      </c>
      <c r="AV1436" s="354">
        <v>27.01</v>
      </c>
      <c r="AW1436" s="354">
        <v>5683.47</v>
      </c>
      <c r="AX1436" s="354"/>
      <c r="AY1436" s="374">
        <v>0.27014278380938739</v>
      </c>
      <c r="AZ1436" s="374">
        <v>1.655635614747158</v>
      </c>
      <c r="BA1436" s="374">
        <v>1.7927288495332865</v>
      </c>
      <c r="BB1436" s="374">
        <v>1.6363636363636365</v>
      </c>
      <c r="BC1436" s="374">
        <v>1.7927288495332865</v>
      </c>
      <c r="BD1436" s="354">
        <v>9.1300000000000008</v>
      </c>
      <c r="BE1436" s="374">
        <v>5.8865441622758023E-2</v>
      </c>
      <c r="BF1436" s="374">
        <v>3.0384516822873561E-2</v>
      </c>
      <c r="BG1436" s="354">
        <v>6.73</v>
      </c>
      <c r="BH1436" s="354">
        <v>4.76</v>
      </c>
      <c r="BI1436" s="354">
        <v>3.58</v>
      </c>
      <c r="BJ1436" s="354">
        <v>2.78</v>
      </c>
      <c r="BK1436" s="374">
        <v>-1.1134720918340089</v>
      </c>
      <c r="BL1436" s="374">
        <v>-2.5357842356770938E-2</v>
      </c>
      <c r="BM1436" s="354">
        <v>0</v>
      </c>
      <c r="BN1436" s="354">
        <v>0</v>
      </c>
      <c r="BO1436" s="374">
        <v>0</v>
      </c>
      <c r="BP1436" s="374">
        <v>3.622244859395405E-2</v>
      </c>
      <c r="BQ1436" s="374">
        <v>-3.722808517194926E-3</v>
      </c>
      <c r="BR1436" s="354" t="s">
        <v>100</v>
      </c>
      <c r="BS1436" s="354">
        <v>140.49</v>
      </c>
      <c r="BT1436" s="354">
        <v>397.55</v>
      </c>
      <c r="BU1436" s="354">
        <v>1009.95</v>
      </c>
      <c r="BV1436" s="354" t="s">
        <v>100</v>
      </c>
      <c r="BW1436" s="354">
        <v>-100</v>
      </c>
      <c r="BX1436" s="354">
        <v>2.5099999999999998</v>
      </c>
      <c r="BY1436" s="354">
        <v>2.98</v>
      </c>
      <c r="BZ1436" s="354">
        <v>-8.3258827062508036</v>
      </c>
      <c r="CA1436" s="354">
        <v>27.05</v>
      </c>
      <c r="CB1436" s="354">
        <v>0.61922306816816775</v>
      </c>
      <c r="CC1436" s="354">
        <v>2.2897908678982222</v>
      </c>
      <c r="CD1436" s="354">
        <v>0.37</v>
      </c>
      <c r="CE1436" s="354">
        <v>2.09</v>
      </c>
      <c r="CF1436" s="354"/>
      <c r="CG1436" s="354"/>
      <c r="CH1436" s="353" t="s">
        <v>100</v>
      </c>
      <c r="CI1436" s="355">
        <v>1770.2</v>
      </c>
    </row>
    <row r="1437" spans="1:87" ht="13.5" thickBot="1">
      <c r="A1437" s="353" t="s">
        <v>3087</v>
      </c>
      <c r="B1437" s="353" t="s">
        <v>3089</v>
      </c>
      <c r="C1437" s="353" t="s">
        <v>96</v>
      </c>
      <c r="D1437" s="353" t="s">
        <v>412</v>
      </c>
      <c r="E1437" s="353" t="s">
        <v>974</v>
      </c>
      <c r="F1437" s="353" t="s">
        <v>105</v>
      </c>
      <c r="G1437" s="353">
        <v>3</v>
      </c>
      <c r="H1437" s="353">
        <v>202203</v>
      </c>
      <c r="I1437" s="353">
        <v>20221103</v>
      </c>
      <c r="J1437" s="353">
        <v>20230210</v>
      </c>
      <c r="K1437" s="354">
        <v>4540.46</v>
      </c>
      <c r="L1437" s="354">
        <v>10.039999999999999</v>
      </c>
      <c r="M1437" s="354">
        <v>452.24</v>
      </c>
      <c r="N1437" s="354">
        <v>1.49</v>
      </c>
      <c r="O1437" s="354">
        <v>0.16</v>
      </c>
      <c r="P1437" s="354">
        <v>0.09</v>
      </c>
      <c r="Q1437" s="354">
        <v>0.13</v>
      </c>
      <c r="R1437" s="354">
        <v>25</v>
      </c>
      <c r="S1437" s="354">
        <v>0</v>
      </c>
      <c r="T1437" s="354">
        <v>8.33</v>
      </c>
      <c r="U1437" s="354">
        <v>0.36</v>
      </c>
      <c r="V1437" s="354">
        <v>0.77</v>
      </c>
      <c r="W1437" s="354">
        <v>0.46</v>
      </c>
      <c r="X1437" s="354">
        <v>0.62</v>
      </c>
      <c r="Y1437" s="374">
        <f t="shared" si="48"/>
        <v>-0.40259740259740262</v>
      </c>
      <c r="Z1437" s="374">
        <f t="shared" si="49"/>
        <v>0.34782608695652173</v>
      </c>
      <c r="AA1437" s="354">
        <v>32.26</v>
      </c>
      <c r="AB1437" s="354">
        <v>4.41</v>
      </c>
      <c r="AC1437" s="354">
        <v>27.89</v>
      </c>
      <c r="AD1437" s="354">
        <v>22.05</v>
      </c>
      <c r="AE1437" s="354">
        <v>16.23</v>
      </c>
      <c r="AF1437" s="354">
        <v>5</v>
      </c>
      <c r="AG1437" s="354">
        <v>12.081809743415278</v>
      </c>
      <c r="AH1437" s="354">
        <v>0.30378135907160769</v>
      </c>
      <c r="AI1437" s="354">
        <v>0.27514710885425198</v>
      </c>
      <c r="AJ1437" s="354">
        <v>-3.1221518003771698E-2</v>
      </c>
      <c r="AK1437" s="354">
        <v>36.889357268793077</v>
      </c>
      <c r="AL1437" s="354">
        <v>12.05</v>
      </c>
      <c r="AM1437" s="354">
        <v>2.5</v>
      </c>
      <c r="AN1437" s="354">
        <v>0.79</v>
      </c>
      <c r="AO1437" s="354">
        <v>0.95429513381673725</v>
      </c>
      <c r="AP1437" s="354">
        <v>16.844922573736742</v>
      </c>
      <c r="AQ1437" s="354">
        <v>41.903446828322608</v>
      </c>
      <c r="AR1437" s="354">
        <v>-369.2841662742988</v>
      </c>
      <c r="AS1437" s="354">
        <v>1.7927161691636322</v>
      </c>
      <c r="AT1437" s="354">
        <v>4.0199999999999996</v>
      </c>
      <c r="AU1437" s="354">
        <v>2.13</v>
      </c>
      <c r="AV1437" s="354">
        <v>27.01</v>
      </c>
      <c r="AW1437" s="354">
        <v>5683.47</v>
      </c>
      <c r="AX1437" s="354">
        <v>5855.36</v>
      </c>
      <c r="AY1437" s="374">
        <v>0.27014278380938739</v>
      </c>
      <c r="AZ1437" s="374">
        <v>1.655635614747158</v>
      </c>
      <c r="BA1437" s="374">
        <v>1.7927288495332865</v>
      </c>
      <c r="BB1437" s="374">
        <v>1.6528925619834711</v>
      </c>
      <c r="BC1437" s="374">
        <v>1.7927288495332865</v>
      </c>
      <c r="BD1437" s="354">
        <v>9.1300000000000008</v>
      </c>
      <c r="BE1437" s="374">
        <v>5.8865441622758023E-2</v>
      </c>
      <c r="BF1437" s="374">
        <v>3.0384516822873561E-2</v>
      </c>
      <c r="BG1437" s="354">
        <v>6.73</v>
      </c>
      <c r="BH1437" s="354">
        <v>4.76</v>
      </c>
      <c r="BI1437" s="354">
        <v>3.58</v>
      </c>
      <c r="BJ1437" s="354">
        <v>2.78</v>
      </c>
      <c r="BK1437" s="374">
        <v>-1.1134720918340089</v>
      </c>
      <c r="BL1437" s="374">
        <v>-2.5357842356770938E-2</v>
      </c>
      <c r="BM1437" s="354">
        <v>0</v>
      </c>
      <c r="BN1437" s="354">
        <v>0</v>
      </c>
      <c r="BO1437" s="374">
        <v>0</v>
      </c>
      <c r="BP1437" s="374">
        <v>2.9929197938089427E-2</v>
      </c>
      <c r="BQ1437" s="374">
        <v>-3.0760116259873596E-3</v>
      </c>
      <c r="BR1437" s="354" t="s">
        <v>100</v>
      </c>
      <c r="BS1437" s="354">
        <v>140.49</v>
      </c>
      <c r="BT1437" s="354">
        <v>396.89</v>
      </c>
      <c r="BU1437" s="354">
        <v>1009.95</v>
      </c>
      <c r="BV1437" s="354" t="s">
        <v>100</v>
      </c>
      <c r="BW1437" s="354">
        <v>-100</v>
      </c>
      <c r="BX1437" s="354">
        <v>2.5099999999999998</v>
      </c>
      <c r="BY1437" s="354">
        <v>2.98</v>
      </c>
      <c r="BZ1437" s="354">
        <v>12.350006363752067</v>
      </c>
      <c r="CA1437" s="354">
        <v>27.05</v>
      </c>
      <c r="CB1437" s="354">
        <v>0.61922306816816775</v>
      </c>
      <c r="CC1437" s="354">
        <v>2.0156325267010922</v>
      </c>
      <c r="CD1437" s="354">
        <v>0.37</v>
      </c>
      <c r="CE1437" s="354">
        <v>2.09</v>
      </c>
      <c r="CF1437" s="354"/>
      <c r="CG1437" s="354"/>
      <c r="CH1437" s="353" t="s">
        <v>100</v>
      </c>
      <c r="CI1437" s="355">
        <v>1770.2</v>
      </c>
    </row>
    <row r="1438" spans="1:87" ht="13.5" thickBot="1">
      <c r="A1438" s="353" t="s">
        <v>3090</v>
      </c>
      <c r="B1438" s="353" t="s">
        <v>3091</v>
      </c>
      <c r="C1438" s="353" t="s">
        <v>108</v>
      </c>
      <c r="D1438" s="353" t="s">
        <v>109</v>
      </c>
      <c r="E1438" s="353" t="s">
        <v>110</v>
      </c>
      <c r="F1438" s="353" t="s">
        <v>99</v>
      </c>
      <c r="G1438" s="353">
        <v>12</v>
      </c>
      <c r="H1438" s="353">
        <v>202112</v>
      </c>
      <c r="I1438" s="353">
        <v>20221018</v>
      </c>
      <c r="J1438" s="353">
        <v>20230118</v>
      </c>
      <c r="K1438" s="354">
        <v>12596.01</v>
      </c>
      <c r="L1438" s="354">
        <v>38.549999999999997</v>
      </c>
      <c r="M1438" s="354">
        <v>326.74</v>
      </c>
      <c r="N1438" s="354">
        <v>1.33</v>
      </c>
      <c r="O1438" s="354">
        <v>2.21</v>
      </c>
      <c r="P1438" s="354">
        <v>2.13</v>
      </c>
      <c r="Q1438" s="354">
        <v>-0.4</v>
      </c>
      <c r="R1438" s="354">
        <v>27</v>
      </c>
      <c r="S1438" s="354">
        <v>-23</v>
      </c>
      <c r="T1438" s="354">
        <v>7.77</v>
      </c>
      <c r="U1438" s="354">
        <v>-1.6</v>
      </c>
      <c r="V1438" s="354">
        <v>-14.55</v>
      </c>
      <c r="W1438" s="354">
        <v>2.1800000000000002</v>
      </c>
      <c r="X1438" s="354">
        <v>6.48</v>
      </c>
      <c r="Y1438" s="374">
        <f t="shared" si="48"/>
        <v>-1.149828178694158</v>
      </c>
      <c r="Z1438" s="374">
        <f t="shared" si="49"/>
        <v>1.9724770642201834</v>
      </c>
      <c r="AA1438" s="354">
        <v>23.07</v>
      </c>
      <c r="AB1438" s="354"/>
      <c r="AC1438" s="354"/>
      <c r="AD1438" s="354">
        <v>17.71</v>
      </c>
      <c r="AE1438" s="354">
        <v>5.95</v>
      </c>
      <c r="AF1438" s="354"/>
      <c r="AG1438" s="354">
        <v>124.68482252141985</v>
      </c>
      <c r="AH1438" s="354">
        <v>-2.3011015911872703</v>
      </c>
      <c r="AI1438" s="354">
        <v>14.195226438188495</v>
      </c>
      <c r="AJ1438" s="354">
        <v>5.5783353733170138</v>
      </c>
      <c r="AK1438" s="354">
        <v>2.707248113817633</v>
      </c>
      <c r="AL1438" s="354"/>
      <c r="AM1438" s="354">
        <v>2.57</v>
      </c>
      <c r="AN1438" s="354">
        <v>0.31</v>
      </c>
      <c r="AO1438" s="354">
        <v>0.93942925859572479</v>
      </c>
      <c r="AP1438" s="354">
        <v>59.072413580246909</v>
      </c>
      <c r="AQ1438" s="354">
        <v>8.2515464539771504</v>
      </c>
      <c r="AR1438" s="354">
        <v>20.997764125068567</v>
      </c>
      <c r="AS1438" s="354">
        <v>57.206242350061203</v>
      </c>
      <c r="AT1438" s="354">
        <v>14.99</v>
      </c>
      <c r="AU1438" s="354">
        <v>-12.73</v>
      </c>
      <c r="AV1438" s="354">
        <v>60.43</v>
      </c>
      <c r="AW1438" s="354">
        <v>24634</v>
      </c>
      <c r="AX1438" s="354">
        <v>44825.97</v>
      </c>
      <c r="AY1438" s="374">
        <v>0.60429827417779225</v>
      </c>
      <c r="AZ1438" s="374">
        <v>0.72216720894044417</v>
      </c>
      <c r="BA1438" s="374">
        <v>0.83928290611731404</v>
      </c>
      <c r="BB1438" s="374">
        <v>0.7324337921121199</v>
      </c>
      <c r="BC1438" s="374">
        <v>0.83928290611731404</v>
      </c>
      <c r="BD1438" s="354">
        <v>-11.42</v>
      </c>
      <c r="BE1438" s="374">
        <v>1.1771216926711936E-2</v>
      </c>
      <c r="BF1438" s="374">
        <v>-1.1360203033415915E-2</v>
      </c>
      <c r="BG1438" s="354">
        <v>-1.47</v>
      </c>
      <c r="BH1438" s="354">
        <v>-2.64</v>
      </c>
      <c r="BI1438" s="354">
        <v>-0.72</v>
      </c>
      <c r="BJ1438" s="354">
        <v>-1.25</v>
      </c>
      <c r="BK1438" s="374">
        <v>-0.60702737658978223</v>
      </c>
      <c r="BL1438" s="374">
        <v>-6.9109382285812454E-2</v>
      </c>
      <c r="BM1438" s="354">
        <v>0</v>
      </c>
      <c r="BN1438" s="354">
        <v>0</v>
      </c>
      <c r="BO1438" s="374">
        <v>0</v>
      </c>
      <c r="BP1438" s="374">
        <v>-5.9877741118586271E-2</v>
      </c>
      <c r="BQ1438" s="374">
        <v>0.14515574741912604</v>
      </c>
      <c r="BR1438" s="354">
        <v>-980</v>
      </c>
      <c r="BS1438" s="354">
        <v>1505</v>
      </c>
      <c r="BT1438" s="354">
        <v>-2003</v>
      </c>
      <c r="BU1438" s="354">
        <v>30580</v>
      </c>
      <c r="BV1438" s="354">
        <v>-1964</v>
      </c>
      <c r="BW1438" s="354">
        <v>72.22</v>
      </c>
      <c r="BX1438" s="354">
        <v>-1.85</v>
      </c>
      <c r="BY1438" s="354">
        <v>-1.23</v>
      </c>
      <c r="BZ1438" s="354">
        <v>0.33884803921568629</v>
      </c>
      <c r="CA1438" s="354">
        <v>85.38</v>
      </c>
      <c r="CB1438" s="354">
        <v>0.92898155666395998</v>
      </c>
      <c r="CC1438" s="354">
        <v>39.691358024691361</v>
      </c>
      <c r="CD1438" s="354">
        <v>5.84</v>
      </c>
      <c r="CE1438" s="354">
        <v>1.03</v>
      </c>
      <c r="CF1438" s="354">
        <v>1.1399999999999999</v>
      </c>
      <c r="CG1438" s="354">
        <v>1.05</v>
      </c>
      <c r="CH1438" s="353" t="s">
        <v>100</v>
      </c>
      <c r="CI1438" s="355">
        <v>5029</v>
      </c>
    </row>
    <row r="1439" spans="1:87" ht="13.5" thickBot="1">
      <c r="A1439" s="353" t="s">
        <v>3092</v>
      </c>
      <c r="B1439" s="353" t="s">
        <v>3093</v>
      </c>
      <c r="C1439" s="353" t="s">
        <v>96</v>
      </c>
      <c r="D1439" s="353" t="s">
        <v>97</v>
      </c>
      <c r="E1439" s="353" t="s">
        <v>277</v>
      </c>
      <c r="F1439" s="353" t="s">
        <v>105</v>
      </c>
      <c r="G1439" s="353">
        <v>12</v>
      </c>
      <c r="H1439" s="353">
        <v>202112</v>
      </c>
      <c r="I1439" s="353">
        <v>20221101</v>
      </c>
      <c r="J1439" s="353">
        <v>20230208</v>
      </c>
      <c r="K1439" s="354">
        <v>52333.25</v>
      </c>
      <c r="L1439" s="354">
        <v>26.24</v>
      </c>
      <c r="M1439" s="354">
        <v>1994.41</v>
      </c>
      <c r="N1439" s="354">
        <v>1.1399999999999999</v>
      </c>
      <c r="O1439" s="354">
        <v>-0.17</v>
      </c>
      <c r="P1439" s="354">
        <v>-0.19</v>
      </c>
      <c r="Q1439" s="354">
        <v>-0.16</v>
      </c>
      <c r="R1439" s="354">
        <v>-259</v>
      </c>
      <c r="S1439" s="354">
        <v>-432</v>
      </c>
      <c r="T1439" s="354">
        <v>-370.85</v>
      </c>
      <c r="U1439" s="354">
        <v>-4.54</v>
      </c>
      <c r="V1439" s="354">
        <v>-1.05</v>
      </c>
      <c r="W1439" s="354">
        <v>-5.12</v>
      </c>
      <c r="X1439" s="354">
        <v>-0.25</v>
      </c>
      <c r="Y1439" s="374">
        <f t="shared" si="48"/>
        <v>3.8761904761904757</v>
      </c>
      <c r="Z1439" s="374">
        <f t="shared" si="49"/>
        <v>-0.951171875</v>
      </c>
      <c r="AA1439" s="354"/>
      <c r="AB1439" s="354">
        <v>44.53</v>
      </c>
      <c r="AC1439" s="354"/>
      <c r="AD1439" s="354"/>
      <c r="AE1439" s="354"/>
      <c r="AF1439" s="354"/>
      <c r="AG1439" s="354">
        <v>14.675902933311241</v>
      </c>
      <c r="AH1439" s="354">
        <v>-4.468753836585579</v>
      </c>
      <c r="AI1439" s="354">
        <v>0.39357368442059537</v>
      </c>
      <c r="AJ1439" s="354">
        <v>0.25564606459155487</v>
      </c>
      <c r="AK1439" s="354">
        <v>65.985102734274705</v>
      </c>
      <c r="AL1439" s="354">
        <v>97.53</v>
      </c>
      <c r="AM1439" s="354">
        <v>7.45</v>
      </c>
      <c r="AN1439" s="354">
        <v>1.8</v>
      </c>
      <c r="AO1439" s="354">
        <v>1.9836269288763424</v>
      </c>
      <c r="AP1439" s="354">
        <v>-7.6571953528239201</v>
      </c>
      <c r="AQ1439" s="354">
        <v>73.967130975609763</v>
      </c>
      <c r="AR1439" s="354">
        <v>113.87429847826088</v>
      </c>
      <c r="AS1439" s="354">
        <v>2.4579409174662343</v>
      </c>
      <c r="AT1439" s="354">
        <v>3.52</v>
      </c>
      <c r="AU1439" s="354">
        <v>23.42</v>
      </c>
      <c r="AV1439" s="354">
        <v>56.7</v>
      </c>
      <c r="AW1439" s="354">
        <v>17455</v>
      </c>
      <c r="AX1439" s="354">
        <v>31734.41</v>
      </c>
      <c r="AY1439" s="374">
        <v>0.56701678786246523</v>
      </c>
      <c r="AZ1439" s="374">
        <v>0.92671394799054363</v>
      </c>
      <c r="BA1439" s="374">
        <v>0.21159777914867367</v>
      </c>
      <c r="BB1439" s="374">
        <v>0.932642487046632</v>
      </c>
      <c r="BC1439" s="374">
        <v>0.21159777914867367</v>
      </c>
      <c r="BD1439" s="354">
        <v>-90.49</v>
      </c>
      <c r="BE1439" s="374">
        <v>-0.10139416983523449</v>
      </c>
      <c r="BF1439" s="374">
        <v>-0.30374313186813184</v>
      </c>
      <c r="BG1439" s="354">
        <v>-45.82</v>
      </c>
      <c r="BH1439" s="354">
        <v>-89.62</v>
      </c>
      <c r="BI1439" s="354">
        <v>-26.46</v>
      </c>
      <c r="BJ1439" s="354">
        <v>-17.3</v>
      </c>
      <c r="BK1439" s="374">
        <v>-0.35044929396662389</v>
      </c>
      <c r="BL1439" s="374">
        <v>-9.3982374001652432E-3</v>
      </c>
      <c r="BM1439" s="354">
        <v>0</v>
      </c>
      <c r="BN1439" s="354">
        <v>0</v>
      </c>
      <c r="BO1439" s="374">
        <v>0</v>
      </c>
      <c r="BP1439" s="374">
        <v>-0.17207369413113513</v>
      </c>
      <c r="BQ1439" s="374">
        <v>9.8438992911649963E-3</v>
      </c>
      <c r="BR1439" s="354">
        <v>-542</v>
      </c>
      <c r="BS1439" s="354">
        <v>476</v>
      </c>
      <c r="BT1439" s="354">
        <v>522</v>
      </c>
      <c r="BU1439" s="354">
        <v>9276</v>
      </c>
      <c r="BV1439" s="354">
        <v>-496</v>
      </c>
      <c r="BW1439" s="354">
        <v>92.67</v>
      </c>
      <c r="BX1439" s="354">
        <v>-30.45</v>
      </c>
      <c r="BY1439" s="354">
        <v>-30.45</v>
      </c>
      <c r="BZ1439" s="354">
        <v>-4.117647058823529</v>
      </c>
      <c r="CA1439" s="354">
        <v>58.18</v>
      </c>
      <c r="CB1439" s="354">
        <v>0.76214965286706093</v>
      </c>
      <c r="CC1439" s="354">
        <v>-0.82631229235880399</v>
      </c>
      <c r="CD1439" s="354">
        <v>1.33</v>
      </c>
      <c r="CE1439" s="354">
        <v>1.04</v>
      </c>
      <c r="CF1439" s="354">
        <v>0.98</v>
      </c>
      <c r="CG1439" s="354">
        <v>0.71</v>
      </c>
      <c r="CH1439" s="353" t="s">
        <v>100</v>
      </c>
      <c r="CI1439" s="355">
        <v>15145</v>
      </c>
    </row>
    <row r="1440" spans="1:87" ht="13.5" thickBot="1">
      <c r="A1440" s="353" t="s">
        <v>3094</v>
      </c>
      <c r="B1440" s="353" t="s">
        <v>3094</v>
      </c>
      <c r="C1440" s="353" t="s">
        <v>96</v>
      </c>
      <c r="D1440" s="353" t="s">
        <v>123</v>
      </c>
      <c r="E1440" s="353" t="s">
        <v>533</v>
      </c>
      <c r="F1440" s="353" t="s">
        <v>105</v>
      </c>
      <c r="G1440" s="353">
        <v>12</v>
      </c>
      <c r="H1440" s="353">
        <v>202112</v>
      </c>
      <c r="I1440" s="353">
        <v>20221025</v>
      </c>
      <c r="J1440" s="353">
        <v>20230207</v>
      </c>
      <c r="K1440" s="354">
        <v>62361.599999999999</v>
      </c>
      <c r="L1440" s="354">
        <v>17.920000000000002</v>
      </c>
      <c r="M1440" s="354">
        <v>3480</v>
      </c>
      <c r="N1440" s="354">
        <v>1.1499999999999999</v>
      </c>
      <c r="O1440" s="354">
        <v>0.45</v>
      </c>
      <c r="P1440" s="354">
        <v>0.32</v>
      </c>
      <c r="Q1440" s="354"/>
      <c r="R1440" s="354">
        <v>16</v>
      </c>
      <c r="S1440" s="354">
        <v>-2</v>
      </c>
      <c r="T1440" s="354">
        <v>22.4</v>
      </c>
      <c r="U1440" s="354">
        <v>2.12</v>
      </c>
      <c r="V1440" s="354">
        <v>1.98</v>
      </c>
      <c r="W1440" s="354">
        <v>2.14</v>
      </c>
      <c r="X1440" s="354">
        <v>2.0499999999999998</v>
      </c>
      <c r="Y1440" s="374">
        <f t="shared" si="48"/>
        <v>8.0808080808080884E-2</v>
      </c>
      <c r="Z1440" s="374">
        <f t="shared" si="49"/>
        <v>-4.2056074766355311E-2</v>
      </c>
      <c r="AA1440" s="354">
        <v>17.23</v>
      </c>
      <c r="AB1440" s="354">
        <v>5.52</v>
      </c>
      <c r="AC1440" s="354">
        <v>8.4499999999999993</v>
      </c>
      <c r="AD1440" s="354">
        <v>8.3699999999999992</v>
      </c>
      <c r="AE1440" s="354">
        <v>8.73</v>
      </c>
      <c r="AF1440" s="354">
        <v>1.52</v>
      </c>
      <c r="AG1440" s="354">
        <v>10.863441697952569</v>
      </c>
      <c r="AH1440" s="354">
        <v>2.2768157492847658</v>
      </c>
      <c r="AI1440" s="354">
        <v>7.8120423517780226</v>
      </c>
      <c r="AJ1440" s="354">
        <v>7.2935810999272404</v>
      </c>
      <c r="AK1440" s="354">
        <v>2.2721330992221382</v>
      </c>
      <c r="AL1440" s="354">
        <v>6.51</v>
      </c>
      <c r="AM1440" s="354">
        <v>1.1100000000000001</v>
      </c>
      <c r="AN1440" s="354">
        <v>1.48</v>
      </c>
      <c r="AO1440" s="354">
        <v>2.0697717076609443</v>
      </c>
      <c r="AP1440" s="354">
        <v>4.5708657388316691</v>
      </c>
      <c r="AQ1440" s="354">
        <v>2.8782286707814428</v>
      </c>
      <c r="AR1440" s="354">
        <v>3.0828263875026636</v>
      </c>
      <c r="AS1440" s="354">
        <v>53.238013366006292</v>
      </c>
      <c r="AT1440" s="354">
        <v>16.12</v>
      </c>
      <c r="AU1440" s="354">
        <v>1.49</v>
      </c>
      <c r="AV1440" s="354">
        <v>7.27</v>
      </c>
      <c r="AW1440" s="354">
        <v>38653</v>
      </c>
      <c r="AX1440" s="354">
        <v>35483.129999999997</v>
      </c>
      <c r="AY1440" s="374">
        <v>8.5787729567344914E-2</v>
      </c>
      <c r="AZ1440" s="374">
        <v>0.13725789232880892</v>
      </c>
      <c r="BA1440" s="374">
        <v>0</v>
      </c>
      <c r="BB1440" s="374">
        <v>0.15675675675675677</v>
      </c>
      <c r="BC1440" s="374">
        <v>0</v>
      </c>
      <c r="BD1440" s="354">
        <v>12.55</v>
      </c>
      <c r="BE1440" s="374">
        <v>0</v>
      </c>
      <c r="BF1440" s="374">
        <v>6.5886937116427843E-3</v>
      </c>
      <c r="BG1440" s="354">
        <v>2.86</v>
      </c>
      <c r="BH1440" s="354">
        <v>2.39</v>
      </c>
      <c r="BI1440" s="354">
        <v>0.65</v>
      </c>
      <c r="BJ1440" s="354">
        <v>0.56000000000000005</v>
      </c>
      <c r="BK1440" s="374">
        <v>-6.6366927943341425E-2</v>
      </c>
      <c r="BL1440" s="374">
        <v>-4.7725321888412019E-2</v>
      </c>
      <c r="BM1440" s="354">
        <v>0.91</v>
      </c>
      <c r="BN1440" s="354">
        <v>1.88</v>
      </c>
      <c r="BO1440" s="374">
        <v>7.1152002550443683E-2</v>
      </c>
      <c r="BP1440" s="374">
        <v>0.12827130981886004</v>
      </c>
      <c r="BQ1440" s="374">
        <v>0.41090597746068952</v>
      </c>
      <c r="BR1440" s="354">
        <v>10790</v>
      </c>
      <c r="BS1440" s="354">
        <v>12908</v>
      </c>
      <c r="BT1440" s="354">
        <v>9575</v>
      </c>
      <c r="BU1440" s="354">
        <v>212954</v>
      </c>
      <c r="BV1440" s="354">
        <v>7457</v>
      </c>
      <c r="BW1440" s="354">
        <v>13.73</v>
      </c>
      <c r="BX1440" s="354">
        <v>17.38</v>
      </c>
      <c r="BY1440" s="354">
        <v>17.38</v>
      </c>
      <c r="BZ1440" s="354">
        <v>0</v>
      </c>
      <c r="CA1440" s="354">
        <v>76.180000000000007</v>
      </c>
      <c r="CB1440" s="354">
        <v>0.94955174395751563</v>
      </c>
      <c r="CC1440" s="354">
        <v>0.96253001390117521</v>
      </c>
      <c r="CD1440" s="354">
        <v>3.2</v>
      </c>
      <c r="CE1440" s="354">
        <v>1.1499999999999999</v>
      </c>
      <c r="CF1440" s="354">
        <v>1.04</v>
      </c>
      <c r="CG1440" s="354">
        <v>0.32</v>
      </c>
      <c r="CH1440" s="353" t="s">
        <v>100</v>
      </c>
      <c r="CI1440" s="355">
        <v>61002</v>
      </c>
    </row>
    <row r="1441" spans="1:87" ht="13.5" thickBot="1">
      <c r="A1441" s="353" t="s">
        <v>3095</v>
      </c>
      <c r="B1441" s="353" t="s">
        <v>3096</v>
      </c>
      <c r="C1441" s="353" t="s">
        <v>108</v>
      </c>
      <c r="D1441" s="353" t="s">
        <v>123</v>
      </c>
      <c r="E1441" s="353" t="s">
        <v>136</v>
      </c>
      <c r="F1441" s="353" t="s">
        <v>105</v>
      </c>
      <c r="G1441" s="353">
        <v>12</v>
      </c>
      <c r="H1441" s="353">
        <v>202112</v>
      </c>
      <c r="I1441" s="353">
        <v>20221027</v>
      </c>
      <c r="J1441" s="353">
        <v>20230126</v>
      </c>
      <c r="K1441" s="354">
        <v>5266.51</v>
      </c>
      <c r="L1441" s="354">
        <v>39.11</v>
      </c>
      <c r="M1441" s="354">
        <v>134.66</v>
      </c>
      <c r="N1441" s="354">
        <v>1.08</v>
      </c>
      <c r="O1441" s="354">
        <v>0.67</v>
      </c>
      <c r="P1441" s="354">
        <v>0.79</v>
      </c>
      <c r="Q1441" s="354">
        <v>0.73</v>
      </c>
      <c r="R1441" s="354">
        <v>13</v>
      </c>
      <c r="S1441" s="354"/>
      <c r="T1441" s="354"/>
      <c r="U1441" s="354">
        <v>2.63</v>
      </c>
      <c r="V1441" s="354">
        <v>2.87</v>
      </c>
      <c r="W1441" s="354">
        <v>2.89</v>
      </c>
      <c r="X1441" s="354">
        <v>2.93</v>
      </c>
      <c r="Y1441" s="374">
        <f t="shared" si="48"/>
        <v>6.9686411149825211E-3</v>
      </c>
      <c r="Z1441" s="374">
        <f t="shared" si="49"/>
        <v>1.384083044982698E-2</v>
      </c>
      <c r="AA1441" s="354">
        <v>5.59</v>
      </c>
      <c r="AB1441" s="354"/>
      <c r="AC1441" s="354">
        <v>14.87</v>
      </c>
      <c r="AD1441" s="354">
        <v>13.53</v>
      </c>
      <c r="AE1441" s="354">
        <v>13.33</v>
      </c>
      <c r="AF1441" s="354"/>
      <c r="AG1441" s="354">
        <v>7.4676346158696045</v>
      </c>
      <c r="AH1441" s="354">
        <v>2.636071501798062</v>
      </c>
      <c r="AI1441" s="354">
        <v>6.5683278759795405</v>
      </c>
      <c r="AJ1441" s="354">
        <v>6.5024249705519912</v>
      </c>
      <c r="AK1441" s="354">
        <v>5.8401469482488855</v>
      </c>
      <c r="AL1441" s="354">
        <v>12.92</v>
      </c>
      <c r="AM1441" s="354">
        <v>1.19</v>
      </c>
      <c r="AN1441" s="354">
        <v>4.9400000000000004</v>
      </c>
      <c r="AO1441" s="354">
        <v>5.2986914817209962</v>
      </c>
      <c r="AP1441" s="354">
        <v>10.469391965642419</v>
      </c>
      <c r="AQ1441" s="354">
        <v>6.0241651566171557</v>
      </c>
      <c r="AR1441" s="354">
        <v>6.0852208379044361</v>
      </c>
      <c r="AS1441" s="354">
        <v>44.748348529680321</v>
      </c>
      <c r="AT1441" s="354">
        <v>32.99</v>
      </c>
      <c r="AU1441" s="354">
        <v>8.4700000000000006</v>
      </c>
      <c r="AV1441" s="354">
        <v>-6.93</v>
      </c>
      <c r="AW1441" s="354">
        <v>1073.21</v>
      </c>
      <c r="AX1441" s="354">
        <v>1045.08</v>
      </c>
      <c r="AY1441" s="374">
        <v>-2.3518024990204865E-2</v>
      </c>
      <c r="AZ1441" s="374">
        <v>0.27234856741505004</v>
      </c>
      <c r="BA1441" s="374">
        <v>0</v>
      </c>
      <c r="BB1441" s="374">
        <v>0.27500000000000008</v>
      </c>
      <c r="BC1441" s="374">
        <v>0</v>
      </c>
      <c r="BD1441" s="354">
        <v>7.76</v>
      </c>
      <c r="BE1441" s="374">
        <v>0</v>
      </c>
      <c r="BF1441" s="374">
        <v>1.2194389141307311E-2</v>
      </c>
      <c r="BG1441" s="354">
        <v>6.44</v>
      </c>
      <c r="BH1441" s="354">
        <v>5.55</v>
      </c>
      <c r="BI1441" s="354">
        <v>1.21</v>
      </c>
      <c r="BJ1441" s="354">
        <v>1.26</v>
      </c>
      <c r="BK1441" s="374">
        <v>-1.4014815856983524E-2</v>
      </c>
      <c r="BL1441" s="374">
        <v>-1.2327050050697388E-2</v>
      </c>
      <c r="BM1441" s="354">
        <v>3.68</v>
      </c>
      <c r="BN1441" s="354">
        <v>4.07</v>
      </c>
      <c r="BO1441" s="374">
        <v>0.54626742826125063</v>
      </c>
      <c r="BP1441" s="374">
        <v>6.8719277940512566E-2</v>
      </c>
      <c r="BQ1441" s="374">
        <v>0.16951055710510926</v>
      </c>
      <c r="BR1441" s="354">
        <v>473.62</v>
      </c>
      <c r="BS1441" s="354">
        <v>496.95</v>
      </c>
      <c r="BT1441" s="354">
        <v>391.07</v>
      </c>
      <c r="BU1441" s="354">
        <v>817.39</v>
      </c>
      <c r="BV1441" s="354">
        <v>367.74</v>
      </c>
      <c r="BW1441" s="354">
        <v>27.23</v>
      </c>
      <c r="BX1441" s="354">
        <v>33.19</v>
      </c>
      <c r="BY1441" s="354">
        <v>33.19</v>
      </c>
      <c r="BZ1441" s="354">
        <v>0</v>
      </c>
      <c r="CA1441" s="354">
        <v>22.61</v>
      </c>
      <c r="CB1441" s="354">
        <v>0.84714908441837311</v>
      </c>
      <c r="CC1441" s="354">
        <v>0.31980510197441719</v>
      </c>
      <c r="CD1441" s="354">
        <v>0.28999999999999998</v>
      </c>
      <c r="CE1441" s="354">
        <v>0.91</v>
      </c>
      <c r="CF1441" s="354">
        <v>0.91</v>
      </c>
      <c r="CG1441" s="354">
        <v>0.16</v>
      </c>
      <c r="CH1441" s="353" t="s">
        <v>100</v>
      </c>
      <c r="CI1441" s="355">
        <v>4718.63</v>
      </c>
    </row>
    <row r="1442" spans="1:87" ht="13.5" thickBot="1">
      <c r="A1442" s="353" t="s">
        <v>3097</v>
      </c>
      <c r="B1442" s="353" t="s">
        <v>3098</v>
      </c>
      <c r="C1442" s="353" t="s">
        <v>108</v>
      </c>
      <c r="D1442" s="353" t="s">
        <v>123</v>
      </c>
      <c r="E1442" s="353" t="s">
        <v>136</v>
      </c>
      <c r="F1442" s="353" t="s">
        <v>105</v>
      </c>
      <c r="G1442" s="353">
        <v>12</v>
      </c>
      <c r="H1442" s="353">
        <v>202112</v>
      </c>
      <c r="I1442" s="353">
        <v>20221018</v>
      </c>
      <c r="J1442" s="353">
        <v>20230117</v>
      </c>
      <c r="K1442" s="354">
        <v>3472.81</v>
      </c>
      <c r="L1442" s="354">
        <v>32.71</v>
      </c>
      <c r="M1442" s="354">
        <v>106.17</v>
      </c>
      <c r="N1442" s="354">
        <v>1</v>
      </c>
      <c r="O1442" s="354">
        <v>0.75</v>
      </c>
      <c r="P1442" s="354">
        <v>0.83</v>
      </c>
      <c r="Q1442" s="354">
        <v>0.77</v>
      </c>
      <c r="R1442" s="354">
        <v>0</v>
      </c>
      <c r="S1442" s="354">
        <v>-4</v>
      </c>
      <c r="T1442" s="354">
        <v>-2.89</v>
      </c>
      <c r="U1442" s="354">
        <v>2.5499999999999998</v>
      </c>
      <c r="V1442" s="354">
        <v>3.04</v>
      </c>
      <c r="W1442" s="354">
        <v>2.75</v>
      </c>
      <c r="X1442" s="354">
        <v>3.35</v>
      </c>
      <c r="Y1442" s="374">
        <f t="shared" si="48"/>
        <v>-9.539473684210531E-2</v>
      </c>
      <c r="Z1442" s="374">
        <f t="shared" si="49"/>
        <v>0.21818181818181825</v>
      </c>
      <c r="AA1442" s="354">
        <v>10.14</v>
      </c>
      <c r="AB1442" s="354"/>
      <c r="AC1442" s="354">
        <v>12.83</v>
      </c>
      <c r="AD1442" s="354">
        <v>11.9</v>
      </c>
      <c r="AE1442" s="354">
        <v>9.76</v>
      </c>
      <c r="AF1442" s="354"/>
      <c r="AG1442" s="354">
        <v>7.4072567416836161</v>
      </c>
      <c r="AH1442" s="354">
        <v>2.3050137317573842</v>
      </c>
      <c r="AI1442" s="354">
        <v>5.4815488297543276</v>
      </c>
      <c r="AJ1442" s="354">
        <v>5.41827964044354</v>
      </c>
      <c r="AK1442" s="354">
        <v>5.8596577349908507</v>
      </c>
      <c r="AL1442" s="354">
        <v>10.49</v>
      </c>
      <c r="AM1442" s="354">
        <v>1.37</v>
      </c>
      <c r="AN1442" s="354">
        <v>4.05</v>
      </c>
      <c r="AO1442" s="354">
        <v>4.1913924819489328</v>
      </c>
      <c r="AP1442" s="354">
        <v>8.475404837632512</v>
      </c>
      <c r="AQ1442" s="354">
        <v>5.6638590995366007</v>
      </c>
      <c r="AR1442" s="354">
        <v>5.729995917378818</v>
      </c>
      <c r="AS1442" s="354">
        <v>4.5368226681788784</v>
      </c>
      <c r="AT1442" s="354">
        <v>23.91</v>
      </c>
      <c r="AU1442" s="354">
        <v>10.78</v>
      </c>
      <c r="AV1442" s="354">
        <v>3.15</v>
      </c>
      <c r="AW1442" s="354">
        <v>736.61</v>
      </c>
      <c r="AX1442" s="354">
        <v>888.13</v>
      </c>
      <c r="AY1442" s="374">
        <v>7.3745389935592043E-2</v>
      </c>
      <c r="AZ1442" s="374">
        <v>0.64423575011122014</v>
      </c>
      <c r="BA1442" s="374">
        <v>0</v>
      </c>
      <c r="BB1442" s="374">
        <v>0.69633507853403165</v>
      </c>
      <c r="BC1442" s="374">
        <v>0</v>
      </c>
      <c r="BD1442" s="354">
        <v>10.99</v>
      </c>
      <c r="BE1442" s="374">
        <v>0</v>
      </c>
      <c r="BF1442" s="374">
        <v>1.0381480298659375E-2</v>
      </c>
      <c r="BG1442" s="354">
        <v>9.44</v>
      </c>
      <c r="BH1442" s="354">
        <v>9.09</v>
      </c>
      <c r="BI1442" s="354">
        <v>1.1599999999999999</v>
      </c>
      <c r="BJ1442" s="354">
        <v>1.29</v>
      </c>
      <c r="BK1442" s="374">
        <v>-1.1542210290521708E-2</v>
      </c>
      <c r="BL1442" s="374">
        <v>-8.5415142902697597E-3</v>
      </c>
      <c r="BM1442" s="354">
        <v>2.69</v>
      </c>
      <c r="BN1442" s="354">
        <v>2.46</v>
      </c>
      <c r="BO1442" s="374">
        <v>0.3730997295813594</v>
      </c>
      <c r="BP1442" s="374">
        <v>7.1762569481861271E-2</v>
      </c>
      <c r="BQ1442" s="374">
        <v>0.16868865630272545</v>
      </c>
      <c r="BR1442" s="354">
        <v>362.68</v>
      </c>
      <c r="BS1442" s="354">
        <v>360.61</v>
      </c>
      <c r="BT1442" s="354">
        <v>278.52999999999997</v>
      </c>
      <c r="BU1442" s="354">
        <v>247.36</v>
      </c>
      <c r="BV1442" s="354">
        <v>269.8</v>
      </c>
      <c r="BW1442" s="354">
        <v>64.42</v>
      </c>
      <c r="BX1442" s="354">
        <v>28.92</v>
      </c>
      <c r="BY1442" s="354">
        <v>31.44</v>
      </c>
      <c r="BZ1442" s="354">
        <v>0</v>
      </c>
      <c r="CA1442" s="354">
        <v>10.97</v>
      </c>
      <c r="CB1442" s="354">
        <v>0.88877380412874019</v>
      </c>
      <c r="CC1442" s="354">
        <v>-0.29299328831583554</v>
      </c>
      <c r="CD1442" s="354">
        <v>0.13</v>
      </c>
      <c r="CE1442" s="354">
        <v>0.74</v>
      </c>
      <c r="CF1442" s="354">
        <v>0.76</v>
      </c>
      <c r="CG1442" s="354">
        <v>0.13</v>
      </c>
      <c r="CH1442" s="353">
        <v>96.42</v>
      </c>
      <c r="CI1442" s="355">
        <v>2125.8200000000002</v>
      </c>
    </row>
    <row r="1443" spans="1:87" ht="13.5" thickBot="1">
      <c r="A1443" s="353" t="s">
        <v>3099</v>
      </c>
      <c r="B1443" s="353" t="s">
        <v>3100</v>
      </c>
      <c r="C1443" s="353" t="s">
        <v>96</v>
      </c>
      <c r="D1443" s="353" t="s">
        <v>123</v>
      </c>
      <c r="E1443" s="353" t="s">
        <v>263</v>
      </c>
      <c r="F1443" s="353" t="s">
        <v>99</v>
      </c>
      <c r="G1443" s="353">
        <v>12</v>
      </c>
      <c r="H1443" s="353">
        <v>202112</v>
      </c>
      <c r="I1443" s="353">
        <v>20221026</v>
      </c>
      <c r="J1443" s="353">
        <v>20230214</v>
      </c>
      <c r="K1443" s="354">
        <v>13142.12</v>
      </c>
      <c r="L1443" s="354">
        <v>40.369999999999997</v>
      </c>
      <c r="M1443" s="354">
        <v>325.54000000000002</v>
      </c>
      <c r="N1443" s="354">
        <v>0.72</v>
      </c>
      <c r="O1443" s="354">
        <v>0.59</v>
      </c>
      <c r="P1443" s="354">
        <v>0.61</v>
      </c>
      <c r="Q1443" s="354">
        <v>0.62</v>
      </c>
      <c r="R1443" s="354">
        <v>2</v>
      </c>
      <c r="S1443" s="354">
        <v>0</v>
      </c>
      <c r="T1443" s="354">
        <v>0.42</v>
      </c>
      <c r="U1443" s="354">
        <v>2.2599999999999998</v>
      </c>
      <c r="V1443" s="354">
        <v>2.0099999999999998</v>
      </c>
      <c r="W1443" s="354">
        <v>2.33</v>
      </c>
      <c r="X1443" s="354">
        <v>2.52</v>
      </c>
      <c r="Y1443" s="374">
        <f t="shared" si="48"/>
        <v>0.15920398009950265</v>
      </c>
      <c r="Z1443" s="374">
        <f t="shared" si="49"/>
        <v>8.1545064377682275E-2</v>
      </c>
      <c r="AA1443" s="354">
        <v>2.27</v>
      </c>
      <c r="AB1443" s="354">
        <v>7.68</v>
      </c>
      <c r="AC1443" s="354">
        <v>17.86</v>
      </c>
      <c r="AD1443" s="354">
        <v>17.329999999999998</v>
      </c>
      <c r="AE1443" s="354">
        <v>16.03</v>
      </c>
      <c r="AF1443" s="354">
        <v>2.2599999999999998</v>
      </c>
      <c r="AG1443" s="354">
        <v>4.5147320149922541</v>
      </c>
      <c r="AH1443" s="354">
        <v>0.49231446777188859</v>
      </c>
      <c r="AI1443" s="354">
        <v>2.4127705181074282</v>
      </c>
      <c r="AJ1443" s="354">
        <v>1.7914604513075103</v>
      </c>
      <c r="AK1443" s="354">
        <v>16.21372596623306</v>
      </c>
      <c r="AL1443" s="354">
        <v>16.21</v>
      </c>
      <c r="AM1443" s="354">
        <v>3.36</v>
      </c>
      <c r="AN1443" s="354">
        <v>8.9600000000000009</v>
      </c>
      <c r="AO1443" s="354">
        <v>12.631637299803948</v>
      </c>
      <c r="AP1443" s="354">
        <v>18.59109672949976</v>
      </c>
      <c r="AQ1443" s="354">
        <v>23.636088426647468</v>
      </c>
      <c r="AR1443" s="354">
        <v>31.833500581926081</v>
      </c>
      <c r="AS1443" s="354">
        <v>4.7181868857810727E-3</v>
      </c>
      <c r="AT1443" s="354">
        <v>12</v>
      </c>
      <c r="AU1443" s="354">
        <v>7.79</v>
      </c>
      <c r="AV1443" s="354">
        <v>4</v>
      </c>
      <c r="AW1443" s="354">
        <v>1290.77</v>
      </c>
      <c r="AX1443" s="354">
        <v>1513.79</v>
      </c>
      <c r="AY1443" s="374">
        <v>3.9964066018619605E-2</v>
      </c>
      <c r="AZ1443" s="374">
        <v>1.3342980736314691</v>
      </c>
      <c r="BA1443" s="374">
        <v>7.5731725430845873E-2</v>
      </c>
      <c r="BB1443" s="374">
        <v>1.4499999999999995</v>
      </c>
      <c r="BC1443" s="374">
        <v>7.5731725430845873E-2</v>
      </c>
      <c r="BD1443" s="354">
        <v>4.78</v>
      </c>
      <c r="BE1443" s="374">
        <v>2.7783938772290649E-2</v>
      </c>
      <c r="BF1443" s="374">
        <v>1.4403995976919003E-2</v>
      </c>
      <c r="BG1443" s="354">
        <v>1.68</v>
      </c>
      <c r="BH1443" s="354">
        <v>1.84</v>
      </c>
      <c r="BI1443" s="354">
        <v>1.59</v>
      </c>
      <c r="BJ1443" s="354">
        <v>1.69</v>
      </c>
      <c r="BK1443" s="374">
        <v>-0.25750897656328781</v>
      </c>
      <c r="BL1443" s="374">
        <v>-0.13761837130901852</v>
      </c>
      <c r="BM1443" s="354">
        <v>3.77</v>
      </c>
      <c r="BN1443" s="354">
        <v>3.22</v>
      </c>
      <c r="BO1443" s="374">
        <v>3.0519111225798383</v>
      </c>
      <c r="BP1443" s="374">
        <v>1.2584725658790609E-2</v>
      </c>
      <c r="BQ1443" s="374">
        <v>4.5793978816654153E-2</v>
      </c>
      <c r="BR1443" s="354">
        <v>348.7</v>
      </c>
      <c r="BS1443" s="354">
        <v>968.53</v>
      </c>
      <c r="BT1443" s="354">
        <v>769.85</v>
      </c>
      <c r="BU1443" s="354">
        <v>5412.79</v>
      </c>
      <c r="BV1443" s="354">
        <v>150.02000000000001</v>
      </c>
      <c r="BW1443" s="354">
        <v>133.43</v>
      </c>
      <c r="BX1443" s="354">
        <v>10.9</v>
      </c>
      <c r="BY1443" s="354">
        <v>11.84</v>
      </c>
      <c r="BZ1443" s="354">
        <v>1.7954416814459833</v>
      </c>
      <c r="CA1443" s="354">
        <v>62.36</v>
      </c>
      <c r="CB1443" s="354">
        <v>0.56106544607018838</v>
      </c>
      <c r="CC1443" s="354">
        <v>5.8381004492859114</v>
      </c>
      <c r="CD1443" s="354">
        <v>1.44</v>
      </c>
      <c r="CE1443" s="354">
        <v>3.72</v>
      </c>
      <c r="CF1443" s="354">
        <v>3.51</v>
      </c>
      <c r="CG1443" s="354">
        <v>3.51</v>
      </c>
      <c r="CH1443" s="353">
        <v>44.76</v>
      </c>
      <c r="CI1443" s="355">
        <v>3429.54</v>
      </c>
    </row>
    <row r="1444" spans="1:87" ht="13.5" thickBot="1">
      <c r="A1444" s="353" t="s">
        <v>3101</v>
      </c>
      <c r="B1444" s="353" t="s">
        <v>3102</v>
      </c>
      <c r="C1444" s="353" t="s">
        <v>108</v>
      </c>
      <c r="D1444" s="353" t="s">
        <v>112</v>
      </c>
      <c r="E1444" s="353" t="s">
        <v>1288</v>
      </c>
      <c r="F1444" s="353" t="s">
        <v>105</v>
      </c>
      <c r="G1444" s="353">
        <v>12</v>
      </c>
      <c r="H1444" s="353">
        <v>202112</v>
      </c>
      <c r="I1444" s="353">
        <v>20221020</v>
      </c>
      <c r="J1444" s="353">
        <v>20230215</v>
      </c>
      <c r="K1444" s="354">
        <v>4967.37</v>
      </c>
      <c r="L1444" s="354">
        <v>80.59</v>
      </c>
      <c r="M1444" s="354">
        <v>61.64</v>
      </c>
      <c r="N1444" s="354">
        <v>1.47</v>
      </c>
      <c r="O1444" s="354">
        <v>2.5099999999999998</v>
      </c>
      <c r="P1444" s="354">
        <v>1.8</v>
      </c>
      <c r="Q1444" s="354">
        <v>2.2400000000000002</v>
      </c>
      <c r="R1444" s="354">
        <v>6</v>
      </c>
      <c r="S1444" s="354">
        <v>44</v>
      </c>
      <c r="T1444" s="354">
        <v>43.5</v>
      </c>
      <c r="U1444" s="354">
        <v>11.08</v>
      </c>
      <c r="V1444" s="354">
        <v>7.64</v>
      </c>
      <c r="W1444" s="354">
        <v>10.74</v>
      </c>
      <c r="X1444" s="354">
        <v>8.3000000000000007</v>
      </c>
      <c r="Y1444" s="374">
        <f t="shared" si="48"/>
        <v>0.40575916230366493</v>
      </c>
      <c r="Z1444" s="374">
        <f t="shared" si="49"/>
        <v>-0.22718808193668527</v>
      </c>
      <c r="AA1444" s="354">
        <v>48.18</v>
      </c>
      <c r="AB1444" s="354"/>
      <c r="AC1444" s="354">
        <v>7.27</v>
      </c>
      <c r="AD1444" s="354">
        <v>7.5</v>
      </c>
      <c r="AE1444" s="354">
        <v>9.7100000000000009</v>
      </c>
      <c r="AF1444" s="354"/>
      <c r="AG1444" s="354">
        <v>162.47552809551641</v>
      </c>
      <c r="AH1444" s="354">
        <v>11.655139016448192</v>
      </c>
      <c r="AI1444" s="354">
        <v>12.753778074643066</v>
      </c>
      <c r="AJ1444" s="354">
        <v>10.168840277197964</v>
      </c>
      <c r="AK1444" s="354">
        <v>6.2334470252435326</v>
      </c>
      <c r="AL1444" s="354">
        <v>7.99</v>
      </c>
      <c r="AM1444" s="354">
        <v>2.0099999999999998</v>
      </c>
      <c r="AN1444" s="354">
        <v>0.51</v>
      </c>
      <c r="AO1444" s="354">
        <v>0.48690585782078588</v>
      </c>
      <c r="AP1444" s="354">
        <v>4.4645985882973811</v>
      </c>
      <c r="AQ1444" s="354">
        <v>6.2028903058552425</v>
      </c>
      <c r="AR1444" s="354">
        <v>7.779676366795246</v>
      </c>
      <c r="AS1444" s="354">
        <v>8.0529013943391501</v>
      </c>
      <c r="AT1444" s="354">
        <v>40.049999999999997</v>
      </c>
      <c r="AU1444" s="354">
        <v>21.76</v>
      </c>
      <c r="AV1444" s="354">
        <v>67.56</v>
      </c>
      <c r="AW1444" s="354">
        <v>8636.1299999999992</v>
      </c>
      <c r="AX1444" s="354">
        <v>9668.73</v>
      </c>
      <c r="AY1444" s="374">
        <v>0.67561842282437823</v>
      </c>
      <c r="AZ1444" s="374">
        <v>1.1705338401316163</v>
      </c>
      <c r="BA1444" s="374">
        <v>1.1327314892460369</v>
      </c>
      <c r="BB1444" s="374">
        <v>1.17</v>
      </c>
      <c r="BC1444" s="374">
        <v>1.1327314892460369</v>
      </c>
      <c r="BD1444" s="354">
        <v>30.87</v>
      </c>
      <c r="BE1444" s="374">
        <v>0.33267931243327792</v>
      </c>
      <c r="BF1444" s="374">
        <v>0.19295088787740144</v>
      </c>
      <c r="BG1444" s="354">
        <v>27.21</v>
      </c>
      <c r="BH1444" s="354">
        <v>16.149999999999999</v>
      </c>
      <c r="BI1444" s="354">
        <v>19.53</v>
      </c>
      <c r="BJ1444" s="354">
        <v>11.93</v>
      </c>
      <c r="BK1444" s="374">
        <v>-0.20268016130721692</v>
      </c>
      <c r="BL1444" s="374">
        <v>-1.5909705466077728E-2</v>
      </c>
      <c r="BM1444" s="354">
        <v>1.24</v>
      </c>
      <c r="BN1444" s="354">
        <v>0.96</v>
      </c>
      <c r="BO1444" s="374">
        <v>8.1509109300139826E-2</v>
      </c>
      <c r="BP1444" s="374">
        <v>0.1488903808948415</v>
      </c>
      <c r="BQ1444" s="374">
        <v>0.12990342714867095</v>
      </c>
      <c r="BR1444" s="354">
        <v>740.15</v>
      </c>
      <c r="BS1444" s="354">
        <v>838.28</v>
      </c>
      <c r="BT1444" s="354">
        <v>624.29999999999995</v>
      </c>
      <c r="BU1444" s="354">
        <v>277.57</v>
      </c>
      <c r="BV1444" s="354">
        <v>535.64</v>
      </c>
      <c r="BW1444" s="354">
        <v>117.05</v>
      </c>
      <c r="BX1444" s="354">
        <v>7.17</v>
      </c>
      <c r="BY1444" s="354">
        <v>7.16</v>
      </c>
      <c r="BZ1444" s="354">
        <v>51.25115449202351</v>
      </c>
      <c r="CA1444" s="354">
        <v>10.28</v>
      </c>
      <c r="CB1444" s="354">
        <v>0.33762983319455392</v>
      </c>
      <c r="CC1444" s="354">
        <v>-2.1993535193614355E-2</v>
      </c>
      <c r="CD1444" s="354">
        <v>0.11</v>
      </c>
      <c r="CE1444" s="354">
        <v>3.03</v>
      </c>
      <c r="CF1444" s="354">
        <v>1.43</v>
      </c>
      <c r="CG1444" s="354">
        <v>0.47</v>
      </c>
      <c r="CH1444" s="353" t="s">
        <v>100</v>
      </c>
      <c r="CI1444" s="355">
        <v>2016.57</v>
      </c>
    </row>
    <row r="1445" spans="1:87" ht="13.5" thickBot="1">
      <c r="A1445" s="353" t="s">
        <v>3103</v>
      </c>
      <c r="B1445" s="353" t="s">
        <v>3104</v>
      </c>
      <c r="C1445" s="353" t="s">
        <v>96</v>
      </c>
      <c r="D1445" s="353" t="s">
        <v>143</v>
      </c>
      <c r="E1445" s="353" t="s">
        <v>3105</v>
      </c>
      <c r="F1445" s="353" t="s">
        <v>105</v>
      </c>
      <c r="G1445" s="353">
        <v>12</v>
      </c>
      <c r="H1445" s="353">
        <v>202112</v>
      </c>
      <c r="I1445" s="353">
        <v>20221102</v>
      </c>
      <c r="J1445" s="353">
        <v>20230201</v>
      </c>
      <c r="K1445" s="354">
        <v>5534.89</v>
      </c>
      <c r="L1445" s="354">
        <v>33.46</v>
      </c>
      <c r="M1445" s="354">
        <v>165</v>
      </c>
      <c r="N1445" s="354">
        <v>1.02</v>
      </c>
      <c r="O1445" s="354">
        <v>0.15</v>
      </c>
      <c r="P1445" s="354">
        <v>0.44</v>
      </c>
      <c r="Q1445" s="354"/>
      <c r="R1445" s="354">
        <v>40</v>
      </c>
      <c r="S1445" s="354">
        <v>20</v>
      </c>
      <c r="T1445" s="354">
        <v>20.72</v>
      </c>
      <c r="U1445" s="354">
        <v>1.07</v>
      </c>
      <c r="V1445" s="354">
        <v>1.2</v>
      </c>
      <c r="W1445" s="354">
        <v>1.08</v>
      </c>
      <c r="X1445" s="354">
        <v>1.17</v>
      </c>
      <c r="Y1445" s="374">
        <f t="shared" si="48"/>
        <v>-9.9999999999999867E-2</v>
      </c>
      <c r="Z1445" s="374">
        <f t="shared" si="49"/>
        <v>8.3333333333333259E-2</v>
      </c>
      <c r="AA1445" s="354">
        <v>9.5</v>
      </c>
      <c r="AB1445" s="354"/>
      <c r="AC1445" s="354">
        <v>31.27</v>
      </c>
      <c r="AD1445" s="354">
        <v>30.98</v>
      </c>
      <c r="AE1445" s="354">
        <v>28.6</v>
      </c>
      <c r="AF1445" s="354"/>
      <c r="AG1445" s="354">
        <v>13.428929358961264</v>
      </c>
      <c r="AH1445" s="354">
        <v>1.0395053865519459</v>
      </c>
      <c r="AI1445" s="354">
        <v>0.86860778811894279</v>
      </c>
      <c r="AJ1445" s="354">
        <v>0.63610582036014496</v>
      </c>
      <c r="AK1445" s="354">
        <v>37.335608134749073</v>
      </c>
      <c r="AL1445" s="354">
        <v>19.93</v>
      </c>
      <c r="AM1445" s="354">
        <v>3.59</v>
      </c>
      <c r="AN1445" s="354">
        <v>2.48</v>
      </c>
      <c r="AO1445" s="354">
        <v>2.3299027210978709</v>
      </c>
      <c r="AP1445" s="354">
        <v>16.246941444055487</v>
      </c>
      <c r="AQ1445" s="354">
        <v>36.02097457890914</v>
      </c>
      <c r="AR1445" s="354">
        <v>49.186940369702178</v>
      </c>
      <c r="AS1445" s="354">
        <v>1.7584853965259293</v>
      </c>
      <c r="AT1445" s="354">
        <v>9.32</v>
      </c>
      <c r="AU1445" s="354">
        <v>5.48</v>
      </c>
      <c r="AV1445" s="354">
        <v>16.329999999999998</v>
      </c>
      <c r="AW1445" s="354">
        <v>2074.88</v>
      </c>
      <c r="AX1445" s="354">
        <v>2287.27</v>
      </c>
      <c r="AY1445" s="374">
        <v>0.16328304101895058</v>
      </c>
      <c r="AZ1445" s="374">
        <v>1.1974466299711295</v>
      </c>
      <c r="BA1445" s="374">
        <v>0.52070851488743641</v>
      </c>
      <c r="BB1445" s="374">
        <v>1.1833333333333336</v>
      </c>
      <c r="BC1445" s="374">
        <v>0.52070851488743641</v>
      </c>
      <c r="BD1445" s="354">
        <v>11.76</v>
      </c>
      <c r="BE1445" s="374">
        <v>0.10362904501554882</v>
      </c>
      <c r="BF1445" s="374">
        <v>7.9119861962804405E-2</v>
      </c>
      <c r="BG1445" s="354">
        <v>11.76</v>
      </c>
      <c r="BH1445" s="354">
        <v>13.03</v>
      </c>
      <c r="BI1445" s="354">
        <v>7.11</v>
      </c>
      <c r="BJ1445" s="354">
        <v>7.32</v>
      </c>
      <c r="BK1445" s="374">
        <v>-0.26767198146162624</v>
      </c>
      <c r="BL1445" s="374">
        <v>-1.7313514841274139E-2</v>
      </c>
      <c r="BM1445" s="354">
        <v>1.08</v>
      </c>
      <c r="BN1445" s="354">
        <v>0.67</v>
      </c>
      <c r="BO1445" s="374">
        <v>0.32707863220197908</v>
      </c>
      <c r="BP1445" s="374">
        <v>3.2053820121860803E-2</v>
      </c>
      <c r="BQ1445" s="374">
        <v>1.9614733899480263E-2</v>
      </c>
      <c r="BR1445" s="354">
        <v>257.56</v>
      </c>
      <c r="BS1445" s="354">
        <v>324.55</v>
      </c>
      <c r="BT1445" s="354">
        <v>281.89999999999998</v>
      </c>
      <c r="BU1445" s="354" t="s">
        <v>100</v>
      </c>
      <c r="BV1445" s="354">
        <v>219.97</v>
      </c>
      <c r="BW1445" s="354">
        <v>119.74</v>
      </c>
      <c r="BX1445" s="354">
        <v>7.74</v>
      </c>
      <c r="BY1445" s="354">
        <v>8.0500000000000007</v>
      </c>
      <c r="BZ1445" s="354">
        <v>264.76531942633636</v>
      </c>
      <c r="CA1445" s="354">
        <v>0</v>
      </c>
      <c r="CB1445" s="354">
        <v>0.38683195303157519</v>
      </c>
      <c r="CC1445" s="354">
        <v>-0.59295381792995006</v>
      </c>
      <c r="CD1445" s="354">
        <v>0</v>
      </c>
      <c r="CE1445" s="354">
        <v>0.98</v>
      </c>
      <c r="CF1445" s="354">
        <v>1.7</v>
      </c>
      <c r="CG1445" s="354">
        <v>1.29</v>
      </c>
      <c r="CH1445" s="353" t="s">
        <v>100</v>
      </c>
      <c r="CI1445" s="355">
        <v>1540.72</v>
      </c>
    </row>
    <row r="1446" spans="1:87" ht="13.5" thickBot="1">
      <c r="A1446" s="353" t="s">
        <v>3106</v>
      </c>
      <c r="B1446" s="353" t="s">
        <v>3107</v>
      </c>
      <c r="C1446" s="353" t="s">
        <v>96</v>
      </c>
      <c r="D1446" s="353" t="s">
        <v>116</v>
      </c>
      <c r="E1446" s="353" t="s">
        <v>957</v>
      </c>
      <c r="F1446" s="353" t="s">
        <v>105</v>
      </c>
      <c r="G1446" s="353">
        <v>12</v>
      </c>
      <c r="H1446" s="353">
        <v>202112</v>
      </c>
      <c r="I1446" s="353">
        <v>20221110</v>
      </c>
      <c r="J1446" s="353">
        <v>20230222</v>
      </c>
      <c r="K1446" s="354">
        <v>3041.8</v>
      </c>
      <c r="L1446" s="354">
        <v>2.27</v>
      </c>
      <c r="M1446" s="354">
        <v>1340</v>
      </c>
      <c r="N1446" s="354">
        <v>1.21</v>
      </c>
      <c r="O1446" s="354"/>
      <c r="P1446" s="354"/>
      <c r="Q1446" s="354"/>
      <c r="R1446" s="354"/>
      <c r="S1446" s="354"/>
      <c r="T1446" s="354"/>
      <c r="U1446" s="354">
        <v>0.17</v>
      </c>
      <c r="V1446" s="354">
        <v>0.1</v>
      </c>
      <c r="W1446" s="354">
        <v>0.18</v>
      </c>
      <c r="X1446" s="354">
        <v>0.25</v>
      </c>
      <c r="Y1446" s="374">
        <f t="shared" si="48"/>
        <v>0.79999999999999982</v>
      </c>
      <c r="Z1446" s="374">
        <f t="shared" si="49"/>
        <v>0.38888888888888884</v>
      </c>
      <c r="AA1446" s="354">
        <v>-18.170000000000002</v>
      </c>
      <c r="AB1446" s="354">
        <v>22.75</v>
      </c>
      <c r="AC1446" s="354">
        <v>13.35</v>
      </c>
      <c r="AD1446" s="354">
        <v>12.61</v>
      </c>
      <c r="AE1446" s="354">
        <v>9.08</v>
      </c>
      <c r="AF1446" s="354">
        <v>0.55000000000000004</v>
      </c>
      <c r="AG1446" s="354">
        <v>121.89900609757215</v>
      </c>
      <c r="AH1446" s="354">
        <v>1.2448036845683956</v>
      </c>
      <c r="AI1446" s="354">
        <v>0.64513220570096419</v>
      </c>
      <c r="AJ1446" s="354">
        <v>0.43294329276227167</v>
      </c>
      <c r="AK1446" s="354">
        <v>19.6176843880375</v>
      </c>
      <c r="AL1446" s="354">
        <v>8.25</v>
      </c>
      <c r="AM1446" s="354">
        <v>1.4</v>
      </c>
      <c r="AN1446" s="354">
        <v>0.11</v>
      </c>
      <c r="AO1446" s="354">
        <v>8.7097789823634572E-2</v>
      </c>
      <c r="AP1446" s="354">
        <v>3.6333654376017082</v>
      </c>
      <c r="AQ1446" s="354">
        <v>16.457299634049907</v>
      </c>
      <c r="AR1446" s="354">
        <v>24.523151623522519</v>
      </c>
      <c r="AS1446" s="354">
        <v>5.3980970516488371</v>
      </c>
      <c r="AT1446" s="354">
        <v>1.62</v>
      </c>
      <c r="AU1446" s="354">
        <v>-3.53</v>
      </c>
      <c r="AV1446" s="354">
        <v>39.61</v>
      </c>
      <c r="AW1446" s="354">
        <v>22018.959999999999</v>
      </c>
      <c r="AX1446" s="354"/>
      <c r="AY1446" s="374">
        <v>0.35070597639111295</v>
      </c>
      <c r="AZ1446" s="374">
        <v>-4.8042105121767487E-2</v>
      </c>
      <c r="BA1446" s="374">
        <v>-1.3819116969407659E-2</v>
      </c>
      <c r="BB1446" s="374">
        <v>-5.0985641275249377E-2</v>
      </c>
      <c r="BC1446" s="374">
        <v>-1.3819116969407659E-2</v>
      </c>
      <c r="BD1446" s="354">
        <v>9.0299999999999994</v>
      </c>
      <c r="BE1446" s="374">
        <v>0.1041912728575792</v>
      </c>
      <c r="BF1446" s="374">
        <v>4.1150710173944838E-2</v>
      </c>
      <c r="BG1446" s="354">
        <v>4.37</v>
      </c>
      <c r="BH1446" s="354">
        <v>4.25</v>
      </c>
      <c r="BI1446" s="354">
        <v>2.71</v>
      </c>
      <c r="BJ1446" s="354">
        <v>3.05</v>
      </c>
      <c r="BK1446" s="374">
        <v>-1.0085523771131122</v>
      </c>
      <c r="BL1446" s="374">
        <v>-5.337612179472E-3</v>
      </c>
      <c r="BM1446" s="354">
        <v>2.73</v>
      </c>
      <c r="BN1446" s="354">
        <v>2.4</v>
      </c>
      <c r="BO1446" s="374">
        <v>0.41303701649812241</v>
      </c>
      <c r="BP1446" s="374">
        <v>9.8356801878033764E-2</v>
      </c>
      <c r="BQ1446" s="374">
        <v>0.1932782556974427</v>
      </c>
      <c r="BR1446" s="354">
        <v>413.13</v>
      </c>
      <c r="BS1446" s="354">
        <v>636.13</v>
      </c>
      <c r="BT1446" s="354">
        <v>368.53</v>
      </c>
      <c r="BU1446" s="354">
        <v>2718.55</v>
      </c>
      <c r="BV1446" s="354">
        <v>157.59</v>
      </c>
      <c r="BW1446" s="354">
        <v>-9.07</v>
      </c>
      <c r="BX1446" s="354">
        <v>0.96</v>
      </c>
      <c r="BY1446" s="354">
        <v>0.71</v>
      </c>
      <c r="BZ1446" s="354">
        <v>1.3293893325657316</v>
      </c>
      <c r="CA1446" s="354">
        <v>47</v>
      </c>
      <c r="CB1446" s="354">
        <v>0.66620766165286538</v>
      </c>
      <c r="CC1446" s="354">
        <v>2.8667990016484066</v>
      </c>
      <c r="CD1446" s="354">
        <v>0.89</v>
      </c>
      <c r="CE1446" s="354">
        <v>1.53</v>
      </c>
      <c r="CF1446" s="354">
        <v>1.67</v>
      </c>
      <c r="CG1446" s="354">
        <v>1.29</v>
      </c>
      <c r="CH1446" s="353" t="s">
        <v>100</v>
      </c>
      <c r="CI1446" s="355">
        <v>1939.95</v>
      </c>
    </row>
    <row r="1447" spans="1:87" ht="13.5" thickBot="1">
      <c r="A1447" s="353" t="s">
        <v>3108</v>
      </c>
      <c r="B1447" s="353" t="s">
        <v>3109</v>
      </c>
      <c r="C1447" s="353" t="s">
        <v>108</v>
      </c>
      <c r="D1447" s="353" t="s">
        <v>109</v>
      </c>
      <c r="E1447" s="353" t="s">
        <v>280</v>
      </c>
      <c r="F1447" s="353" t="s">
        <v>105</v>
      </c>
      <c r="G1447" s="353">
        <v>3</v>
      </c>
      <c r="H1447" s="353">
        <v>202203</v>
      </c>
      <c r="I1447" s="353">
        <v>20221109</v>
      </c>
      <c r="J1447" s="353">
        <v>20230208</v>
      </c>
      <c r="K1447" s="354">
        <v>12233.3</v>
      </c>
      <c r="L1447" s="354">
        <v>62.39</v>
      </c>
      <c r="M1447" s="354">
        <v>196.08</v>
      </c>
      <c r="N1447" s="354">
        <v>0.95</v>
      </c>
      <c r="O1447" s="354">
        <v>2.06</v>
      </c>
      <c r="P1447" s="354">
        <v>1.45</v>
      </c>
      <c r="Q1447" s="354">
        <v>0.66</v>
      </c>
      <c r="R1447" s="354">
        <v>-12.95</v>
      </c>
      <c r="S1447" s="354">
        <v>-4.33</v>
      </c>
      <c r="T1447" s="354">
        <v>-15.51</v>
      </c>
      <c r="U1447" s="354">
        <v>5.38</v>
      </c>
      <c r="V1447" s="354">
        <v>6.03</v>
      </c>
      <c r="W1447" s="354">
        <v>5.61</v>
      </c>
      <c r="X1447" s="354"/>
      <c r="Y1447" s="374">
        <f t="shared" si="48"/>
        <v>-6.9651741293532354E-2</v>
      </c>
      <c r="Z1447" s="374">
        <f t="shared" si="49"/>
        <v>-1</v>
      </c>
      <c r="AA1447" s="354">
        <v>36.44</v>
      </c>
      <c r="AB1447" s="354"/>
      <c r="AC1447" s="354">
        <v>11.61</v>
      </c>
      <c r="AD1447" s="354">
        <v>11.12</v>
      </c>
      <c r="AE1447" s="354"/>
      <c r="AF1447" s="354"/>
      <c r="AG1447" s="354">
        <v>30.107123761232018</v>
      </c>
      <c r="AH1447" s="354">
        <v>5.3765881189657909</v>
      </c>
      <c r="AI1447" s="354">
        <v>8.2379460651043352</v>
      </c>
      <c r="AJ1447" s="354">
        <v>-4.1672115181987888</v>
      </c>
      <c r="AK1447" s="354">
        <v>7.25666319341736</v>
      </c>
      <c r="AL1447" s="354">
        <v>9.25</v>
      </c>
      <c r="AM1447" s="354">
        <v>1.89</v>
      </c>
      <c r="AN1447" s="354">
        <v>2.0699999999999998</v>
      </c>
      <c r="AO1447" s="354">
        <v>2.5448486994737385</v>
      </c>
      <c r="AP1447" s="354">
        <v>6.5629322049639924</v>
      </c>
      <c r="AQ1447" s="354">
        <v>9.3006283536156928</v>
      </c>
      <c r="AR1447" s="354">
        <v>-18.385933714682938</v>
      </c>
      <c r="AS1447" s="354">
        <v>15.632130457550849</v>
      </c>
      <c r="AT1447" s="354">
        <v>32.97</v>
      </c>
      <c r="AU1447" s="354">
        <v>12.18</v>
      </c>
      <c r="AV1447" s="354">
        <v>26.37</v>
      </c>
      <c r="AW1447" s="354">
        <v>5739.75</v>
      </c>
      <c r="AX1447" s="354">
        <v>6007.74</v>
      </c>
      <c r="AY1447" s="374">
        <v>0.1415269368071522</v>
      </c>
      <c r="AZ1447" s="374">
        <v>0.38187708122194874</v>
      </c>
      <c r="BA1447" s="374">
        <v>0.7794800491735292</v>
      </c>
      <c r="BB1447" s="374">
        <v>0.38158953943031776</v>
      </c>
      <c r="BC1447" s="374">
        <v>0.7794800491735292</v>
      </c>
      <c r="BD1447" s="354">
        <v>17.079999999999998</v>
      </c>
      <c r="BE1447" s="374">
        <v>0.10146294646145748</v>
      </c>
      <c r="BF1447" s="374">
        <v>5.810560931356476E-2</v>
      </c>
      <c r="BG1447" s="354">
        <v>8.7799999999999994</v>
      </c>
      <c r="BH1447" s="354">
        <v>6.18</v>
      </c>
      <c r="BI1447" s="354">
        <v>6.04</v>
      </c>
      <c r="BJ1447" s="354">
        <v>4.08</v>
      </c>
      <c r="BK1447" s="374">
        <v>-1.5058556447523923</v>
      </c>
      <c r="BL1447" s="374">
        <v>-0.41203396517328061</v>
      </c>
      <c r="BM1447" s="354">
        <v>0</v>
      </c>
      <c r="BN1447" s="354">
        <v>0</v>
      </c>
      <c r="BO1447" s="374">
        <v>0.18599155781945115</v>
      </c>
      <c r="BP1447" s="374">
        <v>8.9939580444392625E-2</v>
      </c>
      <c r="BQ1447" s="374">
        <v>-6.9709125429889413E-2</v>
      </c>
      <c r="BR1447" s="354">
        <v>1642.92</v>
      </c>
      <c r="BS1447" s="354">
        <v>2399.14</v>
      </c>
      <c r="BT1447" s="354">
        <v>1879.5</v>
      </c>
      <c r="BU1447" s="354">
        <v>6022.5</v>
      </c>
      <c r="BV1447" s="354">
        <v>1123.29</v>
      </c>
      <c r="BW1447" s="354">
        <v>83.89</v>
      </c>
      <c r="BX1447" s="354">
        <v>17.86</v>
      </c>
      <c r="BY1447" s="354">
        <v>17.86</v>
      </c>
      <c r="BZ1447" s="354">
        <v>8.3604942438417282</v>
      </c>
      <c r="CA1447" s="354">
        <v>49.94</v>
      </c>
      <c r="CB1447" s="354">
        <v>0.65203838123988511</v>
      </c>
      <c r="CC1447" s="354">
        <v>1.4423116660150237</v>
      </c>
      <c r="CD1447" s="354">
        <v>0.97</v>
      </c>
      <c r="CE1447" s="354">
        <v>5.2</v>
      </c>
      <c r="CF1447" s="354">
        <v>4.68</v>
      </c>
      <c r="CG1447" s="354">
        <v>4.34</v>
      </c>
      <c r="CH1447" s="353">
        <v>-152</v>
      </c>
      <c r="CI1447" s="355">
        <v>6037.28</v>
      </c>
    </row>
    <row r="1448" spans="1:87" ht="13.5" thickBot="1">
      <c r="A1448" s="353" t="s">
        <v>3110</v>
      </c>
      <c r="B1448" s="353" t="s">
        <v>3111</v>
      </c>
      <c r="C1448" s="353" t="s">
        <v>108</v>
      </c>
      <c r="D1448" s="353" t="s">
        <v>103</v>
      </c>
      <c r="E1448" s="353" t="s">
        <v>1565</v>
      </c>
      <c r="F1448" s="353" t="s">
        <v>105</v>
      </c>
      <c r="G1448" s="353">
        <v>3</v>
      </c>
      <c r="H1448" s="353">
        <v>202203</v>
      </c>
      <c r="I1448" s="353"/>
      <c r="J1448" s="353"/>
      <c r="K1448" s="354">
        <v>10698.01</v>
      </c>
      <c r="L1448" s="354">
        <v>54.56</v>
      </c>
      <c r="M1448" s="354">
        <v>196.08</v>
      </c>
      <c r="N1448" s="354"/>
      <c r="O1448" s="354"/>
      <c r="P1448" s="354"/>
      <c r="Q1448" s="354"/>
      <c r="R1448" s="354"/>
      <c r="S1448" s="354"/>
      <c r="T1448" s="354"/>
      <c r="U1448" s="354"/>
      <c r="V1448" s="354"/>
      <c r="W1448" s="354"/>
      <c r="X1448" s="354"/>
      <c r="Y1448" s="374" t="e">
        <f t="shared" si="48"/>
        <v>#DIV/0!</v>
      </c>
      <c r="Z1448" s="374" t="e">
        <f t="shared" si="49"/>
        <v>#DIV/0!</v>
      </c>
      <c r="AA1448" s="354"/>
      <c r="AB1448" s="354"/>
      <c r="AC1448" s="354"/>
      <c r="AD1448" s="354"/>
      <c r="AE1448" s="354"/>
      <c r="AF1448" s="354"/>
      <c r="AG1448" s="354">
        <v>0</v>
      </c>
      <c r="AH1448" s="354">
        <v>0</v>
      </c>
      <c r="AI1448" s="354">
        <v>0</v>
      </c>
      <c r="AJ1448" s="354">
        <v>0</v>
      </c>
      <c r="AK1448" s="354">
        <v>0</v>
      </c>
      <c r="AL1448" s="354"/>
      <c r="AM1448" s="354"/>
      <c r="AN1448" s="354"/>
      <c r="AO1448" s="354">
        <v>0</v>
      </c>
      <c r="AP1448" s="354">
        <v>0</v>
      </c>
      <c r="AQ1448" s="354">
        <v>0</v>
      </c>
      <c r="AR1448" s="354">
        <v>0</v>
      </c>
      <c r="AS1448" s="354">
        <v>0</v>
      </c>
      <c r="AT1448" s="354"/>
      <c r="AU1448" s="354"/>
      <c r="AV1448" s="354"/>
      <c r="AW1448" s="354"/>
      <c r="AX1448" s="354"/>
      <c r="AY1448" s="374" t="s">
        <v>160</v>
      </c>
      <c r="AZ1448" s="374" t="s">
        <v>160</v>
      </c>
      <c r="BA1448" s="374" t="s">
        <v>160</v>
      </c>
      <c r="BB1448" s="374" t="s">
        <v>160</v>
      </c>
      <c r="BC1448" s="374" t="s">
        <v>160</v>
      </c>
      <c r="BD1448" s="354"/>
      <c r="BE1448" s="374">
        <v>0</v>
      </c>
      <c r="BF1448" s="374">
        <v>0</v>
      </c>
      <c r="BG1448" s="354"/>
      <c r="BH1448" s="354"/>
      <c r="BI1448" s="354"/>
      <c r="BJ1448" s="354"/>
      <c r="BK1448" s="374">
        <v>0</v>
      </c>
      <c r="BL1448" s="374">
        <v>0</v>
      </c>
      <c r="BM1448" s="354">
        <v>0</v>
      </c>
      <c r="BN1448" s="354"/>
      <c r="BO1448" s="374">
        <v>0</v>
      </c>
      <c r="BP1448" s="374">
        <v>0</v>
      </c>
      <c r="BQ1448" s="374">
        <v>0</v>
      </c>
      <c r="BR1448" s="354"/>
      <c r="BS1448" s="354"/>
      <c r="BT1448" s="354"/>
      <c r="BU1448" s="354"/>
      <c r="BV1448" s="354"/>
      <c r="BW1448" s="354"/>
      <c r="BX1448" s="354"/>
      <c r="BY1448" s="354"/>
      <c r="BZ1448" s="354">
        <v>0</v>
      </c>
      <c r="CA1448" s="354"/>
      <c r="CB1448" s="354">
        <v>0</v>
      </c>
      <c r="CC1448" s="354">
        <v>0</v>
      </c>
      <c r="CD1448" s="354"/>
      <c r="CE1448" s="354"/>
      <c r="CF1448" s="354"/>
      <c r="CG1448" s="354"/>
      <c r="CH1448" s="353"/>
      <c r="CI1448" s="353"/>
    </row>
    <row r="1449" spans="1:87" ht="13.5" thickBot="1">
      <c r="A1449" s="353" t="s">
        <v>3112</v>
      </c>
      <c r="B1449" s="353" t="s">
        <v>3113</v>
      </c>
      <c r="C1449" s="353" t="s">
        <v>96</v>
      </c>
      <c r="D1449" s="353" t="s">
        <v>129</v>
      </c>
      <c r="E1449" s="353" t="s">
        <v>167</v>
      </c>
      <c r="F1449" s="353" t="s">
        <v>99</v>
      </c>
      <c r="G1449" s="353">
        <v>12</v>
      </c>
      <c r="H1449" s="353">
        <v>202112</v>
      </c>
      <c r="I1449" s="353">
        <v>20221025</v>
      </c>
      <c r="J1449" s="353">
        <v>20230223</v>
      </c>
      <c r="K1449" s="354">
        <v>9464.02</v>
      </c>
      <c r="L1449" s="354">
        <v>132.53</v>
      </c>
      <c r="M1449" s="354">
        <v>71.41</v>
      </c>
      <c r="N1449" s="354">
        <v>1.31</v>
      </c>
      <c r="O1449" s="354">
        <v>2.4</v>
      </c>
      <c r="P1449" s="354">
        <v>2.96</v>
      </c>
      <c r="Q1449" s="354">
        <v>2.57</v>
      </c>
      <c r="R1449" s="354">
        <v>6</v>
      </c>
      <c r="S1449" s="354">
        <v>6</v>
      </c>
      <c r="T1449" s="354">
        <v>0.72</v>
      </c>
      <c r="U1449" s="354">
        <v>9.84</v>
      </c>
      <c r="V1449" s="354">
        <v>11.7</v>
      </c>
      <c r="W1449" s="354">
        <v>9.8000000000000007</v>
      </c>
      <c r="X1449" s="354">
        <v>10.65</v>
      </c>
      <c r="Y1449" s="374">
        <f t="shared" si="48"/>
        <v>-0.16239316239316226</v>
      </c>
      <c r="Z1449" s="374">
        <f t="shared" si="49"/>
        <v>8.6734693877551061E-2</v>
      </c>
      <c r="AA1449" s="354">
        <v>7.45</v>
      </c>
      <c r="AB1449" s="354">
        <v>2.93</v>
      </c>
      <c r="AC1449" s="354">
        <v>13.47</v>
      </c>
      <c r="AD1449" s="354">
        <v>13.52</v>
      </c>
      <c r="AE1449" s="354">
        <v>12.44</v>
      </c>
      <c r="AF1449" s="354">
        <v>4.6100000000000003</v>
      </c>
      <c r="AG1449" s="354">
        <v>176.29802745568441</v>
      </c>
      <c r="AH1449" s="354">
        <v>9.8615620418499272</v>
      </c>
      <c r="AI1449" s="354">
        <v>13.604411568705853</v>
      </c>
      <c r="AJ1449" s="354">
        <v>3.4859389577502333</v>
      </c>
      <c r="AK1449" s="354">
        <v>9.9798509707182763</v>
      </c>
      <c r="AL1449" s="354">
        <v>6.7</v>
      </c>
      <c r="AM1449" s="354">
        <v>1.64</v>
      </c>
      <c r="AN1449" s="354">
        <v>0.72</v>
      </c>
      <c r="AO1449" s="354">
        <v>1.1551298602676017</v>
      </c>
      <c r="AP1449" s="354">
        <v>9.3335249967777791</v>
      </c>
      <c r="AQ1449" s="354">
        <v>14.969196924972984</v>
      </c>
      <c r="AR1449" s="354">
        <v>58.419587459376793</v>
      </c>
      <c r="AS1449" s="354">
        <v>0.99388244702119155</v>
      </c>
      <c r="AT1449" s="354">
        <v>80.91</v>
      </c>
      <c r="AU1449" s="354">
        <v>5.15</v>
      </c>
      <c r="AV1449" s="354">
        <v>9.3699999999999992</v>
      </c>
      <c r="AW1449" s="354">
        <v>12642.12</v>
      </c>
      <c r="AX1449" s="354">
        <v>13354.92</v>
      </c>
      <c r="AY1449" s="374">
        <v>9.3713093905067241E-2</v>
      </c>
      <c r="AZ1449" s="374">
        <v>5.0465436308799273E-2</v>
      </c>
      <c r="BA1449" s="374">
        <v>3.4895174601024476E-3</v>
      </c>
      <c r="BB1449" s="374">
        <v>5.424954792043396E-2</v>
      </c>
      <c r="BC1449" s="374">
        <v>3.4895174601024476E-3</v>
      </c>
      <c r="BD1449" s="354">
        <v>12.49</v>
      </c>
      <c r="BE1449" s="374">
        <v>9.2294378349082579E-2</v>
      </c>
      <c r="BF1449" s="374">
        <v>5.5304471967052599E-2</v>
      </c>
      <c r="BG1449" s="354">
        <v>7.19</v>
      </c>
      <c r="BH1449" s="354">
        <v>9.2899999999999991</v>
      </c>
      <c r="BI1449" s="354">
        <v>5.66</v>
      </c>
      <c r="BJ1449" s="354">
        <v>7.4</v>
      </c>
      <c r="BK1449" s="374">
        <v>-0.74376407681101631</v>
      </c>
      <c r="BL1449" s="374">
        <v>-5.7394133995623257E-2</v>
      </c>
      <c r="BM1449" s="354">
        <v>0.6</v>
      </c>
      <c r="BN1449" s="354">
        <v>0.4</v>
      </c>
      <c r="BO1449" s="374">
        <v>8.1123050953287756E-2</v>
      </c>
      <c r="BP1449" s="374">
        <v>7.2634323059953793E-2</v>
      </c>
      <c r="BQ1449" s="374">
        <v>2.5675325607647001E-2</v>
      </c>
      <c r="BR1449" s="354">
        <v>1376.98</v>
      </c>
      <c r="BS1449" s="354">
        <v>1910.2</v>
      </c>
      <c r="BT1449" s="354">
        <v>1524.72</v>
      </c>
      <c r="BU1449" s="354">
        <v>4141.88</v>
      </c>
      <c r="BV1449" s="354">
        <v>991.59</v>
      </c>
      <c r="BW1449" s="354">
        <v>5.05</v>
      </c>
      <c r="BX1449" s="354">
        <v>5.59</v>
      </c>
      <c r="BY1449" s="354">
        <v>5.66</v>
      </c>
      <c r="BZ1449" s="354">
        <v>10.543649763326609</v>
      </c>
      <c r="CA1449" s="354">
        <v>44.02</v>
      </c>
      <c r="CB1449" s="354">
        <v>0.55870213545209246</v>
      </c>
      <c r="CC1449" s="354">
        <v>3.1109341012088052</v>
      </c>
      <c r="CD1449" s="354">
        <v>0.79</v>
      </c>
      <c r="CE1449" s="354">
        <v>1.27</v>
      </c>
      <c r="CF1449" s="354">
        <v>1.04</v>
      </c>
      <c r="CG1449" s="354">
        <v>0.16</v>
      </c>
      <c r="CH1449" s="353" t="s">
        <v>100</v>
      </c>
      <c r="CI1449" s="355">
        <v>6193.05</v>
      </c>
    </row>
    <row r="1450" spans="1:87" ht="13.5" thickBot="1">
      <c r="A1450" s="353" t="s">
        <v>3114</v>
      </c>
      <c r="B1450" s="353" t="s">
        <v>3115</v>
      </c>
      <c r="C1450" s="353" t="s">
        <v>96</v>
      </c>
      <c r="D1450" s="353" t="s">
        <v>97</v>
      </c>
      <c r="E1450" s="353" t="s">
        <v>1257</v>
      </c>
      <c r="F1450" s="353" t="s">
        <v>105</v>
      </c>
      <c r="G1450" s="353">
        <v>6</v>
      </c>
      <c r="H1450" s="353">
        <v>202206</v>
      </c>
      <c r="I1450" s="353">
        <v>20221104</v>
      </c>
      <c r="J1450" s="353">
        <v>20230203</v>
      </c>
      <c r="K1450" s="354">
        <v>16738.18</v>
      </c>
      <c r="L1450" s="354">
        <v>276.99</v>
      </c>
      <c r="M1450" s="354">
        <v>60.43</v>
      </c>
      <c r="N1450" s="354">
        <v>1.31</v>
      </c>
      <c r="O1450" s="354">
        <v>1.74</v>
      </c>
      <c r="P1450" s="354">
        <v>1.86</v>
      </c>
      <c r="Q1450" s="354">
        <v>1.72</v>
      </c>
      <c r="R1450" s="354">
        <v>-11</v>
      </c>
      <c r="S1450" s="354">
        <v>23</v>
      </c>
      <c r="T1450" s="354">
        <v>-19.09</v>
      </c>
      <c r="U1450" s="354">
        <v>5.55</v>
      </c>
      <c r="V1450" s="354">
        <v>5.83</v>
      </c>
      <c r="W1450" s="354">
        <v>7.11</v>
      </c>
      <c r="X1450" s="354">
        <v>9.5299999999999994</v>
      </c>
      <c r="Y1450" s="374">
        <f t="shared" si="48"/>
        <v>0.21955403087478564</v>
      </c>
      <c r="Z1450" s="374">
        <f t="shared" si="49"/>
        <v>0.3403656821378338</v>
      </c>
      <c r="AA1450" s="354">
        <v>20.72</v>
      </c>
      <c r="AB1450" s="354"/>
      <c r="AC1450" s="354">
        <v>49.91</v>
      </c>
      <c r="AD1450" s="354">
        <v>38.96</v>
      </c>
      <c r="AE1450" s="354">
        <v>29.07</v>
      </c>
      <c r="AF1450" s="354"/>
      <c r="AG1450" s="354">
        <v>28.64383470964966</v>
      </c>
      <c r="AH1450" s="354">
        <v>5.6214771542522382</v>
      </c>
      <c r="AI1450" s="354">
        <v>5.1517533552881991</v>
      </c>
      <c r="AJ1450" s="354">
        <v>4.8346931007662137</v>
      </c>
      <c r="AK1450" s="354">
        <v>53.348827291562934</v>
      </c>
      <c r="AL1450" s="354">
        <v>42.5</v>
      </c>
      <c r="AM1450" s="354"/>
      <c r="AN1450" s="354">
        <v>9.67</v>
      </c>
      <c r="AO1450" s="354">
        <v>10.01004914894957</v>
      </c>
      <c r="AP1450" s="354">
        <v>39.673933914955008</v>
      </c>
      <c r="AQ1450" s="354">
        <v>55.656040474775544</v>
      </c>
      <c r="AR1450" s="354">
        <v>59.305976053069358</v>
      </c>
      <c r="AS1450" s="354">
        <v>2.2654939017326692</v>
      </c>
      <c r="AT1450" s="354">
        <v>-5.39</v>
      </c>
      <c r="AU1450" s="354">
        <v>16.649999999999999</v>
      </c>
      <c r="AV1450" s="354">
        <v>-10.87</v>
      </c>
      <c r="AW1450" s="354">
        <v>1691.69</v>
      </c>
      <c r="AX1450" s="354">
        <v>2059.19</v>
      </c>
      <c r="AY1450" s="374">
        <v>0.47769093032308291</v>
      </c>
      <c r="AZ1450" s="374">
        <v>0.62132228232144882</v>
      </c>
      <c r="BA1450" s="374">
        <v>0.55289649893976966</v>
      </c>
      <c r="BB1450" s="374">
        <v>0.68502581755593805</v>
      </c>
      <c r="BC1450" s="374">
        <v>0.55289649893976966</v>
      </c>
      <c r="BD1450" s="354">
        <v>-129.71</v>
      </c>
      <c r="BE1450" s="374">
        <v>0.7339690314288444</v>
      </c>
      <c r="BF1450" s="374">
        <v>0.36510976756684133</v>
      </c>
      <c r="BG1450" s="354">
        <v>81.62</v>
      </c>
      <c r="BH1450" s="354">
        <v>86.12</v>
      </c>
      <c r="BI1450" s="354">
        <v>39.58</v>
      </c>
      <c r="BJ1450" s="354">
        <v>47.17</v>
      </c>
      <c r="BK1450" s="374">
        <v>-6.1544144809752496E-2</v>
      </c>
      <c r="BL1450" s="374">
        <v>-1.1069057538415852E-2</v>
      </c>
      <c r="BM1450" s="354">
        <v>0.87</v>
      </c>
      <c r="BN1450" s="354">
        <v>0.65</v>
      </c>
      <c r="BO1450" s="374">
        <v>0.42693404849730193</v>
      </c>
      <c r="BP1450" s="374">
        <v>2.0453635403333715E-2</v>
      </c>
      <c r="BQ1450" s="374">
        <v>1.7590936911534762E-2</v>
      </c>
      <c r="BR1450" s="354">
        <v>462.26</v>
      </c>
      <c r="BS1450" s="354">
        <v>477.36</v>
      </c>
      <c r="BT1450" s="354">
        <v>393.75</v>
      </c>
      <c r="BU1450" s="354">
        <v>762.62</v>
      </c>
      <c r="BV1450" s="354">
        <v>378.66</v>
      </c>
      <c r="BW1450" s="354">
        <v>-38.590000000000003</v>
      </c>
      <c r="BX1450" s="354">
        <v>19.63</v>
      </c>
      <c r="BY1450" s="354">
        <v>19.63</v>
      </c>
      <c r="BZ1450" s="354">
        <v>17.142468865360431</v>
      </c>
      <c r="CA1450" s="354"/>
      <c r="CB1450" s="354">
        <v>1.3472668124139091</v>
      </c>
      <c r="CC1450" s="354">
        <v>1.6446772457695038</v>
      </c>
      <c r="CD1450" s="354">
        <v>-2.35</v>
      </c>
      <c r="CE1450" s="354">
        <v>1.97</v>
      </c>
      <c r="CF1450" s="354">
        <v>1.1499999999999999</v>
      </c>
      <c r="CG1450" s="354">
        <v>0.77</v>
      </c>
      <c r="CH1450" s="353" t="s">
        <v>100</v>
      </c>
      <c r="CI1450" s="353">
        <v>-382.88</v>
      </c>
    </row>
    <row r="1451" spans="1:87" ht="13.5" thickBot="1">
      <c r="A1451" s="353" t="s">
        <v>3116</v>
      </c>
      <c r="B1451" s="353" t="s">
        <v>3117</v>
      </c>
      <c r="C1451" s="353" t="s">
        <v>96</v>
      </c>
      <c r="D1451" s="353" t="s">
        <v>143</v>
      </c>
      <c r="E1451" s="353" t="s">
        <v>814</v>
      </c>
      <c r="F1451" s="353" t="s">
        <v>105</v>
      </c>
      <c r="G1451" s="353">
        <v>12</v>
      </c>
      <c r="H1451" s="353">
        <v>202112</v>
      </c>
      <c r="I1451" s="353">
        <v>20220210</v>
      </c>
      <c r="J1451" s="353"/>
      <c r="K1451" s="354">
        <v>128604.82</v>
      </c>
      <c r="L1451" s="354">
        <v>50.54</v>
      </c>
      <c r="M1451" s="354">
        <v>2544.61</v>
      </c>
      <c r="N1451" s="354">
        <v>0.44</v>
      </c>
      <c r="O1451" s="354"/>
      <c r="P1451" s="354"/>
      <c r="Q1451" s="354"/>
      <c r="R1451" s="354"/>
      <c r="S1451" s="354"/>
      <c r="T1451" s="354"/>
      <c r="U1451" s="354"/>
      <c r="V1451" s="354">
        <v>2.85</v>
      </c>
      <c r="W1451" s="354">
        <v>2.61</v>
      </c>
      <c r="X1451" s="354">
        <v>2.75</v>
      </c>
      <c r="Y1451" s="374">
        <f t="shared" si="48"/>
        <v>-8.4210526315789513E-2</v>
      </c>
      <c r="Z1451" s="374">
        <f t="shared" si="49"/>
        <v>5.3639846743295028E-2</v>
      </c>
      <c r="AA1451" s="354"/>
      <c r="AB1451" s="354">
        <v>7.39</v>
      </c>
      <c r="AC1451" s="354"/>
      <c r="AD1451" s="354">
        <v>19.34</v>
      </c>
      <c r="AE1451" s="354">
        <v>18.36</v>
      </c>
      <c r="AF1451" s="354">
        <v>2.62</v>
      </c>
      <c r="AG1451" s="354">
        <v>18.471331377194996</v>
      </c>
      <c r="AH1451" s="354">
        <v>1.9348283270189277</v>
      </c>
      <c r="AI1451" s="354">
        <v>1.258925202078722</v>
      </c>
      <c r="AJ1451" s="354">
        <v>0.55651227807845138</v>
      </c>
      <c r="AK1451" s="354">
        <v>33.941253959683678</v>
      </c>
      <c r="AL1451" s="354">
        <v>12.74</v>
      </c>
      <c r="AM1451" s="354">
        <v>5.29</v>
      </c>
      <c r="AN1451" s="354"/>
      <c r="AO1451" s="354">
        <v>2.6081454765040126</v>
      </c>
      <c r="AP1451" s="354">
        <v>15.383610411277807</v>
      </c>
      <c r="AQ1451" s="354">
        <v>38.267499369216111</v>
      </c>
      <c r="AR1451" s="354">
        <v>86.567576806717668</v>
      </c>
      <c r="AS1451" s="354">
        <v>2.5472627359613123</v>
      </c>
      <c r="AT1451" s="354">
        <v>9.5500000000000007</v>
      </c>
      <c r="AU1451" s="354"/>
      <c r="AV1451" s="354">
        <v>7.1</v>
      </c>
      <c r="AW1451" s="354">
        <v>62050.69</v>
      </c>
      <c r="AX1451" s="354">
        <v>60167.69</v>
      </c>
      <c r="AY1451" s="374">
        <v>3.3908997713114106E-2</v>
      </c>
      <c r="AZ1451" s="374">
        <v>8.3855939795735537E-2</v>
      </c>
      <c r="BA1451" s="374">
        <v>4.8054919908466817E-2</v>
      </c>
      <c r="BB1451" s="374">
        <v>8.4507042253521208E-2</v>
      </c>
      <c r="BC1451" s="374">
        <v>4.8054919908466817E-2</v>
      </c>
      <c r="BD1451" s="354"/>
      <c r="BE1451" s="374">
        <v>0.14211673874968725</v>
      </c>
      <c r="BF1451" s="374">
        <v>7.5799384447443025E-2</v>
      </c>
      <c r="BG1451" s="354"/>
      <c r="BH1451" s="354"/>
      <c r="BI1451" s="354"/>
      <c r="BJ1451" s="354"/>
      <c r="BK1451" s="374">
        <v>-0.14325238241623117</v>
      </c>
      <c r="BL1451" s="374">
        <v>-9.7634561796811157E-3</v>
      </c>
      <c r="BM1451" s="354">
        <v>3.29</v>
      </c>
      <c r="BN1451" s="354">
        <v>3.36</v>
      </c>
      <c r="BO1451" s="374">
        <v>0.78567177189417348</v>
      </c>
      <c r="BP1451" s="374">
        <v>4.5280855779237468E-2</v>
      </c>
      <c r="BQ1451" s="374">
        <v>1.1070465050297421E-2</v>
      </c>
      <c r="BR1451" s="354">
        <v>10703.5</v>
      </c>
      <c r="BS1451" s="354">
        <v>12789.31</v>
      </c>
      <c r="BT1451" s="354">
        <v>10177.57</v>
      </c>
      <c r="BU1451" s="354" t="s">
        <v>100</v>
      </c>
      <c r="BV1451" s="354">
        <v>7156.57</v>
      </c>
      <c r="BW1451" s="354">
        <v>12.26</v>
      </c>
      <c r="BX1451" s="354"/>
      <c r="BY1451" s="354"/>
      <c r="BZ1451" s="354">
        <v>-56.8</v>
      </c>
      <c r="CA1451" s="354"/>
      <c r="CB1451" s="354">
        <v>0.73064599726711588</v>
      </c>
      <c r="CC1451" s="354">
        <v>-0.66868512110726641</v>
      </c>
      <c r="CD1451" s="354"/>
      <c r="CE1451" s="354">
        <v>0.8</v>
      </c>
      <c r="CF1451" s="354">
        <v>0.51</v>
      </c>
      <c r="CG1451" s="354">
        <v>0.28000000000000003</v>
      </c>
      <c r="CH1451" s="353" t="s">
        <v>100</v>
      </c>
      <c r="CI1451" s="355">
        <v>23361.49</v>
      </c>
    </row>
    <row r="1452" spans="1:87" ht="13.5" thickBot="1">
      <c r="A1452" s="353" t="s">
        <v>3118</v>
      </c>
      <c r="B1452" s="353" t="s">
        <v>3119</v>
      </c>
      <c r="C1452" s="353" t="s">
        <v>108</v>
      </c>
      <c r="D1452" s="353" t="s">
        <v>147</v>
      </c>
      <c r="E1452" s="353" t="s">
        <v>539</v>
      </c>
      <c r="F1452" s="353" t="s">
        <v>99</v>
      </c>
      <c r="G1452" s="353">
        <v>1</v>
      </c>
      <c r="H1452" s="353">
        <v>202201</v>
      </c>
      <c r="I1452" s="353">
        <v>20221201</v>
      </c>
      <c r="J1452" s="353">
        <v>20230309</v>
      </c>
      <c r="K1452" s="354">
        <v>23151.77</v>
      </c>
      <c r="L1452" s="354">
        <v>455.02</v>
      </c>
      <c r="M1452" s="354">
        <v>50.88</v>
      </c>
      <c r="N1452" s="354">
        <v>1.32</v>
      </c>
      <c r="O1452" s="354">
        <v>4.09</v>
      </c>
      <c r="P1452" s="354">
        <v>5.48</v>
      </c>
      <c r="Q1452" s="354">
        <v>6.43</v>
      </c>
      <c r="R1452" s="354">
        <v>30.56</v>
      </c>
      <c r="S1452" s="354">
        <v>14.92</v>
      </c>
      <c r="T1452" s="354">
        <v>26.18</v>
      </c>
      <c r="U1452" s="354">
        <v>22.75</v>
      </c>
      <c r="V1452" s="354">
        <v>17.190000000000001</v>
      </c>
      <c r="W1452" s="354">
        <v>22.87</v>
      </c>
      <c r="X1452" s="354">
        <v>24.16</v>
      </c>
      <c r="Y1452" s="374">
        <f t="shared" si="48"/>
        <v>0.33042466550319949</v>
      </c>
      <c r="Z1452" s="374">
        <f t="shared" si="49"/>
        <v>5.6405771753388789E-2</v>
      </c>
      <c r="AA1452" s="354">
        <v>16.399999999999999</v>
      </c>
      <c r="AB1452" s="354">
        <v>13.75</v>
      </c>
      <c r="AC1452" s="354">
        <v>20</v>
      </c>
      <c r="AD1452" s="354">
        <v>19.899999999999999</v>
      </c>
      <c r="AE1452" s="354">
        <v>18.829999999999998</v>
      </c>
      <c r="AF1452" s="354">
        <v>1.45</v>
      </c>
      <c r="AG1452" s="354">
        <v>189.92773464238917</v>
      </c>
      <c r="AH1452" s="354">
        <v>23.29355968003755</v>
      </c>
      <c r="AI1452" s="354">
        <v>23.817918679470381</v>
      </c>
      <c r="AJ1452" s="354">
        <v>18.581760575775949</v>
      </c>
      <c r="AK1452" s="354">
        <v>18.940361921247067</v>
      </c>
      <c r="AL1452" s="354">
        <v>19.63</v>
      </c>
      <c r="AM1452" s="354">
        <v>12.04</v>
      </c>
      <c r="AN1452" s="354">
        <v>2.38</v>
      </c>
      <c r="AO1452" s="354">
        <v>2.5447527024223073</v>
      </c>
      <c r="AP1452" s="354">
        <v>13.633027925194462</v>
      </c>
      <c r="AQ1452" s="354">
        <v>20.292248138908917</v>
      </c>
      <c r="AR1452" s="354">
        <v>26.010404881991867</v>
      </c>
      <c r="AS1452" s="354">
        <v>4.9016839099567777</v>
      </c>
      <c r="AT1452" s="354">
        <v>37.78</v>
      </c>
      <c r="AU1452" s="354">
        <v>8.5299999999999994</v>
      </c>
      <c r="AV1452" s="354">
        <v>40.299999999999997</v>
      </c>
      <c r="AW1452" s="354">
        <v>8630.89</v>
      </c>
      <c r="AX1452" s="354">
        <v>9982.3700000000008</v>
      </c>
      <c r="AY1452" s="374">
        <v>-0.16843789486660571</v>
      </c>
      <c r="AZ1452" s="374">
        <v>-0.7509225222928132</v>
      </c>
      <c r="BA1452" s="374">
        <v>-0.73718613152456902</v>
      </c>
      <c r="BB1452" s="374">
        <v>-0.74447174447174436</v>
      </c>
      <c r="BC1452" s="374">
        <v>-0.73718613152456902</v>
      </c>
      <c r="BD1452" s="354">
        <v>68.33</v>
      </c>
      <c r="BE1452" s="374">
        <v>0.43112540171689079</v>
      </c>
      <c r="BF1452" s="374">
        <v>0.22342692007905143</v>
      </c>
      <c r="BG1452" s="354">
        <v>68.33</v>
      </c>
      <c r="BH1452" s="354">
        <v>36.799999999999997</v>
      </c>
      <c r="BI1452" s="354">
        <v>23.76</v>
      </c>
      <c r="BJ1452" s="354">
        <v>16.03</v>
      </c>
      <c r="BK1452" s="374">
        <v>-0.21984112777275064</v>
      </c>
      <c r="BL1452" s="374">
        <v>-2.7569212645817538E-2</v>
      </c>
      <c r="BM1452" s="354">
        <v>0</v>
      </c>
      <c r="BN1452" s="354">
        <v>0</v>
      </c>
      <c r="BO1452" s="374">
        <v>0</v>
      </c>
      <c r="BP1452" s="374">
        <v>5.1634952296589709E-2</v>
      </c>
      <c r="BQ1452" s="374">
        <v>4.1190283241212863E-2</v>
      </c>
      <c r="BR1452" s="354">
        <v>1295.83</v>
      </c>
      <c r="BS1452" s="354">
        <v>1564.29</v>
      </c>
      <c r="BT1452" s="354">
        <v>1254.3</v>
      </c>
      <c r="BU1452" s="354" t="s">
        <v>100</v>
      </c>
      <c r="BV1452" s="354">
        <v>985.84</v>
      </c>
      <c r="BW1452" s="354">
        <v>460.66</v>
      </c>
      <c r="BX1452" s="354">
        <v>12.26</v>
      </c>
      <c r="BY1452" s="354">
        <v>12.26</v>
      </c>
      <c r="BZ1452" s="354">
        <v>17602.404494382023</v>
      </c>
      <c r="CA1452" s="354">
        <v>0</v>
      </c>
      <c r="CB1452" s="354">
        <v>0.63945656318642108</v>
      </c>
      <c r="CC1452" s="354">
        <v>0.90824350416505761</v>
      </c>
      <c r="CD1452" s="354">
        <v>0</v>
      </c>
      <c r="CE1452" s="354">
        <v>1.62</v>
      </c>
      <c r="CF1452" s="354">
        <v>0.5</v>
      </c>
      <c r="CG1452" s="354">
        <v>0.35</v>
      </c>
      <c r="CH1452" s="353" t="s">
        <v>100</v>
      </c>
      <c r="CI1452" s="355">
        <v>1535.37</v>
      </c>
    </row>
    <row r="1453" spans="1:87" ht="13.5" thickBot="1">
      <c r="A1453" s="353" t="s">
        <v>3120</v>
      </c>
      <c r="B1453" s="353" t="s">
        <v>3121</v>
      </c>
      <c r="C1453" s="353" t="s">
        <v>108</v>
      </c>
      <c r="D1453" s="353" t="s">
        <v>123</v>
      </c>
      <c r="E1453" s="353" t="s">
        <v>418</v>
      </c>
      <c r="F1453" s="353" t="s">
        <v>105</v>
      </c>
      <c r="G1453" s="353">
        <v>12</v>
      </c>
      <c r="H1453" s="353">
        <v>202112</v>
      </c>
      <c r="I1453" s="353">
        <v>20221025</v>
      </c>
      <c r="J1453" s="353">
        <v>20230124</v>
      </c>
      <c r="K1453" s="354">
        <v>3760.63</v>
      </c>
      <c r="L1453" s="354">
        <v>77.84</v>
      </c>
      <c r="M1453" s="354">
        <v>48.31</v>
      </c>
      <c r="N1453" s="354">
        <v>0.84</v>
      </c>
      <c r="O1453" s="354">
        <v>2.16</v>
      </c>
      <c r="P1453" s="354">
        <v>2.04</v>
      </c>
      <c r="Q1453" s="354">
        <v>1.99</v>
      </c>
      <c r="R1453" s="354">
        <v>-16</v>
      </c>
      <c r="S1453" s="354">
        <v>51</v>
      </c>
      <c r="T1453" s="354">
        <v>13.23</v>
      </c>
      <c r="U1453" s="354">
        <v>8.44</v>
      </c>
      <c r="V1453" s="354">
        <v>7.51</v>
      </c>
      <c r="W1453" s="354">
        <v>8.85</v>
      </c>
      <c r="X1453" s="354">
        <v>8.27</v>
      </c>
      <c r="Y1453" s="374">
        <f t="shared" si="48"/>
        <v>0.17842876165113175</v>
      </c>
      <c r="Z1453" s="374">
        <f t="shared" si="49"/>
        <v>-6.5536723163841848E-2</v>
      </c>
      <c r="AA1453" s="354">
        <v>21.42</v>
      </c>
      <c r="AB1453" s="354"/>
      <c r="AC1453" s="354">
        <v>9.2200000000000006</v>
      </c>
      <c r="AD1453" s="354">
        <v>8.8000000000000007</v>
      </c>
      <c r="AE1453" s="354">
        <v>9.42</v>
      </c>
      <c r="AF1453" s="354"/>
      <c r="AG1453" s="354">
        <v>27.434523000963413</v>
      </c>
      <c r="AH1453" s="354">
        <v>8.4886936844412979</v>
      </c>
      <c r="AI1453" s="354">
        <v>16.497450762502105</v>
      </c>
      <c r="AJ1453" s="354">
        <v>15.517536195400224</v>
      </c>
      <c r="AK1453" s="354">
        <v>4.7110308810045813</v>
      </c>
      <c r="AL1453" s="354">
        <v>8.11</v>
      </c>
      <c r="AM1453" s="354">
        <v>1.49</v>
      </c>
      <c r="AN1453" s="354">
        <v>2.4500000000000002</v>
      </c>
      <c r="AO1453" s="354">
        <v>1.5063758080614842</v>
      </c>
      <c r="AP1453" s="354">
        <v>2.9642464524560173</v>
      </c>
      <c r="AQ1453" s="354">
        <v>2.505035617277986</v>
      </c>
      <c r="AR1453" s="354">
        <v>2.663225735964958</v>
      </c>
      <c r="AS1453" s="354">
        <v>191.87569871707797</v>
      </c>
      <c r="AT1453" s="354">
        <v>52.23</v>
      </c>
      <c r="AU1453" s="354">
        <v>7.23</v>
      </c>
      <c r="AV1453" s="354">
        <v>-2.19</v>
      </c>
      <c r="AW1453" s="354">
        <v>1338.7</v>
      </c>
      <c r="AX1453" s="354">
        <v>1490.3</v>
      </c>
      <c r="AY1453" s="374">
        <v>-1.8256024323853991E-2</v>
      </c>
      <c r="AZ1453" s="374">
        <v>0.23216591856252311</v>
      </c>
      <c r="BA1453" s="374">
        <v>0</v>
      </c>
      <c r="BB1453" s="374">
        <v>0.23193277310924368</v>
      </c>
      <c r="BC1453" s="374">
        <v>0</v>
      </c>
      <c r="BD1453" s="354">
        <v>14.86</v>
      </c>
      <c r="BE1453" s="374">
        <v>0</v>
      </c>
      <c r="BF1453" s="374">
        <v>1.0913766880895974E-2</v>
      </c>
      <c r="BG1453" s="354">
        <v>13.41</v>
      </c>
      <c r="BH1453" s="354">
        <v>9.92</v>
      </c>
      <c r="BI1453" s="354">
        <v>1.04</v>
      </c>
      <c r="BJ1453" s="354">
        <v>0.97</v>
      </c>
      <c r="BK1453" s="374">
        <v>-5.9397938579042679E-2</v>
      </c>
      <c r="BL1453" s="374">
        <v>-3.5718301610983695E-2</v>
      </c>
      <c r="BM1453" s="354">
        <v>1.95</v>
      </c>
      <c r="BN1453" s="354">
        <v>1.74</v>
      </c>
      <c r="BO1453" s="374">
        <v>0.17552759651711569</v>
      </c>
      <c r="BP1453" s="374">
        <v>0.10922148333043358</v>
      </c>
      <c r="BQ1453" s="374">
        <v>0.19965949813947792</v>
      </c>
      <c r="BR1453" s="354">
        <v>448.65</v>
      </c>
      <c r="BS1453" s="354">
        <v>558.30999999999995</v>
      </c>
      <c r="BT1453" s="354">
        <v>464.11</v>
      </c>
      <c r="BU1453" s="354">
        <v>271.54000000000002</v>
      </c>
      <c r="BV1453" s="354">
        <v>353.02</v>
      </c>
      <c r="BW1453" s="354">
        <v>23.22</v>
      </c>
      <c r="BX1453" s="354">
        <v>26.68</v>
      </c>
      <c r="BY1453" s="354">
        <v>26.73</v>
      </c>
      <c r="BZ1453" s="354">
        <v>0</v>
      </c>
      <c r="CA1453" s="354">
        <v>13.13</v>
      </c>
      <c r="CB1453" s="354">
        <v>0.93285062034702482</v>
      </c>
      <c r="CC1453" s="354">
        <v>-2.6103874889179624</v>
      </c>
      <c r="CD1453" s="354">
        <v>0.15</v>
      </c>
      <c r="CE1453" s="354">
        <v>0.66</v>
      </c>
      <c r="CF1453" s="354">
        <v>0.71</v>
      </c>
      <c r="CG1453" s="354">
        <v>0.27</v>
      </c>
      <c r="CH1453" s="353" t="s">
        <v>100</v>
      </c>
      <c r="CI1453" s="355">
        <v>3145.42</v>
      </c>
    </row>
    <row r="1454" spans="1:87" ht="13.5" thickBot="1">
      <c r="A1454" s="353" t="s">
        <v>3122</v>
      </c>
      <c r="B1454" s="353" t="s">
        <v>3123</v>
      </c>
      <c r="C1454" s="353" t="s">
        <v>96</v>
      </c>
      <c r="D1454" s="353" t="s">
        <v>97</v>
      </c>
      <c r="E1454" s="353" t="s">
        <v>290</v>
      </c>
      <c r="F1454" s="353" t="s">
        <v>105</v>
      </c>
      <c r="G1454" s="353">
        <v>12</v>
      </c>
      <c r="H1454" s="353">
        <v>202112</v>
      </c>
      <c r="I1454" s="353">
        <v>20221026</v>
      </c>
      <c r="J1454" s="353">
        <v>20230124</v>
      </c>
      <c r="K1454" s="354">
        <v>17392.2</v>
      </c>
      <c r="L1454" s="354">
        <v>7</v>
      </c>
      <c r="M1454" s="354">
        <v>2484.6</v>
      </c>
      <c r="N1454" s="354">
        <v>1.18</v>
      </c>
      <c r="O1454" s="354">
        <v>0.35</v>
      </c>
      <c r="P1454" s="354">
        <v>0.3</v>
      </c>
      <c r="Q1454" s="354">
        <v>0.2</v>
      </c>
      <c r="R1454" s="354">
        <v>0</v>
      </c>
      <c r="S1454" s="354">
        <v>-12</v>
      </c>
      <c r="T1454" s="354">
        <v>1.17</v>
      </c>
      <c r="U1454" s="354">
        <v>1.1599999999999999</v>
      </c>
      <c r="V1454" s="354">
        <v>0.82</v>
      </c>
      <c r="W1454" s="354">
        <v>1.2</v>
      </c>
      <c r="X1454" s="354">
        <v>0.94</v>
      </c>
      <c r="Y1454" s="374">
        <f t="shared" si="48"/>
        <v>0.46341463414634143</v>
      </c>
      <c r="Z1454" s="374">
        <f t="shared" si="49"/>
        <v>-0.21666666666666667</v>
      </c>
      <c r="AA1454" s="354">
        <v>80.569999999999993</v>
      </c>
      <c r="AB1454" s="354"/>
      <c r="AC1454" s="354">
        <v>6.03</v>
      </c>
      <c r="AD1454" s="354">
        <v>5.83</v>
      </c>
      <c r="AE1454" s="354">
        <v>7.45</v>
      </c>
      <c r="AF1454" s="354"/>
      <c r="AG1454" s="354">
        <v>109.69434969696924</v>
      </c>
      <c r="AH1454" s="354">
        <v>32.321167408082083</v>
      </c>
      <c r="AI1454" s="354">
        <v>53.523533793825969</v>
      </c>
      <c r="AJ1454" s="354">
        <v>28.616479502649096</v>
      </c>
      <c r="AK1454" s="354">
        <v>3.7216376774991176</v>
      </c>
      <c r="AL1454" s="354">
        <v>4.88</v>
      </c>
      <c r="AM1454" s="354">
        <v>1.68</v>
      </c>
      <c r="AN1454" s="354">
        <v>1.9</v>
      </c>
      <c r="AO1454" s="354">
        <v>-0.41232270315402758</v>
      </c>
      <c r="AP1454" s="354">
        <v>-0.7784772715380599</v>
      </c>
      <c r="AQ1454" s="354">
        <v>-0.84503894981976768</v>
      </c>
      <c r="AR1454" s="354">
        <v>-1.5805393106999952</v>
      </c>
      <c r="AS1454" s="354">
        <v>75.03389130257591</v>
      </c>
      <c r="AT1454" s="354">
        <v>4.17</v>
      </c>
      <c r="AU1454" s="354">
        <v>14.37</v>
      </c>
      <c r="AV1454" s="354">
        <v>23.98</v>
      </c>
      <c r="AW1454" s="354">
        <v>7698</v>
      </c>
      <c r="AX1454" s="354">
        <v>8803.3700000000008</v>
      </c>
      <c r="AY1454" s="374">
        <v>0.20467094746495881</v>
      </c>
      <c r="AZ1454" s="374">
        <v>1.2416779173941146</v>
      </c>
      <c r="BA1454" s="374">
        <v>1.3567439249979036</v>
      </c>
      <c r="BB1454" s="374">
        <v>0.88842975206611585</v>
      </c>
      <c r="BC1454" s="374">
        <v>1.3567439249979036</v>
      </c>
      <c r="BD1454" s="354">
        <v>28.14</v>
      </c>
      <c r="BE1454" s="374">
        <v>0.2388799335564426</v>
      </c>
      <c r="BF1454" s="374">
        <v>0.15439758486481547</v>
      </c>
      <c r="BG1454" s="354">
        <v>24.34</v>
      </c>
      <c r="BH1454" s="354">
        <v>9.57</v>
      </c>
      <c r="BI1454" s="354">
        <v>16.79</v>
      </c>
      <c r="BJ1454" s="354">
        <v>6.7</v>
      </c>
      <c r="BK1454" s="374">
        <v>-0.46534771764359745</v>
      </c>
      <c r="BL1454" s="374">
        <v>-0.22705868041501351</v>
      </c>
      <c r="BM1454" s="354">
        <v>0</v>
      </c>
      <c r="BN1454" s="354">
        <v>2.5299999999999998</v>
      </c>
      <c r="BO1454" s="374">
        <v>0.25381622812140864</v>
      </c>
      <c r="BP1454" s="374">
        <v>0.16225876631606626</v>
      </c>
      <c r="BQ1454" s="374">
        <v>4.1115631469323413</v>
      </c>
      <c r="BR1454" s="354">
        <v>2179.5</v>
      </c>
      <c r="BS1454" s="354">
        <v>3729.81</v>
      </c>
      <c r="BT1454" s="354">
        <v>3566.31</v>
      </c>
      <c r="BU1454" s="354">
        <v>1435.82</v>
      </c>
      <c r="BV1454" s="354">
        <v>1847.38</v>
      </c>
      <c r="BW1454" s="354">
        <v>126.92</v>
      </c>
      <c r="BX1454" s="354">
        <v>31</v>
      </c>
      <c r="BY1454" s="354">
        <v>31</v>
      </c>
      <c r="BZ1454" s="354">
        <v>52.665661819282889</v>
      </c>
      <c r="CA1454" s="354">
        <v>12.77</v>
      </c>
      <c r="CB1454" s="354">
        <v>0.39315929805262256</v>
      </c>
      <c r="CC1454" s="354">
        <v>-0.89827088653142984</v>
      </c>
      <c r="CD1454" s="354">
        <v>0.15</v>
      </c>
      <c r="CE1454" s="354">
        <v>2.4700000000000002</v>
      </c>
      <c r="CF1454" s="354">
        <v>1.94</v>
      </c>
      <c r="CG1454" s="354">
        <v>1.61</v>
      </c>
      <c r="CH1454" s="353" t="s">
        <v>100</v>
      </c>
      <c r="CI1454" s="355">
        <v>9530.4599999999991</v>
      </c>
    </row>
    <row r="1455" spans="1:87" ht="13.5" thickBot="1">
      <c r="A1455" s="353" t="s">
        <v>3124</v>
      </c>
      <c r="B1455" s="353" t="s">
        <v>3125</v>
      </c>
      <c r="C1455" s="353" t="s">
        <v>108</v>
      </c>
      <c r="D1455" s="353" t="s">
        <v>123</v>
      </c>
      <c r="E1455" s="353" t="s">
        <v>1012</v>
      </c>
      <c r="F1455" s="353" t="s">
        <v>105</v>
      </c>
      <c r="G1455" s="353">
        <v>12</v>
      </c>
      <c r="H1455" s="353">
        <v>202112</v>
      </c>
      <c r="I1455" s="353">
        <v>20221019</v>
      </c>
      <c r="J1455" s="353">
        <v>20230118</v>
      </c>
      <c r="K1455" s="354">
        <v>3844.01</v>
      </c>
      <c r="L1455" s="354">
        <v>17.71</v>
      </c>
      <c r="M1455" s="354">
        <v>217.05</v>
      </c>
      <c r="N1455" s="354">
        <v>0.95</v>
      </c>
      <c r="O1455" s="354">
        <v>0.46</v>
      </c>
      <c r="P1455" s="354">
        <v>0.5</v>
      </c>
      <c r="Q1455" s="354">
        <v>0.56000000000000005</v>
      </c>
      <c r="R1455" s="354">
        <v>2</v>
      </c>
      <c r="S1455" s="354">
        <v>-5</v>
      </c>
      <c r="T1455" s="354">
        <v>0.02</v>
      </c>
      <c r="U1455" s="354">
        <v>1.67</v>
      </c>
      <c r="V1455" s="354">
        <v>1.95</v>
      </c>
      <c r="W1455" s="354">
        <v>1.74</v>
      </c>
      <c r="X1455" s="354">
        <v>2.46</v>
      </c>
      <c r="Y1455" s="374">
        <f t="shared" si="48"/>
        <v>-0.10769230769230764</v>
      </c>
      <c r="Z1455" s="374">
        <f t="shared" si="49"/>
        <v>0.4137931034482758</v>
      </c>
      <c r="AA1455" s="354">
        <v>9.68</v>
      </c>
      <c r="AB1455" s="354"/>
      <c r="AC1455" s="354">
        <v>10.6</v>
      </c>
      <c r="AD1455" s="354">
        <v>10.210000000000001</v>
      </c>
      <c r="AE1455" s="354">
        <v>7.19</v>
      </c>
      <c r="AF1455" s="354"/>
      <c r="AG1455" s="354">
        <v>5.7373750869611291</v>
      </c>
      <c r="AH1455" s="354">
        <v>1.5763207725373298</v>
      </c>
      <c r="AI1455" s="354">
        <v>4.1679881686792504</v>
      </c>
      <c r="AJ1455" s="354">
        <v>4.1161155673090652</v>
      </c>
      <c r="AK1455" s="354">
        <v>4.196269109262424</v>
      </c>
      <c r="AL1455" s="354">
        <v>8.23</v>
      </c>
      <c r="AM1455" s="354">
        <v>1.59</v>
      </c>
      <c r="AN1455" s="354">
        <v>2.99</v>
      </c>
      <c r="AO1455" s="354">
        <v>2.8167465990204792</v>
      </c>
      <c r="AP1455" s="354">
        <v>6.7887959705045571</v>
      </c>
      <c r="AQ1455" s="354">
        <v>3.8773458823477389</v>
      </c>
      <c r="AR1455" s="354">
        <v>3.9262094319834069</v>
      </c>
      <c r="AS1455" s="354">
        <v>21.608976692113835</v>
      </c>
      <c r="AT1455" s="354">
        <v>11.14</v>
      </c>
      <c r="AU1455" s="354">
        <v>0.56999999999999995</v>
      </c>
      <c r="AV1455" s="354">
        <v>-7.46</v>
      </c>
      <c r="AW1455" s="354">
        <v>1318.36</v>
      </c>
      <c r="AX1455" s="354">
        <v>1288.45</v>
      </c>
      <c r="AY1455" s="374">
        <v>-1.4339589410194297E-2</v>
      </c>
      <c r="AZ1455" s="374">
        <v>1.2758923999947489</v>
      </c>
      <c r="BA1455" s="374">
        <v>0</v>
      </c>
      <c r="BB1455" s="374">
        <v>1.2760115606936415</v>
      </c>
      <c r="BC1455" s="374">
        <v>0</v>
      </c>
      <c r="BD1455" s="354">
        <v>14.1</v>
      </c>
      <c r="BE1455" s="374">
        <v>0</v>
      </c>
      <c r="BF1455" s="374">
        <v>1.0941534765297072E-2</v>
      </c>
      <c r="BG1455" s="354">
        <v>11.46</v>
      </c>
      <c r="BH1455" s="354">
        <v>8.2200000000000006</v>
      </c>
      <c r="BI1455" s="354">
        <v>1.18</v>
      </c>
      <c r="BJ1455" s="354">
        <v>1.19</v>
      </c>
      <c r="BK1455" s="374">
        <v>-1.2445477115311064E-2</v>
      </c>
      <c r="BL1455" s="374">
        <v>-9.0411731120859738E-3</v>
      </c>
      <c r="BM1455" s="354">
        <v>4.74</v>
      </c>
      <c r="BN1455" s="354">
        <v>4.91</v>
      </c>
      <c r="BO1455" s="374">
        <v>0.53288646234604342</v>
      </c>
      <c r="BP1455" s="374">
        <v>9.0126973844329897E-2</v>
      </c>
      <c r="BQ1455" s="374">
        <v>0.23534108446592716</v>
      </c>
      <c r="BR1455" s="354">
        <v>573.41</v>
      </c>
      <c r="BS1455" s="354">
        <v>619.30999999999995</v>
      </c>
      <c r="BT1455" s="354">
        <v>466.2</v>
      </c>
      <c r="BU1455" s="354">
        <v>387.45</v>
      </c>
      <c r="BV1455" s="354">
        <v>420.3</v>
      </c>
      <c r="BW1455" s="354">
        <v>127.59</v>
      </c>
      <c r="BX1455" s="354">
        <v>26.65</v>
      </c>
      <c r="BY1455" s="354">
        <v>28.26</v>
      </c>
      <c r="BZ1455" s="354">
        <v>0</v>
      </c>
      <c r="CA1455" s="354">
        <v>32.61</v>
      </c>
      <c r="CB1455" s="354">
        <v>0.92318514639698324</v>
      </c>
      <c r="CC1455" s="354">
        <v>-0.55839865296405966</v>
      </c>
      <c r="CD1455" s="354">
        <v>0.48</v>
      </c>
      <c r="CE1455" s="354">
        <v>0.99</v>
      </c>
      <c r="CF1455" s="354">
        <v>0.93</v>
      </c>
      <c r="CG1455" s="354">
        <v>0.1</v>
      </c>
      <c r="CH1455" s="353" t="s">
        <v>100</v>
      </c>
      <c r="CI1455" s="355">
        <v>2749.27</v>
      </c>
    </row>
    <row r="1456" spans="1:87" ht="13.5" thickBot="1">
      <c r="A1456" s="353" t="s">
        <v>3126</v>
      </c>
      <c r="B1456" s="353" t="s">
        <v>3127</v>
      </c>
      <c r="C1456" s="353" t="s">
        <v>96</v>
      </c>
      <c r="D1456" s="353" t="s">
        <v>103</v>
      </c>
      <c r="E1456" s="353" t="s">
        <v>1339</v>
      </c>
      <c r="F1456" s="353" t="s">
        <v>105</v>
      </c>
      <c r="G1456" s="353">
        <v>8</v>
      </c>
      <c r="H1456" s="353">
        <v>202208</v>
      </c>
      <c r="I1456" s="353">
        <v>20221019</v>
      </c>
      <c r="J1456" s="353">
        <v>20230104</v>
      </c>
      <c r="K1456" s="354">
        <v>3431.35</v>
      </c>
      <c r="L1456" s="354">
        <v>183.81</v>
      </c>
      <c r="M1456" s="354">
        <v>18.670000000000002</v>
      </c>
      <c r="N1456" s="354">
        <v>0.94</v>
      </c>
      <c r="O1456" s="354">
        <v>1.95</v>
      </c>
      <c r="P1456" s="354">
        <v>1.22</v>
      </c>
      <c r="Q1456" s="354">
        <v>2.06</v>
      </c>
      <c r="R1456" s="354">
        <v>2</v>
      </c>
      <c r="S1456" s="354">
        <v>-8</v>
      </c>
      <c r="T1456" s="354">
        <v>-9.26</v>
      </c>
      <c r="U1456" s="354">
        <v>6.8</v>
      </c>
      <c r="V1456" s="354">
        <v>6.76</v>
      </c>
      <c r="W1456" s="354">
        <v>7.24</v>
      </c>
      <c r="X1456" s="354">
        <v>8.07</v>
      </c>
      <c r="Y1456" s="374">
        <f t="shared" si="48"/>
        <v>7.1005917159763454E-2</v>
      </c>
      <c r="Z1456" s="374">
        <f t="shared" si="49"/>
        <v>0.11464088397790051</v>
      </c>
      <c r="AA1456" s="354">
        <v>3.3</v>
      </c>
      <c r="AB1456" s="354"/>
      <c r="AC1456" s="354">
        <v>27.03</v>
      </c>
      <c r="AD1456" s="354">
        <v>25.37</v>
      </c>
      <c r="AE1456" s="354">
        <v>22.78</v>
      </c>
      <c r="AF1456" s="354"/>
      <c r="AG1456" s="354">
        <v>106.67637022819363</v>
      </c>
      <c r="AH1456" s="354">
        <v>5.5131158029430578</v>
      </c>
      <c r="AI1456" s="354">
        <v>6.5391874600127959</v>
      </c>
      <c r="AJ1456" s="354">
        <v>-1.155363616975901</v>
      </c>
      <c r="AK1456" s="354">
        <v>28.338383191057407</v>
      </c>
      <c r="AL1456" s="354">
        <v>14.47</v>
      </c>
      <c r="AM1456" s="354">
        <v>1.8</v>
      </c>
      <c r="AN1456" s="354">
        <v>1.71</v>
      </c>
      <c r="AO1456" s="354">
        <v>1.5748264263387748</v>
      </c>
      <c r="AP1456" s="354">
        <v>12.8111767695454</v>
      </c>
      <c r="AQ1456" s="354">
        <v>25.690770899069705</v>
      </c>
      <c r="AR1456" s="354">
        <v>-145.40596954314722</v>
      </c>
      <c r="AS1456" s="354">
        <v>20.068191512049477</v>
      </c>
      <c r="AT1456" s="354">
        <v>102.35</v>
      </c>
      <c r="AU1456" s="354">
        <v>3.34</v>
      </c>
      <c r="AV1456" s="354">
        <v>9.56</v>
      </c>
      <c r="AW1456" s="354">
        <v>2000.82</v>
      </c>
      <c r="AX1456" s="354">
        <v>2150.7199999999998</v>
      </c>
      <c r="AY1456" s="374">
        <v>1.2225640866464651E-2</v>
      </c>
      <c r="AZ1456" s="374">
        <v>0.11299256094866318</v>
      </c>
      <c r="BA1456" s="374">
        <v>0.13371234708705546</v>
      </c>
      <c r="BB1456" s="374">
        <v>0.11528150134048262</v>
      </c>
      <c r="BC1456" s="374">
        <v>0.13371234708705546</v>
      </c>
      <c r="BD1456" s="354">
        <v>6.77</v>
      </c>
      <c r="BE1456" s="374">
        <v>6.1509632469518967E-2</v>
      </c>
      <c r="BF1456" s="374">
        <v>4.413318144822085E-2</v>
      </c>
      <c r="BG1456" s="354">
        <v>6.77</v>
      </c>
      <c r="BH1456" s="354">
        <v>8.35</v>
      </c>
      <c r="BI1456" s="354">
        <v>5.34</v>
      </c>
      <c r="BJ1456" s="354">
        <v>6.66</v>
      </c>
      <c r="BK1456" s="374">
        <v>-1.1766830548964933</v>
      </c>
      <c r="BL1456" s="374">
        <v>-7.2129854629747178E-2</v>
      </c>
      <c r="BM1456" s="354">
        <v>0.67</v>
      </c>
      <c r="BN1456" s="354">
        <v>0.4</v>
      </c>
      <c r="BO1456" s="374">
        <v>0.21947661599164445</v>
      </c>
      <c r="BP1456" s="374">
        <v>2.975077331467842E-2</v>
      </c>
      <c r="BQ1456" s="374">
        <v>-6.2347613025519454E-3</v>
      </c>
      <c r="BR1456" s="354">
        <v>134.32</v>
      </c>
      <c r="BS1456" s="354">
        <v>243.27</v>
      </c>
      <c r="BT1456" s="354">
        <v>237.85</v>
      </c>
      <c r="BU1456" s="354" t="s">
        <v>100</v>
      </c>
      <c r="BV1456" s="354">
        <v>103.4</v>
      </c>
      <c r="BW1456" s="354">
        <v>-31.57</v>
      </c>
      <c r="BX1456" s="354">
        <v>5.17</v>
      </c>
      <c r="BY1456" s="354">
        <v>6.44</v>
      </c>
      <c r="BZ1456" s="354">
        <v>47.124166958961766</v>
      </c>
      <c r="CA1456" s="354">
        <v>0</v>
      </c>
      <c r="CB1456" s="354">
        <v>0.2109171769690919</v>
      </c>
      <c r="CC1456" s="354">
        <v>-1.3202807040369502</v>
      </c>
      <c r="CD1456" s="354">
        <v>0</v>
      </c>
      <c r="CE1456" s="354">
        <v>4.3600000000000003</v>
      </c>
      <c r="CF1456" s="354">
        <v>3.74</v>
      </c>
      <c r="CG1456" s="354">
        <v>2.72</v>
      </c>
      <c r="CH1456" s="353" t="s">
        <v>100</v>
      </c>
      <c r="CI1456" s="355">
        <v>1915.87</v>
      </c>
    </row>
    <row r="1457" spans="1:87" ht="13.5" thickBot="1">
      <c r="A1457" s="353" t="s">
        <v>3128</v>
      </c>
      <c r="B1457" s="353" t="s">
        <v>3129</v>
      </c>
      <c r="C1457" s="353" t="s">
        <v>108</v>
      </c>
      <c r="D1457" s="353" t="s">
        <v>147</v>
      </c>
      <c r="E1457" s="353" t="s">
        <v>702</v>
      </c>
      <c r="F1457" s="353" t="s">
        <v>99</v>
      </c>
      <c r="G1457" s="353">
        <v>1</v>
      </c>
      <c r="H1457" s="353">
        <v>202201</v>
      </c>
      <c r="I1457" s="353">
        <v>20221117</v>
      </c>
      <c r="J1457" s="353">
        <v>20230307</v>
      </c>
      <c r="K1457" s="354">
        <v>39151.54</v>
      </c>
      <c r="L1457" s="354">
        <v>113.69</v>
      </c>
      <c r="M1457" s="354">
        <v>344</v>
      </c>
      <c r="N1457" s="354">
        <v>1</v>
      </c>
      <c r="O1457" s="354">
        <v>0.81</v>
      </c>
      <c r="P1457" s="354">
        <v>1.23</v>
      </c>
      <c r="Q1457" s="354">
        <v>1.19</v>
      </c>
      <c r="R1457" s="354">
        <v>23.46</v>
      </c>
      <c r="S1457" s="354">
        <v>13.27</v>
      </c>
      <c r="T1457" s="354">
        <v>10.48</v>
      </c>
      <c r="U1457" s="354">
        <v>4.12</v>
      </c>
      <c r="V1457" s="354">
        <v>4.8</v>
      </c>
      <c r="W1457" s="354">
        <v>4.3</v>
      </c>
      <c r="X1457" s="354">
        <v>4.92</v>
      </c>
      <c r="Y1457" s="374">
        <f t="shared" si="48"/>
        <v>-0.10416666666666663</v>
      </c>
      <c r="Z1457" s="374">
        <f t="shared" si="49"/>
        <v>0.14418604651162803</v>
      </c>
      <c r="AA1457" s="354">
        <v>-0.09</v>
      </c>
      <c r="AB1457" s="354">
        <v>10.5</v>
      </c>
      <c r="AC1457" s="354">
        <v>27.59</v>
      </c>
      <c r="AD1457" s="354">
        <v>26.44</v>
      </c>
      <c r="AE1457" s="354">
        <v>23.13</v>
      </c>
      <c r="AF1457" s="354">
        <v>2.52</v>
      </c>
      <c r="AG1457" s="354">
        <v>54.081161580731909</v>
      </c>
      <c r="AH1457" s="354">
        <v>4.185139717058342</v>
      </c>
      <c r="AI1457" s="354">
        <v>2.0690488717409097</v>
      </c>
      <c r="AJ1457" s="354">
        <v>0.32163568338594645</v>
      </c>
      <c r="AK1457" s="354">
        <v>55.073614527104823</v>
      </c>
      <c r="AL1457" s="354">
        <v>19.28</v>
      </c>
      <c r="AM1457" s="354">
        <v>9.44</v>
      </c>
      <c r="AN1457" s="354">
        <v>2.12</v>
      </c>
      <c r="AO1457" s="354">
        <v>2.2044134423240593</v>
      </c>
      <c r="AP1457" s="354">
        <v>17.380348130231798</v>
      </c>
      <c r="AQ1457" s="354">
        <v>57.61934442116624</v>
      </c>
      <c r="AR1457" s="354">
        <v>370.659244988095</v>
      </c>
      <c r="AS1457" s="354">
        <v>11.418478896293696</v>
      </c>
      <c r="AT1457" s="354">
        <v>12.04</v>
      </c>
      <c r="AU1457" s="354">
        <v>5.34</v>
      </c>
      <c r="AV1457" s="354">
        <v>50.95</v>
      </c>
      <c r="AW1457" s="354">
        <v>18916.240000000002</v>
      </c>
      <c r="AX1457" s="354">
        <v>18614.63</v>
      </c>
      <c r="AY1457" s="374">
        <v>-0.21868520705654249</v>
      </c>
      <c r="AZ1457" s="374">
        <v>-0.94859379816584477</v>
      </c>
      <c r="BA1457" s="374">
        <v>-0.9116058190777856</v>
      </c>
      <c r="BB1457" s="374">
        <v>-0.94816414686825035</v>
      </c>
      <c r="BC1457" s="374">
        <v>-0.9116058190777856</v>
      </c>
      <c r="BD1457" s="354">
        <v>34.950000000000003</v>
      </c>
      <c r="BE1457" s="374">
        <v>0.19954524061929055</v>
      </c>
      <c r="BF1457" s="374">
        <v>0.10929844401891742</v>
      </c>
      <c r="BG1457" s="354">
        <v>21.86</v>
      </c>
      <c r="BH1457" s="354">
        <v>31.38</v>
      </c>
      <c r="BI1457" s="354">
        <v>10.77</v>
      </c>
      <c r="BJ1457" s="354">
        <v>15.57</v>
      </c>
      <c r="BK1457" s="374">
        <v>-0.8445490158406358</v>
      </c>
      <c r="BL1457" s="374">
        <v>-3.2310940395509802E-2</v>
      </c>
      <c r="BM1457" s="354">
        <v>1.0900000000000001</v>
      </c>
      <c r="BN1457" s="354">
        <v>0.88</v>
      </c>
      <c r="BO1457" s="374">
        <v>0.29628640471567658</v>
      </c>
      <c r="BP1457" s="374">
        <v>3.6727860614816518E-2</v>
      </c>
      <c r="BQ1457" s="374">
        <v>2.8226036277836457E-3</v>
      </c>
      <c r="BR1457" s="354">
        <v>2332.87</v>
      </c>
      <c r="BS1457" s="354">
        <v>2693.53</v>
      </c>
      <c r="BT1457" s="354">
        <v>2083.25</v>
      </c>
      <c r="BU1457" s="354">
        <v>2452.3200000000002</v>
      </c>
      <c r="BV1457" s="354">
        <v>1722.59</v>
      </c>
      <c r="BW1457" s="354">
        <v>1917.51</v>
      </c>
      <c r="BX1457" s="354">
        <v>7.74</v>
      </c>
      <c r="BY1457" s="354">
        <v>7.74</v>
      </c>
      <c r="BZ1457" s="354">
        <v>24.583090416283113</v>
      </c>
      <c r="CA1457" s="354">
        <v>37.19</v>
      </c>
      <c r="CB1457" s="354">
        <v>0.68343741018672</v>
      </c>
      <c r="CC1457" s="354">
        <v>0.76789613364764597</v>
      </c>
      <c r="CD1457" s="354">
        <v>0.59</v>
      </c>
      <c r="CE1457" s="354">
        <v>1.95</v>
      </c>
      <c r="CF1457" s="354">
        <v>1.24</v>
      </c>
      <c r="CG1457" s="354">
        <v>1.21</v>
      </c>
      <c r="CH1457" s="353" t="s">
        <v>100</v>
      </c>
      <c r="CI1457" s="355">
        <v>4060.05</v>
      </c>
    </row>
    <row r="1458" spans="1:87" ht="13.5" thickBot="1">
      <c r="A1458" s="353" t="s">
        <v>3130</v>
      </c>
      <c r="B1458" s="353" t="s">
        <v>3131</v>
      </c>
      <c r="C1458" s="353" t="s">
        <v>96</v>
      </c>
      <c r="D1458" s="353" t="s">
        <v>123</v>
      </c>
      <c r="E1458" s="353" t="s">
        <v>234</v>
      </c>
      <c r="F1458" s="353" t="s">
        <v>105</v>
      </c>
      <c r="G1458" s="353">
        <v>12</v>
      </c>
      <c r="H1458" s="353">
        <v>202112</v>
      </c>
      <c r="I1458" s="353">
        <v>20221101</v>
      </c>
      <c r="J1458" s="353">
        <v>20230207</v>
      </c>
      <c r="K1458" s="354">
        <v>7838.27</v>
      </c>
      <c r="L1458" s="354">
        <v>39.4</v>
      </c>
      <c r="M1458" s="354">
        <v>198.94</v>
      </c>
      <c r="N1458" s="354">
        <v>1.1100000000000001</v>
      </c>
      <c r="O1458" s="354">
        <v>1.4</v>
      </c>
      <c r="P1458" s="354">
        <v>1.47</v>
      </c>
      <c r="Q1458" s="354">
        <v>1.53</v>
      </c>
      <c r="R1458" s="354">
        <v>8</v>
      </c>
      <c r="S1458" s="354">
        <v>55</v>
      </c>
      <c r="T1458" s="354">
        <v>34.9</v>
      </c>
      <c r="U1458" s="354">
        <v>5.67</v>
      </c>
      <c r="V1458" s="354">
        <v>4.29</v>
      </c>
      <c r="W1458" s="354">
        <v>6.24</v>
      </c>
      <c r="X1458" s="354">
        <v>6.28</v>
      </c>
      <c r="Y1458" s="374">
        <f t="shared" si="48"/>
        <v>0.45454545454545459</v>
      </c>
      <c r="Z1458" s="374">
        <f t="shared" si="49"/>
        <v>6.4102564102563875E-3</v>
      </c>
      <c r="AA1458" s="354">
        <v>0.52</v>
      </c>
      <c r="AB1458" s="354">
        <v>12.24</v>
      </c>
      <c r="AC1458" s="354">
        <v>6.95</v>
      </c>
      <c r="AD1458" s="354">
        <v>6.31</v>
      </c>
      <c r="AE1458" s="354">
        <v>6.27</v>
      </c>
      <c r="AF1458" s="354">
        <v>0.52</v>
      </c>
      <c r="AG1458" s="354">
        <v>59.407499999999999</v>
      </c>
      <c r="AH1458" s="354">
        <v>5.9714999999999998</v>
      </c>
      <c r="AI1458" s="354">
        <v>7.25</v>
      </c>
      <c r="AJ1458" s="354">
        <v>6.7565</v>
      </c>
      <c r="AK1458" s="354">
        <v>5.386206896551724</v>
      </c>
      <c r="AL1458" s="354">
        <v>7.39</v>
      </c>
      <c r="AM1458" s="354">
        <v>0.91</v>
      </c>
      <c r="AN1458" s="354">
        <v>0.66</v>
      </c>
      <c r="AO1458" s="354">
        <v>0.93388040230610603</v>
      </c>
      <c r="AP1458" s="354">
        <v>6.2780921127079328</v>
      </c>
      <c r="AQ1458" s="354">
        <v>7.6523448275862069</v>
      </c>
      <c r="AR1458" s="354">
        <v>8.2112780285650846</v>
      </c>
      <c r="AS1458" s="354">
        <v>6.6325000000000003</v>
      </c>
      <c r="AT1458" s="354">
        <v>43.3</v>
      </c>
      <c r="AU1458" s="354">
        <v>2.1800000000000002</v>
      </c>
      <c r="AV1458" s="354">
        <v>-8.7200000000000006</v>
      </c>
      <c r="AW1458" s="354">
        <v>12013.8</v>
      </c>
      <c r="AX1458" s="354">
        <v>12006.11</v>
      </c>
      <c r="AY1458" s="374">
        <v>-9.9459812643879E-2</v>
      </c>
      <c r="AZ1458" s="374">
        <v>3.9344262295081971E-2</v>
      </c>
      <c r="BA1458" s="374">
        <v>0</v>
      </c>
      <c r="BB1458" s="374">
        <v>3.8560411311053963E-2</v>
      </c>
      <c r="BC1458" s="374">
        <v>0</v>
      </c>
      <c r="BD1458" s="354">
        <v>11.38</v>
      </c>
      <c r="BE1458" s="374">
        <v>0</v>
      </c>
      <c r="BF1458" s="374">
        <v>1.9621566472307519E-2</v>
      </c>
      <c r="BG1458" s="354">
        <v>8.49</v>
      </c>
      <c r="BH1458" s="354">
        <v>8.1300000000000008</v>
      </c>
      <c r="BI1458" s="354">
        <v>1.76</v>
      </c>
      <c r="BJ1458" s="354">
        <v>1.6</v>
      </c>
      <c r="BK1458" s="374">
        <v>-6.8068965517241384E-2</v>
      </c>
      <c r="BL1458" s="374">
        <v>-8.307031940411564E-3</v>
      </c>
      <c r="BM1458" s="354">
        <v>3.35</v>
      </c>
      <c r="BN1458" s="354">
        <v>3.97</v>
      </c>
      <c r="BO1458" s="374">
        <v>0.21100226073850792</v>
      </c>
      <c r="BP1458" s="374">
        <v>0.15291933418693979</v>
      </c>
      <c r="BQ1458" s="374">
        <v>0.17302176696542895</v>
      </c>
      <c r="BR1458" s="354">
        <v>1248</v>
      </c>
      <c r="BS1458" s="354">
        <v>1446.9</v>
      </c>
      <c r="BT1458" s="354">
        <v>1089.5999999999999</v>
      </c>
      <c r="BU1458" s="354">
        <v>3442.2</v>
      </c>
      <c r="BV1458" s="354">
        <v>824.2</v>
      </c>
      <c r="BW1458" s="354">
        <v>3.93</v>
      </c>
      <c r="BX1458" s="354">
        <v>9.98</v>
      </c>
      <c r="BY1458" s="354">
        <v>9.61</v>
      </c>
      <c r="BZ1458" s="354">
        <v>0</v>
      </c>
      <c r="CA1458" s="354">
        <v>28.37</v>
      </c>
      <c r="CB1458" s="354">
        <v>0.85773008886632596</v>
      </c>
      <c r="CC1458" s="354">
        <v>1.859171664592056</v>
      </c>
      <c r="CD1458" s="354">
        <v>0.4</v>
      </c>
      <c r="CE1458" s="354">
        <v>0.3</v>
      </c>
      <c r="CF1458" s="354">
        <v>0.28000000000000003</v>
      </c>
      <c r="CG1458" s="354">
        <v>0.03</v>
      </c>
      <c r="CH1458" s="353" t="s">
        <v>100</v>
      </c>
      <c r="CI1458" s="355">
        <v>11416.4</v>
      </c>
    </row>
    <row r="1459" spans="1:87" ht="13.5" thickBot="1">
      <c r="A1459" s="353" t="s">
        <v>3132</v>
      </c>
      <c r="B1459" s="353" t="s">
        <v>3133</v>
      </c>
      <c r="C1459" s="353" t="s">
        <v>96</v>
      </c>
      <c r="D1459" s="353" t="s">
        <v>109</v>
      </c>
      <c r="E1459" s="353" t="s">
        <v>938</v>
      </c>
      <c r="F1459" s="353" t="s">
        <v>99</v>
      </c>
      <c r="G1459" s="353">
        <v>12</v>
      </c>
      <c r="H1459" s="353">
        <v>202112</v>
      </c>
      <c r="I1459" s="353">
        <v>20221020</v>
      </c>
      <c r="J1459" s="353">
        <v>20230124</v>
      </c>
      <c r="K1459" s="354">
        <v>130528.37</v>
      </c>
      <c r="L1459" s="354">
        <v>212.31</v>
      </c>
      <c r="M1459" s="354">
        <v>614.79999999999995</v>
      </c>
      <c r="N1459" s="354">
        <v>1.1200000000000001</v>
      </c>
      <c r="O1459" s="354">
        <v>3.06</v>
      </c>
      <c r="P1459" s="354">
        <v>2.82</v>
      </c>
      <c r="Q1459" s="354">
        <v>2.76</v>
      </c>
      <c r="R1459" s="354">
        <v>4.25</v>
      </c>
      <c r="S1459" s="354">
        <v>3.9</v>
      </c>
      <c r="T1459" s="354">
        <v>2.81</v>
      </c>
      <c r="U1459" s="354">
        <v>11.35</v>
      </c>
      <c r="V1459" s="354">
        <v>9.9</v>
      </c>
      <c r="W1459" s="354">
        <v>11.51</v>
      </c>
      <c r="X1459" s="354">
        <v>11.68</v>
      </c>
      <c r="Y1459" s="374">
        <f t="shared" si="48"/>
        <v>0.16262626262626245</v>
      </c>
      <c r="Z1459" s="374">
        <f t="shared" si="49"/>
        <v>1.476976542137276E-2</v>
      </c>
      <c r="AA1459" s="354">
        <v>11.19</v>
      </c>
      <c r="AB1459" s="354">
        <v>10</v>
      </c>
      <c r="AC1459" s="354">
        <v>18.71</v>
      </c>
      <c r="AD1459" s="354">
        <v>18.440000000000001</v>
      </c>
      <c r="AE1459" s="354">
        <v>18.18</v>
      </c>
      <c r="AF1459" s="354">
        <v>1.84</v>
      </c>
      <c r="AG1459" s="354">
        <v>39.374597034171501</v>
      </c>
      <c r="AH1459" s="354">
        <v>11.397485493230176</v>
      </c>
      <c r="AI1459" s="354">
        <v>15.472275950999355</v>
      </c>
      <c r="AJ1459" s="354">
        <v>9.5390070921985792</v>
      </c>
      <c r="AK1459" s="354">
        <v>13.586236482966976</v>
      </c>
      <c r="AL1459" s="354">
        <v>15.49</v>
      </c>
      <c r="AM1459" s="354">
        <v>11.11</v>
      </c>
      <c r="AN1459" s="354">
        <v>5.34</v>
      </c>
      <c r="AO1459" s="354">
        <v>6.7217244146061894</v>
      </c>
      <c r="AP1459" s="354">
        <v>13.03678316792378</v>
      </c>
      <c r="AQ1459" s="354">
        <v>17.105769767684134</v>
      </c>
      <c r="AR1459" s="354">
        <v>27.745570125042249</v>
      </c>
      <c r="AS1459" s="354">
        <v>2.1163765312701481</v>
      </c>
      <c r="AT1459" s="354">
        <v>19.100000000000001</v>
      </c>
      <c r="AU1459" s="354">
        <v>0.06</v>
      </c>
      <c r="AV1459" s="354">
        <v>11.63</v>
      </c>
      <c r="AW1459" s="354">
        <v>21804</v>
      </c>
      <c r="AX1459" s="354">
        <v>25034.89</v>
      </c>
      <c r="AY1459" s="374">
        <v>0.11626478267547229</v>
      </c>
      <c r="AZ1459" s="374">
        <v>0.21948027668723125</v>
      </c>
      <c r="BA1459" s="374">
        <v>0.19198366096502423</v>
      </c>
      <c r="BB1459" s="374">
        <v>0.26329113924050634</v>
      </c>
      <c r="BC1459" s="374">
        <v>0.19198366096502423</v>
      </c>
      <c r="BD1459" s="354">
        <v>56.68</v>
      </c>
      <c r="BE1459" s="374">
        <v>0.16677567037279267</v>
      </c>
      <c r="BF1459" s="374">
        <v>0.10821358064368028</v>
      </c>
      <c r="BG1459" s="354">
        <v>16.82</v>
      </c>
      <c r="BH1459" s="354">
        <v>14.3</v>
      </c>
      <c r="BI1459" s="354">
        <v>11.12</v>
      </c>
      <c r="BJ1459" s="354">
        <v>9.65</v>
      </c>
      <c r="BK1459" s="374">
        <v>-0.38347744556724661</v>
      </c>
      <c r="BL1459" s="374">
        <v>-0.15068773538562305</v>
      </c>
      <c r="BM1459" s="354">
        <v>2.4500000000000002</v>
      </c>
      <c r="BN1459" s="354">
        <v>2.11</v>
      </c>
      <c r="BO1459" s="374">
        <v>0.54924395417904115</v>
      </c>
      <c r="BP1459" s="374">
        <v>5.421952092303018E-2</v>
      </c>
      <c r="BQ1459" s="374">
        <v>4.5378464831352369E-2</v>
      </c>
      <c r="BR1459" s="354">
        <v>9635</v>
      </c>
      <c r="BS1459" s="354">
        <v>11843</v>
      </c>
      <c r="BT1459" s="354">
        <v>8731</v>
      </c>
      <c r="BU1459" s="354">
        <v>27563</v>
      </c>
      <c r="BV1459" s="354">
        <v>6523</v>
      </c>
      <c r="BW1459" s="354">
        <v>21.95</v>
      </c>
      <c r="BX1459" s="354">
        <v>28.95</v>
      </c>
      <c r="BY1459" s="354">
        <v>29.3</v>
      </c>
      <c r="BZ1459" s="354">
        <v>8.0656934306569337</v>
      </c>
      <c r="CA1459" s="354">
        <v>73</v>
      </c>
      <c r="CB1459" s="354">
        <v>0.82028679430084328</v>
      </c>
      <c r="CC1459" s="354">
        <v>2.682334259626836</v>
      </c>
      <c r="CD1459" s="354">
        <v>2.7</v>
      </c>
      <c r="CE1459" s="354">
        <v>0.77</v>
      </c>
      <c r="CF1459" s="354">
        <v>0.51</v>
      </c>
      <c r="CG1459" s="354">
        <v>0.21</v>
      </c>
      <c r="CH1459" s="353" t="s">
        <v>100</v>
      </c>
      <c r="CI1459" s="355">
        <v>14161</v>
      </c>
    </row>
    <row r="1460" spans="1:87" ht="13.5" thickBot="1">
      <c r="A1460" s="353" t="s">
        <v>3134</v>
      </c>
      <c r="B1460" s="353" t="s">
        <v>3135</v>
      </c>
      <c r="C1460" s="353" t="s">
        <v>96</v>
      </c>
      <c r="D1460" s="353" t="s">
        <v>197</v>
      </c>
      <c r="E1460" s="353" t="s">
        <v>283</v>
      </c>
      <c r="F1460" s="353" t="s">
        <v>105</v>
      </c>
      <c r="G1460" s="353">
        <v>12</v>
      </c>
      <c r="H1460" s="353">
        <v>202112</v>
      </c>
      <c r="I1460" s="353">
        <v>20221101</v>
      </c>
      <c r="J1460" s="353">
        <v>20230223</v>
      </c>
      <c r="K1460" s="354">
        <v>5244.17</v>
      </c>
      <c r="L1460" s="354">
        <v>32.14</v>
      </c>
      <c r="M1460" s="354">
        <v>163.16999999999999</v>
      </c>
      <c r="N1460" s="354">
        <v>1.7</v>
      </c>
      <c r="O1460" s="354">
        <v>0.75</v>
      </c>
      <c r="P1460" s="354">
        <v>0.56000000000000005</v>
      </c>
      <c r="Q1460" s="354"/>
      <c r="R1460" s="354">
        <v>12</v>
      </c>
      <c r="S1460" s="354">
        <v>11</v>
      </c>
      <c r="T1460" s="354"/>
      <c r="U1460" s="354">
        <v>3.51</v>
      </c>
      <c r="V1460" s="354">
        <v>1.94</v>
      </c>
      <c r="W1460" s="354">
        <v>3.48</v>
      </c>
      <c r="X1460" s="354">
        <v>3.06</v>
      </c>
      <c r="Y1460" s="374">
        <f t="shared" si="48"/>
        <v>0.79381443298969079</v>
      </c>
      <c r="Z1460" s="374">
        <f t="shared" si="49"/>
        <v>-0.12068965517241381</v>
      </c>
      <c r="AA1460" s="354">
        <v>15.22</v>
      </c>
      <c r="AB1460" s="354">
        <v>21.86</v>
      </c>
      <c r="AC1460" s="354">
        <v>9.16</v>
      </c>
      <c r="AD1460" s="354">
        <v>9.24</v>
      </c>
      <c r="AE1460" s="354">
        <v>10.52</v>
      </c>
      <c r="AF1460" s="354">
        <v>0.42</v>
      </c>
      <c r="AG1460" s="354">
        <v>68.600361663652805</v>
      </c>
      <c r="AH1460" s="354">
        <v>3.800482218203737</v>
      </c>
      <c r="AI1460" s="354">
        <v>2.085593731163351</v>
      </c>
      <c r="AJ1460" s="354">
        <v>1.2073538276069922</v>
      </c>
      <c r="AK1460" s="354">
        <v>15.410479768786129</v>
      </c>
      <c r="AL1460" s="354">
        <v>9.3000000000000007</v>
      </c>
      <c r="AM1460" s="354">
        <v>2.09</v>
      </c>
      <c r="AN1460" s="354">
        <v>0.46</v>
      </c>
      <c r="AO1460" s="354">
        <v>0.66429653451426962</v>
      </c>
      <c r="AP1460" s="354">
        <v>6.7035165809540702</v>
      </c>
      <c r="AQ1460" s="354">
        <v>21.850364161849711</v>
      </c>
      <c r="AR1460" s="354">
        <v>37.744513230154766</v>
      </c>
      <c r="AS1460" s="354">
        <v>1.6654611211573236</v>
      </c>
      <c r="AT1460" s="354">
        <v>15.38</v>
      </c>
      <c r="AU1460" s="354">
        <v>4.2</v>
      </c>
      <c r="AV1460" s="354">
        <v>15.37</v>
      </c>
      <c r="AW1460" s="354">
        <v>9535.5</v>
      </c>
      <c r="AX1460" s="354">
        <v>11657.75</v>
      </c>
      <c r="AY1460" s="374">
        <v>0.15372050816696914</v>
      </c>
      <c r="AZ1460" s="374">
        <v>7.8576923076923073</v>
      </c>
      <c r="BA1460" s="374">
        <v>0.71438695960311838</v>
      </c>
      <c r="BB1460" s="374">
        <v>7.806451612903226</v>
      </c>
      <c r="BC1460" s="374">
        <v>0.71438695960311838</v>
      </c>
      <c r="BD1460" s="354">
        <v>24.02</v>
      </c>
      <c r="BE1460" s="374">
        <v>0.15168948312292477</v>
      </c>
      <c r="BF1460" s="374">
        <v>8.8904242868624764E-2</v>
      </c>
      <c r="BG1460" s="354">
        <v>12.23</v>
      </c>
      <c r="BH1460" s="354">
        <v>6.5</v>
      </c>
      <c r="BI1460" s="354">
        <v>8.33</v>
      </c>
      <c r="BJ1460" s="354">
        <v>4.41</v>
      </c>
      <c r="BK1460" s="374">
        <v>-0.42109826589595378</v>
      </c>
      <c r="BL1460" s="374">
        <v>-1.28022634612681E-2</v>
      </c>
      <c r="BM1460" s="354">
        <v>0</v>
      </c>
      <c r="BN1460" s="354">
        <v>0</v>
      </c>
      <c r="BO1460" s="374">
        <v>0</v>
      </c>
      <c r="BP1460" s="374">
        <v>0.11824773547615861</v>
      </c>
      <c r="BQ1460" s="374">
        <v>3.756545823294935E-2</v>
      </c>
      <c r="BR1460" s="354">
        <v>686.7</v>
      </c>
      <c r="BS1460" s="354">
        <v>896.3</v>
      </c>
      <c r="BT1460" s="354">
        <v>590.70000000000005</v>
      </c>
      <c r="BU1460" s="354">
        <v>2223.5</v>
      </c>
      <c r="BV1460" s="354">
        <v>460.6</v>
      </c>
      <c r="BW1460" s="354">
        <v>770.7</v>
      </c>
      <c r="BX1460" s="354">
        <v>5.54</v>
      </c>
      <c r="BY1460" s="354">
        <v>5.25</v>
      </c>
      <c r="BZ1460" s="354">
        <v>8.6730964467005069</v>
      </c>
      <c r="CA1460" s="354">
        <v>49.02</v>
      </c>
      <c r="CB1460" s="354">
        <v>0.64720934391723639</v>
      </c>
      <c r="CC1460" s="354">
        <v>1.9757049122184784</v>
      </c>
      <c r="CD1460" s="354">
        <v>0.96</v>
      </c>
      <c r="CE1460" s="354">
        <v>2.0699999999999998</v>
      </c>
      <c r="CF1460" s="354">
        <v>1.18</v>
      </c>
      <c r="CG1460" s="354">
        <v>0.25</v>
      </c>
      <c r="CH1460" s="353" t="s">
        <v>100</v>
      </c>
      <c r="CI1460" s="355">
        <v>2292.5</v>
      </c>
    </row>
    <row r="1461" spans="1:87" ht="13.5" thickBot="1">
      <c r="A1461" s="353" t="s">
        <v>3136</v>
      </c>
      <c r="B1461" s="353" t="s">
        <v>3137</v>
      </c>
      <c r="C1461" s="353" t="s">
        <v>96</v>
      </c>
      <c r="D1461" s="353" t="s">
        <v>109</v>
      </c>
      <c r="E1461" s="353" t="s">
        <v>1350</v>
      </c>
      <c r="F1461" s="353" t="s">
        <v>99</v>
      </c>
      <c r="G1461" s="353">
        <v>12</v>
      </c>
      <c r="H1461" s="353">
        <v>202112</v>
      </c>
      <c r="I1461" s="353">
        <v>20221025</v>
      </c>
      <c r="J1461" s="353">
        <v>20230131</v>
      </c>
      <c r="K1461" s="354">
        <v>156731.82999999999</v>
      </c>
      <c r="L1461" s="354">
        <v>181.21</v>
      </c>
      <c r="M1461" s="354">
        <v>864.92</v>
      </c>
      <c r="N1461" s="354">
        <v>1.1100000000000001</v>
      </c>
      <c r="O1461" s="354">
        <v>2.84</v>
      </c>
      <c r="P1461" s="354">
        <v>3.59</v>
      </c>
      <c r="Q1461" s="354">
        <v>2.92</v>
      </c>
      <c r="R1461" s="354">
        <v>5</v>
      </c>
      <c r="S1461" s="354">
        <v>5</v>
      </c>
      <c r="T1461" s="354">
        <v>7.94</v>
      </c>
      <c r="U1461" s="354">
        <v>12.92</v>
      </c>
      <c r="V1461" s="354">
        <v>11.63</v>
      </c>
      <c r="W1461" s="354">
        <v>12.91</v>
      </c>
      <c r="X1461" s="354">
        <v>12.22</v>
      </c>
      <c r="Y1461" s="374">
        <f t="shared" si="48"/>
        <v>0.11006018916595006</v>
      </c>
      <c r="Z1461" s="374">
        <f t="shared" si="49"/>
        <v>-5.3446940356312922E-2</v>
      </c>
      <c r="AA1461" s="354">
        <v>17.829999999999998</v>
      </c>
      <c r="AB1461" s="354">
        <v>8.34</v>
      </c>
      <c r="AC1461" s="354">
        <v>14.03</v>
      </c>
      <c r="AD1461" s="354">
        <v>14.04</v>
      </c>
      <c r="AE1461" s="354">
        <v>14.83</v>
      </c>
      <c r="AF1461" s="354">
        <v>1.68</v>
      </c>
      <c r="AG1461" s="354">
        <v>116.17931034482758</v>
      </c>
      <c r="AH1461" s="354">
        <v>12.859770114942529</v>
      </c>
      <c r="AI1461" s="354">
        <v>16.112643678160918</v>
      </c>
      <c r="AJ1461" s="354">
        <v>11.627586206896552</v>
      </c>
      <c r="AK1461" s="354">
        <v>11.0596376087887</v>
      </c>
      <c r="AL1461" s="354">
        <v>11.58</v>
      </c>
      <c r="AM1461" s="354">
        <v>9.23</v>
      </c>
      <c r="AN1461" s="354">
        <v>1.55</v>
      </c>
      <c r="AO1461" s="354">
        <v>1.6607206458506469</v>
      </c>
      <c r="AP1461" s="354">
        <v>9.2898887597542767</v>
      </c>
      <c r="AQ1461" s="354">
        <v>11.974532743615352</v>
      </c>
      <c r="AR1461" s="354">
        <v>16.593416370106763</v>
      </c>
      <c r="AS1461" s="354">
        <v>13.075862068965517</v>
      </c>
      <c r="AT1461" s="354">
        <v>19.64</v>
      </c>
      <c r="AU1461" s="354">
        <v>10.08</v>
      </c>
      <c r="AV1461" s="354">
        <v>14.96</v>
      </c>
      <c r="AW1461" s="354">
        <v>97287</v>
      </c>
      <c r="AX1461" s="354">
        <v>101402.2</v>
      </c>
      <c r="AY1461" s="374">
        <v>0.14958406201257268</v>
      </c>
      <c r="AZ1461" s="374">
        <v>8.5979151154132545</v>
      </c>
      <c r="BA1461" s="374">
        <v>0.66710046850598648</v>
      </c>
      <c r="BB1461" s="374">
        <v>8.0121212121212118</v>
      </c>
      <c r="BC1461" s="374">
        <v>0.66710046850598648</v>
      </c>
      <c r="BD1461" s="354">
        <v>71.900000000000006</v>
      </c>
      <c r="BE1461" s="374">
        <v>0.26588257977441432</v>
      </c>
      <c r="BF1461" s="374">
        <v>0.16672379107369048</v>
      </c>
      <c r="BG1461" s="354">
        <v>32.75</v>
      </c>
      <c r="BH1461" s="354">
        <v>28.72</v>
      </c>
      <c r="BI1461" s="354">
        <v>16.23</v>
      </c>
      <c r="BJ1461" s="354">
        <v>13.41</v>
      </c>
      <c r="BK1461" s="374">
        <v>-0.27835639891567981</v>
      </c>
      <c r="BL1461" s="374">
        <v>-3.8604614349598325E-2</v>
      </c>
      <c r="BM1461" s="354">
        <v>3.36</v>
      </c>
      <c r="BN1461" s="354">
        <v>3.03</v>
      </c>
      <c r="BO1461" s="374">
        <v>0.47279227744011437</v>
      </c>
      <c r="BP1461" s="374">
        <v>7.2164815459834622E-2</v>
      </c>
      <c r="BQ1461" s="374">
        <v>6.525020318123767E-2</v>
      </c>
      <c r="BR1461" s="354">
        <v>17289</v>
      </c>
      <c r="BS1461" s="354">
        <v>20242</v>
      </c>
      <c r="BT1461" s="354">
        <v>13605</v>
      </c>
      <c r="BU1461" s="354">
        <v>19784</v>
      </c>
      <c r="BV1461" s="354">
        <v>12890</v>
      </c>
      <c r="BW1461" s="354">
        <v>859.79</v>
      </c>
      <c r="BX1461" s="354">
        <v>11.07</v>
      </c>
      <c r="BY1461" s="354">
        <v>11.2</v>
      </c>
      <c r="BZ1461" s="354">
        <v>19.841726618705035</v>
      </c>
      <c r="CA1461" s="354">
        <v>51.12</v>
      </c>
      <c r="CB1461" s="354">
        <v>0.75572299551363165</v>
      </c>
      <c r="CC1461" s="354">
        <v>0.70977917981072558</v>
      </c>
      <c r="CD1461" s="354">
        <v>1.05</v>
      </c>
      <c r="CE1461" s="354">
        <v>1.39</v>
      </c>
      <c r="CF1461" s="354">
        <v>1.42</v>
      </c>
      <c r="CG1461" s="354">
        <v>0.71</v>
      </c>
      <c r="CH1461" s="353" t="s">
        <v>100</v>
      </c>
      <c r="CI1461" s="355">
        <v>14269</v>
      </c>
    </row>
    <row r="1462" spans="1:87" ht="13.5" thickBot="1">
      <c r="A1462" s="353" t="s">
        <v>3138</v>
      </c>
      <c r="B1462" s="353" t="s">
        <v>3139</v>
      </c>
      <c r="C1462" s="353" t="s">
        <v>96</v>
      </c>
      <c r="D1462" s="353" t="s">
        <v>112</v>
      </c>
      <c r="E1462" s="353" t="s">
        <v>627</v>
      </c>
      <c r="F1462" s="353" t="s">
        <v>99</v>
      </c>
      <c r="G1462" s="353">
        <v>12</v>
      </c>
      <c r="H1462" s="353">
        <v>202112</v>
      </c>
      <c r="I1462" s="353">
        <v>20221026</v>
      </c>
      <c r="J1462" s="353">
        <v>20230125</v>
      </c>
      <c r="K1462" s="354">
        <v>24772.93</v>
      </c>
      <c r="L1462" s="354">
        <v>357.43</v>
      </c>
      <c r="M1462" s="354">
        <v>69.31</v>
      </c>
      <c r="N1462" s="354">
        <v>1.86</v>
      </c>
      <c r="O1462" s="354">
        <v>9</v>
      </c>
      <c r="P1462" s="354">
        <v>9.91</v>
      </c>
      <c r="Q1462" s="354">
        <v>6.79</v>
      </c>
      <c r="R1462" s="354">
        <v>3</v>
      </c>
      <c r="S1462" s="354">
        <v>19.63</v>
      </c>
      <c r="T1462" s="354">
        <v>9.52</v>
      </c>
      <c r="U1462" s="354">
        <v>30.25</v>
      </c>
      <c r="V1462" s="354">
        <v>21.68</v>
      </c>
      <c r="W1462" s="354">
        <v>32.380000000000003</v>
      </c>
      <c r="X1462" s="354">
        <v>36.74</v>
      </c>
      <c r="Y1462" s="374">
        <f t="shared" si="48"/>
        <v>0.49354243542435428</v>
      </c>
      <c r="Z1462" s="374">
        <f t="shared" si="49"/>
        <v>0.13465101914762201</v>
      </c>
      <c r="AA1462" s="354">
        <v>16.53</v>
      </c>
      <c r="AB1462" s="354">
        <v>18.190000000000001</v>
      </c>
      <c r="AC1462" s="354">
        <v>11.82</v>
      </c>
      <c r="AD1462" s="354">
        <v>11.04</v>
      </c>
      <c r="AE1462" s="354">
        <v>9.73</v>
      </c>
      <c r="AF1462" s="354">
        <v>0.61</v>
      </c>
      <c r="AG1462" s="354">
        <v>159.21779711970683</v>
      </c>
      <c r="AH1462" s="354">
        <v>27.87241961806053</v>
      </c>
      <c r="AI1462" s="354">
        <v>55.11495404701234</v>
      </c>
      <c r="AJ1462" s="354">
        <v>6.6424256306009681</v>
      </c>
      <c r="AK1462" s="354">
        <v>6.4140487116883111</v>
      </c>
      <c r="AL1462" s="354">
        <v>7.19</v>
      </c>
      <c r="AM1462" s="354">
        <v>3.9</v>
      </c>
      <c r="AN1462" s="354">
        <v>2.23</v>
      </c>
      <c r="AO1462" s="354">
        <v>3.1611299712281964</v>
      </c>
      <c r="AP1462" s="354">
        <v>6.8547645817898228</v>
      </c>
      <c r="AQ1462" s="354">
        <v>9.1319707896103903</v>
      </c>
      <c r="AR1462" s="354">
        <v>75.771740387931033</v>
      </c>
      <c r="AS1462" s="354">
        <v>1.0879835084605034</v>
      </c>
      <c r="AT1462" s="354">
        <v>91.66</v>
      </c>
      <c r="AU1462" s="354">
        <v>8.11</v>
      </c>
      <c r="AV1462" s="354">
        <v>13.9</v>
      </c>
      <c r="AW1462" s="354">
        <v>9716</v>
      </c>
      <c r="AX1462" s="354">
        <v>11631.9</v>
      </c>
      <c r="AY1462" s="374">
        <v>0.13903868698710434</v>
      </c>
      <c r="AZ1462" s="374">
        <v>0.55730337078651682</v>
      </c>
      <c r="BA1462" s="374">
        <v>0.26500000000000001</v>
      </c>
      <c r="BB1462" s="374">
        <v>0.55692356804078635</v>
      </c>
      <c r="BC1462" s="374">
        <v>0.26500000000000001</v>
      </c>
      <c r="BD1462" s="354">
        <v>35.380000000000003</v>
      </c>
      <c r="BE1462" s="374">
        <v>0.1541634038110154</v>
      </c>
      <c r="BF1462" s="374">
        <v>9.3073282661695123E-2</v>
      </c>
      <c r="BG1462" s="354">
        <v>14.13</v>
      </c>
      <c r="BH1462" s="354">
        <v>10.61</v>
      </c>
      <c r="BI1462" s="354">
        <v>10.47</v>
      </c>
      <c r="BJ1462" s="354">
        <v>7.96</v>
      </c>
      <c r="BK1462" s="374">
        <v>-0.87948051948051953</v>
      </c>
      <c r="BL1462" s="374">
        <v>-0.30444164718575795</v>
      </c>
      <c r="BM1462" s="354">
        <v>0</v>
      </c>
      <c r="BN1462" s="354">
        <v>0</v>
      </c>
      <c r="BO1462" s="374">
        <v>0</v>
      </c>
      <c r="BP1462" s="374">
        <v>7.8844784074171947E-2</v>
      </c>
      <c r="BQ1462" s="374">
        <v>1.8789922861025057E-2</v>
      </c>
      <c r="BR1462" s="354">
        <v>2270</v>
      </c>
      <c r="BS1462" s="354">
        <v>4266</v>
      </c>
      <c r="BT1462" s="354">
        <v>3601.86</v>
      </c>
      <c r="BU1462" s="354">
        <v>8779</v>
      </c>
      <c r="BV1462" s="354">
        <v>1386</v>
      </c>
      <c r="BW1462" s="354">
        <v>55.73</v>
      </c>
      <c r="BX1462" s="354">
        <v>17.510000000000002</v>
      </c>
      <c r="BY1462" s="354">
        <v>19.46</v>
      </c>
      <c r="BZ1462" s="354">
        <v>7.2733990147783247</v>
      </c>
      <c r="CA1462" s="354">
        <v>60.56</v>
      </c>
      <c r="CB1462" s="354">
        <v>0.70339418273495491</v>
      </c>
      <c r="CC1462" s="354">
        <v>2.0401637746149346</v>
      </c>
      <c r="CD1462" s="354">
        <v>1.54</v>
      </c>
      <c r="CE1462" s="354">
        <v>1.03</v>
      </c>
      <c r="CF1462" s="354">
        <v>0.76</v>
      </c>
      <c r="CG1462" s="354">
        <v>0.12</v>
      </c>
      <c r="CH1462" s="353" t="s">
        <v>100</v>
      </c>
      <c r="CI1462" s="355">
        <v>5991</v>
      </c>
    </row>
    <row r="1463" spans="1:87" ht="13.5" thickBot="1">
      <c r="A1463" s="353" t="s">
        <v>3140</v>
      </c>
      <c r="B1463" s="353" t="s">
        <v>3141</v>
      </c>
      <c r="C1463" s="353" t="s">
        <v>96</v>
      </c>
      <c r="D1463" s="353" t="s">
        <v>123</v>
      </c>
      <c r="E1463" s="353" t="s">
        <v>518</v>
      </c>
      <c r="F1463" s="353" t="s">
        <v>99</v>
      </c>
      <c r="G1463" s="353">
        <v>12</v>
      </c>
      <c r="H1463" s="353">
        <v>202112</v>
      </c>
      <c r="I1463" s="353">
        <v>20221014</v>
      </c>
      <c r="J1463" s="353">
        <v>20230125</v>
      </c>
      <c r="K1463" s="354">
        <v>63652.68</v>
      </c>
      <c r="L1463" s="354">
        <v>42.84</v>
      </c>
      <c r="M1463" s="354">
        <v>1485.82</v>
      </c>
      <c r="N1463" s="354">
        <v>0.97</v>
      </c>
      <c r="O1463" s="354">
        <v>1.17</v>
      </c>
      <c r="P1463" s="354">
        <v>1.1399999999999999</v>
      </c>
      <c r="Q1463" s="354">
        <v>1.19</v>
      </c>
      <c r="R1463" s="354">
        <v>1</v>
      </c>
      <c r="S1463" s="354">
        <v>2</v>
      </c>
      <c r="T1463" s="354">
        <v>1.39</v>
      </c>
      <c r="U1463" s="354">
        <v>4.33</v>
      </c>
      <c r="V1463" s="354">
        <v>5.13</v>
      </c>
      <c r="W1463" s="354">
        <v>4.38</v>
      </c>
      <c r="X1463" s="354">
        <v>5.04</v>
      </c>
      <c r="Y1463" s="374">
        <f t="shared" si="48"/>
        <v>-0.14619883040935677</v>
      </c>
      <c r="Z1463" s="374">
        <f t="shared" si="49"/>
        <v>0.15068493150684925</v>
      </c>
      <c r="AA1463" s="354">
        <v>4.5</v>
      </c>
      <c r="AB1463" s="354">
        <v>6.5</v>
      </c>
      <c r="AC1463" s="354">
        <v>9.89</v>
      </c>
      <c r="AD1463" s="354">
        <v>9.77</v>
      </c>
      <c r="AE1463" s="354">
        <v>8.51</v>
      </c>
      <c r="AF1463" s="354">
        <v>1.5</v>
      </c>
      <c r="AG1463" s="354">
        <v>14.762449528936743</v>
      </c>
      <c r="AH1463" s="354">
        <v>4.4232839838492595</v>
      </c>
      <c r="AI1463" s="354">
        <v>10.049798115746972</v>
      </c>
      <c r="AJ1463" s="354">
        <v>10.049798115746972</v>
      </c>
      <c r="AK1463" s="354">
        <v>4.1941141020490154</v>
      </c>
      <c r="AL1463" s="354">
        <v>7.51</v>
      </c>
      <c r="AM1463" s="354">
        <v>1.55</v>
      </c>
      <c r="AN1463" s="354">
        <v>2.52</v>
      </c>
      <c r="AO1463" s="354">
        <v>3.568259105620641</v>
      </c>
      <c r="AP1463" s="354">
        <v>7.3832201471420484</v>
      </c>
      <c r="AQ1463" s="354">
        <v>5.2415226998794697</v>
      </c>
      <c r="AR1463" s="354">
        <v>5.2415226998794697</v>
      </c>
      <c r="AS1463" s="354">
        <v>28.029609690444147</v>
      </c>
      <c r="AT1463" s="354">
        <v>27.71</v>
      </c>
      <c r="AU1463" s="354">
        <v>-1.04</v>
      </c>
      <c r="AV1463" s="354">
        <v>-6.05</v>
      </c>
      <c r="AW1463" s="354">
        <v>23714</v>
      </c>
      <c r="AX1463" s="354">
        <v>24496.1</v>
      </c>
      <c r="AY1463" s="374">
        <v>-2.1742874364935848E-2</v>
      </c>
      <c r="AZ1463" s="374">
        <v>0.60576729179270017</v>
      </c>
      <c r="BA1463" s="374">
        <v>0</v>
      </c>
      <c r="BB1463" s="374">
        <v>0.72549019607843146</v>
      </c>
      <c r="BC1463" s="374">
        <v>0</v>
      </c>
      <c r="BD1463" s="354">
        <v>15.25</v>
      </c>
      <c r="BE1463" s="374">
        <v>0</v>
      </c>
      <c r="BF1463" s="374">
        <v>1.1008132586618076E-2</v>
      </c>
      <c r="BG1463" s="354">
        <v>8.17</v>
      </c>
      <c r="BH1463" s="354">
        <v>7.38</v>
      </c>
      <c r="BI1463" s="354">
        <v>1.1499999999999999</v>
      </c>
      <c r="BJ1463" s="354">
        <v>1.31</v>
      </c>
      <c r="BK1463" s="374">
        <v>0</v>
      </c>
      <c r="BL1463" s="374">
        <v>0</v>
      </c>
      <c r="BM1463" s="354">
        <v>4.4800000000000004</v>
      </c>
      <c r="BN1463" s="354">
        <v>3.23</v>
      </c>
      <c r="BO1463" s="374">
        <v>0.42050205385668638</v>
      </c>
      <c r="BP1463" s="374">
        <v>0.10494149427874874</v>
      </c>
      <c r="BQ1463" s="374">
        <v>0.23842937403907405</v>
      </c>
      <c r="BR1463" s="354">
        <v>10839</v>
      </c>
      <c r="BS1463" s="354">
        <v>11336</v>
      </c>
      <c r="BT1463" s="354">
        <v>8460</v>
      </c>
      <c r="BU1463" s="354">
        <v>32125</v>
      </c>
      <c r="BV1463" s="354">
        <v>7963</v>
      </c>
      <c r="BW1463" s="354">
        <v>60.58</v>
      </c>
      <c r="BX1463" s="354">
        <v>26.01</v>
      </c>
      <c r="BY1463" s="354">
        <v>26.74</v>
      </c>
      <c r="BZ1463" s="354">
        <v>0</v>
      </c>
      <c r="CA1463" s="354">
        <v>40.18</v>
      </c>
      <c r="CB1463" s="354">
        <v>0.92016613059155739</v>
      </c>
      <c r="CC1463" s="354">
        <v>1.4753820033955858</v>
      </c>
      <c r="CD1463" s="354">
        <v>0.78</v>
      </c>
      <c r="CE1463" s="354">
        <v>0.77</v>
      </c>
      <c r="CF1463" s="354">
        <v>0.72</v>
      </c>
      <c r="CG1463" s="354">
        <v>0.06</v>
      </c>
      <c r="CH1463" s="355">
        <v>6371</v>
      </c>
      <c r="CI1463" s="355">
        <v>49016</v>
      </c>
    </row>
    <row r="1464" spans="1:87" ht="13.5" thickBot="1">
      <c r="A1464" s="353" t="s">
        <v>3142</v>
      </c>
      <c r="B1464" s="353" t="s">
        <v>3143</v>
      </c>
      <c r="C1464" s="353" t="s">
        <v>96</v>
      </c>
      <c r="D1464" s="353" t="s">
        <v>143</v>
      </c>
      <c r="E1464" s="353" t="s">
        <v>400</v>
      </c>
      <c r="F1464" s="353" t="s">
        <v>105</v>
      </c>
      <c r="G1464" s="353">
        <v>12</v>
      </c>
      <c r="H1464" s="353">
        <v>202112</v>
      </c>
      <c r="I1464" s="353">
        <v>20221110</v>
      </c>
      <c r="J1464" s="353">
        <v>20230216</v>
      </c>
      <c r="K1464" s="354">
        <v>7936.39</v>
      </c>
      <c r="L1464" s="354">
        <v>35.29</v>
      </c>
      <c r="M1464" s="354">
        <v>224.89</v>
      </c>
      <c r="N1464" s="354">
        <v>1.43</v>
      </c>
      <c r="O1464" s="354">
        <v>0.59</v>
      </c>
      <c r="P1464" s="354">
        <v>0.54</v>
      </c>
      <c r="Q1464" s="354">
        <v>0.41</v>
      </c>
      <c r="R1464" s="354">
        <v>2</v>
      </c>
      <c r="S1464" s="354">
        <v>0</v>
      </c>
      <c r="T1464" s="354">
        <v>1.1399999999999999</v>
      </c>
      <c r="U1464" s="354">
        <v>1.89</v>
      </c>
      <c r="V1464" s="354">
        <v>1.59</v>
      </c>
      <c r="W1464" s="354">
        <v>2.17</v>
      </c>
      <c r="X1464" s="354">
        <v>2.69</v>
      </c>
      <c r="Y1464" s="374">
        <f t="shared" si="48"/>
        <v>0.3647798742138364</v>
      </c>
      <c r="Z1464" s="374">
        <f t="shared" si="49"/>
        <v>0.23963133640553003</v>
      </c>
      <c r="AA1464" s="354">
        <v>-13.18</v>
      </c>
      <c r="AB1464" s="354">
        <v>20</v>
      </c>
      <c r="AC1464" s="354">
        <v>17.559999999999999</v>
      </c>
      <c r="AD1464" s="354">
        <v>16.23</v>
      </c>
      <c r="AE1464" s="354">
        <v>13.1</v>
      </c>
      <c r="AF1464" s="354">
        <v>0.81</v>
      </c>
      <c r="AG1464" s="354">
        <v>147.4711111111111</v>
      </c>
      <c r="AH1464" s="354">
        <v>1.0711111111111111</v>
      </c>
      <c r="AI1464" s="354">
        <v>2.2755555555555556</v>
      </c>
      <c r="AJ1464" s="354">
        <v>0.93333333333333324</v>
      </c>
      <c r="AK1464" s="354">
        <v>15.5830078125</v>
      </c>
      <c r="AL1464" s="354">
        <v>10.07</v>
      </c>
      <c r="AM1464" s="354">
        <v>2.02</v>
      </c>
      <c r="AN1464" s="354">
        <v>0.24</v>
      </c>
      <c r="AO1464" s="354">
        <v>0.38481359814351584</v>
      </c>
      <c r="AP1464" s="354">
        <v>13.833694474539543</v>
      </c>
      <c r="AQ1464" s="354">
        <v>24.9384765625</v>
      </c>
      <c r="AR1464" s="354">
        <v>60.80238095238095</v>
      </c>
      <c r="AS1464" s="354">
        <v>1.6266666666666667</v>
      </c>
      <c r="AT1464" s="354">
        <v>17.489999999999998</v>
      </c>
      <c r="AU1464" s="354">
        <v>5.58</v>
      </c>
      <c r="AV1464" s="354">
        <v>28.85</v>
      </c>
      <c r="AW1464" s="354">
        <v>29487</v>
      </c>
      <c r="AX1464" s="354">
        <v>34135.86</v>
      </c>
      <c r="AY1464" s="374">
        <v>-0.11773776938201164</v>
      </c>
      <c r="AZ1464" s="374">
        <v>-1.587012987012987</v>
      </c>
      <c r="BA1464" s="374">
        <v>-1.1101573676680974</v>
      </c>
      <c r="BB1464" s="374">
        <v>-1.6497175141242937</v>
      </c>
      <c r="BC1464" s="374">
        <v>-1.1101573676680974</v>
      </c>
      <c r="BD1464" s="354">
        <v>12.54</v>
      </c>
      <c r="BE1464" s="374">
        <v>5.3117553613979351E-2</v>
      </c>
      <c r="BF1464" s="374">
        <v>1.9365206910405785E-2</v>
      </c>
      <c r="BG1464" s="354">
        <v>5.17</v>
      </c>
      <c r="BH1464" s="354">
        <v>4.59</v>
      </c>
      <c r="BI1464" s="354">
        <v>3.68</v>
      </c>
      <c r="BJ1464" s="354">
        <v>3.29</v>
      </c>
      <c r="BK1464" s="374">
        <v>-0.58984375</v>
      </c>
      <c r="BL1464" s="374">
        <v>-9.1015942858864995E-3</v>
      </c>
      <c r="BM1464" s="354">
        <v>0</v>
      </c>
      <c r="BN1464" s="354">
        <v>0</v>
      </c>
      <c r="BO1464" s="374">
        <v>0</v>
      </c>
      <c r="BP1464" s="374">
        <v>3.0206179106348312E-2</v>
      </c>
      <c r="BQ1464" s="374">
        <v>2.6320736980635459E-2</v>
      </c>
      <c r="BR1464" s="354">
        <v>427</v>
      </c>
      <c r="BS1464" s="354">
        <v>820</v>
      </c>
      <c r="BT1464" s="354">
        <v>781</v>
      </c>
      <c r="BU1464" s="354">
        <v>4916</v>
      </c>
      <c r="BV1464" s="354">
        <v>164</v>
      </c>
      <c r="BW1464" s="354">
        <v>172.57</v>
      </c>
      <c r="BX1464" s="354">
        <v>0.73</v>
      </c>
      <c r="BY1464" s="354">
        <v>1.44</v>
      </c>
      <c r="BZ1464" s="354">
        <v>2.2765957446808511</v>
      </c>
      <c r="CA1464" s="354">
        <v>52.02</v>
      </c>
      <c r="CB1464" s="354">
        <v>0.66311735387403714</v>
      </c>
      <c r="CC1464" s="354">
        <v>5.1895991332611047</v>
      </c>
      <c r="CD1464" s="354">
        <v>1.23</v>
      </c>
      <c r="CE1464" s="354">
        <v>1.36</v>
      </c>
      <c r="CF1464" s="354">
        <v>0.75</v>
      </c>
      <c r="CG1464" s="354">
        <v>0.12</v>
      </c>
      <c r="CH1464" s="353">
        <v>534</v>
      </c>
      <c r="CI1464" s="355">
        <v>3735</v>
      </c>
    </row>
    <row r="1465" spans="1:87" ht="13.5" thickBot="1">
      <c r="A1465" s="353" t="s">
        <v>3144</v>
      </c>
      <c r="B1465" s="353" t="s">
        <v>3145</v>
      </c>
      <c r="C1465" s="353" t="s">
        <v>108</v>
      </c>
      <c r="D1465" s="353" t="s">
        <v>129</v>
      </c>
      <c r="E1465" s="353" t="s">
        <v>409</v>
      </c>
      <c r="F1465" s="353" t="s">
        <v>105</v>
      </c>
      <c r="G1465" s="353">
        <v>12</v>
      </c>
      <c r="H1465" s="353">
        <v>202112</v>
      </c>
      <c r="I1465" s="353">
        <v>20221102</v>
      </c>
      <c r="J1465" s="353">
        <v>20230223</v>
      </c>
      <c r="K1465" s="354">
        <v>12572.4</v>
      </c>
      <c r="L1465" s="354">
        <v>275.85000000000002</v>
      </c>
      <c r="M1465" s="354">
        <v>45.58</v>
      </c>
      <c r="N1465" s="354">
        <v>0.63</v>
      </c>
      <c r="O1465" s="354">
        <v>3.56</v>
      </c>
      <c r="P1465" s="354">
        <v>4.17</v>
      </c>
      <c r="Q1465" s="354">
        <v>4.96</v>
      </c>
      <c r="R1465" s="354">
        <v>38</v>
      </c>
      <c r="S1465" s="354">
        <v>-41</v>
      </c>
      <c r="T1465" s="354">
        <v>7.24</v>
      </c>
      <c r="U1465" s="354">
        <v>14.7</v>
      </c>
      <c r="V1465" s="354">
        <v>11.36</v>
      </c>
      <c r="W1465" s="354">
        <v>16.61</v>
      </c>
      <c r="X1465" s="354">
        <v>18.690000000000001</v>
      </c>
      <c r="Y1465" s="374">
        <f t="shared" si="48"/>
        <v>0.46214788732394374</v>
      </c>
      <c r="Z1465" s="374">
        <f t="shared" si="49"/>
        <v>0.12522576760987358</v>
      </c>
      <c r="AA1465" s="354">
        <v>-2.79</v>
      </c>
      <c r="AB1465" s="354">
        <v>9.0299999999999994</v>
      </c>
      <c r="AC1465" s="354">
        <v>18.760000000000002</v>
      </c>
      <c r="AD1465" s="354">
        <v>16.600000000000001</v>
      </c>
      <c r="AE1465" s="354">
        <v>14.76</v>
      </c>
      <c r="AF1465" s="354">
        <v>1.84</v>
      </c>
      <c r="AG1465" s="354">
        <v>40.879120879120883</v>
      </c>
      <c r="AH1465" s="354">
        <v>15.547252747252749</v>
      </c>
      <c r="AI1465" s="354">
        <v>18.657142857142858</v>
      </c>
      <c r="AJ1465" s="354">
        <v>14.923076923076923</v>
      </c>
      <c r="AK1465" s="354">
        <v>14.951914241960182</v>
      </c>
      <c r="AL1465" s="354">
        <v>23.63</v>
      </c>
      <c r="AM1465" s="354">
        <v>2.76</v>
      </c>
      <c r="AN1465" s="354">
        <v>6.76</v>
      </c>
      <c r="AO1465" s="354">
        <v>6.7343440860215056</v>
      </c>
      <c r="AP1465" s="354">
        <v>12.680583113990686</v>
      </c>
      <c r="AQ1465" s="354">
        <v>14.755424667216396</v>
      </c>
      <c r="AR1465" s="354">
        <v>18.447540500736377</v>
      </c>
      <c r="AS1465" s="354">
        <v>57.485714285714288</v>
      </c>
      <c r="AT1465" s="354">
        <v>100.1</v>
      </c>
      <c r="AU1465" s="354">
        <v>0.5</v>
      </c>
      <c r="AV1465" s="354">
        <v>13.63</v>
      </c>
      <c r="AW1465" s="354">
        <v>1685.5</v>
      </c>
      <c r="AX1465" s="354">
        <v>1938.38</v>
      </c>
      <c r="AY1465" s="374">
        <v>0.13654753877275791</v>
      </c>
      <c r="AZ1465" s="374">
        <v>-7.4319066147859922E-2</v>
      </c>
      <c r="BA1465" s="374">
        <v>-6.3510781671159033E-2</v>
      </c>
      <c r="BB1465" s="374">
        <v>-9.0128755364806926E-2</v>
      </c>
      <c r="BC1465" s="374">
        <v>-6.3510781671159033E-2</v>
      </c>
      <c r="BD1465" s="354">
        <v>16.63</v>
      </c>
      <c r="BE1465" s="374">
        <v>0.1781839471613883</v>
      </c>
      <c r="BF1465" s="374">
        <v>0.12270385596086798</v>
      </c>
      <c r="BG1465" s="354">
        <v>14</v>
      </c>
      <c r="BH1465" s="354">
        <v>12.28</v>
      </c>
      <c r="BI1465" s="354">
        <v>12.95</v>
      </c>
      <c r="BJ1465" s="354">
        <v>10.59</v>
      </c>
      <c r="BK1465" s="374">
        <v>-0.20014135940629049</v>
      </c>
      <c r="BL1465" s="374">
        <v>-9.1344086021505358E-2</v>
      </c>
      <c r="BM1465" s="354">
        <v>0</v>
      </c>
      <c r="BN1465" s="354">
        <v>0</v>
      </c>
      <c r="BO1465" s="374">
        <v>0</v>
      </c>
      <c r="BP1465" s="374">
        <v>5.5732910622500534E-2</v>
      </c>
      <c r="BQ1465" s="374">
        <v>5.3495400498555071E-2</v>
      </c>
      <c r="BR1465" s="354">
        <v>612.5</v>
      </c>
      <c r="BS1465" s="354">
        <v>662.4</v>
      </c>
      <c r="BT1465" s="354">
        <v>525.70000000000005</v>
      </c>
      <c r="BU1465" s="354">
        <v>800</v>
      </c>
      <c r="BV1465" s="354">
        <v>475.8</v>
      </c>
      <c r="BW1465" s="354">
        <v>-7.58</v>
      </c>
      <c r="BX1465" s="354">
        <v>38.03</v>
      </c>
      <c r="BY1465" s="354">
        <v>38.03</v>
      </c>
      <c r="BZ1465" s="354">
        <v>39.270161290322584</v>
      </c>
      <c r="CA1465" s="354">
        <v>14.92</v>
      </c>
      <c r="CB1465" s="354">
        <v>0.21091047460910475</v>
      </c>
      <c r="CC1465" s="354">
        <v>-0.16886009313626241</v>
      </c>
      <c r="CD1465" s="354">
        <v>0.18</v>
      </c>
      <c r="CE1465" s="354">
        <v>9.68</v>
      </c>
      <c r="CF1465" s="354">
        <v>7.3</v>
      </c>
      <c r="CG1465" s="354">
        <v>6.65</v>
      </c>
      <c r="CH1465" s="353" t="s">
        <v>100</v>
      </c>
      <c r="CI1465" s="355">
        <v>3958.9</v>
      </c>
    </row>
    <row r="1466" spans="1:87" ht="13.5" thickBot="1">
      <c r="A1466" s="353" t="s">
        <v>3146</v>
      </c>
      <c r="B1466" s="353" t="s">
        <v>3147</v>
      </c>
      <c r="C1466" s="353" t="s">
        <v>96</v>
      </c>
      <c r="D1466" s="353" t="s">
        <v>176</v>
      </c>
      <c r="E1466" s="353" t="s">
        <v>573</v>
      </c>
      <c r="F1466" s="353" t="s">
        <v>99</v>
      </c>
      <c r="G1466" s="353">
        <v>9</v>
      </c>
      <c r="H1466" s="353">
        <v>202209</v>
      </c>
      <c r="I1466" s="353">
        <v>20221025</v>
      </c>
      <c r="J1466" s="353">
        <v>20230126</v>
      </c>
      <c r="K1466" s="354">
        <v>391597.38</v>
      </c>
      <c r="L1466" s="354">
        <v>207.91</v>
      </c>
      <c r="M1466" s="354">
        <v>1883.49</v>
      </c>
      <c r="N1466" s="354">
        <v>0.95</v>
      </c>
      <c r="O1466" s="354">
        <v>1.86</v>
      </c>
      <c r="P1466" s="354">
        <v>2</v>
      </c>
      <c r="Q1466" s="354">
        <v>1.95</v>
      </c>
      <c r="R1466" s="354">
        <v>4</v>
      </c>
      <c r="S1466" s="354">
        <v>14</v>
      </c>
      <c r="T1466" s="354">
        <v>8.2799999999999994</v>
      </c>
      <c r="U1466" s="354">
        <v>7.51</v>
      </c>
      <c r="V1466" s="354">
        <v>7.44</v>
      </c>
      <c r="W1466" s="354">
        <v>8.2899999999999991</v>
      </c>
      <c r="X1466" s="354">
        <v>9.51</v>
      </c>
      <c r="Y1466" s="374">
        <f t="shared" si="48"/>
        <v>0.11424731182795678</v>
      </c>
      <c r="Z1466" s="374">
        <f t="shared" si="49"/>
        <v>0.1471652593486128</v>
      </c>
      <c r="AA1466" s="354">
        <v>11.52</v>
      </c>
      <c r="AB1466" s="354">
        <v>15</v>
      </c>
      <c r="AC1466" s="354">
        <v>27.68</v>
      </c>
      <c r="AD1466" s="354">
        <v>25.07</v>
      </c>
      <c r="AE1466" s="354">
        <v>21.86</v>
      </c>
      <c r="AF1466" s="354">
        <v>1.67</v>
      </c>
      <c r="AG1466" s="354">
        <v>17.893772893772894</v>
      </c>
      <c r="AH1466" s="354">
        <v>9.1312576312576308</v>
      </c>
      <c r="AI1466" s="354">
        <v>11.507326007326007</v>
      </c>
      <c r="AJ1466" s="354">
        <v>10.915140415140415</v>
      </c>
      <c r="AK1466" s="354">
        <v>17.978981378322455</v>
      </c>
      <c r="AL1466" s="354">
        <v>23.26</v>
      </c>
      <c r="AM1466" s="354">
        <v>11.82</v>
      </c>
      <c r="AN1466" s="354">
        <v>13.36</v>
      </c>
      <c r="AO1466" s="354">
        <v>11.79279495052883</v>
      </c>
      <c r="AP1466" s="354">
        <v>17.693719989761966</v>
      </c>
      <c r="AQ1466" s="354">
        <v>18.337674147169611</v>
      </c>
      <c r="AR1466" s="354">
        <v>19.332558867945636</v>
      </c>
      <c r="AS1466" s="354">
        <v>11.307692307692308</v>
      </c>
      <c r="AT1466" s="354">
        <v>17.600000000000001</v>
      </c>
      <c r="AU1466" s="354">
        <v>7.13</v>
      </c>
      <c r="AV1466" s="354">
        <v>21.59</v>
      </c>
      <c r="AW1466" s="354">
        <v>29310</v>
      </c>
      <c r="AX1466" s="354">
        <v>31813.29</v>
      </c>
      <c r="AY1466" s="374">
        <v>0.10340565778632244</v>
      </c>
      <c r="AZ1466" s="374">
        <v>0.13298361862690963</v>
      </c>
      <c r="BA1466" s="374">
        <v>0.1223634685036574</v>
      </c>
      <c r="BB1466" s="374">
        <v>0.14897959183673459</v>
      </c>
      <c r="BC1466" s="374">
        <v>0.1223634685036574</v>
      </c>
      <c r="BD1466" s="354">
        <v>48.56</v>
      </c>
      <c r="BE1466" s="374">
        <v>0.2910066823412944</v>
      </c>
      <c r="BF1466" s="374">
        <v>0.2474849427493547</v>
      </c>
      <c r="BG1466" s="354">
        <v>29.27</v>
      </c>
      <c r="BH1466" s="354">
        <v>22.82</v>
      </c>
      <c r="BI1466" s="354">
        <v>19.170000000000002</v>
      </c>
      <c r="BJ1466" s="354">
        <v>16.059999999999999</v>
      </c>
      <c r="BK1466" s="374">
        <v>-5.146161600084885E-2</v>
      </c>
      <c r="BL1466" s="374">
        <v>-3.3094506994199933E-2</v>
      </c>
      <c r="BM1466" s="354">
        <v>0.87</v>
      </c>
      <c r="BN1466" s="354">
        <v>0.64</v>
      </c>
      <c r="BO1466" s="374">
        <v>0.21574246172360767</v>
      </c>
      <c r="BP1466" s="374">
        <v>4.4135809518379969E-2</v>
      </c>
      <c r="BQ1466" s="374">
        <v>5.2758182682296949E-2</v>
      </c>
      <c r="BR1466" s="354">
        <v>18674</v>
      </c>
      <c r="BS1466" s="354">
        <v>19535</v>
      </c>
      <c r="BT1466" s="354">
        <v>16895</v>
      </c>
      <c r="BU1466" s="354">
        <v>20200</v>
      </c>
      <c r="BV1466" s="354">
        <v>14957</v>
      </c>
      <c r="BW1466" s="354">
        <v>21.49</v>
      </c>
      <c r="BX1466" s="354">
        <v>51.03</v>
      </c>
      <c r="BY1466" s="354">
        <v>54.71</v>
      </c>
      <c r="BZ1466" s="354">
        <v>34.968401486988846</v>
      </c>
      <c r="CA1466" s="354">
        <v>36.21</v>
      </c>
      <c r="CB1466" s="354">
        <v>0.58385282043484876</v>
      </c>
      <c r="CC1466" s="354">
        <v>0.34609674942411056</v>
      </c>
      <c r="CD1466" s="354">
        <v>0.61</v>
      </c>
      <c r="CE1466" s="354">
        <v>1.45</v>
      </c>
      <c r="CF1466" s="354">
        <v>1.45</v>
      </c>
      <c r="CG1466" s="354">
        <v>1.26</v>
      </c>
      <c r="CH1466" s="355">
        <v>2324</v>
      </c>
      <c r="CI1466" s="355">
        <v>33257</v>
      </c>
    </row>
    <row r="1467" spans="1:87" ht="13.5" thickBot="1">
      <c r="A1467" s="353" t="s">
        <v>3148</v>
      </c>
      <c r="B1467" s="353" t="s">
        <v>3149</v>
      </c>
      <c r="C1467" s="353" t="s">
        <v>96</v>
      </c>
      <c r="D1467" s="353" t="s">
        <v>412</v>
      </c>
      <c r="E1467" s="353" t="s">
        <v>824</v>
      </c>
      <c r="F1467" s="353" t="s">
        <v>105</v>
      </c>
      <c r="G1467" s="353">
        <v>12</v>
      </c>
      <c r="H1467" s="353">
        <v>202112</v>
      </c>
      <c r="I1467" s="353">
        <v>20221031</v>
      </c>
      <c r="J1467" s="353">
        <v>20230222</v>
      </c>
      <c r="K1467" s="354">
        <v>5355.62</v>
      </c>
      <c r="L1467" s="354">
        <v>139.76</v>
      </c>
      <c r="M1467" s="354">
        <v>38.32</v>
      </c>
      <c r="N1467" s="354">
        <v>2.06</v>
      </c>
      <c r="O1467" s="354">
        <v>2.63</v>
      </c>
      <c r="P1467" s="354">
        <v>2.95</v>
      </c>
      <c r="Q1467" s="354">
        <v>2.36</v>
      </c>
      <c r="R1467" s="354">
        <v>14.83</v>
      </c>
      <c r="S1467" s="354">
        <v>25.88</v>
      </c>
      <c r="T1467" s="354">
        <v>17.559999999999999</v>
      </c>
      <c r="U1467" s="354">
        <v>9.9700000000000006</v>
      </c>
      <c r="V1467" s="354">
        <v>4.17</v>
      </c>
      <c r="W1467" s="354">
        <v>10.45</v>
      </c>
      <c r="X1467" s="354">
        <v>12.44</v>
      </c>
      <c r="Y1467" s="374">
        <f t="shared" si="48"/>
        <v>1.5059952038369304</v>
      </c>
      <c r="Z1467" s="374">
        <f t="shared" si="49"/>
        <v>0.19043062200956951</v>
      </c>
      <c r="AA1467" s="354">
        <v>-2.23</v>
      </c>
      <c r="AB1467" s="354"/>
      <c r="AC1467" s="354">
        <v>14.02</v>
      </c>
      <c r="AD1467" s="354">
        <v>13.37</v>
      </c>
      <c r="AE1467" s="354">
        <v>11.24</v>
      </c>
      <c r="AF1467" s="354"/>
      <c r="AG1467" s="354">
        <v>115.64556962025316</v>
      </c>
      <c r="AH1467" s="354">
        <v>9.2151898734177191</v>
      </c>
      <c r="AI1467" s="354">
        <v>13.645569620253164</v>
      </c>
      <c r="AJ1467" s="354">
        <v>12.278481012658228</v>
      </c>
      <c r="AK1467" s="354">
        <v>10.096317254174398</v>
      </c>
      <c r="AL1467" s="354">
        <v>15.19</v>
      </c>
      <c r="AM1467" s="354">
        <v>2.09</v>
      </c>
      <c r="AN1467" s="354">
        <v>1.17</v>
      </c>
      <c r="AO1467" s="354">
        <v>2.1247624781085817</v>
      </c>
      <c r="AP1467" s="354">
        <v>12.637910156249999</v>
      </c>
      <c r="AQ1467" s="354">
        <v>18.007263450834881</v>
      </c>
      <c r="AR1467" s="354">
        <v>20.012195876288661</v>
      </c>
      <c r="AS1467" s="354">
        <v>7.443037974683544</v>
      </c>
      <c r="AT1467" s="354">
        <v>66.89</v>
      </c>
      <c r="AU1467" s="354">
        <v>13.02</v>
      </c>
      <c r="AV1467" s="354">
        <v>34.79</v>
      </c>
      <c r="AW1467" s="354">
        <v>3890</v>
      </c>
      <c r="AX1467" s="354">
        <v>4702.42</v>
      </c>
      <c r="AY1467" s="374">
        <v>0.34788634788634787</v>
      </c>
      <c r="AZ1467" s="374">
        <v>1.1781818181818182</v>
      </c>
      <c r="BA1467" s="374">
        <v>13.030303030303031</v>
      </c>
      <c r="BB1467" s="374">
        <v>1.1729323308270676</v>
      </c>
      <c r="BC1467" s="374">
        <v>13.030303030303031</v>
      </c>
      <c r="BD1467" s="354">
        <v>15.95</v>
      </c>
      <c r="BE1467" s="374">
        <v>0.10083476878229761</v>
      </c>
      <c r="BF1467" s="374">
        <v>4.3786839889329965E-2</v>
      </c>
      <c r="BG1467" s="354">
        <v>6.08</v>
      </c>
      <c r="BH1467" s="354">
        <v>3.73</v>
      </c>
      <c r="BI1467" s="354">
        <v>4.7300000000000004</v>
      </c>
      <c r="BJ1467" s="354">
        <v>2.89</v>
      </c>
      <c r="BK1467" s="374">
        <v>-0.10018552875695733</v>
      </c>
      <c r="BL1467" s="374">
        <v>-1.1821366024518387E-2</v>
      </c>
      <c r="BM1467" s="354">
        <v>1.77</v>
      </c>
      <c r="BN1467" s="354">
        <v>1.23</v>
      </c>
      <c r="BO1467" s="374">
        <v>0.26043956043956046</v>
      </c>
      <c r="BP1467" s="374">
        <v>6.688821857746767E-2</v>
      </c>
      <c r="BQ1467" s="374">
        <v>8.9123038489208301E-2</v>
      </c>
      <c r="BR1467" s="354">
        <v>291</v>
      </c>
      <c r="BS1467" s="354">
        <v>493</v>
      </c>
      <c r="BT1467" s="354">
        <v>392</v>
      </c>
      <c r="BU1467" s="354">
        <v>4487</v>
      </c>
      <c r="BV1467" s="354">
        <v>49</v>
      </c>
      <c r="BW1467" s="354">
        <v>117.82</v>
      </c>
      <c r="BX1467" s="354">
        <v>7.97</v>
      </c>
      <c r="BY1467" s="354">
        <v>9.76</v>
      </c>
      <c r="BZ1467" s="354">
        <v>5.9921259842519685</v>
      </c>
      <c r="CA1467" s="354">
        <v>63.43</v>
      </c>
      <c r="CB1467" s="354">
        <v>0.71549204287106205</v>
      </c>
      <c r="CC1467" s="354">
        <v>5.552083333333333</v>
      </c>
      <c r="CD1467" s="354">
        <v>1.73</v>
      </c>
      <c r="CE1467" s="354">
        <v>3.31</v>
      </c>
      <c r="CF1467" s="354">
        <v>2.56</v>
      </c>
      <c r="CG1467" s="354">
        <v>2.33</v>
      </c>
      <c r="CH1467" s="353" t="s">
        <v>100</v>
      </c>
      <c r="CI1467" s="355">
        <v>2986</v>
      </c>
    </row>
    <row r="1468" spans="1:87" ht="13.5" thickBot="1">
      <c r="A1468" s="353" t="s">
        <v>3150</v>
      </c>
      <c r="B1468" s="353" t="s">
        <v>3151</v>
      </c>
      <c r="C1468" s="353" t="s">
        <v>96</v>
      </c>
      <c r="D1468" s="353" t="s">
        <v>116</v>
      </c>
      <c r="E1468" s="353" t="s">
        <v>117</v>
      </c>
      <c r="F1468" s="353" t="s">
        <v>105</v>
      </c>
      <c r="G1468" s="353">
        <v>12</v>
      </c>
      <c r="H1468" s="353">
        <v>202112</v>
      </c>
      <c r="I1468" s="353">
        <v>20221031</v>
      </c>
      <c r="J1468" s="353">
        <v>20230220</v>
      </c>
      <c r="K1468" s="354">
        <v>4546.0600000000004</v>
      </c>
      <c r="L1468" s="354">
        <v>60.47</v>
      </c>
      <c r="M1468" s="354">
        <v>75.180000000000007</v>
      </c>
      <c r="N1468" s="354">
        <v>1.43</v>
      </c>
      <c r="O1468" s="354"/>
      <c r="P1468" s="354"/>
      <c r="Q1468" s="354"/>
      <c r="R1468" s="354"/>
      <c r="S1468" s="354"/>
      <c r="T1468" s="354"/>
      <c r="U1468" s="354">
        <v>0.99</v>
      </c>
      <c r="V1468" s="354"/>
      <c r="W1468" s="354"/>
      <c r="X1468" s="354"/>
      <c r="Y1468" s="374" t="e">
        <f t="shared" si="48"/>
        <v>#DIV/0!</v>
      </c>
      <c r="Z1468" s="374" t="e">
        <f t="shared" si="49"/>
        <v>#DIV/0!</v>
      </c>
      <c r="AA1468" s="354"/>
      <c r="AB1468" s="354"/>
      <c r="AC1468" s="354">
        <v>61.08</v>
      </c>
      <c r="AD1468" s="354"/>
      <c r="AE1468" s="354"/>
      <c r="AF1468" s="354"/>
      <c r="AG1468" s="354">
        <v>19.632490013315579</v>
      </c>
      <c r="AH1468" s="354">
        <v>2.3302263648468702</v>
      </c>
      <c r="AI1468" s="354">
        <v>-0.45539280958721706</v>
      </c>
      <c r="AJ1468" s="354">
        <v>-2.8468708388814914</v>
      </c>
      <c r="AK1468" s="354">
        <v>-132.3253216374269</v>
      </c>
      <c r="AL1468" s="354"/>
      <c r="AM1468" s="354">
        <v>3.72</v>
      </c>
      <c r="AN1468" s="354">
        <v>3.08</v>
      </c>
      <c r="AO1468" s="354">
        <v>3.161507053716766</v>
      </c>
      <c r="AP1468" s="354">
        <v>14.835537873965627</v>
      </c>
      <c r="AQ1468" s="354">
        <v>-136.29608187134502</v>
      </c>
      <c r="AR1468" s="354">
        <v>-21.802273152478953</v>
      </c>
      <c r="AS1468" s="354">
        <v>8.3355525965379496</v>
      </c>
      <c r="AT1468" s="354">
        <v>16.239999999999998</v>
      </c>
      <c r="AU1468" s="354">
        <v>-16.059999999999999</v>
      </c>
      <c r="AV1468" s="354">
        <v>-13.65</v>
      </c>
      <c r="AW1468" s="354">
        <v>1232.4000000000001</v>
      </c>
      <c r="AX1468" s="354"/>
      <c r="AY1468" s="374">
        <v>-0.1367713004484305</v>
      </c>
      <c r="AZ1468" s="374">
        <v>7.3215940685820199E-2</v>
      </c>
      <c r="BA1468" s="374">
        <v>0.79190218018225866</v>
      </c>
      <c r="BB1468" s="374">
        <v>7.321592637034173E-2</v>
      </c>
      <c r="BC1468" s="374">
        <v>0.79190218018225866</v>
      </c>
      <c r="BD1468" s="354">
        <v>6.7</v>
      </c>
      <c r="BE1468" s="374">
        <v>-1.6093635698610095E-2</v>
      </c>
      <c r="BF1468" s="374">
        <v>7.6212873443079865E-2</v>
      </c>
      <c r="BG1468" s="354">
        <v>4.5</v>
      </c>
      <c r="BH1468" s="354">
        <v>-75.75</v>
      </c>
      <c r="BI1468" s="354">
        <v>2.75</v>
      </c>
      <c r="BJ1468" s="354">
        <v>-39.79</v>
      </c>
      <c r="BK1468" s="374">
        <v>5.2514619883040936</v>
      </c>
      <c r="BL1468" s="374">
        <v>-0.12181226261530112</v>
      </c>
      <c r="BM1468" s="354">
        <v>0</v>
      </c>
      <c r="BN1468" s="354"/>
      <c r="BO1468" s="374">
        <v>0</v>
      </c>
      <c r="BP1468" s="374">
        <v>3.8669538082424008E-2</v>
      </c>
      <c r="BQ1468" s="374">
        <v>-4.7243127097270021E-2</v>
      </c>
      <c r="BR1468" s="354">
        <v>-4406</v>
      </c>
      <c r="BS1468" s="354">
        <v>-4182.8</v>
      </c>
      <c r="BT1468" s="354">
        <v>-4269.8</v>
      </c>
      <c r="BU1468" s="354">
        <v>545.29999999999995</v>
      </c>
      <c r="BV1468" s="354">
        <v>-4500</v>
      </c>
      <c r="BW1468" s="354">
        <v>7.32</v>
      </c>
      <c r="BX1468" s="354">
        <v>11.87</v>
      </c>
      <c r="BY1468" s="354">
        <v>5.05</v>
      </c>
      <c r="BZ1468" s="354">
        <v>-0.61505376344086027</v>
      </c>
      <c r="CA1468" s="354">
        <v>30.74</v>
      </c>
      <c r="CB1468" s="354">
        <v>0.69710826583050256</v>
      </c>
      <c r="CC1468" s="354">
        <v>0.43220878421387648</v>
      </c>
      <c r="CD1468" s="354">
        <v>0.44</v>
      </c>
      <c r="CE1468" s="354">
        <v>2.59</v>
      </c>
      <c r="CF1468" s="354">
        <v>2.86</v>
      </c>
      <c r="CG1468" s="354">
        <v>1.81</v>
      </c>
      <c r="CH1468" s="353" t="s">
        <v>100</v>
      </c>
      <c r="CI1468" s="355">
        <v>1060.8</v>
      </c>
    </row>
    <row r="1469" spans="1:87" ht="13.5" thickBot="1">
      <c r="A1469" s="353" t="s">
        <v>3152</v>
      </c>
      <c r="B1469" s="353" t="s">
        <v>3152</v>
      </c>
      <c r="C1469" s="353" t="s">
        <v>96</v>
      </c>
      <c r="D1469" s="353" t="s">
        <v>197</v>
      </c>
      <c r="E1469" s="353" t="s">
        <v>3153</v>
      </c>
      <c r="F1469" s="353" t="s">
        <v>105</v>
      </c>
      <c r="G1469" s="353">
        <v>12</v>
      </c>
      <c r="H1469" s="353">
        <v>202112</v>
      </c>
      <c r="I1469" s="353">
        <v>20221027</v>
      </c>
      <c r="J1469" s="353">
        <v>20230223</v>
      </c>
      <c r="K1469" s="354">
        <v>75296.7</v>
      </c>
      <c r="L1469" s="354">
        <v>16.399999999999999</v>
      </c>
      <c r="M1469" s="354">
        <v>4591.26</v>
      </c>
      <c r="N1469" s="354">
        <v>0.86</v>
      </c>
      <c r="O1469" s="354">
        <v>0.6</v>
      </c>
      <c r="P1469" s="354">
        <v>0.64</v>
      </c>
      <c r="Q1469" s="354">
        <v>0.51</v>
      </c>
      <c r="R1469" s="354">
        <v>63.33</v>
      </c>
      <c r="S1469" s="354">
        <v>8.64</v>
      </c>
      <c r="T1469" s="354">
        <v>31.42</v>
      </c>
      <c r="U1469" s="354">
        <v>4.0599999999999996</v>
      </c>
      <c r="V1469" s="354">
        <v>4.16</v>
      </c>
      <c r="W1469" s="354">
        <v>2.92</v>
      </c>
      <c r="X1469" s="354">
        <v>2.54</v>
      </c>
      <c r="Y1469" s="374">
        <f t="shared" ref="Y1469:Y1532" si="50">(W1469/V1469)-1</f>
        <v>-0.29807692307692313</v>
      </c>
      <c r="Z1469" s="374">
        <f t="shared" ref="Z1469:Z1532" si="51">(X1469/W1469)-1</f>
        <v>-0.13013698630136983</v>
      </c>
      <c r="AA1469" s="354">
        <v>34.82</v>
      </c>
      <c r="AB1469" s="354">
        <v>3.71</v>
      </c>
      <c r="AC1469" s="354">
        <v>4.04</v>
      </c>
      <c r="AD1469" s="354">
        <v>5.61</v>
      </c>
      <c r="AE1469" s="354">
        <v>6.46</v>
      </c>
      <c r="AF1469" s="354">
        <v>1.51</v>
      </c>
      <c r="AG1469" s="354">
        <v>9.7595074304191591</v>
      </c>
      <c r="AH1469" s="354">
        <v>4.5043034991828241</v>
      </c>
      <c r="AI1469" s="354">
        <v>2.5175827424791803</v>
      </c>
      <c r="AJ1469" s="354">
        <v>1.3534232904430554</v>
      </c>
      <c r="AK1469" s="354">
        <v>6.3831069894350829</v>
      </c>
      <c r="AL1469" s="354">
        <v>3.1</v>
      </c>
      <c r="AM1469" s="354">
        <v>2.17</v>
      </c>
      <c r="AN1469" s="354">
        <v>1.67</v>
      </c>
      <c r="AO1469" s="354">
        <v>1.8646498569755392</v>
      </c>
      <c r="AP1469" s="354">
        <v>2.8355502243458006</v>
      </c>
      <c r="AQ1469" s="354">
        <v>7.2283877019121627</v>
      </c>
      <c r="AR1469" s="354">
        <v>13.445951656650966</v>
      </c>
      <c r="AS1469" s="354">
        <v>1.1483325108453015</v>
      </c>
      <c r="AT1469" s="354">
        <v>7.55</v>
      </c>
      <c r="AU1469" s="354">
        <v>10.43</v>
      </c>
      <c r="AV1469" s="354">
        <v>36.19</v>
      </c>
      <c r="AW1469" s="354">
        <v>54502</v>
      </c>
      <c r="AX1469" s="354">
        <v>43213.4</v>
      </c>
      <c r="AY1469" s="374">
        <v>0.36193712829226848</v>
      </c>
      <c r="AZ1469" s="374">
        <v>3.5984429420200779</v>
      </c>
      <c r="BA1469" s="374">
        <v>1.5539979710412248</v>
      </c>
      <c r="BB1469" s="374">
        <v>3.6105263157894738</v>
      </c>
      <c r="BC1469" s="374">
        <v>1.5539979710412248</v>
      </c>
      <c r="BD1469" s="354">
        <v>53.54</v>
      </c>
      <c r="BE1469" s="374">
        <v>0.29554697783101885</v>
      </c>
      <c r="BF1469" s="374">
        <v>0.27548331585598668</v>
      </c>
      <c r="BG1469" s="354">
        <v>37.44</v>
      </c>
      <c r="BH1469" s="354">
        <v>24.36</v>
      </c>
      <c r="BI1469" s="354">
        <v>22.41</v>
      </c>
      <c r="BJ1469" s="354">
        <v>14.87</v>
      </c>
      <c r="BK1469" s="374">
        <v>-0.46241159521522746</v>
      </c>
      <c r="BL1469" s="374">
        <v>-0.1192846524618226</v>
      </c>
      <c r="BM1469" s="354">
        <v>0.57999999999999996</v>
      </c>
      <c r="BN1469" s="354">
        <v>4.92</v>
      </c>
      <c r="BO1469" s="374">
        <v>0.25828632555756187</v>
      </c>
      <c r="BP1469" s="374">
        <v>0.28029268818810354</v>
      </c>
      <c r="BQ1469" s="374">
        <v>8.422049100454608E-2</v>
      </c>
      <c r="BR1469" s="354">
        <v>31194</v>
      </c>
      <c r="BS1469" s="354">
        <v>31194</v>
      </c>
      <c r="BT1469" s="354">
        <v>27107.58</v>
      </c>
      <c r="BU1469" s="354">
        <v>15997</v>
      </c>
      <c r="BV1469" s="354">
        <v>24736</v>
      </c>
      <c r="BW1469" s="354">
        <v>295.27</v>
      </c>
      <c r="BX1469" s="354">
        <v>45.53</v>
      </c>
      <c r="BY1469" s="354">
        <v>43.26</v>
      </c>
      <c r="BZ1469" s="354">
        <v>28.548571428571428</v>
      </c>
      <c r="CA1469" s="354">
        <v>29.37</v>
      </c>
      <c r="CB1469" s="354">
        <v>0.56988500328739256</v>
      </c>
      <c r="CC1469" s="354">
        <v>0.33158651870119193</v>
      </c>
      <c r="CD1469" s="354">
        <v>0.42</v>
      </c>
      <c r="CE1469" s="354">
        <v>1.07</v>
      </c>
      <c r="CF1469" s="354">
        <v>1.18</v>
      </c>
      <c r="CG1469" s="354">
        <v>0.87</v>
      </c>
      <c r="CH1469" s="353" t="s">
        <v>100</v>
      </c>
      <c r="CI1469" s="355">
        <v>35306</v>
      </c>
    </row>
    <row r="1470" spans="1:87" ht="13.5" thickBot="1">
      <c r="A1470" s="353" t="s">
        <v>3154</v>
      </c>
      <c r="B1470" s="353" t="s">
        <v>3154</v>
      </c>
      <c r="C1470" s="353" t="s">
        <v>96</v>
      </c>
      <c r="D1470" s="353" t="s">
        <v>992</v>
      </c>
      <c r="E1470" s="353" t="s">
        <v>993</v>
      </c>
      <c r="F1470" s="353" t="s">
        <v>105</v>
      </c>
      <c r="G1470" s="353">
        <v>12</v>
      </c>
      <c r="H1470" s="353">
        <v>202112</v>
      </c>
      <c r="I1470" s="353">
        <v>20221103</v>
      </c>
      <c r="J1470" s="353">
        <v>20230208</v>
      </c>
      <c r="K1470" s="354">
        <v>6486.16</v>
      </c>
      <c r="L1470" s="354">
        <v>78.430000000000007</v>
      </c>
      <c r="M1470" s="354">
        <v>83</v>
      </c>
      <c r="N1470" s="354">
        <v>1.44</v>
      </c>
      <c r="O1470" s="354">
        <v>1.18</v>
      </c>
      <c r="P1470" s="354">
        <v>1.25</v>
      </c>
      <c r="Q1470" s="354">
        <v>1.1399999999999999</v>
      </c>
      <c r="R1470" s="354">
        <v>1.69</v>
      </c>
      <c r="S1470" s="354">
        <v>2.08</v>
      </c>
      <c r="T1470" s="354">
        <v>1.18</v>
      </c>
      <c r="U1470" s="354">
        <v>4.21</v>
      </c>
      <c r="V1470" s="354">
        <v>4.04</v>
      </c>
      <c r="W1470" s="354">
        <v>4.4000000000000004</v>
      </c>
      <c r="X1470" s="354">
        <v>4.8600000000000003</v>
      </c>
      <c r="Y1470" s="374">
        <f t="shared" si="50"/>
        <v>8.9108910891089188E-2</v>
      </c>
      <c r="Z1470" s="374">
        <f t="shared" si="51"/>
        <v>0.1045454545454545</v>
      </c>
      <c r="AA1470" s="354">
        <v>8.26</v>
      </c>
      <c r="AB1470" s="354">
        <v>12.36</v>
      </c>
      <c r="AC1470" s="354">
        <v>18.63</v>
      </c>
      <c r="AD1470" s="354">
        <v>17.84</v>
      </c>
      <c r="AE1470" s="354">
        <v>16.13</v>
      </c>
      <c r="AF1470" s="354">
        <v>1.44</v>
      </c>
      <c r="AG1470" s="354">
        <v>35.048367593712214</v>
      </c>
      <c r="AH1470" s="354">
        <v>4.2974607013301087</v>
      </c>
      <c r="AI1470" s="354">
        <v>2.8379685610640872</v>
      </c>
      <c r="AJ1470" s="354">
        <v>1.5139056831922613</v>
      </c>
      <c r="AK1470" s="354">
        <v>27.142654452492543</v>
      </c>
      <c r="AL1470" s="354">
        <v>14.48</v>
      </c>
      <c r="AM1470" s="354">
        <v>3.14</v>
      </c>
      <c r="AN1470" s="354">
        <v>2.2400000000000002</v>
      </c>
      <c r="AO1470" s="354">
        <v>2.2346665516646542</v>
      </c>
      <c r="AP1470" s="354">
        <v>12.255782403027435</v>
      </c>
      <c r="AQ1470" s="354">
        <v>27.597703451214315</v>
      </c>
      <c r="AR1470" s="354">
        <v>51.734672523961663</v>
      </c>
      <c r="AS1470" s="354">
        <v>6.2212817412333736</v>
      </c>
      <c r="AT1470" s="354">
        <v>24.98</v>
      </c>
      <c r="AU1470" s="354">
        <v>0.6</v>
      </c>
      <c r="AV1470" s="354">
        <v>11.59</v>
      </c>
      <c r="AW1470" s="354">
        <v>2765</v>
      </c>
      <c r="AX1470" s="354">
        <v>2976.96</v>
      </c>
      <c r="AY1470" s="374">
        <v>0.1159092743562838</v>
      </c>
      <c r="AZ1470" s="374">
        <v>3.3627586206896551</v>
      </c>
      <c r="BA1470" s="374">
        <v>1.2264900662251657</v>
      </c>
      <c r="BB1470" s="374">
        <v>3.3809523809523818</v>
      </c>
      <c r="BC1470" s="374">
        <v>1.2264900662251657</v>
      </c>
      <c r="BD1470" s="354">
        <v>16.95</v>
      </c>
      <c r="BE1470" s="374">
        <v>0.17768782784684647</v>
      </c>
      <c r="BF1470" s="374">
        <v>9.9803426003931481E-2</v>
      </c>
      <c r="BG1470" s="354">
        <v>16.95</v>
      </c>
      <c r="BH1470" s="354">
        <v>15.75</v>
      </c>
      <c r="BI1470" s="354">
        <v>9.6999999999999993</v>
      </c>
      <c r="BJ1470" s="354">
        <v>7.86</v>
      </c>
      <c r="BK1470" s="374">
        <v>-0.46655304644226669</v>
      </c>
      <c r="BL1470" s="374">
        <v>-3.7778161117819571E-2</v>
      </c>
      <c r="BM1470" s="354">
        <v>1.35</v>
      </c>
      <c r="BN1470" s="354">
        <v>1.05</v>
      </c>
      <c r="BO1470" s="374">
        <v>0.24572650534608892</v>
      </c>
      <c r="BP1470" s="374">
        <v>5.5789441793198863E-2</v>
      </c>
      <c r="BQ1470" s="374">
        <v>1.9653455578245636E-2</v>
      </c>
      <c r="BR1470" s="354">
        <v>509.1</v>
      </c>
      <c r="BS1470" s="354">
        <v>622.20000000000005</v>
      </c>
      <c r="BT1470" s="354">
        <v>463.6</v>
      </c>
      <c r="BU1470" s="354" t="s">
        <v>100</v>
      </c>
      <c r="BV1470" s="354">
        <v>316.3</v>
      </c>
      <c r="BW1470" s="354">
        <v>336.28</v>
      </c>
      <c r="BX1470" s="354">
        <v>12.26</v>
      </c>
      <c r="BY1470" s="354">
        <v>12.29</v>
      </c>
      <c r="BZ1470" s="354">
        <v>-143.4</v>
      </c>
      <c r="CA1470" s="354">
        <v>0</v>
      </c>
      <c r="CB1470" s="354">
        <v>0.44027423987859737</v>
      </c>
      <c r="CC1470" s="354">
        <v>0.202081362346263</v>
      </c>
      <c r="CD1470" s="354">
        <v>0</v>
      </c>
      <c r="CE1470" s="354">
        <v>1.41</v>
      </c>
      <c r="CF1470" s="354">
        <v>1.39</v>
      </c>
      <c r="CG1470" s="354">
        <v>0.79</v>
      </c>
      <c r="CH1470" s="353" t="s">
        <v>100</v>
      </c>
      <c r="CI1470" s="355">
        <v>2230.6999999999998</v>
      </c>
    </row>
    <row r="1471" spans="1:87" ht="13.5" thickBot="1">
      <c r="A1471" s="353" t="s">
        <v>3155</v>
      </c>
      <c r="B1471" s="353" t="s">
        <v>3156</v>
      </c>
      <c r="C1471" s="353" t="s">
        <v>96</v>
      </c>
      <c r="D1471" s="353" t="s">
        <v>123</v>
      </c>
      <c r="E1471" s="353" t="s">
        <v>344</v>
      </c>
      <c r="F1471" s="353" t="s">
        <v>99</v>
      </c>
      <c r="G1471" s="353">
        <v>12</v>
      </c>
      <c r="H1471" s="353">
        <v>202112</v>
      </c>
      <c r="I1471" s="353">
        <v>20221027</v>
      </c>
      <c r="J1471" s="353">
        <v>20230222</v>
      </c>
      <c r="K1471" s="354">
        <v>32697.17</v>
      </c>
      <c r="L1471" s="354">
        <v>33.950000000000003</v>
      </c>
      <c r="M1471" s="354">
        <v>963.1</v>
      </c>
      <c r="N1471" s="354">
        <v>0.96</v>
      </c>
      <c r="O1471" s="354">
        <v>0.49</v>
      </c>
      <c r="P1471" s="354">
        <v>0.5</v>
      </c>
      <c r="Q1471" s="354">
        <v>0.51</v>
      </c>
      <c r="R1471" s="354">
        <v>0</v>
      </c>
      <c r="S1471" s="354">
        <v>0</v>
      </c>
      <c r="T1471" s="354">
        <v>0.57999999999999996</v>
      </c>
      <c r="U1471" s="354">
        <v>1.85</v>
      </c>
      <c r="V1471" s="354">
        <v>1.8</v>
      </c>
      <c r="W1471" s="354">
        <v>1.92</v>
      </c>
      <c r="X1471" s="354">
        <v>2.09</v>
      </c>
      <c r="Y1471" s="374">
        <f t="shared" si="50"/>
        <v>6.6666666666666652E-2</v>
      </c>
      <c r="Z1471" s="374">
        <f t="shared" si="51"/>
        <v>8.8541666666666741E-2</v>
      </c>
      <c r="AA1471" s="354">
        <v>8.5500000000000007</v>
      </c>
      <c r="AB1471" s="354">
        <v>6.85</v>
      </c>
      <c r="AC1471" s="354">
        <v>18.350000000000001</v>
      </c>
      <c r="AD1471" s="354">
        <v>17.670000000000002</v>
      </c>
      <c r="AE1471" s="354">
        <v>16.260000000000002</v>
      </c>
      <c r="AF1471" s="354">
        <v>2.58</v>
      </c>
      <c r="AG1471" s="354">
        <v>2.3000266101197622</v>
      </c>
      <c r="AH1471" s="354">
        <v>0.82597420291309331</v>
      </c>
      <c r="AI1471" s="354">
        <v>1.808592004605952</v>
      </c>
      <c r="AJ1471" s="354">
        <v>1.806503852693262</v>
      </c>
      <c r="AK1471" s="354">
        <v>18.434229453128637</v>
      </c>
      <c r="AL1471" s="354">
        <v>19.03</v>
      </c>
      <c r="AM1471" s="354">
        <v>1.48</v>
      </c>
      <c r="AN1471" s="354">
        <v>14.77</v>
      </c>
      <c r="AO1471" s="354">
        <v>20.838424783650904</v>
      </c>
      <c r="AP1471" s="354">
        <v>37.149812626988243</v>
      </c>
      <c r="AQ1471" s="354">
        <v>26.500687492433524</v>
      </c>
      <c r="AR1471" s="354">
        <v>26.531319844084713</v>
      </c>
      <c r="AS1471" s="354">
        <v>0.75433708684769041</v>
      </c>
      <c r="AT1471" s="354">
        <v>22.91</v>
      </c>
      <c r="AU1471" s="354">
        <v>27.08</v>
      </c>
      <c r="AV1471" s="354">
        <v>23.17</v>
      </c>
      <c r="AW1471" s="354">
        <v>1509.57</v>
      </c>
      <c r="AX1471" s="354">
        <v>2593.4499999999998</v>
      </c>
      <c r="AY1471" s="374">
        <v>0.23172325783673609</v>
      </c>
      <c r="AZ1471" s="374">
        <v>0.13701980768756294</v>
      </c>
      <c r="BA1471" s="374">
        <v>0.58155468442030578</v>
      </c>
      <c r="BB1471" s="374">
        <v>2.2727272727272749E-2</v>
      </c>
      <c r="BC1471" s="374">
        <v>0.58155468442030578</v>
      </c>
      <c r="BD1471" s="354">
        <v>7.1</v>
      </c>
      <c r="BE1471" s="374">
        <v>3.3415212340830149E-2</v>
      </c>
      <c r="BF1471" s="374">
        <v>2.1310747925202708E-2</v>
      </c>
      <c r="BG1471" s="354">
        <v>4.67</v>
      </c>
      <c r="BH1471" s="354">
        <v>5.16</v>
      </c>
      <c r="BI1471" s="354">
        <v>4.4800000000000004</v>
      </c>
      <c r="BJ1471" s="354">
        <v>4.9800000000000004</v>
      </c>
      <c r="BK1471" s="374">
        <v>-1.1545732300995515E-3</v>
      </c>
      <c r="BL1471" s="374">
        <v>-9.0788163210919878E-4</v>
      </c>
      <c r="BM1471" s="354">
        <v>4.59</v>
      </c>
      <c r="BN1471" s="354">
        <v>4.93</v>
      </c>
      <c r="BO1471" s="374">
        <v>1.7797165998835305</v>
      </c>
      <c r="BP1471" s="374">
        <v>2.477427123314617E-2</v>
      </c>
      <c r="BQ1471" s="374">
        <v>5.418427872505284E-2</v>
      </c>
      <c r="BR1471" s="354">
        <v>1418.44</v>
      </c>
      <c r="BS1471" s="354">
        <v>1492.98</v>
      </c>
      <c r="BT1471" s="354">
        <v>1121.98</v>
      </c>
      <c r="BU1471" s="354">
        <v>4694.5200000000004</v>
      </c>
      <c r="BV1471" s="354">
        <v>1013.85</v>
      </c>
      <c r="BW1471" s="354">
        <v>13.7</v>
      </c>
      <c r="BX1471" s="354">
        <v>35.909999999999997</v>
      </c>
      <c r="BY1471" s="354">
        <v>57.61</v>
      </c>
      <c r="BZ1471" s="354">
        <v>2.7823158247952096</v>
      </c>
      <c r="CA1471" s="354">
        <v>38.36</v>
      </c>
      <c r="CB1471" s="354">
        <v>0.40864405370411078</v>
      </c>
      <c r="CC1471" s="354">
        <v>11.307910589459258</v>
      </c>
      <c r="CD1471" s="354">
        <v>0.62</v>
      </c>
      <c r="CE1471" s="354"/>
      <c r="CF1471" s="354"/>
      <c r="CG1471" s="354"/>
      <c r="CH1471" s="353" t="s">
        <v>100</v>
      </c>
      <c r="CI1471" s="355">
        <v>12187.17</v>
      </c>
    </row>
    <row r="1472" spans="1:87" ht="13.5" thickBot="1">
      <c r="A1472" s="353" t="s">
        <v>3157</v>
      </c>
      <c r="B1472" s="353" t="s">
        <v>3158</v>
      </c>
      <c r="C1472" s="353" t="s">
        <v>96</v>
      </c>
      <c r="D1472" s="353" t="s">
        <v>412</v>
      </c>
      <c r="E1472" s="353" t="s">
        <v>974</v>
      </c>
      <c r="F1472" s="353" t="s">
        <v>99</v>
      </c>
      <c r="G1472" s="353">
        <v>3</v>
      </c>
      <c r="H1472" s="353">
        <v>202203</v>
      </c>
      <c r="I1472" s="353">
        <v>20221026</v>
      </c>
      <c r="J1472" s="353">
        <v>20230127</v>
      </c>
      <c r="K1472" s="354">
        <v>10697.22</v>
      </c>
      <c r="L1472" s="354">
        <v>27.53</v>
      </c>
      <c r="M1472" s="354">
        <v>388.57</v>
      </c>
      <c r="N1472" s="354">
        <v>1.39</v>
      </c>
      <c r="O1472" s="354">
        <v>0.74</v>
      </c>
      <c r="P1472" s="354">
        <v>1</v>
      </c>
      <c r="Q1472" s="354">
        <v>0.28999999999999998</v>
      </c>
      <c r="R1472" s="354">
        <v>-1</v>
      </c>
      <c r="S1472" s="354">
        <v>-31</v>
      </c>
      <c r="T1472" s="354">
        <v>-5.14</v>
      </c>
      <c r="U1472" s="354">
        <v>2.62</v>
      </c>
      <c r="V1472" s="354">
        <v>3.19</v>
      </c>
      <c r="W1472" s="354">
        <v>2.1</v>
      </c>
      <c r="X1472" s="354">
        <v>2.39</v>
      </c>
      <c r="Y1472" s="374">
        <f t="shared" si="50"/>
        <v>-0.34169278996865204</v>
      </c>
      <c r="Z1472" s="374">
        <f t="shared" si="51"/>
        <v>0.13809523809523805</v>
      </c>
      <c r="AA1472" s="354">
        <v>-9.26</v>
      </c>
      <c r="AB1472" s="354">
        <v>3.17</v>
      </c>
      <c r="AC1472" s="354">
        <v>10.51</v>
      </c>
      <c r="AD1472" s="354">
        <v>13.11</v>
      </c>
      <c r="AE1472" s="354">
        <v>11.54</v>
      </c>
      <c r="AF1472" s="354">
        <v>4.1399999999999997</v>
      </c>
      <c r="AG1472" s="354">
        <v>30.414258372712077</v>
      </c>
      <c r="AH1472" s="354">
        <v>1.094310373289862</v>
      </c>
      <c r="AI1472" s="354">
        <v>0.31331379872474774</v>
      </c>
      <c r="AJ1472" s="354">
        <v>-0.4074590908152948</v>
      </c>
      <c r="AK1472" s="354">
        <v>84.164821681430496</v>
      </c>
      <c r="AL1472" s="354">
        <v>5.56</v>
      </c>
      <c r="AM1472" s="354">
        <v>3.47</v>
      </c>
      <c r="AN1472" s="354">
        <v>0.91</v>
      </c>
      <c r="AO1472" s="354">
        <v>1.4200330329889732</v>
      </c>
      <c r="AP1472" s="354">
        <v>16.542826870903554</v>
      </c>
      <c r="AQ1472" s="354">
        <v>137.84663088220765</v>
      </c>
      <c r="AR1472" s="354">
        <v>-105.99653446605936</v>
      </c>
      <c r="AS1472" s="354">
        <v>1.4259172324136935</v>
      </c>
      <c r="AT1472" s="354">
        <v>7.94</v>
      </c>
      <c r="AU1472" s="354">
        <v>-4.46</v>
      </c>
      <c r="AV1472" s="354">
        <v>28.17</v>
      </c>
      <c r="AW1472" s="354">
        <v>11841.84</v>
      </c>
      <c r="AX1472" s="354">
        <v>11567.88</v>
      </c>
      <c r="AY1472" s="374">
        <v>-0.11915138747411939</v>
      </c>
      <c r="AZ1472" s="374">
        <v>-0.39970623255019883</v>
      </c>
      <c r="BA1472" s="374">
        <v>-0.34508759922613047</v>
      </c>
      <c r="BB1472" s="374">
        <v>-0.3895348837209302</v>
      </c>
      <c r="BC1472" s="374">
        <v>-0.34508759922613047</v>
      </c>
      <c r="BD1472" s="354">
        <v>29.99</v>
      </c>
      <c r="BE1472" s="374">
        <v>9.9948081042873019E-2</v>
      </c>
      <c r="BF1472" s="374">
        <v>3.8539823330414273E-2</v>
      </c>
      <c r="BG1472" s="354">
        <v>13.24</v>
      </c>
      <c r="BH1472" s="354">
        <v>16.510000000000002</v>
      </c>
      <c r="BI1472" s="354">
        <v>7.58</v>
      </c>
      <c r="BJ1472" s="354">
        <v>9.91</v>
      </c>
      <c r="BK1472" s="374">
        <v>-2.3004824315869201</v>
      </c>
      <c r="BL1472" s="374">
        <v>-2.3698519316411339E-2</v>
      </c>
      <c r="BM1472" s="354">
        <v>7.41</v>
      </c>
      <c r="BN1472" s="354">
        <v>2.75</v>
      </c>
      <c r="BO1472" s="374">
        <v>1.8367732309411171</v>
      </c>
      <c r="BP1472" s="374">
        <v>4.1498307671212056E-2</v>
      </c>
      <c r="BQ1472" s="374">
        <v>-1.545161512382612E-2</v>
      </c>
      <c r="BR1472" s="354">
        <v>1659.72</v>
      </c>
      <c r="BS1472" s="354">
        <v>2336.79</v>
      </c>
      <c r="BT1472" s="354">
        <v>1924.73</v>
      </c>
      <c r="BU1472" s="354">
        <v>4584.26</v>
      </c>
      <c r="BV1472" s="354">
        <v>1386.94</v>
      </c>
      <c r="BW1472" s="354">
        <v>240.05</v>
      </c>
      <c r="BX1472" s="354">
        <v>3.6</v>
      </c>
      <c r="BY1472" s="354">
        <v>8.66</v>
      </c>
      <c r="BZ1472" s="354">
        <v>6.3442810396058222</v>
      </c>
      <c r="CA1472" s="354">
        <v>53.33</v>
      </c>
      <c r="CB1472" s="354">
        <v>0.7761459509050328</v>
      </c>
      <c r="CC1472" s="354">
        <v>6.4422965584424565</v>
      </c>
      <c r="CD1472" s="354">
        <v>1.1399999999999999</v>
      </c>
      <c r="CE1472" s="354">
        <v>1.06</v>
      </c>
      <c r="CF1472" s="354">
        <v>0.96</v>
      </c>
      <c r="CG1472" s="354">
        <v>0.51</v>
      </c>
      <c r="CH1472" s="353" t="s">
        <v>100</v>
      </c>
      <c r="CI1472" s="355">
        <v>3530.35</v>
      </c>
    </row>
    <row r="1473" spans="1:87" ht="13.5" thickBot="1">
      <c r="A1473" s="353"/>
      <c r="B1473" s="353" t="s">
        <v>3159</v>
      </c>
      <c r="C1473" s="353" t="s">
        <v>96</v>
      </c>
      <c r="D1473" s="353" t="s">
        <v>123</v>
      </c>
      <c r="E1473" s="353" t="s">
        <v>182</v>
      </c>
      <c r="F1473" s="353" t="s">
        <v>105</v>
      </c>
      <c r="G1473" s="353">
        <v>12</v>
      </c>
      <c r="H1473" s="353">
        <v>202112</v>
      </c>
      <c r="I1473" s="353"/>
      <c r="J1473" s="353"/>
      <c r="K1473" s="354">
        <v>8658.61</v>
      </c>
      <c r="L1473" s="354">
        <v>81.83</v>
      </c>
      <c r="M1473" s="354">
        <v>105.81</v>
      </c>
      <c r="N1473" s="354">
        <v>1.1000000000000001</v>
      </c>
      <c r="O1473" s="354"/>
      <c r="P1473" s="354"/>
      <c r="Q1473" s="354"/>
      <c r="R1473" s="354"/>
      <c r="S1473" s="354"/>
      <c r="T1473" s="354"/>
      <c r="U1473" s="354"/>
      <c r="V1473" s="354"/>
      <c r="W1473" s="354"/>
      <c r="X1473" s="354"/>
      <c r="Y1473" s="374" t="e">
        <f t="shared" si="50"/>
        <v>#DIV/0!</v>
      </c>
      <c r="Z1473" s="374" t="e">
        <f t="shared" si="51"/>
        <v>#DIV/0!</v>
      </c>
      <c r="AA1473" s="354"/>
      <c r="AB1473" s="354"/>
      <c r="AC1473" s="354"/>
      <c r="AD1473" s="354"/>
      <c r="AE1473" s="354"/>
      <c r="AF1473" s="354"/>
      <c r="AG1473" s="354">
        <v>0</v>
      </c>
      <c r="AH1473" s="354">
        <v>0</v>
      </c>
      <c r="AI1473" s="354">
        <v>0</v>
      </c>
      <c r="AJ1473" s="354">
        <v>0</v>
      </c>
      <c r="AK1473" s="354">
        <v>0</v>
      </c>
      <c r="AL1473" s="354"/>
      <c r="AM1473" s="354"/>
      <c r="AN1473" s="354"/>
      <c r="AO1473" s="354">
        <v>0</v>
      </c>
      <c r="AP1473" s="354">
        <v>0</v>
      </c>
      <c r="AQ1473" s="354">
        <v>0</v>
      </c>
      <c r="AR1473" s="354">
        <v>0</v>
      </c>
      <c r="AS1473" s="354">
        <v>0</v>
      </c>
      <c r="AT1473" s="354"/>
      <c r="AU1473" s="354"/>
      <c r="AV1473" s="354"/>
      <c r="AW1473" s="354"/>
      <c r="AX1473" s="354"/>
      <c r="AY1473" s="374" t="s">
        <v>160</v>
      </c>
      <c r="AZ1473" s="374" t="s">
        <v>160</v>
      </c>
      <c r="BA1473" s="374" t="s">
        <v>160</v>
      </c>
      <c r="BB1473" s="374" t="s">
        <v>160</v>
      </c>
      <c r="BC1473" s="374" t="s">
        <v>160</v>
      </c>
      <c r="BD1473" s="354"/>
      <c r="BE1473" s="374">
        <v>0</v>
      </c>
      <c r="BF1473" s="374">
        <v>0</v>
      </c>
      <c r="BG1473" s="354"/>
      <c r="BH1473" s="354"/>
      <c r="BI1473" s="354"/>
      <c r="BJ1473" s="354"/>
      <c r="BK1473" s="374">
        <v>0</v>
      </c>
      <c r="BL1473" s="374">
        <v>0</v>
      </c>
      <c r="BM1473" s="354">
        <v>2.95</v>
      </c>
      <c r="BN1473" s="354">
        <v>2.11</v>
      </c>
      <c r="BO1473" s="374">
        <v>0</v>
      </c>
      <c r="BP1473" s="374">
        <v>0</v>
      </c>
      <c r="BQ1473" s="374">
        <v>0</v>
      </c>
      <c r="BR1473" s="354"/>
      <c r="BS1473" s="354"/>
      <c r="BT1473" s="354"/>
      <c r="BU1473" s="354"/>
      <c r="BV1473" s="354"/>
      <c r="BW1473" s="354"/>
      <c r="BX1473" s="354"/>
      <c r="BY1473" s="354"/>
      <c r="BZ1473" s="354">
        <v>0</v>
      </c>
      <c r="CA1473" s="354"/>
      <c r="CB1473" s="354">
        <v>0</v>
      </c>
      <c r="CC1473" s="354">
        <v>0</v>
      </c>
      <c r="CD1473" s="354"/>
      <c r="CE1473" s="354"/>
      <c r="CF1473" s="354"/>
      <c r="CG1473" s="354"/>
      <c r="CH1473" s="353"/>
      <c r="CI1473" s="353"/>
    </row>
    <row r="1474" spans="1:87" ht="13.5" thickBot="1">
      <c r="A1474" s="353" t="s">
        <v>3160</v>
      </c>
      <c r="B1474" s="353" t="s">
        <v>3161</v>
      </c>
      <c r="C1474" s="353" t="s">
        <v>108</v>
      </c>
      <c r="D1474" s="353" t="s">
        <v>97</v>
      </c>
      <c r="E1474" s="353" t="s">
        <v>1257</v>
      </c>
      <c r="F1474" s="353" t="s">
        <v>99</v>
      </c>
      <c r="G1474" s="353">
        <v>9</v>
      </c>
      <c r="H1474" s="353">
        <v>202209</v>
      </c>
      <c r="I1474" s="353">
        <v>20221102</v>
      </c>
      <c r="J1474" s="353">
        <v>20230201</v>
      </c>
      <c r="K1474" s="354">
        <v>130753.45</v>
      </c>
      <c r="L1474" s="354">
        <v>116.64</v>
      </c>
      <c r="M1474" s="354">
        <v>1121</v>
      </c>
      <c r="N1474" s="354">
        <v>1.2</v>
      </c>
      <c r="O1474" s="354">
        <v>3.12</v>
      </c>
      <c r="P1474" s="354">
        <v>2.36</v>
      </c>
      <c r="Q1474" s="354">
        <v>2.27</v>
      </c>
      <c r="R1474" s="354">
        <v>0.32</v>
      </c>
      <c r="S1474" s="354">
        <v>3.5</v>
      </c>
      <c r="T1474" s="354">
        <v>5.36</v>
      </c>
      <c r="U1474" s="354">
        <v>11.15</v>
      </c>
      <c r="V1474" s="354">
        <v>12.52</v>
      </c>
      <c r="W1474" s="354">
        <v>10.19</v>
      </c>
      <c r="X1474" s="354">
        <v>12.29</v>
      </c>
      <c r="Y1474" s="374">
        <f t="shared" si="50"/>
        <v>-0.1861022364217253</v>
      </c>
      <c r="Z1474" s="374">
        <f t="shared" si="51"/>
        <v>0.20608439646712462</v>
      </c>
      <c r="AA1474" s="354">
        <v>32.61</v>
      </c>
      <c r="AB1474" s="354">
        <v>15.61</v>
      </c>
      <c r="AC1474" s="354">
        <v>9.31</v>
      </c>
      <c r="AD1474" s="354">
        <v>11.44</v>
      </c>
      <c r="AE1474" s="354">
        <v>9.49</v>
      </c>
      <c r="AF1474" s="354">
        <v>0.73</v>
      </c>
      <c r="AG1474" s="354">
        <v>39.393939393939391</v>
      </c>
      <c r="AH1474" s="354">
        <v>11.529411764705882</v>
      </c>
      <c r="AI1474" s="354">
        <v>8.1069518716577544</v>
      </c>
      <c r="AJ1474" s="354">
        <v>6.0909090909090908</v>
      </c>
      <c r="AK1474" s="354">
        <v>14.127381266490763</v>
      </c>
      <c r="AL1474" s="354">
        <v>9.0399999999999991</v>
      </c>
      <c r="AM1474" s="354">
        <v>7.27</v>
      </c>
      <c r="AN1474" s="354">
        <v>2.96</v>
      </c>
      <c r="AO1474" s="354">
        <v>3.1763031674208144</v>
      </c>
      <c r="AP1474" s="354">
        <v>8.1623604651162793</v>
      </c>
      <c r="AQ1474" s="354">
        <v>15.434542656112576</v>
      </c>
      <c r="AR1474" s="354">
        <v>20.543254316652035</v>
      </c>
      <c r="AS1474" s="354">
        <v>5.6880570409982179</v>
      </c>
      <c r="AT1474" s="354">
        <v>16.04</v>
      </c>
      <c r="AU1474" s="354">
        <v>15.4</v>
      </c>
      <c r="AV1474" s="354">
        <v>31.68</v>
      </c>
      <c r="AW1474" s="354">
        <v>44200</v>
      </c>
      <c r="AX1474" s="354">
        <v>40073.67</v>
      </c>
      <c r="AY1474" s="374">
        <v>0.42645871403680252</v>
      </c>
      <c r="AZ1474" s="374">
        <v>0.73970757983839941</v>
      </c>
      <c r="BA1474" s="374">
        <v>0.56498800959232609</v>
      </c>
      <c r="BB1474" s="374">
        <v>0.74454148471615722</v>
      </c>
      <c r="BC1474" s="374">
        <v>0.56498800959232609</v>
      </c>
      <c r="BD1474" s="354">
        <v>86.71</v>
      </c>
      <c r="BE1474" s="374">
        <v>0.42694088510821576</v>
      </c>
      <c r="BF1474" s="374">
        <v>0.27446320970890264</v>
      </c>
      <c r="BG1474" s="354">
        <v>45.56</v>
      </c>
      <c r="BH1474" s="354">
        <v>24.98</v>
      </c>
      <c r="BI1474" s="354">
        <v>27.8</v>
      </c>
      <c r="BJ1474" s="354">
        <v>14.74</v>
      </c>
      <c r="BK1474" s="374">
        <v>-0.24868073878627969</v>
      </c>
      <c r="BL1474" s="374">
        <v>-5.1176470588235295E-2</v>
      </c>
      <c r="BM1474" s="354">
        <v>2.57</v>
      </c>
      <c r="BN1474" s="354">
        <v>2.88</v>
      </c>
      <c r="BO1474" s="374">
        <v>0.26020408163265307</v>
      </c>
      <c r="BP1474" s="374">
        <v>0.10058813265316596</v>
      </c>
      <c r="BQ1474" s="374">
        <v>5.3140019986992595E-2</v>
      </c>
      <c r="BR1474" s="354">
        <v>15488</v>
      </c>
      <c r="BS1474" s="354">
        <v>17250</v>
      </c>
      <c r="BT1474" s="354">
        <v>14494</v>
      </c>
      <c r="BU1474" s="354">
        <v>13537</v>
      </c>
      <c r="BV1474" s="354">
        <v>12936</v>
      </c>
      <c r="BW1474" s="354">
        <v>43.05</v>
      </c>
      <c r="BX1474" s="354">
        <v>29.27</v>
      </c>
      <c r="BY1474" s="354">
        <v>28.8</v>
      </c>
      <c r="BZ1474" s="354">
        <v>32.301425661914458</v>
      </c>
      <c r="CA1474" s="354">
        <v>42.91</v>
      </c>
      <c r="CB1474" s="354">
        <v>0.63249275717142039</v>
      </c>
      <c r="CC1474" s="354">
        <v>0.73889534883720931</v>
      </c>
      <c r="CD1474" s="354">
        <v>0.75</v>
      </c>
      <c r="CE1474" s="354">
        <v>1.75</v>
      </c>
      <c r="CF1474" s="354">
        <v>1.21</v>
      </c>
      <c r="CG1474" s="354">
        <v>0.74</v>
      </c>
      <c r="CH1474" s="353" t="s">
        <v>100</v>
      </c>
      <c r="CI1474" s="355">
        <v>18013</v>
      </c>
    </row>
    <row r="1475" spans="1:87" ht="13.5" thickBot="1">
      <c r="A1475" s="353" t="s">
        <v>3162</v>
      </c>
      <c r="B1475" s="353" t="s">
        <v>3163</v>
      </c>
      <c r="C1475" s="353" t="s">
        <v>96</v>
      </c>
      <c r="D1475" s="353" t="s">
        <v>97</v>
      </c>
      <c r="E1475" s="353" t="s">
        <v>666</v>
      </c>
      <c r="F1475" s="353" t="s">
        <v>105</v>
      </c>
      <c r="G1475" s="353">
        <v>12</v>
      </c>
      <c r="H1475" s="353">
        <v>202112</v>
      </c>
      <c r="I1475" s="353">
        <v>20221122</v>
      </c>
      <c r="J1475" s="353">
        <v>20230222</v>
      </c>
      <c r="K1475" s="354">
        <v>8935.2000000000007</v>
      </c>
      <c r="L1475" s="354">
        <v>13.16</v>
      </c>
      <c r="M1475" s="354">
        <v>678.97</v>
      </c>
      <c r="N1475" s="354">
        <v>0.6</v>
      </c>
      <c r="O1475" s="354">
        <v>0.27</v>
      </c>
      <c r="P1475" s="354">
        <v>0.44</v>
      </c>
      <c r="Q1475" s="354">
        <v>0.21</v>
      </c>
      <c r="R1475" s="354">
        <v>33</v>
      </c>
      <c r="S1475" s="354">
        <v>42</v>
      </c>
      <c r="T1475" s="354">
        <v>20.82</v>
      </c>
      <c r="U1475" s="354">
        <v>1.25</v>
      </c>
      <c r="V1475" s="354">
        <v>1.35</v>
      </c>
      <c r="W1475" s="354">
        <v>1.31</v>
      </c>
      <c r="X1475" s="354">
        <v>1.1599999999999999</v>
      </c>
      <c r="Y1475" s="374">
        <f t="shared" si="50"/>
        <v>-2.9629629629629672E-2</v>
      </c>
      <c r="Z1475" s="374">
        <f t="shared" si="51"/>
        <v>-0.11450381679389321</v>
      </c>
      <c r="AA1475" s="354">
        <v>27.73</v>
      </c>
      <c r="AB1475" s="354"/>
      <c r="AC1475" s="354">
        <v>8.9499999999999993</v>
      </c>
      <c r="AD1475" s="354">
        <v>10.050000000000001</v>
      </c>
      <c r="AE1475" s="354">
        <v>11.3</v>
      </c>
      <c r="AF1475" s="354"/>
      <c r="AG1475" s="354">
        <v>170.59135319200996</v>
      </c>
      <c r="AH1475" s="354">
        <v>8.858545379218933</v>
      </c>
      <c r="AI1475" s="354">
        <v>0</v>
      </c>
      <c r="AJ1475" s="354">
        <v>0</v>
      </c>
      <c r="AK1475" s="354">
        <v>0</v>
      </c>
      <c r="AL1475" s="354">
        <v>7.83</v>
      </c>
      <c r="AM1475" s="354">
        <v>1.87</v>
      </c>
      <c r="AN1475" s="354">
        <v>0.56000000000000005</v>
      </c>
      <c r="AO1475" s="354">
        <v>-4.0578577397152232E-2</v>
      </c>
      <c r="AP1475" s="354">
        <v>-0.63435574803665185</v>
      </c>
      <c r="AQ1475" s="354">
        <v>0</v>
      </c>
      <c r="AR1475" s="354">
        <v>0</v>
      </c>
      <c r="AS1475" s="354">
        <v>29.583010597587354</v>
      </c>
      <c r="AT1475" s="354">
        <v>7.05</v>
      </c>
      <c r="AU1475" s="354">
        <v>10.54</v>
      </c>
      <c r="AV1475" s="354">
        <v>17.670000000000002</v>
      </c>
      <c r="AW1475" s="354">
        <v>18369.22</v>
      </c>
      <c r="AX1475" s="354">
        <v>14379.65</v>
      </c>
      <c r="AY1475" s="374">
        <v>0.14923831238062052</v>
      </c>
      <c r="AZ1475" s="374">
        <v>-0.20753223698767403</v>
      </c>
      <c r="BA1475" s="374">
        <v>-4.7382239782829128E-2</v>
      </c>
      <c r="BB1475" s="374">
        <v>-0.21381202835581981</v>
      </c>
      <c r="BC1475" s="374">
        <v>-4.7382239782829128E-2</v>
      </c>
      <c r="BD1475" s="354">
        <v>16.41</v>
      </c>
      <c r="BE1475" s="374">
        <v>0.14914099759042007</v>
      </c>
      <c r="BF1475" s="374">
        <v>0.10818508388671889</v>
      </c>
      <c r="BG1475" s="354">
        <v>16.41</v>
      </c>
      <c r="BH1475" s="354">
        <v>17.16</v>
      </c>
      <c r="BI1475" s="354">
        <v>9.3800000000000008</v>
      </c>
      <c r="BJ1475" s="354">
        <v>8.6300000000000008</v>
      </c>
      <c r="BK1475" s="374">
        <v>0</v>
      </c>
      <c r="BL1475" s="374">
        <v>0</v>
      </c>
      <c r="BM1475" s="354">
        <v>0</v>
      </c>
      <c r="BN1475" s="354">
        <v>0</v>
      </c>
      <c r="BO1475" s="374">
        <v>0</v>
      </c>
      <c r="BP1475" s="374">
        <v>0.10130709185143304</v>
      </c>
      <c r="BQ1475" s="374">
        <v>0</v>
      </c>
      <c r="BR1475" s="354">
        <v>923.91</v>
      </c>
      <c r="BS1475" s="354">
        <v>1121.56</v>
      </c>
      <c r="BT1475" s="354">
        <v>1141.01</v>
      </c>
      <c r="BU1475" s="354" t="s">
        <v>100</v>
      </c>
      <c r="BV1475" s="354">
        <v>734.56</v>
      </c>
      <c r="BW1475" s="354">
        <v>-18.86</v>
      </c>
      <c r="BX1475" s="354">
        <v>5.13</v>
      </c>
      <c r="BY1475" s="354">
        <v>5.25</v>
      </c>
      <c r="BZ1475" s="354">
        <v>222.09462668544975</v>
      </c>
      <c r="CA1475" s="354">
        <v>0</v>
      </c>
      <c r="CB1475" s="354">
        <v>0.41398998145425026</v>
      </c>
      <c r="CC1475" s="354">
        <v>-1.8577327541419819</v>
      </c>
      <c r="CD1475" s="354">
        <v>0</v>
      </c>
      <c r="CE1475" s="354">
        <v>1.3</v>
      </c>
      <c r="CF1475" s="354">
        <v>1.01</v>
      </c>
      <c r="CG1475" s="354">
        <v>0.99</v>
      </c>
      <c r="CH1475" s="353" t="s">
        <v>100</v>
      </c>
      <c r="CI1475" s="355">
        <v>5308.4</v>
      </c>
    </row>
    <row r="1476" spans="1:87" ht="13.5" thickBot="1">
      <c r="A1476" s="353" t="s">
        <v>3164</v>
      </c>
      <c r="B1476" s="353" t="s">
        <v>3165</v>
      </c>
      <c r="C1476" s="353" t="s">
        <v>108</v>
      </c>
      <c r="D1476" s="353" t="s">
        <v>129</v>
      </c>
      <c r="E1476" s="353" t="s">
        <v>299</v>
      </c>
      <c r="F1476" s="353" t="s">
        <v>105</v>
      </c>
      <c r="G1476" s="353">
        <v>12</v>
      </c>
      <c r="H1476" s="353">
        <v>202112</v>
      </c>
      <c r="I1476" s="353">
        <v>20221103</v>
      </c>
      <c r="J1476" s="353">
        <v>20230223</v>
      </c>
      <c r="K1476" s="354">
        <v>3353.18</v>
      </c>
      <c r="L1476" s="354">
        <v>25.19</v>
      </c>
      <c r="M1476" s="354">
        <v>133.12</v>
      </c>
      <c r="N1476" s="354">
        <v>7.0000000000000007E-2</v>
      </c>
      <c r="O1476" s="354">
        <v>0.01</v>
      </c>
      <c r="P1476" s="354">
        <v>-0.17</v>
      </c>
      <c r="Q1476" s="354">
        <v>0.2</v>
      </c>
      <c r="R1476" s="354">
        <v>12900</v>
      </c>
      <c r="S1476" s="354">
        <v>-241</v>
      </c>
      <c r="T1476" s="354">
        <v>3182.38</v>
      </c>
      <c r="U1476" s="354">
        <v>8.49</v>
      </c>
      <c r="V1476" s="354">
        <v>3.65</v>
      </c>
      <c r="W1476" s="354">
        <v>4.03</v>
      </c>
      <c r="X1476" s="354">
        <v>-1.99</v>
      </c>
      <c r="Y1476" s="374">
        <f t="shared" si="50"/>
        <v>0.10410958904109591</v>
      </c>
      <c r="Z1476" s="374">
        <f t="shared" si="51"/>
        <v>-1.4937965260545905</v>
      </c>
      <c r="AA1476" s="354"/>
      <c r="AB1476" s="354"/>
      <c r="AC1476" s="354">
        <v>2.97</v>
      </c>
      <c r="AD1476" s="354">
        <v>6.26</v>
      </c>
      <c r="AE1476" s="354"/>
      <c r="AF1476" s="354"/>
      <c r="AG1476" s="354">
        <v>17.793304926190878</v>
      </c>
      <c r="AH1476" s="354">
        <v>8.6091919409343198</v>
      </c>
      <c r="AI1476" s="354">
        <v>12.324476700851724</v>
      </c>
      <c r="AJ1476" s="354">
        <v>11.808397121574981</v>
      </c>
      <c r="AK1476" s="354">
        <v>2.163986402615933</v>
      </c>
      <c r="AL1476" s="354">
        <v>6.17</v>
      </c>
      <c r="AM1476" s="354">
        <v>1.55</v>
      </c>
      <c r="AN1476" s="354">
        <v>1.44</v>
      </c>
      <c r="AO1476" s="354">
        <v>1.1463022416084707</v>
      </c>
      <c r="AP1476" s="354">
        <v>1.5189176468046957</v>
      </c>
      <c r="AQ1476" s="354">
        <v>1.6549591368131742</v>
      </c>
      <c r="AR1476" s="354">
        <v>1.7272882265493461</v>
      </c>
      <c r="AS1476" s="354">
        <v>17.678665779951153</v>
      </c>
      <c r="AT1476" s="354">
        <v>16.21</v>
      </c>
      <c r="AU1476" s="354"/>
      <c r="AV1476" s="354">
        <v>1334.39</v>
      </c>
      <c r="AW1476" s="354">
        <v>1095.42</v>
      </c>
      <c r="AX1476" s="354">
        <v>1679.34</v>
      </c>
      <c r="AY1476" s="374">
        <v>14342.900586633144</v>
      </c>
      <c r="AZ1476" s="374">
        <v>1770.8223762409389</v>
      </c>
      <c r="BA1476" s="374">
        <v>2.4167654387500841</v>
      </c>
      <c r="BB1476" s="374">
        <v>1772.4423938526445</v>
      </c>
      <c r="BC1476" s="374">
        <v>2.4167654387500841</v>
      </c>
      <c r="BD1476" s="354">
        <v>60.66</v>
      </c>
      <c r="BE1476" s="374">
        <v>0.65137092522009055</v>
      </c>
      <c r="BF1476" s="374">
        <v>0.42908705026732186</v>
      </c>
      <c r="BG1476" s="354">
        <v>60.66</v>
      </c>
      <c r="BH1476" s="354">
        <v>-11.71</v>
      </c>
      <c r="BI1476" s="354">
        <v>45</v>
      </c>
      <c r="BJ1476" s="354">
        <v>-11.51</v>
      </c>
      <c r="BK1476" s="374">
        <v>-4.1874360413296799E-2</v>
      </c>
      <c r="BL1476" s="374">
        <v>-2.9004144054042495E-2</v>
      </c>
      <c r="BM1476" s="354">
        <v>0</v>
      </c>
      <c r="BN1476" s="354">
        <v>0</v>
      </c>
      <c r="BO1476" s="374">
        <v>0</v>
      </c>
      <c r="BP1476" s="374">
        <v>0.32280434724163176</v>
      </c>
      <c r="BQ1476" s="374">
        <v>0.44275954711567228</v>
      </c>
      <c r="BR1476" s="354">
        <v>549.79999999999995</v>
      </c>
      <c r="BS1476" s="354">
        <v>555.37</v>
      </c>
      <c r="BT1476" s="354">
        <v>534.15</v>
      </c>
      <c r="BU1476" s="354" t="s">
        <v>100</v>
      </c>
      <c r="BV1476" s="354">
        <v>528.58000000000004</v>
      </c>
      <c r="BW1476" s="354">
        <v>276.98</v>
      </c>
      <c r="BX1476" s="354">
        <v>52.29</v>
      </c>
      <c r="BY1476" s="354">
        <v>52.29</v>
      </c>
      <c r="BZ1476" s="354">
        <v>160.01255144032922</v>
      </c>
      <c r="CA1476" s="354">
        <v>0</v>
      </c>
      <c r="CB1476" s="354">
        <v>0.20256716506489317</v>
      </c>
      <c r="CC1476" s="354">
        <v>-0.46718404070168668</v>
      </c>
      <c r="CD1476" s="354">
        <v>0</v>
      </c>
      <c r="CE1476" s="354">
        <v>7.83</v>
      </c>
      <c r="CF1476" s="354">
        <v>4.58</v>
      </c>
      <c r="CG1476" s="354">
        <v>2.31</v>
      </c>
      <c r="CH1476" s="353" t="s">
        <v>100</v>
      </c>
      <c r="CI1476" s="355">
        <v>1431.85</v>
      </c>
    </row>
    <row r="1477" spans="1:87" ht="13.5" thickBot="1">
      <c r="A1477" s="353" t="s">
        <v>3166</v>
      </c>
      <c r="B1477" s="353" t="s">
        <v>3167</v>
      </c>
      <c r="C1477" s="353" t="s">
        <v>108</v>
      </c>
      <c r="D1477" s="353" t="s">
        <v>123</v>
      </c>
      <c r="E1477" s="353" t="s">
        <v>485</v>
      </c>
      <c r="F1477" s="353" t="s">
        <v>105</v>
      </c>
      <c r="G1477" s="353">
        <v>12</v>
      </c>
      <c r="H1477" s="353">
        <v>202112</v>
      </c>
      <c r="I1477" s="353">
        <v>20221103</v>
      </c>
      <c r="J1477" s="353">
        <v>20230214</v>
      </c>
      <c r="K1477" s="354">
        <v>3380.16</v>
      </c>
      <c r="L1477" s="354">
        <v>20.010000000000002</v>
      </c>
      <c r="M1477" s="354">
        <v>168.92</v>
      </c>
      <c r="N1477" s="354">
        <v>0.01</v>
      </c>
      <c r="O1477" s="354">
        <v>0.54</v>
      </c>
      <c r="P1477" s="354">
        <v>0.7</v>
      </c>
      <c r="Q1477" s="354">
        <v>0.91</v>
      </c>
      <c r="R1477" s="354">
        <v>13</v>
      </c>
      <c r="S1477" s="354">
        <v>-1</v>
      </c>
      <c r="T1477" s="354">
        <v>13.94</v>
      </c>
      <c r="U1477" s="354">
        <v>3.7</v>
      </c>
      <c r="V1477" s="354">
        <v>4.22</v>
      </c>
      <c r="W1477" s="354">
        <v>3.31</v>
      </c>
      <c r="X1477" s="354">
        <v>3.04</v>
      </c>
      <c r="Y1477" s="374">
        <f t="shared" si="50"/>
        <v>-0.21563981042654023</v>
      </c>
      <c r="Z1477" s="374">
        <f t="shared" si="51"/>
        <v>-8.1570996978851951E-2</v>
      </c>
      <c r="AA1477" s="354">
        <v>47.36</v>
      </c>
      <c r="AB1477" s="354"/>
      <c r="AC1477" s="354">
        <v>5.27</v>
      </c>
      <c r="AD1477" s="354">
        <v>6.05</v>
      </c>
      <c r="AE1477" s="354">
        <v>6.58</v>
      </c>
      <c r="AF1477" s="354"/>
      <c r="AG1477" s="354">
        <v>25.150736384883437</v>
      </c>
      <c r="AH1477" s="354">
        <v>3.3384472014300792</v>
      </c>
      <c r="AI1477" s="354">
        <v>10.63226907340691</v>
      </c>
      <c r="AJ1477" s="354">
        <v>10.014041368914397</v>
      </c>
      <c r="AK1477" s="354">
        <v>1.8979956075861144</v>
      </c>
      <c r="AL1477" s="354">
        <v>3.58</v>
      </c>
      <c r="AM1477" s="354">
        <v>2.0299999999999998</v>
      </c>
      <c r="AN1477" s="354">
        <v>1.31</v>
      </c>
      <c r="AO1477" s="354">
        <v>2.2096025149806735</v>
      </c>
      <c r="AP1477" s="354">
        <v>8.2150891103268684</v>
      </c>
      <c r="AQ1477" s="354">
        <v>5.226836340010629</v>
      </c>
      <c r="AR1477" s="354">
        <v>5.5495207501503421</v>
      </c>
      <c r="AS1477" s="354">
        <v>8.1758213860602957</v>
      </c>
      <c r="AT1477" s="354">
        <v>9.86</v>
      </c>
      <c r="AU1477" s="354">
        <v>18.329999999999998</v>
      </c>
      <c r="AV1477" s="354">
        <v>-13.21</v>
      </c>
      <c r="AW1477" s="354">
        <v>2811.49</v>
      </c>
      <c r="AX1477" s="354">
        <v>1506.15</v>
      </c>
      <c r="AY1477" s="374">
        <v>-0.13207850633356086</v>
      </c>
      <c r="AZ1477" s="374">
        <v>-0.26543406700893568</v>
      </c>
      <c r="BA1477" s="374">
        <v>-0.26425661375661375</v>
      </c>
      <c r="BB1477" s="374">
        <v>-0.23892100192678228</v>
      </c>
      <c r="BC1477" s="374">
        <v>-0.26425661375661375</v>
      </c>
      <c r="BD1477" s="354">
        <v>38.81</v>
      </c>
      <c r="BE1477" s="374">
        <v>9.9734552200615278E-2</v>
      </c>
      <c r="BF1477" s="374">
        <v>3.2110456653464674E-2</v>
      </c>
      <c r="BG1477" s="354">
        <v>19.399999999999999</v>
      </c>
      <c r="BH1477" s="354">
        <v>15.88</v>
      </c>
      <c r="BI1477" s="354">
        <v>5.99</v>
      </c>
      <c r="BJ1477" s="354">
        <v>5.36</v>
      </c>
      <c r="BK1477" s="374">
        <v>-5.8146356175165462E-2</v>
      </c>
      <c r="BL1477" s="374">
        <v>-2.4580898747127475E-2</v>
      </c>
      <c r="BM1477" s="354">
        <v>4.8</v>
      </c>
      <c r="BN1477" s="354">
        <v>4.12</v>
      </c>
      <c r="BO1477" s="374">
        <v>0.28755883860879033</v>
      </c>
      <c r="BP1477" s="374">
        <v>0.16543345894103464</v>
      </c>
      <c r="BQ1477" s="374">
        <v>0.49623594494124851</v>
      </c>
      <c r="BR1477" s="354">
        <v>1136.6099999999999</v>
      </c>
      <c r="BS1477" s="354">
        <v>1281.68</v>
      </c>
      <c r="BT1477" s="354">
        <v>1021.69</v>
      </c>
      <c r="BU1477" s="354">
        <v>1605.13</v>
      </c>
      <c r="BV1477" s="354">
        <v>476.88</v>
      </c>
      <c r="BW1477" s="354">
        <v>-26.54</v>
      </c>
      <c r="BX1477" s="354">
        <v>13.27</v>
      </c>
      <c r="BY1477" s="354">
        <v>26.31</v>
      </c>
      <c r="BZ1477" s="354">
        <v>10.195269261683316</v>
      </c>
      <c r="CA1477" s="354">
        <v>51.72</v>
      </c>
      <c r="CB1477" s="354">
        <v>0.8475329603928452</v>
      </c>
      <c r="CC1477" s="354">
        <v>5.2319838372627396</v>
      </c>
      <c r="CD1477" s="354">
        <v>1.07</v>
      </c>
      <c r="CE1477" s="354">
        <v>0.56000000000000005</v>
      </c>
      <c r="CF1477" s="354">
        <v>0.6</v>
      </c>
      <c r="CG1477" s="354">
        <v>0.41</v>
      </c>
      <c r="CH1477" s="353" t="s">
        <v>100</v>
      </c>
      <c r="CI1477" s="355">
        <v>1863.62</v>
      </c>
    </row>
    <row r="1478" spans="1:87" ht="13.5" thickBot="1">
      <c r="A1478" s="353" t="s">
        <v>3168</v>
      </c>
      <c r="B1478" s="353" t="s">
        <v>3169</v>
      </c>
      <c r="C1478" s="353" t="s">
        <v>96</v>
      </c>
      <c r="D1478" s="353" t="s">
        <v>208</v>
      </c>
      <c r="E1478" s="353" t="s">
        <v>546</v>
      </c>
      <c r="F1478" s="353" t="s">
        <v>105</v>
      </c>
      <c r="G1478" s="353">
        <v>12</v>
      </c>
      <c r="H1478" s="353">
        <v>202112</v>
      </c>
      <c r="I1478" s="353">
        <v>20221026</v>
      </c>
      <c r="J1478" s="353">
        <v>20230228</v>
      </c>
      <c r="K1478" s="354">
        <v>11637.95</v>
      </c>
      <c r="L1478" s="354">
        <v>6.94</v>
      </c>
      <c r="M1478" s="354">
        <v>1676.94</v>
      </c>
      <c r="N1478" s="354">
        <v>0.48</v>
      </c>
      <c r="O1478" s="354">
        <v>0.08</v>
      </c>
      <c r="P1478" s="354">
        <v>0.1</v>
      </c>
      <c r="Q1478" s="354"/>
      <c r="R1478" s="354">
        <v>100</v>
      </c>
      <c r="S1478" s="354">
        <v>-18</v>
      </c>
      <c r="T1478" s="354">
        <v>27.7</v>
      </c>
      <c r="U1478" s="354">
        <v>0.62</v>
      </c>
      <c r="V1478" s="354">
        <v>0.55000000000000004</v>
      </c>
      <c r="W1478" s="354">
        <v>0.43</v>
      </c>
      <c r="X1478" s="354">
        <v>0.44</v>
      </c>
      <c r="Y1478" s="374">
        <f t="shared" si="50"/>
        <v>-0.21818181818181825</v>
      </c>
      <c r="Z1478" s="374">
        <f t="shared" si="51"/>
        <v>2.3255813953488413E-2</v>
      </c>
      <c r="AA1478" s="354">
        <v>-13.62</v>
      </c>
      <c r="AB1478" s="354">
        <v>7.99</v>
      </c>
      <c r="AC1478" s="354">
        <v>11.19</v>
      </c>
      <c r="AD1478" s="354">
        <v>16.329999999999998</v>
      </c>
      <c r="AE1478" s="354">
        <v>15.6</v>
      </c>
      <c r="AF1478" s="354">
        <v>2.04</v>
      </c>
      <c r="AG1478" s="354">
        <v>28.080533737106084</v>
      </c>
      <c r="AH1478" s="354">
        <v>3.3500484551260015</v>
      </c>
      <c r="AI1478" s="354">
        <v>10.99177041494119</v>
      </c>
      <c r="AJ1478" s="354">
        <v>5.1732423487020132</v>
      </c>
      <c r="AK1478" s="354">
        <v>3.5570248034705871</v>
      </c>
      <c r="AL1478" s="354">
        <v>3.44</v>
      </c>
      <c r="AM1478" s="354">
        <v>0.88</v>
      </c>
      <c r="AN1478" s="354">
        <v>1.3</v>
      </c>
      <c r="AO1478" s="354">
        <v>0.53910906641245016</v>
      </c>
      <c r="AP1478" s="354">
        <v>1.3020172769986331</v>
      </c>
      <c r="AQ1478" s="354">
        <v>1.3772549603835196</v>
      </c>
      <c r="AR1478" s="354">
        <v>2.9263021731763392</v>
      </c>
      <c r="AS1478" s="354">
        <v>3.6099500115597518</v>
      </c>
      <c r="AT1478" s="354">
        <v>7.87</v>
      </c>
      <c r="AU1478" s="354">
        <v>-11.21</v>
      </c>
      <c r="AV1478" s="354">
        <v>-1.66</v>
      </c>
      <c r="AW1478" s="354">
        <v>8161.38</v>
      </c>
      <c r="AX1478" s="354">
        <v>9144.18</v>
      </c>
      <c r="AY1478" s="374">
        <v>2.101124803345843E-2</v>
      </c>
      <c r="AZ1478" s="374">
        <v>0.30789826784336405</v>
      </c>
      <c r="BA1478" s="374">
        <v>7.6764237997401286E-2</v>
      </c>
      <c r="BB1478" s="374">
        <v>0.31274923658855042</v>
      </c>
      <c r="BC1478" s="374">
        <v>7.6764237997401286E-2</v>
      </c>
      <c r="BD1478" s="354">
        <v>7.82</v>
      </c>
      <c r="BE1478" s="374">
        <v>6.7847324296110872E-2</v>
      </c>
      <c r="BF1478" s="374">
        <v>5.6437332930149513E-2</v>
      </c>
      <c r="BG1478" s="354">
        <v>6.7</v>
      </c>
      <c r="BH1478" s="354">
        <v>6.85</v>
      </c>
      <c r="BI1478" s="354">
        <v>4.57</v>
      </c>
      <c r="BJ1478" s="354">
        <v>4.54</v>
      </c>
      <c r="BK1478" s="374">
        <v>-0.52935312934939127</v>
      </c>
      <c r="BL1478" s="374">
        <v>-0.20720859940601755</v>
      </c>
      <c r="BM1478" s="354">
        <v>4.42</v>
      </c>
      <c r="BN1478" s="354">
        <v>5.0599999999999996</v>
      </c>
      <c r="BO1478" s="374">
        <v>0.99665401701612721</v>
      </c>
      <c r="BP1478" s="374">
        <v>8.5683371403294323E-2</v>
      </c>
      <c r="BQ1478" s="374">
        <v>0.74757837408988637</v>
      </c>
      <c r="BR1478" s="354">
        <v>1555.9</v>
      </c>
      <c r="BS1478" s="354">
        <v>3786.6</v>
      </c>
      <c r="BT1478" s="354">
        <v>3385.23</v>
      </c>
      <c r="BU1478" s="354">
        <v>1858.02</v>
      </c>
      <c r="BV1478" s="354">
        <v>1156.1500000000001</v>
      </c>
      <c r="BW1478" s="354">
        <v>24.92</v>
      </c>
      <c r="BX1478" s="354">
        <v>11.64</v>
      </c>
      <c r="BY1478" s="354">
        <v>11.64</v>
      </c>
      <c r="BZ1478" s="354">
        <v>3.3412779718462251</v>
      </c>
      <c r="CA1478" s="354">
        <v>16.579999999999998</v>
      </c>
      <c r="CB1478" s="354">
        <v>0.43495904869941859</v>
      </c>
      <c r="CC1478" s="354">
        <v>0.70684752985859178</v>
      </c>
      <c r="CD1478" s="354">
        <v>0.2</v>
      </c>
      <c r="CE1478" s="354">
        <v>0.85</v>
      </c>
      <c r="CF1478" s="354">
        <v>0.91</v>
      </c>
      <c r="CG1478" s="354">
        <v>0.37</v>
      </c>
      <c r="CH1478" s="353" t="s">
        <v>100</v>
      </c>
      <c r="CI1478" s="355">
        <v>12972.15</v>
      </c>
    </row>
    <row r="1479" spans="1:87" ht="13.5" thickBot="1">
      <c r="A1479" s="353" t="s">
        <v>3170</v>
      </c>
      <c r="B1479" s="353" t="s">
        <v>3171</v>
      </c>
      <c r="C1479" s="353" t="s">
        <v>96</v>
      </c>
      <c r="D1479" s="353" t="s">
        <v>116</v>
      </c>
      <c r="E1479" s="353" t="s">
        <v>1018</v>
      </c>
      <c r="F1479" s="353" t="s">
        <v>99</v>
      </c>
      <c r="G1479" s="353">
        <v>12</v>
      </c>
      <c r="H1479" s="353">
        <v>202112</v>
      </c>
      <c r="I1479" s="353">
        <v>20221025</v>
      </c>
      <c r="J1479" s="353">
        <v>20230126</v>
      </c>
      <c r="K1479" s="354">
        <v>46231.95</v>
      </c>
      <c r="L1479" s="354">
        <v>119.92</v>
      </c>
      <c r="M1479" s="354">
        <v>385.52</v>
      </c>
      <c r="N1479" s="354">
        <v>1.64</v>
      </c>
      <c r="O1479" s="354">
        <v>7</v>
      </c>
      <c r="P1479" s="354">
        <v>6.96</v>
      </c>
      <c r="Q1479" s="354">
        <v>5.45</v>
      </c>
      <c r="R1479" s="354">
        <v>2</v>
      </c>
      <c r="S1479" s="354">
        <v>17.11</v>
      </c>
      <c r="T1479" s="354">
        <v>25.15</v>
      </c>
      <c r="U1479" s="354">
        <v>23.28</v>
      </c>
      <c r="V1479" s="354">
        <v>1.77</v>
      </c>
      <c r="W1479" s="354">
        <v>27.86</v>
      </c>
      <c r="X1479" s="354">
        <v>18.77</v>
      </c>
      <c r="Y1479" s="374">
        <f t="shared" si="50"/>
        <v>14.740112994350282</v>
      </c>
      <c r="Z1479" s="374">
        <f t="shared" si="51"/>
        <v>-0.32627422828427854</v>
      </c>
      <c r="AA1479" s="354">
        <v>4.55</v>
      </c>
      <c r="AB1479" s="354">
        <v>6</v>
      </c>
      <c r="AC1479" s="354">
        <v>5.15</v>
      </c>
      <c r="AD1479" s="354">
        <v>4.3</v>
      </c>
      <c r="AE1479" s="354">
        <v>6.39</v>
      </c>
      <c r="AF1479" s="354">
        <v>0.72</v>
      </c>
      <c r="AG1479" s="354">
        <v>437.28205128205127</v>
      </c>
      <c r="AH1479" s="354">
        <v>24.164102564102564</v>
      </c>
      <c r="AI1479" s="354">
        <v>28.030769230769231</v>
      </c>
      <c r="AJ1479" s="354">
        <v>23.76923076923077</v>
      </c>
      <c r="AK1479" s="354">
        <v>4.2585345773874863</v>
      </c>
      <c r="AL1479" s="354">
        <v>13.8</v>
      </c>
      <c r="AM1479" s="354">
        <v>1.95</v>
      </c>
      <c r="AN1479" s="354">
        <v>0.27</v>
      </c>
      <c r="AO1479" s="354">
        <v>0.31758707634572536</v>
      </c>
      <c r="AP1479" s="354">
        <v>3.6064256225862299</v>
      </c>
      <c r="AQ1479" s="354">
        <v>4.9543816319063296</v>
      </c>
      <c r="AR1479" s="354">
        <v>5.8426429341963324</v>
      </c>
      <c r="AS1479" s="354">
        <v>10.176923076923076</v>
      </c>
      <c r="AT1479" s="354">
        <v>61.51</v>
      </c>
      <c r="AU1479" s="354">
        <v>2.66</v>
      </c>
      <c r="AV1479" s="354">
        <v>75.59</v>
      </c>
      <c r="AW1479" s="354">
        <v>113977</v>
      </c>
      <c r="AX1479" s="354">
        <v>173465.8</v>
      </c>
      <c r="AY1479" s="374">
        <v>0.7360781088161823</v>
      </c>
      <c r="AZ1479" s="374">
        <v>1.8401084010840107</v>
      </c>
      <c r="BA1479" s="374">
        <v>2.3489550348321724</v>
      </c>
      <c r="BB1479" s="374">
        <v>1.6542857142857144</v>
      </c>
      <c r="BC1479" s="374">
        <v>2.3489550348321724</v>
      </c>
      <c r="BD1479" s="354">
        <v>43.2</v>
      </c>
      <c r="BE1479" s="374">
        <v>0.30858595457569132</v>
      </c>
      <c r="BF1479" s="374">
        <v>0.15884306157191255</v>
      </c>
      <c r="BG1479" s="354">
        <v>28.03</v>
      </c>
      <c r="BH1479" s="354">
        <v>6.51</v>
      </c>
      <c r="BI1479" s="354">
        <v>15.48</v>
      </c>
      <c r="BJ1479" s="354">
        <v>3.8</v>
      </c>
      <c r="BK1479" s="374">
        <v>-0.15203073545554335</v>
      </c>
      <c r="BL1479" s="374">
        <v>-9.7455142488565728E-3</v>
      </c>
      <c r="BM1479" s="354">
        <v>3.27</v>
      </c>
      <c r="BN1479" s="354">
        <v>4.7300000000000004</v>
      </c>
      <c r="BO1479" s="374">
        <v>0.16222410865874362</v>
      </c>
      <c r="BP1479" s="374">
        <v>0.20243028033930269</v>
      </c>
      <c r="BQ1479" s="374">
        <v>0.1991223152318905</v>
      </c>
      <c r="BR1479" s="354">
        <v>2146</v>
      </c>
      <c r="BS1479" s="354">
        <v>4551</v>
      </c>
      <c r="BT1479" s="354">
        <v>3557</v>
      </c>
      <c r="BU1479" s="354">
        <v>12606</v>
      </c>
      <c r="BV1479" s="354">
        <v>930</v>
      </c>
      <c r="BW1479" s="354">
        <v>165.45</v>
      </c>
      <c r="BX1479" s="354">
        <v>5.53</v>
      </c>
      <c r="BY1479" s="354">
        <v>5.49</v>
      </c>
      <c r="BZ1479" s="354">
        <v>22.511265164644715</v>
      </c>
      <c r="CA1479" s="354">
        <v>30.83</v>
      </c>
      <c r="CB1479" s="354">
        <v>0.60027979571541745</v>
      </c>
      <c r="CC1479" s="354">
        <v>0.50652550273005725</v>
      </c>
      <c r="CD1479" s="354">
        <v>0.45</v>
      </c>
      <c r="CE1479" s="354">
        <v>1.32</v>
      </c>
      <c r="CF1479" s="354">
        <v>0.88</v>
      </c>
      <c r="CG1479" s="354">
        <v>0.27</v>
      </c>
      <c r="CH1479" s="353" t="s">
        <v>100</v>
      </c>
      <c r="CI1479" s="355">
        <v>19817</v>
      </c>
    </row>
    <row r="1480" spans="1:87" ht="13.5" thickBot="1">
      <c r="A1480" s="353" t="s">
        <v>3172</v>
      </c>
      <c r="B1480" s="353" t="s">
        <v>3173</v>
      </c>
      <c r="C1480" s="353" t="s">
        <v>108</v>
      </c>
      <c r="D1480" s="353" t="s">
        <v>123</v>
      </c>
      <c r="E1480" s="353" t="s">
        <v>765</v>
      </c>
      <c r="F1480" s="353" t="s">
        <v>105</v>
      </c>
      <c r="G1480" s="353">
        <v>12</v>
      </c>
      <c r="H1480" s="353">
        <v>202112</v>
      </c>
      <c r="I1480" s="353">
        <v>20221027</v>
      </c>
      <c r="J1480" s="353">
        <v>20230126</v>
      </c>
      <c r="K1480" s="354">
        <v>5676.26</v>
      </c>
      <c r="L1480" s="354">
        <v>11.21</v>
      </c>
      <c r="M1480" s="354">
        <v>506.36</v>
      </c>
      <c r="N1480" s="354">
        <v>1.1000000000000001</v>
      </c>
      <c r="O1480" s="354">
        <v>0.34</v>
      </c>
      <c r="P1480" s="354">
        <v>0.36</v>
      </c>
      <c r="Q1480" s="354">
        <v>0.38</v>
      </c>
      <c r="R1480" s="354">
        <v>3</v>
      </c>
      <c r="S1480" s="354">
        <v>10</v>
      </c>
      <c r="T1480" s="354">
        <v>2.58</v>
      </c>
      <c r="U1480" s="354">
        <v>1.23</v>
      </c>
      <c r="V1480" s="354">
        <v>1.17</v>
      </c>
      <c r="W1480" s="354">
        <v>1.31</v>
      </c>
      <c r="X1480" s="354">
        <v>1.5</v>
      </c>
      <c r="Y1480" s="374">
        <f t="shared" si="50"/>
        <v>0.11965811965811968</v>
      </c>
      <c r="Z1480" s="374">
        <f t="shared" si="51"/>
        <v>0.14503816793893121</v>
      </c>
      <c r="AA1480" s="354">
        <v>12.22</v>
      </c>
      <c r="AB1480" s="354"/>
      <c r="AC1480" s="354">
        <v>9.11</v>
      </c>
      <c r="AD1480" s="354">
        <v>8.58</v>
      </c>
      <c r="AE1480" s="354">
        <v>7.5</v>
      </c>
      <c r="AF1480" s="354"/>
      <c r="AG1480" s="354">
        <v>3.3715557821184139</v>
      </c>
      <c r="AH1480" s="354">
        <v>0.98746112363379679</v>
      </c>
      <c r="AI1480" s="354">
        <v>3.1868025828924269</v>
      </c>
      <c r="AJ1480" s="354">
        <v>3.087038106928905</v>
      </c>
      <c r="AK1480" s="354">
        <v>3.4831150381224254</v>
      </c>
      <c r="AL1480" s="354">
        <v>7.67</v>
      </c>
      <c r="AM1480" s="354">
        <v>0.94</v>
      </c>
      <c r="AN1480" s="354">
        <v>3.05</v>
      </c>
      <c r="AO1480" s="354">
        <v>4.2936739432943938</v>
      </c>
      <c r="AP1480" s="354">
        <v>7.7539869032896229</v>
      </c>
      <c r="AQ1480" s="354">
        <v>4.5425974259460569</v>
      </c>
      <c r="AR1480" s="354">
        <v>4.6894015261920377</v>
      </c>
      <c r="AS1480" s="354">
        <v>4.7208974278268574</v>
      </c>
      <c r="AT1480" s="354">
        <v>11.98</v>
      </c>
      <c r="AU1480" s="354">
        <v>9.81</v>
      </c>
      <c r="AV1480" s="354">
        <v>-4.95</v>
      </c>
      <c r="AW1480" s="354">
        <v>1489.24</v>
      </c>
      <c r="AX1480" s="354">
        <v>1878.13</v>
      </c>
      <c r="AY1480" s="374">
        <v>4.9086260596126495E-2</v>
      </c>
      <c r="AZ1480" s="374">
        <v>0.2130894046686431</v>
      </c>
      <c r="BA1480" s="374">
        <v>0</v>
      </c>
      <c r="BB1480" s="374">
        <v>0.24468085106382975</v>
      </c>
      <c r="BC1480" s="374">
        <v>0</v>
      </c>
      <c r="BD1480" s="354">
        <v>10.78</v>
      </c>
      <c r="BE1480" s="374">
        <v>0</v>
      </c>
      <c r="BF1480" s="374">
        <v>8.9727298138750008E-3</v>
      </c>
      <c r="BG1480" s="354">
        <v>8.2100000000000009</v>
      </c>
      <c r="BH1480" s="354">
        <v>5.9</v>
      </c>
      <c r="BI1480" s="354">
        <v>1.19</v>
      </c>
      <c r="BJ1480" s="354">
        <v>0.99</v>
      </c>
      <c r="BK1480" s="374">
        <v>-3.1305508693598827E-2</v>
      </c>
      <c r="BL1480" s="374">
        <v>-2.9590041633787867E-2</v>
      </c>
      <c r="BM1480" s="354">
        <v>3.93</v>
      </c>
      <c r="BN1480" s="354">
        <v>4.08</v>
      </c>
      <c r="BO1480" s="374">
        <v>0.44558716233893519</v>
      </c>
      <c r="BP1480" s="374">
        <v>8.8960461588630357E-2</v>
      </c>
      <c r="BQ1480" s="374">
        <v>0.27811154116476622</v>
      </c>
      <c r="BR1480" s="354">
        <v>697.09</v>
      </c>
      <c r="BS1480" s="354">
        <v>804.1</v>
      </c>
      <c r="BT1480" s="354">
        <v>594.69000000000005</v>
      </c>
      <c r="BU1480" s="354">
        <v>1480.09</v>
      </c>
      <c r="BV1480" s="354">
        <v>473.84</v>
      </c>
      <c r="BW1480" s="354">
        <v>21.31</v>
      </c>
      <c r="BX1480" s="354">
        <v>27.19</v>
      </c>
      <c r="BY1480" s="354">
        <v>31.58</v>
      </c>
      <c r="BZ1480" s="354">
        <v>0</v>
      </c>
      <c r="CA1480" s="354">
        <v>20.3</v>
      </c>
      <c r="CB1480" s="354">
        <v>0.88782211098614972</v>
      </c>
      <c r="CC1480" s="354">
        <v>1.8084835148559368</v>
      </c>
      <c r="CD1480" s="354">
        <v>0.26</v>
      </c>
      <c r="CE1480" s="354">
        <v>0.96</v>
      </c>
      <c r="CF1480" s="354">
        <v>0.98</v>
      </c>
      <c r="CG1480" s="354">
        <v>0.06</v>
      </c>
      <c r="CH1480" s="353">
        <v>209.69</v>
      </c>
      <c r="CI1480" s="355">
        <v>4874.38</v>
      </c>
    </row>
    <row r="1481" spans="1:87" ht="13.5" thickBot="1">
      <c r="A1481" s="353" t="s">
        <v>3174</v>
      </c>
      <c r="B1481" s="353" t="s">
        <v>3175</v>
      </c>
      <c r="C1481" s="353" t="s">
        <v>96</v>
      </c>
      <c r="D1481" s="353" t="s">
        <v>112</v>
      </c>
      <c r="E1481" s="353" t="s">
        <v>1038</v>
      </c>
      <c r="F1481" s="353" t="s">
        <v>99</v>
      </c>
      <c r="G1481" s="353">
        <v>12</v>
      </c>
      <c r="H1481" s="353">
        <v>202112</v>
      </c>
      <c r="I1481" s="353">
        <v>20221102</v>
      </c>
      <c r="J1481" s="353">
        <v>20230215</v>
      </c>
      <c r="K1481" s="354">
        <v>23827.54</v>
      </c>
      <c r="L1481" s="354">
        <v>179.28</v>
      </c>
      <c r="M1481" s="354">
        <v>132.91</v>
      </c>
      <c r="N1481" s="354">
        <v>0.79</v>
      </c>
      <c r="O1481" s="354">
        <v>1.71</v>
      </c>
      <c r="P1481" s="354">
        <v>1.36</v>
      </c>
      <c r="Q1481" s="354">
        <v>0.84</v>
      </c>
      <c r="R1481" s="354">
        <v>4.09</v>
      </c>
      <c r="S1481" s="354">
        <v>-7.83</v>
      </c>
      <c r="T1481" s="354">
        <v>4.9800000000000004</v>
      </c>
      <c r="U1481" s="354">
        <v>5.29</v>
      </c>
      <c r="V1481" s="354">
        <v>4.96</v>
      </c>
      <c r="W1481" s="354">
        <v>5.36</v>
      </c>
      <c r="X1481" s="354">
        <v>6.74</v>
      </c>
      <c r="Y1481" s="374">
        <f t="shared" si="50"/>
        <v>8.0645161290322731E-2</v>
      </c>
      <c r="Z1481" s="374">
        <f t="shared" si="51"/>
        <v>0.25746268656716409</v>
      </c>
      <c r="AA1481" s="354">
        <v>10.43</v>
      </c>
      <c r="AB1481" s="354">
        <v>14.17</v>
      </c>
      <c r="AC1481" s="354">
        <v>33.89</v>
      </c>
      <c r="AD1481" s="354">
        <v>33.42</v>
      </c>
      <c r="AE1481" s="354">
        <v>26.59</v>
      </c>
      <c r="AF1481" s="354">
        <v>2.36</v>
      </c>
      <c r="AG1481" s="354">
        <v>54.057142857142857</v>
      </c>
      <c r="AH1481" s="354">
        <v>4.4676691729323306</v>
      </c>
      <c r="AI1481" s="354">
        <v>7.7848421052631576</v>
      </c>
      <c r="AJ1481" s="354">
        <v>3.400781954887218</v>
      </c>
      <c r="AK1481" s="354">
        <v>22.758329276867325</v>
      </c>
      <c r="AL1481" s="354">
        <v>20.95</v>
      </c>
      <c r="AM1481" s="354">
        <v>3.46</v>
      </c>
      <c r="AN1481" s="354">
        <v>3.31</v>
      </c>
      <c r="AO1481" s="354">
        <v>3.9192319461444303</v>
      </c>
      <c r="AP1481" s="354">
        <v>16.932620959697328</v>
      </c>
      <c r="AQ1481" s="354">
        <v>27.214743515449342</v>
      </c>
      <c r="AR1481" s="354">
        <v>62.298166719728322</v>
      </c>
      <c r="AS1481" s="354">
        <v>0.92030075187969917</v>
      </c>
      <c r="AT1481" s="354">
        <v>51.76</v>
      </c>
      <c r="AU1481" s="354">
        <v>10.19</v>
      </c>
      <c r="AV1481" s="354">
        <v>14.32</v>
      </c>
      <c r="AW1481" s="354">
        <v>5552.2</v>
      </c>
      <c r="AX1481" s="354">
        <v>7420.94</v>
      </c>
      <c r="AY1481" s="374">
        <v>0.14317457532964944</v>
      </c>
      <c r="AZ1481" s="374">
        <v>0.14082602743220607</v>
      </c>
      <c r="BA1481" s="374">
        <v>0.12846379102654704</v>
      </c>
      <c r="BB1481" s="374">
        <v>0.14739229024943298</v>
      </c>
      <c r="BC1481" s="374">
        <v>0.12846379102654704</v>
      </c>
      <c r="BD1481" s="354">
        <v>10.56</v>
      </c>
      <c r="BE1481" s="374">
        <v>7.3293896614428103E-2</v>
      </c>
      <c r="BF1481" s="374">
        <v>4.6035250823164828E-2</v>
      </c>
      <c r="BG1481" s="354">
        <v>6.69</v>
      </c>
      <c r="BH1481" s="354">
        <v>6.93</v>
      </c>
      <c r="BI1481" s="354">
        <v>5.0199999999999996</v>
      </c>
      <c r="BJ1481" s="354">
        <v>5.39</v>
      </c>
      <c r="BK1481" s="374">
        <v>-0.56315338077466914</v>
      </c>
      <c r="BL1481" s="374">
        <v>-8.110047846889952E-2</v>
      </c>
      <c r="BM1481" s="354">
        <v>0.89</v>
      </c>
      <c r="BN1481" s="354">
        <v>0.95</v>
      </c>
      <c r="BO1481" s="374">
        <v>0.35812857623695732</v>
      </c>
      <c r="BP1481" s="374">
        <v>2.521684920095011E-2</v>
      </c>
      <c r="BQ1481" s="374">
        <v>1.9195021475911372E-2</v>
      </c>
      <c r="BR1481" s="354">
        <v>1023.1</v>
      </c>
      <c r="BS1481" s="354">
        <v>1486.1</v>
      </c>
      <c r="BT1481" s="354">
        <v>1135.77</v>
      </c>
      <c r="BU1481" s="354">
        <v>3874.8</v>
      </c>
      <c r="BV1481" s="354">
        <v>670.8</v>
      </c>
      <c r="BW1481" s="354">
        <v>14.76</v>
      </c>
      <c r="BX1481" s="354">
        <v>8.26</v>
      </c>
      <c r="BY1481" s="354">
        <v>9.84</v>
      </c>
      <c r="BZ1481" s="354">
        <v>6.1950637755102038</v>
      </c>
      <c r="CA1481" s="354">
        <v>36.03</v>
      </c>
      <c r="CB1481" s="354">
        <v>0.52935179736996951</v>
      </c>
      <c r="CC1481" s="354">
        <v>2.7727166746389056</v>
      </c>
      <c r="CD1481" s="354">
        <v>0.56000000000000005</v>
      </c>
      <c r="CE1481" s="354">
        <v>1.71</v>
      </c>
      <c r="CF1481" s="354">
        <v>1.53</v>
      </c>
      <c r="CG1481" s="354">
        <v>0.44</v>
      </c>
      <c r="CH1481" s="353" t="s">
        <v>100</v>
      </c>
      <c r="CI1481" s="355">
        <v>6567.7</v>
      </c>
    </row>
    <row r="1482" spans="1:87" ht="13.5" thickBot="1">
      <c r="A1482" s="353" t="s">
        <v>3176</v>
      </c>
      <c r="B1482" s="353" t="s">
        <v>3177</v>
      </c>
      <c r="C1482" s="353" t="s">
        <v>108</v>
      </c>
      <c r="D1482" s="353" t="s">
        <v>97</v>
      </c>
      <c r="E1482" s="353" t="s">
        <v>173</v>
      </c>
      <c r="F1482" s="353" t="s">
        <v>105</v>
      </c>
      <c r="G1482" s="353">
        <v>6</v>
      </c>
      <c r="H1482" s="353">
        <v>202206</v>
      </c>
      <c r="I1482" s="353">
        <v>20221103</v>
      </c>
      <c r="J1482" s="353">
        <v>20230126</v>
      </c>
      <c r="K1482" s="354">
        <v>37364.69</v>
      </c>
      <c r="L1482" s="354">
        <v>146.22999999999999</v>
      </c>
      <c r="M1482" s="354">
        <v>255.52</v>
      </c>
      <c r="N1482" s="354">
        <v>0.81</v>
      </c>
      <c r="O1482" s="354">
        <v>0.38</v>
      </c>
      <c r="P1482" s="354">
        <v>0.3</v>
      </c>
      <c r="Q1482" s="354">
        <v>0.34</v>
      </c>
      <c r="R1482" s="354">
        <v>-5</v>
      </c>
      <c r="S1482" s="354">
        <v>4</v>
      </c>
      <c r="T1482" s="354">
        <v>19.260000000000002</v>
      </c>
      <c r="U1482" s="354">
        <v>-0.87</v>
      </c>
      <c r="V1482" s="354">
        <v>1.69</v>
      </c>
      <c r="W1482" s="354">
        <v>1.33</v>
      </c>
      <c r="X1482" s="354">
        <v>1.7</v>
      </c>
      <c r="Y1482" s="374">
        <f t="shared" si="50"/>
        <v>-0.21301775147928992</v>
      </c>
      <c r="Z1482" s="374">
        <f t="shared" si="51"/>
        <v>0.27819548872180433</v>
      </c>
      <c r="AA1482" s="354"/>
      <c r="AB1482" s="354">
        <v>22.5</v>
      </c>
      <c r="AC1482" s="354">
        <v>91.39</v>
      </c>
      <c r="AD1482" s="354">
        <v>110.11</v>
      </c>
      <c r="AE1482" s="354">
        <v>85.96</v>
      </c>
      <c r="AF1482" s="354">
        <v>4.8899999999999997</v>
      </c>
      <c r="AG1482" s="354">
        <v>11.742309938197335</v>
      </c>
      <c r="AH1482" s="354">
        <v>-0.89260366740213271</v>
      </c>
      <c r="AI1482" s="354">
        <v>3.5175081417267906</v>
      </c>
      <c r="AJ1482" s="354">
        <v>3.1874654637942994</v>
      </c>
      <c r="AK1482" s="354">
        <v>41.864864007879206</v>
      </c>
      <c r="AL1482" s="354"/>
      <c r="AM1482" s="354">
        <v>77.739999999999995</v>
      </c>
      <c r="AN1482" s="354">
        <v>12.47</v>
      </c>
      <c r="AO1482" s="354">
        <v>12.488783452649145</v>
      </c>
      <c r="AP1482" s="354">
        <v>-550.27892854516847</v>
      </c>
      <c r="AQ1482" s="354">
        <v>41.690640118901186</v>
      </c>
      <c r="AR1482" s="354">
        <v>46.007452541139209</v>
      </c>
      <c r="AS1482" s="354">
        <v>5.9690633976964103</v>
      </c>
      <c r="AT1482" s="354">
        <v>1.88</v>
      </c>
      <c r="AU1482" s="354">
        <v>33.53</v>
      </c>
      <c r="AV1482" s="354">
        <v>34.159999999999997</v>
      </c>
      <c r="AW1482" s="354">
        <v>2802.88</v>
      </c>
      <c r="AX1482" s="354">
        <v>3450.41</v>
      </c>
      <c r="AY1482" s="374">
        <v>0.29424293430753706</v>
      </c>
      <c r="AZ1482" s="374">
        <v>-0.98576089250372156</v>
      </c>
      <c r="BA1482" s="374">
        <v>6.2152491835865398</v>
      </c>
      <c r="BB1482" s="374">
        <v>-0.95104895104895115</v>
      </c>
      <c r="BC1482" s="374">
        <v>6.2152491835865398</v>
      </c>
      <c r="BD1482" s="354">
        <v>-71.099999999999994</v>
      </c>
      <c r="BE1482" s="374">
        <v>-9.613337097618628E-2</v>
      </c>
      <c r="BF1482" s="374">
        <v>-6.9463488841338891E-2</v>
      </c>
      <c r="BG1482" s="354">
        <v>-16.86</v>
      </c>
      <c r="BH1482" s="354">
        <v>-1.63</v>
      </c>
      <c r="BI1482" s="354">
        <v>-7</v>
      </c>
      <c r="BJ1482" s="354">
        <v>-0.98</v>
      </c>
      <c r="BK1482" s="374">
        <v>-9.3828546981122002E-2</v>
      </c>
      <c r="BL1482" s="374">
        <v>-2.8107133917396745E-2</v>
      </c>
      <c r="BM1482" s="354">
        <v>0</v>
      </c>
      <c r="BN1482" s="354">
        <v>0</v>
      </c>
      <c r="BO1482" s="374">
        <v>0</v>
      </c>
      <c r="BP1482" s="374">
        <v>-6.0614129254524841E-3</v>
      </c>
      <c r="BQ1482" s="374">
        <v>2.1645154582332609E-2</v>
      </c>
      <c r="BR1482" s="354">
        <v>-538.75</v>
      </c>
      <c r="BS1482" s="354">
        <v>-444.79</v>
      </c>
      <c r="BT1482" s="354">
        <v>-106.8</v>
      </c>
      <c r="BU1482" s="354">
        <v>999.42</v>
      </c>
      <c r="BV1482" s="354">
        <v>-614.12</v>
      </c>
      <c r="BW1482" s="354">
        <v>11.8</v>
      </c>
      <c r="BX1482" s="354">
        <v>-7.6</v>
      </c>
      <c r="BY1482" s="354">
        <v>-7.37</v>
      </c>
      <c r="BZ1482" s="354">
        <v>-7.2533623258436011</v>
      </c>
      <c r="CA1482" s="354">
        <v>67.53</v>
      </c>
      <c r="CB1482" s="354">
        <v>0.85744544158090685</v>
      </c>
      <c r="CC1482" s="354">
        <v>2.2995985353156572</v>
      </c>
      <c r="CD1482" s="354">
        <v>2.08</v>
      </c>
      <c r="CE1482" s="354">
        <v>1.25</v>
      </c>
      <c r="CF1482" s="354">
        <v>1.19</v>
      </c>
      <c r="CG1482" s="354">
        <v>1</v>
      </c>
      <c r="CH1482" s="353" t="s">
        <v>100</v>
      </c>
      <c r="CI1482" s="353">
        <v>335.6</v>
      </c>
    </row>
    <row r="1483" spans="1:87" ht="13.5" thickBot="1">
      <c r="A1483" s="353" t="s">
        <v>3178</v>
      </c>
      <c r="B1483" s="353" t="s">
        <v>3179</v>
      </c>
      <c r="C1483" s="353" t="s">
        <v>96</v>
      </c>
      <c r="D1483" s="353" t="s">
        <v>97</v>
      </c>
      <c r="E1483" s="353" t="s">
        <v>185</v>
      </c>
      <c r="F1483" s="353" t="s">
        <v>105</v>
      </c>
      <c r="G1483" s="353">
        <v>1</v>
      </c>
      <c r="H1483" s="353">
        <v>202201</v>
      </c>
      <c r="I1483" s="353">
        <v>20221122</v>
      </c>
      <c r="J1483" s="353">
        <v>20230223</v>
      </c>
      <c r="K1483" s="354">
        <v>52323.21</v>
      </c>
      <c r="L1483" s="354">
        <v>122.99</v>
      </c>
      <c r="M1483" s="354">
        <v>425.43</v>
      </c>
      <c r="N1483" s="354">
        <v>0.69</v>
      </c>
      <c r="O1483" s="354">
        <v>1.6</v>
      </c>
      <c r="P1483" s="354">
        <v>1.98</v>
      </c>
      <c r="Q1483" s="354">
        <v>1.54</v>
      </c>
      <c r="R1483" s="354">
        <v>-8</v>
      </c>
      <c r="S1483" s="354">
        <v>2</v>
      </c>
      <c r="T1483" s="354">
        <v>-5.55</v>
      </c>
      <c r="U1483" s="354">
        <v>3.88</v>
      </c>
      <c r="V1483" s="354">
        <v>7.2</v>
      </c>
      <c r="W1483" s="354">
        <v>6.37</v>
      </c>
      <c r="X1483" s="354">
        <v>7.22</v>
      </c>
      <c r="Y1483" s="374">
        <f t="shared" si="50"/>
        <v>-0.11527777777777781</v>
      </c>
      <c r="Z1483" s="374">
        <f t="shared" si="51"/>
        <v>0.1334379905808476</v>
      </c>
      <c r="AA1483" s="354">
        <v>1.39</v>
      </c>
      <c r="AB1483" s="354">
        <v>17</v>
      </c>
      <c r="AC1483" s="354">
        <v>19.190000000000001</v>
      </c>
      <c r="AD1483" s="354">
        <v>19.3</v>
      </c>
      <c r="AE1483" s="354">
        <v>17.03</v>
      </c>
      <c r="AF1483" s="354">
        <v>1.1399999999999999</v>
      </c>
      <c r="AG1483" s="354">
        <v>31.052399449990919</v>
      </c>
      <c r="AH1483" s="354">
        <v>3.3160924826589122</v>
      </c>
      <c r="AI1483" s="354">
        <v>8.9718462333104547</v>
      </c>
      <c r="AJ1483" s="354">
        <v>7.9105079564992815</v>
      </c>
      <c r="AK1483" s="354">
        <v>13.571342712933756</v>
      </c>
      <c r="AL1483" s="354">
        <v>16.670000000000002</v>
      </c>
      <c r="AM1483" s="354">
        <v>64.92</v>
      </c>
      <c r="AN1483" s="354">
        <v>3.97</v>
      </c>
      <c r="AO1483" s="354">
        <v>4.4955482059851128</v>
      </c>
      <c r="AP1483" s="354">
        <v>18.050743421774932</v>
      </c>
      <c r="AQ1483" s="354">
        <v>15.559513059936908</v>
      </c>
      <c r="AR1483" s="354">
        <v>17.647104257602862</v>
      </c>
      <c r="AS1483" s="354">
        <v>9.3680791899866271</v>
      </c>
      <c r="AT1483" s="354">
        <v>1.89</v>
      </c>
      <c r="AU1483" s="354">
        <v>12.26</v>
      </c>
      <c r="AV1483" s="354">
        <v>9.2100000000000009</v>
      </c>
      <c r="AW1483" s="354">
        <v>12851</v>
      </c>
      <c r="AX1483" s="354">
        <v>13272.54</v>
      </c>
      <c r="AY1483" s="374">
        <v>8.8428452502081215E-2</v>
      </c>
      <c r="AZ1483" s="374">
        <v>-0.67903930131004364</v>
      </c>
      <c r="BA1483" s="374">
        <v>0.6571825121443442</v>
      </c>
      <c r="BB1483" s="374">
        <v>-0.68119713728041631</v>
      </c>
      <c r="BC1483" s="374">
        <v>0.6571825121443442</v>
      </c>
      <c r="BD1483" s="354">
        <v>-1930.43</v>
      </c>
      <c r="BE1483" s="374">
        <v>0.12119844270157422</v>
      </c>
      <c r="BF1483" s="374">
        <v>5.0942028985507246E-2</v>
      </c>
      <c r="BG1483" s="354">
        <v>14.59</v>
      </c>
      <c r="BH1483" s="354">
        <v>16.579999999999998</v>
      </c>
      <c r="BI1483" s="354">
        <v>5.87</v>
      </c>
      <c r="BJ1483" s="354">
        <v>8.0500000000000007</v>
      </c>
      <c r="BK1483" s="374">
        <v>-0.11829652996845426</v>
      </c>
      <c r="BL1483" s="374">
        <v>-3.4178945769406048E-2</v>
      </c>
      <c r="BM1483" s="354">
        <v>0</v>
      </c>
      <c r="BN1483" s="354">
        <v>0</v>
      </c>
      <c r="BO1483" s="374">
        <v>0</v>
      </c>
      <c r="BP1483" s="374">
        <v>2.7234662308302494E-2</v>
      </c>
      <c r="BQ1483" s="374">
        <v>6.4968035122365986E-2</v>
      </c>
      <c r="BR1483" s="354">
        <v>2337</v>
      </c>
      <c r="BS1483" s="354">
        <v>3447</v>
      </c>
      <c r="BT1483" s="354">
        <v>3089</v>
      </c>
      <c r="BU1483" s="354">
        <v>12671</v>
      </c>
      <c r="BV1483" s="354">
        <v>1820</v>
      </c>
      <c r="BW1483" s="354">
        <v>-11.56</v>
      </c>
      <c r="BX1483" s="354">
        <v>10.68</v>
      </c>
      <c r="BY1483" s="354">
        <v>12.5</v>
      </c>
      <c r="BZ1483" s="354">
        <v>7.1362126245847177</v>
      </c>
      <c r="CA1483" s="354">
        <v>92.32</v>
      </c>
      <c r="CB1483" s="354">
        <v>0.97134324112920445</v>
      </c>
      <c r="CC1483" s="354">
        <v>2.3064958828911255</v>
      </c>
      <c r="CD1483" s="354">
        <v>12.02</v>
      </c>
      <c r="CE1483" s="354">
        <v>0.7</v>
      </c>
      <c r="CF1483" s="354">
        <v>0.83</v>
      </c>
      <c r="CG1483" s="354">
        <v>0.44</v>
      </c>
      <c r="CH1483" s="353" t="s">
        <v>100</v>
      </c>
      <c r="CI1483" s="353">
        <v>-876</v>
      </c>
    </row>
    <row r="1484" spans="1:87" ht="13.5" thickBot="1">
      <c r="A1484" s="353" t="s">
        <v>3180</v>
      </c>
      <c r="B1484" s="353" t="s">
        <v>3181</v>
      </c>
      <c r="C1484" s="353" t="s">
        <v>96</v>
      </c>
      <c r="D1484" s="353" t="s">
        <v>123</v>
      </c>
      <c r="E1484" s="353" t="s">
        <v>344</v>
      </c>
      <c r="F1484" s="353" t="s">
        <v>99</v>
      </c>
      <c r="G1484" s="353">
        <v>12</v>
      </c>
      <c r="H1484" s="353">
        <v>202112</v>
      </c>
      <c r="I1484" s="353">
        <v>20221031</v>
      </c>
      <c r="J1484" s="353">
        <v>20230213</v>
      </c>
      <c r="K1484" s="354">
        <v>4335.0600000000004</v>
      </c>
      <c r="L1484" s="354">
        <v>22.6</v>
      </c>
      <c r="M1484" s="354">
        <v>191.82</v>
      </c>
      <c r="N1484" s="354">
        <v>1.25</v>
      </c>
      <c r="O1484" s="354">
        <v>0.74</v>
      </c>
      <c r="P1484" s="354">
        <v>0.68</v>
      </c>
      <c r="Q1484" s="354">
        <v>0.65</v>
      </c>
      <c r="R1484" s="354">
        <v>9</v>
      </c>
      <c r="S1484" s="354">
        <v>5</v>
      </c>
      <c r="T1484" s="354">
        <v>6.98</v>
      </c>
      <c r="U1484" s="354">
        <v>3.24</v>
      </c>
      <c r="V1484" s="354">
        <v>2.79</v>
      </c>
      <c r="W1484" s="354">
        <v>3.1</v>
      </c>
      <c r="X1484" s="354">
        <v>2.74</v>
      </c>
      <c r="Y1484" s="374">
        <f t="shared" si="50"/>
        <v>0.11111111111111116</v>
      </c>
      <c r="Z1484" s="374">
        <f t="shared" si="51"/>
        <v>-0.11612903225806448</v>
      </c>
      <c r="AA1484" s="354">
        <v>-7.44</v>
      </c>
      <c r="AB1484" s="354">
        <v>3.3</v>
      </c>
      <c r="AC1484" s="354">
        <v>6.98</v>
      </c>
      <c r="AD1484" s="354">
        <v>7.29</v>
      </c>
      <c r="AE1484" s="354">
        <v>8.25</v>
      </c>
      <c r="AF1484" s="354">
        <v>2.21</v>
      </c>
      <c r="AG1484" s="354">
        <v>9.2523337679269879</v>
      </c>
      <c r="AH1484" s="354">
        <v>0.82746805736636242</v>
      </c>
      <c r="AI1484" s="354">
        <v>4.3991134289439371</v>
      </c>
      <c r="AJ1484" s="354">
        <v>4.8520156453715773</v>
      </c>
      <c r="AK1484" s="354">
        <v>4.921446184486622</v>
      </c>
      <c r="AL1484" s="354">
        <v>7.38</v>
      </c>
      <c r="AM1484" s="354">
        <v>0.79</v>
      </c>
      <c r="AN1484" s="354">
        <v>2.44</v>
      </c>
      <c r="AO1484" s="354">
        <v>3.6188241030135817</v>
      </c>
      <c r="AP1484" s="354">
        <v>6.7746009017631126</v>
      </c>
      <c r="AQ1484" s="354">
        <v>7.6112082557822482</v>
      </c>
      <c r="AR1484" s="354">
        <v>6.9007544277892547</v>
      </c>
      <c r="AS1484" s="354">
        <v>6.7305762711864405</v>
      </c>
      <c r="AT1484" s="354">
        <v>28.72</v>
      </c>
      <c r="AU1484" s="354">
        <v>-8.26</v>
      </c>
      <c r="AV1484" s="354">
        <v>4.01</v>
      </c>
      <c r="AW1484" s="354">
        <v>1589.21</v>
      </c>
      <c r="AX1484" s="354">
        <v>1773.29</v>
      </c>
      <c r="AY1484" s="374">
        <v>4.0092254267316163E-2</v>
      </c>
      <c r="AZ1484" s="374">
        <v>1.5925792495075839</v>
      </c>
      <c r="BA1484" s="374">
        <v>0.69773130439603082</v>
      </c>
      <c r="BB1484" s="374">
        <v>1.2896174863387979</v>
      </c>
      <c r="BC1484" s="374">
        <v>0.69773130439603082</v>
      </c>
      <c r="BD1484" s="354">
        <v>3.01</v>
      </c>
      <c r="BE1484" s="374">
        <v>0.12081414131285408</v>
      </c>
      <c r="BF1484" s="374">
        <v>5.94565953401366E-2</v>
      </c>
      <c r="BG1484" s="354">
        <v>1.03</v>
      </c>
      <c r="BH1484" s="354">
        <v>1.39</v>
      </c>
      <c r="BI1484" s="354">
        <v>0.94</v>
      </c>
      <c r="BJ1484" s="354">
        <v>1.24</v>
      </c>
      <c r="BK1484" s="374">
        <v>0.10295306628098586</v>
      </c>
      <c r="BL1484" s="374">
        <v>4.8950051715342967E-2</v>
      </c>
      <c r="BM1484" s="354">
        <v>9.3800000000000008</v>
      </c>
      <c r="BN1484" s="354">
        <v>4.87</v>
      </c>
      <c r="BO1484" s="374">
        <v>2.5620324327049735</v>
      </c>
      <c r="BP1484" s="374">
        <v>3.8220233596598728E-2</v>
      </c>
      <c r="BQ1484" s="374">
        <v>0.22411157715342159</v>
      </c>
      <c r="BR1484" s="354">
        <v>428.15</v>
      </c>
      <c r="BS1484" s="354">
        <v>851.5</v>
      </c>
      <c r="BT1484" s="354">
        <v>586.41</v>
      </c>
      <c r="BU1484" s="354">
        <v>8615.9500000000007</v>
      </c>
      <c r="BV1484" s="354">
        <v>176</v>
      </c>
      <c r="BW1484" s="354">
        <v>159.26</v>
      </c>
      <c r="BX1484" s="354">
        <v>8.94</v>
      </c>
      <c r="BY1484" s="354">
        <v>9.14</v>
      </c>
      <c r="BZ1484" s="354">
        <v>1.0962055761258267</v>
      </c>
      <c r="CA1484" s="354">
        <v>57.01</v>
      </c>
      <c r="CB1484" s="354">
        <v>3.6482720711842278</v>
      </c>
      <c r="CC1484" s="354">
        <v>2.3941093110787284</v>
      </c>
      <c r="CD1484" s="354">
        <v>1.52</v>
      </c>
      <c r="CE1484" s="354">
        <v>4.62</v>
      </c>
      <c r="CF1484" s="354">
        <v>4.3499999999999996</v>
      </c>
      <c r="CG1484" s="354">
        <v>3.15</v>
      </c>
      <c r="CH1484" s="355">
        <v>1182.46</v>
      </c>
      <c r="CI1484" s="355">
        <v>5332.78</v>
      </c>
    </row>
    <row r="1485" spans="1:87" ht="13.5" thickBot="1">
      <c r="A1485" s="353" t="s">
        <v>3182</v>
      </c>
      <c r="B1485" s="353" t="s">
        <v>3183</v>
      </c>
      <c r="C1485" s="353" t="s">
        <v>108</v>
      </c>
      <c r="D1485" s="353" t="s">
        <v>116</v>
      </c>
      <c r="E1485" s="353" t="s">
        <v>228</v>
      </c>
      <c r="F1485" s="353" t="s">
        <v>105</v>
      </c>
      <c r="G1485" s="353">
        <v>12</v>
      </c>
      <c r="H1485" s="353">
        <v>202112</v>
      </c>
      <c r="I1485" s="353">
        <v>20221107</v>
      </c>
      <c r="J1485" s="353">
        <v>20230228</v>
      </c>
      <c r="K1485" s="354">
        <v>5151.32</v>
      </c>
      <c r="L1485" s="354">
        <v>31.24</v>
      </c>
      <c r="M1485" s="354">
        <v>164.9</v>
      </c>
      <c r="N1485" s="354">
        <v>1.92</v>
      </c>
      <c r="O1485" s="354">
        <v>0.4</v>
      </c>
      <c r="P1485" s="354">
        <v>0.27</v>
      </c>
      <c r="Q1485" s="354">
        <v>0.4</v>
      </c>
      <c r="R1485" s="354">
        <v>145</v>
      </c>
      <c r="S1485" s="354">
        <v>0</v>
      </c>
      <c r="T1485" s="354">
        <v>51.04</v>
      </c>
      <c r="U1485" s="354">
        <v>2</v>
      </c>
      <c r="V1485" s="354">
        <v>0.38</v>
      </c>
      <c r="W1485" s="354">
        <v>1.93</v>
      </c>
      <c r="X1485" s="354">
        <v>1.55</v>
      </c>
      <c r="Y1485" s="374">
        <f t="shared" si="50"/>
        <v>4.0789473684210522</v>
      </c>
      <c r="Z1485" s="374">
        <f t="shared" si="51"/>
        <v>-0.19689119170984448</v>
      </c>
      <c r="AA1485" s="354">
        <v>-4.58</v>
      </c>
      <c r="AB1485" s="354"/>
      <c r="AC1485" s="354">
        <v>15.62</v>
      </c>
      <c r="AD1485" s="354">
        <v>16.170000000000002</v>
      </c>
      <c r="AE1485" s="354">
        <v>20.16</v>
      </c>
      <c r="AF1485" s="354"/>
      <c r="AG1485" s="354">
        <v>11.048156599015252</v>
      </c>
      <c r="AH1485" s="354">
        <v>2.2608115501114181</v>
      </c>
      <c r="AI1485" s="354">
        <v>8.2820677047889735</v>
      </c>
      <c r="AJ1485" s="354">
        <v>4.1084691031850875</v>
      </c>
      <c r="AK1485" s="354">
        <v>3.6621289611605281</v>
      </c>
      <c r="AL1485" s="354">
        <v>36.270000000000003</v>
      </c>
      <c r="AM1485" s="354">
        <v>2.25</v>
      </c>
      <c r="AN1485" s="354">
        <v>6.22</v>
      </c>
      <c r="AO1485" s="354">
        <v>3.5399841904775702</v>
      </c>
      <c r="AP1485" s="354">
        <v>10.070721432350901</v>
      </c>
      <c r="AQ1485" s="354">
        <v>4.7222868839649221</v>
      </c>
      <c r="AR1485" s="354">
        <v>9.519433811517338</v>
      </c>
      <c r="AS1485" s="354">
        <v>0.1549977983267283</v>
      </c>
      <c r="AT1485" s="354">
        <v>13.9</v>
      </c>
      <c r="AU1485" s="354">
        <v>26.45</v>
      </c>
      <c r="AV1485" s="354">
        <v>101.46</v>
      </c>
      <c r="AW1485" s="354">
        <v>504.92</v>
      </c>
      <c r="AX1485" s="354">
        <v>840.21</v>
      </c>
      <c r="AY1485" s="374">
        <v>1.0206959281312358</v>
      </c>
      <c r="AZ1485" s="374">
        <v>1.3012885847408271</v>
      </c>
      <c r="BA1485" s="374">
        <v>5.8332010432021768</v>
      </c>
      <c r="BB1485" s="374">
        <v>1.2992957746478877</v>
      </c>
      <c r="BC1485" s="374">
        <v>5.8332010432021768</v>
      </c>
      <c r="BD1485" s="354">
        <v>6.79</v>
      </c>
      <c r="BE1485" s="374">
        <v>0.21876963234072219</v>
      </c>
      <c r="BF1485" s="374">
        <v>5.6746747977146163E-2</v>
      </c>
      <c r="BG1485" s="354">
        <v>5.17</v>
      </c>
      <c r="BH1485" s="354">
        <v>3.7</v>
      </c>
      <c r="BI1485" s="354">
        <v>5.12</v>
      </c>
      <c r="BJ1485" s="354">
        <v>3.68</v>
      </c>
      <c r="BK1485" s="374">
        <v>-0.50815472632567671</v>
      </c>
      <c r="BL1485" s="374">
        <v>-0.38092977866668598</v>
      </c>
      <c r="BM1485" s="354">
        <v>3.2</v>
      </c>
      <c r="BN1485" s="354">
        <v>6.66</v>
      </c>
      <c r="BO1485" s="374">
        <v>1.0792584635724067</v>
      </c>
      <c r="BP1485" s="374">
        <v>7.4540440161932675E-2</v>
      </c>
      <c r="BQ1485" s="374">
        <v>0.13545892196455939</v>
      </c>
      <c r="BR1485" s="354">
        <v>292.24</v>
      </c>
      <c r="BS1485" s="354">
        <v>395.23</v>
      </c>
      <c r="BT1485" s="354">
        <v>145.80000000000001</v>
      </c>
      <c r="BU1485" s="354">
        <v>776.73</v>
      </c>
      <c r="BV1485" s="354">
        <v>57.94</v>
      </c>
      <c r="BW1485" s="354">
        <v>130.13</v>
      </c>
      <c r="BX1485" s="354">
        <v>20.45</v>
      </c>
      <c r="BY1485" s="354">
        <v>18.510000000000002</v>
      </c>
      <c r="BZ1485" s="354">
        <v>16.176069528733048</v>
      </c>
      <c r="CA1485" s="354">
        <v>22.62</v>
      </c>
      <c r="CB1485" s="354">
        <v>0.23271954147641619</v>
      </c>
      <c r="CC1485" s="354">
        <v>2.2608865952461121</v>
      </c>
      <c r="CD1485" s="354">
        <v>0.28999999999999998</v>
      </c>
      <c r="CE1485" s="354">
        <v>4.96</v>
      </c>
      <c r="CF1485" s="354">
        <v>4.54</v>
      </c>
      <c r="CG1485" s="354">
        <v>1.65</v>
      </c>
      <c r="CH1485" s="353" t="s">
        <v>100</v>
      </c>
      <c r="CI1485" s="355">
        <v>2232.83</v>
      </c>
    </row>
    <row r="1486" spans="1:87" ht="13.5" thickBot="1">
      <c r="A1486" s="353"/>
      <c r="B1486" s="353" t="s">
        <v>3184</v>
      </c>
      <c r="C1486" s="353" t="s">
        <v>96</v>
      </c>
      <c r="D1486" s="353" t="s">
        <v>123</v>
      </c>
      <c r="E1486" s="353" t="s">
        <v>182</v>
      </c>
      <c r="F1486" s="353" t="s">
        <v>105</v>
      </c>
      <c r="G1486" s="353">
        <v>12</v>
      </c>
      <c r="H1486" s="353">
        <v>202112</v>
      </c>
      <c r="I1486" s="353"/>
      <c r="J1486" s="353"/>
      <c r="K1486" s="354">
        <v>35289.660000000003</v>
      </c>
      <c r="L1486" s="354">
        <v>86.32</v>
      </c>
      <c r="M1486" s="354">
        <v>408.82</v>
      </c>
      <c r="N1486" s="354">
        <v>0.87</v>
      </c>
      <c r="O1486" s="354"/>
      <c r="P1486" s="354"/>
      <c r="Q1486" s="354"/>
      <c r="R1486" s="354"/>
      <c r="S1486" s="354"/>
      <c r="T1486" s="354"/>
      <c r="U1486" s="354"/>
      <c r="V1486" s="354"/>
      <c r="W1486" s="354"/>
      <c r="X1486" s="354"/>
      <c r="Y1486" s="374" t="e">
        <f t="shared" si="50"/>
        <v>#DIV/0!</v>
      </c>
      <c r="Z1486" s="374" t="e">
        <f t="shared" si="51"/>
        <v>#DIV/0!</v>
      </c>
      <c r="AA1486" s="354"/>
      <c r="AB1486" s="354"/>
      <c r="AC1486" s="354"/>
      <c r="AD1486" s="354"/>
      <c r="AE1486" s="354"/>
      <c r="AF1486" s="354"/>
      <c r="AG1486" s="354">
        <v>0</v>
      </c>
      <c r="AH1486" s="354">
        <v>0</v>
      </c>
      <c r="AI1486" s="354">
        <v>0</v>
      </c>
      <c r="AJ1486" s="354">
        <v>0</v>
      </c>
      <c r="AK1486" s="354">
        <v>0</v>
      </c>
      <c r="AL1486" s="354"/>
      <c r="AM1486" s="354"/>
      <c r="AN1486" s="354"/>
      <c r="AO1486" s="354">
        <v>0</v>
      </c>
      <c r="AP1486" s="354">
        <v>0</v>
      </c>
      <c r="AQ1486" s="354">
        <v>0</v>
      </c>
      <c r="AR1486" s="354">
        <v>0</v>
      </c>
      <c r="AS1486" s="354">
        <v>0</v>
      </c>
      <c r="AT1486" s="354"/>
      <c r="AU1486" s="354"/>
      <c r="AV1486" s="354"/>
      <c r="AW1486" s="354"/>
      <c r="AX1486" s="354"/>
      <c r="AY1486" s="374" t="s">
        <v>160</v>
      </c>
      <c r="AZ1486" s="374" t="s">
        <v>160</v>
      </c>
      <c r="BA1486" s="374" t="s">
        <v>160</v>
      </c>
      <c r="BB1486" s="374" t="s">
        <v>160</v>
      </c>
      <c r="BC1486" s="374" t="s">
        <v>160</v>
      </c>
      <c r="BD1486" s="354"/>
      <c r="BE1486" s="374">
        <v>0</v>
      </c>
      <c r="BF1486" s="374">
        <v>0</v>
      </c>
      <c r="BG1486" s="354"/>
      <c r="BH1486" s="354"/>
      <c r="BI1486" s="354"/>
      <c r="BJ1486" s="354"/>
      <c r="BK1486" s="374">
        <v>0</v>
      </c>
      <c r="BL1486" s="374">
        <v>0</v>
      </c>
      <c r="BM1486" s="354">
        <v>3.61</v>
      </c>
      <c r="BN1486" s="354">
        <v>3.78</v>
      </c>
      <c r="BO1486" s="374">
        <v>0</v>
      </c>
      <c r="BP1486" s="374">
        <v>0</v>
      </c>
      <c r="BQ1486" s="374">
        <v>0</v>
      </c>
      <c r="BR1486" s="354"/>
      <c r="BS1486" s="354"/>
      <c r="BT1486" s="354"/>
      <c r="BU1486" s="354"/>
      <c r="BV1486" s="354"/>
      <c r="BW1486" s="354"/>
      <c r="BX1486" s="354"/>
      <c r="BY1486" s="354"/>
      <c r="BZ1486" s="354">
        <v>0</v>
      </c>
      <c r="CA1486" s="354"/>
      <c r="CB1486" s="354">
        <v>0</v>
      </c>
      <c r="CC1486" s="354">
        <v>0</v>
      </c>
      <c r="CD1486" s="354"/>
      <c r="CE1486" s="354"/>
      <c r="CF1486" s="354"/>
      <c r="CG1486" s="354"/>
      <c r="CH1486" s="353"/>
      <c r="CI1486" s="353"/>
    </row>
    <row r="1487" spans="1:87" ht="13.5" thickBot="1">
      <c r="A1487" s="353" t="s">
        <v>3185</v>
      </c>
      <c r="B1487" s="353" t="s">
        <v>3186</v>
      </c>
      <c r="C1487" s="353" t="s">
        <v>108</v>
      </c>
      <c r="D1487" s="353" t="s">
        <v>97</v>
      </c>
      <c r="E1487" s="353" t="s">
        <v>347</v>
      </c>
      <c r="F1487" s="353" t="s">
        <v>105</v>
      </c>
      <c r="G1487" s="353">
        <v>3</v>
      </c>
      <c r="H1487" s="353">
        <v>202203</v>
      </c>
      <c r="I1487" s="353">
        <v>20220517</v>
      </c>
      <c r="J1487" s="353"/>
      <c r="K1487" s="354">
        <v>28729.599999999999</v>
      </c>
      <c r="L1487" s="354">
        <v>10.47</v>
      </c>
      <c r="M1487" s="354">
        <v>2743.99</v>
      </c>
      <c r="N1487" s="354">
        <v>0.76</v>
      </c>
      <c r="O1487" s="354"/>
      <c r="P1487" s="354"/>
      <c r="Q1487" s="354"/>
      <c r="R1487" s="354"/>
      <c r="S1487" s="354"/>
      <c r="T1487" s="354"/>
      <c r="U1487" s="354"/>
      <c r="V1487" s="354">
        <v>1.05</v>
      </c>
      <c r="W1487" s="354">
        <v>1.1299999999999999</v>
      </c>
      <c r="X1487" s="354">
        <v>1.1599999999999999</v>
      </c>
      <c r="Y1487" s="374">
        <f t="shared" si="50"/>
        <v>7.6190476190476142E-2</v>
      </c>
      <c r="Z1487" s="374">
        <f t="shared" si="51"/>
        <v>2.6548672566371723E-2</v>
      </c>
      <c r="AA1487" s="354"/>
      <c r="AB1487" s="354">
        <v>3</v>
      </c>
      <c r="AC1487" s="354"/>
      <c r="AD1487" s="354">
        <v>9.2200000000000006</v>
      </c>
      <c r="AE1487" s="354">
        <v>9.0500000000000007</v>
      </c>
      <c r="AF1487" s="354">
        <v>3.07</v>
      </c>
      <c r="AG1487" s="354">
        <v>6.3988443761317955</v>
      </c>
      <c r="AH1487" s="354">
        <v>0.36295905529675654</v>
      </c>
      <c r="AI1487" s="354">
        <v>0</v>
      </c>
      <c r="AJ1487" s="354">
        <v>0</v>
      </c>
      <c r="AK1487" s="354">
        <v>0</v>
      </c>
      <c r="AL1487" s="354">
        <v>1.5</v>
      </c>
      <c r="AM1487" s="354">
        <v>0.48</v>
      </c>
      <c r="AN1487" s="354"/>
      <c r="AO1487" s="354">
        <v>4.6726449806063606</v>
      </c>
      <c r="AP1487" s="354">
        <v>18.4884881309709</v>
      </c>
      <c r="AQ1487" s="354">
        <v>0</v>
      </c>
      <c r="AR1487" s="354">
        <v>0</v>
      </c>
      <c r="AS1487" s="354">
        <v>4.2875797682002261</v>
      </c>
      <c r="AT1487" s="354">
        <v>21.89</v>
      </c>
      <c r="AU1487" s="354"/>
      <c r="AV1487" s="354">
        <v>3.61</v>
      </c>
      <c r="AW1487" s="354">
        <v>52984.68</v>
      </c>
      <c r="AX1487" s="354">
        <v>47252.55</v>
      </c>
      <c r="AY1487" s="374">
        <v>-2.5903855560990795E-2</v>
      </c>
      <c r="AZ1487" s="374">
        <v>1.1217391304347826</v>
      </c>
      <c r="BA1487" s="374">
        <v>0.24347401805318369</v>
      </c>
      <c r="BB1487" s="374">
        <v>1.1214057507987221</v>
      </c>
      <c r="BC1487" s="374">
        <v>0.24347401805318369</v>
      </c>
      <c r="BD1487" s="354"/>
      <c r="BE1487" s="374">
        <v>1.8052156094229003E-2</v>
      </c>
      <c r="BF1487" s="374">
        <v>9.2063955610717681E-3</v>
      </c>
      <c r="BG1487" s="354"/>
      <c r="BH1487" s="354"/>
      <c r="BI1487" s="354"/>
      <c r="BJ1487" s="354"/>
      <c r="BK1487" s="374">
        <v>0</v>
      </c>
      <c r="BL1487" s="374">
        <v>-0.11659394539157034</v>
      </c>
      <c r="BM1487" s="354">
        <v>8.56</v>
      </c>
      <c r="BN1487" s="354">
        <v>6.41</v>
      </c>
      <c r="BO1487" s="374">
        <v>2.1147013383436555</v>
      </c>
      <c r="BP1487" s="374">
        <v>4.1946036668988398E-2</v>
      </c>
      <c r="BQ1487" s="374">
        <v>0</v>
      </c>
      <c r="BR1487" s="354">
        <v>6879.67</v>
      </c>
      <c r="BS1487" s="354">
        <v>22974.48</v>
      </c>
      <c r="BT1487" s="354">
        <v>19813.5</v>
      </c>
      <c r="BU1487" s="354">
        <v>67577.289999999994</v>
      </c>
      <c r="BV1487" s="354">
        <v>2427.3000000000002</v>
      </c>
      <c r="BW1487" s="354">
        <v>1755.51</v>
      </c>
      <c r="BX1487" s="354"/>
      <c r="BY1487" s="354"/>
      <c r="BZ1487" s="354">
        <v>-1.1990278152849041</v>
      </c>
      <c r="CA1487" s="354">
        <v>50.92</v>
      </c>
      <c r="CB1487" s="354">
        <v>0.63327616869918701</v>
      </c>
      <c r="CC1487" s="354">
        <v>12.193645990922844</v>
      </c>
      <c r="CD1487" s="354">
        <v>1.04</v>
      </c>
      <c r="CE1487" s="354">
        <v>0.88</v>
      </c>
      <c r="CF1487" s="354">
        <v>0.82</v>
      </c>
      <c r="CG1487" s="354">
        <v>0.49</v>
      </c>
      <c r="CH1487" s="353" t="s">
        <v>100</v>
      </c>
      <c r="CI1487" s="355">
        <v>66235.77</v>
      </c>
    </row>
    <row r="1488" spans="1:87" ht="13.5" thickBot="1">
      <c r="A1488" s="353" t="s">
        <v>3187</v>
      </c>
      <c r="B1488" s="353" t="s">
        <v>3188</v>
      </c>
      <c r="C1488" s="353" t="s">
        <v>96</v>
      </c>
      <c r="D1488" s="353" t="s">
        <v>123</v>
      </c>
      <c r="E1488" s="353" t="s">
        <v>217</v>
      </c>
      <c r="F1488" s="353" t="s">
        <v>105</v>
      </c>
      <c r="G1488" s="353">
        <v>12</v>
      </c>
      <c r="H1488" s="353">
        <v>202112</v>
      </c>
      <c r="I1488" s="353">
        <v>20221101</v>
      </c>
      <c r="J1488" s="353">
        <v>20230214</v>
      </c>
      <c r="K1488" s="354">
        <v>5818.71</v>
      </c>
      <c r="L1488" s="354">
        <v>59.88</v>
      </c>
      <c r="M1488" s="354">
        <v>97.17</v>
      </c>
      <c r="N1488" s="354">
        <v>1.1499999999999999</v>
      </c>
      <c r="O1488" s="354">
        <v>1.25</v>
      </c>
      <c r="P1488" s="354">
        <v>1.55</v>
      </c>
      <c r="Q1488" s="354">
        <v>1.67</v>
      </c>
      <c r="R1488" s="354">
        <v>84</v>
      </c>
      <c r="S1488" s="354">
        <v>20</v>
      </c>
      <c r="T1488" s="354">
        <v>35.15</v>
      </c>
      <c r="U1488" s="354">
        <v>7.34</v>
      </c>
      <c r="V1488" s="354">
        <v>7.97</v>
      </c>
      <c r="W1488" s="354">
        <v>6.83</v>
      </c>
      <c r="X1488" s="354">
        <v>7.6</v>
      </c>
      <c r="Y1488" s="374">
        <f t="shared" si="50"/>
        <v>-0.14303638644918437</v>
      </c>
      <c r="Z1488" s="374">
        <f t="shared" si="51"/>
        <v>0.11273792093704249</v>
      </c>
      <c r="AA1488" s="354">
        <v>16.989999999999998</v>
      </c>
      <c r="AB1488" s="354">
        <v>2.72</v>
      </c>
      <c r="AC1488" s="354">
        <v>8.16</v>
      </c>
      <c r="AD1488" s="354">
        <v>8.77</v>
      </c>
      <c r="AE1488" s="354">
        <v>7.88</v>
      </c>
      <c r="AF1488" s="354">
        <v>3.23</v>
      </c>
      <c r="AG1488" s="354">
        <v>54.963636363636361</v>
      </c>
      <c r="AH1488" s="354">
        <v>6.2818181818181822</v>
      </c>
      <c r="AI1488" s="354">
        <v>11.572727272727272</v>
      </c>
      <c r="AJ1488" s="354">
        <v>11.572727272727272</v>
      </c>
      <c r="AK1488" s="354">
        <v>5.154359780047133</v>
      </c>
      <c r="AL1488" s="354">
        <v>3.59</v>
      </c>
      <c r="AM1488" s="354">
        <v>1.02</v>
      </c>
      <c r="AN1488" s="354">
        <v>0.96</v>
      </c>
      <c r="AO1488" s="354">
        <v>1.3159940456500163</v>
      </c>
      <c r="AP1488" s="354">
        <v>11.190576652601967</v>
      </c>
      <c r="AQ1488" s="354">
        <v>6.2501963864886099</v>
      </c>
      <c r="AR1488" s="354">
        <v>6.2501963864886099</v>
      </c>
      <c r="AS1488" s="354">
        <v>7.918181818181818</v>
      </c>
      <c r="AT1488" s="354">
        <v>58.48</v>
      </c>
      <c r="AU1488" s="354">
        <v>-7.26</v>
      </c>
      <c r="AV1488" s="354">
        <v>-44.7</v>
      </c>
      <c r="AW1488" s="354">
        <v>4230</v>
      </c>
      <c r="AX1488" s="354">
        <v>1174.6500000000001</v>
      </c>
      <c r="AY1488" s="374">
        <v>-0.44698653418747541</v>
      </c>
      <c r="AZ1488" s="374">
        <v>11.320388349514564</v>
      </c>
      <c r="BA1488" s="374">
        <v>0</v>
      </c>
      <c r="BB1488" s="374">
        <v>14.459677419354838</v>
      </c>
      <c r="BC1488" s="374">
        <v>0</v>
      </c>
      <c r="BD1488" s="354">
        <v>11.3</v>
      </c>
      <c r="BE1488" s="374">
        <v>2.057012606151579E-3</v>
      </c>
      <c r="BF1488" s="374">
        <v>4.8161364966963112E-3</v>
      </c>
      <c r="BG1488" s="354">
        <v>7.56</v>
      </c>
      <c r="BH1488" s="354">
        <v>5</v>
      </c>
      <c r="BI1488" s="354">
        <v>0.53</v>
      </c>
      <c r="BJ1488" s="354">
        <v>0.42</v>
      </c>
      <c r="BK1488" s="374">
        <v>0</v>
      </c>
      <c r="BL1488" s="374">
        <v>0</v>
      </c>
      <c r="BM1488" s="354">
        <v>1.34</v>
      </c>
      <c r="BN1488" s="354">
        <v>0.76</v>
      </c>
      <c r="BO1488" s="374">
        <v>0.13371924746743849</v>
      </c>
      <c r="BP1488" s="374">
        <v>0.1053112855292235</v>
      </c>
      <c r="BQ1488" s="374">
        <v>0.19401051588813537</v>
      </c>
      <c r="BR1488" s="354">
        <v>3001</v>
      </c>
      <c r="BS1488" s="354">
        <v>3798</v>
      </c>
      <c r="BT1488" s="354">
        <v>1850</v>
      </c>
      <c r="BU1488" s="354">
        <v>3778</v>
      </c>
      <c r="BV1488" s="354">
        <v>2126</v>
      </c>
      <c r="BW1488" s="354">
        <v>1132.04</v>
      </c>
      <c r="BX1488" s="354">
        <v>11.73</v>
      </c>
      <c r="BY1488" s="354">
        <v>13.74</v>
      </c>
      <c r="BZ1488" s="354">
        <v>1.7109826589595376</v>
      </c>
      <c r="CA1488" s="354">
        <v>38.96</v>
      </c>
      <c r="CB1488" s="354">
        <v>0.95947184271909358</v>
      </c>
      <c r="CC1488" s="354">
        <v>1.962025316455696</v>
      </c>
      <c r="CD1488" s="354">
        <v>0.61</v>
      </c>
      <c r="CE1488" s="354">
        <v>0.3</v>
      </c>
      <c r="CF1488" s="354">
        <v>0.32</v>
      </c>
      <c r="CG1488" s="354">
        <v>0.03</v>
      </c>
      <c r="CH1488" s="353" t="s">
        <v>100</v>
      </c>
      <c r="CI1488" s="355">
        <v>9821</v>
      </c>
    </row>
    <row r="1489" spans="1:87" ht="13.5" thickBot="1">
      <c r="A1489" s="353" t="s">
        <v>3189</v>
      </c>
      <c r="B1489" s="353" t="s">
        <v>3190</v>
      </c>
      <c r="C1489" s="353" t="s">
        <v>108</v>
      </c>
      <c r="D1489" s="353" t="s">
        <v>176</v>
      </c>
      <c r="E1489" s="353" t="s">
        <v>616</v>
      </c>
      <c r="F1489" s="353" t="s">
        <v>99</v>
      </c>
      <c r="G1489" s="353">
        <v>12</v>
      </c>
      <c r="H1489" s="353">
        <v>202112</v>
      </c>
      <c r="I1489" s="353">
        <v>20221101</v>
      </c>
      <c r="J1489" s="353">
        <v>20230228</v>
      </c>
      <c r="K1489" s="354">
        <v>27618.11</v>
      </c>
      <c r="L1489" s="354">
        <v>176.6</v>
      </c>
      <c r="M1489" s="354">
        <v>156.38999999999999</v>
      </c>
      <c r="N1489" s="354">
        <v>0.82</v>
      </c>
      <c r="O1489" s="354">
        <v>1.46</v>
      </c>
      <c r="P1489" s="354">
        <v>1.17</v>
      </c>
      <c r="Q1489" s="354">
        <v>1.22</v>
      </c>
      <c r="R1489" s="354">
        <v>0</v>
      </c>
      <c r="S1489" s="354">
        <v>8</v>
      </c>
      <c r="T1489" s="354">
        <v>2.48</v>
      </c>
      <c r="U1489" s="354">
        <v>5.8</v>
      </c>
      <c r="V1489" s="354">
        <v>5.24</v>
      </c>
      <c r="W1489" s="354">
        <v>5.51</v>
      </c>
      <c r="X1489" s="354">
        <v>5.56</v>
      </c>
      <c r="Y1489" s="374">
        <f t="shared" si="50"/>
        <v>5.15267175572518E-2</v>
      </c>
      <c r="Z1489" s="374">
        <f t="shared" si="51"/>
        <v>9.0744101633393193E-3</v>
      </c>
      <c r="AA1489" s="354">
        <v>11.63</v>
      </c>
      <c r="AB1489" s="354">
        <v>11.18</v>
      </c>
      <c r="AC1489" s="354">
        <v>30.45</v>
      </c>
      <c r="AD1489" s="354">
        <v>32.03</v>
      </c>
      <c r="AE1489" s="354">
        <v>31.77</v>
      </c>
      <c r="AF1489" s="354">
        <v>2.87</v>
      </c>
      <c r="AG1489" s="354">
        <v>19.326419329279009</v>
      </c>
      <c r="AH1489" s="354">
        <v>6.5935771065701489</v>
      </c>
      <c r="AI1489" s="354">
        <v>6.3629166009093074</v>
      </c>
      <c r="AJ1489" s="354">
        <v>4.5768906413310191</v>
      </c>
      <c r="AK1489" s="354">
        <v>27.506253967714802</v>
      </c>
      <c r="AL1489" s="354">
        <v>22.71</v>
      </c>
      <c r="AM1489" s="354">
        <v>13.77</v>
      </c>
      <c r="AN1489" s="354">
        <v>9.11</v>
      </c>
      <c r="AO1489" s="354">
        <v>10.172907326550394</v>
      </c>
      <c r="AP1489" s="354">
        <v>17.544461939023144</v>
      </c>
      <c r="AQ1489" s="354">
        <v>30.898703396915678</v>
      </c>
      <c r="AR1489" s="354">
        <v>42.956209400194908</v>
      </c>
      <c r="AS1489" s="354">
        <v>1.7637245294729584</v>
      </c>
      <c r="AT1489" s="354">
        <v>12.83</v>
      </c>
      <c r="AU1489" s="354">
        <v>7.68</v>
      </c>
      <c r="AV1489" s="354">
        <v>7.69</v>
      </c>
      <c r="AW1489" s="354">
        <v>2998.6</v>
      </c>
      <c r="AX1489" s="354">
        <v>2881.88</v>
      </c>
      <c r="AY1489" s="374">
        <v>7.6851253321841562E-2</v>
      </c>
      <c r="AZ1489" s="374">
        <v>-6.5104532061175807E-2</v>
      </c>
      <c r="BA1489" s="374">
        <v>-3.6220017339370011E-2</v>
      </c>
      <c r="BB1489" s="374">
        <v>-5.9360730593607261E-2</v>
      </c>
      <c r="BC1489" s="374">
        <v>-3.6220017339370011E-2</v>
      </c>
      <c r="BD1489" s="354">
        <v>37.619999999999997</v>
      </c>
      <c r="BE1489" s="374">
        <v>0.27673547844542778</v>
      </c>
      <c r="BF1489" s="374">
        <v>0.17586376846076715</v>
      </c>
      <c r="BG1489" s="354">
        <v>19.32</v>
      </c>
      <c r="BH1489" s="354">
        <v>16.09</v>
      </c>
      <c r="BI1489" s="354">
        <v>12.22</v>
      </c>
      <c r="BJ1489" s="354">
        <v>11.25</v>
      </c>
      <c r="BK1489" s="374">
        <v>-0.28069297015822153</v>
      </c>
      <c r="BL1489" s="374">
        <v>-9.2413702152912863E-2</v>
      </c>
      <c r="BM1489" s="354">
        <v>0.7</v>
      </c>
      <c r="BN1489" s="354">
        <v>0.46</v>
      </c>
      <c r="BO1489" s="374">
        <v>0.18806180316969465</v>
      </c>
      <c r="BP1489" s="374">
        <v>3.7673277948635293E-2</v>
      </c>
      <c r="BQ1489" s="374">
        <v>2.6150672159359036E-2</v>
      </c>
      <c r="BR1489" s="354">
        <v>1002.4</v>
      </c>
      <c r="BS1489" s="354">
        <v>1387.4</v>
      </c>
      <c r="BT1489" s="354">
        <v>1253.0999999999999</v>
      </c>
      <c r="BU1489" s="354">
        <v>2342.8000000000002</v>
      </c>
      <c r="BV1489" s="354">
        <v>666.2</v>
      </c>
      <c r="BW1489" s="354">
        <v>-6.52</v>
      </c>
      <c r="BX1489" s="354">
        <v>34.119999999999997</v>
      </c>
      <c r="BY1489" s="354">
        <v>30.68</v>
      </c>
      <c r="BZ1489" s="354">
        <v>10.814553990610328</v>
      </c>
      <c r="CA1489" s="354">
        <v>53.88</v>
      </c>
      <c r="CB1489" s="354">
        <v>0.71238493963811544</v>
      </c>
      <c r="CC1489" s="354">
        <v>1.9262523454824587</v>
      </c>
      <c r="CD1489" s="354">
        <v>1.17</v>
      </c>
      <c r="CE1489" s="354">
        <v>0.46</v>
      </c>
      <c r="CF1489" s="354">
        <v>0.49</v>
      </c>
      <c r="CG1489" s="354">
        <v>0.23</v>
      </c>
      <c r="CH1489" s="353" t="s">
        <v>100</v>
      </c>
      <c r="CI1489" s="355">
        <v>2842.5</v>
      </c>
    </row>
    <row r="1490" spans="1:87" ht="13.5" thickBot="1">
      <c r="A1490" s="353" t="s">
        <v>3191</v>
      </c>
      <c r="B1490" s="353" t="s">
        <v>3191</v>
      </c>
      <c r="C1490" s="353" t="s">
        <v>96</v>
      </c>
      <c r="D1490" s="353" t="s">
        <v>208</v>
      </c>
      <c r="E1490" s="353" t="s">
        <v>209</v>
      </c>
      <c r="F1490" s="353" t="s">
        <v>99</v>
      </c>
      <c r="G1490" s="353">
        <v>12</v>
      </c>
      <c r="H1490" s="353">
        <v>202112</v>
      </c>
      <c r="I1490" s="353">
        <v>20221104</v>
      </c>
      <c r="J1490" s="353">
        <v>20230223</v>
      </c>
      <c r="K1490" s="354">
        <v>19176.84</v>
      </c>
      <c r="L1490" s="354">
        <v>28.71</v>
      </c>
      <c r="M1490" s="354">
        <v>668</v>
      </c>
      <c r="N1490" s="354">
        <v>0.99</v>
      </c>
      <c r="O1490" s="354">
        <v>0.54</v>
      </c>
      <c r="P1490" s="354">
        <v>0.48</v>
      </c>
      <c r="Q1490" s="354">
        <v>0.34</v>
      </c>
      <c r="R1490" s="354">
        <v>16.670000000000002</v>
      </c>
      <c r="S1490" s="354">
        <v>9.68</v>
      </c>
      <c r="T1490" s="354">
        <v>5.58</v>
      </c>
      <c r="U1490" s="354">
        <v>1.63</v>
      </c>
      <c r="V1490" s="354">
        <v>1.51</v>
      </c>
      <c r="W1490" s="354">
        <v>1.63</v>
      </c>
      <c r="X1490" s="354">
        <v>1.77</v>
      </c>
      <c r="Y1490" s="374">
        <f t="shared" si="50"/>
        <v>7.9470198675496651E-2</v>
      </c>
      <c r="Z1490" s="374">
        <f t="shared" si="51"/>
        <v>8.588957055214741E-2</v>
      </c>
      <c r="AA1490" s="354">
        <v>6.79</v>
      </c>
      <c r="AB1490" s="354">
        <v>8.25</v>
      </c>
      <c r="AC1490" s="354">
        <v>17.61</v>
      </c>
      <c r="AD1490" s="354">
        <v>17.64</v>
      </c>
      <c r="AE1490" s="354">
        <v>16.239999999999998</v>
      </c>
      <c r="AF1490" s="354">
        <v>2.14</v>
      </c>
      <c r="AG1490" s="354">
        <v>18.529509490738999</v>
      </c>
      <c r="AH1490" s="354">
        <v>-0.41337025309915026</v>
      </c>
      <c r="AI1490" s="354">
        <v>3.264873417204925</v>
      </c>
      <c r="AJ1490" s="354">
        <v>-1.6850474680878089</v>
      </c>
      <c r="AK1490" s="354">
        <v>8.6802752751933703</v>
      </c>
      <c r="AL1490" s="354">
        <v>7.74</v>
      </c>
      <c r="AM1490" s="354">
        <v>4.1500000000000004</v>
      </c>
      <c r="AN1490" s="354">
        <v>1.56</v>
      </c>
      <c r="AO1490" s="354">
        <v>3.2047990506789974</v>
      </c>
      <c r="AP1490" s="354">
        <v>21.273859934151854</v>
      </c>
      <c r="AQ1490" s="354">
        <v>18.188562568011051</v>
      </c>
      <c r="AR1490" s="354">
        <v>-35.241354056842106</v>
      </c>
      <c r="AS1490" s="354">
        <v>3.3430379741545826</v>
      </c>
      <c r="AT1490" s="354">
        <v>6.92</v>
      </c>
      <c r="AU1490" s="354">
        <v>-0.96</v>
      </c>
      <c r="AV1490" s="354">
        <v>15.33</v>
      </c>
      <c r="AW1490" s="354">
        <v>11141</v>
      </c>
      <c r="AX1490" s="354">
        <v>12075.74</v>
      </c>
      <c r="AY1490" s="374">
        <v>0.15331262939958593</v>
      </c>
      <c r="AZ1490" s="374">
        <v>-9.8913043478260878</v>
      </c>
      <c r="BA1490" s="374">
        <v>1.1075949367088608E-2</v>
      </c>
      <c r="BB1490" s="374">
        <v>-9.8912857142857167</v>
      </c>
      <c r="BC1490" s="374">
        <v>1.1075949367088608E-2</v>
      </c>
      <c r="BD1490" s="354">
        <v>36.6</v>
      </c>
      <c r="BE1490" s="374">
        <v>2.6480092868572145E-2</v>
      </c>
      <c r="BF1490" s="374">
        <v>-7.6074026944037178E-3</v>
      </c>
      <c r="BG1490" s="354">
        <v>6.31</v>
      </c>
      <c r="BH1490" s="354">
        <v>5.07</v>
      </c>
      <c r="BI1490" s="354">
        <v>4.21</v>
      </c>
      <c r="BJ1490" s="354">
        <v>3.52</v>
      </c>
      <c r="BK1490" s="374">
        <v>-1.5161141804788214</v>
      </c>
      <c r="BL1490" s="374">
        <v>-0.26713717855114788</v>
      </c>
      <c r="BM1490" s="354">
        <v>2.2000000000000002</v>
      </c>
      <c r="BN1490" s="354">
        <v>3.27</v>
      </c>
      <c r="BO1490" s="374">
        <v>-1.5288956940218184</v>
      </c>
      <c r="BP1490" s="374">
        <v>-1.4586106319659502E-2</v>
      </c>
      <c r="BQ1490" s="374">
        <v>-5.9458273397593818E-2</v>
      </c>
      <c r="BR1490" s="354">
        <v>-1064</v>
      </c>
      <c r="BS1490" s="354">
        <v>-8</v>
      </c>
      <c r="BT1490" s="354">
        <v>2474</v>
      </c>
      <c r="BU1490" s="354">
        <v>17332</v>
      </c>
      <c r="BV1490" s="354">
        <v>-409</v>
      </c>
      <c r="BW1490" s="354">
        <v>-989.13</v>
      </c>
      <c r="BX1490" s="354">
        <v>-1.88</v>
      </c>
      <c r="BY1490" s="354">
        <v>12.07</v>
      </c>
      <c r="BZ1490" s="354">
        <v>0.8</v>
      </c>
      <c r="CA1490" s="354">
        <v>78.72</v>
      </c>
      <c r="CB1490" s="354">
        <v>0.85543348775645267</v>
      </c>
      <c r="CC1490" s="354">
        <v>11.121163166397416</v>
      </c>
      <c r="CD1490" s="354">
        <v>4.37</v>
      </c>
      <c r="CE1490" s="354">
        <v>1.29</v>
      </c>
      <c r="CF1490" s="354">
        <v>1</v>
      </c>
      <c r="CG1490" s="354">
        <v>0.7</v>
      </c>
      <c r="CH1490" s="353">
        <v>825</v>
      </c>
      <c r="CI1490" s="355">
        <v>3742</v>
      </c>
    </row>
    <row r="1491" spans="1:87" ht="13.5" thickBot="1">
      <c r="A1491" s="353" t="s">
        <v>3192</v>
      </c>
      <c r="B1491" s="353" t="s">
        <v>3193</v>
      </c>
      <c r="C1491" s="353" t="s">
        <v>96</v>
      </c>
      <c r="D1491" s="353" t="s">
        <v>129</v>
      </c>
      <c r="E1491" s="353" t="s">
        <v>156</v>
      </c>
      <c r="F1491" s="353" t="s">
        <v>105</v>
      </c>
      <c r="G1491" s="353">
        <v>12</v>
      </c>
      <c r="H1491" s="353">
        <v>202112</v>
      </c>
      <c r="I1491" s="353">
        <v>20221103</v>
      </c>
      <c r="J1491" s="353">
        <v>20230208</v>
      </c>
      <c r="K1491" s="354">
        <v>5468.53</v>
      </c>
      <c r="L1491" s="354">
        <v>33.54</v>
      </c>
      <c r="M1491" s="354">
        <v>163</v>
      </c>
      <c r="N1491" s="354">
        <v>1.44</v>
      </c>
      <c r="O1491" s="354">
        <v>0.47</v>
      </c>
      <c r="P1491" s="354">
        <v>0.51</v>
      </c>
      <c r="Q1491" s="354">
        <v>0.48</v>
      </c>
      <c r="R1491" s="354">
        <v>0</v>
      </c>
      <c r="S1491" s="354">
        <v>4.3499999999999996</v>
      </c>
      <c r="T1491" s="354">
        <v>5.17</v>
      </c>
      <c r="U1491" s="354">
        <v>1.88</v>
      </c>
      <c r="V1491" s="354">
        <v>1.8</v>
      </c>
      <c r="W1491" s="354">
        <v>1.93</v>
      </c>
      <c r="X1491" s="354">
        <v>2.06</v>
      </c>
      <c r="Y1491" s="374">
        <f t="shared" si="50"/>
        <v>7.2222222222222188E-2</v>
      </c>
      <c r="Z1491" s="374">
        <f t="shared" si="51"/>
        <v>6.7357512953367893E-2</v>
      </c>
      <c r="AA1491" s="354"/>
      <c r="AB1491" s="354">
        <v>11.78</v>
      </c>
      <c r="AC1491" s="354">
        <v>17.84</v>
      </c>
      <c r="AD1491" s="354">
        <v>17.399999999999999</v>
      </c>
      <c r="AE1491" s="354">
        <v>16.27</v>
      </c>
      <c r="AF1491" s="354">
        <v>1.48</v>
      </c>
      <c r="AG1491" s="354">
        <v>15.69650521152667</v>
      </c>
      <c r="AH1491" s="354">
        <v>1.5659104843654199</v>
      </c>
      <c r="AI1491" s="354">
        <v>1.4604537093807479</v>
      </c>
      <c r="AJ1491" s="354">
        <v>1.04659717964439</v>
      </c>
      <c r="AK1491" s="354">
        <v>22.561481947942909</v>
      </c>
      <c r="AL1491" s="354">
        <v>10.75</v>
      </c>
      <c r="AM1491" s="354">
        <v>1.38</v>
      </c>
      <c r="AN1491" s="354">
        <v>2.14</v>
      </c>
      <c r="AO1491" s="354">
        <v>2.4946076325143549</v>
      </c>
      <c r="AP1491" s="354">
        <v>13.124630086313193</v>
      </c>
      <c r="AQ1491" s="354">
        <v>26.811272040302267</v>
      </c>
      <c r="AR1491" s="354">
        <v>37.413268892794378</v>
      </c>
      <c r="AS1491" s="354">
        <v>3.4855916615573266</v>
      </c>
      <c r="AT1491" s="354">
        <v>24.27</v>
      </c>
      <c r="AU1491" s="354">
        <v>2.0499999999999998</v>
      </c>
      <c r="AV1491" s="354">
        <v>9.94</v>
      </c>
      <c r="AW1491" s="354">
        <v>2508.9</v>
      </c>
      <c r="AX1491" s="354">
        <v>2575.62</v>
      </c>
      <c r="AY1491" s="374">
        <v>9.9430324276950047E-2</v>
      </c>
      <c r="AZ1491" s="374">
        <v>9.2252252252252234</v>
      </c>
      <c r="BA1491" s="374">
        <v>8.1951951951951951</v>
      </c>
      <c r="BB1491" s="374">
        <v>9.0476190476190474</v>
      </c>
      <c r="BC1491" s="374">
        <v>8.1951951951951951</v>
      </c>
      <c r="BD1491" s="354">
        <v>8.33</v>
      </c>
      <c r="BE1491" s="374">
        <v>5.3807047500776153E-2</v>
      </c>
      <c r="BF1491" s="374">
        <v>4.7755277575213625E-2</v>
      </c>
      <c r="BG1491" s="354">
        <v>6.85</v>
      </c>
      <c r="BH1491" s="354">
        <v>6.08</v>
      </c>
      <c r="BI1491" s="354">
        <v>5.14</v>
      </c>
      <c r="BJ1491" s="354">
        <v>4.5999999999999996</v>
      </c>
      <c r="BK1491" s="374">
        <v>-0.28337531486146095</v>
      </c>
      <c r="BL1491" s="374">
        <v>-2.6366157571969844E-2</v>
      </c>
      <c r="BM1491" s="354">
        <v>0</v>
      </c>
      <c r="BN1491" s="354">
        <v>0</v>
      </c>
      <c r="BO1491" s="374">
        <v>0</v>
      </c>
      <c r="BP1491" s="374">
        <v>4.752383867573353E-2</v>
      </c>
      <c r="BQ1491" s="374">
        <v>3.1763192098464038E-2</v>
      </c>
      <c r="BR1491" s="354">
        <v>308.60000000000002</v>
      </c>
      <c r="BS1491" s="354">
        <v>483.8</v>
      </c>
      <c r="BT1491" s="354">
        <v>503.4</v>
      </c>
      <c r="BU1491" s="354">
        <v>883.4</v>
      </c>
      <c r="BV1491" s="354">
        <v>340.5</v>
      </c>
      <c r="BW1491" s="354">
        <v>922.52</v>
      </c>
      <c r="BX1491" s="354">
        <v>9.98</v>
      </c>
      <c r="BY1491" s="354">
        <v>13.07</v>
      </c>
      <c r="BZ1491" s="354">
        <v>8.0610465116279073</v>
      </c>
      <c r="CA1491" s="354">
        <v>17.71</v>
      </c>
      <c r="CB1491" s="354">
        <v>0.3827258690871661</v>
      </c>
      <c r="CC1491" s="354">
        <v>2.080353473078504</v>
      </c>
      <c r="CD1491" s="354">
        <v>0.22</v>
      </c>
      <c r="CE1491" s="354">
        <v>1.0900000000000001</v>
      </c>
      <c r="CF1491" s="354">
        <v>1.3</v>
      </c>
      <c r="CG1491" s="354">
        <v>1.03</v>
      </c>
      <c r="CH1491" s="353" t="s">
        <v>100</v>
      </c>
      <c r="CI1491" s="355">
        <v>4058</v>
      </c>
    </row>
    <row r="1492" spans="1:87" ht="13.5" thickBot="1">
      <c r="A1492" s="353" t="s">
        <v>3194</v>
      </c>
      <c r="B1492" s="353" t="s">
        <v>3195</v>
      </c>
      <c r="C1492" s="353" t="s">
        <v>108</v>
      </c>
      <c r="D1492" s="353" t="s">
        <v>129</v>
      </c>
      <c r="E1492" s="353" t="s">
        <v>299</v>
      </c>
      <c r="F1492" s="353" t="s">
        <v>99</v>
      </c>
      <c r="G1492" s="353">
        <v>12</v>
      </c>
      <c r="H1492" s="353">
        <v>202112</v>
      </c>
      <c r="I1492" s="353">
        <v>20221027</v>
      </c>
      <c r="J1492" s="353">
        <v>20230125</v>
      </c>
      <c r="K1492" s="354">
        <v>79163.649999999994</v>
      </c>
      <c r="L1492" s="354">
        <v>308.39999999999998</v>
      </c>
      <c r="M1492" s="354">
        <v>256.69</v>
      </c>
      <c r="N1492" s="354">
        <v>0.43</v>
      </c>
      <c r="O1492" s="354">
        <v>3.69</v>
      </c>
      <c r="P1492" s="354">
        <v>3.57</v>
      </c>
      <c r="Q1492" s="354">
        <v>3.82</v>
      </c>
      <c r="R1492" s="354">
        <v>9</v>
      </c>
      <c r="S1492" s="354">
        <v>3</v>
      </c>
      <c r="T1492" s="354">
        <v>3.16</v>
      </c>
      <c r="U1492" s="354">
        <v>13.21</v>
      </c>
      <c r="V1492" s="354">
        <v>12.93</v>
      </c>
      <c r="W1492" s="354">
        <v>14.65</v>
      </c>
      <c r="X1492" s="354">
        <v>15.62</v>
      </c>
      <c r="Y1492" s="374">
        <f t="shared" si="50"/>
        <v>0.13302397525135357</v>
      </c>
      <c r="Z1492" s="374">
        <f t="shared" si="51"/>
        <v>6.6211604095563148E-2</v>
      </c>
      <c r="AA1492" s="354">
        <v>73.25</v>
      </c>
      <c r="AB1492" s="354">
        <v>9.33</v>
      </c>
      <c r="AC1492" s="354">
        <v>21.27</v>
      </c>
      <c r="AD1492" s="354">
        <v>21.05</v>
      </c>
      <c r="AE1492" s="354">
        <v>19.739999999999998</v>
      </c>
      <c r="AF1492" s="354">
        <v>2.2599999999999998</v>
      </c>
      <c r="AG1492" s="354">
        <v>33.920315789473683</v>
      </c>
      <c r="AH1492" s="354">
        <v>12.761052631578949</v>
      </c>
      <c r="AI1492" s="354">
        <v>15.775801169590643</v>
      </c>
      <c r="AJ1492" s="354">
        <v>14.868140350877193</v>
      </c>
      <c r="AK1492" s="354">
        <v>19.320730321293031</v>
      </c>
      <c r="AL1492" s="354">
        <v>24.41</v>
      </c>
      <c r="AM1492" s="354">
        <v>6.08</v>
      </c>
      <c r="AN1492" s="354">
        <v>9.1</v>
      </c>
      <c r="AO1492" s="354">
        <v>8.0264134692004347</v>
      </c>
      <c r="AP1492" s="354">
        <v>16.514854294886575</v>
      </c>
      <c r="AQ1492" s="354">
        <v>17.257981170361596</v>
      </c>
      <c r="AR1492" s="354">
        <v>18.311535478349249</v>
      </c>
      <c r="AS1492" s="354">
        <v>38.092397660818712</v>
      </c>
      <c r="AT1492" s="354">
        <v>50.76</v>
      </c>
      <c r="AU1492" s="354">
        <v>34.409999999999997</v>
      </c>
      <c r="AV1492" s="354">
        <v>22.06</v>
      </c>
      <c r="AW1492" s="354">
        <v>7574.4</v>
      </c>
      <c r="AX1492" s="354">
        <v>8909.6299999999992</v>
      </c>
      <c r="AY1492" s="374">
        <v>0.22055863955667732</v>
      </c>
      <c r="AZ1492" s="374">
        <v>-0.13628138175802382</v>
      </c>
      <c r="BA1492" s="374">
        <v>-2.5974253314614417E-2</v>
      </c>
      <c r="BB1492" s="374">
        <v>-0.12931034482758619</v>
      </c>
      <c r="BC1492" s="374">
        <v>-2.5974253314614417E-2</v>
      </c>
      <c r="BD1492" s="354">
        <v>29.65</v>
      </c>
      <c r="BE1492" s="374">
        <v>0.29450191883437021</v>
      </c>
      <c r="BF1492" s="374">
        <v>0.20326961770623744</v>
      </c>
      <c r="BG1492" s="354">
        <v>28.46</v>
      </c>
      <c r="BH1492" s="354">
        <v>23.34</v>
      </c>
      <c r="BI1492" s="354">
        <v>22.73</v>
      </c>
      <c r="BJ1492" s="354">
        <v>18.170000000000002</v>
      </c>
      <c r="BK1492" s="374">
        <v>-5.7535006238735614E-2</v>
      </c>
      <c r="BL1492" s="374">
        <v>-2.6758619357993119E-2</v>
      </c>
      <c r="BM1492" s="354">
        <v>0</v>
      </c>
      <c r="BN1492" s="354">
        <v>0</v>
      </c>
      <c r="BO1492" s="374">
        <v>0</v>
      </c>
      <c r="BP1492" s="374">
        <v>4.1866970576046408E-2</v>
      </c>
      <c r="BQ1492" s="374">
        <v>4.8779988027812311E-2</v>
      </c>
      <c r="BR1492" s="354">
        <v>2791.9</v>
      </c>
      <c r="BS1492" s="354">
        <v>2917.5</v>
      </c>
      <c r="BT1492" s="354">
        <v>3211.93</v>
      </c>
      <c r="BU1492" s="354">
        <v>509.8</v>
      </c>
      <c r="BV1492" s="354">
        <v>2342.1</v>
      </c>
      <c r="BW1492" s="354">
        <v>-13.63</v>
      </c>
      <c r="BX1492" s="354">
        <v>37.619999999999997</v>
      </c>
      <c r="BY1492" s="354">
        <v>39.17</v>
      </c>
      <c r="BZ1492" s="354">
        <v>71.224810856250755</v>
      </c>
      <c r="CA1492" s="354">
        <v>3.28</v>
      </c>
      <c r="CB1492" s="354">
        <v>0.22008332136187331</v>
      </c>
      <c r="CC1492" s="354">
        <v>-1.9739273868856531</v>
      </c>
      <c r="CD1492" s="354">
        <v>0.03</v>
      </c>
      <c r="CE1492" s="354">
        <v>4.7</v>
      </c>
      <c r="CF1492" s="354">
        <v>4.3</v>
      </c>
      <c r="CG1492" s="354">
        <v>3.77</v>
      </c>
      <c r="CH1492" s="353" t="s">
        <v>100</v>
      </c>
      <c r="CI1492" s="355">
        <v>10100</v>
      </c>
    </row>
    <row r="1493" spans="1:87" ht="13.5" thickBot="1">
      <c r="A1493" s="353" t="s">
        <v>3196</v>
      </c>
      <c r="B1493" s="353" t="s">
        <v>3197</v>
      </c>
      <c r="C1493" s="353" t="s">
        <v>96</v>
      </c>
      <c r="D1493" s="353" t="s">
        <v>412</v>
      </c>
      <c r="E1493" s="353" t="s">
        <v>428</v>
      </c>
      <c r="F1493" s="353" t="s">
        <v>105</v>
      </c>
      <c r="G1493" s="353">
        <v>1</v>
      </c>
      <c r="H1493" s="353">
        <v>202201</v>
      </c>
      <c r="I1493" s="353">
        <v>20221130</v>
      </c>
      <c r="J1493" s="353">
        <v>20230301</v>
      </c>
      <c r="K1493" s="354">
        <v>3199.94</v>
      </c>
      <c r="L1493" s="354">
        <v>39.590000000000003</v>
      </c>
      <c r="M1493" s="354">
        <v>80.83</v>
      </c>
      <c r="N1493" s="354">
        <v>2.0499999999999998</v>
      </c>
      <c r="O1493" s="354">
        <v>0.23</v>
      </c>
      <c r="P1493" s="354">
        <v>2.31</v>
      </c>
      <c r="Q1493" s="354">
        <v>0.97</v>
      </c>
      <c r="R1493" s="354">
        <v>26</v>
      </c>
      <c r="S1493" s="354">
        <v>20</v>
      </c>
      <c r="T1493" s="354">
        <v>19.68</v>
      </c>
      <c r="U1493" s="354">
        <v>5.19</v>
      </c>
      <c r="V1493" s="354">
        <v>7.02</v>
      </c>
      <c r="W1493" s="354">
        <v>4.76</v>
      </c>
      <c r="X1493" s="354">
        <v>5.04</v>
      </c>
      <c r="Y1493" s="374">
        <f t="shared" si="50"/>
        <v>-0.32193732193732194</v>
      </c>
      <c r="Z1493" s="374">
        <f t="shared" si="51"/>
        <v>5.8823529411764719E-2</v>
      </c>
      <c r="AA1493" s="354"/>
      <c r="AB1493" s="354">
        <v>8.31</v>
      </c>
      <c r="AC1493" s="354">
        <v>7.63</v>
      </c>
      <c r="AD1493" s="354">
        <v>8.33</v>
      </c>
      <c r="AE1493" s="354">
        <v>7.85</v>
      </c>
      <c r="AF1493" s="354">
        <v>1</v>
      </c>
      <c r="AG1493" s="354">
        <v>78.653725129496053</v>
      </c>
      <c r="AH1493" s="354">
        <v>5.0951251391780028</v>
      </c>
      <c r="AI1493" s="354">
        <v>2.3478723919252555</v>
      </c>
      <c r="AJ1493" s="354">
        <v>0.20574139516870796</v>
      </c>
      <c r="AK1493" s="354">
        <v>16.295604536082472</v>
      </c>
      <c r="AL1493" s="354">
        <v>3.69</v>
      </c>
      <c r="AM1493" s="354">
        <v>12.7</v>
      </c>
      <c r="AN1493" s="354">
        <v>0.49</v>
      </c>
      <c r="AO1493" s="354">
        <v>0.89172907831974146</v>
      </c>
      <c r="AP1493" s="354">
        <v>6.7940765298944896</v>
      </c>
      <c r="AQ1493" s="354">
        <v>29.872924123711339</v>
      </c>
      <c r="AR1493" s="354">
        <v>340.90278117647057</v>
      </c>
      <c r="AS1493" s="354">
        <v>1.5249068112504236</v>
      </c>
      <c r="AT1493" s="354">
        <v>3.12</v>
      </c>
      <c r="AU1493" s="354"/>
      <c r="AV1493" s="354">
        <v>25.34</v>
      </c>
      <c r="AW1493" s="354">
        <v>6784.63</v>
      </c>
      <c r="AX1493" s="354">
        <v>6330.06</v>
      </c>
      <c r="AY1493" s="374">
        <v>-0.27913170861632708</v>
      </c>
      <c r="AZ1493" s="374">
        <v>0.91973244147157196</v>
      </c>
      <c r="BA1493" s="374">
        <v>0.88677130044843044</v>
      </c>
      <c r="BB1493" s="374">
        <v>0.91975012680705159</v>
      </c>
      <c r="BC1493" s="374">
        <v>0.88677130044843044</v>
      </c>
      <c r="BD1493" s="354">
        <v>178.6</v>
      </c>
      <c r="BE1493" s="374">
        <v>0.20249110320284697</v>
      </c>
      <c r="BF1493" s="374">
        <v>0.10805954825462012</v>
      </c>
      <c r="BG1493" s="354">
        <v>35.31</v>
      </c>
      <c r="BH1493" s="354"/>
      <c r="BI1493" s="354">
        <v>11.06</v>
      </c>
      <c r="BJ1493" s="354"/>
      <c r="BK1493" s="374">
        <v>-0.91237113402061842</v>
      </c>
      <c r="BL1493" s="374">
        <v>-2.7234959224496081E-2</v>
      </c>
      <c r="BM1493" s="354">
        <v>0</v>
      </c>
      <c r="BN1493" s="354"/>
      <c r="BO1493" s="374">
        <v>0</v>
      </c>
      <c r="BP1493" s="374">
        <v>0.13317107002556203</v>
      </c>
      <c r="BQ1493" s="374">
        <v>5.3774541340488227E-3</v>
      </c>
      <c r="BR1493" s="354">
        <v>870</v>
      </c>
      <c r="BS1493" s="354">
        <v>1173</v>
      </c>
      <c r="BT1493" s="354">
        <v>949.38</v>
      </c>
      <c r="BU1493" s="354">
        <v>978</v>
      </c>
      <c r="BV1493" s="354">
        <v>646</v>
      </c>
      <c r="BW1493" s="354">
        <v>997.22</v>
      </c>
      <c r="BX1493" s="354">
        <v>6.48</v>
      </c>
      <c r="BY1493" s="354">
        <v>7.07</v>
      </c>
      <c r="BZ1493" s="354">
        <v>11.15686274509804</v>
      </c>
      <c r="CA1493" s="354">
        <v>83.15</v>
      </c>
      <c r="CB1493" s="354">
        <v>0.93915982617093197</v>
      </c>
      <c r="CC1493" s="354">
        <v>3.0879249706916765</v>
      </c>
      <c r="CD1493" s="354">
        <v>4.9400000000000004</v>
      </c>
      <c r="CE1493" s="354">
        <v>1.28</v>
      </c>
      <c r="CF1493" s="354">
        <v>0.44</v>
      </c>
      <c r="CG1493" s="354">
        <v>0.34</v>
      </c>
      <c r="CH1493" s="353" t="s">
        <v>100</v>
      </c>
      <c r="CI1493" s="353">
        <v>257</v>
      </c>
    </row>
    <row r="1494" spans="1:87" ht="13.5" thickBot="1">
      <c r="A1494" s="353" t="s">
        <v>3198</v>
      </c>
      <c r="B1494" s="353" t="s">
        <v>3199</v>
      </c>
      <c r="C1494" s="353" t="s">
        <v>96</v>
      </c>
      <c r="D1494" s="353" t="s">
        <v>97</v>
      </c>
      <c r="E1494" s="353" t="s">
        <v>3200</v>
      </c>
      <c r="F1494" s="353" t="s">
        <v>105</v>
      </c>
      <c r="G1494" s="353">
        <v>12</v>
      </c>
      <c r="H1494" s="353">
        <v>202112</v>
      </c>
      <c r="I1494" s="353">
        <v>20221102</v>
      </c>
      <c r="J1494" s="353">
        <v>20230214</v>
      </c>
      <c r="K1494" s="354">
        <v>3058.54</v>
      </c>
      <c r="L1494" s="354">
        <v>21.59</v>
      </c>
      <c r="M1494" s="354">
        <v>141.66</v>
      </c>
      <c r="N1494" s="354">
        <v>1.32</v>
      </c>
      <c r="O1494" s="354">
        <v>0.85</v>
      </c>
      <c r="P1494" s="354">
        <v>0.78</v>
      </c>
      <c r="Q1494" s="354">
        <v>0.76</v>
      </c>
      <c r="R1494" s="354">
        <v>9</v>
      </c>
      <c r="S1494" s="354">
        <v>26</v>
      </c>
      <c r="T1494" s="354">
        <v>14.49</v>
      </c>
      <c r="U1494" s="354">
        <v>3.08</v>
      </c>
      <c r="V1494" s="354">
        <v>2.3199999999999998</v>
      </c>
      <c r="W1494" s="354">
        <v>3.24</v>
      </c>
      <c r="X1494" s="354">
        <v>2.27</v>
      </c>
      <c r="Y1494" s="374">
        <f t="shared" si="50"/>
        <v>0.39655172413793127</v>
      </c>
      <c r="Z1494" s="374">
        <f t="shared" si="51"/>
        <v>-0.29938271604938271</v>
      </c>
      <c r="AA1494" s="354">
        <v>6.37</v>
      </c>
      <c r="AB1494" s="354"/>
      <c r="AC1494" s="354">
        <v>7.01</v>
      </c>
      <c r="AD1494" s="354">
        <v>6.66</v>
      </c>
      <c r="AE1494" s="354">
        <v>9.5299999999999994</v>
      </c>
      <c r="AF1494" s="354"/>
      <c r="AG1494" s="354">
        <v>24.39112725440383</v>
      </c>
      <c r="AH1494" s="354">
        <v>2.7472408266672264</v>
      </c>
      <c r="AI1494" s="354">
        <v>3.2504286604099741</v>
      </c>
      <c r="AJ1494" s="354">
        <v>1.3440900851721991</v>
      </c>
      <c r="AK1494" s="354">
        <v>6.6452773639017844</v>
      </c>
      <c r="AL1494" s="354">
        <v>6.2</v>
      </c>
      <c r="AM1494" s="354">
        <v>1.62</v>
      </c>
      <c r="AN1494" s="354">
        <v>0.88</v>
      </c>
      <c r="AO1494" s="354">
        <v>0.84038368231150518</v>
      </c>
      <c r="AP1494" s="354">
        <v>3.8651412237766389</v>
      </c>
      <c r="AQ1494" s="354">
        <v>6.3062160346564928</v>
      </c>
      <c r="AR1494" s="354">
        <v>15.250395463752191</v>
      </c>
      <c r="AS1494" s="354">
        <v>6.422123776130789</v>
      </c>
      <c r="AT1494" s="354">
        <v>13.31</v>
      </c>
      <c r="AU1494" s="354">
        <v>3.3</v>
      </c>
      <c r="AV1494" s="354">
        <v>29.52</v>
      </c>
      <c r="AW1494" s="354">
        <v>3240.49</v>
      </c>
      <c r="AX1494" s="354">
        <v>3523.2</v>
      </c>
      <c r="AY1494" s="374">
        <v>0.29521147544783999</v>
      </c>
      <c r="AZ1494" s="374">
        <v>1.4240378122889938</v>
      </c>
      <c r="BA1494" s="374">
        <v>1.230709074436126</v>
      </c>
      <c r="BB1494" s="374">
        <v>1.4117647058823526</v>
      </c>
      <c r="BC1494" s="374">
        <v>1.230709074436126</v>
      </c>
      <c r="BD1494" s="354">
        <v>24.39</v>
      </c>
      <c r="BE1494" s="374">
        <v>0.20726915926603759</v>
      </c>
      <c r="BF1494" s="374">
        <v>0.11024600154804153</v>
      </c>
      <c r="BG1494" s="354">
        <v>19.5</v>
      </c>
      <c r="BH1494" s="354">
        <v>12.36</v>
      </c>
      <c r="BI1494" s="354">
        <v>12.45</v>
      </c>
      <c r="BJ1494" s="354">
        <v>7.82</v>
      </c>
      <c r="BK1494" s="374">
        <v>-0.58648836027594287</v>
      </c>
      <c r="BL1494" s="374">
        <v>-7.8157050937183933E-2</v>
      </c>
      <c r="BM1494" s="354">
        <v>1.85</v>
      </c>
      <c r="BN1494" s="354">
        <v>1.87</v>
      </c>
      <c r="BO1494" s="374">
        <v>0.14560063177470101</v>
      </c>
      <c r="BP1494" s="374">
        <v>0.12718707530866788</v>
      </c>
      <c r="BQ1494" s="374">
        <v>6.222639283204625E-2</v>
      </c>
      <c r="BR1494" s="354">
        <v>452.15</v>
      </c>
      <c r="BS1494" s="354">
        <v>619.17999999999995</v>
      </c>
      <c r="BT1494" s="354">
        <v>504.33</v>
      </c>
      <c r="BU1494" s="354">
        <v>455.67</v>
      </c>
      <c r="BV1494" s="354">
        <v>297.97000000000003</v>
      </c>
      <c r="BW1494" s="354">
        <v>142.4</v>
      </c>
      <c r="BX1494" s="354">
        <v>11.26</v>
      </c>
      <c r="BY1494" s="354">
        <v>12.78</v>
      </c>
      <c r="BZ1494" s="354">
        <v>35.545626365837812</v>
      </c>
      <c r="CA1494" s="354">
        <v>19.420000000000002</v>
      </c>
      <c r="CB1494" s="354">
        <v>0.47513966125551221</v>
      </c>
      <c r="CC1494" s="354">
        <v>-0.2078139908072249</v>
      </c>
      <c r="CD1494" s="354">
        <v>0.24</v>
      </c>
      <c r="CE1494" s="354">
        <v>2.94</v>
      </c>
      <c r="CF1494" s="354">
        <v>2.12</v>
      </c>
      <c r="CG1494" s="354">
        <v>1.55</v>
      </c>
      <c r="CH1494" s="353" t="s">
        <v>100</v>
      </c>
      <c r="CI1494" s="355">
        <v>1746.72</v>
      </c>
    </row>
    <row r="1495" spans="1:87" ht="13.5" thickBot="1">
      <c r="A1495" s="353" t="s">
        <v>3201</v>
      </c>
      <c r="B1495" s="353" t="s">
        <v>3202</v>
      </c>
      <c r="C1495" s="353" t="s">
        <v>96</v>
      </c>
      <c r="D1495" s="353" t="s">
        <v>208</v>
      </c>
      <c r="E1495" s="353" t="s">
        <v>209</v>
      </c>
      <c r="F1495" s="353" t="s">
        <v>105</v>
      </c>
      <c r="G1495" s="353">
        <v>12</v>
      </c>
      <c r="H1495" s="353">
        <v>202112</v>
      </c>
      <c r="I1495" s="353">
        <v>20221104</v>
      </c>
      <c r="J1495" s="353">
        <v>20230224</v>
      </c>
      <c r="K1495" s="354">
        <v>9682.2099999999991</v>
      </c>
      <c r="L1495" s="354">
        <v>24.33</v>
      </c>
      <c r="M1495" s="354">
        <v>397.95</v>
      </c>
      <c r="N1495" s="354">
        <v>0.95</v>
      </c>
      <c r="O1495" s="354">
        <v>1.75</v>
      </c>
      <c r="P1495" s="354">
        <v>-0.08</v>
      </c>
      <c r="Q1495" s="354">
        <v>0.9</v>
      </c>
      <c r="R1495" s="354">
        <v>-14</v>
      </c>
      <c r="S1495" s="354">
        <v>771</v>
      </c>
      <c r="T1495" s="354">
        <v>144.24</v>
      </c>
      <c r="U1495" s="354">
        <v>4.38</v>
      </c>
      <c r="V1495" s="354">
        <v>0.28999999999999998</v>
      </c>
      <c r="W1495" s="354">
        <v>1.31</v>
      </c>
      <c r="X1495" s="354">
        <v>2.68</v>
      </c>
      <c r="Y1495" s="374">
        <f t="shared" si="50"/>
        <v>3.5172413793103452</v>
      </c>
      <c r="Z1495" s="374">
        <f t="shared" si="51"/>
        <v>1.0458015267175571</v>
      </c>
      <c r="AA1495" s="354">
        <v>34.5</v>
      </c>
      <c r="AB1495" s="354"/>
      <c r="AC1495" s="354">
        <v>5.55</v>
      </c>
      <c r="AD1495" s="354">
        <v>18.57</v>
      </c>
      <c r="AE1495" s="354">
        <v>9.08</v>
      </c>
      <c r="AF1495" s="354"/>
      <c r="AG1495" s="354">
        <v>26.560918765895615</v>
      </c>
      <c r="AH1495" s="354">
        <v>1.0717369472858256</v>
      </c>
      <c r="AI1495" s="354">
        <v>4.5128097077861824</v>
      </c>
      <c r="AJ1495" s="354">
        <v>1.8246100094287607</v>
      </c>
      <c r="AK1495" s="354">
        <v>5.333705952296369</v>
      </c>
      <c r="AL1495" s="354">
        <v>14.72</v>
      </c>
      <c r="AM1495" s="354">
        <v>2.81</v>
      </c>
      <c r="AN1495" s="354">
        <v>0.74</v>
      </c>
      <c r="AO1495" s="354">
        <v>1.7696617532955397</v>
      </c>
      <c r="AP1495" s="354">
        <v>7.144763625304611</v>
      </c>
      <c r="AQ1495" s="354">
        <v>10.415649033748773</v>
      </c>
      <c r="AR1495" s="354">
        <v>25.761034867451453</v>
      </c>
      <c r="AS1495" s="354">
        <v>2.263047851500235</v>
      </c>
      <c r="AT1495" s="354">
        <v>8.65</v>
      </c>
      <c r="AU1495" s="354">
        <v>16.190000000000001</v>
      </c>
      <c r="AV1495" s="354">
        <v>5.54</v>
      </c>
      <c r="AW1495" s="354">
        <v>12077</v>
      </c>
      <c r="AX1495" s="354">
        <v>14596.21</v>
      </c>
      <c r="AY1495" s="374">
        <v>5.5405051122957266E-2</v>
      </c>
      <c r="AZ1495" s="374">
        <v>-3.0031446540880502</v>
      </c>
      <c r="BA1495" s="374">
        <v>-1.9973666886109285</v>
      </c>
      <c r="BB1495" s="374">
        <v>-3.089228461538462</v>
      </c>
      <c r="BC1495" s="374">
        <v>-1.9973666886109285</v>
      </c>
      <c r="BD1495" s="354">
        <v>44.82</v>
      </c>
      <c r="BE1495" s="374">
        <v>3.3916753744339952E-2</v>
      </c>
      <c r="BF1495" s="374">
        <v>1.5778321108394458E-2</v>
      </c>
      <c r="BG1495" s="354">
        <v>11.67</v>
      </c>
      <c r="BH1495" s="354">
        <v>1.7</v>
      </c>
      <c r="BI1495" s="354">
        <v>6.17</v>
      </c>
      <c r="BJ1495" s="354">
        <v>1.1599999999999999</v>
      </c>
      <c r="BK1495" s="374">
        <v>-0.59568204121687929</v>
      </c>
      <c r="BL1495" s="374">
        <v>-0.10120883701542308</v>
      </c>
      <c r="BM1495" s="354">
        <v>3.03</v>
      </c>
      <c r="BN1495" s="354">
        <v>2.37</v>
      </c>
      <c r="BO1495" s="374">
        <v>0.49545739870661154</v>
      </c>
      <c r="BP1495" s="374">
        <v>4.4525839106183032E-2</v>
      </c>
      <c r="BQ1495" s="374">
        <v>7.5804321122923166E-2</v>
      </c>
      <c r="BR1495" s="354">
        <v>-1338</v>
      </c>
      <c r="BS1495" s="354">
        <v>712</v>
      </c>
      <c r="BT1495" s="354">
        <v>798</v>
      </c>
      <c r="BU1495" s="354">
        <v>10477</v>
      </c>
      <c r="BV1495" s="354">
        <v>-1274</v>
      </c>
      <c r="BW1495" s="354">
        <v>-300.31</v>
      </c>
      <c r="BX1495" s="354">
        <v>-1.94</v>
      </c>
      <c r="BY1495" s="354">
        <v>15.82</v>
      </c>
      <c r="BZ1495" s="354">
        <v>1.6574468085106382</v>
      </c>
      <c r="CA1495" s="354">
        <v>68.08</v>
      </c>
      <c r="CB1495" s="354">
        <v>0.77760180306399052</v>
      </c>
      <c r="CC1495" s="354">
        <v>3.4860316391787278</v>
      </c>
      <c r="CD1495" s="354">
        <v>3.32</v>
      </c>
      <c r="CE1495" s="354">
        <v>1.1000000000000001</v>
      </c>
      <c r="CF1495" s="354">
        <v>1.24</v>
      </c>
      <c r="CG1495" s="354">
        <v>0.91</v>
      </c>
      <c r="CH1495" s="355">
        <v>2000</v>
      </c>
      <c r="CI1495" s="355">
        <v>6292</v>
      </c>
    </row>
    <row r="1496" spans="1:87" ht="13.5" thickBot="1">
      <c r="A1496" s="353"/>
      <c r="B1496" s="353" t="s">
        <v>3203</v>
      </c>
      <c r="C1496" s="353" t="s">
        <v>96</v>
      </c>
      <c r="D1496" s="353" t="s">
        <v>123</v>
      </c>
      <c r="E1496" s="353" t="s">
        <v>182</v>
      </c>
      <c r="F1496" s="353" t="s">
        <v>105</v>
      </c>
      <c r="G1496" s="353">
        <v>12</v>
      </c>
      <c r="H1496" s="353">
        <v>202112</v>
      </c>
      <c r="I1496" s="353"/>
      <c r="J1496" s="353"/>
      <c r="K1496" s="354">
        <v>262426.75</v>
      </c>
      <c r="L1496" s="354">
        <v>194.92</v>
      </c>
      <c r="M1496" s="354">
        <v>1346.33</v>
      </c>
      <c r="N1496" s="354">
        <v>1.02</v>
      </c>
      <c r="O1496" s="354"/>
      <c r="P1496" s="354"/>
      <c r="Q1496" s="354"/>
      <c r="R1496" s="354"/>
      <c r="S1496" s="354"/>
      <c r="T1496" s="354"/>
      <c r="U1496" s="354"/>
      <c r="V1496" s="354"/>
      <c r="W1496" s="354"/>
      <c r="X1496" s="354"/>
      <c r="Y1496" s="374" t="e">
        <f t="shared" si="50"/>
        <v>#DIV/0!</v>
      </c>
      <c r="Z1496" s="374" t="e">
        <f t="shared" si="51"/>
        <v>#DIV/0!</v>
      </c>
      <c r="AA1496" s="354"/>
      <c r="AB1496" s="354"/>
      <c r="AC1496" s="354"/>
      <c r="AD1496" s="354"/>
      <c r="AE1496" s="354"/>
      <c r="AF1496" s="354"/>
      <c r="AG1496" s="354">
        <v>0</v>
      </c>
      <c r="AH1496" s="354">
        <v>0</v>
      </c>
      <c r="AI1496" s="354">
        <v>0</v>
      </c>
      <c r="AJ1496" s="354">
        <v>0</v>
      </c>
      <c r="AK1496" s="354">
        <v>0</v>
      </c>
      <c r="AL1496" s="354"/>
      <c r="AM1496" s="354"/>
      <c r="AN1496" s="354"/>
      <c r="AO1496" s="354">
        <v>0</v>
      </c>
      <c r="AP1496" s="354">
        <v>0</v>
      </c>
      <c r="AQ1496" s="354">
        <v>0</v>
      </c>
      <c r="AR1496" s="354">
        <v>0</v>
      </c>
      <c r="AS1496" s="354">
        <v>0</v>
      </c>
      <c r="AT1496" s="354"/>
      <c r="AU1496" s="354"/>
      <c r="AV1496" s="354"/>
      <c r="AW1496" s="354"/>
      <c r="AX1496" s="354"/>
      <c r="AY1496" s="374" t="s">
        <v>160</v>
      </c>
      <c r="AZ1496" s="374" t="s">
        <v>160</v>
      </c>
      <c r="BA1496" s="374" t="s">
        <v>160</v>
      </c>
      <c r="BB1496" s="374" t="s">
        <v>160</v>
      </c>
      <c r="BC1496" s="374" t="s">
        <v>160</v>
      </c>
      <c r="BD1496" s="354"/>
      <c r="BE1496" s="374">
        <v>0</v>
      </c>
      <c r="BF1496" s="374">
        <v>0</v>
      </c>
      <c r="BG1496" s="354"/>
      <c r="BH1496" s="354"/>
      <c r="BI1496" s="354"/>
      <c r="BJ1496" s="354"/>
      <c r="BK1496" s="374">
        <v>0</v>
      </c>
      <c r="BL1496" s="374">
        <v>0</v>
      </c>
      <c r="BM1496" s="354">
        <v>1.6</v>
      </c>
      <c r="BN1496" s="354">
        <v>1.63</v>
      </c>
      <c r="BO1496" s="374">
        <v>0</v>
      </c>
      <c r="BP1496" s="374">
        <v>0</v>
      </c>
      <c r="BQ1496" s="374">
        <v>0</v>
      </c>
      <c r="BR1496" s="354"/>
      <c r="BS1496" s="354"/>
      <c r="BT1496" s="354"/>
      <c r="BU1496" s="354"/>
      <c r="BV1496" s="354"/>
      <c r="BW1496" s="354"/>
      <c r="BX1496" s="354"/>
      <c r="BY1496" s="354"/>
      <c r="BZ1496" s="354">
        <v>0</v>
      </c>
      <c r="CA1496" s="354"/>
      <c r="CB1496" s="354">
        <v>0</v>
      </c>
      <c r="CC1496" s="354">
        <v>0</v>
      </c>
      <c r="CD1496" s="354"/>
      <c r="CE1496" s="354"/>
      <c r="CF1496" s="354"/>
      <c r="CG1496" s="354"/>
      <c r="CH1496" s="353"/>
      <c r="CI1496" s="353"/>
    </row>
    <row r="1497" spans="1:87" ht="13.5" thickBot="1">
      <c r="A1497" s="353" t="s">
        <v>3204</v>
      </c>
      <c r="B1497" s="353" t="s">
        <v>3205</v>
      </c>
      <c r="C1497" s="353" t="s">
        <v>96</v>
      </c>
      <c r="D1497" s="353" t="s">
        <v>123</v>
      </c>
      <c r="E1497" s="353" t="s">
        <v>344</v>
      </c>
      <c r="F1497" s="353" t="s">
        <v>99</v>
      </c>
      <c r="G1497" s="353">
        <v>12</v>
      </c>
      <c r="H1497" s="353">
        <v>202112</v>
      </c>
      <c r="I1497" s="353">
        <v>20221103</v>
      </c>
      <c r="J1497" s="353">
        <v>20230216</v>
      </c>
      <c r="K1497" s="354">
        <v>18498.95</v>
      </c>
      <c r="L1497" s="354">
        <v>46.28</v>
      </c>
      <c r="M1497" s="354">
        <v>399.72</v>
      </c>
      <c r="N1497" s="354">
        <v>1.17</v>
      </c>
      <c r="O1497" s="354">
        <v>0.76</v>
      </c>
      <c r="P1497" s="354">
        <v>0.72</v>
      </c>
      <c r="Q1497" s="354">
        <v>0.72</v>
      </c>
      <c r="R1497" s="354">
        <v>0</v>
      </c>
      <c r="S1497" s="354">
        <v>0</v>
      </c>
      <c r="T1497" s="354">
        <v>1.36</v>
      </c>
      <c r="U1497" s="354">
        <v>3</v>
      </c>
      <c r="V1497" s="354">
        <v>2.87</v>
      </c>
      <c r="W1497" s="354">
        <v>2.98</v>
      </c>
      <c r="X1497" s="354">
        <v>3.08</v>
      </c>
      <c r="Y1497" s="374">
        <f t="shared" si="50"/>
        <v>3.8327526132404088E-2</v>
      </c>
      <c r="Z1497" s="374">
        <f t="shared" si="51"/>
        <v>3.3557046979865834E-2</v>
      </c>
      <c r="AA1497" s="354">
        <v>-8.4600000000000009</v>
      </c>
      <c r="AB1497" s="354">
        <v>4.07</v>
      </c>
      <c r="AC1497" s="354">
        <v>15.43</v>
      </c>
      <c r="AD1497" s="354">
        <v>15.53</v>
      </c>
      <c r="AE1497" s="354">
        <v>15.03</v>
      </c>
      <c r="AF1497" s="354">
        <v>3.82</v>
      </c>
      <c r="AG1497" s="354">
        <v>10.25960975463285</v>
      </c>
      <c r="AH1497" s="354">
        <v>-0.1083008462489303</v>
      </c>
      <c r="AI1497" s="354">
        <v>2.7992548405338726</v>
      </c>
      <c r="AJ1497" s="354">
        <v>1.8214945226525472</v>
      </c>
      <c r="AK1497" s="354">
        <v>15.950673498338711</v>
      </c>
      <c r="AL1497" s="354">
        <v>15.72</v>
      </c>
      <c r="AM1497" s="354">
        <v>1.77</v>
      </c>
      <c r="AN1497" s="354">
        <v>4.51</v>
      </c>
      <c r="AO1497" s="354">
        <v>7.3415501198474606</v>
      </c>
      <c r="AP1497" s="354">
        <v>18.880496494158393</v>
      </c>
      <c r="AQ1497" s="354">
        <v>26.907674904421249</v>
      </c>
      <c r="AR1497" s="354">
        <v>41.351449750189914</v>
      </c>
      <c r="AS1497" s="354">
        <v>0.36318641998168377</v>
      </c>
      <c r="AT1497" s="354">
        <v>26.1</v>
      </c>
      <c r="AU1497" s="354">
        <v>1.64</v>
      </c>
      <c r="AV1497" s="354">
        <v>0.86</v>
      </c>
      <c r="AW1497" s="354">
        <v>3828.01</v>
      </c>
      <c r="AX1497" s="354">
        <v>4117.63</v>
      </c>
      <c r="AY1497" s="374">
        <v>8.6026163019710666E-3</v>
      </c>
      <c r="AZ1497" s="374">
        <v>-0.88840234180198518</v>
      </c>
      <c r="BA1497" s="374">
        <v>-0.28744927634248613</v>
      </c>
      <c r="BB1497" s="374">
        <v>-0.88983050847457612</v>
      </c>
      <c r="BC1497" s="374">
        <v>-0.28744927634248613</v>
      </c>
      <c r="BD1497" s="354">
        <v>-0.4</v>
      </c>
      <c r="BE1497" s="374">
        <v>2.1736586882125455E-2</v>
      </c>
      <c r="BF1497" s="374">
        <v>-1.8857334085674827E-3</v>
      </c>
      <c r="BG1497" s="354">
        <v>-0.19</v>
      </c>
      <c r="BH1497" s="354">
        <v>1.55</v>
      </c>
      <c r="BI1497" s="354">
        <v>-0.18</v>
      </c>
      <c r="BJ1497" s="354">
        <v>1.44</v>
      </c>
      <c r="BK1497" s="374">
        <v>-0.34929307032826173</v>
      </c>
      <c r="BL1497" s="374">
        <v>-9.5301901462656075E-2</v>
      </c>
      <c r="BM1497" s="354">
        <v>3.89</v>
      </c>
      <c r="BN1497" s="354">
        <v>4.7699999999999996</v>
      </c>
      <c r="BO1497" s="374">
        <v>-16.620368744512731</v>
      </c>
      <c r="BP1497" s="374">
        <v>-2.4255508678371848E-3</v>
      </c>
      <c r="BQ1497" s="374">
        <v>4.0794950115398597E-2</v>
      </c>
      <c r="BR1497" s="354">
        <v>277.7</v>
      </c>
      <c r="BS1497" s="354">
        <v>1404.02</v>
      </c>
      <c r="BT1497" s="354">
        <v>1175.32</v>
      </c>
      <c r="BU1497" s="354">
        <v>12027.54</v>
      </c>
      <c r="BV1497" s="354">
        <v>49.01</v>
      </c>
      <c r="BW1497" s="354">
        <v>-88.84</v>
      </c>
      <c r="BX1497" s="354">
        <v>-1.06</v>
      </c>
      <c r="BY1497" s="354">
        <v>-1.06</v>
      </c>
      <c r="BZ1497" s="354">
        <v>1.086598931398794</v>
      </c>
      <c r="CA1497" s="354">
        <v>53.93</v>
      </c>
      <c r="CB1497" s="354">
        <v>0.56006065082602929</v>
      </c>
      <c r="CC1497" s="354">
        <v>7.6882758309242893</v>
      </c>
      <c r="CD1497" s="354">
        <v>1.17</v>
      </c>
      <c r="CE1497" s="354">
        <v>0.63</v>
      </c>
      <c r="CF1497" s="354">
        <v>0.61</v>
      </c>
      <c r="CG1497" s="354">
        <v>0.16</v>
      </c>
      <c r="CH1497" s="353" t="s">
        <v>100</v>
      </c>
      <c r="CI1497" s="355">
        <v>10945.76</v>
      </c>
    </row>
    <row r="1498" spans="1:87" ht="13.5" thickBot="1">
      <c r="A1498" s="353" t="s">
        <v>3206</v>
      </c>
      <c r="B1498" s="353" t="s">
        <v>3207</v>
      </c>
      <c r="C1498" s="353" t="s">
        <v>108</v>
      </c>
      <c r="D1498" s="353" t="s">
        <v>129</v>
      </c>
      <c r="E1498" s="353" t="s">
        <v>245</v>
      </c>
      <c r="F1498" s="353" t="s">
        <v>99</v>
      </c>
      <c r="G1498" s="353">
        <v>12</v>
      </c>
      <c r="H1498" s="353">
        <v>202112</v>
      </c>
      <c r="I1498" s="353">
        <v>20221107</v>
      </c>
      <c r="J1498" s="353">
        <v>20230227</v>
      </c>
      <c r="K1498" s="354">
        <v>13509.31</v>
      </c>
      <c r="L1498" s="354">
        <v>11.14</v>
      </c>
      <c r="M1498" s="354">
        <v>1212.69</v>
      </c>
      <c r="N1498" s="354">
        <v>1.2</v>
      </c>
      <c r="O1498" s="354">
        <v>0.82</v>
      </c>
      <c r="P1498" s="354">
        <v>0.73</v>
      </c>
      <c r="Q1498" s="354">
        <v>0.78</v>
      </c>
      <c r="R1498" s="354">
        <v>5</v>
      </c>
      <c r="S1498" s="354">
        <v>9</v>
      </c>
      <c r="T1498" s="354">
        <v>6.47</v>
      </c>
      <c r="U1498" s="354">
        <v>3.47</v>
      </c>
      <c r="V1498" s="354">
        <v>3.7</v>
      </c>
      <c r="W1498" s="354">
        <v>3.38</v>
      </c>
      <c r="X1498" s="354">
        <v>3.19</v>
      </c>
      <c r="Y1498" s="374">
        <f t="shared" si="50"/>
        <v>-8.6486486486486602E-2</v>
      </c>
      <c r="Z1498" s="374">
        <f t="shared" si="51"/>
        <v>-5.6213017751479244E-2</v>
      </c>
      <c r="AA1498" s="354">
        <v>-5.33</v>
      </c>
      <c r="AB1498" s="354">
        <v>6.75</v>
      </c>
      <c r="AC1498" s="354">
        <v>3.21</v>
      </c>
      <c r="AD1498" s="354">
        <v>3.29</v>
      </c>
      <c r="AE1498" s="354">
        <v>3.49</v>
      </c>
      <c r="AF1498" s="354">
        <v>0.49</v>
      </c>
      <c r="AG1498" s="354">
        <v>13.796536082474226</v>
      </c>
      <c r="AH1498" s="354">
        <v>0.66276288659793814</v>
      </c>
      <c r="AI1498" s="354">
        <v>2.7482061855670104</v>
      </c>
      <c r="AJ1498" s="354">
        <v>2.3802886597938144</v>
      </c>
      <c r="AK1498" s="354">
        <v>3.9880559390192669</v>
      </c>
      <c r="AL1498" s="354">
        <v>1.5</v>
      </c>
      <c r="AM1498" s="354">
        <v>0.7</v>
      </c>
      <c r="AN1498" s="354">
        <v>0.81</v>
      </c>
      <c r="AO1498" s="354">
        <v>1.9675452676004137</v>
      </c>
      <c r="AP1498" s="354">
        <v>7.0923971599112203</v>
      </c>
      <c r="AQ1498" s="354">
        <v>9.8774645879599063</v>
      </c>
      <c r="AR1498" s="354">
        <v>11.404208967118256</v>
      </c>
      <c r="AS1498" s="354">
        <v>0.80643298969072164</v>
      </c>
      <c r="AT1498" s="354">
        <v>15.82</v>
      </c>
      <c r="AU1498" s="354">
        <v>10.62</v>
      </c>
      <c r="AV1498" s="354">
        <v>49.73</v>
      </c>
      <c r="AW1498" s="354">
        <v>17886.3</v>
      </c>
      <c r="AX1498" s="354">
        <v>16471.37</v>
      </c>
      <c r="AY1498" s="374">
        <v>0.4972626820693119</v>
      </c>
      <c r="AZ1498" s="374">
        <v>-0.89446185997910133</v>
      </c>
      <c r="BA1498" s="374">
        <v>0.83870967741935487</v>
      </c>
      <c r="BB1498" s="374">
        <v>-0.90174774774774757</v>
      </c>
      <c r="BC1498" s="374">
        <v>0.83870967741935487</v>
      </c>
      <c r="BD1498" s="354">
        <v>21.15</v>
      </c>
      <c r="BE1498" s="374">
        <v>4.1256537545205169E-2</v>
      </c>
      <c r="BF1498" s="374">
        <v>3.1330289715508802E-2</v>
      </c>
      <c r="BG1498" s="354">
        <v>10.32</v>
      </c>
      <c r="BH1498" s="354">
        <v>9.43</v>
      </c>
      <c r="BI1498" s="354">
        <v>8.1199999999999992</v>
      </c>
      <c r="BJ1498" s="354">
        <v>7.32</v>
      </c>
      <c r="BK1498" s="374">
        <v>-0.13387551767600983</v>
      </c>
      <c r="BL1498" s="374">
        <v>-2.6667384013916537E-2</v>
      </c>
      <c r="BM1498" s="354">
        <v>4.3099999999999996</v>
      </c>
      <c r="BN1498" s="354">
        <v>1.1000000000000001</v>
      </c>
      <c r="BO1498" s="374">
        <v>0.72424091587854655</v>
      </c>
      <c r="BP1498" s="374">
        <v>6.0471066295432307E-2</v>
      </c>
      <c r="BQ1498" s="374">
        <v>0.21717962224396117</v>
      </c>
      <c r="BR1498" s="354">
        <v>-28.2</v>
      </c>
      <c r="BS1498" s="354">
        <v>4478.3</v>
      </c>
      <c r="BT1498" s="354">
        <v>8974.2999999999993</v>
      </c>
      <c r="BU1498" s="354">
        <v>21650.7</v>
      </c>
      <c r="BV1498" s="354">
        <v>-1269.0999999999999</v>
      </c>
      <c r="BW1498" s="354">
        <v>-89.45</v>
      </c>
      <c r="BX1498" s="354">
        <v>4.8</v>
      </c>
      <c r="BY1498" s="354">
        <v>25.26</v>
      </c>
      <c r="BZ1498" s="354">
        <v>2.9294018534119628</v>
      </c>
      <c r="CA1498" s="354">
        <v>51.62</v>
      </c>
      <c r="CB1498" s="354">
        <v>0.60581021153822445</v>
      </c>
      <c r="CC1498" s="354">
        <v>4.2249014157346956</v>
      </c>
      <c r="CD1498" s="354">
        <v>1.07</v>
      </c>
      <c r="CE1498" s="354">
        <v>1.61</v>
      </c>
      <c r="CF1498" s="354">
        <v>0.7</v>
      </c>
      <c r="CG1498" s="354">
        <v>0.27</v>
      </c>
      <c r="CH1498" s="353" t="s">
        <v>100</v>
      </c>
      <c r="CI1498" s="355">
        <v>20492.7</v>
      </c>
    </row>
    <row r="1499" spans="1:87" ht="13.5" thickBot="1">
      <c r="A1499" s="353" t="s">
        <v>3208</v>
      </c>
      <c r="B1499" s="353" t="s">
        <v>3209</v>
      </c>
      <c r="C1499" s="353" t="s">
        <v>96</v>
      </c>
      <c r="D1499" s="353" t="s">
        <v>197</v>
      </c>
      <c r="E1499" s="353" t="s">
        <v>423</v>
      </c>
      <c r="F1499" s="353" t="s">
        <v>105</v>
      </c>
      <c r="G1499" s="353">
        <v>9</v>
      </c>
      <c r="H1499" s="353">
        <v>202209</v>
      </c>
      <c r="I1499" s="353">
        <v>20221115</v>
      </c>
      <c r="J1499" s="353">
        <v>20230214</v>
      </c>
      <c r="K1499" s="354">
        <v>5414.98</v>
      </c>
      <c r="L1499" s="354">
        <v>31.01</v>
      </c>
      <c r="M1499" s="354">
        <v>174.62</v>
      </c>
      <c r="N1499" s="354">
        <v>1.37</v>
      </c>
      <c r="O1499" s="354">
        <v>0.56000000000000005</v>
      </c>
      <c r="P1499" s="354">
        <v>0.22</v>
      </c>
      <c r="Q1499" s="354">
        <v>0.23</v>
      </c>
      <c r="R1499" s="354">
        <v>5</v>
      </c>
      <c r="S1499" s="354">
        <v>0</v>
      </c>
      <c r="T1499" s="354">
        <v>3.01</v>
      </c>
      <c r="U1499" s="354">
        <v>2.13</v>
      </c>
      <c r="V1499" s="354">
        <v>2.11</v>
      </c>
      <c r="W1499" s="354">
        <v>1.1299999999999999</v>
      </c>
      <c r="X1499" s="354">
        <v>1.63</v>
      </c>
      <c r="Y1499" s="374">
        <f t="shared" si="50"/>
        <v>-0.46445497630331756</v>
      </c>
      <c r="Z1499" s="374">
        <f t="shared" si="51"/>
        <v>0.44247787610619471</v>
      </c>
      <c r="AA1499" s="354">
        <v>12.39</v>
      </c>
      <c r="AB1499" s="354"/>
      <c r="AC1499" s="354">
        <v>14.56</v>
      </c>
      <c r="AD1499" s="354">
        <v>27.52</v>
      </c>
      <c r="AE1499" s="354">
        <v>18.989999999999998</v>
      </c>
      <c r="AF1499" s="354"/>
      <c r="AG1499" s="354">
        <v>6.9678692220969562</v>
      </c>
      <c r="AH1499" s="354">
        <v>2.3917700112739571</v>
      </c>
      <c r="AI1499" s="354">
        <v>1.6020293122886131</v>
      </c>
      <c r="AJ1499" s="354">
        <v>0.85794813979706874</v>
      </c>
      <c r="AK1499" s="354">
        <v>19.100774102744545</v>
      </c>
      <c r="AL1499" s="354">
        <v>12.11</v>
      </c>
      <c r="AM1499" s="354">
        <v>17.899999999999999</v>
      </c>
      <c r="AN1499" s="354">
        <v>1.78</v>
      </c>
      <c r="AO1499" s="354">
        <v>5.9233395356362752</v>
      </c>
      <c r="AP1499" s="354">
        <v>12.209171252292814</v>
      </c>
      <c r="AQ1499" s="354">
        <v>25.762983814215342</v>
      </c>
      <c r="AR1499" s="354">
        <v>48.106701708278578</v>
      </c>
      <c r="AS1499" s="354">
        <v>0.1319052987598647</v>
      </c>
      <c r="AT1499" s="354">
        <v>1.73</v>
      </c>
      <c r="AU1499" s="354">
        <v>9.48</v>
      </c>
      <c r="AV1499" s="354">
        <v>-58.53</v>
      </c>
      <c r="AW1499" s="354">
        <v>1236.0999999999999</v>
      </c>
      <c r="AX1499" s="354">
        <v>1421.84</v>
      </c>
      <c r="AY1499" s="374">
        <v>0.26689332766680834</v>
      </c>
      <c r="AZ1499" s="374">
        <v>0.32492113564668768</v>
      </c>
      <c r="BA1499" s="374">
        <v>8.8659793814432994E-2</v>
      </c>
      <c r="BB1499" s="374">
        <v>0.35294117647058815</v>
      </c>
      <c r="BC1499" s="374">
        <v>8.8659793814432994E-2</v>
      </c>
      <c r="BD1499" s="354">
        <v>170.52</v>
      </c>
      <c r="BE1499" s="374">
        <v>8.8211740209818215E-2</v>
      </c>
      <c r="BF1499" s="374">
        <v>0.1285017717071989</v>
      </c>
      <c r="BG1499" s="354">
        <v>20.8</v>
      </c>
      <c r="BH1499" s="354">
        <v>23.34</v>
      </c>
      <c r="BI1499" s="354">
        <v>11.63</v>
      </c>
      <c r="BJ1499" s="354">
        <v>12.17</v>
      </c>
      <c r="BK1499" s="374">
        <v>-0.46446164672765661</v>
      </c>
      <c r="BL1499" s="374">
        <v>-0.10678747674136396</v>
      </c>
      <c r="BM1499" s="354">
        <v>1.61</v>
      </c>
      <c r="BN1499" s="354">
        <v>1.83</v>
      </c>
      <c r="BO1499" s="374">
        <v>0.20905020032995519</v>
      </c>
      <c r="BP1499" s="374">
        <v>7.8162418669083564E-2</v>
      </c>
      <c r="BQ1499" s="374">
        <v>2.8037520908400941E-2</v>
      </c>
      <c r="BR1499" s="354">
        <v>213.4</v>
      </c>
      <c r="BS1499" s="354">
        <v>284.8</v>
      </c>
      <c r="BT1499" s="354">
        <v>453.2</v>
      </c>
      <c r="BU1499" s="354">
        <v>1525.1</v>
      </c>
      <c r="BV1499" s="354">
        <v>424.3</v>
      </c>
      <c r="BW1499" s="354">
        <v>0.95</v>
      </c>
      <c r="BX1499" s="354">
        <v>13.99</v>
      </c>
      <c r="BY1499" s="354">
        <v>12.63</v>
      </c>
      <c r="BZ1499" s="354">
        <v>3.1789321789321789</v>
      </c>
      <c r="CA1499" s="354">
        <v>83.26</v>
      </c>
      <c r="CB1499" s="354">
        <v>0.91026691641301805</v>
      </c>
      <c r="CC1499" s="354">
        <v>3.1572452893113225</v>
      </c>
      <c r="CD1499" s="354">
        <v>4.97</v>
      </c>
      <c r="CE1499" s="354">
        <v>1.76</v>
      </c>
      <c r="CF1499" s="354">
        <v>1.73</v>
      </c>
      <c r="CG1499" s="354">
        <v>1.66</v>
      </c>
      <c r="CH1499" s="353" t="s">
        <v>100</v>
      </c>
      <c r="CI1499" s="353">
        <v>306.60000000000002</v>
      </c>
    </row>
    <row r="1500" spans="1:87" ht="13.5" thickBot="1">
      <c r="A1500" s="353"/>
      <c r="B1500" s="353" t="s">
        <v>3210</v>
      </c>
      <c r="C1500" s="353" t="s">
        <v>96</v>
      </c>
      <c r="D1500" s="353" t="s">
        <v>123</v>
      </c>
      <c r="E1500" s="353" t="s">
        <v>182</v>
      </c>
      <c r="F1500" s="353" t="s">
        <v>105</v>
      </c>
      <c r="G1500" s="353">
        <v>12</v>
      </c>
      <c r="H1500" s="353">
        <v>202112</v>
      </c>
      <c r="I1500" s="353"/>
      <c r="J1500" s="353"/>
      <c r="K1500" s="354">
        <v>68085.52</v>
      </c>
      <c r="L1500" s="354">
        <v>39.56</v>
      </c>
      <c r="M1500" s="354">
        <v>1721.07</v>
      </c>
      <c r="N1500" s="354">
        <v>0.7</v>
      </c>
      <c r="O1500" s="354"/>
      <c r="P1500" s="354"/>
      <c r="Q1500" s="354"/>
      <c r="R1500" s="354"/>
      <c r="S1500" s="354"/>
      <c r="T1500" s="354"/>
      <c r="U1500" s="354"/>
      <c r="V1500" s="354"/>
      <c r="W1500" s="354"/>
      <c r="X1500" s="354"/>
      <c r="Y1500" s="374" t="e">
        <f t="shared" si="50"/>
        <v>#DIV/0!</v>
      </c>
      <c r="Z1500" s="374" t="e">
        <f t="shared" si="51"/>
        <v>#DIV/0!</v>
      </c>
      <c r="AA1500" s="354"/>
      <c r="AB1500" s="354"/>
      <c r="AC1500" s="354"/>
      <c r="AD1500" s="354"/>
      <c r="AE1500" s="354"/>
      <c r="AF1500" s="354"/>
      <c r="AG1500" s="354">
        <v>0</v>
      </c>
      <c r="AH1500" s="354">
        <v>0</v>
      </c>
      <c r="AI1500" s="354">
        <v>0</v>
      </c>
      <c r="AJ1500" s="354">
        <v>0</v>
      </c>
      <c r="AK1500" s="354">
        <v>0</v>
      </c>
      <c r="AL1500" s="354"/>
      <c r="AM1500" s="354"/>
      <c r="AN1500" s="354"/>
      <c r="AO1500" s="354">
        <v>0</v>
      </c>
      <c r="AP1500" s="354">
        <v>0</v>
      </c>
      <c r="AQ1500" s="354">
        <v>0</v>
      </c>
      <c r="AR1500" s="354">
        <v>0</v>
      </c>
      <c r="AS1500" s="354">
        <v>0</v>
      </c>
      <c r="AT1500" s="354"/>
      <c r="AU1500" s="354"/>
      <c r="AV1500" s="354"/>
      <c r="AW1500" s="354"/>
      <c r="AX1500" s="354"/>
      <c r="AY1500" s="374" t="s">
        <v>160</v>
      </c>
      <c r="AZ1500" s="374" t="s">
        <v>160</v>
      </c>
      <c r="BA1500" s="374" t="s">
        <v>160</v>
      </c>
      <c r="BB1500" s="374" t="s">
        <v>160</v>
      </c>
      <c r="BC1500" s="374" t="s">
        <v>160</v>
      </c>
      <c r="BD1500" s="354"/>
      <c r="BE1500" s="374">
        <v>0</v>
      </c>
      <c r="BF1500" s="374">
        <v>0</v>
      </c>
      <c r="BG1500" s="354"/>
      <c r="BH1500" s="354"/>
      <c r="BI1500" s="354"/>
      <c r="BJ1500" s="354"/>
      <c r="BK1500" s="374">
        <v>0</v>
      </c>
      <c r="BL1500" s="374">
        <v>0</v>
      </c>
      <c r="BM1500" s="354">
        <v>3.66</v>
      </c>
      <c r="BN1500" s="354">
        <v>2.68</v>
      </c>
      <c r="BO1500" s="374">
        <v>0</v>
      </c>
      <c r="BP1500" s="374">
        <v>0</v>
      </c>
      <c r="BQ1500" s="374">
        <v>0</v>
      </c>
      <c r="BR1500" s="354"/>
      <c r="BS1500" s="354"/>
      <c r="BT1500" s="354"/>
      <c r="BU1500" s="354"/>
      <c r="BV1500" s="354"/>
      <c r="BW1500" s="354"/>
      <c r="BX1500" s="354"/>
      <c r="BY1500" s="354"/>
      <c r="BZ1500" s="354">
        <v>0</v>
      </c>
      <c r="CA1500" s="354"/>
      <c r="CB1500" s="354">
        <v>0</v>
      </c>
      <c r="CC1500" s="354">
        <v>0</v>
      </c>
      <c r="CD1500" s="354"/>
      <c r="CE1500" s="354"/>
      <c r="CF1500" s="354"/>
      <c r="CG1500" s="354"/>
      <c r="CH1500" s="353"/>
      <c r="CI1500" s="353"/>
    </row>
    <row r="1501" spans="1:87" ht="13.5" thickBot="1">
      <c r="A1501" s="353" t="s">
        <v>3211</v>
      </c>
      <c r="B1501" s="353" t="s">
        <v>3212</v>
      </c>
      <c r="C1501" s="353" t="s">
        <v>96</v>
      </c>
      <c r="D1501" s="353" t="s">
        <v>97</v>
      </c>
      <c r="E1501" s="353" t="s">
        <v>2923</v>
      </c>
      <c r="F1501" s="353" t="s">
        <v>99</v>
      </c>
      <c r="G1501" s="353">
        <v>12</v>
      </c>
      <c r="H1501" s="353">
        <v>202112</v>
      </c>
      <c r="I1501" s="353">
        <v>20221021</v>
      </c>
      <c r="J1501" s="353">
        <v>20230124</v>
      </c>
      <c r="K1501" s="354">
        <v>158627.10999999999</v>
      </c>
      <c r="L1501" s="354">
        <v>37.770000000000003</v>
      </c>
      <c r="M1501" s="354">
        <v>4199.82</v>
      </c>
      <c r="N1501" s="354">
        <v>0.38</v>
      </c>
      <c r="O1501" s="354">
        <v>1.28</v>
      </c>
      <c r="P1501" s="354">
        <v>1.22</v>
      </c>
      <c r="Q1501" s="354">
        <v>1.3</v>
      </c>
      <c r="R1501" s="354">
        <v>3</v>
      </c>
      <c r="S1501" s="354">
        <v>-2</v>
      </c>
      <c r="T1501" s="354">
        <v>0.81</v>
      </c>
      <c r="U1501" s="354">
        <v>5.29</v>
      </c>
      <c r="V1501" s="354">
        <v>5.35</v>
      </c>
      <c r="W1501" s="354">
        <v>5.18</v>
      </c>
      <c r="X1501" s="354">
        <v>5.09</v>
      </c>
      <c r="Y1501" s="374">
        <f t="shared" si="50"/>
        <v>-3.1775700934579376E-2</v>
      </c>
      <c r="Z1501" s="374">
        <f t="shared" si="51"/>
        <v>-1.737451737451734E-2</v>
      </c>
      <c r="AA1501" s="354">
        <v>6.34</v>
      </c>
      <c r="AB1501" s="354">
        <v>4.1500000000000004</v>
      </c>
      <c r="AC1501" s="354">
        <v>7.14</v>
      </c>
      <c r="AD1501" s="354">
        <v>7.28</v>
      </c>
      <c r="AE1501" s="354">
        <v>7.43</v>
      </c>
      <c r="AF1501" s="354">
        <v>1.76</v>
      </c>
      <c r="AG1501" s="354">
        <v>32.282484531175633</v>
      </c>
      <c r="AH1501" s="354">
        <v>4.5911470728224657</v>
      </c>
      <c r="AI1501" s="354">
        <v>8.7044264635887671</v>
      </c>
      <c r="AJ1501" s="354">
        <v>2.5894811994288434</v>
      </c>
      <c r="AK1501" s="354">
        <v>4.2579715223097114</v>
      </c>
      <c r="AL1501" s="354">
        <v>4.1100000000000003</v>
      </c>
      <c r="AM1501" s="354">
        <v>1.79</v>
      </c>
      <c r="AN1501" s="354">
        <v>1.17</v>
      </c>
      <c r="AO1501" s="354">
        <v>2.4170570803016567</v>
      </c>
      <c r="AP1501" s="354">
        <v>7.2398032591414943</v>
      </c>
      <c r="AQ1501" s="354">
        <v>8.9642445866141731</v>
      </c>
      <c r="AR1501" s="354">
        <v>30.132911497105045</v>
      </c>
      <c r="AS1501" s="354">
        <v>0.49547834364588289</v>
      </c>
      <c r="AT1501" s="354">
        <v>21.14</v>
      </c>
      <c r="AU1501" s="354">
        <v>0.95</v>
      </c>
      <c r="AV1501" s="354">
        <v>4.1500000000000004</v>
      </c>
      <c r="AW1501" s="354">
        <v>133613</v>
      </c>
      <c r="AX1501" s="354">
        <v>136772.26999999999</v>
      </c>
      <c r="AY1501" s="374">
        <v>4.1475696068344087E-2</v>
      </c>
      <c r="AZ1501" s="374">
        <v>0.23953710465704173</v>
      </c>
      <c r="BA1501" s="374">
        <v>0.12674491284116954</v>
      </c>
      <c r="BB1501" s="374">
        <v>0.23720930232558152</v>
      </c>
      <c r="BC1501" s="374">
        <v>0.12674491284116954</v>
      </c>
      <c r="BD1501" s="354">
        <v>25.8</v>
      </c>
      <c r="BE1501" s="374">
        <v>9.5822630292375505E-2</v>
      </c>
      <c r="BF1501" s="374">
        <v>8.989664588400853E-2</v>
      </c>
      <c r="BG1501" s="354">
        <v>9.91</v>
      </c>
      <c r="BH1501" s="354">
        <v>11.11</v>
      </c>
      <c r="BI1501" s="354">
        <v>6.02</v>
      </c>
      <c r="BJ1501" s="354">
        <v>6.68</v>
      </c>
      <c r="BK1501" s="374">
        <v>-0.70250984251968507</v>
      </c>
      <c r="BL1501" s="374">
        <v>-0.18941990844151535</v>
      </c>
      <c r="BM1501" s="354">
        <v>6.91</v>
      </c>
      <c r="BN1501" s="354">
        <v>4.57</v>
      </c>
      <c r="BO1501" s="374">
        <v>0.56031748911465895</v>
      </c>
      <c r="BP1501" s="374">
        <v>0.1236839189876742</v>
      </c>
      <c r="BQ1501" s="374">
        <v>6.9759730588061508E-2</v>
      </c>
      <c r="BR1501" s="354">
        <v>32905</v>
      </c>
      <c r="BS1501" s="354">
        <v>49111</v>
      </c>
      <c r="BT1501" s="354">
        <v>38594</v>
      </c>
      <c r="BU1501" s="354">
        <v>143425</v>
      </c>
      <c r="BV1501" s="354">
        <v>22065</v>
      </c>
      <c r="BW1501" s="354">
        <v>23.95</v>
      </c>
      <c r="BX1501" s="354">
        <v>14.22</v>
      </c>
      <c r="BY1501" s="354">
        <v>16.38</v>
      </c>
      <c r="BZ1501" s="354">
        <v>9.5010779180782237</v>
      </c>
      <c r="CA1501" s="354">
        <v>59.95</v>
      </c>
      <c r="CB1501" s="354">
        <v>0.76330214081953662</v>
      </c>
      <c r="CC1501" s="354">
        <v>3.7970544073485248</v>
      </c>
      <c r="CD1501" s="354">
        <v>1.5</v>
      </c>
      <c r="CE1501" s="354">
        <v>0.75</v>
      </c>
      <c r="CF1501" s="354">
        <v>0.71</v>
      </c>
      <c r="CG1501" s="354">
        <v>0.21</v>
      </c>
      <c r="CH1501" s="353" t="s">
        <v>100</v>
      </c>
      <c r="CI1501" s="355">
        <v>83200</v>
      </c>
    </row>
    <row r="1502" spans="1:87" ht="13.5" thickBot="1">
      <c r="A1502" s="353" t="s">
        <v>3213</v>
      </c>
      <c r="B1502" s="353" t="s">
        <v>3214</v>
      </c>
      <c r="C1502" s="353" t="s">
        <v>96</v>
      </c>
      <c r="D1502" s="353" t="s">
        <v>147</v>
      </c>
      <c r="E1502" s="353" t="s">
        <v>201</v>
      </c>
      <c r="F1502" s="353" t="s">
        <v>105</v>
      </c>
      <c r="G1502" s="353">
        <v>12</v>
      </c>
      <c r="H1502" s="353">
        <v>202112</v>
      </c>
      <c r="I1502" s="353">
        <v>20221103</v>
      </c>
      <c r="J1502" s="353">
        <v>20230223</v>
      </c>
      <c r="K1502" s="354">
        <v>4080.28</v>
      </c>
      <c r="L1502" s="354">
        <v>38.090000000000003</v>
      </c>
      <c r="M1502" s="354">
        <v>107.12</v>
      </c>
      <c r="N1502" s="354">
        <v>2.88</v>
      </c>
      <c r="O1502" s="354">
        <v>-2.11</v>
      </c>
      <c r="P1502" s="354">
        <v>-1.64</v>
      </c>
      <c r="Q1502" s="354">
        <v>-1.56</v>
      </c>
      <c r="R1502" s="354">
        <v>0</v>
      </c>
      <c r="S1502" s="354">
        <v>-3</v>
      </c>
      <c r="T1502" s="354">
        <v>-15.61</v>
      </c>
      <c r="U1502" s="354">
        <v>-11.48</v>
      </c>
      <c r="V1502" s="354">
        <v>2.46</v>
      </c>
      <c r="W1502" s="354">
        <v>-7.65</v>
      </c>
      <c r="X1502" s="354">
        <v>-4.9400000000000004</v>
      </c>
      <c r="Y1502" s="374">
        <f t="shared" si="50"/>
        <v>-4.1097560975609753</v>
      </c>
      <c r="Z1502" s="374">
        <f t="shared" si="51"/>
        <v>-0.35424836601307186</v>
      </c>
      <c r="AA1502" s="354"/>
      <c r="AB1502" s="354">
        <v>28.3</v>
      </c>
      <c r="AC1502" s="354"/>
      <c r="AD1502" s="354"/>
      <c r="AE1502" s="354"/>
      <c r="AF1502" s="354"/>
      <c r="AG1502" s="354">
        <v>116.68653773584906</v>
      </c>
      <c r="AH1502" s="354">
        <v>-11.147556603773586</v>
      </c>
      <c r="AI1502" s="354">
        <v>-6.4451603773584907</v>
      </c>
      <c r="AJ1502" s="354">
        <v>-10.35811320754717</v>
      </c>
      <c r="AK1502" s="354">
        <v>-5.7252260362097047</v>
      </c>
      <c r="AL1502" s="354">
        <v>17.29</v>
      </c>
      <c r="AM1502" s="354"/>
      <c r="AN1502" s="354">
        <v>0.33</v>
      </c>
      <c r="AO1502" s="354">
        <v>0.58400295647757461</v>
      </c>
      <c r="AP1502" s="354">
        <v>-8.9815579274054773</v>
      </c>
      <c r="AQ1502" s="354">
        <v>-10.573093457574574</v>
      </c>
      <c r="AR1502" s="354">
        <v>-6.5789281941054316</v>
      </c>
      <c r="AS1502" s="354">
        <v>12.150943396226417</v>
      </c>
      <c r="AT1502" s="354">
        <v>-22.2</v>
      </c>
      <c r="AU1502" s="354">
        <v>26.89</v>
      </c>
      <c r="AV1502" s="354">
        <v>-3.09</v>
      </c>
      <c r="AW1502" s="354">
        <v>13708</v>
      </c>
      <c r="AX1502" s="354">
        <v>12122.15</v>
      </c>
      <c r="AY1502" s="374">
        <v>-3.0904996735278141E-2</v>
      </c>
      <c r="AZ1502" s="374">
        <v>-1.7081234188847327</v>
      </c>
      <c r="BA1502" s="374">
        <v>-1.2608582235554977</v>
      </c>
      <c r="BB1502" s="374">
        <v>-1.7083316062176168</v>
      </c>
      <c r="BC1502" s="374">
        <v>-1.2608582235554977</v>
      </c>
      <c r="BD1502" s="354"/>
      <c r="BE1502" s="374">
        <v>-0.73862352245862883</v>
      </c>
      <c r="BF1502" s="374">
        <v>-0.32347139337530795</v>
      </c>
      <c r="BG1502" s="354">
        <v>-113.84</v>
      </c>
      <c r="BH1502" s="354">
        <v>-73.05</v>
      </c>
      <c r="BI1502" s="354">
        <v>-29.17</v>
      </c>
      <c r="BJ1502" s="354">
        <v>-19.52</v>
      </c>
      <c r="BK1502" s="374">
        <v>0.60711488948121084</v>
      </c>
      <c r="BL1502" s="374">
        <v>-3.3533884080498524E-2</v>
      </c>
      <c r="BM1502" s="354">
        <v>0</v>
      </c>
      <c r="BN1502" s="354">
        <v>0</v>
      </c>
      <c r="BO1502" s="374">
        <v>0</v>
      </c>
      <c r="BP1502" s="374">
        <v>-0.30210180498031397</v>
      </c>
      <c r="BQ1502" s="374">
        <v>-0.2807076750012783</v>
      </c>
      <c r="BR1502" s="354">
        <v>-98</v>
      </c>
      <c r="BS1502" s="354">
        <v>231</v>
      </c>
      <c r="BT1502" s="354">
        <v>231</v>
      </c>
      <c r="BU1502" s="354">
        <v>3052</v>
      </c>
      <c r="BV1502" s="354">
        <v>-131</v>
      </c>
      <c r="BW1502" s="354">
        <v>-170.81</v>
      </c>
      <c r="BX1502" s="354">
        <v>-9.56</v>
      </c>
      <c r="BY1502" s="354">
        <v>-9.77</v>
      </c>
      <c r="BZ1502" s="354">
        <v>-45.644667640613584</v>
      </c>
      <c r="CA1502" s="354"/>
      <c r="CB1502" s="354">
        <v>1.6509718039967149</v>
      </c>
      <c r="CC1502" s="354">
        <v>-4.1181327152818534</v>
      </c>
      <c r="CD1502" s="354">
        <v>-1.32</v>
      </c>
      <c r="CE1502" s="354">
        <v>1.02</v>
      </c>
      <c r="CF1502" s="354">
        <v>1.33</v>
      </c>
      <c r="CG1502" s="354">
        <v>1.23</v>
      </c>
      <c r="CH1502" s="353" t="s">
        <v>100</v>
      </c>
      <c r="CI1502" s="355">
        <v>-1619</v>
      </c>
    </row>
    <row r="1503" spans="1:87" ht="13.5" thickBot="1">
      <c r="A1503" s="353" t="s">
        <v>3215</v>
      </c>
      <c r="B1503" s="353" t="s">
        <v>3216</v>
      </c>
      <c r="C1503" s="353" t="s">
        <v>96</v>
      </c>
      <c r="D1503" s="353" t="s">
        <v>116</v>
      </c>
      <c r="E1503" s="353" t="s">
        <v>858</v>
      </c>
      <c r="F1503" s="353" t="s">
        <v>105</v>
      </c>
      <c r="G1503" s="353">
        <v>12</v>
      </c>
      <c r="H1503" s="353">
        <v>202112</v>
      </c>
      <c r="I1503" s="353">
        <v>20221109</v>
      </c>
      <c r="J1503" s="353">
        <v>20230208</v>
      </c>
      <c r="K1503" s="354">
        <v>4499.66</v>
      </c>
      <c r="L1503" s="354">
        <v>32.76</v>
      </c>
      <c r="M1503" s="354">
        <v>137</v>
      </c>
      <c r="N1503" s="354">
        <v>2.7</v>
      </c>
      <c r="O1503" s="354">
        <v>0.63</v>
      </c>
      <c r="P1503" s="354">
        <v>0.66</v>
      </c>
      <c r="Q1503" s="354">
        <v>0.63</v>
      </c>
      <c r="R1503" s="354">
        <v>65.08</v>
      </c>
      <c r="S1503" s="354">
        <v>291.8</v>
      </c>
      <c r="T1503" s="354"/>
      <c r="U1503" s="354">
        <v>0.26</v>
      </c>
      <c r="V1503" s="354">
        <v>2.77</v>
      </c>
      <c r="W1503" s="354">
        <v>2.04</v>
      </c>
      <c r="X1503" s="354">
        <v>2.61</v>
      </c>
      <c r="Y1503" s="374">
        <f t="shared" si="50"/>
        <v>-0.26353790613718409</v>
      </c>
      <c r="Z1503" s="374">
        <f t="shared" si="51"/>
        <v>0.27941176470588225</v>
      </c>
      <c r="AA1503" s="354"/>
      <c r="AB1503" s="354">
        <v>51.49</v>
      </c>
      <c r="AC1503" s="354">
        <v>123.62</v>
      </c>
      <c r="AD1503" s="354">
        <v>16.079999999999998</v>
      </c>
      <c r="AE1503" s="354">
        <v>12.54</v>
      </c>
      <c r="AF1503" s="354">
        <v>0.31</v>
      </c>
      <c r="AG1503" s="354">
        <v>22.716185192270903</v>
      </c>
      <c r="AH1503" s="354">
        <v>1.0412282379950255</v>
      </c>
      <c r="AI1503" s="354">
        <v>14.696121101970538</v>
      </c>
      <c r="AJ1503" s="354">
        <v>10.012698488616795</v>
      </c>
      <c r="AK1503" s="354">
        <v>2.2087460884932133</v>
      </c>
      <c r="AL1503" s="354">
        <v>27.95</v>
      </c>
      <c r="AM1503" s="354"/>
      <c r="AN1503" s="354">
        <v>32.21</v>
      </c>
      <c r="AO1503" s="354">
        <v>5.0822521949678912</v>
      </c>
      <c r="AP1503" s="354">
        <v>9.9974142244164277</v>
      </c>
      <c r="AQ1503" s="354">
        <v>7.8557723669843602</v>
      </c>
      <c r="AR1503" s="354">
        <v>11.53029647162227</v>
      </c>
      <c r="AS1503" s="354">
        <v>0.28046680696384158</v>
      </c>
      <c r="AT1503" s="354">
        <v>-6.08</v>
      </c>
      <c r="AU1503" s="354"/>
      <c r="AV1503" s="354">
        <v>8.23</v>
      </c>
      <c r="AW1503" s="354">
        <v>160.62</v>
      </c>
      <c r="AX1503" s="354">
        <v>1055.44</v>
      </c>
      <c r="AY1503" s="374">
        <v>0.6140486035262912</v>
      </c>
      <c r="AZ1503" s="374">
        <v>1.0012836970474968</v>
      </c>
      <c r="BA1503" s="374">
        <v>1.0524852771198301</v>
      </c>
      <c r="BB1503" s="374">
        <v>1.0012836907020195</v>
      </c>
      <c r="BC1503" s="374">
        <v>1.0524852771198301</v>
      </c>
      <c r="BD1503" s="354">
        <v>-26.2</v>
      </c>
      <c r="BE1503" s="374">
        <v>1.7042900174497253E-2</v>
      </c>
      <c r="BF1503" s="374">
        <v>8.2387426399588102E-3</v>
      </c>
      <c r="BG1503" s="354">
        <v>5.34</v>
      </c>
      <c r="BH1503" s="354">
        <v>6.1</v>
      </c>
      <c r="BI1503" s="354">
        <v>4.95</v>
      </c>
      <c r="BJ1503" s="354">
        <v>7.67</v>
      </c>
      <c r="BK1503" s="374">
        <v>-0.3186842691930295</v>
      </c>
      <c r="BL1503" s="374">
        <v>-0.20617117591325404</v>
      </c>
      <c r="BM1503" s="354">
        <v>9.16</v>
      </c>
      <c r="BN1503" s="354">
        <v>3.07</v>
      </c>
      <c r="BO1503" s="374">
        <v>2.8812126779972438</v>
      </c>
      <c r="BP1503" s="374">
        <v>3.2077271657271277E-2</v>
      </c>
      <c r="BQ1503" s="374">
        <v>0.30846267679041273</v>
      </c>
      <c r="BR1503" s="354">
        <v>109.82</v>
      </c>
      <c r="BS1503" s="354">
        <v>126.02</v>
      </c>
      <c r="BT1503" s="354">
        <v>115.42</v>
      </c>
      <c r="BU1503" s="354">
        <v>657</v>
      </c>
      <c r="BV1503" s="354">
        <v>99.22</v>
      </c>
      <c r="BW1503" s="354">
        <v>21.47</v>
      </c>
      <c r="BX1503" s="354"/>
      <c r="BY1503" s="354"/>
      <c r="BZ1503" s="354">
        <v>0.88595428760641681</v>
      </c>
      <c r="CA1503" s="354"/>
      <c r="CB1503" s="354">
        <v>0.62922540334246801</v>
      </c>
      <c r="CC1503" s="354">
        <v>7.1865194413611437</v>
      </c>
      <c r="CD1503" s="354">
        <v>-4.16</v>
      </c>
      <c r="CE1503" s="354">
        <v>1.1200000000000001</v>
      </c>
      <c r="CF1503" s="354">
        <v>6.01</v>
      </c>
      <c r="CG1503" s="354">
        <v>5.0599999999999996</v>
      </c>
      <c r="CH1503" s="353" t="s">
        <v>100</v>
      </c>
      <c r="CI1503" s="353">
        <v>-577.25</v>
      </c>
    </row>
    <row r="1504" spans="1:87" ht="13.5" thickBot="1">
      <c r="A1504" s="353" t="s">
        <v>3217</v>
      </c>
      <c r="B1504" s="353" t="s">
        <v>3218</v>
      </c>
      <c r="C1504" s="353" t="s">
        <v>96</v>
      </c>
      <c r="D1504" s="353" t="s">
        <v>123</v>
      </c>
      <c r="E1504" s="353" t="s">
        <v>263</v>
      </c>
      <c r="F1504" s="353" t="s">
        <v>99</v>
      </c>
      <c r="G1504" s="353">
        <v>12</v>
      </c>
      <c r="H1504" s="353">
        <v>202112</v>
      </c>
      <c r="I1504" s="353">
        <v>20221027</v>
      </c>
      <c r="J1504" s="353">
        <v>20230202</v>
      </c>
      <c r="K1504" s="354">
        <v>12221.96</v>
      </c>
      <c r="L1504" s="354">
        <v>114.73</v>
      </c>
      <c r="M1504" s="354">
        <v>107</v>
      </c>
      <c r="N1504" s="354">
        <v>0.74</v>
      </c>
      <c r="O1504" s="354">
        <v>1.7</v>
      </c>
      <c r="P1504" s="354">
        <v>1.75</v>
      </c>
      <c r="Q1504" s="354">
        <v>1.75</v>
      </c>
      <c r="R1504" s="354">
        <v>0</v>
      </c>
      <c r="S1504" s="354">
        <v>1.23</v>
      </c>
      <c r="T1504" s="354">
        <v>0.81</v>
      </c>
      <c r="U1504" s="354">
        <v>6.35</v>
      </c>
      <c r="V1504" s="354">
        <v>5.37</v>
      </c>
      <c r="W1504" s="354">
        <v>6.6</v>
      </c>
      <c r="X1504" s="354">
        <v>7.19</v>
      </c>
      <c r="Y1504" s="374">
        <f t="shared" si="50"/>
        <v>0.22905027932960875</v>
      </c>
      <c r="Z1504" s="374">
        <f t="shared" si="51"/>
        <v>8.9393939393939581E-2</v>
      </c>
      <c r="AA1504" s="354">
        <v>5.01</v>
      </c>
      <c r="AB1504" s="354">
        <v>5.56</v>
      </c>
      <c r="AC1504" s="354">
        <v>18.07</v>
      </c>
      <c r="AD1504" s="354">
        <v>17.39</v>
      </c>
      <c r="AE1504" s="354">
        <v>15.96</v>
      </c>
      <c r="AF1504" s="354">
        <v>3.13</v>
      </c>
      <c r="AG1504" s="354">
        <v>12.466680803201005</v>
      </c>
      <c r="AH1504" s="354">
        <v>7.5673667324322826</v>
      </c>
      <c r="AI1504" s="354">
        <v>6.6193553740342592</v>
      </c>
      <c r="AJ1504" s="354">
        <v>2.087538952298416</v>
      </c>
      <c r="AK1504" s="354">
        <v>16.95029102684634</v>
      </c>
      <c r="AL1504" s="354">
        <v>16.18</v>
      </c>
      <c r="AM1504" s="354">
        <v>2.39</v>
      </c>
      <c r="AN1504" s="354">
        <v>9.0399999999999991</v>
      </c>
      <c r="AO1504" s="354">
        <v>11.681534316759736</v>
      </c>
      <c r="AP1504" s="354">
        <v>10.693091687956858</v>
      </c>
      <c r="AQ1504" s="354">
        <v>22.000625648525368</v>
      </c>
      <c r="AR1504" s="354">
        <v>69.761553171662385</v>
      </c>
      <c r="AS1504" s="354">
        <v>0.57185661866391313</v>
      </c>
      <c r="AT1504" s="354">
        <v>47.95</v>
      </c>
      <c r="AU1504" s="354">
        <v>7.06</v>
      </c>
      <c r="AV1504" s="354">
        <v>9.56</v>
      </c>
      <c r="AW1504" s="354">
        <v>1143.58</v>
      </c>
      <c r="AX1504" s="354">
        <v>1423.45</v>
      </c>
      <c r="AY1504" s="374">
        <v>9.5558980952006878E-2</v>
      </c>
      <c r="AZ1504" s="374">
        <v>1.4526232537869923</v>
      </c>
      <c r="BA1504" s="374">
        <v>7.2613458528951486E-2</v>
      </c>
      <c r="BB1504" s="374">
        <v>1.3951612903225807</v>
      </c>
      <c r="BC1504" s="374">
        <v>7.2613458528951486E-2</v>
      </c>
      <c r="BD1504" s="354">
        <v>17.43</v>
      </c>
      <c r="BE1504" s="374">
        <v>2.7628247657320169E-2</v>
      </c>
      <c r="BF1504" s="374">
        <v>8.7188347297279353E-2</v>
      </c>
      <c r="BG1504" s="354">
        <v>9.92</v>
      </c>
      <c r="BH1504" s="354">
        <v>3.75</v>
      </c>
      <c r="BI1504" s="354">
        <v>9.2899999999999991</v>
      </c>
      <c r="BJ1504" s="354">
        <v>3.49</v>
      </c>
      <c r="BK1504" s="374">
        <v>-0.68463108046937571</v>
      </c>
      <c r="BL1504" s="374">
        <v>-0.3635142740297187</v>
      </c>
      <c r="BM1504" s="354">
        <v>3.28</v>
      </c>
      <c r="BN1504" s="354">
        <v>3.05</v>
      </c>
      <c r="BO1504" s="374">
        <v>0.49687032926333025</v>
      </c>
      <c r="BP1504" s="374">
        <v>6.7445336296187902E-2</v>
      </c>
      <c r="BQ1504" s="374">
        <v>1.860551650889854E-2</v>
      </c>
      <c r="BR1504" s="354">
        <v>411.57</v>
      </c>
      <c r="BS1504" s="354">
        <v>832.26</v>
      </c>
      <c r="BT1504" s="354">
        <v>724.6</v>
      </c>
      <c r="BU1504" s="354">
        <v>3170.37</v>
      </c>
      <c r="BV1504" s="354">
        <v>303.91000000000003</v>
      </c>
      <c r="BW1504" s="354">
        <v>145.26</v>
      </c>
      <c r="BX1504" s="354">
        <v>60.7</v>
      </c>
      <c r="BY1504" s="354">
        <v>60.7</v>
      </c>
      <c r="BZ1504" s="354">
        <v>2.3095362313439787</v>
      </c>
      <c r="CA1504" s="354">
        <v>41.93</v>
      </c>
      <c r="CB1504" s="354">
        <v>0.45737261827307368</v>
      </c>
      <c r="CC1504" s="354">
        <v>2.4546434282016185</v>
      </c>
      <c r="CD1504" s="354">
        <v>0.72</v>
      </c>
      <c r="CE1504" s="354">
        <v>0.24</v>
      </c>
      <c r="CF1504" s="354">
        <v>2.4700000000000002</v>
      </c>
      <c r="CG1504" s="354">
        <v>2.4</v>
      </c>
      <c r="CH1504" s="353" t="s">
        <v>100</v>
      </c>
      <c r="CI1504" s="355">
        <v>4266.25</v>
      </c>
    </row>
    <row r="1505" spans="1:87" ht="13.5" thickBot="1">
      <c r="A1505" s="353" t="s">
        <v>3219</v>
      </c>
      <c r="B1505" s="353" t="s">
        <v>3220</v>
      </c>
      <c r="C1505" s="353" t="s">
        <v>96</v>
      </c>
      <c r="D1505" s="353" t="s">
        <v>97</v>
      </c>
      <c r="E1505" s="353" t="s">
        <v>669</v>
      </c>
      <c r="F1505" s="353" t="s">
        <v>99</v>
      </c>
      <c r="G1505" s="353">
        <v>12</v>
      </c>
      <c r="H1505" s="353">
        <v>202112</v>
      </c>
      <c r="I1505" s="353">
        <v>20221101</v>
      </c>
      <c r="J1505" s="353">
        <v>20230207</v>
      </c>
      <c r="K1505" s="354">
        <v>20342.939999999999</v>
      </c>
      <c r="L1505" s="354">
        <v>342.43</v>
      </c>
      <c r="M1505" s="354">
        <v>59.41</v>
      </c>
      <c r="N1505" s="354">
        <v>0.93</v>
      </c>
      <c r="O1505" s="354">
        <v>2.57</v>
      </c>
      <c r="P1505" s="354">
        <v>3.73</v>
      </c>
      <c r="Q1505" s="354">
        <v>2.73</v>
      </c>
      <c r="R1505" s="354">
        <v>3</v>
      </c>
      <c r="S1505" s="354">
        <v>5</v>
      </c>
      <c r="T1505" s="354">
        <v>8.43</v>
      </c>
      <c r="U1505" s="354">
        <v>11.86</v>
      </c>
      <c r="V1505" s="354">
        <v>11</v>
      </c>
      <c r="W1505" s="354">
        <v>11.92</v>
      </c>
      <c r="X1505" s="354">
        <v>12.75</v>
      </c>
      <c r="Y1505" s="374">
        <f t="shared" si="50"/>
        <v>8.3636363636363731E-2</v>
      </c>
      <c r="Z1505" s="374">
        <f t="shared" si="51"/>
        <v>6.9630872483221529E-2</v>
      </c>
      <c r="AA1505" s="354">
        <v>10.61</v>
      </c>
      <c r="AB1505" s="354">
        <v>7.23</v>
      </c>
      <c r="AC1505" s="354">
        <v>28.87</v>
      </c>
      <c r="AD1505" s="354">
        <v>28.72</v>
      </c>
      <c r="AE1505" s="354">
        <v>26.87</v>
      </c>
      <c r="AF1505" s="354">
        <v>3.97</v>
      </c>
      <c r="AG1505" s="354">
        <v>49.328522934399089</v>
      </c>
      <c r="AH1505" s="354">
        <v>11.654186384843063</v>
      </c>
      <c r="AI1505" s="354">
        <v>10.549823581545461</v>
      </c>
      <c r="AJ1505" s="354">
        <v>7.7752211501479911</v>
      </c>
      <c r="AK1505" s="354">
        <v>32.083948834186629</v>
      </c>
      <c r="AL1505" s="354">
        <v>25.29</v>
      </c>
      <c r="AM1505" s="354">
        <v>52.81</v>
      </c>
      <c r="AN1505" s="354">
        <v>6.9</v>
      </c>
      <c r="AO1505" s="354">
        <v>7.2640322723351174</v>
      </c>
      <c r="AP1505" s="354">
        <v>21.572430467396416</v>
      </c>
      <c r="AQ1505" s="354">
        <v>33.964926500657803</v>
      </c>
      <c r="AR1505" s="354">
        <v>46.085375016667882</v>
      </c>
      <c r="AS1505" s="354">
        <v>7.4332034581361519</v>
      </c>
      <c r="AT1505" s="354">
        <v>6.48</v>
      </c>
      <c r="AU1505" s="354">
        <v>4.74</v>
      </c>
      <c r="AV1505" s="354">
        <v>17.78</v>
      </c>
      <c r="AW1505" s="354">
        <v>2785.87</v>
      </c>
      <c r="AX1505" s="354">
        <v>2944.75</v>
      </c>
      <c r="AY1505" s="374">
        <v>0.17777763685519993</v>
      </c>
      <c r="AZ1505" s="374">
        <v>0.32837715287084596</v>
      </c>
      <c r="BA1505" s="374">
        <v>0.2729992300411006</v>
      </c>
      <c r="BB1505" s="374">
        <v>0.33928571428571425</v>
      </c>
      <c r="BC1505" s="374">
        <v>0.2729992300411006</v>
      </c>
      <c r="BD1505" s="354">
        <v>189.79</v>
      </c>
      <c r="BE1505" s="374">
        <v>0.36325143290464879</v>
      </c>
      <c r="BF1505" s="374">
        <v>0.24397050504371595</v>
      </c>
      <c r="BG1505" s="354">
        <v>38.94</v>
      </c>
      <c r="BH1505" s="354">
        <v>31.9</v>
      </c>
      <c r="BI1505" s="354">
        <v>23.55</v>
      </c>
      <c r="BJ1505" s="354">
        <v>19.41</v>
      </c>
      <c r="BK1505" s="374">
        <v>-0.26299988904563393</v>
      </c>
      <c r="BL1505" s="374">
        <v>-5.6247425755831984E-2</v>
      </c>
      <c r="BM1505" s="354">
        <v>0</v>
      </c>
      <c r="BN1505" s="354">
        <v>0</v>
      </c>
      <c r="BO1505" s="374">
        <v>0</v>
      </c>
      <c r="BP1505" s="374">
        <v>3.44309453581986E-2</v>
      </c>
      <c r="BQ1505" s="374">
        <v>2.2970991344091203E-2</v>
      </c>
      <c r="BR1505" s="354">
        <v>851.13</v>
      </c>
      <c r="BS1505" s="354">
        <v>982.81</v>
      </c>
      <c r="BT1505" s="354">
        <v>826.34</v>
      </c>
      <c r="BU1505" s="354">
        <v>1513.87</v>
      </c>
      <c r="BV1505" s="354">
        <v>692.84</v>
      </c>
      <c r="BW1505" s="354">
        <v>32.840000000000003</v>
      </c>
      <c r="BX1505" s="354">
        <v>23.63</v>
      </c>
      <c r="BY1505" s="354">
        <v>24.45</v>
      </c>
      <c r="BZ1505" s="354">
        <v>18.551221003887992</v>
      </c>
      <c r="CA1505" s="354">
        <v>79.510000000000005</v>
      </c>
      <c r="CB1505" s="354">
        <v>0.87451812721148459</v>
      </c>
      <c r="CC1505" s="354">
        <v>1.1946812226986312</v>
      </c>
      <c r="CD1505" s="354">
        <v>3.88</v>
      </c>
      <c r="CE1505" s="354">
        <v>2.15</v>
      </c>
      <c r="CF1505" s="354">
        <v>1.87</v>
      </c>
      <c r="CG1505" s="354">
        <v>0.97</v>
      </c>
      <c r="CH1505" s="353" t="s">
        <v>100</v>
      </c>
      <c r="CI1505" s="353">
        <v>367.55</v>
      </c>
    </row>
    <row r="1506" spans="1:87" ht="13.5" thickBot="1">
      <c r="A1506" s="353" t="s">
        <v>3221</v>
      </c>
      <c r="B1506" s="353" t="s">
        <v>3222</v>
      </c>
      <c r="C1506" s="353" t="s">
        <v>108</v>
      </c>
      <c r="D1506" s="353" t="s">
        <v>97</v>
      </c>
      <c r="E1506" s="353" t="s">
        <v>153</v>
      </c>
      <c r="F1506" s="353" t="s">
        <v>105</v>
      </c>
      <c r="G1506" s="353">
        <v>12</v>
      </c>
      <c r="H1506" s="353">
        <v>202112</v>
      </c>
      <c r="I1506" s="353">
        <v>20221117</v>
      </c>
      <c r="J1506" s="353">
        <v>20230302</v>
      </c>
      <c r="K1506" s="354">
        <v>4354.95</v>
      </c>
      <c r="L1506" s="354">
        <v>18.41</v>
      </c>
      <c r="M1506" s="354">
        <v>236.55</v>
      </c>
      <c r="N1506" s="354">
        <v>0.62</v>
      </c>
      <c r="O1506" s="354">
        <v>0.5</v>
      </c>
      <c r="P1506" s="354">
        <v>0.68</v>
      </c>
      <c r="Q1506" s="354">
        <v>0.46</v>
      </c>
      <c r="R1506" s="354">
        <v>0</v>
      </c>
      <c r="S1506" s="354">
        <v>5</v>
      </c>
      <c r="T1506" s="354">
        <v>4.71</v>
      </c>
      <c r="U1506" s="354">
        <v>1.69</v>
      </c>
      <c r="V1506" s="354">
        <v>3.08</v>
      </c>
      <c r="W1506" s="354">
        <v>2.21</v>
      </c>
      <c r="X1506" s="354">
        <v>2.23</v>
      </c>
      <c r="Y1506" s="374">
        <f t="shared" si="50"/>
        <v>-0.28246753246753253</v>
      </c>
      <c r="Z1506" s="374">
        <f t="shared" si="51"/>
        <v>9.0497737556560764E-3</v>
      </c>
      <c r="AA1506" s="354">
        <v>-6.87</v>
      </c>
      <c r="AB1506" s="354">
        <v>11.63</v>
      </c>
      <c r="AC1506" s="354">
        <v>7.83</v>
      </c>
      <c r="AD1506" s="354">
        <v>8.34</v>
      </c>
      <c r="AE1506" s="354">
        <v>8.24</v>
      </c>
      <c r="AF1506" s="354">
        <v>0.72</v>
      </c>
      <c r="AG1506" s="354">
        <v>9.1647222905203183</v>
      </c>
      <c r="AH1506" s="354">
        <v>0.9021424877275388</v>
      </c>
      <c r="AI1506" s="354">
        <v>1.1280363213985942</v>
      </c>
      <c r="AJ1506" s="354">
        <v>1.0287078094398332</v>
      </c>
      <c r="AK1506" s="354">
        <v>15.593469524271224</v>
      </c>
      <c r="AL1506" s="354">
        <v>9.01</v>
      </c>
      <c r="AM1506" s="354">
        <v>1.35</v>
      </c>
      <c r="AN1506" s="354">
        <v>2.17</v>
      </c>
      <c r="AO1506" s="354">
        <v>1.7717092117453928</v>
      </c>
      <c r="AP1506" s="354">
        <v>11.752879594967782</v>
      </c>
      <c r="AQ1506" s="354">
        <v>14.394237665212311</v>
      </c>
      <c r="AR1506" s="354">
        <v>15.784096082681543</v>
      </c>
      <c r="AS1506" s="354">
        <v>12.549098323823412</v>
      </c>
      <c r="AT1506" s="354">
        <v>13.68</v>
      </c>
      <c r="AU1506" s="354">
        <v>10.58</v>
      </c>
      <c r="AV1506" s="354">
        <v>33.56</v>
      </c>
      <c r="AW1506" s="354">
        <v>2257.08</v>
      </c>
      <c r="AX1506" s="354">
        <v>1859.86</v>
      </c>
      <c r="AY1506" s="374">
        <v>0.33560660168965478</v>
      </c>
      <c r="AZ1506" s="374">
        <v>0.36684175591325102</v>
      </c>
      <c r="BA1506" s="374">
        <v>0.37611434930682441</v>
      </c>
      <c r="BB1506" s="374">
        <v>0.35507246376811613</v>
      </c>
      <c r="BC1506" s="374">
        <v>0.37611434930682441</v>
      </c>
      <c r="BD1506" s="354">
        <v>11.4</v>
      </c>
      <c r="BE1506" s="374">
        <v>0.12521570734181478</v>
      </c>
      <c r="BF1506" s="374">
        <v>3.1168941492142953E-2</v>
      </c>
      <c r="BG1506" s="354">
        <v>7.91</v>
      </c>
      <c r="BH1506" s="354">
        <v>14.77</v>
      </c>
      <c r="BI1506" s="354">
        <v>5.47</v>
      </c>
      <c r="BJ1506" s="354">
        <v>11.65</v>
      </c>
      <c r="BK1506" s="374">
        <v>-8.8054356118257626E-2</v>
      </c>
      <c r="BL1506" s="374">
        <v>-1.0838136586146557E-2</v>
      </c>
      <c r="BM1506" s="354">
        <v>0</v>
      </c>
      <c r="BN1506" s="354">
        <v>0</v>
      </c>
      <c r="BO1506" s="374">
        <v>0</v>
      </c>
      <c r="BP1506" s="374">
        <v>5.1287236368819711E-2</v>
      </c>
      <c r="BQ1506" s="374">
        <v>5.8482536068211091E-2</v>
      </c>
      <c r="BR1506" s="354">
        <v>621.72</v>
      </c>
      <c r="BS1506" s="354">
        <v>676.73</v>
      </c>
      <c r="BT1506" s="354">
        <v>483.33</v>
      </c>
      <c r="BU1506" s="354">
        <v>1538.42</v>
      </c>
      <c r="BV1506" s="354">
        <v>428.32</v>
      </c>
      <c r="BW1506" s="354">
        <v>36.68</v>
      </c>
      <c r="BX1506" s="354">
        <v>2.96</v>
      </c>
      <c r="BY1506" s="354">
        <v>19.79</v>
      </c>
      <c r="BZ1506" s="354">
        <v>134.31957649092482</v>
      </c>
      <c r="CA1506" s="354">
        <v>32.25</v>
      </c>
      <c r="CB1506" s="354">
        <v>0.51590991310308265</v>
      </c>
      <c r="CC1506" s="354">
        <v>-0.97917152500767102</v>
      </c>
      <c r="CD1506" s="354">
        <v>0.48</v>
      </c>
      <c r="CE1506" s="354">
        <v>2.33</v>
      </c>
      <c r="CF1506" s="354">
        <v>2.2200000000000002</v>
      </c>
      <c r="CG1506" s="354">
        <v>1.66</v>
      </c>
      <c r="CH1506" s="353" t="s">
        <v>100</v>
      </c>
      <c r="CI1506" s="355">
        <v>3621.4</v>
      </c>
    </row>
    <row r="1507" spans="1:87" ht="13.5" thickBot="1">
      <c r="A1507" s="353" t="s">
        <v>3223</v>
      </c>
      <c r="B1507" s="353" t="s">
        <v>3224</v>
      </c>
      <c r="C1507" s="353" t="s">
        <v>108</v>
      </c>
      <c r="D1507" s="353" t="s">
        <v>147</v>
      </c>
      <c r="E1507" s="353" t="s">
        <v>1021</v>
      </c>
      <c r="F1507" s="353" t="s">
        <v>99</v>
      </c>
      <c r="G1507" s="353">
        <v>8</v>
      </c>
      <c r="H1507" s="353">
        <v>202208</v>
      </c>
      <c r="I1507" s="353">
        <v>20221013</v>
      </c>
      <c r="J1507" s="353">
        <v>20230105</v>
      </c>
      <c r="K1507" s="354">
        <v>34088.07</v>
      </c>
      <c r="L1507" s="354">
        <v>39.53</v>
      </c>
      <c r="M1507" s="354">
        <v>862.33</v>
      </c>
      <c r="N1507" s="354">
        <v>0.73</v>
      </c>
      <c r="O1507" s="354">
        <v>1.1399999999999999</v>
      </c>
      <c r="P1507" s="354">
        <v>1.17</v>
      </c>
      <c r="Q1507" s="354">
        <v>1.1200000000000001</v>
      </c>
      <c r="R1507" s="354">
        <v>3</v>
      </c>
      <c r="S1507" s="354">
        <v>1</v>
      </c>
      <c r="T1507" s="354">
        <v>10.61</v>
      </c>
      <c r="U1507" s="354">
        <v>5.03</v>
      </c>
      <c r="V1507" s="354">
        <v>5.0199999999999996</v>
      </c>
      <c r="W1507" s="354">
        <v>4.51</v>
      </c>
      <c r="X1507" s="354">
        <v>4.7699999999999996</v>
      </c>
      <c r="Y1507" s="374">
        <f t="shared" si="50"/>
        <v>-0.10159362549800799</v>
      </c>
      <c r="Z1507" s="374">
        <f t="shared" si="51"/>
        <v>5.7649667405764937E-2</v>
      </c>
      <c r="AA1507" s="354">
        <v>-2.82</v>
      </c>
      <c r="AB1507" s="354">
        <v>3.03</v>
      </c>
      <c r="AC1507" s="354">
        <v>7.86</v>
      </c>
      <c r="AD1507" s="354">
        <v>8.77</v>
      </c>
      <c r="AE1507" s="354">
        <v>8.2799999999999994</v>
      </c>
      <c r="AF1507" s="354">
        <v>2.9</v>
      </c>
      <c r="AG1507" s="354">
        <v>153.50260266049739</v>
      </c>
      <c r="AH1507" s="354">
        <v>4.4707923655292072</v>
      </c>
      <c r="AI1507" s="354">
        <v>4.5101214574898787</v>
      </c>
      <c r="AJ1507" s="354">
        <v>2.5043377674956622</v>
      </c>
      <c r="AK1507" s="354">
        <v>8.620610412926391</v>
      </c>
      <c r="AL1507" s="354">
        <v>5.38</v>
      </c>
      <c r="AM1507" s="354">
        <v>1.1599999999999999</v>
      </c>
      <c r="AN1507" s="354">
        <v>0.26</v>
      </c>
      <c r="AO1507" s="354">
        <v>0.51117533137909466</v>
      </c>
      <c r="AP1507" s="354">
        <v>10.133627128772035</v>
      </c>
      <c r="AQ1507" s="354">
        <v>17.397922544242114</v>
      </c>
      <c r="AR1507" s="354">
        <v>31.332332563510391</v>
      </c>
      <c r="AS1507" s="354">
        <v>2.8594563331405438</v>
      </c>
      <c r="AT1507" s="354">
        <v>33.979999999999997</v>
      </c>
      <c r="AU1507" s="354">
        <v>1.54</v>
      </c>
      <c r="AV1507" s="354">
        <v>0.15</v>
      </c>
      <c r="AW1507" s="354">
        <v>132703</v>
      </c>
      <c r="AX1507" s="354">
        <v>133119.78</v>
      </c>
      <c r="AY1507" s="374">
        <v>-5.0366569440363489E-2</v>
      </c>
      <c r="AZ1507" s="374">
        <v>4.5745614035087723</v>
      </c>
      <c r="BA1507" s="374">
        <v>0.78506097560975607</v>
      </c>
      <c r="BB1507" s="374">
        <v>4.6538461538461533</v>
      </c>
      <c r="BC1507" s="374">
        <v>0.78506097560975607</v>
      </c>
      <c r="BD1507" s="354">
        <v>14.39</v>
      </c>
      <c r="BE1507" s="374">
        <v>2.0535674627263439E-2</v>
      </c>
      <c r="BF1507" s="374">
        <v>4.8681260548656069E-2</v>
      </c>
      <c r="BG1507" s="354">
        <v>10.58</v>
      </c>
      <c r="BH1507" s="354">
        <v>13.82</v>
      </c>
      <c r="BI1507" s="354">
        <v>4.6900000000000004</v>
      </c>
      <c r="BJ1507" s="354">
        <v>6.49</v>
      </c>
      <c r="BK1507" s="374">
        <v>-0.44472941779943576</v>
      </c>
      <c r="BL1507" s="374">
        <v>-1.306677317016194E-2</v>
      </c>
      <c r="BM1507" s="354">
        <v>4.8600000000000003</v>
      </c>
      <c r="BN1507" s="354">
        <v>3.58</v>
      </c>
      <c r="BO1507" s="374">
        <v>0.42833570504527813</v>
      </c>
      <c r="BP1507" s="374">
        <v>0.11463570168023608</v>
      </c>
      <c r="BQ1507" s="374">
        <v>6.4213788910145189E-2</v>
      </c>
      <c r="BR1507" s="354">
        <v>4385</v>
      </c>
      <c r="BS1507" s="354">
        <v>6375</v>
      </c>
      <c r="BT1507" s="354">
        <v>6350</v>
      </c>
      <c r="BU1507" s="354">
        <v>10615</v>
      </c>
      <c r="BV1507" s="354">
        <v>4336</v>
      </c>
      <c r="BW1507" s="354">
        <v>70.569999999999993</v>
      </c>
      <c r="BX1507" s="354">
        <v>3.27</v>
      </c>
      <c r="BY1507" s="354">
        <v>3.29</v>
      </c>
      <c r="BZ1507" s="354">
        <v>3.4761904761904763</v>
      </c>
      <c r="CA1507" s="354">
        <v>26.55</v>
      </c>
      <c r="CB1507" s="354">
        <v>0.6741600461586259</v>
      </c>
      <c r="CC1507" s="354">
        <v>5.0969524947714371</v>
      </c>
      <c r="CD1507" s="354">
        <v>0.36</v>
      </c>
      <c r="CE1507" s="354">
        <v>0.75</v>
      </c>
      <c r="CF1507" s="354">
        <v>0.38</v>
      </c>
      <c r="CG1507" s="354">
        <v>0.16</v>
      </c>
      <c r="CH1507" s="353" t="s">
        <v>100</v>
      </c>
      <c r="CI1507" s="355">
        <v>29366</v>
      </c>
    </row>
    <row r="1508" spans="1:87" ht="13.5" thickBot="1">
      <c r="A1508" s="353" t="s">
        <v>3225</v>
      </c>
      <c r="B1508" s="353" t="s">
        <v>3226</v>
      </c>
      <c r="C1508" s="353" t="s">
        <v>108</v>
      </c>
      <c r="D1508" s="353" t="s">
        <v>412</v>
      </c>
      <c r="E1508" s="353" t="s">
        <v>1422</v>
      </c>
      <c r="F1508" s="353" t="s">
        <v>99</v>
      </c>
      <c r="G1508" s="353">
        <v>12</v>
      </c>
      <c r="H1508" s="353">
        <v>202112</v>
      </c>
      <c r="I1508" s="353">
        <v>20221103</v>
      </c>
      <c r="J1508" s="353">
        <v>20230223</v>
      </c>
      <c r="K1508" s="354">
        <v>24283.96</v>
      </c>
      <c r="L1508" s="354">
        <v>10</v>
      </c>
      <c r="M1508" s="354">
        <v>2428.4</v>
      </c>
      <c r="N1508" s="354">
        <v>1.34</v>
      </c>
      <c r="O1508" s="354">
        <v>0.02</v>
      </c>
      <c r="P1508" s="354">
        <v>0.14000000000000001</v>
      </c>
      <c r="Q1508" s="354">
        <v>-0.12</v>
      </c>
      <c r="R1508" s="354">
        <v>750</v>
      </c>
      <c r="S1508" s="354"/>
      <c r="T1508" s="354"/>
      <c r="U1508" s="354">
        <v>0.89</v>
      </c>
      <c r="V1508" s="354">
        <v>2.78</v>
      </c>
      <c r="W1508" s="354">
        <v>0.75</v>
      </c>
      <c r="X1508" s="354">
        <v>0.94</v>
      </c>
      <c r="Y1508" s="374">
        <f t="shared" si="50"/>
        <v>-0.7302158273381294</v>
      </c>
      <c r="Z1508" s="374">
        <f t="shared" si="51"/>
        <v>0.25333333333333319</v>
      </c>
      <c r="AA1508" s="354">
        <v>-9.61</v>
      </c>
      <c r="AB1508" s="354">
        <v>8.1</v>
      </c>
      <c r="AC1508" s="354">
        <v>11.24</v>
      </c>
      <c r="AD1508" s="354">
        <v>13.33</v>
      </c>
      <c r="AE1508" s="354">
        <v>10.61</v>
      </c>
      <c r="AF1508" s="354">
        <v>1.65</v>
      </c>
      <c r="AG1508" s="354">
        <v>10.70675453047776</v>
      </c>
      <c r="AH1508" s="354">
        <v>-2.1548599670510709</v>
      </c>
      <c r="AI1508" s="354">
        <v>0.96457990115321257</v>
      </c>
      <c r="AJ1508" s="354">
        <v>0.66680395387149916</v>
      </c>
      <c r="AK1508" s="354">
        <v>10.273902647309992</v>
      </c>
      <c r="AL1508" s="354">
        <v>0.83</v>
      </c>
      <c r="AM1508" s="354">
        <v>0.49</v>
      </c>
      <c r="AN1508" s="354">
        <v>0.93</v>
      </c>
      <c r="AO1508" s="354">
        <v>2.7507493460532388</v>
      </c>
      <c r="AP1508" s="354">
        <v>6.2798348994467377</v>
      </c>
      <c r="AQ1508" s="354">
        <v>30.533082835183603</v>
      </c>
      <c r="AR1508" s="354">
        <v>44.168301420630016</v>
      </c>
      <c r="AS1508" s="354">
        <v>0.99752883031301476</v>
      </c>
      <c r="AT1508" s="354">
        <v>20.49</v>
      </c>
      <c r="AU1508" s="354">
        <v>16.57</v>
      </c>
      <c r="AV1508" s="354">
        <v>14.24</v>
      </c>
      <c r="AW1508" s="354">
        <v>12191</v>
      </c>
      <c r="AX1508" s="354">
        <v>39584.18</v>
      </c>
      <c r="AY1508" s="374">
        <v>0.14244213288351606</v>
      </c>
      <c r="AZ1508" s="374">
        <v>-0.17473338802296964</v>
      </c>
      <c r="BA1508" s="374">
        <v>-0.2</v>
      </c>
      <c r="BB1508" s="374">
        <v>9.3406593406593366E-2</v>
      </c>
      <c r="BC1508" s="374">
        <v>-0.2</v>
      </c>
      <c r="BD1508" s="354">
        <v>2.1800000000000002</v>
      </c>
      <c r="BE1508" s="374">
        <v>-4.0931673436431497E-2</v>
      </c>
      <c r="BF1508" s="374">
        <v>-8.5746595211170659E-2</v>
      </c>
      <c r="BG1508" s="354">
        <v>1.0900000000000001</v>
      </c>
      <c r="BH1508" s="354">
        <v>6.52</v>
      </c>
      <c r="BI1508" s="354">
        <v>0.81</v>
      </c>
      <c r="BJ1508" s="354">
        <v>5.28</v>
      </c>
      <c r="BK1508" s="374">
        <v>-0.30871050384286935</v>
      </c>
      <c r="BL1508" s="374">
        <v>-2.7811971072472689E-2</v>
      </c>
      <c r="BM1508" s="354">
        <v>0</v>
      </c>
      <c r="BN1508" s="354">
        <v>0</v>
      </c>
      <c r="BO1508" s="374">
        <v>0</v>
      </c>
      <c r="BP1508" s="374">
        <v>-0.21744298355712116</v>
      </c>
      <c r="BQ1508" s="374">
        <v>6.7285969109132107E-2</v>
      </c>
      <c r="BR1508" s="354">
        <v>2066</v>
      </c>
      <c r="BS1508" s="354">
        <v>7149</v>
      </c>
      <c r="BT1508" s="354">
        <v>6133.24</v>
      </c>
      <c r="BU1508" s="354">
        <v>14420</v>
      </c>
      <c r="BV1508" s="354">
        <v>1006</v>
      </c>
      <c r="BW1508" s="354">
        <v>-17.47</v>
      </c>
      <c r="BX1508" s="354">
        <v>-20.13</v>
      </c>
      <c r="BY1508" s="354">
        <v>2.7</v>
      </c>
      <c r="BZ1508" s="354">
        <v>-3.6183539694100508</v>
      </c>
      <c r="CA1508" s="354">
        <v>49.58</v>
      </c>
      <c r="CB1508" s="354">
        <v>0.63189733110864466</v>
      </c>
      <c r="CC1508" s="354">
        <v>4.1667691226837622</v>
      </c>
      <c r="CD1508" s="354">
        <v>0.98</v>
      </c>
      <c r="CE1508" s="354">
        <v>0.86</v>
      </c>
      <c r="CF1508" s="354">
        <v>2.1</v>
      </c>
      <c r="CG1508" s="354">
        <v>1.39</v>
      </c>
      <c r="CH1508" s="353" t="s">
        <v>100</v>
      </c>
      <c r="CI1508" s="355">
        <v>13033</v>
      </c>
    </row>
    <row r="1509" spans="1:87" ht="13.5" thickBot="1">
      <c r="A1509" s="353" t="s">
        <v>3227</v>
      </c>
      <c r="B1509" s="353" t="s">
        <v>3228</v>
      </c>
      <c r="C1509" s="353" t="s">
        <v>96</v>
      </c>
      <c r="D1509" s="353" t="s">
        <v>123</v>
      </c>
      <c r="E1509" s="353" t="s">
        <v>765</v>
      </c>
      <c r="F1509" s="353" t="s">
        <v>105</v>
      </c>
      <c r="G1509" s="353">
        <v>12</v>
      </c>
      <c r="H1509" s="353">
        <v>202112</v>
      </c>
      <c r="I1509" s="353">
        <v>20221020</v>
      </c>
      <c r="J1509" s="353">
        <v>20230119</v>
      </c>
      <c r="K1509" s="354">
        <v>7726.02</v>
      </c>
      <c r="L1509" s="354">
        <v>44.4</v>
      </c>
      <c r="M1509" s="354">
        <v>174.01</v>
      </c>
      <c r="N1509" s="354">
        <v>1.24</v>
      </c>
      <c r="O1509" s="354">
        <v>1.4</v>
      </c>
      <c r="P1509" s="354">
        <v>1.66</v>
      </c>
      <c r="Q1509" s="354">
        <v>1.6</v>
      </c>
      <c r="R1509" s="354">
        <v>4</v>
      </c>
      <c r="S1509" s="354">
        <v>4</v>
      </c>
      <c r="T1509" s="354">
        <v>8.58</v>
      </c>
      <c r="U1509" s="354">
        <v>5.3</v>
      </c>
      <c r="V1509" s="354">
        <v>4.6399999999999997</v>
      </c>
      <c r="W1509" s="354">
        <v>5.69</v>
      </c>
      <c r="X1509" s="354">
        <v>6.67</v>
      </c>
      <c r="Y1509" s="374">
        <f t="shared" si="50"/>
        <v>0.22629310344827602</v>
      </c>
      <c r="Z1509" s="374">
        <f t="shared" si="51"/>
        <v>0.17223198594024591</v>
      </c>
      <c r="AA1509" s="354">
        <v>10.36</v>
      </c>
      <c r="AB1509" s="354"/>
      <c r="AC1509" s="354">
        <v>8.3800000000000008</v>
      </c>
      <c r="AD1509" s="354">
        <v>7.8</v>
      </c>
      <c r="AE1509" s="354">
        <v>6.66</v>
      </c>
      <c r="AF1509" s="354"/>
      <c r="AG1509" s="354">
        <v>10.109346299297677</v>
      </c>
      <c r="AH1509" s="354">
        <v>4.6076032869856975</v>
      </c>
      <c r="AI1509" s="354">
        <v>1.2762546560891694</v>
      </c>
      <c r="AJ1509" s="354">
        <v>1.3584292985299553</v>
      </c>
      <c r="AK1509" s="354">
        <v>34.867649483341722</v>
      </c>
      <c r="AL1509" s="354">
        <v>6.42</v>
      </c>
      <c r="AM1509" s="354">
        <v>1.02</v>
      </c>
      <c r="AN1509" s="354">
        <v>3.5</v>
      </c>
      <c r="AO1509" s="354">
        <v>4.8453429136210273</v>
      </c>
      <c r="AP1509" s="354">
        <v>6.5599718361990904</v>
      </c>
      <c r="AQ1509" s="354">
        <v>38.380466797075165</v>
      </c>
      <c r="AR1509" s="354">
        <v>36.058740418548766</v>
      </c>
      <c r="AS1509" s="354">
        <v>47.607444055844638</v>
      </c>
      <c r="AT1509" s="354">
        <v>43.35</v>
      </c>
      <c r="AU1509" s="354">
        <v>5.48</v>
      </c>
      <c r="AV1509" s="354">
        <v>-1.64</v>
      </c>
      <c r="AW1509" s="354">
        <v>1266.22</v>
      </c>
      <c r="AX1509" s="354">
        <v>2499.35</v>
      </c>
      <c r="AY1509" s="374">
        <v>3.9622833929648917E-2</v>
      </c>
      <c r="AZ1509" s="374">
        <v>0.85324153185780138</v>
      </c>
      <c r="BA1509" s="374">
        <v>0</v>
      </c>
      <c r="BB1509" s="374">
        <v>0.93191489361702118</v>
      </c>
      <c r="BC1509" s="374">
        <v>0</v>
      </c>
      <c r="BD1509" s="354">
        <v>12.09</v>
      </c>
      <c r="BE1509" s="374">
        <v>0</v>
      </c>
      <c r="BF1509" s="374">
        <v>1.1768763231568309E-2</v>
      </c>
      <c r="BG1509" s="354">
        <v>8.58</v>
      </c>
      <c r="BH1509" s="354">
        <v>7.69</v>
      </c>
      <c r="BI1509" s="354">
        <v>1.35</v>
      </c>
      <c r="BJ1509" s="354">
        <v>1.1499999999999999</v>
      </c>
      <c r="BK1509" s="374">
        <v>6.4387339978522695E-2</v>
      </c>
      <c r="BL1509" s="374">
        <v>8.1285812166207831E-3</v>
      </c>
      <c r="BM1509" s="354">
        <v>3.6</v>
      </c>
      <c r="BN1509" s="354">
        <v>3.25</v>
      </c>
      <c r="BO1509" s="374">
        <v>0.34725211793281863</v>
      </c>
      <c r="BP1509" s="374">
        <v>0.103541646898555</v>
      </c>
      <c r="BQ1509" s="374">
        <v>3.0526501090560796E-2</v>
      </c>
      <c r="BR1509" s="354">
        <v>555.48</v>
      </c>
      <c r="BS1509" s="354">
        <v>733.98</v>
      </c>
      <c r="BT1509" s="354">
        <v>626.26</v>
      </c>
      <c r="BU1509" s="354">
        <v>573.92999999999995</v>
      </c>
      <c r="BV1509" s="354">
        <v>408.86</v>
      </c>
      <c r="BW1509" s="354">
        <v>85.32</v>
      </c>
      <c r="BX1509" s="354">
        <v>23.15</v>
      </c>
      <c r="BY1509" s="354">
        <v>36.229999999999997</v>
      </c>
      <c r="BZ1509" s="354">
        <v>0</v>
      </c>
      <c r="CA1509" s="354">
        <v>36.94</v>
      </c>
      <c r="CB1509" s="354">
        <v>0.88666011339824791</v>
      </c>
      <c r="CC1509" s="354">
        <v>0.60040912909271893</v>
      </c>
      <c r="CD1509" s="354">
        <v>0.61</v>
      </c>
      <c r="CE1509" s="354">
        <v>0.87</v>
      </c>
      <c r="CF1509" s="354">
        <v>0.75</v>
      </c>
      <c r="CG1509" s="354">
        <v>0.02</v>
      </c>
      <c r="CH1509" s="353">
        <v>145.04</v>
      </c>
      <c r="CI1509" s="355">
        <v>3293.29</v>
      </c>
    </row>
    <row r="1510" spans="1:87" ht="13.5" thickBot="1">
      <c r="A1510" s="353" t="s">
        <v>3229</v>
      </c>
      <c r="B1510" s="353" t="s">
        <v>3230</v>
      </c>
      <c r="C1510" s="353" t="s">
        <v>96</v>
      </c>
      <c r="D1510" s="353" t="s">
        <v>97</v>
      </c>
      <c r="E1510" s="353" t="s">
        <v>406</v>
      </c>
      <c r="F1510" s="353" t="s">
        <v>105</v>
      </c>
      <c r="G1510" s="353">
        <v>12</v>
      </c>
      <c r="H1510" s="353">
        <v>202112</v>
      </c>
      <c r="I1510" s="353">
        <v>20221103</v>
      </c>
      <c r="J1510" s="353">
        <v>20230221</v>
      </c>
      <c r="K1510" s="354">
        <v>6159.2</v>
      </c>
      <c r="L1510" s="354">
        <v>121.14</v>
      </c>
      <c r="M1510" s="354">
        <v>50.84</v>
      </c>
      <c r="N1510" s="354">
        <v>1.99</v>
      </c>
      <c r="O1510" s="354">
        <v>4.3499999999999996</v>
      </c>
      <c r="P1510" s="354">
        <v>3.82</v>
      </c>
      <c r="Q1510" s="354">
        <v>3.29</v>
      </c>
      <c r="R1510" s="354">
        <v>3</v>
      </c>
      <c r="S1510" s="354">
        <v>8</v>
      </c>
      <c r="T1510" s="354">
        <v>25.13</v>
      </c>
      <c r="U1510" s="354">
        <v>15.48</v>
      </c>
      <c r="V1510" s="354">
        <v>9.35</v>
      </c>
      <c r="W1510" s="354">
        <v>16.11</v>
      </c>
      <c r="X1510" s="354">
        <v>16.66</v>
      </c>
      <c r="Y1510" s="374">
        <f t="shared" si="50"/>
        <v>0.72299465240641703</v>
      </c>
      <c r="Z1510" s="374">
        <f t="shared" si="51"/>
        <v>3.4140285536933712E-2</v>
      </c>
      <c r="AA1510" s="354">
        <v>27.98</v>
      </c>
      <c r="AB1510" s="354">
        <v>10</v>
      </c>
      <c r="AC1510" s="354">
        <v>7.83</v>
      </c>
      <c r="AD1510" s="354">
        <v>7.52</v>
      </c>
      <c r="AE1510" s="354">
        <v>7.27</v>
      </c>
      <c r="AF1510" s="354">
        <v>0.75</v>
      </c>
      <c r="AG1510" s="354">
        <v>410.37388038697958</v>
      </c>
      <c r="AH1510" s="354">
        <v>15.17406525544645</v>
      </c>
      <c r="AI1510" s="354">
        <v>-10.225953122038746</v>
      </c>
      <c r="AJ1510" s="354">
        <v>-11.988059944202661</v>
      </c>
      <c r="AK1510" s="354">
        <v>-11.765162480621056</v>
      </c>
      <c r="AL1510" s="354">
        <v>8.3000000000000007</v>
      </c>
      <c r="AM1510" s="354">
        <v>1.47</v>
      </c>
      <c r="AN1510" s="354">
        <v>0.3</v>
      </c>
      <c r="AO1510" s="354">
        <v>0.55789627432430444</v>
      </c>
      <c r="AP1510" s="354">
        <v>7.9290964636500991</v>
      </c>
      <c r="AQ1510" s="354">
        <v>-22.38872564890643</v>
      </c>
      <c r="AR1510" s="354">
        <v>-19.097840685941879</v>
      </c>
      <c r="AS1510" s="354">
        <v>4.6376205982842214</v>
      </c>
      <c r="AT1510" s="354">
        <v>82.46</v>
      </c>
      <c r="AU1510" s="354">
        <v>27</v>
      </c>
      <c r="AV1510" s="354">
        <v>47.8</v>
      </c>
      <c r="AW1510" s="354">
        <v>18217.509999999998</v>
      </c>
      <c r="AX1510" s="354">
        <v>21239.7</v>
      </c>
      <c r="AY1510" s="374">
        <v>0.4779749626703565</v>
      </c>
      <c r="AZ1510" s="374">
        <v>3.627903739061257</v>
      </c>
      <c r="BA1510" s="374">
        <v>1.3106201626334868</v>
      </c>
      <c r="BB1510" s="374">
        <v>5.6117253617253624</v>
      </c>
      <c r="BC1510" s="374">
        <v>1.3106201626334868</v>
      </c>
      <c r="BD1510" s="354">
        <v>20.9</v>
      </c>
      <c r="BE1510" s="374">
        <v>0.12143203381111677</v>
      </c>
      <c r="BF1510" s="374">
        <v>6.2640134265545752E-2</v>
      </c>
      <c r="BG1510" s="354">
        <v>9.36</v>
      </c>
      <c r="BH1510" s="354">
        <v>6.15</v>
      </c>
      <c r="BI1510" s="354">
        <v>6.24</v>
      </c>
      <c r="BJ1510" s="354">
        <v>4.28</v>
      </c>
      <c r="BK1510" s="374">
        <v>0.17231712302359958</v>
      </c>
      <c r="BL1510" s="374">
        <v>-4.2939058901659598E-3</v>
      </c>
      <c r="BM1510" s="354">
        <v>0</v>
      </c>
      <c r="BN1510" s="354">
        <v>0</v>
      </c>
      <c r="BO1510" s="374">
        <v>0</v>
      </c>
      <c r="BP1510" s="374">
        <v>0.12612472159792579</v>
      </c>
      <c r="BQ1510" s="374">
        <v>-9.9643088223777404E-2</v>
      </c>
      <c r="BR1510" s="354">
        <v>849.98</v>
      </c>
      <c r="BS1510" s="354">
        <v>1067.74</v>
      </c>
      <c r="BT1510" s="354">
        <v>737.05</v>
      </c>
      <c r="BU1510" s="354">
        <v>4701.54</v>
      </c>
      <c r="BV1510" s="354">
        <v>465.38</v>
      </c>
      <c r="BW1510" s="354">
        <v>362.79</v>
      </c>
      <c r="BX1510" s="354">
        <v>3.91</v>
      </c>
      <c r="BY1510" s="354">
        <v>4.05</v>
      </c>
      <c r="BZ1510" s="354">
        <v>4.771586088321591</v>
      </c>
      <c r="CA1510" s="354">
        <v>55.33</v>
      </c>
      <c r="CB1510" s="354">
        <v>0.7022884878759118</v>
      </c>
      <c r="CC1510" s="354">
        <v>3.7623962377300129</v>
      </c>
      <c r="CD1510" s="354">
        <v>1.24</v>
      </c>
      <c r="CE1510" s="354">
        <v>2.21</v>
      </c>
      <c r="CF1510" s="354">
        <v>1.21</v>
      </c>
      <c r="CG1510" s="354">
        <v>0.11</v>
      </c>
      <c r="CH1510" s="353" t="s">
        <v>100</v>
      </c>
      <c r="CI1510" s="355">
        <v>3776.21</v>
      </c>
    </row>
    <row r="1511" spans="1:87" ht="13.5" thickBot="1">
      <c r="A1511" s="353" t="s">
        <v>3231</v>
      </c>
      <c r="B1511" s="353" t="s">
        <v>3232</v>
      </c>
      <c r="C1511" s="353" t="s">
        <v>96</v>
      </c>
      <c r="D1511" s="353" t="s">
        <v>176</v>
      </c>
      <c r="E1511" s="353" t="s">
        <v>867</v>
      </c>
      <c r="F1511" s="353" t="s">
        <v>105</v>
      </c>
      <c r="G1511" s="353">
        <v>12</v>
      </c>
      <c r="H1511" s="353">
        <v>202112</v>
      </c>
      <c r="I1511" s="353">
        <v>20221102</v>
      </c>
      <c r="J1511" s="353">
        <v>20230215</v>
      </c>
      <c r="K1511" s="354">
        <v>35322.68</v>
      </c>
      <c r="L1511" s="354">
        <v>137.33000000000001</v>
      </c>
      <c r="M1511" s="354">
        <v>257.20999999999998</v>
      </c>
      <c r="N1511" s="354">
        <v>0.66</v>
      </c>
      <c r="O1511" s="354">
        <v>1.01</v>
      </c>
      <c r="P1511" s="354">
        <v>0.88</v>
      </c>
      <c r="Q1511" s="354">
        <v>0.9</v>
      </c>
      <c r="R1511" s="354">
        <v>9</v>
      </c>
      <c r="S1511" s="354">
        <v>5</v>
      </c>
      <c r="T1511" s="354">
        <v>3.86</v>
      </c>
      <c r="U1511" s="354">
        <v>3.75</v>
      </c>
      <c r="V1511" s="354">
        <v>3.21</v>
      </c>
      <c r="W1511" s="354">
        <v>3.81</v>
      </c>
      <c r="X1511" s="354">
        <v>4.26</v>
      </c>
      <c r="Y1511" s="374">
        <f t="shared" si="50"/>
        <v>0.18691588785046731</v>
      </c>
      <c r="Z1511" s="374">
        <f t="shared" si="51"/>
        <v>0.11811023622047245</v>
      </c>
      <c r="AA1511" s="354">
        <v>9.69</v>
      </c>
      <c r="AB1511" s="354">
        <v>12.65</v>
      </c>
      <c r="AC1511" s="354">
        <v>36.619999999999997</v>
      </c>
      <c r="AD1511" s="354">
        <v>36.06</v>
      </c>
      <c r="AE1511" s="354">
        <v>32.270000000000003</v>
      </c>
      <c r="AF1511" s="354">
        <v>2.85</v>
      </c>
      <c r="AG1511" s="354">
        <v>27.087706035151808</v>
      </c>
      <c r="AH1511" s="354">
        <v>3.1400870484458587</v>
      </c>
      <c r="AI1511" s="354">
        <v>7.4977737882722666</v>
      </c>
      <c r="AJ1511" s="354">
        <v>4.0640324706729674</v>
      </c>
      <c r="AK1511" s="354">
        <v>17.938658033452516</v>
      </c>
      <c r="AL1511" s="354">
        <v>21.47</v>
      </c>
      <c r="AM1511" s="354">
        <v>5.09</v>
      </c>
      <c r="AN1511" s="354">
        <v>5.07</v>
      </c>
      <c r="AO1511" s="354">
        <v>5.8592416437092254</v>
      </c>
      <c r="AP1511" s="354">
        <v>19.665970601214628</v>
      </c>
      <c r="AQ1511" s="354">
        <v>21.168071979174499</v>
      </c>
      <c r="AR1511" s="354">
        <v>39.053185814589142</v>
      </c>
      <c r="AS1511" s="354">
        <v>0.77830998113080707</v>
      </c>
      <c r="AT1511" s="354">
        <v>27</v>
      </c>
      <c r="AU1511" s="354">
        <v>7.9</v>
      </c>
      <c r="AV1511" s="354">
        <v>12.95</v>
      </c>
      <c r="AW1511" s="354">
        <v>6151.36</v>
      </c>
      <c r="AX1511" s="354">
        <v>7191.63</v>
      </c>
      <c r="AY1511" s="374">
        <v>0.12952117062278851</v>
      </c>
      <c r="AZ1511" s="374">
        <v>2.0297609710184714</v>
      </c>
      <c r="BA1511" s="374">
        <v>1.5207430145382952</v>
      </c>
      <c r="BB1511" s="374">
        <v>2.0128205128205128</v>
      </c>
      <c r="BC1511" s="374">
        <v>1.5207430145382952</v>
      </c>
      <c r="BD1511" s="354">
        <v>14.1</v>
      </c>
      <c r="BE1511" s="374">
        <v>7.9957898592875637E-2</v>
      </c>
      <c r="BF1511" s="374">
        <v>5.5159996027709331E-2</v>
      </c>
      <c r="BG1511" s="354">
        <v>7.71</v>
      </c>
      <c r="BH1511" s="354">
        <v>6.53</v>
      </c>
      <c r="BI1511" s="354">
        <v>6.31</v>
      </c>
      <c r="BJ1511" s="354">
        <v>5.44</v>
      </c>
      <c r="BK1511" s="374">
        <v>-0.45796811354461331</v>
      </c>
      <c r="BL1511" s="374">
        <v>-0.12676382832652278</v>
      </c>
      <c r="BM1511" s="354">
        <v>0.74</v>
      </c>
      <c r="BN1511" s="354">
        <v>0.72</v>
      </c>
      <c r="BO1511" s="374">
        <v>0.30094707102712781</v>
      </c>
      <c r="BP1511" s="374">
        <v>2.3346372107404156E-2</v>
      </c>
      <c r="BQ1511" s="374">
        <v>3.0215854800542511E-2</v>
      </c>
      <c r="BR1511" s="354">
        <v>933.54</v>
      </c>
      <c r="BS1511" s="354">
        <v>1751.6</v>
      </c>
      <c r="BT1511" s="354">
        <v>1664.66</v>
      </c>
      <c r="BU1511" s="354">
        <v>5072</v>
      </c>
      <c r="BV1511" s="354">
        <v>618.04999999999995</v>
      </c>
      <c r="BW1511" s="354">
        <v>201.96</v>
      </c>
      <c r="BX1511" s="354">
        <v>11.59</v>
      </c>
      <c r="BY1511" s="354">
        <v>13.95</v>
      </c>
      <c r="BZ1511" s="354">
        <v>6.6947369018497183</v>
      </c>
      <c r="CA1511" s="354">
        <v>47.34</v>
      </c>
      <c r="CB1511" s="354">
        <v>0.56955471403912106</v>
      </c>
      <c r="CC1511" s="354">
        <v>3.000252445201566</v>
      </c>
      <c r="CD1511" s="354">
        <v>0.9</v>
      </c>
      <c r="CE1511" s="354">
        <v>0.89</v>
      </c>
      <c r="CF1511" s="354">
        <v>0.84</v>
      </c>
      <c r="CG1511" s="354">
        <v>0.26</v>
      </c>
      <c r="CH1511" s="353" t="s">
        <v>100</v>
      </c>
      <c r="CI1511" s="355">
        <v>6993.54</v>
      </c>
    </row>
    <row r="1512" spans="1:87" ht="13.5" thickBot="1">
      <c r="A1512" s="353" t="s">
        <v>3233</v>
      </c>
      <c r="B1512" s="353" t="s">
        <v>3234</v>
      </c>
      <c r="C1512" s="353" t="s">
        <v>96</v>
      </c>
      <c r="D1512" s="353" t="s">
        <v>123</v>
      </c>
      <c r="E1512" s="353" t="s">
        <v>533</v>
      </c>
      <c r="F1512" s="353" t="s">
        <v>105</v>
      </c>
      <c r="G1512" s="353">
        <v>12</v>
      </c>
      <c r="H1512" s="353">
        <v>202112</v>
      </c>
      <c r="I1512" s="353">
        <v>20221103</v>
      </c>
      <c r="J1512" s="353">
        <v>20230202</v>
      </c>
      <c r="K1512" s="354">
        <v>45676.83</v>
      </c>
      <c r="L1512" s="354">
        <v>11.71</v>
      </c>
      <c r="M1512" s="354">
        <v>3901</v>
      </c>
      <c r="N1512" s="354">
        <v>1.61</v>
      </c>
      <c r="O1512" s="354">
        <v>0.32</v>
      </c>
      <c r="P1512" s="354">
        <v>0.28999999999999998</v>
      </c>
      <c r="Q1512" s="354"/>
      <c r="R1512" s="354">
        <v>-18.75</v>
      </c>
      <c r="S1512" s="354">
        <v>13.79</v>
      </c>
      <c r="T1512" s="354">
        <v>121.49</v>
      </c>
      <c r="U1512" s="354">
        <v>1.01</v>
      </c>
      <c r="V1512" s="354">
        <v>1.5</v>
      </c>
      <c r="W1512" s="354">
        <v>1.0900000000000001</v>
      </c>
      <c r="X1512" s="354">
        <v>1.62</v>
      </c>
      <c r="Y1512" s="374">
        <f t="shared" si="50"/>
        <v>-0.27333333333333332</v>
      </c>
      <c r="Z1512" s="374">
        <f t="shared" si="51"/>
        <v>0.48623853211009171</v>
      </c>
      <c r="AA1512" s="354">
        <v>-6.51</v>
      </c>
      <c r="AB1512" s="354">
        <v>13.49</v>
      </c>
      <c r="AC1512" s="354">
        <v>11.59</v>
      </c>
      <c r="AD1512" s="354">
        <v>10.78</v>
      </c>
      <c r="AE1512" s="354">
        <v>7.23</v>
      </c>
      <c r="AF1512" s="354">
        <v>0.8</v>
      </c>
      <c r="AG1512" s="354">
        <v>4.9608028223179037</v>
      </c>
      <c r="AH1512" s="354">
        <v>1.0410511761029215</v>
      </c>
      <c r="AI1512" s="354">
        <v>2.8104130397245028</v>
      </c>
      <c r="AJ1512" s="354">
        <v>2.7166174641338108</v>
      </c>
      <c r="AK1512" s="354">
        <v>3.6036517966742694</v>
      </c>
      <c r="AL1512" s="354">
        <v>6.88</v>
      </c>
      <c r="AM1512" s="354">
        <v>0.76</v>
      </c>
      <c r="AN1512" s="354">
        <v>2.2799999999999998</v>
      </c>
      <c r="AO1512" s="354">
        <v>1.4650077431976434</v>
      </c>
      <c r="AP1512" s="354">
        <v>4.9604088802140005</v>
      </c>
      <c r="AQ1512" s="354">
        <v>2.5859595883048123</v>
      </c>
      <c r="AR1512" s="354">
        <v>2.6752439911482786</v>
      </c>
      <c r="AS1512" s="354">
        <v>41.443030369563246</v>
      </c>
      <c r="AT1512" s="354">
        <v>15.37</v>
      </c>
      <c r="AU1512" s="354">
        <v>0.26</v>
      </c>
      <c r="AV1512" s="354">
        <v>8.59</v>
      </c>
      <c r="AW1512" s="354">
        <v>21876.48</v>
      </c>
      <c r="AX1512" s="354">
        <v>19117.82</v>
      </c>
      <c r="AY1512" s="374">
        <v>2.6151860373758343E-2</v>
      </c>
      <c r="AZ1512" s="374">
        <v>0.97763975155279503</v>
      </c>
      <c r="BA1512" s="374">
        <v>0</v>
      </c>
      <c r="BB1512" s="374">
        <v>0.98667474258025423</v>
      </c>
      <c r="BC1512" s="374">
        <v>0</v>
      </c>
      <c r="BD1512" s="354">
        <v>6.29</v>
      </c>
      <c r="BE1512" s="374">
        <v>0</v>
      </c>
      <c r="BF1512" s="374">
        <v>3.8434071539560216E-3</v>
      </c>
      <c r="BG1512" s="354">
        <v>2.2999999999999998</v>
      </c>
      <c r="BH1512" s="354">
        <v>2.67</v>
      </c>
      <c r="BI1512" s="354">
        <v>0.34</v>
      </c>
      <c r="BJ1512" s="354">
        <v>0.46</v>
      </c>
      <c r="BK1512" s="374">
        <v>0</v>
      </c>
      <c r="BL1512" s="374">
        <v>0</v>
      </c>
      <c r="BM1512" s="354">
        <v>2.5099999999999998</v>
      </c>
      <c r="BN1512" s="354">
        <v>3.59</v>
      </c>
      <c r="BO1512" s="374">
        <v>0.60338052001576059</v>
      </c>
      <c r="BP1512" s="374">
        <v>0.10296478264252618</v>
      </c>
      <c r="BQ1512" s="374">
        <v>0.22838314116299377</v>
      </c>
      <c r="BR1512" s="354">
        <v>18262.330000000002</v>
      </c>
      <c r="BS1512" s="354">
        <v>19249.04</v>
      </c>
      <c r="BT1512" s="354">
        <v>6637.44</v>
      </c>
      <c r="BU1512" s="354">
        <v>108589.6</v>
      </c>
      <c r="BV1512" s="354">
        <v>7040.63</v>
      </c>
      <c r="BW1512" s="354">
        <v>173.81</v>
      </c>
      <c r="BX1512" s="354">
        <v>19.14</v>
      </c>
      <c r="BY1512" s="354">
        <v>19.14</v>
      </c>
      <c r="BZ1512" s="354">
        <v>0</v>
      </c>
      <c r="CA1512" s="354">
        <v>62.31</v>
      </c>
      <c r="CB1512" s="354">
        <v>0.94898261285566399</v>
      </c>
      <c r="CC1512" s="354">
        <v>-3.1617700398984403</v>
      </c>
      <c r="CD1512" s="354">
        <v>1.65</v>
      </c>
      <c r="CE1512" s="354">
        <v>1.0900000000000001</v>
      </c>
      <c r="CF1512" s="354">
        <v>1.08</v>
      </c>
      <c r="CG1512" s="354">
        <v>0.26</v>
      </c>
      <c r="CH1512" s="353" t="s">
        <v>100</v>
      </c>
      <c r="CI1512" s="355">
        <v>62470.05</v>
      </c>
    </row>
    <row r="1513" spans="1:87" ht="13.5" thickBot="1">
      <c r="A1513" s="353" t="s">
        <v>3235</v>
      </c>
      <c r="B1513" s="353" t="s">
        <v>3236</v>
      </c>
      <c r="C1513" s="353" t="s">
        <v>108</v>
      </c>
      <c r="D1513" s="353" t="s">
        <v>97</v>
      </c>
      <c r="E1513" s="353" t="s">
        <v>2262</v>
      </c>
      <c r="F1513" s="353" t="s">
        <v>99</v>
      </c>
      <c r="G1513" s="353">
        <v>6</v>
      </c>
      <c r="H1513" s="353">
        <v>202206</v>
      </c>
      <c r="I1513" s="353">
        <v>20221027</v>
      </c>
      <c r="J1513" s="353">
        <v>20230126</v>
      </c>
      <c r="K1513" s="354">
        <v>10231.52</v>
      </c>
      <c r="L1513" s="354">
        <v>32.21</v>
      </c>
      <c r="M1513" s="354">
        <v>317.64999999999998</v>
      </c>
      <c r="N1513" s="354">
        <v>1.55</v>
      </c>
      <c r="O1513" s="354">
        <v>0.3</v>
      </c>
      <c r="P1513" s="354">
        <v>-0.08</v>
      </c>
      <c r="Q1513" s="354">
        <v>-0.31</v>
      </c>
      <c r="R1513" s="354">
        <v>-33</v>
      </c>
      <c r="S1513" s="354">
        <v>1</v>
      </c>
      <c r="T1513" s="354">
        <v>-3.14</v>
      </c>
      <c r="U1513" s="354">
        <v>4.93</v>
      </c>
      <c r="V1513" s="354">
        <v>8.2100000000000009</v>
      </c>
      <c r="W1513" s="354">
        <v>-0.09</v>
      </c>
      <c r="X1513" s="354">
        <v>4.12</v>
      </c>
      <c r="Y1513" s="374">
        <f t="shared" si="50"/>
        <v>-1.0109622411693058</v>
      </c>
      <c r="Z1513" s="374">
        <f t="shared" si="51"/>
        <v>-46.777777777777779</v>
      </c>
      <c r="AA1513" s="354">
        <v>-13.68</v>
      </c>
      <c r="AB1513" s="354"/>
      <c r="AC1513" s="354">
        <v>5.43</v>
      </c>
      <c r="AD1513" s="354"/>
      <c r="AE1513" s="354">
        <v>7.82</v>
      </c>
      <c r="AF1513" s="354"/>
      <c r="AG1513" s="354">
        <v>55.310126582278478</v>
      </c>
      <c r="AH1513" s="354">
        <v>2.9018987341772151</v>
      </c>
      <c r="AI1513" s="354">
        <v>4.3196202531645573</v>
      </c>
      <c r="AJ1513" s="354">
        <v>0.53797468354430378</v>
      </c>
      <c r="AK1513" s="354">
        <v>7.3941684981684981</v>
      </c>
      <c r="AL1513" s="354">
        <v>3.11</v>
      </c>
      <c r="AM1513" s="354">
        <v>0.85</v>
      </c>
      <c r="AN1513" s="354">
        <v>0.59</v>
      </c>
      <c r="AO1513" s="354">
        <v>0.86480375328985015</v>
      </c>
      <c r="AP1513" s="354">
        <v>5.661063670411985</v>
      </c>
      <c r="AQ1513" s="354">
        <v>11.073289377289376</v>
      </c>
      <c r="AR1513" s="354">
        <v>88.912000000000006</v>
      </c>
      <c r="AS1513" s="354">
        <v>6.4841772151898738</v>
      </c>
      <c r="AT1513" s="354">
        <v>38.11</v>
      </c>
      <c r="AU1513" s="354">
        <v>-2.11</v>
      </c>
      <c r="AV1513" s="354">
        <v>11.06</v>
      </c>
      <c r="AW1513" s="354">
        <v>18793</v>
      </c>
      <c r="AX1513" s="354">
        <v>13366.45</v>
      </c>
      <c r="AY1513" s="374">
        <v>1.111376673040153E-2</v>
      </c>
      <c r="AZ1513" s="374">
        <v>4.2839999999999998</v>
      </c>
      <c r="BA1513" s="374">
        <v>2.6417910447761193</v>
      </c>
      <c r="BB1513" s="374">
        <v>4.2023809523809526</v>
      </c>
      <c r="BC1513" s="374">
        <v>2.6417910447761193</v>
      </c>
      <c r="BD1513" s="354">
        <v>12.93</v>
      </c>
      <c r="BE1513" s="374">
        <v>8.5472972972972974E-2</v>
      </c>
      <c r="BF1513" s="374">
        <v>3.5943869551583567E-2</v>
      </c>
      <c r="BG1513" s="354">
        <v>8.16</v>
      </c>
      <c r="BH1513" s="354">
        <v>8.7899999999999991</v>
      </c>
      <c r="BI1513" s="354">
        <v>6.03</v>
      </c>
      <c r="BJ1513" s="354">
        <v>6.7</v>
      </c>
      <c r="BK1513" s="374">
        <v>-0.87545787545787546</v>
      </c>
      <c r="BL1513" s="374">
        <v>-6.8371667238814507E-2</v>
      </c>
      <c r="BM1513" s="354">
        <v>0</v>
      </c>
      <c r="BN1513" s="354">
        <v>1.81</v>
      </c>
      <c r="BO1513" s="374">
        <v>0</v>
      </c>
      <c r="BP1513" s="374">
        <v>9.0854687983006124E-2</v>
      </c>
      <c r="BQ1513" s="374">
        <v>1.6843290029564927E-2</v>
      </c>
      <c r="BR1513" s="354">
        <v>2427</v>
      </c>
      <c r="BS1513" s="354">
        <v>3400</v>
      </c>
      <c r="BT1513" s="354">
        <v>3246</v>
      </c>
      <c r="BU1513" s="354">
        <v>7022</v>
      </c>
      <c r="BV1513" s="354">
        <v>1500</v>
      </c>
      <c r="BW1513" s="354">
        <v>82.7</v>
      </c>
      <c r="BX1513" s="354">
        <v>5.25</v>
      </c>
      <c r="BY1513" s="354">
        <v>8.94</v>
      </c>
      <c r="BZ1513" s="354">
        <v>6.5110294117647056</v>
      </c>
      <c r="CA1513" s="354">
        <v>36.869999999999997</v>
      </c>
      <c r="CB1513" s="354">
        <v>0.52865374133769372</v>
      </c>
      <c r="CC1513" s="354">
        <v>1.8808988764044945</v>
      </c>
      <c r="CD1513" s="354">
        <v>0.57999999999999996</v>
      </c>
      <c r="CE1513" s="354">
        <v>1.83</v>
      </c>
      <c r="CF1513" s="354">
        <v>1.1100000000000001</v>
      </c>
      <c r="CG1513" s="354">
        <v>0.56999999999999995</v>
      </c>
      <c r="CH1513" s="353" t="s">
        <v>100</v>
      </c>
      <c r="CI1513" s="355">
        <v>12221</v>
      </c>
    </row>
    <row r="1514" spans="1:87" ht="13.5" thickBot="1">
      <c r="A1514" s="353" t="s">
        <v>3237</v>
      </c>
      <c r="B1514" s="353" t="s">
        <v>3238</v>
      </c>
      <c r="C1514" s="353" t="s">
        <v>96</v>
      </c>
      <c r="D1514" s="353" t="s">
        <v>97</v>
      </c>
      <c r="E1514" s="353" t="s">
        <v>2936</v>
      </c>
      <c r="F1514" s="353" t="s">
        <v>105</v>
      </c>
      <c r="G1514" s="353">
        <v>9</v>
      </c>
      <c r="H1514" s="353">
        <v>202209</v>
      </c>
      <c r="I1514" s="353">
        <v>20221109</v>
      </c>
      <c r="J1514" s="353">
        <v>20230201</v>
      </c>
      <c r="K1514" s="354">
        <v>20377.169999999998</v>
      </c>
      <c r="L1514" s="354">
        <v>85.68</v>
      </c>
      <c r="M1514" s="354">
        <v>238</v>
      </c>
      <c r="N1514" s="354">
        <v>0.95</v>
      </c>
      <c r="O1514" s="354">
        <v>1.18</v>
      </c>
      <c r="P1514" s="354">
        <v>1.19</v>
      </c>
      <c r="Q1514" s="354">
        <v>1.25</v>
      </c>
      <c r="R1514" s="354">
        <v>1.69</v>
      </c>
      <c r="S1514" s="354">
        <v>2.54</v>
      </c>
      <c r="T1514" s="354">
        <v>2.35</v>
      </c>
      <c r="U1514" s="354">
        <v>4.8099999999999996</v>
      </c>
      <c r="V1514" s="354">
        <v>4.55</v>
      </c>
      <c r="W1514" s="354">
        <v>4.97</v>
      </c>
      <c r="X1514" s="354">
        <v>5.42</v>
      </c>
      <c r="Y1514" s="374">
        <f t="shared" si="50"/>
        <v>9.2307692307692202E-2</v>
      </c>
      <c r="Z1514" s="374">
        <f t="shared" si="51"/>
        <v>9.0543259557344102E-2</v>
      </c>
      <c r="AA1514" s="354">
        <v>10.199999999999999</v>
      </c>
      <c r="AB1514" s="354">
        <v>9.36</v>
      </c>
      <c r="AC1514" s="354">
        <v>17.809999999999999</v>
      </c>
      <c r="AD1514" s="354">
        <v>17.25</v>
      </c>
      <c r="AE1514" s="354">
        <v>15.82</v>
      </c>
      <c r="AF1514" s="354">
        <v>1.84</v>
      </c>
      <c r="AG1514" s="354">
        <v>54.192145288173336</v>
      </c>
      <c r="AH1514" s="354">
        <v>6.1748767488044241</v>
      </c>
      <c r="AI1514" s="354">
        <v>7.8547185653004643</v>
      </c>
      <c r="AJ1514" s="354">
        <v>6.6175169374236686</v>
      </c>
      <c r="AK1514" s="354">
        <v>13.70569793239714</v>
      </c>
      <c r="AL1514" s="354">
        <v>13.31</v>
      </c>
      <c r="AM1514" s="354">
        <v>3.59</v>
      </c>
      <c r="AN1514" s="354">
        <v>2.02</v>
      </c>
      <c r="AO1514" s="354">
        <v>1.8105230261406504</v>
      </c>
      <c r="AP1514" s="354">
        <v>9.2139305099816688</v>
      </c>
      <c r="AQ1514" s="354">
        <v>12.491361219947688</v>
      </c>
      <c r="AR1514" s="354">
        <v>14.826728485623784</v>
      </c>
      <c r="AS1514" s="354">
        <v>4.2129807411949498</v>
      </c>
      <c r="AT1514" s="354">
        <v>23.85</v>
      </c>
      <c r="AU1514" s="354">
        <v>2.82</v>
      </c>
      <c r="AV1514" s="354">
        <v>4.6100000000000003</v>
      </c>
      <c r="AW1514" s="354">
        <v>10075.52</v>
      </c>
      <c r="AX1514" s="354">
        <v>10084.26</v>
      </c>
      <c r="AY1514" s="374">
        <v>-3.0682051263079971E-3</v>
      </c>
      <c r="AZ1514" s="374">
        <v>0.22472362420406097</v>
      </c>
      <c r="BA1514" s="374">
        <v>4.1650088617209827E-2</v>
      </c>
      <c r="BB1514" s="374">
        <v>0.28805620608899313</v>
      </c>
      <c r="BC1514" s="374">
        <v>4.1650088617209827E-2</v>
      </c>
      <c r="BD1514" s="354">
        <v>21.14</v>
      </c>
      <c r="BE1514" s="374">
        <v>0.18180416618334289</v>
      </c>
      <c r="BF1514" s="374">
        <v>0.10070029378147996</v>
      </c>
      <c r="BG1514" s="354">
        <v>14.73</v>
      </c>
      <c r="BH1514" s="354">
        <v>14.17</v>
      </c>
      <c r="BI1514" s="354">
        <v>9.99</v>
      </c>
      <c r="BJ1514" s="354">
        <v>9.64</v>
      </c>
      <c r="BK1514" s="374">
        <v>-0.15751062467627311</v>
      </c>
      <c r="BL1514" s="374">
        <v>-2.2829906830553123E-2</v>
      </c>
      <c r="BM1514" s="354">
        <v>0</v>
      </c>
      <c r="BN1514" s="354">
        <v>0</v>
      </c>
      <c r="BO1514" s="374">
        <v>0</v>
      </c>
      <c r="BP1514" s="374">
        <v>5.7358331371541005E-2</v>
      </c>
      <c r="BQ1514" s="374">
        <v>7.7452211346250799E-2</v>
      </c>
      <c r="BR1514" s="354">
        <v>1454.77</v>
      </c>
      <c r="BS1514" s="354">
        <v>1858.89</v>
      </c>
      <c r="BT1514" s="354">
        <v>1536.63</v>
      </c>
      <c r="BU1514" s="354">
        <v>2484.6</v>
      </c>
      <c r="BV1514" s="354">
        <v>1147.8399999999999</v>
      </c>
      <c r="BW1514" s="354">
        <v>5.93</v>
      </c>
      <c r="BX1514" s="354">
        <v>11.4</v>
      </c>
      <c r="BY1514" s="354">
        <v>11.56</v>
      </c>
      <c r="BZ1514" s="354">
        <v>24.140488917561399</v>
      </c>
      <c r="CA1514" s="354">
        <v>30.38</v>
      </c>
      <c r="CB1514" s="354">
        <v>0.52075632832567398</v>
      </c>
      <c r="CC1514" s="354">
        <v>1.1903950545506321</v>
      </c>
      <c r="CD1514" s="354">
        <v>0.44</v>
      </c>
      <c r="CE1514" s="354">
        <v>1.19</v>
      </c>
      <c r="CF1514" s="354">
        <v>0.87</v>
      </c>
      <c r="CG1514" s="354">
        <v>0.49</v>
      </c>
      <c r="CH1514" s="353" t="s">
        <v>100</v>
      </c>
      <c r="CI1514" s="355">
        <v>5693.81</v>
      </c>
    </row>
    <row r="1515" spans="1:87" ht="13.5" thickBot="1">
      <c r="A1515" s="353" t="s">
        <v>3239</v>
      </c>
      <c r="B1515" s="353" t="s">
        <v>3240</v>
      </c>
      <c r="C1515" s="353" t="s">
        <v>96</v>
      </c>
      <c r="D1515" s="353" t="s">
        <v>116</v>
      </c>
      <c r="E1515" s="353" t="s">
        <v>524</v>
      </c>
      <c r="F1515" s="353" t="s">
        <v>105</v>
      </c>
      <c r="G1515" s="353">
        <v>12</v>
      </c>
      <c r="H1515" s="353">
        <v>202112</v>
      </c>
      <c r="I1515" s="353">
        <v>20220216</v>
      </c>
      <c r="J1515" s="353"/>
      <c r="K1515" s="354">
        <v>23340.02</v>
      </c>
      <c r="L1515" s="354">
        <v>23.72</v>
      </c>
      <c r="M1515" s="354">
        <v>983.98</v>
      </c>
      <c r="N1515" s="354">
        <v>1.1599999999999999</v>
      </c>
      <c r="O1515" s="354"/>
      <c r="P1515" s="354"/>
      <c r="Q1515" s="354"/>
      <c r="R1515" s="354"/>
      <c r="S1515" s="354"/>
      <c r="T1515" s="354"/>
      <c r="U1515" s="354"/>
      <c r="V1515" s="354"/>
      <c r="W1515" s="354"/>
      <c r="X1515" s="354"/>
      <c r="Y1515" s="374" t="e">
        <f t="shared" si="50"/>
        <v>#DIV/0!</v>
      </c>
      <c r="Z1515" s="374" t="e">
        <f t="shared" si="51"/>
        <v>#DIV/0!</v>
      </c>
      <c r="AA1515" s="354"/>
      <c r="AB1515" s="354"/>
      <c r="AC1515" s="354"/>
      <c r="AD1515" s="354"/>
      <c r="AE1515" s="354"/>
      <c r="AF1515" s="354"/>
      <c r="AG1515" s="354">
        <v>0</v>
      </c>
      <c r="AH1515" s="354">
        <v>0</v>
      </c>
      <c r="AI1515" s="354">
        <v>0</v>
      </c>
      <c r="AJ1515" s="354">
        <v>0</v>
      </c>
      <c r="AK1515" s="354">
        <v>0</v>
      </c>
      <c r="AL1515" s="354">
        <v>6.95</v>
      </c>
      <c r="AM1515" s="354">
        <v>0.7</v>
      </c>
      <c r="AN1515" s="354"/>
      <c r="AO1515" s="354">
        <v>0</v>
      </c>
      <c r="AP1515" s="354">
        <v>0</v>
      </c>
      <c r="AQ1515" s="354">
        <v>0</v>
      </c>
      <c r="AR1515" s="354">
        <v>0</v>
      </c>
      <c r="AS1515" s="354">
        <v>0</v>
      </c>
      <c r="AT1515" s="354">
        <v>33.97</v>
      </c>
      <c r="AU1515" s="354"/>
      <c r="AV1515" s="354">
        <v>93.39</v>
      </c>
      <c r="AW1515" s="354">
        <v>6962</v>
      </c>
      <c r="AX1515" s="354"/>
      <c r="AY1515" s="374">
        <v>0.95565959790691279</v>
      </c>
      <c r="AZ1515" s="374">
        <v>1.4923038728897715</v>
      </c>
      <c r="BA1515" s="374">
        <v>1.6754979694449816</v>
      </c>
      <c r="BB1515" s="374">
        <v>1.4911452184179457</v>
      </c>
      <c r="BC1515" s="374">
        <v>1.6754979694449816</v>
      </c>
      <c r="BD1515" s="354"/>
      <c r="BE1515" s="374">
        <v>0</v>
      </c>
      <c r="BF1515" s="374">
        <v>0</v>
      </c>
      <c r="BG1515" s="354"/>
      <c r="BH1515" s="354"/>
      <c r="BI1515" s="354"/>
      <c r="BJ1515" s="354"/>
      <c r="BK1515" s="374">
        <v>0</v>
      </c>
      <c r="BL1515" s="374">
        <v>0</v>
      </c>
      <c r="BM1515" s="354">
        <v>9.02</v>
      </c>
      <c r="BN1515" s="354">
        <v>4.9000000000000004</v>
      </c>
      <c r="BO1515" s="374">
        <v>0</v>
      </c>
      <c r="BP1515" s="374">
        <v>0</v>
      </c>
      <c r="BQ1515" s="374">
        <v>0</v>
      </c>
      <c r="BR1515" s="354">
        <v>3520</v>
      </c>
      <c r="BS1515" s="354">
        <v>5210</v>
      </c>
      <c r="BT1515" s="354">
        <v>3310</v>
      </c>
      <c r="BU1515" s="354">
        <v>5153</v>
      </c>
      <c r="BV1515" s="354">
        <v>1983</v>
      </c>
      <c r="BW1515" s="354">
        <v>149.22999999999999</v>
      </c>
      <c r="BX1515" s="354"/>
      <c r="BY1515" s="354"/>
      <c r="BZ1515" s="354">
        <v>0</v>
      </c>
      <c r="CA1515" s="354">
        <v>13.24</v>
      </c>
      <c r="CB1515" s="354">
        <v>0.39176008152569514</v>
      </c>
      <c r="CC1515" s="354">
        <v>0</v>
      </c>
      <c r="CD1515" s="354">
        <v>0.15</v>
      </c>
      <c r="CE1515" s="354">
        <v>1.27</v>
      </c>
      <c r="CF1515" s="354">
        <v>1.55</v>
      </c>
      <c r="CG1515" s="354">
        <v>1.41</v>
      </c>
      <c r="CH1515" s="353" t="s">
        <v>100</v>
      </c>
      <c r="CI1515" s="355">
        <v>14229</v>
      </c>
    </row>
    <row r="1516" spans="1:87" ht="13.5" thickBot="1">
      <c r="A1516" s="353" t="s">
        <v>3241</v>
      </c>
      <c r="B1516" s="353" t="s">
        <v>3242</v>
      </c>
      <c r="C1516" s="353" t="s">
        <v>96</v>
      </c>
      <c r="D1516" s="353" t="s">
        <v>208</v>
      </c>
      <c r="E1516" s="353" t="s">
        <v>209</v>
      </c>
      <c r="F1516" s="353" t="s">
        <v>99</v>
      </c>
      <c r="G1516" s="353">
        <v>12</v>
      </c>
      <c r="H1516" s="353">
        <v>202112</v>
      </c>
      <c r="I1516" s="353">
        <v>20221101</v>
      </c>
      <c r="J1516" s="353">
        <v>20230202</v>
      </c>
      <c r="K1516" s="354">
        <v>30452.05</v>
      </c>
      <c r="L1516" s="354">
        <v>96.54</v>
      </c>
      <c r="M1516" s="354">
        <v>315.43</v>
      </c>
      <c r="N1516" s="354">
        <v>0.36</v>
      </c>
      <c r="O1516" s="354">
        <v>0.86</v>
      </c>
      <c r="P1516" s="354">
        <v>0.76</v>
      </c>
      <c r="Q1516" s="354">
        <v>1.79</v>
      </c>
      <c r="R1516" s="354">
        <v>12</v>
      </c>
      <c r="S1516" s="354">
        <v>6</v>
      </c>
      <c r="T1516" s="354">
        <v>7.42</v>
      </c>
      <c r="U1516" s="354">
        <v>4.37</v>
      </c>
      <c r="V1516" s="354">
        <v>4.07</v>
      </c>
      <c r="W1516" s="354">
        <v>4.4000000000000004</v>
      </c>
      <c r="X1516" s="354">
        <v>4.59</v>
      </c>
      <c r="Y1516" s="374">
        <f t="shared" si="50"/>
        <v>8.1081081081081141E-2</v>
      </c>
      <c r="Z1516" s="374">
        <f t="shared" si="51"/>
        <v>4.3181818181817988E-2</v>
      </c>
      <c r="AA1516" s="354">
        <v>7.09</v>
      </c>
      <c r="AB1516" s="354">
        <v>6.16</v>
      </c>
      <c r="AC1516" s="354">
        <v>22.09</v>
      </c>
      <c r="AD1516" s="354">
        <v>21.96</v>
      </c>
      <c r="AE1516" s="354">
        <v>21.01</v>
      </c>
      <c r="AF1516" s="354">
        <v>3.57</v>
      </c>
      <c r="AG1516" s="354">
        <v>29.298985415345591</v>
      </c>
      <c r="AH1516" s="354">
        <v>4.3779327837666457</v>
      </c>
      <c r="AI1516" s="354">
        <v>6.6122384273937858</v>
      </c>
      <c r="AJ1516" s="354">
        <v>-0.76125554850982879</v>
      </c>
      <c r="AK1516" s="354">
        <v>14.386958523135938</v>
      </c>
      <c r="AL1516" s="354">
        <v>12.82</v>
      </c>
      <c r="AM1516" s="354">
        <v>2.63</v>
      </c>
      <c r="AN1516" s="354">
        <v>3.3</v>
      </c>
      <c r="AO1516" s="354">
        <v>5.0117306755835473</v>
      </c>
      <c r="AP1516" s="354">
        <v>14.220370302137066</v>
      </c>
      <c r="AQ1516" s="354">
        <v>22.20709757851834</v>
      </c>
      <c r="AR1516" s="354">
        <v>-192.89005414410661</v>
      </c>
      <c r="AS1516" s="354">
        <v>9.0361445783132516E-2</v>
      </c>
      <c r="AT1516" s="354">
        <v>36.67</v>
      </c>
      <c r="AU1516" s="354">
        <v>2.9</v>
      </c>
      <c r="AV1516" s="354">
        <v>14.83</v>
      </c>
      <c r="AW1516" s="354">
        <v>8316</v>
      </c>
      <c r="AX1516" s="354">
        <v>9145.52</v>
      </c>
      <c r="AY1516" s="374">
        <v>0.14834914453788475</v>
      </c>
      <c r="AZ1516" s="374">
        <v>8.3590042461077346E-2</v>
      </c>
      <c r="BA1516" s="374">
        <v>5.1579626047711154E-3</v>
      </c>
      <c r="BB1516" s="374">
        <v>8.4210526315789555E-2</v>
      </c>
      <c r="BC1516" s="374">
        <v>5.1579626047711154E-3</v>
      </c>
      <c r="BD1516" s="354">
        <v>12.13</v>
      </c>
      <c r="BE1516" s="374">
        <v>5.0027680235776771E-2</v>
      </c>
      <c r="BF1516" s="374">
        <v>3.3875518265008217E-2</v>
      </c>
      <c r="BG1516" s="354">
        <v>5.46</v>
      </c>
      <c r="BH1516" s="354">
        <v>5.57</v>
      </c>
      <c r="BI1516" s="354">
        <v>3.49</v>
      </c>
      <c r="BJ1516" s="354">
        <v>3.38</v>
      </c>
      <c r="BK1516" s="374">
        <v>-1.1151282666027331</v>
      </c>
      <c r="BL1516" s="374">
        <v>-0.25166379898061875</v>
      </c>
      <c r="BM1516" s="354">
        <v>3.01</v>
      </c>
      <c r="BN1516" s="354">
        <v>2.95</v>
      </c>
      <c r="BO1516" s="374">
        <v>0.66515411355735798</v>
      </c>
      <c r="BP1516" s="374">
        <v>4.60205275282944E-2</v>
      </c>
      <c r="BQ1516" s="374">
        <v>-8.0022658310714683E-3</v>
      </c>
      <c r="BR1516" s="354">
        <v>1969.9</v>
      </c>
      <c r="BS1516" s="354">
        <v>3044.2</v>
      </c>
      <c r="BT1516" s="354">
        <v>2375.8000000000002</v>
      </c>
      <c r="BU1516" s="354">
        <v>13523.7</v>
      </c>
      <c r="BV1516" s="354">
        <v>1301.5</v>
      </c>
      <c r="BW1516" s="354">
        <v>8.36</v>
      </c>
      <c r="BX1516" s="354">
        <v>14.94</v>
      </c>
      <c r="BY1516" s="354">
        <v>14.94</v>
      </c>
      <c r="BZ1516" s="354">
        <v>3.9092998955067921</v>
      </c>
      <c r="CA1516" s="354">
        <v>56.25</v>
      </c>
      <c r="CB1516" s="354">
        <v>0.71550992370157751</v>
      </c>
      <c r="CC1516" s="354">
        <v>5.007645541635962</v>
      </c>
      <c r="CD1516" s="354">
        <v>1.29</v>
      </c>
      <c r="CE1516" s="354">
        <v>0.82</v>
      </c>
      <c r="CF1516" s="354">
        <v>0.54</v>
      </c>
      <c r="CG1516" s="354">
        <v>0.14000000000000001</v>
      </c>
      <c r="CH1516" s="353">
        <v>30.4</v>
      </c>
      <c r="CI1516" s="355">
        <v>11082.9</v>
      </c>
    </row>
    <row r="1517" spans="1:87" ht="13.5" thickBot="1">
      <c r="A1517" s="353" t="s">
        <v>3243</v>
      </c>
      <c r="B1517" s="353" t="s">
        <v>3244</v>
      </c>
      <c r="C1517" s="353" t="s">
        <v>96</v>
      </c>
      <c r="D1517" s="353" t="s">
        <v>123</v>
      </c>
      <c r="E1517" s="353" t="s">
        <v>344</v>
      </c>
      <c r="F1517" s="353" t="s">
        <v>99</v>
      </c>
      <c r="G1517" s="353">
        <v>12</v>
      </c>
      <c r="H1517" s="353">
        <v>202112</v>
      </c>
      <c r="I1517" s="353">
        <v>20221107</v>
      </c>
      <c r="J1517" s="353">
        <v>20230221</v>
      </c>
      <c r="K1517" s="354">
        <v>31715.64</v>
      </c>
      <c r="L1517" s="354">
        <v>67.12</v>
      </c>
      <c r="M1517" s="354">
        <v>472.52</v>
      </c>
      <c r="N1517" s="354">
        <v>1.01</v>
      </c>
      <c r="O1517" s="354">
        <v>0.84</v>
      </c>
      <c r="P1517" s="354">
        <v>0.83</v>
      </c>
      <c r="Q1517" s="354">
        <v>0.86</v>
      </c>
      <c r="R1517" s="354">
        <v>0</v>
      </c>
      <c r="S1517" s="354">
        <v>1</v>
      </c>
      <c r="T1517" s="354">
        <v>0.91</v>
      </c>
      <c r="U1517" s="354">
        <v>3.35</v>
      </c>
      <c r="V1517" s="354">
        <v>3.19</v>
      </c>
      <c r="W1517" s="354">
        <v>3.35</v>
      </c>
      <c r="X1517" s="354">
        <v>3.66</v>
      </c>
      <c r="Y1517" s="374">
        <f t="shared" si="50"/>
        <v>5.0156739811912265E-2</v>
      </c>
      <c r="Z1517" s="374">
        <f t="shared" si="51"/>
        <v>9.2537313432835777E-2</v>
      </c>
      <c r="AA1517" s="354">
        <v>-6.31</v>
      </c>
      <c r="AB1517" s="354">
        <v>4.74</v>
      </c>
      <c r="AC1517" s="354">
        <v>20.04</v>
      </c>
      <c r="AD1517" s="354">
        <v>20.04</v>
      </c>
      <c r="AE1517" s="354">
        <v>18.36</v>
      </c>
      <c r="AF1517" s="354">
        <v>4.22</v>
      </c>
      <c r="AG1517" s="354">
        <v>12.15489915099511</v>
      </c>
      <c r="AH1517" s="354">
        <v>0.43942369530781278</v>
      </c>
      <c r="AI1517" s="354">
        <v>2.9321357199276599</v>
      </c>
      <c r="AJ1517" s="354">
        <v>2.9015162959733773</v>
      </c>
      <c r="AK1517" s="354">
        <v>21.936228791478609</v>
      </c>
      <c r="AL1517" s="354">
        <v>21.03</v>
      </c>
      <c r="AM1517" s="354">
        <v>1.52</v>
      </c>
      <c r="AN1517" s="354">
        <v>5.61</v>
      </c>
      <c r="AO1517" s="354">
        <v>7.9847799470434735</v>
      </c>
      <c r="AP1517" s="354">
        <v>22.563889399266159</v>
      </c>
      <c r="AQ1517" s="354">
        <v>33.100171434627853</v>
      </c>
      <c r="AR1517" s="354">
        <v>33.449474377893345</v>
      </c>
      <c r="AS1517" s="354">
        <v>0.74119810257981811</v>
      </c>
      <c r="AT1517" s="354">
        <v>44.18</v>
      </c>
      <c r="AU1517" s="354">
        <v>2.54</v>
      </c>
      <c r="AV1517" s="354">
        <v>2.96</v>
      </c>
      <c r="AW1517" s="354">
        <v>4742.12</v>
      </c>
      <c r="AX1517" s="354">
        <v>5800.73</v>
      </c>
      <c r="AY1517" s="374">
        <v>2.6805185087314224E-2</v>
      </c>
      <c r="AZ1517" s="374">
        <v>-0.65659696540000245</v>
      </c>
      <c r="BA1517" s="374">
        <v>4.9361603853471311E-2</v>
      </c>
      <c r="BB1517" s="374">
        <v>-0.65677966101694907</v>
      </c>
      <c r="BC1517" s="374">
        <v>4.9361603853471311E-2</v>
      </c>
      <c r="BD1517" s="354">
        <v>1.06</v>
      </c>
      <c r="BE1517" s="374">
        <v>1.8596265863335681E-2</v>
      </c>
      <c r="BF1517" s="374">
        <v>5.7366261068694333E-3</v>
      </c>
      <c r="BG1517" s="354">
        <v>0.59</v>
      </c>
      <c r="BH1517" s="354">
        <v>2.74</v>
      </c>
      <c r="BI1517" s="354">
        <v>0.56000000000000005</v>
      </c>
      <c r="BJ1517" s="354">
        <v>2.62</v>
      </c>
      <c r="BK1517" s="374">
        <v>-1.4475377064914342E-2</v>
      </c>
      <c r="BL1517" s="374">
        <v>-3.4919064012128901E-3</v>
      </c>
      <c r="BM1517" s="354">
        <v>3.64</v>
      </c>
      <c r="BN1517" s="354">
        <v>4.29</v>
      </c>
      <c r="BO1517" s="374">
        <v>5.5527274156001063</v>
      </c>
      <c r="BP1517" s="374">
        <v>6.8318360588901254E-3</v>
      </c>
      <c r="BQ1517" s="374">
        <v>4.5110638929934353E-2</v>
      </c>
      <c r="BR1517" s="354">
        <v>660.6</v>
      </c>
      <c r="BS1517" s="354">
        <v>1713.78</v>
      </c>
      <c r="BT1517" s="354">
        <v>1389.32</v>
      </c>
      <c r="BU1517" s="354">
        <v>14130.95</v>
      </c>
      <c r="BV1517" s="354">
        <v>336.14</v>
      </c>
      <c r="BW1517" s="354">
        <v>-65.66</v>
      </c>
      <c r="BX1517" s="354">
        <v>3.6</v>
      </c>
      <c r="BY1517" s="354">
        <v>3.6</v>
      </c>
      <c r="BZ1517" s="354">
        <v>1.2852149611723449</v>
      </c>
      <c r="CA1517" s="354">
        <v>43.6</v>
      </c>
      <c r="CB1517" s="354">
        <v>0.45321582377393482</v>
      </c>
      <c r="CC1517" s="354">
        <v>7.6102919151724544</v>
      </c>
      <c r="CD1517" s="354">
        <v>0.75</v>
      </c>
      <c r="CE1517" s="354">
        <v>2.11</v>
      </c>
      <c r="CF1517" s="354">
        <v>2.09</v>
      </c>
      <c r="CG1517" s="354">
        <v>0.28000000000000003</v>
      </c>
      <c r="CH1517" s="353" t="s">
        <v>100</v>
      </c>
      <c r="CI1517" s="355">
        <v>18596.580000000002</v>
      </c>
    </row>
    <row r="1518" spans="1:87" ht="13.5" thickBot="1">
      <c r="A1518" s="353" t="s">
        <v>3245</v>
      </c>
      <c r="B1518" s="353" t="s">
        <v>3246</v>
      </c>
      <c r="C1518" s="353" t="s">
        <v>96</v>
      </c>
      <c r="D1518" s="353" t="s">
        <v>123</v>
      </c>
      <c r="E1518" s="353" t="s">
        <v>263</v>
      </c>
      <c r="F1518" s="353" t="s">
        <v>99</v>
      </c>
      <c r="G1518" s="353">
        <v>12</v>
      </c>
      <c r="H1518" s="353">
        <v>202112</v>
      </c>
      <c r="I1518" s="353">
        <v>20221103</v>
      </c>
      <c r="J1518" s="353">
        <v>20230201</v>
      </c>
      <c r="K1518" s="354">
        <v>23613.27</v>
      </c>
      <c r="L1518" s="354">
        <v>168.79</v>
      </c>
      <c r="M1518" s="354">
        <v>140</v>
      </c>
      <c r="N1518" s="354">
        <v>0.87</v>
      </c>
      <c r="O1518" s="354">
        <v>2.5299999999999998</v>
      </c>
      <c r="P1518" s="354">
        <v>2.59</v>
      </c>
      <c r="Q1518" s="354">
        <v>2.6</v>
      </c>
      <c r="R1518" s="354">
        <v>-1.19</v>
      </c>
      <c r="S1518" s="354">
        <v>3.4</v>
      </c>
      <c r="T1518" s="354">
        <v>0.89</v>
      </c>
      <c r="U1518" s="354">
        <v>9.4600000000000009</v>
      </c>
      <c r="V1518" s="354">
        <v>8.2200000000000006</v>
      </c>
      <c r="W1518" s="354">
        <v>9.8000000000000007</v>
      </c>
      <c r="X1518" s="354">
        <v>10.52</v>
      </c>
      <c r="Y1518" s="374">
        <f t="shared" si="50"/>
        <v>0.19221411192214122</v>
      </c>
      <c r="Z1518" s="374">
        <f t="shared" si="51"/>
        <v>7.3469387755101812E-2</v>
      </c>
      <c r="AA1518" s="354">
        <v>-0.77</v>
      </c>
      <c r="AB1518" s="354">
        <v>5.24</v>
      </c>
      <c r="AC1518" s="354">
        <v>17.84</v>
      </c>
      <c r="AD1518" s="354">
        <v>17.22</v>
      </c>
      <c r="AE1518" s="354">
        <v>16.04</v>
      </c>
      <c r="AF1518" s="354">
        <v>3.29</v>
      </c>
      <c r="AG1518" s="354">
        <v>18.081949208675045</v>
      </c>
      <c r="AH1518" s="354">
        <v>8.8132862332175304</v>
      </c>
      <c r="AI1518" s="354">
        <v>9.8242900599676659</v>
      </c>
      <c r="AJ1518" s="354">
        <v>8.708159079526121</v>
      </c>
      <c r="AK1518" s="354">
        <v>16.795106719451141</v>
      </c>
      <c r="AL1518" s="354">
        <v>13.11</v>
      </c>
      <c r="AM1518" s="354">
        <v>2.11</v>
      </c>
      <c r="AN1518" s="354">
        <v>9.35</v>
      </c>
      <c r="AO1518" s="354">
        <v>12.286351195716705</v>
      </c>
      <c r="AP1518" s="354">
        <v>13.629998372186307</v>
      </c>
      <c r="AQ1518" s="354">
        <v>22.613458776646148</v>
      </c>
      <c r="AR1518" s="354">
        <v>25.511841969357185</v>
      </c>
      <c r="AS1518" s="354">
        <v>1.4394041392928771</v>
      </c>
      <c r="AT1518" s="354">
        <v>80.17</v>
      </c>
      <c r="AU1518" s="354">
        <v>1.93</v>
      </c>
      <c r="AV1518" s="354">
        <v>-0.28000000000000003</v>
      </c>
      <c r="AW1518" s="354">
        <v>2294.85</v>
      </c>
      <c r="AX1518" s="354">
        <v>2579.21</v>
      </c>
      <c r="AY1518" s="374">
        <v>-2.7858639241702702E-3</v>
      </c>
      <c r="AZ1518" s="374">
        <v>0.21346374587678069</v>
      </c>
      <c r="BA1518" s="374">
        <v>-0.13762992885141839</v>
      </c>
      <c r="BB1518" s="374">
        <v>0.21392190152801371</v>
      </c>
      <c r="BC1518" s="374">
        <v>-0.13762992885141839</v>
      </c>
      <c r="BD1518" s="354">
        <v>11.18</v>
      </c>
      <c r="BE1518" s="374">
        <v>3.8607109932244109E-2</v>
      </c>
      <c r="BF1518" s="374">
        <v>6.1031740009928205E-2</v>
      </c>
      <c r="BG1518" s="354">
        <v>6.46</v>
      </c>
      <c r="BH1518" s="354">
        <v>4.9800000000000004</v>
      </c>
      <c r="BI1518" s="354">
        <v>6.18</v>
      </c>
      <c r="BJ1518" s="354">
        <v>4.7699999999999996</v>
      </c>
      <c r="BK1518" s="374">
        <v>-0.11360932684485681</v>
      </c>
      <c r="BL1518" s="374">
        <v>-6.1726253489644042E-2</v>
      </c>
      <c r="BM1518" s="354">
        <v>3.77</v>
      </c>
      <c r="BN1518" s="354">
        <v>3.26</v>
      </c>
      <c r="BO1518" s="374">
        <v>0.72163774461664221</v>
      </c>
      <c r="BP1518" s="374">
        <v>5.341385595889412E-2</v>
      </c>
      <c r="BQ1518" s="374">
        <v>5.2776721694097702E-2</v>
      </c>
      <c r="BR1518" s="354">
        <v>1010.09</v>
      </c>
      <c r="BS1518" s="354">
        <v>1804.33</v>
      </c>
      <c r="BT1518" s="354">
        <v>1798.54</v>
      </c>
      <c r="BU1518" s="354">
        <v>8103.55</v>
      </c>
      <c r="BV1518" s="354">
        <v>1004.41</v>
      </c>
      <c r="BW1518" s="354">
        <v>21.34</v>
      </c>
      <c r="BX1518" s="354">
        <v>48.74</v>
      </c>
      <c r="BY1518" s="354">
        <v>48.74</v>
      </c>
      <c r="BZ1518" s="354">
        <v>3.2820159072195652</v>
      </c>
      <c r="CA1518" s="354">
        <v>41.71</v>
      </c>
      <c r="CB1518" s="354">
        <v>0.44390920402265932</v>
      </c>
      <c r="CC1518" s="354">
        <v>3.5069438006659759</v>
      </c>
      <c r="CD1518" s="354">
        <v>0.72</v>
      </c>
      <c r="CE1518" s="354">
        <v>1.2</v>
      </c>
      <c r="CF1518" s="354">
        <v>1.57</v>
      </c>
      <c r="CG1518" s="354">
        <v>1.57</v>
      </c>
      <c r="CH1518" s="353" t="s">
        <v>100</v>
      </c>
      <c r="CI1518" s="355">
        <v>10933.09</v>
      </c>
    </row>
    <row r="1519" spans="1:87" ht="13.5" thickBot="1">
      <c r="A1519" s="353" t="s">
        <v>3247</v>
      </c>
      <c r="B1519" s="353" t="s">
        <v>3248</v>
      </c>
      <c r="C1519" s="353" t="s">
        <v>96</v>
      </c>
      <c r="D1519" s="353" t="s">
        <v>97</v>
      </c>
      <c r="E1519" s="353" t="s">
        <v>420</v>
      </c>
      <c r="F1519" s="353" t="s">
        <v>105</v>
      </c>
      <c r="G1519" s="353">
        <v>12</v>
      </c>
      <c r="H1519" s="353">
        <v>202112</v>
      </c>
      <c r="I1519" s="353">
        <v>20221026</v>
      </c>
      <c r="J1519" s="353">
        <v>20230222</v>
      </c>
      <c r="K1519" s="354">
        <v>4999.17</v>
      </c>
      <c r="L1519" s="354">
        <v>13.25</v>
      </c>
      <c r="M1519" s="354">
        <v>377.3</v>
      </c>
      <c r="N1519" s="354">
        <v>1.54</v>
      </c>
      <c r="O1519" s="354">
        <v>0.21</v>
      </c>
      <c r="P1519" s="354">
        <v>0.33</v>
      </c>
      <c r="Q1519" s="354">
        <v>0.17</v>
      </c>
      <c r="R1519" s="354">
        <v>9.52</v>
      </c>
      <c r="S1519" s="354">
        <v>0</v>
      </c>
      <c r="T1519" s="354">
        <v>-6.55</v>
      </c>
      <c r="U1519" s="354">
        <v>0.28999999999999998</v>
      </c>
      <c r="V1519" s="354">
        <v>1.01</v>
      </c>
      <c r="W1519" s="354">
        <v>0.57999999999999996</v>
      </c>
      <c r="X1519" s="354">
        <v>1.02</v>
      </c>
      <c r="Y1519" s="374">
        <f t="shared" si="50"/>
        <v>-0.42574257425742579</v>
      </c>
      <c r="Z1519" s="374">
        <f t="shared" si="51"/>
        <v>0.7586206896551726</v>
      </c>
      <c r="AA1519" s="354">
        <v>77.27</v>
      </c>
      <c r="AB1519" s="354">
        <v>16.71</v>
      </c>
      <c r="AC1519" s="354">
        <v>45.69</v>
      </c>
      <c r="AD1519" s="354">
        <v>22.84</v>
      </c>
      <c r="AE1519" s="354">
        <v>13.03</v>
      </c>
      <c r="AF1519" s="354">
        <v>1.37</v>
      </c>
      <c r="AG1519" s="354">
        <v>14.448686065946722</v>
      </c>
      <c r="AH1519" s="354">
        <v>0.19097283047842348</v>
      </c>
      <c r="AI1519" s="354">
        <v>-0.78776292572349682</v>
      </c>
      <c r="AJ1519" s="354">
        <v>-1.0569815686896076</v>
      </c>
      <c r="AK1519" s="354">
        <v>-16.68014522</v>
      </c>
      <c r="AL1519" s="354">
        <v>9.73</v>
      </c>
      <c r="AM1519" s="354">
        <v>3.95</v>
      </c>
      <c r="AN1519" s="354">
        <v>0.92</v>
      </c>
      <c r="AO1519" s="354">
        <v>1.4656906286191578</v>
      </c>
      <c r="AP1519" s="354">
        <v>14.993808695474179</v>
      </c>
      <c r="AQ1519" s="354">
        <v>-26.882838822693603</v>
      </c>
      <c r="AR1519" s="354">
        <v>-20.035641481405271</v>
      </c>
      <c r="AS1519" s="354">
        <v>0.68431930921435069</v>
      </c>
      <c r="AT1519" s="354">
        <v>3.36</v>
      </c>
      <c r="AU1519" s="354"/>
      <c r="AV1519" s="354">
        <v>14.36</v>
      </c>
      <c r="AW1519" s="354">
        <v>4998.1000000000004</v>
      </c>
      <c r="AX1519" s="354">
        <v>5748.43</v>
      </c>
      <c r="AY1519" s="374">
        <v>0.14357296481032353</v>
      </c>
      <c r="AZ1519" s="374">
        <v>1.6514161220043573</v>
      </c>
      <c r="BA1519" s="374">
        <v>-0.22786690433749257</v>
      </c>
      <c r="BB1519" s="374">
        <v>1.65</v>
      </c>
      <c r="BC1519" s="374">
        <v>-0.22786690433749257</v>
      </c>
      <c r="BD1519" s="354">
        <v>7.92</v>
      </c>
      <c r="BE1519" s="374">
        <v>1.1446097101391172E-2</v>
      </c>
      <c r="BF1519" s="374">
        <v>1.4327217733911728E-2</v>
      </c>
      <c r="BG1519" s="354">
        <v>2.4500000000000002</v>
      </c>
      <c r="BH1519" s="354">
        <v>47.98</v>
      </c>
      <c r="BI1519" s="354">
        <v>1.58</v>
      </c>
      <c r="BJ1519" s="354">
        <v>3.07</v>
      </c>
      <c r="BK1519" s="374">
        <v>0.34175084175084175</v>
      </c>
      <c r="BL1519" s="374">
        <v>-1.8632742225648934E-2</v>
      </c>
      <c r="BM1519" s="354">
        <v>0.08</v>
      </c>
      <c r="BN1519" s="354">
        <v>0.03</v>
      </c>
      <c r="BO1519" s="374">
        <v>5.2363469583333329E-2</v>
      </c>
      <c r="BP1519" s="374">
        <v>1.453370094965171E-2</v>
      </c>
      <c r="BQ1519" s="374">
        <v>-8.0439997617169523E-2</v>
      </c>
      <c r="BR1519" s="354">
        <v>256.8</v>
      </c>
      <c r="BS1519" s="354">
        <v>490.1</v>
      </c>
      <c r="BT1519" s="354">
        <v>511.5</v>
      </c>
      <c r="BU1519" s="354">
        <v>2950.5</v>
      </c>
      <c r="BV1519" s="354">
        <v>119.6</v>
      </c>
      <c r="BW1519" s="354">
        <v>136.54</v>
      </c>
      <c r="BX1519" s="354">
        <v>1.32</v>
      </c>
      <c r="BY1519" s="354">
        <v>2</v>
      </c>
      <c r="BZ1519" s="354">
        <v>0.4546178343949045</v>
      </c>
      <c r="CA1519" s="354">
        <v>71.790000000000006</v>
      </c>
      <c r="CB1519" s="354">
        <v>0.81439871100043948</v>
      </c>
      <c r="CC1519" s="354">
        <v>5.6905164319248822</v>
      </c>
      <c r="CD1519" s="354">
        <v>2.54</v>
      </c>
      <c r="CE1519" s="354">
        <v>1.62</v>
      </c>
      <c r="CF1519" s="354">
        <v>1.1200000000000001</v>
      </c>
      <c r="CG1519" s="354">
        <v>0.28999999999999998</v>
      </c>
      <c r="CH1519" s="353" t="s">
        <v>100</v>
      </c>
      <c r="CI1519" s="355">
        <v>1417.7</v>
      </c>
    </row>
    <row r="1520" spans="1:87" ht="13.5" thickBot="1">
      <c r="A1520" s="353" t="s">
        <v>3249</v>
      </c>
      <c r="B1520" s="353" t="s">
        <v>3249</v>
      </c>
      <c r="C1520" s="353" t="s">
        <v>96</v>
      </c>
      <c r="D1520" s="353" t="s">
        <v>176</v>
      </c>
      <c r="E1520" s="353" t="s">
        <v>573</v>
      </c>
      <c r="F1520" s="353" t="s">
        <v>105</v>
      </c>
      <c r="G1520" s="353">
        <v>12</v>
      </c>
      <c r="H1520" s="353">
        <v>202112</v>
      </c>
      <c r="I1520" s="353">
        <v>20221027</v>
      </c>
      <c r="J1520" s="353">
        <v>20230209</v>
      </c>
      <c r="K1520" s="354">
        <v>7122.23</v>
      </c>
      <c r="L1520" s="354">
        <v>163.38</v>
      </c>
      <c r="M1520" s="354">
        <v>43.59</v>
      </c>
      <c r="N1520" s="354">
        <v>1.62</v>
      </c>
      <c r="O1520" s="354">
        <v>3.43</v>
      </c>
      <c r="P1520" s="354">
        <v>3.21</v>
      </c>
      <c r="Q1520" s="354">
        <v>3.16</v>
      </c>
      <c r="R1520" s="354">
        <v>2</v>
      </c>
      <c r="S1520" s="354">
        <v>8</v>
      </c>
      <c r="T1520" s="354">
        <v>5.49</v>
      </c>
      <c r="U1520" s="354">
        <v>11</v>
      </c>
      <c r="V1520" s="354">
        <v>9.0299999999999994</v>
      </c>
      <c r="W1520" s="354">
        <v>13.32</v>
      </c>
      <c r="X1520" s="354">
        <v>13.7</v>
      </c>
      <c r="Y1520" s="374">
        <f t="shared" si="50"/>
        <v>0.47508305647840543</v>
      </c>
      <c r="Z1520" s="374">
        <f t="shared" si="51"/>
        <v>2.8528528528528385E-2</v>
      </c>
      <c r="AA1520" s="354">
        <v>6.64</v>
      </c>
      <c r="AB1520" s="354">
        <v>19.329999999999998</v>
      </c>
      <c r="AC1520" s="354">
        <v>12.89</v>
      </c>
      <c r="AD1520" s="354">
        <v>12.27</v>
      </c>
      <c r="AE1520" s="354">
        <v>11.92</v>
      </c>
      <c r="AF1520" s="354">
        <v>0.63</v>
      </c>
      <c r="AG1520" s="354">
        <v>50.406724095050755</v>
      </c>
      <c r="AH1520" s="354">
        <v>2.2832756788532409</v>
      </c>
      <c r="AI1520" s="354">
        <v>13.959099233534561</v>
      </c>
      <c r="AJ1520" s="354">
        <v>11.585249496936401</v>
      </c>
      <c r="AK1520" s="354">
        <v>11.554470478476571</v>
      </c>
      <c r="AL1520" s="354">
        <v>11.67</v>
      </c>
      <c r="AM1520" s="354">
        <v>4.37</v>
      </c>
      <c r="AN1520" s="354">
        <v>3.19</v>
      </c>
      <c r="AO1520" s="354">
        <v>4.1155113057589823</v>
      </c>
      <c r="AP1520" s="354">
        <v>15.797579230823532</v>
      </c>
      <c r="AQ1520" s="354">
        <v>14.86123419776902</v>
      </c>
      <c r="AR1520" s="354">
        <v>17.906342280700386</v>
      </c>
      <c r="AS1520" s="354">
        <v>48.357096022971355</v>
      </c>
      <c r="AT1520" s="354">
        <v>37.42</v>
      </c>
      <c r="AU1520" s="354">
        <v>9.16</v>
      </c>
      <c r="AV1520" s="354">
        <v>18.63</v>
      </c>
      <c r="AW1520" s="354">
        <v>1850.54</v>
      </c>
      <c r="AX1520" s="354">
        <v>2311.62</v>
      </c>
      <c r="AY1520" s="374">
        <v>0.18634449431330452</v>
      </c>
      <c r="AZ1520" s="374">
        <v>1.0005623096561291</v>
      </c>
      <c r="BA1520" s="374">
        <v>4.7306513368167291</v>
      </c>
      <c r="BB1520" s="374">
        <v>1.0005575539568343</v>
      </c>
      <c r="BC1520" s="374">
        <v>4.7306513368167291</v>
      </c>
      <c r="BD1520" s="354">
        <v>27.73</v>
      </c>
      <c r="BE1520" s="374">
        <v>7.6990062223254288E-2</v>
      </c>
      <c r="BF1520" s="374">
        <v>9.7145301616792488E-3</v>
      </c>
      <c r="BG1520" s="354">
        <v>10.9</v>
      </c>
      <c r="BH1520" s="354">
        <v>7.44</v>
      </c>
      <c r="BI1520" s="354">
        <v>4.3600000000000003</v>
      </c>
      <c r="BJ1520" s="354">
        <v>3.86</v>
      </c>
      <c r="BK1520" s="374">
        <v>-0.17005751566658081</v>
      </c>
      <c r="BL1520" s="374">
        <v>-4.7093910172020852E-2</v>
      </c>
      <c r="BM1520" s="354">
        <v>0</v>
      </c>
      <c r="BN1520" s="354">
        <v>0</v>
      </c>
      <c r="BO1520" s="374">
        <v>0</v>
      </c>
      <c r="BP1520" s="374">
        <v>1.4156337521565138E-2</v>
      </c>
      <c r="BQ1520" s="374">
        <v>7.1828690538386752E-2</v>
      </c>
      <c r="BR1520" s="354">
        <v>332.37</v>
      </c>
      <c r="BS1520" s="354">
        <v>606.33000000000004</v>
      </c>
      <c r="BT1520" s="354">
        <v>627.54999999999995</v>
      </c>
      <c r="BU1520" s="354">
        <v>2695.36</v>
      </c>
      <c r="BV1520" s="354">
        <v>0.14000000000000001</v>
      </c>
      <c r="BW1520" s="354">
        <v>100.06</v>
      </c>
      <c r="BX1520" s="354">
        <v>4.53</v>
      </c>
      <c r="BY1520" s="354">
        <v>22.42</v>
      </c>
      <c r="BZ1520" s="354">
        <v>3.3548929421094371</v>
      </c>
      <c r="CA1520" s="354">
        <v>61.85</v>
      </c>
      <c r="CB1520" s="354">
        <v>0.86303923672793381</v>
      </c>
      <c r="CC1520" s="354">
        <v>3.5151092539122559</v>
      </c>
      <c r="CD1520" s="354">
        <v>1.62</v>
      </c>
      <c r="CE1520" s="354">
        <v>1.1200000000000001</v>
      </c>
      <c r="CF1520" s="354">
        <v>1.2</v>
      </c>
      <c r="CG1520" s="354">
        <v>0.52</v>
      </c>
      <c r="CH1520" s="353" t="s">
        <v>100</v>
      </c>
      <c r="CI1520" s="355">
        <v>1838.77</v>
      </c>
    </row>
    <row r="1521" spans="1:87" ht="13.5" thickBot="1">
      <c r="A1521" s="353" t="s">
        <v>3250</v>
      </c>
      <c r="B1521" s="353" t="s">
        <v>3251</v>
      </c>
      <c r="C1521" s="353" t="s">
        <v>96</v>
      </c>
      <c r="D1521" s="353" t="s">
        <v>123</v>
      </c>
      <c r="E1521" s="353" t="s">
        <v>533</v>
      </c>
      <c r="F1521" s="353" t="s">
        <v>105</v>
      </c>
      <c r="G1521" s="353">
        <v>12</v>
      </c>
      <c r="H1521" s="353">
        <v>202112</v>
      </c>
      <c r="I1521" s="353">
        <v>20221110</v>
      </c>
      <c r="J1521" s="353">
        <v>20230306</v>
      </c>
      <c r="K1521" s="354">
        <v>6834.06</v>
      </c>
      <c r="L1521" s="354">
        <v>28.16</v>
      </c>
      <c r="M1521" s="354">
        <v>242.69</v>
      </c>
      <c r="N1521" s="354">
        <v>0.91</v>
      </c>
      <c r="O1521" s="354">
        <v>2.52</v>
      </c>
      <c r="P1521" s="354"/>
      <c r="Q1521" s="354"/>
      <c r="R1521" s="354">
        <v>0</v>
      </c>
      <c r="S1521" s="354"/>
      <c r="T1521" s="354"/>
      <c r="U1521" s="354">
        <v>9.6</v>
      </c>
      <c r="V1521" s="354"/>
      <c r="W1521" s="354">
        <v>9.09</v>
      </c>
      <c r="X1521" s="354">
        <v>10.68</v>
      </c>
      <c r="Y1521" s="374" t="e">
        <f t="shared" si="50"/>
        <v>#DIV/0!</v>
      </c>
      <c r="Z1521" s="374">
        <f t="shared" si="51"/>
        <v>0.17491749174917492</v>
      </c>
      <c r="AA1521" s="354"/>
      <c r="AB1521" s="354">
        <v>14.76</v>
      </c>
      <c r="AC1521" s="354">
        <v>2.93</v>
      </c>
      <c r="AD1521" s="354">
        <v>3.1</v>
      </c>
      <c r="AE1521" s="354">
        <v>2.64</v>
      </c>
      <c r="AF1521" s="354">
        <v>0.21</v>
      </c>
      <c r="AG1521" s="354">
        <v>45033.63043264611</v>
      </c>
      <c r="AH1521" s="354">
        <v>12390.053554409267</v>
      </c>
      <c r="AI1521" s="354">
        <v>-24746.295295678166</v>
      </c>
      <c r="AJ1521" s="354">
        <v>-26017.66067854717</v>
      </c>
      <c r="AK1521" s="354">
        <v>-1.3326848364958954</v>
      </c>
      <c r="AL1521" s="354">
        <v>2.34</v>
      </c>
      <c r="AM1521" s="354">
        <v>0.31</v>
      </c>
      <c r="AN1521" s="354">
        <v>0.57999999999999996</v>
      </c>
      <c r="AO1521" s="354">
        <v>6.6126938893631184</v>
      </c>
      <c r="AP1521" s="354">
        <v>7.6155144163078798</v>
      </c>
      <c r="AQ1521" s="354">
        <v>-12.033866452317181</v>
      </c>
      <c r="AR1521" s="354">
        <v>-11.445825835654061</v>
      </c>
      <c r="AS1521" s="354">
        <v>180959.7607404399</v>
      </c>
      <c r="AT1521" s="354">
        <v>89.79</v>
      </c>
      <c r="AU1521" s="354">
        <v>4</v>
      </c>
      <c r="AV1521" s="354">
        <v>11.24</v>
      </c>
      <c r="AW1521" s="354">
        <v>10534.01</v>
      </c>
      <c r="AX1521" s="354"/>
      <c r="AY1521" s="374">
        <v>0.24252792939889165</v>
      </c>
      <c r="AZ1521" s="374">
        <v>0.94516188748120122</v>
      </c>
      <c r="BA1521" s="374">
        <v>0</v>
      </c>
      <c r="BB1521" s="374">
        <v>0.99827784156142363</v>
      </c>
      <c r="BC1521" s="374">
        <v>0</v>
      </c>
      <c r="BD1521" s="354">
        <v>10.29</v>
      </c>
      <c r="BE1521" s="374">
        <v>0</v>
      </c>
      <c r="BF1521" s="374">
        <v>6.0035384710420761E-3</v>
      </c>
      <c r="BG1521" s="354">
        <v>5.21</v>
      </c>
      <c r="BH1521" s="354">
        <v>4.43</v>
      </c>
      <c r="BI1521" s="354">
        <v>0.64</v>
      </c>
      <c r="BJ1521" s="354">
        <v>0.52</v>
      </c>
      <c r="BK1521" s="374">
        <v>5.1375988513765215E-2</v>
      </c>
      <c r="BL1521" s="374">
        <v>-2.823146547712831E-2</v>
      </c>
      <c r="BM1521" s="354">
        <v>5.45</v>
      </c>
      <c r="BN1521" s="354">
        <v>4.49</v>
      </c>
      <c r="BO1521" s="374">
        <v>0</v>
      </c>
      <c r="BP1521" s="374">
        <v>0.3756951047096776</v>
      </c>
      <c r="BQ1521" s="374">
        <v>-895.61654659370629</v>
      </c>
      <c r="BR1521" s="354">
        <v>3945.16</v>
      </c>
      <c r="BS1521" s="354">
        <v>4611.3999999999996</v>
      </c>
      <c r="BT1521" s="354">
        <v>2925.51</v>
      </c>
      <c r="BU1521" s="354">
        <v>20827.41</v>
      </c>
      <c r="BV1521" s="354">
        <v>2139.36</v>
      </c>
      <c r="BW1521" s="354">
        <v>77.739999999999995</v>
      </c>
      <c r="BX1521" s="354">
        <v>20.329999999999998</v>
      </c>
      <c r="BY1521" s="354">
        <v>20.329999999999998</v>
      </c>
      <c r="BZ1521" s="354">
        <v>0</v>
      </c>
      <c r="CA1521" s="354">
        <v>51.76</v>
      </c>
      <c r="CB1521" s="354">
        <v>0.93799972097058681</v>
      </c>
      <c r="CC1521" s="354">
        <v>7.6147715169161501</v>
      </c>
      <c r="CD1521" s="354">
        <v>1.07</v>
      </c>
      <c r="CE1521" s="354">
        <v>1.07</v>
      </c>
      <c r="CF1521" s="354">
        <v>1.04</v>
      </c>
      <c r="CG1521" s="354">
        <v>0.06</v>
      </c>
      <c r="CH1521" s="353" t="s">
        <v>100</v>
      </c>
      <c r="CI1521" s="355">
        <v>24234.48</v>
      </c>
    </row>
    <row r="1522" spans="1:87" ht="13.5" thickBot="1">
      <c r="A1522" s="353" t="s">
        <v>3252</v>
      </c>
      <c r="B1522" s="353" t="s">
        <v>3253</v>
      </c>
      <c r="C1522" s="353" t="s">
        <v>96</v>
      </c>
      <c r="D1522" s="353" t="s">
        <v>123</v>
      </c>
      <c r="E1522" s="353" t="s">
        <v>518</v>
      </c>
      <c r="F1522" s="353" t="s">
        <v>99</v>
      </c>
      <c r="G1522" s="353">
        <v>12</v>
      </c>
      <c r="H1522" s="353">
        <v>202112</v>
      </c>
      <c r="I1522" s="353">
        <v>20221014</v>
      </c>
      <c r="J1522" s="353">
        <v>20230113</v>
      </c>
      <c r="K1522" s="354">
        <v>157640</v>
      </c>
      <c r="L1522" s="354">
        <v>41.37</v>
      </c>
      <c r="M1522" s="354">
        <v>3810.49</v>
      </c>
      <c r="N1522" s="354">
        <v>1.1599999999999999</v>
      </c>
      <c r="O1522" s="354">
        <v>1.0900000000000001</v>
      </c>
      <c r="P1522" s="354">
        <v>1.26</v>
      </c>
      <c r="Q1522" s="354">
        <v>1.1499999999999999</v>
      </c>
      <c r="R1522" s="354">
        <v>19</v>
      </c>
      <c r="S1522" s="354">
        <v>-4</v>
      </c>
      <c r="T1522" s="354">
        <v>12.66</v>
      </c>
      <c r="U1522" s="354">
        <v>4.3</v>
      </c>
      <c r="V1522" s="354">
        <v>4.68</v>
      </c>
      <c r="W1522" s="354">
        <v>3.77</v>
      </c>
      <c r="X1522" s="354">
        <v>5.0599999999999996</v>
      </c>
      <c r="Y1522" s="374">
        <f t="shared" si="50"/>
        <v>-0.19444444444444442</v>
      </c>
      <c r="Z1522" s="374">
        <f t="shared" si="51"/>
        <v>0.34217506631299721</v>
      </c>
      <c r="AA1522" s="354">
        <v>-6.54</v>
      </c>
      <c r="AB1522" s="354">
        <v>10.199999999999999</v>
      </c>
      <c r="AC1522" s="354">
        <v>9.6199999999999992</v>
      </c>
      <c r="AD1522" s="354">
        <v>10.97</v>
      </c>
      <c r="AE1522" s="354">
        <v>8.17</v>
      </c>
      <c r="AF1522" s="354">
        <v>1.08</v>
      </c>
      <c r="AG1522" s="354">
        <v>19.764088776424693</v>
      </c>
      <c r="AH1522" s="354">
        <v>4.2353313300648425</v>
      </c>
      <c r="AI1522" s="354">
        <v>6.4895355580157101</v>
      </c>
      <c r="AJ1522" s="354">
        <v>6.4895355580157101</v>
      </c>
      <c r="AK1522" s="354">
        <v>6.3471414297319244</v>
      </c>
      <c r="AL1522" s="354">
        <v>5.77</v>
      </c>
      <c r="AM1522" s="354">
        <v>1</v>
      </c>
      <c r="AN1522" s="354">
        <v>1.96</v>
      </c>
      <c r="AO1522" s="354">
        <v>4.0464067163681463</v>
      </c>
      <c r="AP1522" s="354">
        <v>9.9820240829083726</v>
      </c>
      <c r="AQ1522" s="354">
        <v>12.323461494719741</v>
      </c>
      <c r="AR1522" s="354">
        <v>12.323461494719741</v>
      </c>
      <c r="AS1522" s="354">
        <v>40.452053350202959</v>
      </c>
      <c r="AT1522" s="354">
        <v>41.56</v>
      </c>
      <c r="AU1522" s="354">
        <v>-6.42</v>
      </c>
      <c r="AV1522" s="354">
        <v>2.62</v>
      </c>
      <c r="AW1522" s="354">
        <v>82407</v>
      </c>
      <c r="AX1522" s="354">
        <v>74037.05</v>
      </c>
      <c r="AY1522" s="374">
        <v>8.5042853193254081E-2</v>
      </c>
      <c r="AZ1522" s="374">
        <v>5.5277188730687667</v>
      </c>
      <c r="BA1522" s="374">
        <v>0</v>
      </c>
      <c r="BB1522" s="374">
        <v>10.88095238095238</v>
      </c>
      <c r="BC1522" s="374">
        <v>0</v>
      </c>
      <c r="BD1522" s="354">
        <v>10.95</v>
      </c>
      <c r="BE1522" s="374">
        <v>0</v>
      </c>
      <c r="BF1522" s="374">
        <v>9.3804895391895807E-3</v>
      </c>
      <c r="BG1522" s="354">
        <v>5.27</v>
      </c>
      <c r="BH1522" s="354">
        <v>4.43</v>
      </c>
      <c r="BI1522" s="354">
        <v>0.93</v>
      </c>
      <c r="BJ1522" s="354">
        <v>0.93</v>
      </c>
      <c r="BK1522" s="374">
        <v>0</v>
      </c>
      <c r="BL1522" s="374">
        <v>0</v>
      </c>
      <c r="BM1522" s="354">
        <v>2.9</v>
      </c>
      <c r="BN1522" s="354">
        <v>3.03</v>
      </c>
      <c r="BO1522" s="374">
        <v>0.25971994025392087</v>
      </c>
      <c r="BP1522" s="374">
        <v>0.10282426147280511</v>
      </c>
      <c r="BQ1522" s="374">
        <v>0.15755123957309322</v>
      </c>
      <c r="BR1522" s="354">
        <v>32343</v>
      </c>
      <c r="BS1522" s="354">
        <v>40233</v>
      </c>
      <c r="BT1522" s="354">
        <v>29438</v>
      </c>
      <c r="BU1522" s="354">
        <v>160689</v>
      </c>
      <c r="BV1522" s="354">
        <v>21548</v>
      </c>
      <c r="BW1522" s="354">
        <v>538.08000000000004</v>
      </c>
      <c r="BX1522" s="354">
        <v>19.95</v>
      </c>
      <c r="BY1522" s="354">
        <v>22.08</v>
      </c>
      <c r="BZ1522" s="354">
        <v>0</v>
      </c>
      <c r="CA1522" s="354">
        <v>46.72</v>
      </c>
      <c r="CB1522" s="354">
        <v>0.66370232766678128</v>
      </c>
      <c r="CC1522" s="354">
        <v>4.8408290837308767</v>
      </c>
      <c r="CD1522" s="354">
        <v>0.99</v>
      </c>
      <c r="CE1522" s="354">
        <v>0.82</v>
      </c>
      <c r="CF1522" s="354">
        <v>0.8</v>
      </c>
      <c r="CG1522" s="354">
        <v>0.24</v>
      </c>
      <c r="CH1522" s="355">
        <v>20057</v>
      </c>
      <c r="CI1522" s="355">
        <v>170053</v>
      </c>
    </row>
    <row r="1523" spans="1:87" ht="13.5" thickBot="1">
      <c r="A1523" s="353" t="s">
        <v>3254</v>
      </c>
      <c r="B1523" s="353" t="s">
        <v>3255</v>
      </c>
      <c r="C1523" s="353" t="s">
        <v>96</v>
      </c>
      <c r="D1523" s="353" t="s">
        <v>197</v>
      </c>
      <c r="E1523" s="353" t="s">
        <v>583</v>
      </c>
      <c r="F1523" s="353" t="s">
        <v>105</v>
      </c>
      <c r="G1523" s="353">
        <v>12</v>
      </c>
      <c r="H1523" s="353">
        <v>202112</v>
      </c>
      <c r="I1523" s="353">
        <v>20221026</v>
      </c>
      <c r="J1523" s="353">
        <v>20230221</v>
      </c>
      <c r="K1523" s="354">
        <v>6018.84</v>
      </c>
      <c r="L1523" s="354">
        <v>73.790000000000006</v>
      </c>
      <c r="M1523" s="354">
        <v>81.569999999999993</v>
      </c>
      <c r="N1523" s="354">
        <v>0.8</v>
      </c>
      <c r="O1523" s="354">
        <v>2.0499999999999998</v>
      </c>
      <c r="P1523" s="354">
        <v>1.1100000000000001</v>
      </c>
      <c r="Q1523" s="354"/>
      <c r="R1523" s="354">
        <v>22</v>
      </c>
      <c r="S1523" s="354">
        <v>-6</v>
      </c>
      <c r="T1523" s="354">
        <v>1.87</v>
      </c>
      <c r="U1523" s="354">
        <v>23.47</v>
      </c>
      <c r="V1523" s="354">
        <v>26.99</v>
      </c>
      <c r="W1523" s="354">
        <v>21</v>
      </c>
      <c r="X1523" s="354">
        <v>10.56</v>
      </c>
      <c r="Y1523" s="374">
        <f t="shared" si="50"/>
        <v>-0.22193404964801777</v>
      </c>
      <c r="Z1523" s="374">
        <f t="shared" si="51"/>
        <v>-0.49714285714285711</v>
      </c>
      <c r="AA1523" s="354"/>
      <c r="AB1523" s="354"/>
      <c r="AC1523" s="354">
        <v>3.14</v>
      </c>
      <c r="AD1523" s="354">
        <v>3.51</v>
      </c>
      <c r="AE1523" s="354">
        <v>6.99</v>
      </c>
      <c r="AF1523" s="354"/>
      <c r="AG1523" s="354">
        <v>117.27701379797722</v>
      </c>
      <c r="AH1523" s="354">
        <v>27.827658514545224</v>
      </c>
      <c r="AI1523" s="354">
        <v>27.225227938876468</v>
      </c>
      <c r="AJ1523" s="354">
        <v>18.77961467613564</v>
      </c>
      <c r="AK1523" s="354">
        <v>2.6519520851063829</v>
      </c>
      <c r="AL1523" s="354">
        <v>2.17</v>
      </c>
      <c r="AM1523" s="354">
        <v>0.8</v>
      </c>
      <c r="AN1523" s="354">
        <v>0.59</v>
      </c>
      <c r="AO1523" s="354">
        <v>0.6649300997727946</v>
      </c>
      <c r="AP1523" s="354">
        <v>1.7840146832759078</v>
      </c>
      <c r="AQ1523" s="354">
        <v>2.8642925106382977</v>
      </c>
      <c r="AR1523" s="354">
        <v>4.1524289944478721</v>
      </c>
      <c r="AS1523" s="354">
        <v>0</v>
      </c>
      <c r="AT1523" s="354">
        <v>92.81</v>
      </c>
      <c r="AU1523" s="354"/>
      <c r="AV1523" s="354">
        <v>140.84</v>
      </c>
      <c r="AW1523" s="354">
        <v>10518</v>
      </c>
      <c r="AX1523" s="354">
        <v>8724</v>
      </c>
      <c r="AY1523" s="374">
        <v>1.2926722871794876</v>
      </c>
      <c r="AZ1523" s="374">
        <v>3.8426501546391769</v>
      </c>
      <c r="BA1523" s="374">
        <v>3.581517486338798</v>
      </c>
      <c r="BB1523" s="374">
        <v>2.0502278756071264</v>
      </c>
      <c r="BC1523" s="374">
        <v>3.581517486338798</v>
      </c>
      <c r="BD1523" s="354">
        <v>30.16</v>
      </c>
      <c r="BE1523" s="374">
        <v>0.34019724720927713</v>
      </c>
      <c r="BF1523" s="374">
        <v>0.2459805427547363</v>
      </c>
      <c r="BG1523" s="354">
        <v>28.38</v>
      </c>
      <c r="BH1523" s="354"/>
      <c r="BI1523" s="354">
        <v>22.97</v>
      </c>
      <c r="BJ1523" s="354"/>
      <c r="BK1523" s="374">
        <v>-0.31021276595744679</v>
      </c>
      <c r="BL1523" s="374">
        <v>-7.2014225032105111E-2</v>
      </c>
      <c r="BM1523" s="354">
        <v>1.63</v>
      </c>
      <c r="BN1523" s="354"/>
      <c r="BO1523" s="374">
        <v>5.214236761032473E-2</v>
      </c>
      <c r="BP1523" s="374">
        <v>0.38542463316544628</v>
      </c>
      <c r="BQ1523" s="374">
        <v>0.26010546642847149</v>
      </c>
      <c r="BR1523" s="354">
        <v>3943</v>
      </c>
      <c r="BS1523" s="354">
        <v>4527</v>
      </c>
      <c r="BT1523" s="354">
        <v>3531</v>
      </c>
      <c r="BU1523" s="354">
        <v>499</v>
      </c>
      <c r="BV1523" s="354">
        <v>2947</v>
      </c>
      <c r="BW1523" s="354">
        <v>401.19</v>
      </c>
      <c r="BX1523" s="354">
        <v>23.73</v>
      </c>
      <c r="BY1523" s="354">
        <v>23.73</v>
      </c>
      <c r="BZ1523" s="354">
        <v>136.47826086956522</v>
      </c>
      <c r="CA1523" s="354">
        <v>6.02</v>
      </c>
      <c r="CB1523" s="354">
        <v>0.23041201462306096</v>
      </c>
      <c r="CC1523" s="354">
        <v>0.13225549960243838</v>
      </c>
      <c r="CD1523" s="354">
        <v>0.06</v>
      </c>
      <c r="CE1523" s="354">
        <v>3.36</v>
      </c>
      <c r="CF1523" s="354">
        <v>1.79</v>
      </c>
      <c r="CG1523" s="354">
        <v>1.33</v>
      </c>
      <c r="CH1523" s="353" t="s">
        <v>100</v>
      </c>
      <c r="CI1523" s="355">
        <v>7656</v>
      </c>
    </row>
    <row r="1524" spans="1:87" ht="13.5" thickBot="1">
      <c r="A1524" s="353" t="s">
        <v>3256</v>
      </c>
      <c r="B1524" s="353" t="s">
        <v>3257</v>
      </c>
      <c r="C1524" s="353" t="s">
        <v>108</v>
      </c>
      <c r="D1524" s="353" t="s">
        <v>116</v>
      </c>
      <c r="E1524" s="353" t="s">
        <v>858</v>
      </c>
      <c r="F1524" s="353" t="s">
        <v>105</v>
      </c>
      <c r="G1524" s="353">
        <v>12</v>
      </c>
      <c r="H1524" s="353">
        <v>202112</v>
      </c>
      <c r="I1524" s="353">
        <v>20221025</v>
      </c>
      <c r="J1524" s="353">
        <v>20230215</v>
      </c>
      <c r="K1524" s="354">
        <v>3106.78</v>
      </c>
      <c r="L1524" s="354">
        <v>44</v>
      </c>
      <c r="M1524" s="354">
        <v>70.61</v>
      </c>
      <c r="N1524" s="354">
        <v>1.1299999999999999</v>
      </c>
      <c r="O1524" s="354">
        <v>0.65</v>
      </c>
      <c r="P1524" s="354">
        <v>0.84</v>
      </c>
      <c r="Q1524" s="354">
        <v>0.61</v>
      </c>
      <c r="R1524" s="354">
        <v>-38</v>
      </c>
      <c r="S1524" s="354"/>
      <c r="T1524" s="354"/>
      <c r="U1524" s="354">
        <v>-0.93</v>
      </c>
      <c r="V1524" s="354">
        <v>-4.8099999999999996</v>
      </c>
      <c r="W1524" s="354">
        <v>0.3</v>
      </c>
      <c r="X1524" s="354">
        <v>2.76</v>
      </c>
      <c r="Y1524" s="374">
        <f t="shared" si="50"/>
        <v>-1.0623700623700625</v>
      </c>
      <c r="Z1524" s="374">
        <f t="shared" si="51"/>
        <v>8.1999999999999993</v>
      </c>
      <c r="AA1524" s="354"/>
      <c r="AB1524" s="354"/>
      <c r="AC1524" s="354"/>
      <c r="AD1524" s="354">
        <v>146.66999999999999</v>
      </c>
      <c r="AE1524" s="354">
        <v>15.97</v>
      </c>
      <c r="AF1524" s="354"/>
      <c r="AG1524" s="354">
        <v>57.563380281690144</v>
      </c>
      <c r="AH1524" s="354">
        <v>-2.915492957746479</v>
      </c>
      <c r="AI1524" s="354">
        <v>3.436619718309859</v>
      </c>
      <c r="AJ1524" s="354">
        <v>1.6901408450704225</v>
      </c>
      <c r="AK1524" s="354">
        <v>13.123360655737706</v>
      </c>
      <c r="AL1524" s="354">
        <v>20.58</v>
      </c>
      <c r="AM1524" s="354">
        <v>6.58</v>
      </c>
      <c r="AN1524" s="354">
        <v>0.76</v>
      </c>
      <c r="AO1524" s="354">
        <v>1.1766821629557132</v>
      </c>
      <c r="AP1524" s="354">
        <v>11.030045871559633</v>
      </c>
      <c r="AQ1524" s="354">
        <v>19.709426229508196</v>
      </c>
      <c r="AR1524" s="354">
        <v>40.075833333333335</v>
      </c>
      <c r="AS1524" s="354">
        <v>13.140845070422536</v>
      </c>
      <c r="AT1524" s="354">
        <v>6.68</v>
      </c>
      <c r="AU1524" s="354"/>
      <c r="AV1524" s="354">
        <v>-1.0900000000000001</v>
      </c>
      <c r="AW1524" s="354">
        <v>3645</v>
      </c>
      <c r="AX1524" s="354">
        <v>4297.59</v>
      </c>
      <c r="AY1524" s="374">
        <v>-1.0854816824966078E-2</v>
      </c>
      <c r="AZ1524" s="374">
        <v>0.76574700676730867</v>
      </c>
      <c r="BA1524" s="374">
        <v>1.0780619111709286</v>
      </c>
      <c r="BB1524" s="374">
        <v>0.76567055393586003</v>
      </c>
      <c r="BC1524" s="374">
        <v>1.0780619111709286</v>
      </c>
      <c r="BD1524" s="354">
        <v>-13.58</v>
      </c>
      <c r="BE1524" s="374">
        <v>8.3057478182365335E-2</v>
      </c>
      <c r="BF1524" s="374">
        <v>-4.9676025917926567E-2</v>
      </c>
      <c r="BG1524" s="354">
        <v>-2.2400000000000002</v>
      </c>
      <c r="BH1524" s="354"/>
      <c r="BI1524" s="354">
        <v>-1.35</v>
      </c>
      <c r="BJ1524" s="354"/>
      <c r="BK1524" s="374">
        <v>-0.50819672131147542</v>
      </c>
      <c r="BL1524" s="374">
        <v>-3.0340102764864204E-2</v>
      </c>
      <c r="BM1524" s="354">
        <v>0</v>
      </c>
      <c r="BN1524" s="354"/>
      <c r="BO1524" s="374">
        <v>0</v>
      </c>
      <c r="BP1524" s="374">
        <v>-6.4645076668436344E-2</v>
      </c>
      <c r="BQ1524" s="374">
        <v>3.7475406764310923E-2</v>
      </c>
      <c r="BR1524" s="354">
        <v>-83</v>
      </c>
      <c r="BS1524" s="354">
        <v>357</v>
      </c>
      <c r="BT1524" s="354">
        <v>150</v>
      </c>
      <c r="BU1524" s="354">
        <v>2416</v>
      </c>
      <c r="BV1524" s="354">
        <v>-450</v>
      </c>
      <c r="BW1524" s="354">
        <v>76.569999999999993</v>
      </c>
      <c r="BX1524" s="354">
        <v>-5.0599999999999996</v>
      </c>
      <c r="BY1524" s="354">
        <v>-1.57</v>
      </c>
      <c r="BZ1524" s="354">
        <v>1.4603174603174602</v>
      </c>
      <c r="CA1524" s="354">
        <v>83.37</v>
      </c>
      <c r="CB1524" s="354">
        <v>0.89972381559379644</v>
      </c>
      <c r="CC1524" s="354">
        <v>3.6857798165137616</v>
      </c>
      <c r="CD1524" s="354">
        <v>5.01</v>
      </c>
      <c r="CE1524" s="354">
        <v>2.21</v>
      </c>
      <c r="CF1524" s="354">
        <v>1.68</v>
      </c>
      <c r="CG1524" s="354">
        <v>1.06</v>
      </c>
      <c r="CH1524" s="353" t="s">
        <v>100</v>
      </c>
      <c r="CI1524" s="353">
        <v>496</v>
      </c>
    </row>
    <row r="1525" spans="1:87" ht="13.5" thickBot="1">
      <c r="A1525" s="353" t="s">
        <v>3258</v>
      </c>
      <c r="B1525" s="353" t="s">
        <v>3259</v>
      </c>
      <c r="C1525" s="353" t="s">
        <v>96</v>
      </c>
      <c r="D1525" s="353" t="s">
        <v>412</v>
      </c>
      <c r="E1525" s="353" t="s">
        <v>824</v>
      </c>
      <c r="F1525" s="353" t="s">
        <v>105</v>
      </c>
      <c r="G1525" s="353">
        <v>12</v>
      </c>
      <c r="H1525" s="353">
        <v>202112</v>
      </c>
      <c r="I1525" s="353">
        <v>20221025</v>
      </c>
      <c r="J1525" s="353">
        <v>20230221</v>
      </c>
      <c r="K1525" s="354">
        <v>6304.58</v>
      </c>
      <c r="L1525" s="354">
        <v>71.38</v>
      </c>
      <c r="M1525" s="354">
        <v>88.32</v>
      </c>
      <c r="N1525" s="354">
        <v>1.44</v>
      </c>
      <c r="O1525" s="354">
        <v>1.04</v>
      </c>
      <c r="P1525" s="354">
        <v>0.64</v>
      </c>
      <c r="Q1525" s="354">
        <v>0.86</v>
      </c>
      <c r="R1525" s="354">
        <v>16</v>
      </c>
      <c r="S1525" s="354">
        <v>9</v>
      </c>
      <c r="T1525" s="354">
        <v>24.92</v>
      </c>
      <c r="U1525" s="354">
        <v>3.92</v>
      </c>
      <c r="V1525" s="354">
        <v>3.01</v>
      </c>
      <c r="W1525" s="354">
        <v>3.86</v>
      </c>
      <c r="X1525" s="354">
        <v>3.98</v>
      </c>
      <c r="Y1525" s="374">
        <f t="shared" si="50"/>
        <v>0.28239202657807305</v>
      </c>
      <c r="Z1525" s="374">
        <f t="shared" si="51"/>
        <v>3.1088082901554515E-2</v>
      </c>
      <c r="AA1525" s="354">
        <v>4.9400000000000004</v>
      </c>
      <c r="AB1525" s="354">
        <v>7.86</v>
      </c>
      <c r="AC1525" s="354">
        <v>18.21</v>
      </c>
      <c r="AD1525" s="354">
        <v>18.48</v>
      </c>
      <c r="AE1525" s="354">
        <v>17.95</v>
      </c>
      <c r="AF1525" s="354">
        <v>2.35</v>
      </c>
      <c r="AG1525" s="354">
        <v>17.385474860335197</v>
      </c>
      <c r="AH1525" s="354">
        <v>3.8882681564245809</v>
      </c>
      <c r="AI1525" s="354">
        <v>5.4525139664804465</v>
      </c>
      <c r="AJ1525" s="354">
        <v>5.027932960893855</v>
      </c>
      <c r="AK1525" s="354">
        <v>12.909641393442625</v>
      </c>
      <c r="AL1525" s="354">
        <v>16.97</v>
      </c>
      <c r="AM1525" s="354">
        <v>5.97</v>
      </c>
      <c r="AN1525" s="354">
        <v>4.05</v>
      </c>
      <c r="AO1525" s="354">
        <v>5.2004530848329047</v>
      </c>
      <c r="AP1525" s="354">
        <v>12.743157480314959</v>
      </c>
      <c r="AQ1525" s="354">
        <v>16.581772540983607</v>
      </c>
      <c r="AR1525" s="354">
        <v>17.98201111111111</v>
      </c>
      <c r="AS1525" s="354">
        <v>3.1955307262569832</v>
      </c>
      <c r="AT1525" s="354">
        <v>11.96</v>
      </c>
      <c r="AU1525" s="354">
        <v>-1.45</v>
      </c>
      <c r="AV1525" s="354">
        <v>20.38</v>
      </c>
      <c r="AW1525" s="354">
        <v>1565</v>
      </c>
      <c r="AX1525" s="354">
        <v>1492.96</v>
      </c>
      <c r="AY1525" s="374">
        <v>0.20384615384615384</v>
      </c>
      <c r="AZ1525" s="374">
        <v>2.8484848484848486</v>
      </c>
      <c r="BA1525" s="374">
        <v>10.695652173913045</v>
      </c>
      <c r="BB1525" s="374">
        <v>2.8380281690140841</v>
      </c>
      <c r="BC1525" s="374">
        <v>10.695652173913045</v>
      </c>
      <c r="BD1525" s="354">
        <v>32.64</v>
      </c>
      <c r="BE1525" s="374">
        <v>0.14514435695538058</v>
      </c>
      <c r="BF1525" s="374">
        <v>0.13384615384615384</v>
      </c>
      <c r="BG1525" s="354">
        <v>11.35</v>
      </c>
      <c r="BH1525" s="354">
        <v>12.7</v>
      </c>
      <c r="BI1525" s="354">
        <v>8.44</v>
      </c>
      <c r="BJ1525" s="354">
        <v>8.69</v>
      </c>
      <c r="BK1525" s="374">
        <v>-7.7868852459016397E-2</v>
      </c>
      <c r="BL1525" s="374">
        <v>-2.4421593830334189E-2</v>
      </c>
      <c r="BM1525" s="354">
        <v>1.79</v>
      </c>
      <c r="BN1525" s="354">
        <v>1.52</v>
      </c>
      <c r="BO1525" s="374">
        <v>0.32919540229885058</v>
      </c>
      <c r="BP1525" s="374">
        <v>5.5238928206060245E-2</v>
      </c>
      <c r="BQ1525" s="374">
        <v>7.1429648542319285E-2</v>
      </c>
      <c r="BR1525" s="354">
        <v>428</v>
      </c>
      <c r="BS1525" s="354">
        <v>523</v>
      </c>
      <c r="BT1525" s="354">
        <v>392</v>
      </c>
      <c r="BU1525" s="354">
        <v>2063</v>
      </c>
      <c r="BV1525" s="354">
        <v>244</v>
      </c>
      <c r="BW1525" s="354">
        <v>284.85000000000002</v>
      </c>
      <c r="BX1525" s="354">
        <v>22.3</v>
      </c>
      <c r="BY1525" s="354">
        <v>23.07</v>
      </c>
      <c r="BZ1525" s="354">
        <v>6.7439024390243905</v>
      </c>
      <c r="CA1525" s="354">
        <v>66.14</v>
      </c>
      <c r="CB1525" s="354">
        <v>0.74916864608076006</v>
      </c>
      <c r="CC1525" s="354">
        <v>2.8220472440944881</v>
      </c>
      <c r="CD1525" s="354">
        <v>1.95</v>
      </c>
      <c r="CE1525" s="354">
        <v>1.6</v>
      </c>
      <c r="CF1525" s="354">
        <v>1.81</v>
      </c>
      <c r="CG1525" s="354">
        <v>1.19</v>
      </c>
      <c r="CH1525" s="353" t="s">
        <v>100</v>
      </c>
      <c r="CI1525" s="355">
        <v>1089</v>
      </c>
    </row>
    <row r="1526" spans="1:87" ht="13.5" thickBot="1">
      <c r="A1526" s="353" t="s">
        <v>3260</v>
      </c>
      <c r="B1526" s="353" t="s">
        <v>3261</v>
      </c>
      <c r="C1526" s="353" t="s">
        <v>96</v>
      </c>
      <c r="D1526" s="353" t="s">
        <v>116</v>
      </c>
      <c r="E1526" s="353" t="s">
        <v>312</v>
      </c>
      <c r="F1526" s="353" t="s">
        <v>105</v>
      </c>
      <c r="G1526" s="353">
        <v>12</v>
      </c>
      <c r="H1526" s="353">
        <v>202112</v>
      </c>
      <c r="I1526" s="353">
        <v>20221107</v>
      </c>
      <c r="J1526" s="353">
        <v>20230227</v>
      </c>
      <c r="K1526" s="354">
        <v>3802.25</v>
      </c>
      <c r="L1526" s="354">
        <v>50.11</v>
      </c>
      <c r="M1526" s="354">
        <v>75.88</v>
      </c>
      <c r="N1526" s="354">
        <v>1.94</v>
      </c>
      <c r="O1526" s="354">
        <v>0.49</v>
      </c>
      <c r="P1526" s="354">
        <v>0.52</v>
      </c>
      <c r="Q1526" s="354">
        <v>0.53</v>
      </c>
      <c r="R1526" s="354">
        <v>6</v>
      </c>
      <c r="S1526" s="354">
        <v>22</v>
      </c>
      <c r="T1526" s="354">
        <v>14.2</v>
      </c>
      <c r="U1526" s="354">
        <v>1.51</v>
      </c>
      <c r="V1526" s="354">
        <v>0.66</v>
      </c>
      <c r="W1526" s="354">
        <v>1.78</v>
      </c>
      <c r="X1526" s="354">
        <v>2.4300000000000002</v>
      </c>
      <c r="Y1526" s="374">
        <f t="shared" si="50"/>
        <v>1.6969696969696968</v>
      </c>
      <c r="Z1526" s="374">
        <f t="shared" si="51"/>
        <v>0.36516853932584281</v>
      </c>
      <c r="AA1526" s="354">
        <v>-49.89</v>
      </c>
      <c r="AB1526" s="354">
        <v>57.8</v>
      </c>
      <c r="AC1526" s="354">
        <v>33.19</v>
      </c>
      <c r="AD1526" s="354">
        <v>28.09</v>
      </c>
      <c r="AE1526" s="354">
        <v>20.62</v>
      </c>
      <c r="AF1526" s="354">
        <v>0.49</v>
      </c>
      <c r="AG1526" s="354">
        <v>10.393323992417374</v>
      </c>
      <c r="AH1526" s="354">
        <v>1.5529382675348224</v>
      </c>
      <c r="AI1526" s="354">
        <v>1.4881727519986814</v>
      </c>
      <c r="AJ1526" s="354">
        <v>1.0801285749608505</v>
      </c>
      <c r="AK1526" s="354">
        <v>33.01364034116083</v>
      </c>
      <c r="AL1526" s="354">
        <v>51.9</v>
      </c>
      <c r="AM1526" s="354">
        <v>5.63</v>
      </c>
      <c r="AN1526" s="354">
        <v>6.03</v>
      </c>
      <c r="AO1526" s="354">
        <v>4.273840503972175</v>
      </c>
      <c r="AP1526" s="354">
        <v>16.735521404572189</v>
      </c>
      <c r="AQ1526" s="354">
        <v>29.848288103677447</v>
      </c>
      <c r="AR1526" s="354">
        <v>41.124186582425295</v>
      </c>
      <c r="AS1526" s="354">
        <v>5.2851397016401549</v>
      </c>
      <c r="AT1526" s="354">
        <v>8.9</v>
      </c>
      <c r="AU1526" s="354">
        <v>-0.71</v>
      </c>
      <c r="AV1526" s="354">
        <v>25.83</v>
      </c>
      <c r="AW1526" s="354">
        <v>438.59</v>
      </c>
      <c r="AX1526" s="354">
        <v>691.26</v>
      </c>
      <c r="AY1526" s="374">
        <v>0.25826672710476639</v>
      </c>
      <c r="AZ1526" s="374">
        <v>0.43973175404981713</v>
      </c>
      <c r="BA1526" s="374">
        <v>7.6928568369051528E-2</v>
      </c>
      <c r="BB1526" s="374">
        <v>0.23287671232876719</v>
      </c>
      <c r="BC1526" s="374">
        <v>7.6928568369051528E-2</v>
      </c>
      <c r="BD1526" s="354">
        <v>14.6</v>
      </c>
      <c r="BE1526" s="374">
        <v>0.15808596759756349</v>
      </c>
      <c r="BF1526" s="374">
        <v>8.6019826497601815E-2</v>
      </c>
      <c r="BG1526" s="354">
        <v>14.45</v>
      </c>
      <c r="BH1526" s="354">
        <v>27.17</v>
      </c>
      <c r="BI1526" s="354">
        <v>8.85</v>
      </c>
      <c r="BJ1526" s="354">
        <v>18.63</v>
      </c>
      <c r="BK1526" s="374">
        <v>-0.27419140451927337</v>
      </c>
      <c r="BL1526" s="374">
        <v>-3.9260219092133203E-2</v>
      </c>
      <c r="BM1526" s="354">
        <v>0.88</v>
      </c>
      <c r="BN1526" s="354">
        <v>0.81</v>
      </c>
      <c r="BO1526" s="374">
        <v>0.28333386406818878</v>
      </c>
      <c r="BP1526" s="374">
        <v>3.1608757735290503E-2</v>
      </c>
      <c r="BQ1526" s="374">
        <v>2.1985112455950553E-2</v>
      </c>
      <c r="BR1526" s="354">
        <v>75.92</v>
      </c>
      <c r="BS1526" s="354">
        <v>112.39</v>
      </c>
      <c r="BT1526" s="354">
        <v>73.099999999999994</v>
      </c>
      <c r="BU1526" s="354">
        <v>5.81</v>
      </c>
      <c r="BV1526" s="354">
        <v>49.59</v>
      </c>
      <c r="BW1526" s="354">
        <v>43.97</v>
      </c>
      <c r="BX1526" s="354">
        <v>14.94</v>
      </c>
      <c r="BY1526" s="354">
        <v>14.65</v>
      </c>
      <c r="BZ1526" s="354">
        <v>108.5870185449358</v>
      </c>
      <c r="CA1526" s="354">
        <v>1</v>
      </c>
      <c r="CB1526" s="354">
        <v>0.3830812791441936</v>
      </c>
      <c r="CC1526" s="354">
        <v>-1.7747691237571188</v>
      </c>
      <c r="CD1526" s="354">
        <v>0.01</v>
      </c>
      <c r="CE1526" s="354">
        <v>4.74</v>
      </c>
      <c r="CF1526" s="354">
        <v>4.3099999999999996</v>
      </c>
      <c r="CG1526" s="354">
        <v>3.34</v>
      </c>
      <c r="CH1526" s="353" t="s">
        <v>100</v>
      </c>
      <c r="CI1526" s="353">
        <v>595.03</v>
      </c>
    </row>
    <row r="1527" spans="1:87" ht="13.5" thickBot="1">
      <c r="A1527" s="353" t="s">
        <v>3262</v>
      </c>
      <c r="B1527" s="353" t="s">
        <v>3263</v>
      </c>
      <c r="C1527" s="353" t="s">
        <v>96</v>
      </c>
      <c r="D1527" s="353" t="s">
        <v>412</v>
      </c>
      <c r="E1527" s="353" t="s">
        <v>3264</v>
      </c>
      <c r="F1527" s="353" t="s">
        <v>99</v>
      </c>
      <c r="G1527" s="353">
        <v>12</v>
      </c>
      <c r="H1527" s="353">
        <v>202112</v>
      </c>
      <c r="I1527" s="353">
        <v>20221020</v>
      </c>
      <c r="J1527" s="353">
        <v>20230125</v>
      </c>
      <c r="K1527" s="354">
        <v>7848.15</v>
      </c>
      <c r="L1527" s="354">
        <v>144.06</v>
      </c>
      <c r="M1527" s="354">
        <v>54.48</v>
      </c>
      <c r="N1527" s="354">
        <v>1.52</v>
      </c>
      <c r="O1527" s="354">
        <v>5.59</v>
      </c>
      <c r="P1527" s="354">
        <v>3.19</v>
      </c>
      <c r="Q1527" s="354">
        <v>3.09</v>
      </c>
      <c r="R1527" s="354">
        <v>-20</v>
      </c>
      <c r="S1527" s="354">
        <v>14</v>
      </c>
      <c r="T1527" s="354">
        <v>1.81</v>
      </c>
      <c r="U1527" s="354">
        <v>21.91</v>
      </c>
      <c r="V1527" s="354">
        <v>26.41</v>
      </c>
      <c r="W1527" s="354">
        <v>18.98</v>
      </c>
      <c r="X1527" s="354">
        <v>17.36</v>
      </c>
      <c r="Y1527" s="374">
        <f t="shared" si="50"/>
        <v>-0.28133282847406282</v>
      </c>
      <c r="Z1527" s="374">
        <f t="shared" si="51"/>
        <v>-8.5353003161222407E-2</v>
      </c>
      <c r="AA1527" s="354">
        <v>15.82</v>
      </c>
      <c r="AB1527" s="354">
        <v>5.09</v>
      </c>
      <c r="AC1527" s="354">
        <v>6.58</v>
      </c>
      <c r="AD1527" s="354">
        <v>7.59</v>
      </c>
      <c r="AE1527" s="354">
        <v>8.3000000000000007</v>
      </c>
      <c r="AF1527" s="354">
        <v>1.49</v>
      </c>
      <c r="AG1527" s="354">
        <v>376.89213893967099</v>
      </c>
      <c r="AH1527" s="354">
        <v>7.0018281535648992</v>
      </c>
      <c r="AI1527" s="354">
        <v>21.791590493601461</v>
      </c>
      <c r="AJ1527" s="354">
        <v>11.681901279707496</v>
      </c>
      <c r="AK1527" s="354">
        <v>6.4781870805369124</v>
      </c>
      <c r="AL1527" s="354">
        <v>4.04</v>
      </c>
      <c r="AM1527" s="354">
        <v>1.8</v>
      </c>
      <c r="AN1527" s="354">
        <v>0.38</v>
      </c>
      <c r="AO1527" s="354">
        <v>0.56376130190143581</v>
      </c>
      <c r="AP1527" s="354">
        <v>8.4773909555069284</v>
      </c>
      <c r="AQ1527" s="354">
        <v>9.7504219798657719</v>
      </c>
      <c r="AR1527" s="354">
        <v>18.188580594679188</v>
      </c>
      <c r="AS1527" s="354">
        <v>32.797074954296164</v>
      </c>
      <c r="AT1527" s="354">
        <v>79.87</v>
      </c>
      <c r="AU1527" s="354">
        <v>0.09</v>
      </c>
      <c r="AV1527" s="354">
        <v>13</v>
      </c>
      <c r="AW1527" s="354">
        <v>21985</v>
      </c>
      <c r="AX1527" s="354">
        <v>20018.59</v>
      </c>
      <c r="AY1527" s="374">
        <v>0.12998560855263158</v>
      </c>
      <c r="AZ1527" s="374">
        <v>0.64939870490286766</v>
      </c>
      <c r="BA1527" s="374">
        <v>0.44670363524337647</v>
      </c>
      <c r="BB1527" s="374">
        <v>0.6664733178654294</v>
      </c>
      <c r="BC1527" s="374">
        <v>0.44670363524337647</v>
      </c>
      <c r="BD1527" s="354">
        <v>27.65</v>
      </c>
      <c r="BE1527" s="374">
        <v>8.1293216221267048E-2</v>
      </c>
      <c r="BF1527" s="374">
        <v>2.4377824454204063E-2</v>
      </c>
      <c r="BG1527" s="354">
        <v>13.53</v>
      </c>
      <c r="BH1527" s="354">
        <v>13.31</v>
      </c>
      <c r="BI1527" s="354">
        <v>6.7</v>
      </c>
      <c r="BJ1527" s="354">
        <v>6.14</v>
      </c>
      <c r="BK1527" s="374">
        <v>-0.46392617449664431</v>
      </c>
      <c r="BL1527" s="374">
        <v>-2.6823826154443151E-2</v>
      </c>
      <c r="BM1527" s="354">
        <v>4.8600000000000003</v>
      </c>
      <c r="BN1527" s="354">
        <v>3.26</v>
      </c>
      <c r="BO1527" s="374">
        <v>0.99973890339425597</v>
      </c>
      <c r="BP1527" s="374">
        <v>4.9486381748285381E-2</v>
      </c>
      <c r="BQ1527" s="374">
        <v>8.2563441089175876E-2</v>
      </c>
      <c r="BR1527" s="354">
        <v>2507</v>
      </c>
      <c r="BS1527" s="354">
        <v>3001</v>
      </c>
      <c r="BT1527" s="354">
        <v>2165.67</v>
      </c>
      <c r="BU1527" s="354">
        <v>4929</v>
      </c>
      <c r="BV1527" s="354">
        <v>1783</v>
      </c>
      <c r="BW1527" s="354">
        <v>65.86</v>
      </c>
      <c r="BX1527" s="354">
        <v>1.86</v>
      </c>
      <c r="BY1527" s="354">
        <v>6.14</v>
      </c>
      <c r="BZ1527" s="354">
        <v>5.2095808383233537</v>
      </c>
      <c r="CA1527" s="354">
        <v>52.04</v>
      </c>
      <c r="CB1527" s="354">
        <v>0.75152761121580725</v>
      </c>
      <c r="CC1527" s="354">
        <v>2.8322392414296136</v>
      </c>
      <c r="CD1527" s="354">
        <v>1.0900000000000001</v>
      </c>
      <c r="CE1527" s="354">
        <v>1.1599999999999999</v>
      </c>
      <c r="CF1527" s="354">
        <v>0.82</v>
      </c>
      <c r="CG1527" s="354">
        <v>0.46</v>
      </c>
      <c r="CH1527" s="353" t="s">
        <v>100</v>
      </c>
      <c r="CI1527" s="355">
        <v>5013</v>
      </c>
    </row>
    <row r="1528" spans="1:87" ht="13.5" thickBot="1">
      <c r="A1528" s="353" t="s">
        <v>3265</v>
      </c>
      <c r="B1528" s="353" t="s">
        <v>3266</v>
      </c>
      <c r="C1528" s="353" t="s">
        <v>96</v>
      </c>
      <c r="D1528" s="353" t="s">
        <v>143</v>
      </c>
      <c r="E1528" s="353" t="s">
        <v>772</v>
      </c>
      <c r="F1528" s="353" t="s">
        <v>105</v>
      </c>
      <c r="G1528" s="353">
        <v>12</v>
      </c>
      <c r="H1528" s="353">
        <v>202112</v>
      </c>
      <c r="I1528" s="353">
        <v>20221024</v>
      </c>
      <c r="J1528" s="353">
        <v>20230223</v>
      </c>
      <c r="K1528" s="354">
        <v>111764.28</v>
      </c>
      <c r="L1528" s="354">
        <v>66.5</v>
      </c>
      <c r="M1528" s="354">
        <v>1681</v>
      </c>
      <c r="N1528" s="354">
        <v>0.79</v>
      </c>
      <c r="O1528" s="354">
        <v>0.79</v>
      </c>
      <c r="P1528" s="354">
        <v>1.04</v>
      </c>
      <c r="Q1528" s="354"/>
      <c r="R1528" s="354">
        <v>30.38</v>
      </c>
      <c r="S1528" s="354">
        <v>48.65</v>
      </c>
      <c r="T1528" s="354">
        <v>33.630000000000003</v>
      </c>
      <c r="U1528" s="354">
        <v>4.1399999999999997</v>
      </c>
      <c r="V1528" s="354">
        <v>3.26</v>
      </c>
      <c r="W1528" s="354">
        <v>3.91</v>
      </c>
      <c r="X1528" s="354">
        <v>4.2</v>
      </c>
      <c r="Y1528" s="374">
        <f t="shared" si="50"/>
        <v>0.19938650306748484</v>
      </c>
      <c r="Z1528" s="374">
        <f t="shared" si="51"/>
        <v>7.4168797953964249E-2</v>
      </c>
      <c r="AA1528" s="354">
        <v>7.78</v>
      </c>
      <c r="AB1528" s="354">
        <v>10.25</v>
      </c>
      <c r="AC1528" s="354">
        <v>16.059999999999999</v>
      </c>
      <c r="AD1528" s="354">
        <v>16.989999999999998</v>
      </c>
      <c r="AE1528" s="354">
        <v>15.81</v>
      </c>
      <c r="AF1528" s="354">
        <v>1.66</v>
      </c>
      <c r="AG1528" s="354">
        <v>1043.938653150728</v>
      </c>
      <c r="AH1528" s="354">
        <v>84.299924069140104</v>
      </c>
      <c r="AI1528" s="354">
        <v>75.660490857085378</v>
      </c>
      <c r="AJ1528" s="354">
        <v>32.520445016395549</v>
      </c>
      <c r="AK1528" s="354">
        <v>18.351125987573148</v>
      </c>
      <c r="AL1528" s="354">
        <v>89.14</v>
      </c>
      <c r="AM1528" s="354">
        <v>17.850000000000001</v>
      </c>
      <c r="AN1528" s="354">
        <v>10.41</v>
      </c>
      <c r="AO1528" s="354">
        <v>0.41110457058664746</v>
      </c>
      <c r="AP1528" s="354">
        <v>3.068265706776927</v>
      </c>
      <c r="AQ1528" s="354">
        <v>5.6722861147304187</v>
      </c>
      <c r="AR1528" s="354">
        <v>13.19686589485363</v>
      </c>
      <c r="AS1528" s="354">
        <v>0</v>
      </c>
      <c r="AT1528" s="354">
        <v>3.73</v>
      </c>
      <c r="AU1528" s="354">
        <v>-2.4500000000000002</v>
      </c>
      <c r="AV1528" s="354">
        <v>11.07</v>
      </c>
      <c r="AW1528" s="354">
        <v>9563.68</v>
      </c>
      <c r="AX1528" s="354">
        <v>11046.87</v>
      </c>
      <c r="AY1528" s="374">
        <v>6.0937287258666234E-2</v>
      </c>
      <c r="AZ1528" s="374">
        <v>0.52401280683030949</v>
      </c>
      <c r="BA1528" s="374">
        <v>8.5528661411084256E-2</v>
      </c>
      <c r="BB1528" s="374">
        <v>0.5240089945052443</v>
      </c>
      <c r="BC1528" s="374">
        <v>8.5528661411084256E-2</v>
      </c>
      <c r="BD1528" s="354">
        <v>14.07</v>
      </c>
      <c r="BE1528" s="374">
        <v>0.14084366348596272</v>
      </c>
      <c r="BF1528" s="374">
        <v>6.5216991033124047E-2</v>
      </c>
      <c r="BG1528" s="354">
        <v>8.77</v>
      </c>
      <c r="BH1528" s="354">
        <v>6.39</v>
      </c>
      <c r="BI1528" s="354">
        <v>6.4</v>
      </c>
      <c r="BJ1528" s="354">
        <v>4.75</v>
      </c>
      <c r="BK1528" s="374">
        <v>-0.72125932683233718</v>
      </c>
      <c r="BL1528" s="374">
        <v>-5.2273986156834491E-2</v>
      </c>
      <c r="BM1528" s="354">
        <v>3.76</v>
      </c>
      <c r="BN1528" s="354">
        <v>3.77</v>
      </c>
      <c r="BO1528" s="374">
        <v>0.63143971465908078</v>
      </c>
      <c r="BP1528" s="374">
        <v>6.0714903922820189E-2</v>
      </c>
      <c r="BQ1528" s="374">
        <v>0.48436766482567101</v>
      </c>
      <c r="BR1528" s="354">
        <v>1416</v>
      </c>
      <c r="BS1528" s="354">
        <v>1895</v>
      </c>
      <c r="BT1528" s="354">
        <v>1253.77</v>
      </c>
      <c r="BU1528" s="354">
        <v>4062</v>
      </c>
      <c r="BV1528" s="354">
        <v>766</v>
      </c>
      <c r="BW1528" s="354">
        <v>47.88</v>
      </c>
      <c r="BX1528" s="354">
        <v>8.09</v>
      </c>
      <c r="BY1528" s="354">
        <v>8.09</v>
      </c>
      <c r="BZ1528" s="354">
        <v>6.2374131030124289</v>
      </c>
      <c r="CA1528" s="354">
        <v>34.22</v>
      </c>
      <c r="CB1528" s="354">
        <v>0.53320321850085617</v>
      </c>
      <c r="CC1528" s="354">
        <v>2.5882593159775396</v>
      </c>
      <c r="CD1528" s="354">
        <v>0.52</v>
      </c>
      <c r="CE1528" s="354">
        <v>1.24</v>
      </c>
      <c r="CF1528" s="354">
        <v>1.48</v>
      </c>
      <c r="CG1528" s="354">
        <v>1.2</v>
      </c>
      <c r="CH1528" s="353" t="s">
        <v>100</v>
      </c>
      <c r="CI1528" s="355">
        <v>6219</v>
      </c>
    </row>
    <row r="1529" spans="1:87" ht="13.5" thickBot="1">
      <c r="A1529" s="353" t="s">
        <v>3267</v>
      </c>
      <c r="B1529" s="353" t="s">
        <v>3268</v>
      </c>
      <c r="C1529" s="353" t="s">
        <v>96</v>
      </c>
      <c r="D1529" s="353" t="s">
        <v>97</v>
      </c>
      <c r="E1529" s="353" t="s">
        <v>1003</v>
      </c>
      <c r="F1529" s="353" t="s">
        <v>105</v>
      </c>
      <c r="G1529" s="353">
        <v>3</v>
      </c>
      <c r="H1529" s="353">
        <v>202203</v>
      </c>
      <c r="I1529" s="353">
        <v>20221012</v>
      </c>
      <c r="J1529" s="353">
        <v>20230111</v>
      </c>
      <c r="K1529" s="354">
        <v>25373.22</v>
      </c>
      <c r="L1529" s="354">
        <v>4.6399999999999997</v>
      </c>
      <c r="M1529" s="354">
        <v>5468.37</v>
      </c>
      <c r="N1529" s="354">
        <v>0.81</v>
      </c>
      <c r="O1529" s="354">
        <v>7.0000000000000007E-2</v>
      </c>
      <c r="P1529" s="354">
        <v>7.0000000000000007E-2</v>
      </c>
      <c r="Q1529" s="354">
        <v>7.0000000000000007E-2</v>
      </c>
      <c r="R1529" s="354">
        <v>-14</v>
      </c>
      <c r="S1529" s="354">
        <v>-25</v>
      </c>
      <c r="T1529" s="354">
        <v>-16.07</v>
      </c>
      <c r="U1529" s="354">
        <v>0.26</v>
      </c>
      <c r="V1529" s="354">
        <v>0.28999999999999998</v>
      </c>
      <c r="W1529" s="354">
        <v>0.25</v>
      </c>
      <c r="X1529" s="354">
        <v>0.28000000000000003</v>
      </c>
      <c r="Y1529" s="374">
        <f t="shared" si="50"/>
        <v>-0.13793103448275856</v>
      </c>
      <c r="Z1529" s="374">
        <f t="shared" si="51"/>
        <v>0.12000000000000011</v>
      </c>
      <c r="AA1529" s="354">
        <v>9.1199999999999992</v>
      </c>
      <c r="AB1529" s="354">
        <v>9</v>
      </c>
      <c r="AC1529" s="354">
        <v>17.850000000000001</v>
      </c>
      <c r="AD1529" s="354">
        <v>18.38</v>
      </c>
      <c r="AE1529" s="354">
        <v>16.28</v>
      </c>
      <c r="AF1529" s="354">
        <v>2.04</v>
      </c>
      <c r="AG1529" s="354">
        <v>155.65976957478796</v>
      </c>
      <c r="AH1529" s="354">
        <v>20.596337893184877</v>
      </c>
      <c r="AI1529" s="354">
        <v>25.245392024550469</v>
      </c>
      <c r="AJ1529" s="354">
        <v>21.968282733475135</v>
      </c>
      <c r="AK1529" s="354">
        <v>13.1782940695263</v>
      </c>
      <c r="AL1529" s="354">
        <v>12.57</v>
      </c>
      <c r="AM1529" s="354">
        <v>2.88</v>
      </c>
      <c r="AN1529" s="354">
        <v>2.31</v>
      </c>
      <c r="AO1529" s="354">
        <v>0.17203493586757215</v>
      </c>
      <c r="AP1529" s="354">
        <v>0.81092385448467685</v>
      </c>
      <c r="AQ1529" s="354">
        <v>1.0607448064152829</v>
      </c>
      <c r="AR1529" s="354">
        <v>1.2189809645500489</v>
      </c>
      <c r="AS1529" s="354">
        <v>63.476507659206206</v>
      </c>
      <c r="AT1529" s="354">
        <v>1.61</v>
      </c>
      <c r="AU1529" s="354">
        <v>5.19</v>
      </c>
      <c r="AV1529" s="354">
        <v>23.1</v>
      </c>
      <c r="AW1529" s="354">
        <v>10425</v>
      </c>
      <c r="AX1529" s="354">
        <v>11178.59</v>
      </c>
      <c r="AY1529" s="374">
        <v>1.5072955859410849E-2</v>
      </c>
      <c r="AZ1529" s="374">
        <v>0.11034993519718572</v>
      </c>
      <c r="BA1529" s="374">
        <v>0.16384186134493522</v>
      </c>
      <c r="BB1529" s="374">
        <v>0.14637072585482888</v>
      </c>
      <c r="BC1529" s="374">
        <v>0.16384186134493522</v>
      </c>
      <c r="BD1529" s="354">
        <v>16.670000000000002</v>
      </c>
      <c r="BE1529" s="374">
        <v>0.16162966615758051</v>
      </c>
      <c r="BF1529" s="374">
        <v>0.10313900525164074</v>
      </c>
      <c r="BG1529" s="354">
        <v>15.37</v>
      </c>
      <c r="BH1529" s="354">
        <v>16.690000000000001</v>
      </c>
      <c r="BI1529" s="354">
        <v>10.44</v>
      </c>
      <c r="BJ1529" s="354">
        <v>11.54</v>
      </c>
      <c r="BK1529" s="374">
        <v>-0.12981019616920317</v>
      </c>
      <c r="BL1529" s="374">
        <v>-2.1053026739197508E-2</v>
      </c>
      <c r="BM1529" s="354">
        <v>1.51</v>
      </c>
      <c r="BN1529" s="354">
        <v>0.41</v>
      </c>
      <c r="BO1529" s="374">
        <v>0.25520923706244314</v>
      </c>
      <c r="BP1529" s="374">
        <v>6.1908273778160883E-2</v>
      </c>
      <c r="BQ1529" s="374">
        <v>4.7965682824181517</v>
      </c>
      <c r="BR1529" s="354">
        <v>2064</v>
      </c>
      <c r="BS1529" s="354">
        <v>2471</v>
      </c>
      <c r="BT1529" s="354">
        <v>2017</v>
      </c>
      <c r="BU1529" s="354">
        <v>744</v>
      </c>
      <c r="BV1529" s="354">
        <v>1610</v>
      </c>
      <c r="BW1529" s="354">
        <v>9.08</v>
      </c>
      <c r="BX1529" s="354">
        <v>13.3</v>
      </c>
      <c r="BY1529" s="354">
        <v>13.3</v>
      </c>
      <c r="BZ1529" s="354">
        <v>18.162609280430395</v>
      </c>
      <c r="CA1529" s="354">
        <v>7.79</v>
      </c>
      <c r="CB1529" s="354">
        <v>0.37130759193253171</v>
      </c>
      <c r="CC1529" s="354">
        <v>0.67223150001658938</v>
      </c>
      <c r="CD1529" s="354">
        <v>0.08</v>
      </c>
      <c r="CE1529" s="354">
        <v>2.02</v>
      </c>
      <c r="CF1529" s="354">
        <v>2.0099999999999998</v>
      </c>
      <c r="CG1529" s="354">
        <v>1.64</v>
      </c>
      <c r="CH1529" s="353" t="s">
        <v>100</v>
      </c>
      <c r="CI1529" s="355">
        <v>8682</v>
      </c>
    </row>
    <row r="1530" spans="1:87" ht="13.5" thickBot="1">
      <c r="A1530" s="356" t="s">
        <v>3269</v>
      </c>
      <c r="B1530" s="353" t="s">
        <v>3270</v>
      </c>
      <c r="C1530" s="353" t="s">
        <v>108</v>
      </c>
      <c r="D1530" s="353" t="s">
        <v>97</v>
      </c>
      <c r="E1530" s="353" t="s">
        <v>420</v>
      </c>
      <c r="F1530" s="353" t="s">
        <v>105</v>
      </c>
      <c r="G1530" s="353">
        <v>12</v>
      </c>
      <c r="H1530" s="353">
        <v>202112</v>
      </c>
      <c r="I1530" s="353">
        <v>20221110</v>
      </c>
      <c r="J1530" s="353">
        <v>20230215</v>
      </c>
      <c r="K1530" s="354">
        <v>4655.34</v>
      </c>
      <c r="L1530" s="354">
        <v>81.31</v>
      </c>
      <c r="M1530" s="354">
        <v>57.25</v>
      </c>
      <c r="N1530" s="354">
        <v>1.1000000000000001</v>
      </c>
      <c r="O1530" s="354">
        <v>-7.0000000000000007E-2</v>
      </c>
      <c r="P1530" s="354">
        <v>0.06</v>
      </c>
      <c r="Q1530" s="354">
        <v>-0.19</v>
      </c>
      <c r="R1530" s="354">
        <v>186</v>
      </c>
      <c r="S1530" s="354">
        <v>64</v>
      </c>
      <c r="T1530" s="354">
        <v>59.99</v>
      </c>
      <c r="U1530" s="354">
        <v>-4.71</v>
      </c>
      <c r="V1530" s="354">
        <v>-1.39</v>
      </c>
      <c r="W1530" s="354">
        <v>-0.71</v>
      </c>
      <c r="X1530" s="354">
        <v>0.42</v>
      </c>
      <c r="Y1530" s="374">
        <f t="shared" si="50"/>
        <v>-0.48920863309352514</v>
      </c>
      <c r="Z1530" s="374">
        <f t="shared" si="51"/>
        <v>-1.591549295774648</v>
      </c>
      <c r="AA1530" s="354"/>
      <c r="AB1530" s="354"/>
      <c r="AC1530" s="354"/>
      <c r="AD1530" s="354"/>
      <c r="AE1530" s="354">
        <v>192.58</v>
      </c>
      <c r="AF1530" s="354"/>
      <c r="AG1530" s="354">
        <v>22.903411641691203</v>
      </c>
      <c r="AH1530" s="354">
        <v>-6.3233411489863292</v>
      </c>
      <c r="AI1530" s="354">
        <v>0.20510476965495411</v>
      </c>
      <c r="AJ1530" s="354">
        <v>-0.98638446370697763</v>
      </c>
      <c r="AK1530" s="354">
        <v>394.38380753446398</v>
      </c>
      <c r="AL1530" s="354"/>
      <c r="AM1530" s="354"/>
      <c r="AN1530" s="354">
        <v>3.42</v>
      </c>
      <c r="AO1530" s="354">
        <v>4.157629876210307</v>
      </c>
      <c r="AP1530" s="354">
        <v>-16.773500899159941</v>
      </c>
      <c r="AQ1530" s="354">
        <v>464.26959582087062</v>
      </c>
      <c r="AR1530" s="354">
        <v>-96.538329639512881</v>
      </c>
      <c r="AS1530" s="354">
        <v>20.851387174160767</v>
      </c>
      <c r="AT1530" s="354">
        <v>-1.1299999999999999</v>
      </c>
      <c r="AU1530" s="354">
        <v>28.36</v>
      </c>
      <c r="AV1530" s="354">
        <v>28.41</v>
      </c>
      <c r="AW1530" s="354">
        <v>1269.6600000000001</v>
      </c>
      <c r="AX1530" s="354">
        <v>1384.51</v>
      </c>
      <c r="AY1530" s="374">
        <v>0.28409017355070998</v>
      </c>
      <c r="AZ1530" s="374">
        <v>0.29030480642309603</v>
      </c>
      <c r="BA1530" s="374">
        <v>-0.64959309219527517</v>
      </c>
      <c r="BB1530" s="374">
        <v>0.32114502004190093</v>
      </c>
      <c r="BC1530" s="374">
        <v>-0.64959309219527517</v>
      </c>
      <c r="BD1530" s="354">
        <v>-333.4</v>
      </c>
      <c r="BE1530" s="374">
        <v>-0.44388717388124621</v>
      </c>
      <c r="BF1530" s="374">
        <v>-0.18733814249907729</v>
      </c>
      <c r="BG1530" s="354">
        <v>-36.659999999999997</v>
      </c>
      <c r="BH1530" s="354">
        <v>-87.44</v>
      </c>
      <c r="BI1530" s="354">
        <v>-13.73</v>
      </c>
      <c r="BJ1530" s="354">
        <v>-8.94</v>
      </c>
      <c r="BK1530" s="374">
        <v>-5.8091736987216978</v>
      </c>
      <c r="BL1530" s="374">
        <v>-5.2022347238131865E-2</v>
      </c>
      <c r="BM1530" s="354">
        <v>0</v>
      </c>
      <c r="BN1530" s="354">
        <v>0</v>
      </c>
      <c r="BO1530" s="374">
        <v>0</v>
      </c>
      <c r="BP1530" s="374">
        <v>-7.8172099752581645E-2</v>
      </c>
      <c r="BQ1530" s="374">
        <v>-1.219414592294446E-2</v>
      </c>
      <c r="BR1530" s="354">
        <v>-324.95</v>
      </c>
      <c r="BS1530" s="354">
        <v>-300.77</v>
      </c>
      <c r="BT1530" s="354">
        <v>-229.75</v>
      </c>
      <c r="BU1530" s="354">
        <v>922.97</v>
      </c>
      <c r="BV1530" s="354">
        <v>-117.21</v>
      </c>
      <c r="BW1530" s="354">
        <v>29.76</v>
      </c>
      <c r="BX1530" s="354">
        <v>-36.51</v>
      </c>
      <c r="BY1530" s="354">
        <v>-19.98</v>
      </c>
      <c r="BZ1530" s="354">
        <v>-16.363778261280864</v>
      </c>
      <c r="CA1530" s="354"/>
      <c r="CB1530" s="354">
        <v>1.0327032747443661</v>
      </c>
      <c r="CC1530" s="354">
        <v>-2.5248892953843645</v>
      </c>
      <c r="CD1530" s="354">
        <v>-8.7799999999999994</v>
      </c>
      <c r="CE1530" s="354">
        <v>1.1000000000000001</v>
      </c>
      <c r="CF1530" s="354">
        <v>1.79</v>
      </c>
      <c r="CG1530" s="354">
        <v>1.76</v>
      </c>
      <c r="CH1530" s="353" t="s">
        <v>100</v>
      </c>
      <c r="CI1530" s="353">
        <v>145.71</v>
      </c>
    </row>
    <row r="1531" spans="1:87" ht="13.5" thickBot="1">
      <c r="A1531" s="353" t="s">
        <v>3271</v>
      </c>
      <c r="B1531" s="353" t="s">
        <v>3272</v>
      </c>
      <c r="C1531" s="353" t="s">
        <v>96</v>
      </c>
      <c r="D1531" s="353" t="s">
        <v>97</v>
      </c>
      <c r="E1531" s="353" t="s">
        <v>173</v>
      </c>
      <c r="F1531" s="353" t="s">
        <v>105</v>
      </c>
      <c r="G1531" s="353">
        <v>12</v>
      </c>
      <c r="H1531" s="353">
        <v>202112</v>
      </c>
      <c r="I1531" s="353">
        <v>20221102</v>
      </c>
      <c r="J1531" s="353">
        <v>20230228</v>
      </c>
      <c r="K1531" s="354">
        <v>4298.92</v>
      </c>
      <c r="L1531" s="354">
        <v>81.81</v>
      </c>
      <c r="M1531" s="354">
        <v>52.55</v>
      </c>
      <c r="N1531" s="354">
        <v>1.19</v>
      </c>
      <c r="O1531" s="354">
        <v>-0.26</v>
      </c>
      <c r="P1531" s="354">
        <v>-0.1</v>
      </c>
      <c r="Q1531" s="354">
        <v>-0.03</v>
      </c>
      <c r="R1531" s="354">
        <v>42</v>
      </c>
      <c r="S1531" s="354">
        <v>35</v>
      </c>
      <c r="T1531" s="354">
        <v>73.400000000000006</v>
      </c>
      <c r="U1531" s="354">
        <v>-1.62</v>
      </c>
      <c r="V1531" s="354">
        <v>0.3</v>
      </c>
      <c r="W1531" s="354">
        <v>-0.46</v>
      </c>
      <c r="X1531" s="354">
        <v>0</v>
      </c>
      <c r="Y1531" s="374">
        <f t="shared" si="50"/>
        <v>-2.5333333333333332</v>
      </c>
      <c r="Z1531" s="374">
        <f t="shared" si="51"/>
        <v>-1</v>
      </c>
      <c r="AA1531" s="354"/>
      <c r="AB1531" s="354"/>
      <c r="AC1531" s="354"/>
      <c r="AD1531" s="354"/>
      <c r="AE1531" s="354"/>
      <c r="AF1531" s="354"/>
      <c r="AG1531" s="354">
        <v>9.6993185807411404</v>
      </c>
      <c r="AH1531" s="354">
        <v>-1.7212944215434194</v>
      </c>
      <c r="AI1531" s="354">
        <v>0.41200745328453398</v>
      </c>
      <c r="AJ1531" s="354">
        <v>0.34676823011469671</v>
      </c>
      <c r="AK1531" s="354">
        <v>202.27789409053497</v>
      </c>
      <c r="AL1531" s="354"/>
      <c r="AM1531" s="354"/>
      <c r="AN1531" s="354">
        <v>8.35</v>
      </c>
      <c r="AO1531" s="354">
        <v>8.8725496377815123</v>
      </c>
      <c r="AP1531" s="354">
        <v>-62.116051505418746</v>
      </c>
      <c r="AQ1531" s="354">
        <v>208.87409893735713</v>
      </c>
      <c r="AR1531" s="354">
        <v>248.17061681751508</v>
      </c>
      <c r="AS1531" s="354">
        <v>8.157408474249177</v>
      </c>
      <c r="AT1531" s="354">
        <v>-0.1</v>
      </c>
      <c r="AU1531" s="354">
        <v>21.25</v>
      </c>
      <c r="AV1531" s="354">
        <v>26.08</v>
      </c>
      <c r="AW1531" s="354">
        <v>443.29</v>
      </c>
      <c r="AX1531" s="354">
        <v>533.30999999999995</v>
      </c>
      <c r="AY1531" s="374">
        <v>0.26078658907717422</v>
      </c>
      <c r="AZ1531" s="374">
        <v>0.22042233150130169</v>
      </c>
      <c r="BA1531" s="374">
        <v>0.22345378551399395</v>
      </c>
      <c r="BB1531" s="374">
        <v>0.22123000000000004</v>
      </c>
      <c r="BC1531" s="374">
        <v>0.22345378551399395</v>
      </c>
      <c r="BD1531" s="354">
        <v>-338.14</v>
      </c>
      <c r="BE1531" s="374">
        <v>-0.21699304013770049</v>
      </c>
      <c r="BF1531" s="374">
        <v>-0.12201909966359913</v>
      </c>
      <c r="BG1531" s="354">
        <v>-28.84</v>
      </c>
      <c r="BH1531" s="354">
        <v>-271.95</v>
      </c>
      <c r="BI1531" s="354">
        <v>-10.93</v>
      </c>
      <c r="BJ1531" s="354">
        <v>-12.94</v>
      </c>
      <c r="BK1531" s="374">
        <v>-0.15834476451760399</v>
      </c>
      <c r="BL1531" s="374">
        <v>-6.7261656194462522E-3</v>
      </c>
      <c r="BM1531" s="354">
        <v>0</v>
      </c>
      <c r="BN1531" s="354">
        <v>0</v>
      </c>
      <c r="BO1531" s="374">
        <v>0</v>
      </c>
      <c r="BP1531" s="374">
        <v>-2.0653880748061185E-2</v>
      </c>
      <c r="BQ1531" s="374">
        <v>4.1608858905051197E-3</v>
      </c>
      <c r="BR1531" s="354">
        <v>-25.09</v>
      </c>
      <c r="BS1531" s="354">
        <v>-7.65</v>
      </c>
      <c r="BT1531" s="354">
        <v>-10.38</v>
      </c>
      <c r="BU1531" s="354">
        <v>15.09</v>
      </c>
      <c r="BV1531" s="354">
        <v>-37.729999999999997</v>
      </c>
      <c r="BW1531" s="354">
        <v>22.04</v>
      </c>
      <c r="BX1531" s="354">
        <v>-17.75</v>
      </c>
      <c r="BY1531" s="354">
        <v>-16.510000000000002</v>
      </c>
      <c r="BZ1531" s="354">
        <v>-10.792307692307691</v>
      </c>
      <c r="CA1531" s="354">
        <v>97.83</v>
      </c>
      <c r="CB1531" s="354">
        <v>1.0070689395431842</v>
      </c>
      <c r="CC1531" s="354">
        <v>-1.961613249751839</v>
      </c>
      <c r="CD1531" s="354">
        <v>-64.599999999999994</v>
      </c>
      <c r="CE1531" s="354">
        <v>1.51</v>
      </c>
      <c r="CF1531" s="354">
        <v>1.02</v>
      </c>
      <c r="CG1531" s="354">
        <v>0.89</v>
      </c>
      <c r="CH1531" s="353" t="s">
        <v>100</v>
      </c>
      <c r="CI1531" s="353">
        <v>72.98</v>
      </c>
    </row>
    <row r="1532" spans="1:87" ht="13.5" thickBot="1">
      <c r="A1532" s="353" t="s">
        <v>3273</v>
      </c>
      <c r="B1532" s="353" t="s">
        <v>3274</v>
      </c>
      <c r="C1532" s="353" t="s">
        <v>96</v>
      </c>
      <c r="D1532" s="353" t="s">
        <v>197</v>
      </c>
      <c r="E1532" s="353" t="s">
        <v>3275</v>
      </c>
      <c r="F1532" s="353" t="s">
        <v>105</v>
      </c>
      <c r="G1532" s="353">
        <v>12</v>
      </c>
      <c r="H1532" s="353">
        <v>202112</v>
      </c>
      <c r="I1532" s="353">
        <v>20221103</v>
      </c>
      <c r="J1532" s="353">
        <v>20230228</v>
      </c>
      <c r="K1532" s="354">
        <v>13396.54</v>
      </c>
      <c r="L1532" s="354">
        <v>105.04</v>
      </c>
      <c r="M1532" s="354">
        <v>127.54</v>
      </c>
      <c r="N1532" s="354">
        <v>1.21</v>
      </c>
      <c r="O1532" s="354">
        <v>4.47</v>
      </c>
      <c r="P1532" s="354">
        <v>2.34</v>
      </c>
      <c r="Q1532" s="354">
        <v>2.74</v>
      </c>
      <c r="R1532" s="354">
        <v>-31</v>
      </c>
      <c r="S1532" s="354">
        <v>4</v>
      </c>
      <c r="T1532" s="354">
        <v>1.36</v>
      </c>
      <c r="U1532" s="354">
        <v>20.51</v>
      </c>
      <c r="V1532" s="354">
        <v>15.43</v>
      </c>
      <c r="W1532" s="354">
        <v>18.38</v>
      </c>
      <c r="X1532" s="354">
        <v>10.73</v>
      </c>
      <c r="Y1532" s="374">
        <f t="shared" si="50"/>
        <v>0.19118600129617613</v>
      </c>
      <c r="Z1532" s="374">
        <f t="shared" si="51"/>
        <v>-0.41621327529923824</v>
      </c>
      <c r="AA1532" s="354">
        <v>20.46</v>
      </c>
      <c r="AB1532" s="354">
        <v>1.88</v>
      </c>
      <c r="AC1532" s="354">
        <v>5.12</v>
      </c>
      <c r="AD1532" s="354">
        <v>5.71</v>
      </c>
      <c r="AE1532" s="354">
        <v>9.7799999999999994</v>
      </c>
      <c r="AF1532" s="354">
        <v>3.04</v>
      </c>
      <c r="AG1532" s="354">
        <v>125.07092980177173</v>
      </c>
      <c r="AH1532" s="354">
        <v>20.782627318017187</v>
      </c>
      <c r="AI1532" s="354">
        <v>25.925526443724333</v>
      </c>
      <c r="AJ1532" s="354">
        <v>17.679692739133085</v>
      </c>
      <c r="AK1532" s="354">
        <v>3.986418567983117</v>
      </c>
      <c r="AL1532" s="354">
        <v>4.7</v>
      </c>
      <c r="AM1532" s="354">
        <v>1.31</v>
      </c>
      <c r="AN1532" s="354">
        <v>0.84</v>
      </c>
      <c r="AO1532" s="354">
        <v>1.0461161348581427</v>
      </c>
      <c r="AP1532" s="354">
        <v>3.6077479288793102</v>
      </c>
      <c r="AQ1532" s="354">
        <v>5.046714015676816</v>
      </c>
      <c r="AR1532" s="354">
        <v>7.400508572060124</v>
      </c>
      <c r="AS1532" s="354">
        <v>13.896769977974635</v>
      </c>
      <c r="AT1532" s="354">
        <v>79.88</v>
      </c>
      <c r="AU1532" s="354">
        <v>11.28</v>
      </c>
      <c r="AV1532" s="354">
        <v>56.96</v>
      </c>
      <c r="AW1532" s="354">
        <v>11778</v>
      </c>
      <c r="AX1532" s="354">
        <v>15889.14</v>
      </c>
      <c r="AY1532" s="374">
        <v>0.56956289978678043</v>
      </c>
      <c r="AZ1532" s="374">
        <v>4.4021447721179623</v>
      </c>
      <c r="BA1532" s="374">
        <v>5.526806526806527</v>
      </c>
      <c r="BB1532" s="374">
        <v>5.1050583657587545</v>
      </c>
      <c r="BC1532" s="374">
        <v>5.526806526806527</v>
      </c>
      <c r="BD1532" s="354">
        <v>28.03</v>
      </c>
      <c r="BE1532" s="374">
        <v>0.20017813404586951</v>
      </c>
      <c r="BF1532" s="374">
        <v>0.14106100795755969</v>
      </c>
      <c r="BG1532" s="354">
        <v>18.52</v>
      </c>
      <c r="BH1532" s="354">
        <v>10.08</v>
      </c>
      <c r="BI1532" s="354">
        <v>13.46</v>
      </c>
      <c r="BJ1532" s="354">
        <v>7.4</v>
      </c>
      <c r="BK1532" s="374">
        <v>-0.31805848658426289</v>
      </c>
      <c r="BL1532" s="374">
        <v>-6.5929258842644667E-2</v>
      </c>
      <c r="BM1532" s="354">
        <v>1.36</v>
      </c>
      <c r="BN1532" s="354">
        <v>1.36</v>
      </c>
      <c r="BO1532" s="374">
        <v>6.3033416321925537E-2</v>
      </c>
      <c r="BP1532" s="374">
        <v>0.20108976601855044</v>
      </c>
      <c r="BQ1532" s="374">
        <v>0.17106620937719483</v>
      </c>
      <c r="BR1532" s="354">
        <v>2853</v>
      </c>
      <c r="BS1532" s="354">
        <v>3693</v>
      </c>
      <c r="BT1532" s="354">
        <v>2855</v>
      </c>
      <c r="BU1532" s="354">
        <v>4911</v>
      </c>
      <c r="BV1532" s="354">
        <v>2015</v>
      </c>
      <c r="BW1532" s="354">
        <v>510.61</v>
      </c>
      <c r="BX1532" s="354">
        <v>16.62</v>
      </c>
      <c r="BY1532" s="354">
        <v>16.62</v>
      </c>
      <c r="BZ1532" s="354">
        <v>19.977777777777774</v>
      </c>
      <c r="CA1532" s="354">
        <v>32.08</v>
      </c>
      <c r="CB1532" s="354">
        <v>0.50119951040391675</v>
      </c>
      <c r="CC1532" s="354">
        <v>0.75797413793103452</v>
      </c>
      <c r="CD1532" s="354">
        <v>0.47</v>
      </c>
      <c r="CE1532" s="354">
        <v>2.48</v>
      </c>
      <c r="CF1532" s="354">
        <v>1.65</v>
      </c>
      <c r="CG1532" s="354">
        <v>0.85</v>
      </c>
      <c r="CH1532" s="353" t="s">
        <v>100</v>
      </c>
      <c r="CI1532" s="355">
        <v>8528</v>
      </c>
    </row>
    <row r="1533" spans="1:87" ht="13.5" thickBot="1">
      <c r="A1533" s="353" t="s">
        <v>3276</v>
      </c>
      <c r="B1533" s="353" t="s">
        <v>3277</v>
      </c>
      <c r="C1533" s="353" t="s">
        <v>96</v>
      </c>
      <c r="D1533" s="353" t="s">
        <v>176</v>
      </c>
      <c r="E1533" s="353" t="s">
        <v>867</v>
      </c>
      <c r="F1533" s="353" t="s">
        <v>99</v>
      </c>
      <c r="G1533" s="353">
        <v>12</v>
      </c>
      <c r="H1533" s="353">
        <v>202112</v>
      </c>
      <c r="I1533" s="353">
        <v>20221026</v>
      </c>
      <c r="J1533" s="353">
        <v>20230201</v>
      </c>
      <c r="K1533" s="354">
        <v>67059.64</v>
      </c>
      <c r="L1533" s="354">
        <v>163.37</v>
      </c>
      <c r="M1533" s="354">
        <v>410.48</v>
      </c>
      <c r="N1533" s="354">
        <v>0.72</v>
      </c>
      <c r="O1533" s="354">
        <v>1.5</v>
      </c>
      <c r="P1533" s="354">
        <v>1.42</v>
      </c>
      <c r="Q1533" s="354">
        <v>1.4</v>
      </c>
      <c r="R1533" s="354">
        <v>4</v>
      </c>
      <c r="S1533" s="354">
        <v>5.88</v>
      </c>
      <c r="T1533" s="354">
        <v>6.47</v>
      </c>
      <c r="U1533" s="354">
        <v>5.55</v>
      </c>
      <c r="V1533" s="354">
        <v>4.83</v>
      </c>
      <c r="W1533" s="354">
        <v>5.7</v>
      </c>
      <c r="X1533" s="354">
        <v>6.21</v>
      </c>
      <c r="Y1533" s="374">
        <f t="shared" ref="Y1533:Y1591" si="52">(W1533/V1533)-1</f>
        <v>0.18012422360248448</v>
      </c>
      <c r="Z1533" s="374">
        <f t="shared" ref="Z1533:Z1591" si="53">(X1533/W1533)-1</f>
        <v>8.9473684210526372E-2</v>
      </c>
      <c r="AA1533" s="354">
        <v>8.1300000000000008</v>
      </c>
      <c r="AB1533" s="354">
        <v>12.55</v>
      </c>
      <c r="AC1533" s="354">
        <v>29.44</v>
      </c>
      <c r="AD1533" s="354">
        <v>28.65</v>
      </c>
      <c r="AE1533" s="354">
        <v>26.32</v>
      </c>
      <c r="AF1533" s="354">
        <v>2.2799999999999998</v>
      </c>
      <c r="AG1533" s="354">
        <v>47.186893203883493</v>
      </c>
      <c r="AH1533" s="354">
        <v>5.4490291262135919</v>
      </c>
      <c r="AI1533" s="354">
        <v>10.868932038834952</v>
      </c>
      <c r="AJ1533" s="354">
        <v>4.8033980582524274</v>
      </c>
      <c r="AK1533" s="354">
        <v>14.885547119249663</v>
      </c>
      <c r="AL1533" s="354">
        <v>16.440000000000001</v>
      </c>
      <c r="AM1533" s="354">
        <v>9.56</v>
      </c>
      <c r="AN1533" s="354">
        <v>3.45</v>
      </c>
      <c r="AO1533" s="354">
        <v>4.1450275191605366</v>
      </c>
      <c r="AP1533" s="354">
        <v>15.288081957882754</v>
      </c>
      <c r="AQ1533" s="354">
        <v>17.995417597141582</v>
      </c>
      <c r="AR1533" s="354">
        <v>40.719292572006061</v>
      </c>
      <c r="AS1533" s="354">
        <v>0.33252427184466021</v>
      </c>
      <c r="AT1533" s="354">
        <v>17.079999999999998</v>
      </c>
      <c r="AU1533" s="354">
        <v>5.76</v>
      </c>
      <c r="AV1533" s="354">
        <v>17.829999999999998</v>
      </c>
      <c r="AW1533" s="354">
        <v>17931</v>
      </c>
      <c r="AX1533" s="354">
        <v>19746.59</v>
      </c>
      <c r="AY1533" s="374">
        <v>0.17827572611381259</v>
      </c>
      <c r="AZ1533" s="374">
        <v>0.21390374331550799</v>
      </c>
      <c r="BA1533" s="374">
        <v>0.21815940838126541</v>
      </c>
      <c r="BB1533" s="374">
        <v>0.21186440677966101</v>
      </c>
      <c r="BC1533" s="374">
        <v>0.21815940838126541</v>
      </c>
      <c r="BD1533" s="354">
        <v>32.479999999999997</v>
      </c>
      <c r="BE1533" s="374">
        <v>0.12758103587495676</v>
      </c>
      <c r="BF1533" s="374">
        <v>7.7429813064772021E-2</v>
      </c>
      <c r="BG1533" s="354">
        <v>11.27</v>
      </c>
      <c r="BH1533" s="354">
        <v>10.36</v>
      </c>
      <c r="BI1533" s="354">
        <v>7.82</v>
      </c>
      <c r="BJ1533" s="354">
        <v>7.2</v>
      </c>
      <c r="BK1533" s="374">
        <v>-0.55806163465832959</v>
      </c>
      <c r="BL1533" s="374">
        <v>-0.12854277043361967</v>
      </c>
      <c r="BM1533" s="354">
        <v>1.59</v>
      </c>
      <c r="BN1533" s="354">
        <v>1.85</v>
      </c>
      <c r="BO1533" s="374">
        <v>0.47714922048997777</v>
      </c>
      <c r="BP1533" s="374">
        <v>3.3679641054537315E-2</v>
      </c>
      <c r="BQ1533" s="374">
        <v>2.9689091156761403E-2</v>
      </c>
      <c r="BR1533" s="354">
        <v>2714</v>
      </c>
      <c r="BS1533" s="354">
        <v>4824</v>
      </c>
      <c r="BT1533" s="354">
        <v>4156</v>
      </c>
      <c r="BU1533" s="354">
        <v>12697</v>
      </c>
      <c r="BV1533" s="354">
        <v>1816</v>
      </c>
      <c r="BW1533" s="354">
        <v>21.39</v>
      </c>
      <c r="BX1533" s="354">
        <v>11.55</v>
      </c>
      <c r="BY1533" s="354">
        <v>11.89</v>
      </c>
      <c r="BZ1533" s="354">
        <v>9.4261363636363633</v>
      </c>
      <c r="CA1533" s="354">
        <v>66.319999999999993</v>
      </c>
      <c r="CB1533" s="354">
        <v>0.76502127944773968</v>
      </c>
      <c r="CC1533" s="354">
        <v>2.6420034149117813</v>
      </c>
      <c r="CD1533" s="354">
        <v>1.97</v>
      </c>
      <c r="CE1533" s="354">
        <v>0.85</v>
      </c>
      <c r="CF1533" s="354">
        <v>0.72</v>
      </c>
      <c r="CG1533" s="354">
        <v>0.1</v>
      </c>
      <c r="CH1533" s="353" t="s">
        <v>100</v>
      </c>
      <c r="CI1533" s="355">
        <v>7126</v>
      </c>
    </row>
    <row r="1534" spans="1:87" ht="13.5" thickBot="1">
      <c r="A1534" s="353" t="s">
        <v>3278</v>
      </c>
      <c r="B1534" s="353" t="s">
        <v>3279</v>
      </c>
      <c r="C1534" s="353" t="s">
        <v>96</v>
      </c>
      <c r="D1534" s="353" t="s">
        <v>116</v>
      </c>
      <c r="E1534" s="353" t="s">
        <v>957</v>
      </c>
      <c r="F1534" s="353" t="s">
        <v>99</v>
      </c>
      <c r="G1534" s="353">
        <v>12</v>
      </c>
      <c r="H1534" s="353">
        <v>202112</v>
      </c>
      <c r="I1534" s="353">
        <v>20221031</v>
      </c>
      <c r="J1534" s="353">
        <v>20230220</v>
      </c>
      <c r="K1534" s="354">
        <v>40814.39</v>
      </c>
      <c r="L1534" s="354">
        <v>33.5</v>
      </c>
      <c r="M1534" s="354">
        <v>1218.3399999999999</v>
      </c>
      <c r="N1534" s="354">
        <v>1.22</v>
      </c>
      <c r="O1534" s="354">
        <v>0.44</v>
      </c>
      <c r="P1534" s="354">
        <v>0.47</v>
      </c>
      <c r="Q1534" s="354">
        <v>0.48</v>
      </c>
      <c r="R1534" s="354">
        <v>9.09</v>
      </c>
      <c r="S1534" s="354">
        <v>8.11</v>
      </c>
      <c r="T1534" s="354">
        <v>14.23</v>
      </c>
      <c r="U1534" s="354">
        <v>1.68</v>
      </c>
      <c r="V1534" s="354">
        <v>1.27</v>
      </c>
      <c r="W1534" s="354">
        <v>1.58</v>
      </c>
      <c r="X1534" s="354">
        <v>1.8</v>
      </c>
      <c r="Y1534" s="374">
        <f t="shared" si="52"/>
        <v>0.24409448818897639</v>
      </c>
      <c r="Z1534" s="374">
        <f t="shared" si="53"/>
        <v>0.139240506329114</v>
      </c>
      <c r="AA1534" s="354">
        <v>20.34</v>
      </c>
      <c r="AB1534" s="354">
        <v>3.5</v>
      </c>
      <c r="AC1534" s="354">
        <v>19.940000000000001</v>
      </c>
      <c r="AD1534" s="354">
        <v>21.25</v>
      </c>
      <c r="AE1534" s="354">
        <v>18.649999999999999</v>
      </c>
      <c r="AF1534" s="354">
        <v>6.07</v>
      </c>
      <c r="AG1534" s="354">
        <v>9.2636041753489025</v>
      </c>
      <c r="AH1534" s="354">
        <v>1.642378281885273</v>
      </c>
      <c r="AI1534" s="354">
        <v>3.9451534253677711</v>
      </c>
      <c r="AJ1534" s="354">
        <v>2.5045858614364329</v>
      </c>
      <c r="AK1534" s="354">
        <v>8.1999345809939701</v>
      </c>
      <c r="AL1534" s="354">
        <v>11.63</v>
      </c>
      <c r="AM1534" s="354">
        <v>2.94</v>
      </c>
      <c r="AN1534" s="354">
        <v>3.61</v>
      </c>
      <c r="AO1534" s="354">
        <v>5.4889732022670916</v>
      </c>
      <c r="AP1534" s="354">
        <v>11.310490036496351</v>
      </c>
      <c r="AQ1534" s="354">
        <v>12.888643252235392</v>
      </c>
      <c r="AR1534" s="354">
        <v>20.301829479200787</v>
      </c>
      <c r="AS1534" s="354">
        <v>0.70469677529443031</v>
      </c>
      <c r="AT1534" s="354">
        <v>11.39</v>
      </c>
      <c r="AU1534" s="354">
        <v>5.53</v>
      </c>
      <c r="AV1534" s="354">
        <v>37.67</v>
      </c>
      <c r="AW1534" s="354">
        <v>10627</v>
      </c>
      <c r="AX1534" s="354">
        <v>11017.53</v>
      </c>
      <c r="AY1534" s="374">
        <v>0.37673273740121777</v>
      </c>
      <c r="AZ1534" s="374">
        <v>6.18957345971564</v>
      </c>
      <c r="BA1534" s="374">
        <v>0.19482288828337871</v>
      </c>
      <c r="BB1534" s="374">
        <v>6.3529411764705879</v>
      </c>
      <c r="BC1534" s="374">
        <v>0.19482288828337871</v>
      </c>
      <c r="BD1534" s="354">
        <v>14.73</v>
      </c>
      <c r="BE1534" s="374">
        <v>6.6040545183827737E-2</v>
      </c>
      <c r="BF1534" s="374">
        <v>4.1132478632478632E-2</v>
      </c>
      <c r="BG1534" s="354">
        <v>5.79</v>
      </c>
      <c r="BH1534" s="354">
        <v>3.34</v>
      </c>
      <c r="BI1534" s="354">
        <v>4.32</v>
      </c>
      <c r="BJ1534" s="354">
        <v>2.64</v>
      </c>
      <c r="BK1534" s="374">
        <v>-0.36514867955915992</v>
      </c>
      <c r="BL1534" s="374">
        <v>-0.1555083244775062</v>
      </c>
      <c r="BM1534" s="354">
        <v>5.07</v>
      </c>
      <c r="BN1534" s="354">
        <v>6.13</v>
      </c>
      <c r="BO1534" s="374">
        <v>1.0350843156843157</v>
      </c>
      <c r="BP1534" s="374">
        <v>5.0769034988725592E-2</v>
      </c>
      <c r="BQ1534" s="374">
        <v>7.7421510399889731E-2</v>
      </c>
      <c r="BR1534" s="354">
        <v>3252</v>
      </c>
      <c r="BS1534" s="354">
        <v>5094</v>
      </c>
      <c r="BT1534" s="354">
        <v>3500</v>
      </c>
      <c r="BU1534" s="354">
        <v>21650</v>
      </c>
      <c r="BV1534" s="354">
        <v>1517</v>
      </c>
      <c r="BW1534" s="354">
        <v>618.96</v>
      </c>
      <c r="BX1534" s="354">
        <v>17.72</v>
      </c>
      <c r="BY1534" s="354">
        <v>18.16</v>
      </c>
      <c r="BZ1534" s="354">
        <v>2.5004336513443191</v>
      </c>
      <c r="CA1534" s="354">
        <v>61.83</v>
      </c>
      <c r="CB1534" s="354">
        <v>0.71420940170940173</v>
      </c>
      <c r="CC1534" s="354">
        <v>4.1145985401459857</v>
      </c>
      <c r="CD1534" s="354">
        <v>1.62</v>
      </c>
      <c r="CE1534" s="354">
        <v>0.88</v>
      </c>
      <c r="CF1534" s="354">
        <v>0.84</v>
      </c>
      <c r="CG1534" s="354">
        <v>0.44</v>
      </c>
      <c r="CH1534" s="353">
        <v>35</v>
      </c>
      <c r="CI1534" s="355">
        <v>14066</v>
      </c>
    </row>
    <row r="1535" spans="1:87" ht="13.5" thickBot="1">
      <c r="A1535" s="353" t="s">
        <v>3280</v>
      </c>
      <c r="B1535" s="353" t="s">
        <v>3281</v>
      </c>
      <c r="C1535" s="353" t="s">
        <v>108</v>
      </c>
      <c r="D1535" s="353" t="s">
        <v>412</v>
      </c>
      <c r="E1535" s="353" t="s">
        <v>1595</v>
      </c>
      <c r="F1535" s="353" t="s">
        <v>105</v>
      </c>
      <c r="G1535" s="353">
        <v>9</v>
      </c>
      <c r="H1535" s="353">
        <v>202209</v>
      </c>
      <c r="I1535" s="353">
        <v>20221122</v>
      </c>
      <c r="J1535" s="353">
        <v>20230214</v>
      </c>
      <c r="K1535" s="354">
        <v>17206.419999999998</v>
      </c>
      <c r="L1535" s="354">
        <v>33.42</v>
      </c>
      <c r="M1535" s="354">
        <v>514.85</v>
      </c>
      <c r="N1535" s="354">
        <v>1.68</v>
      </c>
      <c r="O1535" s="354">
        <v>0.13</v>
      </c>
      <c r="P1535" s="354">
        <v>0.31</v>
      </c>
      <c r="Q1535" s="354">
        <v>0.28000000000000003</v>
      </c>
      <c r="R1535" s="354">
        <v>115</v>
      </c>
      <c r="S1535" s="354">
        <v>33</v>
      </c>
      <c r="T1535" s="354">
        <v>45.67</v>
      </c>
      <c r="U1535" s="354">
        <v>1.1299999999999999</v>
      </c>
      <c r="V1535" s="354">
        <v>0.91</v>
      </c>
      <c r="W1535" s="354">
        <v>1.08</v>
      </c>
      <c r="X1535" s="354">
        <v>1.32</v>
      </c>
      <c r="Y1535" s="374">
        <f t="shared" si="52"/>
        <v>0.18681318681318682</v>
      </c>
      <c r="Z1535" s="374">
        <f t="shared" si="53"/>
        <v>0.2222222222222221</v>
      </c>
      <c r="AA1535" s="354"/>
      <c r="AB1535" s="354">
        <v>9.09</v>
      </c>
      <c r="AC1535" s="354">
        <v>29.58</v>
      </c>
      <c r="AD1535" s="354">
        <v>30.99</v>
      </c>
      <c r="AE1535" s="354">
        <v>25.32</v>
      </c>
      <c r="AF1535" s="354">
        <v>3.41</v>
      </c>
      <c r="AG1535" s="354">
        <v>11.198108099028561</v>
      </c>
      <c r="AH1535" s="354">
        <v>1.0424324315872169</v>
      </c>
      <c r="AI1535" s="354">
        <v>1.4037837826455808</v>
      </c>
      <c r="AJ1535" s="354">
        <v>0.78702702638889699</v>
      </c>
      <c r="AK1535" s="354">
        <v>23.963804409110512</v>
      </c>
      <c r="AL1535" s="354">
        <v>19.329999999999998</v>
      </c>
      <c r="AM1535" s="354">
        <v>102.42</v>
      </c>
      <c r="AN1535" s="354">
        <v>2.91</v>
      </c>
      <c r="AO1535" s="354">
        <v>3.5833997079844573</v>
      </c>
      <c r="AP1535" s="354">
        <v>17.675119059633335</v>
      </c>
      <c r="AQ1535" s="354">
        <v>28.585098209649601</v>
      </c>
      <c r="AR1535" s="354">
        <v>50.98592036432693</v>
      </c>
      <c r="AS1535" s="354">
        <v>1.1048648639690284</v>
      </c>
      <c r="AT1535" s="354">
        <v>0.33</v>
      </c>
      <c r="AU1535" s="354"/>
      <c r="AV1535" s="354">
        <v>11.66</v>
      </c>
      <c r="AW1535" s="354">
        <v>5919</v>
      </c>
      <c r="AX1535" s="354">
        <v>6180.16</v>
      </c>
      <c r="AY1535" s="374">
        <v>0.18776607663006947</v>
      </c>
      <c r="AZ1535" s="374">
        <v>1.64</v>
      </c>
      <c r="BA1535" s="374">
        <v>3.6593886462882095</v>
      </c>
      <c r="BB1535" s="374">
        <v>1.6105263157894736</v>
      </c>
      <c r="BC1535" s="374">
        <v>3.6593886462882095</v>
      </c>
      <c r="BD1535" s="354">
        <v>342.19</v>
      </c>
      <c r="BE1535" s="374">
        <v>0.1600896860986547</v>
      </c>
      <c r="BF1535" s="374">
        <v>0.10121234386480529</v>
      </c>
      <c r="BG1535" s="354">
        <v>14.76</v>
      </c>
      <c r="BH1535" s="354">
        <v>4.1399999999999997</v>
      </c>
      <c r="BI1535" s="354">
        <v>7.48</v>
      </c>
      <c r="BJ1535" s="354">
        <v>2.2200000000000002</v>
      </c>
      <c r="BK1535" s="374">
        <v>-0.43935309973045822</v>
      </c>
      <c r="BL1535" s="374">
        <v>-5.5076871093090049E-2</v>
      </c>
      <c r="BM1535" s="354">
        <v>1.91</v>
      </c>
      <c r="BN1535" s="354"/>
      <c r="BO1535" s="374">
        <v>0.59476276947368423</v>
      </c>
      <c r="BP1535" s="374">
        <v>3.0987884411034984E-2</v>
      </c>
      <c r="BQ1535" s="374">
        <v>2.3395571533558177E-2</v>
      </c>
      <c r="BR1535" s="354">
        <v>865</v>
      </c>
      <c r="BS1535" s="354">
        <v>1204</v>
      </c>
      <c r="BT1535" s="354">
        <v>890</v>
      </c>
      <c r="BU1535" s="354">
        <v>3732</v>
      </c>
      <c r="BV1535" s="354">
        <v>551</v>
      </c>
      <c r="BW1535" s="354">
        <v>81.25</v>
      </c>
      <c r="BX1535" s="354">
        <v>9.31</v>
      </c>
      <c r="BY1535" s="354">
        <v>9.9</v>
      </c>
      <c r="BZ1535" s="354">
        <v>5.7119999999999997</v>
      </c>
      <c r="CA1535" s="354">
        <v>95.69</v>
      </c>
      <c r="CB1535" s="354">
        <v>0.97853857945835476</v>
      </c>
      <c r="CC1535" s="354">
        <v>2.8574999999999999</v>
      </c>
      <c r="CD1535" s="354">
        <v>22.21</v>
      </c>
      <c r="CE1535" s="354">
        <v>0.64</v>
      </c>
      <c r="CF1535" s="354">
        <v>0.6</v>
      </c>
      <c r="CG1535" s="354">
        <v>0.31</v>
      </c>
      <c r="CH1535" s="353" t="s">
        <v>100</v>
      </c>
      <c r="CI1535" s="353">
        <v>168</v>
      </c>
    </row>
    <row r="1536" spans="1:87" ht="13.5" thickBot="1">
      <c r="A1536" s="353" t="s">
        <v>3282</v>
      </c>
      <c r="B1536" s="353" t="s">
        <v>3283</v>
      </c>
      <c r="C1536" s="353" t="s">
        <v>96</v>
      </c>
      <c r="D1536" s="353" t="s">
        <v>112</v>
      </c>
      <c r="E1536" s="353" t="s">
        <v>627</v>
      </c>
      <c r="F1536" s="353" t="s">
        <v>105</v>
      </c>
      <c r="G1536" s="353">
        <v>3</v>
      </c>
      <c r="H1536" s="353">
        <v>202203</v>
      </c>
      <c r="I1536" s="353">
        <v>20221103</v>
      </c>
      <c r="J1536" s="353">
        <v>20230202</v>
      </c>
      <c r="K1536" s="354">
        <v>7291.3</v>
      </c>
      <c r="L1536" s="354">
        <v>88</v>
      </c>
      <c r="M1536" s="354">
        <v>82.86</v>
      </c>
      <c r="N1536" s="354">
        <v>1.26</v>
      </c>
      <c r="O1536" s="354">
        <v>1.88</v>
      </c>
      <c r="P1536" s="354">
        <v>1.04</v>
      </c>
      <c r="Q1536" s="354">
        <v>0.93</v>
      </c>
      <c r="R1536" s="354">
        <v>-4</v>
      </c>
      <c r="S1536" s="354">
        <v>104</v>
      </c>
      <c r="T1536" s="354">
        <v>25.83</v>
      </c>
      <c r="U1536" s="354">
        <v>5.83</v>
      </c>
      <c r="V1536" s="354">
        <v>3.87</v>
      </c>
      <c r="W1536" s="354">
        <v>6.01</v>
      </c>
      <c r="X1536" s="354">
        <v>5.94</v>
      </c>
      <c r="Y1536" s="374">
        <f t="shared" si="52"/>
        <v>0.55297157622739013</v>
      </c>
      <c r="Z1536" s="374">
        <f t="shared" si="53"/>
        <v>-1.1647254575707033E-2</v>
      </c>
      <c r="AA1536" s="354">
        <v>52.66</v>
      </c>
      <c r="AB1536" s="354"/>
      <c r="AC1536" s="354">
        <v>15.09</v>
      </c>
      <c r="AD1536" s="354">
        <v>14.65</v>
      </c>
      <c r="AE1536" s="354">
        <v>14.81</v>
      </c>
      <c r="AF1536" s="354"/>
      <c r="AG1536" s="354">
        <v>38.242386121294899</v>
      </c>
      <c r="AH1536" s="354">
        <v>5.5008985694773918</v>
      </c>
      <c r="AI1536" s="354">
        <v>7.3926389188412047</v>
      </c>
      <c r="AJ1536" s="354">
        <v>5.4653391800253992</v>
      </c>
      <c r="AK1536" s="354">
        <v>11.584496543140247</v>
      </c>
      <c r="AL1536" s="354">
        <v>15.31</v>
      </c>
      <c r="AM1536" s="354">
        <v>6.91</v>
      </c>
      <c r="AN1536" s="354">
        <v>2.2799999999999998</v>
      </c>
      <c r="AO1536" s="354">
        <v>2.5069082585851423</v>
      </c>
      <c r="AP1536" s="354">
        <v>9.8848908719864408</v>
      </c>
      <c r="AQ1536" s="354">
        <v>12.968326283478708</v>
      </c>
      <c r="AR1536" s="354">
        <v>17.54148286822895</v>
      </c>
      <c r="AS1536" s="354">
        <v>5.4795605396209233</v>
      </c>
      <c r="AT1536" s="354">
        <v>12.74</v>
      </c>
      <c r="AU1536" s="354">
        <v>20.91</v>
      </c>
      <c r="AV1536" s="354">
        <v>39.67</v>
      </c>
      <c r="AW1536" s="354">
        <v>2769.31</v>
      </c>
      <c r="AX1536" s="354">
        <v>3148.85</v>
      </c>
      <c r="AY1536" s="374">
        <v>0.1845943822607771</v>
      </c>
      <c r="AZ1536" s="374">
        <v>2.1607669769223601</v>
      </c>
      <c r="BA1536" s="374">
        <v>4.6133048065527689</v>
      </c>
      <c r="BB1536" s="374">
        <v>1.8224299065420559</v>
      </c>
      <c r="BC1536" s="374">
        <v>4.6133048065527689</v>
      </c>
      <c r="BD1536" s="354">
        <v>51.62</v>
      </c>
      <c r="BE1536" s="374">
        <v>0.24112889059960216</v>
      </c>
      <c r="BF1536" s="374">
        <v>0.16742697236425536</v>
      </c>
      <c r="BG1536" s="354">
        <v>22.62</v>
      </c>
      <c r="BH1536" s="354">
        <v>10.08</v>
      </c>
      <c r="BI1536" s="354">
        <v>16.82</v>
      </c>
      <c r="BJ1536" s="354">
        <v>7.66</v>
      </c>
      <c r="BK1536" s="374">
        <v>-0.26070524476771134</v>
      </c>
      <c r="BL1536" s="374">
        <v>-5.0396953074604497E-2</v>
      </c>
      <c r="BM1536" s="354">
        <v>0.55000000000000004</v>
      </c>
      <c r="BN1536" s="354">
        <v>0.79</v>
      </c>
      <c r="BO1536" s="374">
        <v>8.5440586490336243E-2</v>
      </c>
      <c r="BP1536" s="374">
        <v>6.4232818419866791E-2</v>
      </c>
      <c r="BQ1536" s="374">
        <v>6.3817599019446516E-2</v>
      </c>
      <c r="BR1536" s="354">
        <v>417.06</v>
      </c>
      <c r="BS1536" s="354">
        <v>559.25</v>
      </c>
      <c r="BT1536" s="354">
        <v>413.52</v>
      </c>
      <c r="BU1536" s="354">
        <v>920.1</v>
      </c>
      <c r="BV1536" s="354">
        <v>271.33</v>
      </c>
      <c r="BW1536" s="354">
        <v>21.01</v>
      </c>
      <c r="BX1536" s="354">
        <v>14.34</v>
      </c>
      <c r="BY1536" s="354">
        <v>15.3</v>
      </c>
      <c r="BZ1536" s="354">
        <v>14.187735017941939</v>
      </c>
      <c r="CA1536" s="354">
        <v>54.98</v>
      </c>
      <c r="CB1536" s="354">
        <v>0.61742498030745852</v>
      </c>
      <c r="CC1536" s="354">
        <v>1.0548011878820225</v>
      </c>
      <c r="CD1536" s="354">
        <v>1.22</v>
      </c>
      <c r="CE1536" s="354">
        <v>3.07</v>
      </c>
      <c r="CF1536" s="354">
        <v>0.97</v>
      </c>
      <c r="CG1536" s="354">
        <v>0.09</v>
      </c>
      <c r="CH1536" s="353">
        <v>195.38</v>
      </c>
      <c r="CI1536" s="353">
        <v>909.66</v>
      </c>
    </row>
    <row r="1537" spans="1:87" ht="13.5" thickBot="1">
      <c r="A1537" s="353" t="s">
        <v>3284</v>
      </c>
      <c r="B1537" s="353" t="s">
        <v>3285</v>
      </c>
      <c r="C1537" s="353" t="s">
        <v>96</v>
      </c>
      <c r="D1537" s="353" t="s">
        <v>147</v>
      </c>
      <c r="E1537" s="353" t="s">
        <v>1888</v>
      </c>
      <c r="F1537" s="353" t="s">
        <v>99</v>
      </c>
      <c r="G1537" s="353">
        <v>1</v>
      </c>
      <c r="H1537" s="353">
        <v>202201</v>
      </c>
      <c r="I1537" s="353">
        <v>20221115</v>
      </c>
      <c r="J1537" s="353">
        <v>20230216</v>
      </c>
      <c r="K1537" s="354">
        <v>392006.84</v>
      </c>
      <c r="L1537" s="354">
        <v>145.36000000000001</v>
      </c>
      <c r="M1537" s="354">
        <v>2696.8</v>
      </c>
      <c r="N1537" s="354">
        <v>0.52</v>
      </c>
      <c r="O1537" s="354">
        <v>1.32</v>
      </c>
      <c r="P1537" s="354">
        <v>1.5</v>
      </c>
      <c r="Q1537" s="354">
        <v>1.4</v>
      </c>
      <c r="R1537" s="354">
        <v>13.64</v>
      </c>
      <c r="S1537" s="354">
        <v>10.63</v>
      </c>
      <c r="T1537" s="354">
        <v>3.83</v>
      </c>
      <c r="U1537" s="354">
        <v>6.1</v>
      </c>
      <c r="V1537" s="354">
        <v>6.41</v>
      </c>
      <c r="W1537" s="354">
        <v>6.08</v>
      </c>
      <c r="X1537" s="354">
        <v>6.57</v>
      </c>
      <c r="Y1537" s="374">
        <f t="shared" si="52"/>
        <v>-5.1482059282371262E-2</v>
      </c>
      <c r="Z1537" s="374">
        <f t="shared" si="53"/>
        <v>8.0592105263157965E-2</v>
      </c>
      <c r="AA1537" s="354">
        <v>7.95</v>
      </c>
      <c r="AB1537" s="354">
        <v>5.5</v>
      </c>
      <c r="AC1537" s="354">
        <v>23.83</v>
      </c>
      <c r="AD1537" s="354">
        <v>23.92</v>
      </c>
      <c r="AE1537" s="354">
        <v>22.11</v>
      </c>
      <c r="AF1537" s="354">
        <v>4.3499999999999996</v>
      </c>
      <c r="AG1537" s="354">
        <v>221.36185909258575</v>
      </c>
      <c r="AH1537" s="354">
        <v>3.3076355588343787</v>
      </c>
      <c r="AI1537" s="354">
        <v>8.7008483954260427</v>
      </c>
      <c r="AJ1537" s="354">
        <v>2.5853928439690153</v>
      </c>
      <c r="AK1537" s="354">
        <v>16.407595387485159</v>
      </c>
      <c r="AL1537" s="354">
        <v>14.01</v>
      </c>
      <c r="AM1537" s="354">
        <v>4.8899999999999997</v>
      </c>
      <c r="AN1537" s="354">
        <v>0.65</v>
      </c>
      <c r="AO1537" s="354">
        <v>0.73450997480470315</v>
      </c>
      <c r="AP1537" s="354">
        <v>17.577391633767995</v>
      </c>
      <c r="AQ1537" s="354">
        <v>18.686970069526879</v>
      </c>
      <c r="AR1537" s="354">
        <v>62.88889285204737</v>
      </c>
      <c r="AS1537" s="354">
        <v>4.2740686093692366</v>
      </c>
      <c r="AT1537" s="354">
        <v>29.71</v>
      </c>
      <c r="AU1537" s="354">
        <v>3.8</v>
      </c>
      <c r="AV1537" s="354">
        <v>2.4300000000000002</v>
      </c>
      <c r="AW1537" s="354">
        <v>572754</v>
      </c>
      <c r="AX1537" s="354">
        <v>605636.18999999994</v>
      </c>
      <c r="AY1537" s="374">
        <v>6.7155377086975443E-2</v>
      </c>
      <c r="AZ1537" s="374">
        <v>-9.2130905181103423E-2</v>
      </c>
      <c r="BA1537" s="374">
        <v>9.6266044340723458E-2</v>
      </c>
      <c r="BB1537" s="374">
        <v>-8.6206896551724171E-2</v>
      </c>
      <c r="BC1537" s="374">
        <v>9.6266044340723458E-2</v>
      </c>
      <c r="BD1537" s="354">
        <v>19.54</v>
      </c>
      <c r="BE1537" s="374">
        <v>0.14190963295224551</v>
      </c>
      <c r="BF1537" s="374">
        <v>3.620748134509158E-2</v>
      </c>
      <c r="BG1537" s="354">
        <v>13.62</v>
      </c>
      <c r="BH1537" s="354">
        <v>12.21</v>
      </c>
      <c r="BI1537" s="354">
        <v>6.8</v>
      </c>
      <c r="BJ1537" s="354">
        <v>6.66</v>
      </c>
      <c r="BK1537" s="374">
        <v>-0.70285738511107343</v>
      </c>
      <c r="BL1537" s="374">
        <v>-2.7626509718185938E-2</v>
      </c>
      <c r="BM1537" s="354">
        <v>1.54</v>
      </c>
      <c r="BN1537" s="354">
        <v>1.85</v>
      </c>
      <c r="BO1537" s="374">
        <v>0.67722092115534738</v>
      </c>
      <c r="BP1537" s="374">
        <v>2.3170827032114736E-2</v>
      </c>
      <c r="BQ1537" s="374">
        <v>1.8111333407838985E-2</v>
      </c>
      <c r="BR1537" s="354">
        <v>20690</v>
      </c>
      <c r="BS1537" s="354">
        <v>31348</v>
      </c>
      <c r="BT1537" s="354">
        <v>28790.95</v>
      </c>
      <c r="BU1537" s="354">
        <v>39107</v>
      </c>
      <c r="BV1537" s="354">
        <v>13673</v>
      </c>
      <c r="BW1537" s="354">
        <v>1.21</v>
      </c>
      <c r="BX1537" s="354">
        <v>1.49</v>
      </c>
      <c r="BY1537" s="354">
        <v>2.79</v>
      </c>
      <c r="BZ1537" s="354">
        <v>13.928859060402685</v>
      </c>
      <c r="CA1537" s="354">
        <v>32.57</v>
      </c>
      <c r="CB1537" s="354">
        <v>0.67542478276318763</v>
      </c>
      <c r="CC1537" s="354">
        <v>2.1451130518004544</v>
      </c>
      <c r="CD1537" s="354">
        <v>0.48</v>
      </c>
      <c r="CE1537" s="354">
        <v>0.86</v>
      </c>
      <c r="CF1537" s="354">
        <v>0.28000000000000003</v>
      </c>
      <c r="CG1537" s="354">
        <v>0.19</v>
      </c>
      <c r="CH1537" s="353" t="s">
        <v>100</v>
      </c>
      <c r="CI1537" s="355">
        <v>91891</v>
      </c>
    </row>
    <row r="1538" spans="1:87" ht="13.5" thickBot="1">
      <c r="A1538" s="353" t="s">
        <v>3286</v>
      </c>
      <c r="B1538" s="353" t="s">
        <v>3287</v>
      </c>
      <c r="C1538" s="353" t="s">
        <v>96</v>
      </c>
      <c r="D1538" s="353" t="s">
        <v>176</v>
      </c>
      <c r="E1538" s="353" t="s">
        <v>378</v>
      </c>
      <c r="F1538" s="353" t="s">
        <v>105</v>
      </c>
      <c r="G1538" s="353">
        <v>9</v>
      </c>
      <c r="H1538" s="353">
        <v>202209</v>
      </c>
      <c r="I1538" s="353">
        <v>20221115</v>
      </c>
      <c r="J1538" s="353">
        <v>20230207</v>
      </c>
      <c r="K1538" s="354">
        <v>5067.38</v>
      </c>
      <c r="L1538" s="354">
        <v>41.6</v>
      </c>
      <c r="M1538" s="354">
        <v>122</v>
      </c>
      <c r="N1538" s="354">
        <v>1.72</v>
      </c>
      <c r="O1538" s="354">
        <v>0.33</v>
      </c>
      <c r="P1538" s="354">
        <v>0.15</v>
      </c>
      <c r="Q1538" s="354">
        <v>0.22</v>
      </c>
      <c r="R1538" s="354">
        <v>39.39</v>
      </c>
      <c r="S1538" s="354">
        <v>4.3499999999999996</v>
      </c>
      <c r="T1538" s="354">
        <v>26.21</v>
      </c>
      <c r="U1538" s="354">
        <v>0.87</v>
      </c>
      <c r="V1538" s="354">
        <v>0.86</v>
      </c>
      <c r="W1538" s="354">
        <v>0.93</v>
      </c>
      <c r="X1538" s="354">
        <v>1.05</v>
      </c>
      <c r="Y1538" s="374">
        <f t="shared" si="52"/>
        <v>8.1395348837209447E-2</v>
      </c>
      <c r="Z1538" s="374">
        <f t="shared" si="53"/>
        <v>0.12903225806451601</v>
      </c>
      <c r="AA1538" s="354">
        <v>35.409999999999997</v>
      </c>
      <c r="AB1538" s="354">
        <v>15</v>
      </c>
      <c r="AC1538" s="354">
        <v>40.78</v>
      </c>
      <c r="AD1538" s="354">
        <v>44.81</v>
      </c>
      <c r="AE1538" s="354">
        <v>39.47</v>
      </c>
      <c r="AF1538" s="354">
        <v>2.99</v>
      </c>
      <c r="AG1538" s="354">
        <v>14.294153686073418</v>
      </c>
      <c r="AH1538" s="354">
        <v>0.5941071708014668</v>
      </c>
      <c r="AI1538" s="354">
        <v>1.4927315022262069</v>
      </c>
      <c r="AJ1538" s="354">
        <v>0.79059586888725064</v>
      </c>
      <c r="AK1538" s="354">
        <v>26.93719529602761</v>
      </c>
      <c r="AL1538" s="354">
        <v>21.48</v>
      </c>
      <c r="AM1538" s="354">
        <v>7.12</v>
      </c>
      <c r="AN1538" s="354">
        <v>2.92</v>
      </c>
      <c r="AO1538" s="354">
        <v>3.2842685645820908</v>
      </c>
      <c r="AP1538" s="354">
        <v>24.652464808657928</v>
      </c>
      <c r="AQ1538" s="354">
        <v>31.44962073786397</v>
      </c>
      <c r="AR1538" s="354">
        <v>59.380324962425583</v>
      </c>
      <c r="AS1538" s="354">
        <v>1.102708266478996</v>
      </c>
      <c r="AT1538" s="354">
        <v>5.84</v>
      </c>
      <c r="AU1538" s="354">
        <v>4.6900000000000004</v>
      </c>
      <c r="AV1538" s="354">
        <v>18.62</v>
      </c>
      <c r="AW1538" s="354">
        <v>1737.08</v>
      </c>
      <c r="AX1538" s="354">
        <v>1854.01</v>
      </c>
      <c r="AY1538" s="374">
        <v>2.4465950683336877E-2</v>
      </c>
      <c r="AZ1538" s="374">
        <v>-0.54700877262448411</v>
      </c>
      <c r="BA1538" s="374">
        <v>-0.41039964855623101</v>
      </c>
      <c r="BB1538" s="374">
        <v>-0.55670103092783507</v>
      </c>
      <c r="BC1538" s="374">
        <v>-0.41039964855623101</v>
      </c>
      <c r="BD1538" s="354">
        <v>16.399999999999999</v>
      </c>
      <c r="BE1538" s="374">
        <v>6.0916253843400714E-2</v>
      </c>
      <c r="BF1538" s="374">
        <v>3.8544041257147131E-2</v>
      </c>
      <c r="BG1538" s="354">
        <v>7.11</v>
      </c>
      <c r="BH1538" s="354">
        <v>4.29</v>
      </c>
      <c r="BI1538" s="354">
        <v>5.12</v>
      </c>
      <c r="BJ1538" s="354">
        <v>3.17</v>
      </c>
      <c r="BK1538" s="374">
        <v>-0.47036967618879616</v>
      </c>
      <c r="BL1538" s="374">
        <v>-4.9120476018320439E-2</v>
      </c>
      <c r="BM1538" s="354">
        <v>0</v>
      </c>
      <c r="BN1538" s="354">
        <v>0</v>
      </c>
      <c r="BO1538" s="374">
        <v>0</v>
      </c>
      <c r="BP1538" s="374">
        <v>1.4775109942836775E-2</v>
      </c>
      <c r="BQ1538" s="374">
        <v>1.96616729392502E-2</v>
      </c>
      <c r="BR1538" s="354">
        <v>103.99</v>
      </c>
      <c r="BS1538" s="354">
        <v>233.43</v>
      </c>
      <c r="BT1538" s="354">
        <v>235.29</v>
      </c>
      <c r="BU1538" s="354">
        <v>863.53</v>
      </c>
      <c r="BV1538" s="354">
        <v>72.2</v>
      </c>
      <c r="BW1538" s="354">
        <v>40.24</v>
      </c>
      <c r="BX1538" s="354">
        <v>4.16</v>
      </c>
      <c r="BY1538" s="354">
        <v>6.17</v>
      </c>
      <c r="BZ1538" s="354">
        <v>2.9986447520184543</v>
      </c>
      <c r="CA1538" s="354">
        <v>54.88</v>
      </c>
      <c r="CB1538" s="354">
        <v>0.67588434329303115</v>
      </c>
      <c r="CC1538" s="354">
        <v>3.5371621913593585</v>
      </c>
      <c r="CD1538" s="354">
        <v>1.22</v>
      </c>
      <c r="CE1538" s="354">
        <v>1.72</v>
      </c>
      <c r="CF1538" s="354">
        <v>1.24</v>
      </c>
      <c r="CG1538" s="354">
        <v>0.61</v>
      </c>
      <c r="CH1538" s="353" t="s">
        <v>100</v>
      </c>
      <c r="CI1538" s="353">
        <v>710.09</v>
      </c>
    </row>
    <row r="1539" spans="1:87" ht="13.5" thickBot="1">
      <c r="A1539" s="353" t="s">
        <v>3288</v>
      </c>
      <c r="B1539" s="353" t="s">
        <v>3289</v>
      </c>
      <c r="C1539" s="353" t="s">
        <v>96</v>
      </c>
      <c r="D1539" s="353" t="s">
        <v>97</v>
      </c>
      <c r="E1539" s="353" t="s">
        <v>3200</v>
      </c>
      <c r="F1539" s="353" t="s">
        <v>105</v>
      </c>
      <c r="G1539" s="353">
        <v>6</v>
      </c>
      <c r="H1539" s="353">
        <v>202206</v>
      </c>
      <c r="I1539" s="353">
        <v>20221026</v>
      </c>
      <c r="J1539" s="353">
        <v>20230125</v>
      </c>
      <c r="K1539" s="354">
        <v>9768.1299999999992</v>
      </c>
      <c r="L1539" s="354">
        <v>78.64</v>
      </c>
      <c r="M1539" s="354">
        <v>124.21</v>
      </c>
      <c r="N1539" s="354">
        <v>1.39</v>
      </c>
      <c r="O1539" s="354">
        <v>-0.05</v>
      </c>
      <c r="P1539" s="354">
        <v>-0.14000000000000001</v>
      </c>
      <c r="Q1539" s="354">
        <v>-0.09</v>
      </c>
      <c r="R1539" s="354">
        <v>20</v>
      </c>
      <c r="S1539" s="354">
        <v>80</v>
      </c>
      <c r="T1539" s="354">
        <v>32.520000000000003</v>
      </c>
      <c r="U1539" s="354">
        <v>-0.85</v>
      </c>
      <c r="V1539" s="354">
        <v>-0.57999999999999996</v>
      </c>
      <c r="W1539" s="354">
        <v>-0.3</v>
      </c>
      <c r="X1539" s="354">
        <v>0.98</v>
      </c>
      <c r="Y1539" s="374">
        <f t="shared" si="52"/>
        <v>-0.48275862068965514</v>
      </c>
      <c r="Z1539" s="374">
        <f t="shared" si="53"/>
        <v>-4.2666666666666666</v>
      </c>
      <c r="AA1539" s="354"/>
      <c r="AB1539" s="354"/>
      <c r="AC1539" s="354"/>
      <c r="AD1539" s="354"/>
      <c r="AE1539" s="354">
        <v>80.25</v>
      </c>
      <c r="AF1539" s="354"/>
      <c r="AG1539" s="354">
        <v>6.6989156286532028</v>
      </c>
      <c r="AH1539" s="354">
        <v>-1.2657717579715404</v>
      </c>
      <c r="AI1539" s="354">
        <v>-0.84169790784859111</v>
      </c>
      <c r="AJ1539" s="354">
        <v>-4.8502438827750236</v>
      </c>
      <c r="AK1539" s="354">
        <v>-91.553037356321838</v>
      </c>
      <c r="AL1539" s="354">
        <v>201.34</v>
      </c>
      <c r="AM1539" s="354">
        <v>4.63</v>
      </c>
      <c r="AN1539" s="354">
        <v>11.76</v>
      </c>
      <c r="AO1539" s="354">
        <v>12.453047418461908</v>
      </c>
      <c r="AP1539" s="354">
        <v>7959.4131538461543</v>
      </c>
      <c r="AQ1539" s="354">
        <v>-99.111466475095781</v>
      </c>
      <c r="AR1539" s="354">
        <v>-17.199529753989363</v>
      </c>
      <c r="AS1539" s="354">
        <v>9.6521143225702417</v>
      </c>
      <c r="AT1539" s="354">
        <v>16.98</v>
      </c>
      <c r="AU1539" s="354">
        <v>-19.53</v>
      </c>
      <c r="AV1539" s="354">
        <v>41.97</v>
      </c>
      <c r="AW1539" s="354">
        <v>746.2</v>
      </c>
      <c r="AX1539" s="354">
        <v>997.71</v>
      </c>
      <c r="AY1539" s="374">
        <v>-0.41851974775970791</v>
      </c>
      <c r="AZ1539" s="374">
        <v>-1.7329160146061555</v>
      </c>
      <c r="BA1539" s="374">
        <v>-0.49904489016236869</v>
      </c>
      <c r="BB1539" s="374">
        <v>-1.6179775280898876</v>
      </c>
      <c r="BC1539" s="374">
        <v>-0.49904489016236869</v>
      </c>
      <c r="BD1539" s="354">
        <v>-4.4000000000000004</v>
      </c>
      <c r="BE1539" s="374">
        <v>-7.6171032579003359E-2</v>
      </c>
      <c r="BF1539" s="374">
        <v>-4.2025804379249423E-2</v>
      </c>
      <c r="BG1539" s="354">
        <v>-3.12</v>
      </c>
      <c r="BH1539" s="354">
        <v>-2.48</v>
      </c>
      <c r="BI1539" s="354">
        <v>-2.78</v>
      </c>
      <c r="BJ1539" s="354">
        <v>-2.1800000000000002</v>
      </c>
      <c r="BK1539" s="374">
        <v>4.7624521072796933</v>
      </c>
      <c r="BL1539" s="374">
        <v>-0.59838729088939702</v>
      </c>
      <c r="BM1539" s="354">
        <v>0</v>
      </c>
      <c r="BN1539" s="354">
        <v>0</v>
      </c>
      <c r="BO1539" s="374">
        <v>0</v>
      </c>
      <c r="BP1539" s="374">
        <v>-1.6425794938639247E-2</v>
      </c>
      <c r="BQ1539" s="374">
        <v>-6.2941135255320829E-2</v>
      </c>
      <c r="BR1539" s="354">
        <v>-286.10000000000002</v>
      </c>
      <c r="BS1539" s="354">
        <v>-130.1</v>
      </c>
      <c r="BT1539" s="354">
        <v>48.29</v>
      </c>
      <c r="BU1539" s="354">
        <v>1031.2</v>
      </c>
      <c r="BV1539" s="354">
        <v>-200.9</v>
      </c>
      <c r="BW1539" s="354">
        <v>61.65</v>
      </c>
      <c r="BX1539" s="354">
        <v>-18.899999999999999</v>
      </c>
      <c r="BY1539" s="354">
        <v>-12.34</v>
      </c>
      <c r="BZ1539" s="354">
        <v>-26.227722772277229</v>
      </c>
      <c r="CA1539" s="354">
        <v>38.31</v>
      </c>
      <c r="CB1539" s="354">
        <v>0.45325903848645849</v>
      </c>
      <c r="CC1539" s="354">
        <v>607</v>
      </c>
      <c r="CD1539" s="354">
        <v>0.62</v>
      </c>
      <c r="CE1539" s="354">
        <v>4.6100000000000003</v>
      </c>
      <c r="CF1539" s="354">
        <v>3.95</v>
      </c>
      <c r="CG1539" s="354">
        <v>3.56</v>
      </c>
      <c r="CH1539" s="353" t="s">
        <v>100</v>
      </c>
      <c r="CI1539" s="355">
        <v>2439.3000000000002</v>
      </c>
    </row>
    <row r="1540" spans="1:87" ht="13.5" thickBot="1">
      <c r="A1540" s="353" t="s">
        <v>3290</v>
      </c>
      <c r="B1540" s="353" t="s">
        <v>3291</v>
      </c>
      <c r="C1540" s="353" t="s">
        <v>96</v>
      </c>
      <c r="D1540" s="353" t="s">
        <v>123</v>
      </c>
      <c r="E1540" s="353" t="s">
        <v>344</v>
      </c>
      <c r="F1540" s="353" t="s">
        <v>105</v>
      </c>
      <c r="G1540" s="353">
        <v>12</v>
      </c>
      <c r="H1540" s="353">
        <v>202112</v>
      </c>
      <c r="I1540" s="353">
        <v>20221104</v>
      </c>
      <c r="J1540" s="353">
        <v>20230210</v>
      </c>
      <c r="K1540" s="354">
        <v>16784.080000000002</v>
      </c>
      <c r="L1540" s="354">
        <v>80.680000000000007</v>
      </c>
      <c r="M1540" s="354">
        <v>208.03</v>
      </c>
      <c r="N1540" s="354">
        <v>0.75</v>
      </c>
      <c r="O1540" s="354">
        <v>1.29</v>
      </c>
      <c r="P1540" s="354">
        <v>1.29</v>
      </c>
      <c r="Q1540" s="354">
        <v>1.31</v>
      </c>
      <c r="R1540" s="354">
        <v>5</v>
      </c>
      <c r="S1540" s="354">
        <v>2</v>
      </c>
      <c r="T1540" s="354">
        <v>4.1100000000000003</v>
      </c>
      <c r="U1540" s="354">
        <v>5.32</v>
      </c>
      <c r="V1540" s="354">
        <v>4.9800000000000004</v>
      </c>
      <c r="W1540" s="354">
        <v>5.28</v>
      </c>
      <c r="X1540" s="354">
        <v>5.34</v>
      </c>
      <c r="Y1540" s="374">
        <f t="shared" si="52"/>
        <v>6.0240963855421548E-2</v>
      </c>
      <c r="Z1540" s="374">
        <f t="shared" si="53"/>
        <v>1.1363636363636243E-2</v>
      </c>
      <c r="AA1540" s="354">
        <v>-1.42</v>
      </c>
      <c r="AB1540" s="354">
        <v>1.18</v>
      </c>
      <c r="AC1540" s="354">
        <v>15.16</v>
      </c>
      <c r="AD1540" s="354">
        <v>15.29</v>
      </c>
      <c r="AE1540" s="354">
        <v>15.1</v>
      </c>
      <c r="AF1540" s="354">
        <v>12.96</v>
      </c>
      <c r="AG1540" s="354">
        <v>7.1461500306708405</v>
      </c>
      <c r="AH1540" s="354">
        <v>2.4085599605419281</v>
      </c>
      <c r="AI1540" s="354">
        <v>4.9416191955635345</v>
      </c>
      <c r="AJ1540" s="354">
        <v>4.9416191955635345</v>
      </c>
      <c r="AK1540" s="354">
        <v>16.144505847723867</v>
      </c>
      <c r="AL1540" s="354">
        <v>15.69</v>
      </c>
      <c r="AM1540" s="354">
        <v>1.9</v>
      </c>
      <c r="AN1540" s="354">
        <v>11.56</v>
      </c>
      <c r="AO1540" s="354">
        <v>16.398486125786086</v>
      </c>
      <c r="AP1540" s="354">
        <v>18.625012155963553</v>
      </c>
      <c r="AQ1540" s="354">
        <v>23.714098050280437</v>
      </c>
      <c r="AR1540" s="354">
        <v>23.714098050280437</v>
      </c>
      <c r="AS1540" s="354">
        <v>0.91788733441479564</v>
      </c>
      <c r="AT1540" s="354">
        <v>42.37</v>
      </c>
      <c r="AU1540" s="354">
        <v>15.28</v>
      </c>
      <c r="AV1540" s="354">
        <v>10.11</v>
      </c>
      <c r="AW1540" s="354">
        <v>1331.52</v>
      </c>
      <c r="AX1540" s="354">
        <v>1466.9</v>
      </c>
      <c r="AY1540" s="374">
        <v>0.1533299148378871</v>
      </c>
      <c r="AZ1540" s="374">
        <v>-0.1201124572115333</v>
      </c>
      <c r="BA1540" s="374">
        <v>0.12779638674960953</v>
      </c>
      <c r="BB1540" s="374">
        <v>-9.9616858237547817E-2</v>
      </c>
      <c r="BC1540" s="374">
        <v>0.12779638674960953</v>
      </c>
      <c r="BD1540" s="354">
        <v>6.17</v>
      </c>
      <c r="BE1540" s="374">
        <v>4.1225670470992043E-2</v>
      </c>
      <c r="BF1540" s="374">
        <v>3.4074566949642102E-2</v>
      </c>
      <c r="BG1540" s="354">
        <v>3.37</v>
      </c>
      <c r="BH1540" s="354">
        <v>3.43</v>
      </c>
      <c r="BI1540" s="354">
        <v>3.04</v>
      </c>
      <c r="BJ1540" s="354">
        <v>3.12</v>
      </c>
      <c r="BK1540" s="374">
        <v>-6.4800007174094343E-2</v>
      </c>
      <c r="BL1540" s="374">
        <v>-4.4809716833512821E-2</v>
      </c>
      <c r="BM1540" s="354">
        <v>5.26</v>
      </c>
      <c r="BN1540" s="354">
        <v>5.7</v>
      </c>
      <c r="BO1540" s="374">
        <v>1.7570664917338394</v>
      </c>
      <c r="BP1540" s="374">
        <v>3.0190022067459615E-2</v>
      </c>
      <c r="BQ1540" s="374">
        <v>6.1940576530001679E-2</v>
      </c>
      <c r="BR1540" s="354">
        <v>635.44000000000005</v>
      </c>
      <c r="BS1540" s="354">
        <v>1183.07</v>
      </c>
      <c r="BT1540" s="354">
        <v>957.62</v>
      </c>
      <c r="BU1540" s="354">
        <v>6381.02</v>
      </c>
      <c r="BV1540" s="354">
        <v>409.99</v>
      </c>
      <c r="BW1540" s="354">
        <v>-9.9600000000000009</v>
      </c>
      <c r="BX1540" s="354">
        <v>33.700000000000003</v>
      </c>
      <c r="BY1540" s="354">
        <v>33.700000000000003</v>
      </c>
      <c r="BZ1540" s="354">
        <v>3.5180624056366381</v>
      </c>
      <c r="CA1540" s="354">
        <v>45.37</v>
      </c>
      <c r="CB1540" s="354">
        <v>0.50413640807608862</v>
      </c>
      <c r="CC1540" s="354">
        <v>5.9451448032886827</v>
      </c>
      <c r="CD1540" s="354">
        <v>0.83</v>
      </c>
      <c r="CE1540" s="354">
        <v>0.18</v>
      </c>
      <c r="CF1540" s="354">
        <v>0.17</v>
      </c>
      <c r="CG1540" s="354">
        <v>0.17</v>
      </c>
      <c r="CH1540" s="353" t="s">
        <v>100</v>
      </c>
      <c r="CI1540" s="355">
        <v>7583.45</v>
      </c>
    </row>
    <row r="1541" spans="1:87" ht="13.5" thickBot="1">
      <c r="A1541" s="353" t="s">
        <v>3292</v>
      </c>
      <c r="B1541" s="353" t="s">
        <v>3293</v>
      </c>
      <c r="C1541" s="353" t="s">
        <v>96</v>
      </c>
      <c r="D1541" s="353" t="s">
        <v>197</v>
      </c>
      <c r="E1541" s="353" t="s">
        <v>590</v>
      </c>
      <c r="F1541" s="353" t="s">
        <v>105</v>
      </c>
      <c r="G1541" s="353">
        <v>12</v>
      </c>
      <c r="H1541" s="353">
        <v>202112</v>
      </c>
      <c r="I1541" s="353">
        <v>20221103</v>
      </c>
      <c r="J1541" s="353">
        <v>20230309</v>
      </c>
      <c r="K1541" s="354">
        <v>17368.939999999999</v>
      </c>
      <c r="L1541" s="354">
        <v>38.43</v>
      </c>
      <c r="M1541" s="354">
        <v>451.96</v>
      </c>
      <c r="N1541" s="354">
        <v>0.51</v>
      </c>
      <c r="O1541" s="354">
        <v>0.23</v>
      </c>
      <c r="P1541" s="354">
        <v>0.27</v>
      </c>
      <c r="Q1541" s="354">
        <v>0.27</v>
      </c>
      <c r="R1541" s="354">
        <v>-9</v>
      </c>
      <c r="S1541" s="354">
        <v>3</v>
      </c>
      <c r="T1541" s="354">
        <v>-1.49</v>
      </c>
      <c r="U1541" s="354">
        <v>1.18</v>
      </c>
      <c r="V1541" s="354">
        <v>1.33</v>
      </c>
      <c r="W1541" s="354">
        <v>1.17</v>
      </c>
      <c r="X1541" s="354">
        <v>1.18</v>
      </c>
      <c r="Y1541" s="374">
        <f t="shared" si="52"/>
        <v>-0.12030075187969935</v>
      </c>
      <c r="Z1541" s="374">
        <f t="shared" si="53"/>
        <v>8.5470085470085166E-3</v>
      </c>
      <c r="AA1541" s="354">
        <v>27.04</v>
      </c>
      <c r="AB1541" s="354">
        <v>5</v>
      </c>
      <c r="AC1541" s="354">
        <v>32.57</v>
      </c>
      <c r="AD1541" s="354">
        <v>32.89</v>
      </c>
      <c r="AE1541" s="354">
        <v>32.630000000000003</v>
      </c>
      <c r="AF1541" s="354">
        <v>6.58</v>
      </c>
      <c r="AG1541" s="354">
        <v>2.3756886998983968</v>
      </c>
      <c r="AH1541" s="354">
        <v>1.7281104664675919</v>
      </c>
      <c r="AI1541" s="354">
        <v>1.6858908661072214</v>
      </c>
      <c r="AJ1541" s="354">
        <v>0.80174961317699556</v>
      </c>
      <c r="AK1541" s="354">
        <v>23.115375249634656</v>
      </c>
      <c r="AL1541" s="354">
        <v>20.41</v>
      </c>
      <c r="AM1541" s="354">
        <v>2.65</v>
      </c>
      <c r="AN1541" s="354">
        <v>15.69</v>
      </c>
      <c r="AO1541" s="354">
        <v>15.944801683509841</v>
      </c>
      <c r="AP1541" s="354">
        <v>16.715134399910919</v>
      </c>
      <c r="AQ1541" s="354">
        <v>22.468764700707577</v>
      </c>
      <c r="AR1541" s="354">
        <v>47.24652754309821</v>
      </c>
      <c r="AS1541" s="354">
        <v>1.0948762277064883</v>
      </c>
      <c r="AT1541" s="354">
        <v>14.5</v>
      </c>
      <c r="AU1541" s="354">
        <v>10.46</v>
      </c>
      <c r="AV1541" s="354">
        <v>9.6199999999999992</v>
      </c>
      <c r="AW1541" s="354">
        <v>1201.67</v>
      </c>
      <c r="AX1541" s="354">
        <v>1106.23</v>
      </c>
      <c r="AY1541" s="374">
        <v>9.6185633593134257E-2</v>
      </c>
      <c r="AZ1541" s="374">
        <v>0.48656765208623798</v>
      </c>
      <c r="BA1541" s="374">
        <v>0.45161519906746633</v>
      </c>
      <c r="BB1541" s="374">
        <v>0.48144876325088359</v>
      </c>
      <c r="BC1541" s="374">
        <v>0.45161519906746633</v>
      </c>
      <c r="BD1541" s="354">
        <v>8.35</v>
      </c>
      <c r="BE1541" s="374">
        <v>0.10530057564109366</v>
      </c>
      <c r="BF1541" s="374">
        <v>0.11850849968767052</v>
      </c>
      <c r="BG1541" s="354">
        <v>8.35</v>
      </c>
      <c r="BH1541" s="354">
        <v>6.43</v>
      </c>
      <c r="BI1541" s="354">
        <v>8.27</v>
      </c>
      <c r="BJ1541" s="354">
        <v>6.37</v>
      </c>
      <c r="BK1541" s="374">
        <v>-0.52443563857234576</v>
      </c>
      <c r="BL1541" s="374">
        <v>-0.37216208208088825</v>
      </c>
      <c r="BM1541" s="354">
        <v>1.56</v>
      </c>
      <c r="BN1541" s="354">
        <v>1.46</v>
      </c>
      <c r="BO1541" s="374">
        <v>0.43400003330404285</v>
      </c>
      <c r="BP1541" s="374">
        <v>4.43446360397124E-2</v>
      </c>
      <c r="BQ1541" s="374">
        <v>2.0573508164665015E-2</v>
      </c>
      <c r="BR1541" s="354">
        <v>760.43</v>
      </c>
      <c r="BS1541" s="354">
        <v>1017.12</v>
      </c>
      <c r="BT1541" s="354">
        <v>848.76</v>
      </c>
      <c r="BU1541" s="354" t="s">
        <v>100</v>
      </c>
      <c r="BV1541" s="354">
        <v>754.89</v>
      </c>
      <c r="BW1541" s="354">
        <v>48.66</v>
      </c>
      <c r="BX1541" s="354">
        <v>71.790000000000006</v>
      </c>
      <c r="BY1541" s="354">
        <v>48.18</v>
      </c>
      <c r="BZ1541" s="354">
        <v>6515.6698113207549</v>
      </c>
      <c r="CA1541" s="354">
        <v>0</v>
      </c>
      <c r="CB1541" s="354">
        <v>5.8872775269275058E-3</v>
      </c>
      <c r="CC1541" s="354">
        <v>-0.4810314395867053</v>
      </c>
      <c r="CD1541" s="354">
        <v>0</v>
      </c>
      <c r="CE1541" s="354">
        <v>18.18</v>
      </c>
      <c r="CF1541" s="354">
        <v>8.41</v>
      </c>
      <c r="CG1541" s="354">
        <v>8.02</v>
      </c>
      <c r="CH1541" s="353" t="s">
        <v>100</v>
      </c>
      <c r="CI1541" s="355">
        <v>6250.12</v>
      </c>
    </row>
    <row r="1542" spans="1:87" ht="13.5" thickBot="1">
      <c r="A1542" s="353" t="s">
        <v>3294</v>
      </c>
      <c r="B1542" s="353" t="s">
        <v>3294</v>
      </c>
      <c r="C1542" s="353" t="s">
        <v>96</v>
      </c>
      <c r="D1542" s="353" t="s">
        <v>176</v>
      </c>
      <c r="E1542" s="353" t="s">
        <v>1766</v>
      </c>
      <c r="F1542" s="353" t="s">
        <v>105</v>
      </c>
      <c r="G1542" s="353">
        <v>12</v>
      </c>
      <c r="H1542" s="353">
        <v>202112</v>
      </c>
      <c r="I1542" s="353">
        <v>20220224</v>
      </c>
      <c r="J1542" s="353"/>
      <c r="K1542" s="354">
        <v>10743.71</v>
      </c>
      <c r="L1542" s="354">
        <v>49.51</v>
      </c>
      <c r="M1542" s="354">
        <v>217</v>
      </c>
      <c r="N1542" s="354">
        <v>1.33</v>
      </c>
      <c r="O1542" s="354"/>
      <c r="P1542" s="354"/>
      <c r="Q1542" s="354"/>
      <c r="R1542" s="354"/>
      <c r="S1542" s="354"/>
      <c r="T1542" s="354"/>
      <c r="U1542" s="354"/>
      <c r="V1542" s="354">
        <v>5.28</v>
      </c>
      <c r="W1542" s="354">
        <v>5.7</v>
      </c>
      <c r="X1542" s="354">
        <v>5.93</v>
      </c>
      <c r="Y1542" s="374">
        <f t="shared" si="52"/>
        <v>7.9545454545454586E-2</v>
      </c>
      <c r="Z1542" s="374">
        <f t="shared" si="53"/>
        <v>4.035087719298236E-2</v>
      </c>
      <c r="AA1542" s="354"/>
      <c r="AB1542" s="354">
        <v>10.32</v>
      </c>
      <c r="AC1542" s="354"/>
      <c r="AD1542" s="354">
        <v>8.69</v>
      </c>
      <c r="AE1542" s="354">
        <v>8.36</v>
      </c>
      <c r="AF1542" s="354">
        <v>0.84</v>
      </c>
      <c r="AG1542" s="354">
        <v>38.4298513986014</v>
      </c>
      <c r="AH1542" s="354">
        <v>-12.239073426573428</v>
      </c>
      <c r="AI1542" s="354">
        <v>-1.756555944055944</v>
      </c>
      <c r="AJ1542" s="354">
        <v>0</v>
      </c>
      <c r="AK1542" s="354">
        <v>-20.214101418263251</v>
      </c>
      <c r="AL1542" s="354">
        <v>5.62</v>
      </c>
      <c r="AM1542" s="354">
        <v>2.02</v>
      </c>
      <c r="AN1542" s="354"/>
      <c r="AO1542" s="354">
        <v>1.864494270848142</v>
      </c>
      <c r="AP1542" s="354">
        <v>-6.7849071908949821</v>
      </c>
      <c r="AQ1542" s="354">
        <v>-40.791321224185118</v>
      </c>
      <c r="AR1542" s="354">
        <v>0</v>
      </c>
      <c r="AS1542" s="354">
        <v>7.7578671328671325</v>
      </c>
      <c r="AT1542" s="354">
        <v>24.55</v>
      </c>
      <c r="AU1542" s="354"/>
      <c r="AV1542" s="354">
        <v>14.2</v>
      </c>
      <c r="AW1542" s="354">
        <v>17602.439999999999</v>
      </c>
      <c r="AX1542" s="354">
        <v>14393.79</v>
      </c>
      <c r="AY1542" s="374">
        <v>6.6509481121071745E-2</v>
      </c>
      <c r="AZ1542" s="374">
        <v>1.2149091766926161</v>
      </c>
      <c r="BA1542" s="374">
        <v>1.5394846582678547</v>
      </c>
      <c r="BB1542" s="374">
        <v>1.2200247218788629</v>
      </c>
      <c r="BC1542" s="374">
        <v>1.5394846582678547</v>
      </c>
      <c r="BD1542" s="354"/>
      <c r="BE1542" s="374">
        <v>-0.19935464728135896</v>
      </c>
      <c r="BF1542" s="374">
        <v>-0.1096157986416926</v>
      </c>
      <c r="BG1542" s="354"/>
      <c r="BH1542" s="354"/>
      <c r="BI1542" s="354"/>
      <c r="BJ1542" s="354"/>
      <c r="BK1542" s="374">
        <v>-0.22891266484200049</v>
      </c>
      <c r="BL1542" s="374">
        <v>1.0463165676267381E-2</v>
      </c>
      <c r="BM1542" s="354">
        <v>3.66</v>
      </c>
      <c r="BN1542" s="354">
        <v>4.9800000000000004</v>
      </c>
      <c r="BO1542" s="374">
        <v>-0.12853505695818304</v>
      </c>
      <c r="BP1542" s="374">
        <v>-0.34469272222460312</v>
      </c>
      <c r="BQ1542" s="374">
        <v>0</v>
      </c>
      <c r="BR1542" s="354">
        <v>1697.42</v>
      </c>
      <c r="BS1542" s="354">
        <v>2442.4499999999998</v>
      </c>
      <c r="BT1542" s="354">
        <v>2056.86</v>
      </c>
      <c r="BU1542" s="354">
        <v>5798.52</v>
      </c>
      <c r="BV1542" s="354">
        <v>876.9</v>
      </c>
      <c r="BW1542" s="354">
        <v>123.02</v>
      </c>
      <c r="BX1542" s="354"/>
      <c r="BY1542" s="354"/>
      <c r="BZ1542" s="354">
        <v>31.93069306930693</v>
      </c>
      <c r="CA1542" s="354">
        <v>51.97</v>
      </c>
      <c r="CB1542" s="354">
        <v>0.84192895242396093</v>
      </c>
      <c r="CC1542" s="354">
        <v>-2.179079151577858</v>
      </c>
      <c r="CD1542" s="354">
        <v>1.08</v>
      </c>
      <c r="CE1542" s="354">
        <v>0.91</v>
      </c>
      <c r="CF1542" s="354">
        <v>0.93</v>
      </c>
      <c r="CG1542" s="354">
        <v>0.24</v>
      </c>
      <c r="CH1542" s="353" t="s">
        <v>100</v>
      </c>
      <c r="CI1542" s="355">
        <v>5595.28</v>
      </c>
    </row>
    <row r="1543" spans="1:87" ht="13.5" thickBot="1">
      <c r="A1543" s="353" t="s">
        <v>3295</v>
      </c>
      <c r="B1543" s="353" t="s">
        <v>3296</v>
      </c>
      <c r="C1543" s="353" t="s">
        <v>96</v>
      </c>
      <c r="D1543" s="353" t="s">
        <v>123</v>
      </c>
      <c r="E1543" s="353" t="s">
        <v>231</v>
      </c>
      <c r="F1543" s="353" t="s">
        <v>99</v>
      </c>
      <c r="G1543" s="353">
        <v>12</v>
      </c>
      <c r="H1543" s="353">
        <v>202112</v>
      </c>
      <c r="I1543" s="353">
        <v>20221024</v>
      </c>
      <c r="J1543" s="353">
        <v>20230126</v>
      </c>
      <c r="K1543" s="354">
        <v>19127.560000000001</v>
      </c>
      <c r="L1543" s="354">
        <v>72.05</v>
      </c>
      <c r="M1543" s="354">
        <v>265.48</v>
      </c>
      <c r="N1543" s="354">
        <v>0.63</v>
      </c>
      <c r="O1543" s="354">
        <v>0.82</v>
      </c>
      <c r="P1543" s="354">
        <v>1.06</v>
      </c>
      <c r="Q1543" s="354">
        <v>1.1499999999999999</v>
      </c>
      <c r="R1543" s="354">
        <v>23</v>
      </c>
      <c r="S1543" s="354">
        <v>33</v>
      </c>
      <c r="T1543" s="354">
        <v>25.63</v>
      </c>
      <c r="U1543" s="354">
        <v>4.25</v>
      </c>
      <c r="V1543" s="354">
        <v>3.19</v>
      </c>
      <c r="W1543" s="354">
        <v>4.29</v>
      </c>
      <c r="X1543" s="354">
        <v>4.79</v>
      </c>
      <c r="Y1543" s="374">
        <f t="shared" si="52"/>
        <v>0.34482758620689657</v>
      </c>
      <c r="Z1543" s="374">
        <f t="shared" si="53"/>
        <v>0.1165501165501166</v>
      </c>
      <c r="AA1543" s="354">
        <v>24.98</v>
      </c>
      <c r="AB1543" s="354">
        <v>9</v>
      </c>
      <c r="AC1543" s="354">
        <v>16.95</v>
      </c>
      <c r="AD1543" s="354">
        <v>16.78</v>
      </c>
      <c r="AE1543" s="354">
        <v>15.05</v>
      </c>
      <c r="AF1543" s="354">
        <v>1.87</v>
      </c>
      <c r="AG1543" s="354">
        <v>38.804259162256379</v>
      </c>
      <c r="AH1543" s="354">
        <v>4.5778082835106479</v>
      </c>
      <c r="AI1543" s="354">
        <v>8.7888878854108334</v>
      </c>
      <c r="AJ1543" s="354">
        <v>8.6142369452522445</v>
      </c>
      <c r="AK1543" s="354">
        <v>8.197851757740569</v>
      </c>
      <c r="AL1543" s="354">
        <v>17.649999999999999</v>
      </c>
      <c r="AM1543" s="354">
        <v>3</v>
      </c>
      <c r="AN1543" s="354">
        <v>1.78</v>
      </c>
      <c r="AO1543" s="354">
        <v>1.7514866498951134</v>
      </c>
      <c r="AP1543" s="354">
        <v>10.593315527442506</v>
      </c>
      <c r="AQ1543" s="354">
        <v>7.733076444698006</v>
      </c>
      <c r="AR1543" s="354">
        <v>7.8898621333165586</v>
      </c>
      <c r="AS1543" s="354">
        <v>10.088972779654284</v>
      </c>
      <c r="AT1543" s="354">
        <v>24.01</v>
      </c>
      <c r="AU1543" s="354">
        <v>6.85</v>
      </c>
      <c r="AV1543" s="354">
        <v>16.75</v>
      </c>
      <c r="AW1543" s="354">
        <v>9455.4699999999993</v>
      </c>
      <c r="AX1543" s="354">
        <v>11011.63</v>
      </c>
      <c r="AY1543" s="374">
        <v>0.17072524727229352</v>
      </c>
      <c r="AZ1543" s="374">
        <v>0.92679066086268302</v>
      </c>
      <c r="BA1543" s="374">
        <v>0</v>
      </c>
      <c r="BB1543" s="374">
        <v>0.94718361746190438</v>
      </c>
      <c r="BC1543" s="374">
        <v>0</v>
      </c>
      <c r="BD1543" s="354">
        <v>17.98</v>
      </c>
      <c r="BE1543" s="374">
        <v>0</v>
      </c>
      <c r="BF1543" s="374">
        <v>3.8310999615773209E-2</v>
      </c>
      <c r="BG1543" s="354">
        <v>12.44</v>
      </c>
      <c r="BH1543" s="354">
        <v>7.15</v>
      </c>
      <c r="BI1543" s="354">
        <v>3.66</v>
      </c>
      <c r="BJ1543" s="354">
        <v>2.2799999999999998</v>
      </c>
      <c r="BK1543" s="374">
        <v>-1.9871790656074077E-2</v>
      </c>
      <c r="BL1543" s="374">
        <v>-4.5008188257970108E-3</v>
      </c>
      <c r="BM1543" s="354">
        <v>0.56000000000000005</v>
      </c>
      <c r="BN1543" s="354">
        <v>0.7</v>
      </c>
      <c r="BO1543" s="374">
        <v>0.17184358786574558</v>
      </c>
      <c r="BP1543" s="374">
        <v>6.3536548001535714E-2</v>
      </c>
      <c r="BQ1543" s="374">
        <v>0.11955915260586043</v>
      </c>
      <c r="BR1543" s="354">
        <v>1430.08</v>
      </c>
      <c r="BS1543" s="354">
        <v>1559.77</v>
      </c>
      <c r="BT1543" s="354">
        <v>1081.54</v>
      </c>
      <c r="BU1543" s="354">
        <v>3267.07</v>
      </c>
      <c r="BV1543" s="354">
        <v>1022.49</v>
      </c>
      <c r="BW1543" s="354">
        <v>92.68</v>
      </c>
      <c r="BX1543" s="354">
        <v>12.05</v>
      </c>
      <c r="BY1543" s="354">
        <v>11.08</v>
      </c>
      <c r="BZ1543" s="354">
        <v>0</v>
      </c>
      <c r="CA1543" s="354">
        <v>30.85</v>
      </c>
      <c r="CB1543" s="354">
        <v>0.80741872427333472</v>
      </c>
      <c r="CC1543" s="354">
        <v>-0.63668212458980944</v>
      </c>
      <c r="CD1543" s="354">
        <v>0.45</v>
      </c>
      <c r="CE1543" s="354">
        <v>0.37</v>
      </c>
      <c r="CF1543" s="354">
        <v>0.4</v>
      </c>
      <c r="CG1543" s="354">
        <v>0.13</v>
      </c>
      <c r="CH1543" s="353" t="s">
        <v>100</v>
      </c>
      <c r="CI1543" s="355">
        <v>6667.73</v>
      </c>
    </row>
    <row r="1544" spans="1:87" ht="13.5" thickBot="1">
      <c r="A1544" s="353" t="s">
        <v>3297</v>
      </c>
      <c r="B1544" s="353" t="s">
        <v>3298</v>
      </c>
      <c r="C1544" s="353" t="s">
        <v>96</v>
      </c>
      <c r="D1544" s="353" t="s">
        <v>197</v>
      </c>
      <c r="E1544" s="353" t="s">
        <v>1763</v>
      </c>
      <c r="F1544" s="353" t="s">
        <v>99</v>
      </c>
      <c r="G1544" s="353">
        <v>9</v>
      </c>
      <c r="H1544" s="353">
        <v>202209</v>
      </c>
      <c r="I1544" s="353">
        <v>20221110</v>
      </c>
      <c r="J1544" s="353">
        <v>20230202</v>
      </c>
      <c r="K1544" s="354">
        <v>9107.27</v>
      </c>
      <c r="L1544" s="354">
        <v>35.79</v>
      </c>
      <c r="M1544" s="354">
        <v>254.46</v>
      </c>
      <c r="N1544" s="354">
        <v>1.1399999999999999</v>
      </c>
      <c r="O1544" s="354">
        <v>1.4</v>
      </c>
      <c r="P1544" s="354">
        <v>0.64</v>
      </c>
      <c r="Q1544" s="354">
        <v>0.92</v>
      </c>
      <c r="R1544" s="354">
        <v>2</v>
      </c>
      <c r="S1544" s="354">
        <v>3</v>
      </c>
      <c r="T1544" s="354">
        <v>5.95</v>
      </c>
      <c r="U1544" s="354">
        <v>4.79</v>
      </c>
      <c r="V1544" s="354">
        <v>4.76</v>
      </c>
      <c r="W1544" s="354">
        <v>3.87</v>
      </c>
      <c r="X1544" s="354">
        <v>3.8</v>
      </c>
      <c r="Y1544" s="374">
        <f t="shared" si="52"/>
        <v>-0.18697478991596628</v>
      </c>
      <c r="Z1544" s="374">
        <f t="shared" si="53"/>
        <v>-1.8087855297157729E-2</v>
      </c>
      <c r="AA1544" s="354">
        <v>0.85</v>
      </c>
      <c r="AB1544" s="354">
        <v>10.63</v>
      </c>
      <c r="AC1544" s="354">
        <v>7.47</v>
      </c>
      <c r="AD1544" s="354">
        <v>9.25</v>
      </c>
      <c r="AE1544" s="354">
        <v>9.41</v>
      </c>
      <c r="AF1544" s="354">
        <v>0.87</v>
      </c>
      <c r="AG1544" s="354">
        <v>83.555424528301884</v>
      </c>
      <c r="AH1544" s="354">
        <v>3.7130503144654088</v>
      </c>
      <c r="AI1544" s="354">
        <v>7.9418238993710686</v>
      </c>
      <c r="AJ1544" s="354">
        <v>4.5511006289308176</v>
      </c>
      <c r="AK1544" s="354">
        <v>4.4158622055038608</v>
      </c>
      <c r="AL1544" s="354">
        <v>3.34</v>
      </c>
      <c r="AM1544" s="354">
        <v>0.8</v>
      </c>
      <c r="AN1544" s="354">
        <v>0.43</v>
      </c>
      <c r="AO1544" s="354">
        <v>0.77382485357420083</v>
      </c>
      <c r="AP1544" s="354">
        <v>4.3076621710095591</v>
      </c>
      <c r="AQ1544" s="354">
        <v>8.1413621065135615</v>
      </c>
      <c r="AR1544" s="354">
        <v>14.20695111418207</v>
      </c>
      <c r="AS1544" s="354">
        <v>1.0227987421383649</v>
      </c>
      <c r="AT1544" s="354">
        <v>44.81</v>
      </c>
      <c r="AU1544" s="354">
        <v>5.56</v>
      </c>
      <c r="AV1544" s="354">
        <v>13.39</v>
      </c>
      <c r="AW1544" s="354">
        <v>21256.5</v>
      </c>
      <c r="AX1544" s="354">
        <v>21559.360000000001</v>
      </c>
      <c r="AY1544" s="374">
        <v>6.6403850092156463E-2</v>
      </c>
      <c r="AZ1544" s="374">
        <v>2.2133449124330582</v>
      </c>
      <c r="BA1544" s="374">
        <v>6.0007806401249022</v>
      </c>
      <c r="BB1544" s="374">
        <v>2.1918262291745965</v>
      </c>
      <c r="BC1544" s="374">
        <v>6.0007806401249022</v>
      </c>
      <c r="BD1544" s="354">
        <v>10.77</v>
      </c>
      <c r="BE1544" s="374">
        <v>5.4149134585168165E-2</v>
      </c>
      <c r="BF1544" s="374">
        <v>3.7065085599708066E-2</v>
      </c>
      <c r="BG1544" s="354">
        <v>6.43</v>
      </c>
      <c r="BH1544" s="354">
        <v>4.87</v>
      </c>
      <c r="BI1544" s="354">
        <v>4.3099999999999996</v>
      </c>
      <c r="BJ1544" s="354">
        <v>3.32</v>
      </c>
      <c r="BK1544" s="374">
        <v>-0.42694515937438132</v>
      </c>
      <c r="BL1544" s="374">
        <v>-4.058052830898784E-2</v>
      </c>
      <c r="BM1544" s="354">
        <v>3.07</v>
      </c>
      <c r="BN1544" s="354">
        <v>3.19</v>
      </c>
      <c r="BO1544" s="374">
        <v>0.2760533559178488</v>
      </c>
      <c r="BP1544" s="374">
        <v>0.10587540103978924</v>
      </c>
      <c r="BQ1544" s="374">
        <v>0.12977190273540967</v>
      </c>
      <c r="BR1544" s="354">
        <v>1537.6</v>
      </c>
      <c r="BS1544" s="354">
        <v>3026.2</v>
      </c>
      <c r="BT1544" s="354">
        <v>2733.7</v>
      </c>
      <c r="BU1544" s="354">
        <v>7575</v>
      </c>
      <c r="BV1544" s="354">
        <v>944.6</v>
      </c>
      <c r="BW1544" s="354">
        <v>12.68</v>
      </c>
      <c r="BX1544" s="354">
        <v>4.4400000000000004</v>
      </c>
      <c r="BY1544" s="354">
        <v>5.86</v>
      </c>
      <c r="BZ1544" s="354">
        <v>3.5324813631522898</v>
      </c>
      <c r="CA1544" s="354">
        <v>39.9</v>
      </c>
      <c r="CB1544" s="354">
        <v>0.597782119659925</v>
      </c>
      <c r="CC1544" s="354">
        <v>1.9711928767840776</v>
      </c>
      <c r="CD1544" s="354">
        <v>0.66</v>
      </c>
      <c r="CE1544" s="354">
        <v>1.53</v>
      </c>
      <c r="CF1544" s="354">
        <v>0.94</v>
      </c>
      <c r="CG1544" s="354">
        <v>0.25</v>
      </c>
      <c r="CH1544" s="353" t="s">
        <v>100</v>
      </c>
      <c r="CI1544" s="355">
        <v>11419.7</v>
      </c>
    </row>
    <row r="1545" spans="1:87" ht="13.5" thickBot="1">
      <c r="A1545" s="353" t="s">
        <v>3299</v>
      </c>
      <c r="B1545" s="353" t="s">
        <v>3300</v>
      </c>
      <c r="C1545" s="353" t="s">
        <v>96</v>
      </c>
      <c r="D1545" s="353" t="s">
        <v>147</v>
      </c>
      <c r="E1545" s="353" t="s">
        <v>505</v>
      </c>
      <c r="F1545" s="353" t="s">
        <v>99</v>
      </c>
      <c r="G1545" s="353">
        <v>2</v>
      </c>
      <c r="H1545" s="353">
        <v>202202</v>
      </c>
      <c r="I1545" s="353">
        <v>20220929</v>
      </c>
      <c r="J1545" s="353">
        <v>20221222</v>
      </c>
      <c r="K1545" s="354">
        <v>10332.629999999999</v>
      </c>
      <c r="L1545" s="354">
        <v>65.39</v>
      </c>
      <c r="M1545" s="354">
        <v>158</v>
      </c>
      <c r="N1545" s="354">
        <v>1.43</v>
      </c>
      <c r="O1545" s="354">
        <v>0.61</v>
      </c>
      <c r="P1545" s="354">
        <v>0.67</v>
      </c>
      <c r="Q1545" s="354">
        <v>1.39</v>
      </c>
      <c r="R1545" s="354">
        <v>-43.57</v>
      </c>
      <c r="S1545" s="354">
        <v>3.31</v>
      </c>
      <c r="T1545" s="354">
        <v>-15.08</v>
      </c>
      <c r="U1545" s="354">
        <v>4.8600000000000003</v>
      </c>
      <c r="V1545" s="354">
        <v>7.3</v>
      </c>
      <c r="W1545" s="354">
        <v>3.91</v>
      </c>
      <c r="X1545" s="354">
        <v>4.4800000000000004</v>
      </c>
      <c r="Y1545" s="374">
        <f t="shared" si="52"/>
        <v>-0.46438356164383554</v>
      </c>
      <c r="Z1545" s="374">
        <f t="shared" si="53"/>
        <v>0.14578005115089532</v>
      </c>
      <c r="AA1545" s="354">
        <v>11.15</v>
      </c>
      <c r="AB1545" s="354">
        <v>6.3</v>
      </c>
      <c r="AC1545" s="354">
        <v>13.45</v>
      </c>
      <c r="AD1545" s="354">
        <v>16.739999999999998</v>
      </c>
      <c r="AE1545" s="354">
        <v>14.6</v>
      </c>
      <c r="AF1545" s="354">
        <v>2.66</v>
      </c>
      <c r="AG1545" s="354">
        <v>212.03190156233271</v>
      </c>
      <c r="AH1545" s="354">
        <v>5.0846279305545936</v>
      </c>
      <c r="AI1545" s="354">
        <v>-4.3106781443441795</v>
      </c>
      <c r="AJ1545" s="354">
        <v>-6.673125484096448</v>
      </c>
      <c r="AK1545" s="354">
        <v>-14.252977824524496</v>
      </c>
      <c r="AL1545" s="354">
        <v>7.51</v>
      </c>
      <c r="AM1545" s="354">
        <v>1.91</v>
      </c>
      <c r="AN1545" s="354">
        <v>0.31</v>
      </c>
      <c r="AO1545" s="354">
        <v>0.8606784901777732</v>
      </c>
      <c r="AP1545" s="354">
        <v>17.357882371685253</v>
      </c>
      <c r="AQ1545" s="354">
        <v>-42.334707161013235</v>
      </c>
      <c r="AR1545" s="354">
        <v>-27.347199950174531</v>
      </c>
      <c r="AS1545" s="354">
        <v>0.35750404594429508</v>
      </c>
      <c r="AT1545" s="354">
        <v>34.26</v>
      </c>
      <c r="AU1545" s="354">
        <v>14.84</v>
      </c>
      <c r="AV1545" s="354">
        <v>68.34</v>
      </c>
      <c r="AW1545" s="354">
        <v>31900.41</v>
      </c>
      <c r="AX1545" s="354">
        <v>31557.19</v>
      </c>
      <c r="AY1545" s="374">
        <v>-6.7413330530181934E-2</v>
      </c>
      <c r="AZ1545" s="374">
        <v>-0.15928494326527717</v>
      </c>
      <c r="BA1545" s="374">
        <v>-0.65020326242585391</v>
      </c>
      <c r="BB1545" s="374">
        <v>-0.15027829313543592</v>
      </c>
      <c r="BC1545" s="374">
        <v>-0.65020326242585391</v>
      </c>
      <c r="BD1545" s="354">
        <v>14.95</v>
      </c>
      <c r="BE1545" s="374">
        <v>3.4582453686062748E-3</v>
      </c>
      <c r="BF1545" s="374">
        <v>3.0503492127078768E-2</v>
      </c>
      <c r="BG1545" s="354">
        <v>3.42</v>
      </c>
      <c r="BH1545" s="354">
        <v>4.72</v>
      </c>
      <c r="BI1545" s="354">
        <v>3.02</v>
      </c>
      <c r="BJ1545" s="354">
        <v>4.24</v>
      </c>
      <c r="BK1545" s="374">
        <v>0.54804540275221314</v>
      </c>
      <c r="BL1545" s="374">
        <v>-1.1141942897954725E-2</v>
      </c>
      <c r="BM1545" s="354">
        <v>0</v>
      </c>
      <c r="BN1545" s="354">
        <v>0</v>
      </c>
      <c r="BO1545" s="374">
        <v>0</v>
      </c>
      <c r="BP1545" s="374">
        <v>8.2757616057203678E-2</v>
      </c>
      <c r="BQ1545" s="374">
        <v>-0.10861206842604897</v>
      </c>
      <c r="BR1545" s="354">
        <v>1586.44</v>
      </c>
      <c r="BS1545" s="354">
        <v>1859.63</v>
      </c>
      <c r="BT1545" s="354">
        <v>1408</v>
      </c>
      <c r="BU1545" s="354">
        <v>18175.02</v>
      </c>
      <c r="BV1545" s="354">
        <v>1151.3</v>
      </c>
      <c r="BW1545" s="354">
        <v>54.14</v>
      </c>
      <c r="BX1545" s="354">
        <v>2.4</v>
      </c>
      <c r="BY1545" s="354">
        <v>2.35</v>
      </c>
      <c r="BZ1545" s="354">
        <v>0.25789056012942324</v>
      </c>
      <c r="CA1545" s="354">
        <v>76.92</v>
      </c>
      <c r="CB1545" s="354">
        <v>0.79546218602315788</v>
      </c>
      <c r="CC1545" s="354">
        <v>11.513941805771266</v>
      </c>
      <c r="CD1545" s="354">
        <v>3.33</v>
      </c>
      <c r="CE1545" s="354">
        <v>2.75</v>
      </c>
      <c r="CF1545" s="354">
        <v>0.7</v>
      </c>
      <c r="CG1545" s="354">
        <v>0.42</v>
      </c>
      <c r="CH1545" s="353" t="s">
        <v>100</v>
      </c>
      <c r="CI1545" s="355">
        <v>5235.4399999999996</v>
      </c>
    </row>
    <row r="1546" spans="1:87" ht="13.5" thickBot="1">
      <c r="A1546" s="353" t="s">
        <v>3301</v>
      </c>
      <c r="B1546" s="353" t="s">
        <v>3302</v>
      </c>
      <c r="C1546" s="353" t="s">
        <v>96</v>
      </c>
      <c r="D1546" s="353" t="s">
        <v>147</v>
      </c>
      <c r="E1546" s="353" t="s">
        <v>1334</v>
      </c>
      <c r="F1546" s="353" t="s">
        <v>105</v>
      </c>
      <c r="G1546" s="353">
        <v>1</v>
      </c>
      <c r="H1546" s="353">
        <v>202201</v>
      </c>
      <c r="I1546" s="353">
        <v>20221117</v>
      </c>
      <c r="J1546" s="353">
        <v>20230315</v>
      </c>
      <c r="K1546" s="354">
        <v>7756.44</v>
      </c>
      <c r="L1546" s="354">
        <v>116.52</v>
      </c>
      <c r="M1546" s="354">
        <v>66.569999999999993</v>
      </c>
      <c r="N1546" s="354">
        <v>1.57</v>
      </c>
      <c r="O1546" s="354">
        <v>3.78</v>
      </c>
      <c r="P1546" s="354">
        <v>5.44</v>
      </c>
      <c r="Q1546" s="354">
        <v>2.75</v>
      </c>
      <c r="R1546" s="354">
        <v>-1.59</v>
      </c>
      <c r="S1546" s="354">
        <v>9.32</v>
      </c>
      <c r="T1546" s="354">
        <v>9.5500000000000007</v>
      </c>
      <c r="U1546" s="354">
        <v>16.510000000000002</v>
      </c>
      <c r="V1546" s="354">
        <v>14.23</v>
      </c>
      <c r="W1546" s="354">
        <v>16.48</v>
      </c>
      <c r="X1546" s="354">
        <v>14.35</v>
      </c>
      <c r="Y1546" s="374">
        <f t="shared" si="52"/>
        <v>0.15811665495432181</v>
      </c>
      <c r="Z1546" s="374">
        <f t="shared" si="53"/>
        <v>-0.12924757281553401</v>
      </c>
      <c r="AA1546" s="354">
        <v>44.48</v>
      </c>
      <c r="AB1546" s="354">
        <v>10</v>
      </c>
      <c r="AC1546" s="354">
        <v>7.06</v>
      </c>
      <c r="AD1546" s="354">
        <v>7.07</v>
      </c>
      <c r="AE1546" s="354">
        <v>8.1199999999999992</v>
      </c>
      <c r="AF1546" s="354">
        <v>0.71</v>
      </c>
      <c r="AG1546" s="354">
        <v>130.76227812425043</v>
      </c>
      <c r="AH1546" s="354">
        <v>17.627908371312067</v>
      </c>
      <c r="AI1546" s="354">
        <v>17.560161309666587</v>
      </c>
      <c r="AJ1546" s="354">
        <v>12.764571839769729</v>
      </c>
      <c r="AK1546" s="354">
        <v>6.3615588735227302</v>
      </c>
      <c r="AL1546" s="354">
        <v>6.41</v>
      </c>
      <c r="AM1546" s="354">
        <v>5.49</v>
      </c>
      <c r="AN1546" s="354">
        <v>0.89</v>
      </c>
      <c r="AO1546" s="354">
        <v>1.0050634007947614</v>
      </c>
      <c r="AP1546" s="354">
        <v>4.9737466334498492</v>
      </c>
      <c r="AQ1546" s="354">
        <v>7.4842353455422153</v>
      </c>
      <c r="AR1546" s="354">
        <v>10.296027285283422</v>
      </c>
      <c r="AS1546" s="354">
        <v>1.6949208443271768</v>
      </c>
      <c r="AT1546" s="354">
        <v>21.23</v>
      </c>
      <c r="AU1546" s="354">
        <v>12.18</v>
      </c>
      <c r="AV1546" s="354">
        <v>21.56</v>
      </c>
      <c r="AW1546" s="354">
        <v>8245.94</v>
      </c>
      <c r="AX1546" s="354">
        <v>8804.4699999999993</v>
      </c>
      <c r="AY1546" s="374">
        <v>0.15008134949969548</v>
      </c>
      <c r="AZ1546" s="374">
        <v>0.9117850262033016</v>
      </c>
      <c r="BA1546" s="374">
        <v>0.95481396257357143</v>
      </c>
      <c r="BB1546" s="374">
        <v>0.93201754385964941</v>
      </c>
      <c r="BC1546" s="374">
        <v>0.95481396257357143</v>
      </c>
      <c r="BD1546" s="354">
        <v>83.08</v>
      </c>
      <c r="BE1546" s="374">
        <v>0.56701141574431591</v>
      </c>
      <c r="BF1546" s="374">
        <v>0.25595346284844583</v>
      </c>
      <c r="BG1546" s="354">
        <v>83.08</v>
      </c>
      <c r="BH1546" s="354">
        <v>43.44</v>
      </c>
      <c r="BI1546" s="354">
        <v>26.52</v>
      </c>
      <c r="BJ1546" s="354">
        <v>16.47</v>
      </c>
      <c r="BK1546" s="374">
        <v>-0.27309484151816776</v>
      </c>
      <c r="BL1546" s="374">
        <v>-3.6674104632377885E-2</v>
      </c>
      <c r="BM1546" s="354">
        <v>2.68</v>
      </c>
      <c r="BN1546" s="354">
        <v>2.48</v>
      </c>
      <c r="BO1546" s="374">
        <v>0.17302109449148359</v>
      </c>
      <c r="BP1546" s="374">
        <v>0.15780062994639754</v>
      </c>
      <c r="BQ1546" s="374">
        <v>0.1142652568236481</v>
      </c>
      <c r="BR1546" s="354">
        <v>1453.12</v>
      </c>
      <c r="BS1546" s="354">
        <v>1644.92</v>
      </c>
      <c r="BT1546" s="354">
        <v>1325.91</v>
      </c>
      <c r="BU1546" s="354" t="s">
        <v>100</v>
      </c>
      <c r="BV1546" s="354">
        <v>1126.3399999999999</v>
      </c>
      <c r="BW1546" s="354">
        <v>65.459999999999994</v>
      </c>
      <c r="BX1546" s="354">
        <v>13.48</v>
      </c>
      <c r="BY1546" s="354">
        <v>13.49</v>
      </c>
      <c r="BZ1546" s="354">
        <v>1971.0748730964467</v>
      </c>
      <c r="CA1546" s="354">
        <v>0</v>
      </c>
      <c r="CB1546" s="354">
        <v>0.69243973724898544</v>
      </c>
      <c r="CC1546" s="354">
        <v>0.74608935520529507</v>
      </c>
      <c r="CD1546" s="354">
        <v>0</v>
      </c>
      <c r="CE1546" s="354">
        <v>1.1100000000000001</v>
      </c>
      <c r="CF1546" s="354">
        <v>0.61</v>
      </c>
      <c r="CG1546" s="354">
        <v>0.53</v>
      </c>
      <c r="CH1546" s="353" t="s">
        <v>100</v>
      </c>
      <c r="CI1546" s="355">
        <v>1664.21</v>
      </c>
    </row>
    <row r="1547" spans="1:87" ht="13.5" thickBot="1">
      <c r="A1547" s="353" t="s">
        <v>3303</v>
      </c>
      <c r="B1547" s="353" t="s">
        <v>3304</v>
      </c>
      <c r="C1547" s="353" t="s">
        <v>96</v>
      </c>
      <c r="D1547" s="353" t="s">
        <v>112</v>
      </c>
      <c r="E1547" s="353" t="s">
        <v>113</v>
      </c>
      <c r="F1547" s="353" t="s">
        <v>105</v>
      </c>
      <c r="G1547" s="353">
        <v>12</v>
      </c>
      <c r="H1547" s="353">
        <v>202112</v>
      </c>
      <c r="I1547" s="353">
        <v>20221020</v>
      </c>
      <c r="J1547" s="353">
        <v>20230209</v>
      </c>
      <c r="K1547" s="354">
        <v>10001.290000000001</v>
      </c>
      <c r="L1547" s="354">
        <v>258.19</v>
      </c>
      <c r="M1547" s="354">
        <v>38.74</v>
      </c>
      <c r="N1547" s="354">
        <v>0.88</v>
      </c>
      <c r="O1547" s="354">
        <v>4.3899999999999997</v>
      </c>
      <c r="P1547" s="354">
        <v>2.13</v>
      </c>
      <c r="Q1547" s="354">
        <v>2.2999999999999998</v>
      </c>
      <c r="R1547" s="354">
        <v>-8</v>
      </c>
      <c r="S1547" s="354">
        <v>-2</v>
      </c>
      <c r="T1547" s="354">
        <v>16.87</v>
      </c>
      <c r="U1547" s="354">
        <v>13.88</v>
      </c>
      <c r="V1547" s="354">
        <v>10.51</v>
      </c>
      <c r="W1547" s="354">
        <v>14.04</v>
      </c>
      <c r="X1547" s="354">
        <v>13.55</v>
      </c>
      <c r="Y1547" s="374">
        <f t="shared" si="52"/>
        <v>0.33587059942911512</v>
      </c>
      <c r="Z1547" s="374">
        <f t="shared" si="53"/>
        <v>-3.4900284900284739E-2</v>
      </c>
      <c r="AA1547" s="354">
        <v>19.53</v>
      </c>
      <c r="AB1547" s="354"/>
      <c r="AC1547" s="354">
        <v>18.600000000000001</v>
      </c>
      <c r="AD1547" s="354">
        <v>18.39</v>
      </c>
      <c r="AE1547" s="354">
        <v>19.05</v>
      </c>
      <c r="AF1547" s="354"/>
      <c r="AG1547" s="354">
        <v>184.91983395218932</v>
      </c>
      <c r="AH1547" s="354">
        <v>13.920525227759825</v>
      </c>
      <c r="AI1547" s="354">
        <v>9.9780934376456045</v>
      </c>
      <c r="AJ1547" s="354">
        <v>9.0741532284909834</v>
      </c>
      <c r="AK1547" s="354">
        <v>25.591061217828351</v>
      </c>
      <c r="AL1547" s="354">
        <v>22.39</v>
      </c>
      <c r="AM1547" s="354">
        <v>4.34</v>
      </c>
      <c r="AN1547" s="354">
        <v>1.39</v>
      </c>
      <c r="AO1547" s="354">
        <v>1.4425573115478645</v>
      </c>
      <c r="AP1547" s="354">
        <v>13.888825356688042</v>
      </c>
      <c r="AQ1547" s="354">
        <v>26.734311538065818</v>
      </c>
      <c r="AR1547" s="354">
        <v>29.397504296090553</v>
      </c>
      <c r="AS1547" s="354">
        <v>3.3423715376998246</v>
      </c>
      <c r="AT1547" s="354">
        <v>59.44</v>
      </c>
      <c r="AU1547" s="354">
        <v>10.76</v>
      </c>
      <c r="AV1547" s="354">
        <v>24.24</v>
      </c>
      <c r="AW1547" s="354">
        <v>6280.19</v>
      </c>
      <c r="AX1547" s="354">
        <v>7300.31</v>
      </c>
      <c r="AY1547" s="374">
        <v>0.24239000041147965</v>
      </c>
      <c r="AZ1547" s="374">
        <v>0.29635302563340882</v>
      </c>
      <c r="BA1547" s="374">
        <v>0.5672686106414917</v>
      </c>
      <c r="BB1547" s="374">
        <v>0.69968931369644394</v>
      </c>
      <c r="BC1547" s="374">
        <v>0.5672686106414917</v>
      </c>
      <c r="BD1547" s="354">
        <v>25.19</v>
      </c>
      <c r="BE1547" s="374">
        <v>0.32160136242756926</v>
      </c>
      <c r="BF1547" s="374">
        <v>0.16565420004141493</v>
      </c>
      <c r="BG1547" s="354">
        <v>23.53</v>
      </c>
      <c r="BH1547" s="354">
        <v>15.89</v>
      </c>
      <c r="BI1547" s="354">
        <v>15.57</v>
      </c>
      <c r="BJ1547" s="354">
        <v>11.25</v>
      </c>
      <c r="BK1547" s="374">
        <v>-9.0592477892040099E-2</v>
      </c>
      <c r="BL1547" s="374">
        <v>-4.88828153170596E-3</v>
      </c>
      <c r="BM1547" s="354">
        <v>3.41</v>
      </c>
      <c r="BN1547" s="354">
        <v>3.35</v>
      </c>
      <c r="BO1547" s="374">
        <v>0.61420096297443505</v>
      </c>
      <c r="BP1547" s="374">
        <v>5.4515469856118368E-2</v>
      </c>
      <c r="BQ1547" s="374">
        <v>3.5536139528063379E-2</v>
      </c>
      <c r="BR1547" s="354">
        <v>628.53</v>
      </c>
      <c r="BS1547" s="354">
        <v>656.66</v>
      </c>
      <c r="BT1547" s="354">
        <v>447.07</v>
      </c>
      <c r="BU1547" s="354">
        <v>98.19</v>
      </c>
      <c r="BV1547" s="354">
        <v>418.95</v>
      </c>
      <c r="BW1547" s="354">
        <v>55.41</v>
      </c>
      <c r="BX1547" s="354">
        <v>7.53</v>
      </c>
      <c r="BY1547" s="354">
        <v>7.53</v>
      </c>
      <c r="BZ1547" s="354">
        <v>337.7</v>
      </c>
      <c r="CA1547" s="354">
        <v>0.84</v>
      </c>
      <c r="CB1547" s="354">
        <v>0.44659714249266486</v>
      </c>
      <c r="CC1547" s="354">
        <v>0.59393353048000719</v>
      </c>
      <c r="CD1547" s="354">
        <v>0.01</v>
      </c>
      <c r="CE1547" s="354">
        <v>2.57</v>
      </c>
      <c r="CF1547" s="354">
        <v>1.1599999999999999</v>
      </c>
      <c r="CG1547" s="354">
        <v>0.2</v>
      </c>
      <c r="CH1547" s="353" t="s">
        <v>100</v>
      </c>
      <c r="CI1547" s="355">
        <v>1997.42</v>
      </c>
    </row>
    <row r="1548" spans="1:87" ht="13.5" thickBot="1">
      <c r="A1548" s="353" t="s">
        <v>3303</v>
      </c>
      <c r="B1548" s="353" t="s">
        <v>3305</v>
      </c>
      <c r="C1548" s="353" t="s">
        <v>96</v>
      </c>
      <c r="D1548" s="353" t="s">
        <v>112</v>
      </c>
      <c r="E1548" s="353" t="s">
        <v>113</v>
      </c>
      <c r="F1548" s="353" t="s">
        <v>105</v>
      </c>
      <c r="G1548" s="353">
        <v>12</v>
      </c>
      <c r="H1548" s="353">
        <v>202112</v>
      </c>
      <c r="I1548" s="353">
        <v>20221020</v>
      </c>
      <c r="J1548" s="353">
        <v>20230209</v>
      </c>
      <c r="K1548" s="354">
        <v>10751.23</v>
      </c>
      <c r="L1548" s="354">
        <v>277.55</v>
      </c>
      <c r="M1548" s="354">
        <v>38.74</v>
      </c>
      <c r="N1548" s="354">
        <v>0.69</v>
      </c>
      <c r="O1548" s="354"/>
      <c r="P1548" s="354"/>
      <c r="Q1548" s="354"/>
      <c r="R1548" s="354"/>
      <c r="S1548" s="354"/>
      <c r="T1548" s="354"/>
      <c r="U1548" s="354">
        <v>13.88</v>
      </c>
      <c r="V1548" s="354"/>
      <c r="W1548" s="354"/>
      <c r="X1548" s="354"/>
      <c r="Y1548" s="374" t="e">
        <f t="shared" si="52"/>
        <v>#DIV/0!</v>
      </c>
      <c r="Z1548" s="374" t="e">
        <f t="shared" si="53"/>
        <v>#DIV/0!</v>
      </c>
      <c r="AA1548" s="354">
        <v>19.53</v>
      </c>
      <c r="AB1548" s="354"/>
      <c r="AC1548" s="354">
        <v>20</v>
      </c>
      <c r="AD1548" s="354"/>
      <c r="AE1548" s="354"/>
      <c r="AF1548" s="354"/>
      <c r="AG1548" s="354">
        <v>0</v>
      </c>
      <c r="AH1548" s="354">
        <v>0</v>
      </c>
      <c r="AI1548" s="354">
        <v>0</v>
      </c>
      <c r="AJ1548" s="354">
        <v>0</v>
      </c>
      <c r="AK1548" s="354">
        <v>0</v>
      </c>
      <c r="AL1548" s="354">
        <v>24.07</v>
      </c>
      <c r="AM1548" s="354">
        <v>4.67</v>
      </c>
      <c r="AN1548" s="354">
        <v>1.49</v>
      </c>
      <c r="AO1548" s="354">
        <v>0</v>
      </c>
      <c r="AP1548" s="354">
        <v>0</v>
      </c>
      <c r="AQ1548" s="354">
        <v>0</v>
      </c>
      <c r="AR1548" s="354">
        <v>0</v>
      </c>
      <c r="AS1548" s="354">
        <v>0</v>
      </c>
      <c r="AT1548" s="354">
        <v>59.44</v>
      </c>
      <c r="AU1548" s="354">
        <v>10.76</v>
      </c>
      <c r="AV1548" s="354">
        <v>24.24</v>
      </c>
      <c r="AW1548" s="354">
        <v>6280.19</v>
      </c>
      <c r="AX1548" s="354"/>
      <c r="AY1548" s="374" t="s">
        <v>160</v>
      </c>
      <c r="AZ1548" s="374" t="s">
        <v>160</v>
      </c>
      <c r="BA1548" s="374" t="s">
        <v>160</v>
      </c>
      <c r="BB1548" s="374" t="s">
        <v>160</v>
      </c>
      <c r="BC1548" s="374" t="s">
        <v>160</v>
      </c>
      <c r="BD1548" s="354">
        <v>25.19</v>
      </c>
      <c r="BE1548" s="374">
        <v>0</v>
      </c>
      <c r="BF1548" s="374">
        <v>0</v>
      </c>
      <c r="BG1548" s="354">
        <v>23.53</v>
      </c>
      <c r="BH1548" s="354">
        <v>15.98</v>
      </c>
      <c r="BI1548" s="354">
        <v>15.57</v>
      </c>
      <c r="BJ1548" s="354">
        <v>11.32</v>
      </c>
      <c r="BK1548" s="374">
        <v>0</v>
      </c>
      <c r="BL1548" s="374">
        <v>0</v>
      </c>
      <c r="BM1548" s="354">
        <v>3.17</v>
      </c>
      <c r="BN1548" s="354">
        <v>3.33</v>
      </c>
      <c r="BO1548" s="374">
        <v>0</v>
      </c>
      <c r="BP1548" s="374">
        <v>0</v>
      </c>
      <c r="BQ1548" s="374">
        <v>0</v>
      </c>
      <c r="BR1548" s="354">
        <v>628.53</v>
      </c>
      <c r="BS1548" s="354">
        <v>656.66</v>
      </c>
      <c r="BT1548" s="354">
        <v>447.07</v>
      </c>
      <c r="BU1548" s="354">
        <v>98.19</v>
      </c>
      <c r="BV1548" s="354">
        <v>418.95</v>
      </c>
      <c r="BW1548" s="354">
        <v>55.41</v>
      </c>
      <c r="BX1548" s="354">
        <v>7.53</v>
      </c>
      <c r="BY1548" s="354">
        <v>7.53</v>
      </c>
      <c r="BZ1548" s="354">
        <v>0</v>
      </c>
      <c r="CA1548" s="354">
        <v>0.84</v>
      </c>
      <c r="CB1548" s="354">
        <v>0</v>
      </c>
      <c r="CC1548" s="354">
        <v>0</v>
      </c>
      <c r="CD1548" s="354">
        <v>0.01</v>
      </c>
      <c r="CE1548" s="354">
        <v>2.57</v>
      </c>
      <c r="CF1548" s="354">
        <v>1.1599999999999999</v>
      </c>
      <c r="CG1548" s="354">
        <v>0.2</v>
      </c>
      <c r="CH1548" s="353" t="s">
        <v>100</v>
      </c>
      <c r="CI1548" s="355">
        <v>1997.42</v>
      </c>
    </row>
    <row r="1549" spans="1:87" ht="13.5" thickBot="1">
      <c r="A1549" s="353" t="s">
        <v>3306</v>
      </c>
      <c r="B1549" s="353" t="s">
        <v>3307</v>
      </c>
      <c r="C1549" s="353" t="s">
        <v>96</v>
      </c>
      <c r="D1549" s="353" t="s">
        <v>129</v>
      </c>
      <c r="E1549" s="353" t="s">
        <v>133</v>
      </c>
      <c r="F1549" s="353" t="s">
        <v>99</v>
      </c>
      <c r="G1549" s="353">
        <v>12</v>
      </c>
      <c r="H1549" s="353">
        <v>202112</v>
      </c>
      <c r="I1549" s="353">
        <v>20221027</v>
      </c>
      <c r="J1549" s="353">
        <v>20230216</v>
      </c>
      <c r="K1549" s="354">
        <v>17551.740000000002</v>
      </c>
      <c r="L1549" s="354">
        <v>237.08</v>
      </c>
      <c r="M1549" s="354">
        <v>74.03</v>
      </c>
      <c r="N1549" s="354">
        <v>1.1399999999999999</v>
      </c>
      <c r="O1549" s="354">
        <v>2.12</v>
      </c>
      <c r="P1549" s="354">
        <v>1.38</v>
      </c>
      <c r="Q1549" s="354">
        <v>1.73</v>
      </c>
      <c r="R1549" s="354">
        <v>-4</v>
      </c>
      <c r="S1549" s="354">
        <v>13</v>
      </c>
      <c r="T1549" s="354">
        <v>5.07</v>
      </c>
      <c r="U1549" s="354">
        <v>8.84</v>
      </c>
      <c r="V1549" s="354">
        <v>8.49</v>
      </c>
      <c r="W1549" s="354">
        <v>8.18</v>
      </c>
      <c r="X1549" s="354">
        <v>7.26</v>
      </c>
      <c r="Y1549" s="374">
        <f t="shared" si="52"/>
        <v>-3.6513545347467646E-2</v>
      </c>
      <c r="Z1549" s="374">
        <f t="shared" si="53"/>
        <v>-0.1124694376528117</v>
      </c>
      <c r="AA1549" s="354">
        <v>37.65</v>
      </c>
      <c r="AB1549" s="354">
        <v>15.06</v>
      </c>
      <c r="AC1549" s="354">
        <v>26.82</v>
      </c>
      <c r="AD1549" s="354">
        <v>28.98</v>
      </c>
      <c r="AE1549" s="354">
        <v>32.64</v>
      </c>
      <c r="AF1549" s="354">
        <v>1.92</v>
      </c>
      <c r="AG1549" s="354">
        <v>39.0994623655914</v>
      </c>
      <c r="AH1549" s="354">
        <v>8.4758064516129039</v>
      </c>
      <c r="AI1549" s="354">
        <v>8.7903225806451619</v>
      </c>
      <c r="AJ1549" s="354">
        <v>5.2123655913978491</v>
      </c>
      <c r="AK1549" s="354">
        <v>25.721467889908254</v>
      </c>
      <c r="AL1549" s="354">
        <v>22.65</v>
      </c>
      <c r="AM1549" s="354">
        <v>7.1</v>
      </c>
      <c r="AN1549" s="354">
        <v>6.03</v>
      </c>
      <c r="AO1549" s="354">
        <v>5.6351804743898244</v>
      </c>
      <c r="AP1549" s="354">
        <v>18.550118818603597</v>
      </c>
      <c r="AQ1549" s="354">
        <v>25.065351681957186</v>
      </c>
      <c r="AR1549" s="354">
        <v>42.271119133573997</v>
      </c>
      <c r="AS1549" s="354">
        <v>9.7983870967741939</v>
      </c>
      <c r="AT1549" s="354">
        <v>33.369999999999997</v>
      </c>
      <c r="AU1549" s="354">
        <v>15.32</v>
      </c>
      <c r="AV1549" s="354">
        <v>31.89</v>
      </c>
      <c r="AW1549" s="354">
        <v>2831.6</v>
      </c>
      <c r="AX1549" s="354">
        <v>2834.19</v>
      </c>
      <c r="AY1549" s="374">
        <v>0.31892496157249989</v>
      </c>
      <c r="AZ1549" s="374">
        <v>0.91161178509532059</v>
      </c>
      <c r="BA1549" s="374">
        <v>0.84885721307446549</v>
      </c>
      <c r="BB1549" s="374">
        <v>0.91452991452991483</v>
      </c>
      <c r="BC1549" s="374">
        <v>0.84885721307446549</v>
      </c>
      <c r="BD1549" s="354">
        <v>28.15</v>
      </c>
      <c r="BE1549" s="374">
        <v>0.27561973357574909</v>
      </c>
      <c r="BF1549" s="374">
        <v>0.19116621699457359</v>
      </c>
      <c r="BG1549" s="354">
        <v>25.89</v>
      </c>
      <c r="BH1549" s="354">
        <v>18.68</v>
      </c>
      <c r="BI1549" s="354">
        <v>20.25</v>
      </c>
      <c r="BJ1549" s="354">
        <v>14.55</v>
      </c>
      <c r="BK1549" s="374">
        <v>-0.40703363914373086</v>
      </c>
      <c r="BL1549" s="374">
        <v>-9.150910965967686E-2</v>
      </c>
      <c r="BM1549" s="354">
        <v>0.32</v>
      </c>
      <c r="BN1549" s="354">
        <v>0.37</v>
      </c>
      <c r="BO1549" s="374">
        <v>8.6127497621313026E-2</v>
      </c>
      <c r="BP1549" s="374">
        <v>3.7486981210141108E-2</v>
      </c>
      <c r="BQ1549" s="374">
        <v>2.3053363960185091E-2</v>
      </c>
      <c r="BR1549" s="354">
        <v>757.1</v>
      </c>
      <c r="BS1549" s="354">
        <v>879.4</v>
      </c>
      <c r="BT1549" s="354">
        <v>777.5</v>
      </c>
      <c r="BU1549" s="354">
        <v>208.8</v>
      </c>
      <c r="BV1549" s="354">
        <v>661.8</v>
      </c>
      <c r="BW1549" s="354">
        <v>91.16</v>
      </c>
      <c r="BX1549" s="354">
        <v>21.68</v>
      </c>
      <c r="BY1549" s="354">
        <v>23.12</v>
      </c>
      <c r="BZ1549" s="354">
        <v>85.684782608695656</v>
      </c>
      <c r="CA1549" s="354">
        <v>7.74</v>
      </c>
      <c r="CB1549" s="354">
        <v>0.25506512301013023</v>
      </c>
      <c r="CC1549" s="354">
        <v>-0.48557202670589567</v>
      </c>
      <c r="CD1549" s="354">
        <v>0.08</v>
      </c>
      <c r="CE1549" s="354">
        <v>3.8</v>
      </c>
      <c r="CF1549" s="354">
        <v>2.2999999999999998</v>
      </c>
      <c r="CG1549" s="354">
        <v>1.47</v>
      </c>
      <c r="CH1549" s="353" t="s">
        <v>100</v>
      </c>
      <c r="CI1549" s="355">
        <v>2335.4</v>
      </c>
    </row>
    <row r="1550" spans="1:87" ht="13.5" thickBot="1">
      <c r="A1550" s="353" t="s">
        <v>3308</v>
      </c>
      <c r="B1550" s="353" t="s">
        <v>3309</v>
      </c>
      <c r="C1550" s="353" t="s">
        <v>108</v>
      </c>
      <c r="D1550" s="353" t="s">
        <v>123</v>
      </c>
      <c r="E1550" s="353" t="s">
        <v>418</v>
      </c>
      <c r="F1550" s="353" t="s">
        <v>105</v>
      </c>
      <c r="G1550" s="353">
        <v>12</v>
      </c>
      <c r="H1550" s="353">
        <v>202112</v>
      </c>
      <c r="I1550" s="353">
        <v>20221018</v>
      </c>
      <c r="J1550" s="353">
        <v>20230118</v>
      </c>
      <c r="K1550" s="354">
        <v>4929.8900000000003</v>
      </c>
      <c r="L1550" s="354">
        <v>81.13</v>
      </c>
      <c r="M1550" s="354">
        <v>60.76</v>
      </c>
      <c r="N1550" s="354">
        <v>1.19</v>
      </c>
      <c r="O1550" s="354">
        <v>2.11</v>
      </c>
      <c r="P1550" s="354">
        <v>2.61</v>
      </c>
      <c r="Q1550" s="354">
        <v>2.56</v>
      </c>
      <c r="R1550" s="354">
        <v>5</v>
      </c>
      <c r="S1550" s="354">
        <v>-12</v>
      </c>
      <c r="T1550" s="354">
        <v>7.32</v>
      </c>
      <c r="U1550" s="354">
        <v>7.35</v>
      </c>
      <c r="V1550" s="354">
        <v>7.55</v>
      </c>
      <c r="W1550" s="354">
        <v>8.43</v>
      </c>
      <c r="X1550" s="354">
        <v>10.64</v>
      </c>
      <c r="Y1550" s="374">
        <f t="shared" si="52"/>
        <v>0.11655629139072854</v>
      </c>
      <c r="Z1550" s="374">
        <f t="shared" si="53"/>
        <v>0.2621589561091342</v>
      </c>
      <c r="AA1550" s="354">
        <v>8.64</v>
      </c>
      <c r="AB1550" s="354">
        <v>17</v>
      </c>
      <c r="AC1550" s="354">
        <v>11.04</v>
      </c>
      <c r="AD1550" s="354">
        <v>9.6199999999999992</v>
      </c>
      <c r="AE1550" s="354">
        <v>7.63</v>
      </c>
      <c r="AF1550" s="354">
        <v>0.56999999999999995</v>
      </c>
      <c r="AG1550" s="354">
        <v>34.29967449150061</v>
      </c>
      <c r="AH1550" s="354">
        <v>7.8644059039319361</v>
      </c>
      <c r="AI1550" s="354">
        <v>25.05972822623702</v>
      </c>
      <c r="AJ1550" s="354">
        <v>24.480340319997243</v>
      </c>
      <c r="AK1550" s="354">
        <v>3.2011520346821363</v>
      </c>
      <c r="AL1550" s="354">
        <v>8.0500000000000007</v>
      </c>
      <c r="AM1550" s="354">
        <v>1.17</v>
      </c>
      <c r="AN1550" s="354">
        <v>2.4700000000000002</v>
      </c>
      <c r="AO1550" s="354">
        <v>0.10023331669630869</v>
      </c>
      <c r="AP1550" s="354">
        <v>0.26404052295189517</v>
      </c>
      <c r="AQ1550" s="354">
        <v>0.13719103834044766</v>
      </c>
      <c r="AR1550" s="354">
        <v>0.1404380041677161</v>
      </c>
      <c r="AS1550" s="354">
        <v>127.135146306598</v>
      </c>
      <c r="AT1550" s="354">
        <v>69.569999999999993</v>
      </c>
      <c r="AU1550" s="354">
        <v>8.65</v>
      </c>
      <c r="AV1550" s="354">
        <v>-1.88</v>
      </c>
      <c r="AW1550" s="354">
        <v>1861.6</v>
      </c>
      <c r="AX1550" s="354">
        <v>1966.33</v>
      </c>
      <c r="AY1550" s="374">
        <v>4.0594595187515771E-2</v>
      </c>
      <c r="AZ1550" s="374">
        <v>0.59101334516536397</v>
      </c>
      <c r="BA1550" s="374">
        <v>0</v>
      </c>
      <c r="BB1550" s="374">
        <v>0.62923728813559343</v>
      </c>
      <c r="BC1550" s="374">
        <v>0</v>
      </c>
      <c r="BD1550" s="354">
        <v>11.1</v>
      </c>
      <c r="BE1550" s="374">
        <v>0</v>
      </c>
      <c r="BF1550" s="374">
        <v>8.7211027324476855E-3</v>
      </c>
      <c r="BG1550" s="354">
        <v>6.4</v>
      </c>
      <c r="BH1550" s="354">
        <v>6.51</v>
      </c>
      <c r="BI1550" s="354">
        <v>0.91</v>
      </c>
      <c r="BJ1550" s="354">
        <v>0.96</v>
      </c>
      <c r="BK1550" s="374">
        <v>-3.9178910863802652E-2</v>
      </c>
      <c r="BL1550" s="374">
        <v>-2.8624553235633492E-2</v>
      </c>
      <c r="BM1550" s="354">
        <v>1.68</v>
      </c>
      <c r="BN1550" s="354">
        <v>1.53</v>
      </c>
      <c r="BO1550" s="374">
        <v>0.17293105373923365</v>
      </c>
      <c r="BP1550" s="374">
        <v>9.8035476239490604E-2</v>
      </c>
      <c r="BQ1550" s="374">
        <v>0.30516505011215711</v>
      </c>
      <c r="BR1550" s="354">
        <v>700.2</v>
      </c>
      <c r="BS1550" s="354">
        <v>808.39</v>
      </c>
      <c r="BT1550" s="354">
        <v>574.34</v>
      </c>
      <c r="BU1550" s="354">
        <v>2425.71</v>
      </c>
      <c r="BV1550" s="354">
        <v>466.15</v>
      </c>
      <c r="BW1550" s="354">
        <v>59.1</v>
      </c>
      <c r="BX1550" s="354">
        <v>23.23</v>
      </c>
      <c r="BY1550" s="354">
        <v>23.23</v>
      </c>
      <c r="BZ1550" s="354">
        <v>0</v>
      </c>
      <c r="CA1550" s="354">
        <v>42.69</v>
      </c>
      <c r="CB1550" s="354">
        <v>0.91146010345085837</v>
      </c>
      <c r="CC1550" s="354">
        <v>-5.8969585299782015</v>
      </c>
      <c r="CD1550" s="354">
        <v>0.82</v>
      </c>
      <c r="CE1550" s="354">
        <v>1</v>
      </c>
      <c r="CF1550" s="354">
        <v>0.97</v>
      </c>
      <c r="CG1550" s="354">
        <v>0.15</v>
      </c>
      <c r="CH1550" s="353">
        <v>412.5</v>
      </c>
      <c r="CI1550" s="355">
        <v>4086.19</v>
      </c>
    </row>
    <row r="1551" spans="1:87" ht="13.5" thickBot="1">
      <c r="A1551" s="353" t="s">
        <v>3310</v>
      </c>
      <c r="B1551" s="353" t="s">
        <v>3311</v>
      </c>
      <c r="C1551" s="353" t="s">
        <v>96</v>
      </c>
      <c r="D1551" s="353" t="s">
        <v>123</v>
      </c>
      <c r="E1551" s="353" t="s">
        <v>231</v>
      </c>
      <c r="F1551" s="353" t="s">
        <v>105</v>
      </c>
      <c r="G1551" s="353">
        <v>12</v>
      </c>
      <c r="H1551" s="353">
        <v>202112</v>
      </c>
      <c r="I1551" s="353">
        <v>20221107</v>
      </c>
      <c r="J1551" s="353">
        <v>20230214</v>
      </c>
      <c r="K1551" s="354">
        <v>3457.79</v>
      </c>
      <c r="L1551" s="354">
        <v>1342.19</v>
      </c>
      <c r="M1551" s="354">
        <v>2.58</v>
      </c>
      <c r="N1551" s="354">
        <v>0.4</v>
      </c>
      <c r="O1551" s="354"/>
      <c r="P1551" s="354"/>
      <c r="Q1551" s="354"/>
      <c r="R1551" s="354"/>
      <c r="S1551" s="354"/>
      <c r="T1551" s="354"/>
      <c r="U1551" s="354">
        <v>7.08</v>
      </c>
      <c r="V1551" s="354"/>
      <c r="W1551" s="354"/>
      <c r="X1551" s="354"/>
      <c r="Y1551" s="374" t="e">
        <f t="shared" si="52"/>
        <v>#DIV/0!</v>
      </c>
      <c r="Z1551" s="374" t="e">
        <f t="shared" si="53"/>
        <v>#DIV/0!</v>
      </c>
      <c r="AA1551" s="354"/>
      <c r="AB1551" s="354"/>
      <c r="AC1551" s="354">
        <v>189.57</v>
      </c>
      <c r="AD1551" s="354"/>
      <c r="AE1551" s="354"/>
      <c r="AF1551" s="354"/>
      <c r="AG1551" s="354">
        <v>405.81334267203641</v>
      </c>
      <c r="AH1551" s="354">
        <v>274.97811241463842</v>
      </c>
      <c r="AI1551" s="354">
        <v>38.802311329014181</v>
      </c>
      <c r="AJ1551" s="354">
        <v>38.802311329014181</v>
      </c>
      <c r="AK1551" s="354">
        <v>35.079869043321303</v>
      </c>
      <c r="AL1551" s="354">
        <v>133.68</v>
      </c>
      <c r="AM1551" s="354">
        <v>1.01</v>
      </c>
      <c r="AN1551" s="354">
        <v>2.98</v>
      </c>
      <c r="AO1551" s="354">
        <v>3.6733254142216087</v>
      </c>
      <c r="AP1551" s="354">
        <v>5.1702289444916802</v>
      </c>
      <c r="AQ1551" s="354">
        <v>38.417414169675091</v>
      </c>
      <c r="AR1551" s="354">
        <v>38.417414169675091</v>
      </c>
      <c r="AS1551" s="354">
        <v>505.02538959901943</v>
      </c>
      <c r="AT1551" s="354">
        <v>1330</v>
      </c>
      <c r="AU1551" s="354">
        <v>34.659999999999997</v>
      </c>
      <c r="AV1551" s="354">
        <v>-19.98</v>
      </c>
      <c r="AW1551" s="354">
        <v>944.8</v>
      </c>
      <c r="AX1551" s="354"/>
      <c r="AY1551" s="374">
        <v>-0.19979673075294316</v>
      </c>
      <c r="AZ1551" s="374">
        <v>-1.3885988429518836</v>
      </c>
      <c r="BA1551" s="374">
        <v>0</v>
      </c>
      <c r="BB1551" s="374">
        <v>-1.3941490064766269</v>
      </c>
      <c r="BC1551" s="374">
        <v>0</v>
      </c>
      <c r="BD1551" s="354">
        <v>0.56000000000000005</v>
      </c>
      <c r="BE1551" s="374">
        <v>0</v>
      </c>
      <c r="BF1551" s="374">
        <v>0.10406891981444666</v>
      </c>
      <c r="BG1551" s="354">
        <v>0.47</v>
      </c>
      <c r="BH1551" s="354">
        <v>-1.35</v>
      </c>
      <c r="BI1551" s="354">
        <v>0.28000000000000003</v>
      </c>
      <c r="BJ1551" s="354">
        <v>-0.84</v>
      </c>
      <c r="BK1551" s="374">
        <v>0</v>
      </c>
      <c r="BL1551" s="374">
        <v>0</v>
      </c>
      <c r="BM1551" s="354">
        <v>7.0000000000000007E-2</v>
      </c>
      <c r="BN1551" s="354">
        <v>0.1</v>
      </c>
      <c r="BO1551" s="374">
        <v>3.636653082017321E-3</v>
      </c>
      <c r="BP1551" s="374">
        <v>0.20201451124365508</v>
      </c>
      <c r="BQ1551" s="374">
        <v>2.850637779648113E-2</v>
      </c>
      <c r="BR1551" s="354">
        <v>-258.2</v>
      </c>
      <c r="BS1551" s="354">
        <v>-179.9</v>
      </c>
      <c r="BT1551" s="354">
        <v>30.3</v>
      </c>
      <c r="BU1551" s="354">
        <v>693</v>
      </c>
      <c r="BV1551" s="354">
        <v>-275.39999999999998</v>
      </c>
      <c r="BW1551" s="354">
        <v>-138.86000000000001</v>
      </c>
      <c r="BX1551" s="354">
        <v>67.760000000000005</v>
      </c>
      <c r="BY1551" s="354">
        <v>1.78</v>
      </c>
      <c r="BZ1551" s="354">
        <v>0</v>
      </c>
      <c r="CA1551" s="354">
        <v>13.73</v>
      </c>
      <c r="CB1551" s="354">
        <v>0.48756792577866137</v>
      </c>
      <c r="CC1551" s="354">
        <v>0.44916798250941331</v>
      </c>
      <c r="CD1551" s="354">
        <v>0.16</v>
      </c>
      <c r="CE1551" s="354">
        <v>0.97</v>
      </c>
      <c r="CF1551" s="354">
        <v>0.74</v>
      </c>
      <c r="CG1551" s="354">
        <v>0.32</v>
      </c>
      <c r="CH1551" s="353" t="s">
        <v>100</v>
      </c>
      <c r="CI1551" s="355">
        <v>3704.7</v>
      </c>
    </row>
    <row r="1552" spans="1:87" ht="13.5" thickBot="1">
      <c r="A1552" s="353" t="s">
        <v>3312</v>
      </c>
      <c r="B1552" s="353" t="s">
        <v>3313</v>
      </c>
      <c r="C1552" s="353" t="s">
        <v>96</v>
      </c>
      <c r="D1552" s="353" t="s">
        <v>208</v>
      </c>
      <c r="E1552" s="353" t="s">
        <v>478</v>
      </c>
      <c r="F1552" s="353" t="s">
        <v>105</v>
      </c>
      <c r="G1552" s="353">
        <v>12</v>
      </c>
      <c r="H1552" s="353">
        <v>202112</v>
      </c>
      <c r="I1552" s="353">
        <v>20221107</v>
      </c>
      <c r="J1552" s="353">
        <v>20230222</v>
      </c>
      <c r="K1552" s="354">
        <v>12461.44</v>
      </c>
      <c r="L1552" s="354">
        <v>47.51</v>
      </c>
      <c r="M1552" s="354">
        <v>262.29000000000002</v>
      </c>
      <c r="N1552" s="354">
        <v>0.78</v>
      </c>
      <c r="O1552" s="354">
        <v>0.23</v>
      </c>
      <c r="P1552" s="354">
        <v>0.45</v>
      </c>
      <c r="Q1552" s="354">
        <v>0.78</v>
      </c>
      <c r="R1552" s="354">
        <v>13</v>
      </c>
      <c r="S1552" s="354">
        <v>0</v>
      </c>
      <c r="T1552" s="354">
        <v>4.5199999999999996</v>
      </c>
      <c r="U1552" s="354">
        <v>1.77</v>
      </c>
      <c r="V1552" s="354">
        <v>1.66</v>
      </c>
      <c r="W1552" s="354">
        <v>1.78</v>
      </c>
      <c r="X1552" s="354">
        <v>1.89</v>
      </c>
      <c r="Y1552" s="374">
        <f t="shared" si="52"/>
        <v>7.2289156626506035E-2</v>
      </c>
      <c r="Z1552" s="374">
        <f t="shared" si="53"/>
        <v>6.1797752808988804E-2</v>
      </c>
      <c r="AA1552" s="354">
        <v>5.9</v>
      </c>
      <c r="AB1552" s="354">
        <v>6.14</v>
      </c>
      <c r="AC1552" s="354">
        <v>26.84</v>
      </c>
      <c r="AD1552" s="354">
        <v>26.73</v>
      </c>
      <c r="AE1552" s="354">
        <v>25.1</v>
      </c>
      <c r="AF1552" s="354">
        <v>4.3600000000000003</v>
      </c>
      <c r="AG1552" s="354">
        <v>7.7472894173820519</v>
      </c>
      <c r="AH1552" s="354">
        <v>1.659044364695877</v>
      </c>
      <c r="AI1552" s="354">
        <v>2.4608695983799431</v>
      </c>
      <c r="AJ1552" s="354">
        <v>-1.7125581111539092</v>
      </c>
      <c r="AK1552" s="354">
        <v>18.895759462676203</v>
      </c>
      <c r="AL1552" s="354">
        <v>16.46</v>
      </c>
      <c r="AM1552" s="354">
        <v>2.33</v>
      </c>
      <c r="AN1552" s="354">
        <v>5.88</v>
      </c>
      <c r="AO1552" s="354">
        <v>9.2364925865395957</v>
      </c>
      <c r="AP1552" s="354">
        <v>20.059998631547323</v>
      </c>
      <c r="AQ1552" s="354">
        <v>29.078249947309043</v>
      </c>
      <c r="AR1552" s="354">
        <v>-41.784147821536337</v>
      </c>
      <c r="AS1552" s="354">
        <v>8.9110761098801353E-2</v>
      </c>
      <c r="AT1552" s="354">
        <v>20.37</v>
      </c>
      <c r="AU1552" s="354">
        <v>27.93</v>
      </c>
      <c r="AV1552" s="354">
        <v>28.4</v>
      </c>
      <c r="AW1552" s="354">
        <v>1878.14</v>
      </c>
      <c r="AX1552" s="354">
        <v>2081</v>
      </c>
      <c r="AY1552" s="374">
        <v>0.28402718811401945</v>
      </c>
      <c r="AZ1552" s="374">
        <v>0.51523087671011658</v>
      </c>
      <c r="BA1552" s="374">
        <v>0.38653878891889776</v>
      </c>
      <c r="BB1552" s="374">
        <v>0.47368421052631587</v>
      </c>
      <c r="BC1552" s="374">
        <v>0.38653878891889776</v>
      </c>
      <c r="BD1552" s="354">
        <v>8.84</v>
      </c>
      <c r="BE1552" s="374">
        <v>4.1195357525125757E-2</v>
      </c>
      <c r="BF1552" s="374">
        <v>2.8479416395302729E-2</v>
      </c>
      <c r="BG1552" s="354">
        <v>4.1500000000000004</v>
      </c>
      <c r="BH1552" s="354">
        <v>4.87</v>
      </c>
      <c r="BI1552" s="354">
        <v>3.12</v>
      </c>
      <c r="BJ1552" s="354">
        <v>3.35</v>
      </c>
      <c r="BK1552" s="374">
        <v>-1.6959158308434272</v>
      </c>
      <c r="BL1552" s="374">
        <v>-0.5386952112786989</v>
      </c>
      <c r="BM1552" s="354">
        <v>2.42</v>
      </c>
      <c r="BN1552" s="354">
        <v>2.2599999999999998</v>
      </c>
      <c r="BO1552" s="374">
        <v>0.66905986580019905</v>
      </c>
      <c r="BP1552" s="374">
        <v>3.5678373434319934E-2</v>
      </c>
      <c r="BQ1552" s="374">
        <v>-3.6829206691481917E-2</v>
      </c>
      <c r="BR1552" s="354">
        <v>629.71</v>
      </c>
      <c r="BS1552" s="354">
        <v>927.66</v>
      </c>
      <c r="BT1552" s="354">
        <v>729.56</v>
      </c>
      <c r="BU1552" s="354">
        <v>5779.5</v>
      </c>
      <c r="BV1552" s="354">
        <v>431.61</v>
      </c>
      <c r="BW1552" s="354">
        <v>51.52</v>
      </c>
      <c r="BX1552" s="354">
        <v>22.04</v>
      </c>
      <c r="BY1552" s="354">
        <v>22.04</v>
      </c>
      <c r="BZ1552" s="354">
        <v>2.7143515897510819</v>
      </c>
      <c r="CA1552" s="354">
        <v>53.61</v>
      </c>
      <c r="CB1552" s="354">
        <v>0.65031578963902126</v>
      </c>
      <c r="CC1552" s="354">
        <v>7.0245198922771159</v>
      </c>
      <c r="CD1552" s="354">
        <v>1.1599999999999999</v>
      </c>
      <c r="CE1552" s="354">
        <v>0.64</v>
      </c>
      <c r="CF1552" s="354">
        <v>0.49</v>
      </c>
      <c r="CG1552" s="354">
        <v>0.28000000000000003</v>
      </c>
      <c r="CH1552" s="353" t="s">
        <v>100</v>
      </c>
      <c r="CI1552" s="355">
        <v>5184.45</v>
      </c>
    </row>
    <row r="1553" spans="1:87" ht="13.5" thickBot="1">
      <c r="A1553" s="353" t="s">
        <v>3314</v>
      </c>
      <c r="B1553" s="353" t="s">
        <v>3315</v>
      </c>
      <c r="C1553" s="353" t="s">
        <v>96</v>
      </c>
      <c r="D1553" s="353" t="s">
        <v>97</v>
      </c>
      <c r="E1553" s="353" t="s">
        <v>846</v>
      </c>
      <c r="F1553" s="353" t="s">
        <v>105</v>
      </c>
      <c r="G1553" s="353">
        <v>12</v>
      </c>
      <c r="H1553" s="353">
        <v>202112</v>
      </c>
      <c r="I1553" s="353">
        <v>20221102</v>
      </c>
      <c r="J1553" s="353">
        <v>20230208</v>
      </c>
      <c r="K1553" s="354">
        <v>4815.53</v>
      </c>
      <c r="L1553" s="354">
        <v>144.63999999999999</v>
      </c>
      <c r="M1553" s="354">
        <v>33.29</v>
      </c>
      <c r="N1553" s="354">
        <v>1</v>
      </c>
      <c r="O1553" s="354">
        <v>1.57</v>
      </c>
      <c r="P1553" s="354">
        <v>1.54</v>
      </c>
      <c r="Q1553" s="354">
        <v>1.59</v>
      </c>
      <c r="R1553" s="354">
        <v>14</v>
      </c>
      <c r="S1553" s="354">
        <v>29</v>
      </c>
      <c r="T1553" s="354">
        <v>16.68</v>
      </c>
      <c r="U1553" s="354">
        <v>6.95</v>
      </c>
      <c r="V1553" s="354">
        <v>5.44</v>
      </c>
      <c r="W1553" s="354">
        <v>7.07</v>
      </c>
      <c r="X1553" s="354">
        <v>6.79</v>
      </c>
      <c r="Y1553" s="374">
        <f t="shared" si="52"/>
        <v>0.29963235294117641</v>
      </c>
      <c r="Z1553" s="374">
        <f t="shared" si="53"/>
        <v>-3.9603960396039639E-2</v>
      </c>
      <c r="AA1553" s="354">
        <v>15.5</v>
      </c>
      <c r="AB1553" s="354">
        <v>8</v>
      </c>
      <c r="AC1553" s="354">
        <v>20.81</v>
      </c>
      <c r="AD1553" s="354">
        <v>20.440000000000001</v>
      </c>
      <c r="AE1553" s="354">
        <v>21.3</v>
      </c>
      <c r="AF1553" s="354">
        <v>2.56</v>
      </c>
      <c r="AG1553" s="354">
        <v>58.428143712574851</v>
      </c>
      <c r="AH1553" s="354">
        <v>6.6766467065868262</v>
      </c>
      <c r="AI1553" s="354">
        <v>3.9580838323353298</v>
      </c>
      <c r="AJ1553" s="354">
        <v>3.1407185628742513</v>
      </c>
      <c r="AK1553" s="354">
        <v>36.403978819969744</v>
      </c>
      <c r="AL1553" s="354">
        <v>20.94</v>
      </c>
      <c r="AM1553" s="354">
        <v>3.99</v>
      </c>
      <c r="AN1553" s="354">
        <v>2.4700000000000002</v>
      </c>
      <c r="AO1553" s="354">
        <v>2.4470950550858315</v>
      </c>
      <c r="AP1553" s="354">
        <v>13.56677840909091</v>
      </c>
      <c r="AQ1553" s="354">
        <v>36.123343419062024</v>
      </c>
      <c r="AR1553" s="354">
        <v>45.524366062917061</v>
      </c>
      <c r="AS1553" s="354">
        <v>6.5718562874251498</v>
      </c>
      <c r="AT1553" s="354">
        <v>36.28</v>
      </c>
      <c r="AU1553" s="354">
        <v>4.92</v>
      </c>
      <c r="AV1553" s="354">
        <v>19.93</v>
      </c>
      <c r="AW1553" s="354">
        <v>1809.2</v>
      </c>
      <c r="AX1553" s="354">
        <v>1963.73</v>
      </c>
      <c r="AY1553" s="374">
        <v>0.19925758981837463</v>
      </c>
      <c r="AZ1553" s="374">
        <v>0.44969378827646544</v>
      </c>
      <c r="BA1553" s="374">
        <v>0.32302595251242405</v>
      </c>
      <c r="BB1553" s="374">
        <v>0.45400593471810097</v>
      </c>
      <c r="BC1553" s="374">
        <v>0.32302595251242405</v>
      </c>
      <c r="BD1553" s="354">
        <v>19.809999999999999</v>
      </c>
      <c r="BE1553" s="374">
        <v>0.20595846327383721</v>
      </c>
      <c r="BF1553" s="374">
        <v>0.12593889422262383</v>
      </c>
      <c r="BG1553" s="354">
        <v>17.16</v>
      </c>
      <c r="BH1553" s="354">
        <v>11.7</v>
      </c>
      <c r="BI1553" s="354">
        <v>12.36</v>
      </c>
      <c r="BJ1553" s="354">
        <v>8.49</v>
      </c>
      <c r="BK1553" s="374">
        <v>-0.20650529500756429</v>
      </c>
      <c r="BL1553" s="374">
        <v>-1.398923904688701E-2</v>
      </c>
      <c r="BM1553" s="354">
        <v>0.83</v>
      </c>
      <c r="BN1553" s="354">
        <v>0.92</v>
      </c>
      <c r="BO1553" s="374">
        <v>0.17373991031390135</v>
      </c>
      <c r="BP1553" s="374">
        <v>4.6336641727995183E-2</v>
      </c>
      <c r="BQ1553" s="374">
        <v>2.1796922498953788E-2</v>
      </c>
      <c r="BR1553" s="354">
        <v>240.4</v>
      </c>
      <c r="BS1553" s="354">
        <v>285.5</v>
      </c>
      <c r="BT1553" s="354">
        <v>232.1</v>
      </c>
      <c r="BU1553" s="354">
        <v>141.9</v>
      </c>
      <c r="BV1553" s="354">
        <v>165.7</v>
      </c>
      <c r="BW1553" s="354">
        <v>44.97</v>
      </c>
      <c r="BX1553" s="354">
        <v>11.43</v>
      </c>
      <c r="BY1553" s="354">
        <v>12</v>
      </c>
      <c r="BZ1553" s="354">
        <v>48.5</v>
      </c>
      <c r="CA1553" s="354">
        <v>13.12</v>
      </c>
      <c r="CB1553" s="354">
        <v>0.359514212982605</v>
      </c>
      <c r="CC1553" s="354">
        <v>-0.10539772727272728</v>
      </c>
      <c r="CD1553" s="354">
        <v>0.15</v>
      </c>
      <c r="CE1553" s="354">
        <v>2.4700000000000002</v>
      </c>
      <c r="CF1553" s="354">
        <v>1.2</v>
      </c>
      <c r="CG1553" s="354">
        <v>0.66</v>
      </c>
      <c r="CH1553" s="353" t="s">
        <v>100</v>
      </c>
      <c r="CI1553" s="355">
        <v>1173.2</v>
      </c>
    </row>
    <row r="1554" spans="1:87" ht="13.5" thickBot="1">
      <c r="A1554" s="353" t="s">
        <v>3316</v>
      </c>
      <c r="B1554" s="353" t="s">
        <v>3317</v>
      </c>
      <c r="C1554" s="353" t="s">
        <v>108</v>
      </c>
      <c r="D1554" s="353" t="s">
        <v>123</v>
      </c>
      <c r="E1554" s="353" t="s">
        <v>270</v>
      </c>
      <c r="F1554" s="353" t="s">
        <v>99</v>
      </c>
      <c r="G1554" s="353">
        <v>12</v>
      </c>
      <c r="H1554" s="353">
        <v>202112</v>
      </c>
      <c r="I1554" s="353">
        <v>20221027</v>
      </c>
      <c r="J1554" s="353">
        <v>20230214</v>
      </c>
      <c r="K1554" s="354">
        <v>26455.439999999999</v>
      </c>
      <c r="L1554" s="354">
        <v>244.42</v>
      </c>
      <c r="M1554" s="354">
        <v>108.24</v>
      </c>
      <c r="N1554" s="354">
        <v>0.77</v>
      </c>
      <c r="O1554" s="354">
        <v>2.14</v>
      </c>
      <c r="P1554" s="354">
        <v>6.32</v>
      </c>
      <c r="Q1554" s="354">
        <v>2.94</v>
      </c>
      <c r="R1554" s="354">
        <v>3</v>
      </c>
      <c r="S1554" s="354">
        <v>0</v>
      </c>
      <c r="T1554" s="354">
        <v>3.8</v>
      </c>
      <c r="U1554" s="354">
        <v>12.85</v>
      </c>
      <c r="V1554" s="354">
        <v>13.38</v>
      </c>
      <c r="W1554" s="354">
        <v>13.53</v>
      </c>
      <c r="X1554" s="354">
        <v>15.23</v>
      </c>
      <c r="Y1554" s="374">
        <f t="shared" si="52"/>
        <v>1.1210762331838486E-2</v>
      </c>
      <c r="Z1554" s="374">
        <f t="shared" si="53"/>
        <v>0.12564671101256475</v>
      </c>
      <c r="AA1554" s="354">
        <v>12.35</v>
      </c>
      <c r="AB1554" s="354">
        <v>16.03</v>
      </c>
      <c r="AC1554" s="354">
        <v>19.02</v>
      </c>
      <c r="AD1554" s="354">
        <v>18.07</v>
      </c>
      <c r="AE1554" s="354">
        <v>16.05</v>
      </c>
      <c r="AF1554" s="354">
        <v>1.1299999999999999</v>
      </c>
      <c r="AG1554" s="354">
        <v>80.454545454545453</v>
      </c>
      <c r="AH1554" s="354">
        <v>25.663636363636364</v>
      </c>
      <c r="AI1554" s="354">
        <v>5.6454545454545455</v>
      </c>
      <c r="AJ1554" s="354">
        <v>3.8090909090909091</v>
      </c>
      <c r="AK1554" s="354">
        <v>42.611272141706927</v>
      </c>
      <c r="AL1554" s="354">
        <v>14.2</v>
      </c>
      <c r="AM1554" s="354">
        <v>2.67</v>
      </c>
      <c r="AN1554" s="354">
        <v>2.99</v>
      </c>
      <c r="AO1554" s="354">
        <v>3.4387118644067796</v>
      </c>
      <c r="AP1554" s="354">
        <v>7.9624803767660914</v>
      </c>
      <c r="AQ1554" s="354">
        <v>49.005797101449275</v>
      </c>
      <c r="AR1554" s="354">
        <v>72.631503579952266</v>
      </c>
      <c r="AS1554" s="354">
        <v>13.6</v>
      </c>
      <c r="AT1554" s="354">
        <v>91.59</v>
      </c>
      <c r="AU1554" s="354">
        <v>3.03</v>
      </c>
      <c r="AV1554" s="354">
        <v>-3.79</v>
      </c>
      <c r="AW1554" s="354">
        <v>8998</v>
      </c>
      <c r="AX1554" s="354">
        <v>8806.7999999999993</v>
      </c>
      <c r="AY1554" s="374">
        <v>-3.7852865697177072E-2</v>
      </c>
      <c r="AZ1554" s="374">
        <v>3.238955823293173</v>
      </c>
      <c r="BA1554" s="374">
        <v>0.8613693998309383</v>
      </c>
      <c r="BB1554" s="374">
        <v>3.2812500000000004</v>
      </c>
      <c r="BC1554" s="374">
        <v>0.8613693998309383</v>
      </c>
      <c r="BD1554" s="354">
        <v>13.67</v>
      </c>
      <c r="BE1554" s="374">
        <v>6.8765190586282526E-2</v>
      </c>
      <c r="BF1554" s="374">
        <v>9.84412595459776E-2</v>
      </c>
      <c r="BG1554" s="354">
        <v>9.8800000000000008</v>
      </c>
      <c r="BH1554" s="354">
        <v>9.15</v>
      </c>
      <c r="BI1554" s="354">
        <v>4.6500000000000004</v>
      </c>
      <c r="BJ1554" s="354">
        <v>3.97</v>
      </c>
      <c r="BK1554" s="374">
        <v>-0.32528180354267311</v>
      </c>
      <c r="BL1554" s="374">
        <v>-2.2824858757062146E-2</v>
      </c>
      <c r="BM1554" s="354">
        <v>1.34</v>
      </c>
      <c r="BN1554" s="354">
        <v>1.42</v>
      </c>
      <c r="BO1554" s="374">
        <v>0.12702798441374424</v>
      </c>
      <c r="BP1554" s="374">
        <v>0.10762690863340896</v>
      </c>
      <c r="BQ1554" s="374">
        <v>1.5974379991993748E-2</v>
      </c>
      <c r="BR1554" s="354">
        <v>2903</v>
      </c>
      <c r="BS1554" s="354">
        <v>3553</v>
      </c>
      <c r="BT1554" s="354">
        <v>2145</v>
      </c>
      <c r="BU1554" s="354">
        <v>3974</v>
      </c>
      <c r="BV1554" s="354">
        <v>4222</v>
      </c>
      <c r="BW1554" s="354">
        <v>323.89999999999998</v>
      </c>
      <c r="BX1554" s="354">
        <v>31.9</v>
      </c>
      <c r="BY1554" s="354">
        <v>17.27</v>
      </c>
      <c r="BZ1554" s="354">
        <v>5.6862745098039218</v>
      </c>
      <c r="CA1554" s="354">
        <v>31.08</v>
      </c>
      <c r="CB1554" s="354">
        <v>0.68013294182181927</v>
      </c>
      <c r="CC1554" s="354">
        <v>1.0389848246991105</v>
      </c>
      <c r="CD1554" s="354">
        <v>0.45</v>
      </c>
      <c r="CE1554" s="354">
        <v>1.79</v>
      </c>
      <c r="CF1554" s="354">
        <v>2.7</v>
      </c>
      <c r="CG1554" s="354">
        <v>1.77</v>
      </c>
      <c r="CH1554" s="353" t="s">
        <v>100</v>
      </c>
      <c r="CI1554" s="355">
        <v>13308</v>
      </c>
    </row>
    <row r="1555" spans="1:87" ht="13.5" thickBot="1">
      <c r="A1555" s="353" t="s">
        <v>3318</v>
      </c>
      <c r="B1555" s="353" t="s">
        <v>3319</v>
      </c>
      <c r="C1555" s="353" t="s">
        <v>96</v>
      </c>
      <c r="D1555" s="353" t="s">
        <v>176</v>
      </c>
      <c r="E1555" s="353" t="s">
        <v>573</v>
      </c>
      <c r="F1555" s="353" t="s">
        <v>105</v>
      </c>
      <c r="G1555" s="353">
        <v>12</v>
      </c>
      <c r="H1555" s="353">
        <v>202112</v>
      </c>
      <c r="I1555" s="353">
        <v>20221101</v>
      </c>
      <c r="J1555" s="353">
        <v>20230209</v>
      </c>
      <c r="K1555" s="354">
        <v>5313.71</v>
      </c>
      <c r="L1555" s="354">
        <v>13.76</v>
      </c>
      <c r="M1555" s="354">
        <v>386.17</v>
      </c>
      <c r="N1555" s="354">
        <v>0.89</v>
      </c>
      <c r="O1555" s="354">
        <v>0.42</v>
      </c>
      <c r="P1555" s="354">
        <v>0.34</v>
      </c>
      <c r="Q1555" s="354">
        <v>0.38</v>
      </c>
      <c r="R1555" s="354">
        <v>0</v>
      </c>
      <c r="S1555" s="354">
        <v>24</v>
      </c>
      <c r="T1555" s="354">
        <v>15.26</v>
      </c>
      <c r="U1555" s="354">
        <v>2.08</v>
      </c>
      <c r="V1555" s="354">
        <v>2.08</v>
      </c>
      <c r="W1555" s="354">
        <v>1.79</v>
      </c>
      <c r="X1555" s="354">
        <v>1.59</v>
      </c>
      <c r="Y1555" s="374">
        <f t="shared" si="52"/>
        <v>-0.13942307692307698</v>
      </c>
      <c r="Z1555" s="374">
        <f t="shared" si="53"/>
        <v>-0.11173184357541899</v>
      </c>
      <c r="AA1555" s="354">
        <v>3.85</v>
      </c>
      <c r="AB1555" s="354"/>
      <c r="AC1555" s="354">
        <v>6.62</v>
      </c>
      <c r="AD1555" s="354">
        <v>7.68</v>
      </c>
      <c r="AE1555" s="354">
        <v>8.65</v>
      </c>
      <c r="AF1555" s="354"/>
      <c r="AG1555" s="354">
        <v>12.078654592496768</v>
      </c>
      <c r="AH1555" s="354">
        <v>2.1474773609314362</v>
      </c>
      <c r="AI1555" s="354">
        <v>2.28124191461837</v>
      </c>
      <c r="AJ1555" s="354">
        <v>1.8106080206985771</v>
      </c>
      <c r="AK1555" s="354">
        <v>5.8213904956334348</v>
      </c>
      <c r="AL1555" s="354">
        <v>5</v>
      </c>
      <c r="AM1555" s="354">
        <v>10.06</v>
      </c>
      <c r="AN1555" s="354">
        <v>1.1399999999999999</v>
      </c>
      <c r="AO1555" s="354">
        <v>1.4068246080027418</v>
      </c>
      <c r="AP1555" s="354">
        <v>5.2165369340746626</v>
      </c>
      <c r="AQ1555" s="354">
        <v>7.4488147896109789</v>
      </c>
      <c r="AR1555" s="354">
        <v>9.3849957130608743</v>
      </c>
      <c r="AS1555" s="354">
        <v>3.0429495472186288</v>
      </c>
      <c r="AT1555" s="354">
        <v>1.37</v>
      </c>
      <c r="AU1555" s="354">
        <v>-3.65</v>
      </c>
      <c r="AV1555" s="354">
        <v>4.88</v>
      </c>
      <c r="AW1555" s="354">
        <v>5070.8</v>
      </c>
      <c r="AX1555" s="354">
        <v>4454.8</v>
      </c>
      <c r="AY1555" s="374">
        <v>4.8769389865563603E-2</v>
      </c>
      <c r="AZ1555" s="374">
        <v>8.2627972591696894E-2</v>
      </c>
      <c r="BA1555" s="374">
        <v>0.16106688721182674</v>
      </c>
      <c r="BB1555" s="374">
        <v>7.7348066298342483E-2</v>
      </c>
      <c r="BC1555" s="374">
        <v>0.16106688721182674</v>
      </c>
      <c r="BD1555" s="354">
        <v>195.13</v>
      </c>
      <c r="BE1555" s="374">
        <v>0.14112729813998495</v>
      </c>
      <c r="BF1555" s="374">
        <v>9.8398359236997801E-2</v>
      </c>
      <c r="BG1555" s="354">
        <v>26.23</v>
      </c>
      <c r="BH1555" s="354">
        <v>26.14</v>
      </c>
      <c r="BI1555" s="354">
        <v>9.39</v>
      </c>
      <c r="BJ1555" s="354">
        <v>9.1300000000000008</v>
      </c>
      <c r="BK1555" s="374">
        <v>-0.20630599977316549</v>
      </c>
      <c r="BL1555" s="374">
        <v>-3.8964099048924686E-2</v>
      </c>
      <c r="BM1555" s="354">
        <v>6.83</v>
      </c>
      <c r="BN1555" s="354">
        <v>4.25</v>
      </c>
      <c r="BO1555" s="374">
        <v>0.43772289156626498</v>
      </c>
      <c r="BP1555" s="374">
        <v>0.16170763260025875</v>
      </c>
      <c r="BQ1555" s="374">
        <v>0.13634096541404947</v>
      </c>
      <c r="BR1555" s="354">
        <v>1040.9000000000001</v>
      </c>
      <c r="BS1555" s="354">
        <v>1249.0999999999999</v>
      </c>
      <c r="BT1555" s="354">
        <v>1105.3</v>
      </c>
      <c r="BU1555" s="354">
        <v>3008.4</v>
      </c>
      <c r="BV1555" s="354">
        <v>805.8</v>
      </c>
      <c r="BW1555" s="354">
        <v>8.26</v>
      </c>
      <c r="BX1555" s="354">
        <v>17.78</v>
      </c>
      <c r="BY1555" s="354">
        <v>17.61</v>
      </c>
      <c r="BZ1555" s="354">
        <v>10.438369781312128</v>
      </c>
      <c r="CA1555" s="354">
        <v>83.17</v>
      </c>
      <c r="CB1555" s="354">
        <v>0.94064911866805956</v>
      </c>
      <c r="CC1555" s="354">
        <v>1.1397140587768071</v>
      </c>
      <c r="CD1555" s="354">
        <v>4.9400000000000004</v>
      </c>
      <c r="CE1555" s="354">
        <v>0.98</v>
      </c>
      <c r="CF1555" s="354">
        <v>0.97</v>
      </c>
      <c r="CG1555" s="354">
        <v>0.28999999999999998</v>
      </c>
      <c r="CH1555" s="353" t="s">
        <v>100</v>
      </c>
      <c r="CI1555" s="353">
        <v>355.6</v>
      </c>
    </row>
    <row r="1556" spans="1:87" ht="13.5" thickBot="1">
      <c r="A1556" s="353" t="s">
        <v>3320</v>
      </c>
      <c r="B1556" s="353" t="s">
        <v>3321</v>
      </c>
      <c r="C1556" s="353" t="s">
        <v>108</v>
      </c>
      <c r="D1556" s="353" t="s">
        <v>97</v>
      </c>
      <c r="E1556" s="353" t="s">
        <v>846</v>
      </c>
      <c r="F1556" s="353" t="s">
        <v>105</v>
      </c>
      <c r="G1556" s="353">
        <v>9</v>
      </c>
      <c r="H1556" s="353">
        <v>202209</v>
      </c>
      <c r="I1556" s="353">
        <v>20221117</v>
      </c>
      <c r="J1556" s="353">
        <v>20230130</v>
      </c>
      <c r="K1556" s="354">
        <v>5484.05</v>
      </c>
      <c r="L1556" s="354">
        <v>91.8</v>
      </c>
      <c r="M1556" s="354">
        <v>59.74</v>
      </c>
      <c r="N1556" s="354">
        <v>1.5</v>
      </c>
      <c r="O1556" s="354">
        <v>0.72</v>
      </c>
      <c r="P1556" s="354">
        <v>0.62</v>
      </c>
      <c r="Q1556" s="354">
        <v>0.81</v>
      </c>
      <c r="R1556" s="354">
        <v>17</v>
      </c>
      <c r="S1556" s="354">
        <v>-30</v>
      </c>
      <c r="T1556" s="354">
        <v>-15.04</v>
      </c>
      <c r="U1556" s="354">
        <v>2.76</v>
      </c>
      <c r="V1556" s="354">
        <v>2.65</v>
      </c>
      <c r="W1556" s="354">
        <v>3.41</v>
      </c>
      <c r="X1556" s="354">
        <v>4.22</v>
      </c>
      <c r="Y1556" s="374">
        <f t="shared" si="52"/>
        <v>0.28679245283018884</v>
      </c>
      <c r="Z1556" s="374">
        <f t="shared" si="53"/>
        <v>0.23753665689149539</v>
      </c>
      <c r="AA1556" s="354">
        <v>-6.62</v>
      </c>
      <c r="AB1556" s="354">
        <v>13.5</v>
      </c>
      <c r="AC1556" s="354">
        <v>33.26</v>
      </c>
      <c r="AD1556" s="354">
        <v>26.89</v>
      </c>
      <c r="AE1556" s="354">
        <v>21.74</v>
      </c>
      <c r="AF1556" s="354">
        <v>1.99</v>
      </c>
      <c r="AG1556" s="354">
        <v>39.760216255902819</v>
      </c>
      <c r="AH1556" s="354">
        <v>2.8650236112733403</v>
      </c>
      <c r="AI1556" s="354">
        <v>3.2311234961370956</v>
      </c>
      <c r="AJ1556" s="354">
        <v>2.3489462530661283</v>
      </c>
      <c r="AK1556" s="354">
        <v>28.324513163738519</v>
      </c>
      <c r="AL1556" s="354">
        <v>18.760000000000002</v>
      </c>
      <c r="AM1556" s="354">
        <v>2.91</v>
      </c>
      <c r="AN1556" s="354">
        <v>2.2999999999999998</v>
      </c>
      <c r="AO1556" s="354">
        <v>2.591800821725792</v>
      </c>
      <c r="AP1556" s="354">
        <v>17.392907559333203</v>
      </c>
      <c r="AQ1556" s="354">
        <v>31.893105072351503</v>
      </c>
      <c r="AR1556" s="354">
        <v>43.870974497407119</v>
      </c>
      <c r="AS1556" s="354">
        <v>1.7995294431744231</v>
      </c>
      <c r="AT1556" s="354">
        <v>31.6</v>
      </c>
      <c r="AU1556" s="354">
        <v>-1.1200000000000001</v>
      </c>
      <c r="AV1556" s="354">
        <v>6.1</v>
      </c>
      <c r="AW1556" s="354">
        <v>2382.79</v>
      </c>
      <c r="AX1556" s="354">
        <v>2645.31</v>
      </c>
      <c r="AY1556" s="374">
        <v>-0.10010678516547694</v>
      </c>
      <c r="AZ1556" s="374">
        <v>-0.13205765510929929</v>
      </c>
      <c r="BA1556" s="374">
        <v>-0.14615807241904774</v>
      </c>
      <c r="BB1556" s="374">
        <v>-0.1450777202072539</v>
      </c>
      <c r="BC1556" s="374">
        <v>-0.14615807241904774</v>
      </c>
      <c r="BD1556" s="354">
        <v>8.6</v>
      </c>
      <c r="BE1556" s="374">
        <v>6.2880949079876458E-2</v>
      </c>
      <c r="BF1556" s="374">
        <v>5.1316460372292254E-2</v>
      </c>
      <c r="BG1556" s="354">
        <v>6.34</v>
      </c>
      <c r="BH1556" s="354">
        <v>9.42</v>
      </c>
      <c r="BI1556" s="354">
        <v>4.49</v>
      </c>
      <c r="BJ1556" s="354">
        <v>6.54</v>
      </c>
      <c r="BK1556" s="374">
        <v>-0.27302492279407969</v>
      </c>
      <c r="BL1556" s="374">
        <v>-2.2187435737098107E-2</v>
      </c>
      <c r="BM1556" s="354">
        <v>0.83</v>
      </c>
      <c r="BN1556" s="354">
        <v>0.66</v>
      </c>
      <c r="BO1556" s="374">
        <v>0.26526831995713401</v>
      </c>
      <c r="BP1556" s="374">
        <v>3.1304890857444714E-2</v>
      </c>
      <c r="BQ1556" s="374">
        <v>2.5665933709201574E-2</v>
      </c>
      <c r="BR1556" s="354">
        <v>234.44</v>
      </c>
      <c r="BS1556" s="354">
        <v>355.07</v>
      </c>
      <c r="BT1556" s="354">
        <v>294.45</v>
      </c>
      <c r="BU1556" s="354">
        <v>709.76</v>
      </c>
      <c r="BV1556" s="354">
        <v>171.7</v>
      </c>
      <c r="BW1556" s="354">
        <v>-17.71</v>
      </c>
      <c r="BX1556" s="354">
        <v>7.21</v>
      </c>
      <c r="BY1556" s="354">
        <v>7.29</v>
      </c>
      <c r="BZ1556" s="354">
        <v>5.9474019394992039</v>
      </c>
      <c r="CA1556" s="354">
        <v>27.18</v>
      </c>
      <c r="CB1556" s="354">
        <v>0.50055195844102351</v>
      </c>
      <c r="CC1556" s="354">
        <v>1.9461319003804871</v>
      </c>
      <c r="CD1556" s="354">
        <v>0.37</v>
      </c>
      <c r="CE1556" s="354">
        <v>2.4300000000000002</v>
      </c>
      <c r="CF1556" s="354">
        <v>1.48</v>
      </c>
      <c r="CG1556" s="354">
        <v>0.34</v>
      </c>
      <c r="CH1556" s="353" t="s">
        <v>100</v>
      </c>
      <c r="CI1556" s="355">
        <v>1901.12</v>
      </c>
    </row>
    <row r="1557" spans="1:87" ht="13.5" thickBot="1">
      <c r="A1557" s="353" t="s">
        <v>3322</v>
      </c>
      <c r="B1557" s="353" t="s">
        <v>3323</v>
      </c>
      <c r="C1557" s="353" t="s">
        <v>96</v>
      </c>
      <c r="D1557" s="353" t="s">
        <v>112</v>
      </c>
      <c r="E1557" s="353" t="s">
        <v>2774</v>
      </c>
      <c r="F1557" s="353" t="s">
        <v>105</v>
      </c>
      <c r="G1557" s="353">
        <v>7</v>
      </c>
      <c r="H1557" s="353">
        <v>202207</v>
      </c>
      <c r="I1557" s="353">
        <v>20221207</v>
      </c>
      <c r="J1557" s="353">
        <v>20230308</v>
      </c>
      <c r="K1557" s="354">
        <v>4363.38</v>
      </c>
      <c r="L1557" s="354">
        <v>81.53</v>
      </c>
      <c r="M1557" s="354">
        <v>53.52</v>
      </c>
      <c r="N1557" s="354">
        <v>1.68</v>
      </c>
      <c r="O1557" s="354">
        <v>2.09</v>
      </c>
      <c r="P1557" s="354">
        <v>1</v>
      </c>
      <c r="Q1557" s="354">
        <v>2.06</v>
      </c>
      <c r="R1557" s="354">
        <v>21</v>
      </c>
      <c r="S1557" s="354">
        <v>25</v>
      </c>
      <c r="T1557" s="354">
        <v>28.45</v>
      </c>
      <c r="U1557" s="354">
        <v>18.79</v>
      </c>
      <c r="V1557" s="354">
        <v>19.100000000000001</v>
      </c>
      <c r="W1557" s="354">
        <v>7.6</v>
      </c>
      <c r="X1557" s="354">
        <v>8.19</v>
      </c>
      <c r="Y1557" s="374">
        <f t="shared" si="52"/>
        <v>-0.60209424083769636</v>
      </c>
      <c r="Z1557" s="374">
        <f t="shared" si="53"/>
        <v>7.7631578947368496E-2</v>
      </c>
      <c r="AA1557" s="354">
        <v>24.68</v>
      </c>
      <c r="AB1557" s="354"/>
      <c r="AC1557" s="354">
        <v>4.34</v>
      </c>
      <c r="AD1557" s="354">
        <v>10.73</v>
      </c>
      <c r="AE1557" s="354">
        <v>9.9499999999999993</v>
      </c>
      <c r="AF1557" s="354"/>
      <c r="AG1557" s="354">
        <v>288.17402355338129</v>
      </c>
      <c r="AH1557" s="354">
        <v>19.228772552172931</v>
      </c>
      <c r="AI1557" s="354">
        <v>19.428748640772959</v>
      </c>
      <c r="AJ1557" s="354">
        <v>18.004874160899494</v>
      </c>
      <c r="AK1557" s="354">
        <v>4.1500356760388959</v>
      </c>
      <c r="AL1557" s="354">
        <v>3.1</v>
      </c>
      <c r="AM1557" s="354">
        <v>1.2</v>
      </c>
      <c r="AN1557" s="354">
        <v>0.28000000000000003</v>
      </c>
      <c r="AO1557" s="354">
        <v>0.37247951990912137</v>
      </c>
      <c r="AP1557" s="354">
        <v>3.374425230491696</v>
      </c>
      <c r="AQ1557" s="354">
        <v>5.5247470605586502</v>
      </c>
      <c r="AR1557" s="354">
        <v>5.9616591032081292</v>
      </c>
      <c r="AS1557" s="354">
        <v>5.4365167706414974</v>
      </c>
      <c r="AT1557" s="354">
        <v>68.22</v>
      </c>
      <c r="AU1557" s="354">
        <v>18.399999999999999</v>
      </c>
      <c r="AV1557" s="354">
        <v>32.44</v>
      </c>
      <c r="AW1557" s="354">
        <v>16312.53</v>
      </c>
      <c r="AX1557" s="354">
        <v>11831.43</v>
      </c>
      <c r="AY1557" s="374">
        <v>0.50801677731685602</v>
      </c>
      <c r="AZ1557" s="374">
        <v>1.9594123081614896</v>
      </c>
      <c r="BA1557" s="374">
        <v>1.3468130095591619</v>
      </c>
      <c r="BB1557" s="374">
        <v>1.9500767326732673</v>
      </c>
      <c r="BC1557" s="374">
        <v>1.3468130095591619</v>
      </c>
      <c r="BD1557" s="354">
        <v>29.59</v>
      </c>
      <c r="BE1557" s="374">
        <v>0.25738424358979117</v>
      </c>
      <c r="BF1557" s="374">
        <v>0.16613079567503161</v>
      </c>
      <c r="BG1557" s="354">
        <v>19.14</v>
      </c>
      <c r="BH1557" s="354">
        <v>15.42</v>
      </c>
      <c r="BI1557" s="354">
        <v>13.72</v>
      </c>
      <c r="BJ1557" s="354">
        <v>10.63</v>
      </c>
      <c r="BK1557" s="374">
        <v>-7.3286988585839305E-2</v>
      </c>
      <c r="BL1557" s="374">
        <v>-4.9410230051832238E-3</v>
      </c>
      <c r="BM1557" s="354">
        <v>2.21</v>
      </c>
      <c r="BN1557" s="354">
        <v>1.92</v>
      </c>
      <c r="BO1557" s="374">
        <v>9.048939526841368E-2</v>
      </c>
      <c r="BP1557" s="374">
        <v>0.23848161419041217</v>
      </c>
      <c r="BQ1557" s="374">
        <v>0.22330242045019841</v>
      </c>
      <c r="BR1557" s="354">
        <v>1551.09</v>
      </c>
      <c r="BS1557" s="354">
        <v>1846.86</v>
      </c>
      <c r="BT1557" s="354">
        <v>1433.58</v>
      </c>
      <c r="BU1557" s="354">
        <v>1754.24</v>
      </c>
      <c r="BV1557" s="354">
        <v>1137.8</v>
      </c>
      <c r="BW1557" s="354">
        <v>72.430000000000007</v>
      </c>
      <c r="BX1557" s="354">
        <v>6.67</v>
      </c>
      <c r="BY1557" s="354">
        <v>6.67</v>
      </c>
      <c r="BZ1557" s="354">
        <v>15.643423257012758</v>
      </c>
      <c r="CA1557" s="354">
        <v>31.96</v>
      </c>
      <c r="CB1557" s="354">
        <v>0.49858177116201646</v>
      </c>
      <c r="CC1557" s="354">
        <v>0.83965125094768767</v>
      </c>
      <c r="CD1557" s="354">
        <v>0.47</v>
      </c>
      <c r="CE1557" s="354">
        <v>1.85</v>
      </c>
      <c r="CF1557" s="354">
        <v>0.74</v>
      </c>
      <c r="CG1557" s="354">
        <v>0.21</v>
      </c>
      <c r="CH1557" s="353" t="s">
        <v>100</v>
      </c>
      <c r="CI1557" s="355">
        <v>3600.65</v>
      </c>
    </row>
    <row r="1558" spans="1:87" ht="13.5" thickBot="1">
      <c r="A1558" s="353" t="s">
        <v>3324</v>
      </c>
      <c r="B1558" s="353" t="s">
        <v>3325</v>
      </c>
      <c r="C1558" s="353" t="s">
        <v>96</v>
      </c>
      <c r="D1558" s="353" t="s">
        <v>112</v>
      </c>
      <c r="E1558" s="353" t="s">
        <v>1288</v>
      </c>
      <c r="F1558" s="353" t="s">
        <v>99</v>
      </c>
      <c r="G1558" s="353">
        <v>12</v>
      </c>
      <c r="H1558" s="353">
        <v>202112</v>
      </c>
      <c r="I1558" s="353">
        <v>20221027</v>
      </c>
      <c r="J1558" s="353">
        <v>20230127</v>
      </c>
      <c r="K1558" s="354">
        <v>23372.720000000001</v>
      </c>
      <c r="L1558" s="354">
        <v>31.76</v>
      </c>
      <c r="M1558" s="354">
        <v>735.92</v>
      </c>
      <c r="N1558" s="354">
        <v>1.48</v>
      </c>
      <c r="O1558" s="354">
        <v>0.41</v>
      </c>
      <c r="P1558" s="354">
        <v>0.19</v>
      </c>
      <c r="Q1558" s="354">
        <v>0.28000000000000003</v>
      </c>
      <c r="R1558" s="354">
        <v>2</v>
      </c>
      <c r="S1558" s="354">
        <v>4</v>
      </c>
      <c r="T1558" s="354">
        <v>5.84</v>
      </c>
      <c r="U1558" s="354">
        <v>3.28</v>
      </c>
      <c r="V1558" s="354">
        <v>3.39</v>
      </c>
      <c r="W1558" s="354">
        <v>2.97</v>
      </c>
      <c r="X1558" s="354">
        <v>1.18</v>
      </c>
      <c r="Y1558" s="374">
        <f t="shared" si="52"/>
        <v>-0.12389380530973448</v>
      </c>
      <c r="Z1558" s="374">
        <f t="shared" si="53"/>
        <v>-0.60269360269360273</v>
      </c>
      <c r="AA1558" s="354">
        <v>35.43</v>
      </c>
      <c r="AB1558" s="354"/>
      <c r="AC1558" s="354">
        <v>9.68</v>
      </c>
      <c r="AD1558" s="354">
        <v>10.69</v>
      </c>
      <c r="AE1558" s="354">
        <v>27.01</v>
      </c>
      <c r="AF1558" s="354"/>
      <c r="AG1558" s="354">
        <v>14.278610595385768</v>
      </c>
      <c r="AH1558" s="354">
        <v>3.0875958370830396</v>
      </c>
      <c r="AI1558" s="354">
        <v>4.2685843541992652</v>
      </c>
      <c r="AJ1558" s="354">
        <v>3.2565015174486325</v>
      </c>
      <c r="AK1558" s="354">
        <v>7.3326417853751193</v>
      </c>
      <c r="AL1558" s="354">
        <v>7.92</v>
      </c>
      <c r="AM1558" s="354">
        <v>2.16</v>
      </c>
      <c r="AN1558" s="354">
        <v>2.21</v>
      </c>
      <c r="AO1558" s="354">
        <v>2.4906610580107884</v>
      </c>
      <c r="AP1558" s="354">
        <v>7.0146096481876334</v>
      </c>
      <c r="AQ1558" s="354">
        <v>8.3313755618866736</v>
      </c>
      <c r="AR1558" s="354">
        <v>10.920670290456432</v>
      </c>
      <c r="AS1558" s="354">
        <v>2.5943912504155082</v>
      </c>
      <c r="AT1558" s="354">
        <v>14.73</v>
      </c>
      <c r="AU1558" s="354">
        <v>9.65</v>
      </c>
      <c r="AV1558" s="354">
        <v>35.44</v>
      </c>
      <c r="AW1558" s="354">
        <v>10201</v>
      </c>
      <c r="AX1558" s="354">
        <v>10293.49</v>
      </c>
      <c r="AY1558" s="374">
        <v>0.35435475305363784</v>
      </c>
      <c r="AZ1558" s="374">
        <v>1.654786150712831</v>
      </c>
      <c r="BA1558" s="374">
        <v>1.1304093567251463</v>
      </c>
      <c r="BB1558" s="374">
        <v>2.2616822429906538</v>
      </c>
      <c r="BC1558" s="374">
        <v>1.1304093567251463</v>
      </c>
      <c r="BD1558" s="354">
        <v>22.91</v>
      </c>
      <c r="BE1558" s="374">
        <v>0.20905902273826801</v>
      </c>
      <c r="BF1558" s="374">
        <v>0.12990335417851051</v>
      </c>
      <c r="BG1558" s="354">
        <v>15.56</v>
      </c>
      <c r="BH1558" s="354">
        <v>8.52</v>
      </c>
      <c r="BI1558" s="354">
        <v>13.97</v>
      </c>
      <c r="BJ1558" s="354">
        <v>7.41</v>
      </c>
      <c r="BK1558" s="374">
        <v>-0.23710034821145931</v>
      </c>
      <c r="BL1558" s="374">
        <v>-7.0881044761994888E-2</v>
      </c>
      <c r="BM1558" s="354">
        <v>2.27</v>
      </c>
      <c r="BN1558" s="354">
        <v>3.13</v>
      </c>
      <c r="BO1558" s="374">
        <v>0.70281219256017502</v>
      </c>
      <c r="BP1558" s="374">
        <v>9.8645234411598726E-2</v>
      </c>
      <c r="BQ1558" s="374">
        <v>0.10404158202711286</v>
      </c>
      <c r="BR1558" s="354">
        <v>3629</v>
      </c>
      <c r="BS1558" s="354">
        <v>4106</v>
      </c>
      <c r="BT1558" s="354">
        <v>3003</v>
      </c>
      <c r="BU1558" s="354">
        <v>5099</v>
      </c>
      <c r="BV1558" s="354">
        <v>2607</v>
      </c>
      <c r="BW1558" s="354">
        <v>227.1</v>
      </c>
      <c r="BX1558" s="354">
        <v>21.62</v>
      </c>
      <c r="BY1558" s="354">
        <v>23.12</v>
      </c>
      <c r="BZ1558" s="354">
        <v>12.25886524822695</v>
      </c>
      <c r="CA1558" s="354">
        <v>31.29</v>
      </c>
      <c r="CB1558" s="354">
        <v>0.3838544627629335</v>
      </c>
      <c r="CC1558" s="354">
        <v>0.8408848614072495</v>
      </c>
      <c r="CD1558" s="354">
        <v>0.46</v>
      </c>
      <c r="CE1558" s="354">
        <v>2.89</v>
      </c>
      <c r="CF1558" s="354">
        <v>2.74</v>
      </c>
      <c r="CG1558" s="354">
        <v>2.1800000000000002</v>
      </c>
      <c r="CH1558" s="353" t="s">
        <v>100</v>
      </c>
      <c r="CI1558" s="355">
        <v>10767</v>
      </c>
    </row>
    <row r="1559" spans="1:87" ht="13.5" thickBot="1">
      <c r="A1559" s="353" t="s">
        <v>3326</v>
      </c>
      <c r="B1559" s="353" t="s">
        <v>3327</v>
      </c>
      <c r="C1559" s="353" t="s">
        <v>108</v>
      </c>
      <c r="D1559" s="353" t="s">
        <v>412</v>
      </c>
      <c r="E1559" s="353" t="s">
        <v>718</v>
      </c>
      <c r="F1559" s="353" t="s">
        <v>99</v>
      </c>
      <c r="G1559" s="353">
        <v>12</v>
      </c>
      <c r="H1559" s="353">
        <v>202112</v>
      </c>
      <c r="I1559" s="353">
        <v>20221109</v>
      </c>
      <c r="J1559" s="353">
        <v>20230221</v>
      </c>
      <c r="K1559" s="354">
        <v>9625.99</v>
      </c>
      <c r="L1559" s="354">
        <v>84.95</v>
      </c>
      <c r="M1559" s="354">
        <v>113.31</v>
      </c>
      <c r="N1559" s="354">
        <v>1.97</v>
      </c>
      <c r="O1559" s="354">
        <v>-1.2</v>
      </c>
      <c r="P1559" s="354">
        <v>-1.1399999999999999</v>
      </c>
      <c r="Q1559" s="354">
        <v>-0.73</v>
      </c>
      <c r="R1559" s="354">
        <v>0</v>
      </c>
      <c r="S1559" s="354">
        <v>13</v>
      </c>
      <c r="T1559" s="354">
        <v>-0.73</v>
      </c>
      <c r="U1559" s="354">
        <v>-4.5999999999999996</v>
      </c>
      <c r="V1559" s="354">
        <v>-6.03</v>
      </c>
      <c r="W1559" s="354">
        <v>-4.47</v>
      </c>
      <c r="X1559" s="354">
        <v>-0.48</v>
      </c>
      <c r="Y1559" s="374">
        <f t="shared" si="52"/>
        <v>-0.25870646766169159</v>
      </c>
      <c r="Z1559" s="374">
        <f t="shared" si="53"/>
        <v>-0.89261744966442957</v>
      </c>
      <c r="AA1559" s="354"/>
      <c r="AB1559" s="354"/>
      <c r="AC1559" s="354"/>
      <c r="AD1559" s="354"/>
      <c r="AE1559" s="354"/>
      <c r="AF1559" s="354"/>
      <c r="AG1559" s="354">
        <v>33.6629106814895</v>
      </c>
      <c r="AH1559" s="354">
        <v>-5.6202876434002604</v>
      </c>
      <c r="AI1559" s="354">
        <v>-1.4089114445164097</v>
      </c>
      <c r="AJ1559" s="354">
        <v>-4.9404129217719968</v>
      </c>
      <c r="AK1559" s="354">
        <v>-61.047129920590443</v>
      </c>
      <c r="AL1559" s="354">
        <v>208.04</v>
      </c>
      <c r="AM1559" s="354"/>
      <c r="AN1559" s="354">
        <v>2.5299999999999998</v>
      </c>
      <c r="AO1559" s="354">
        <v>5.2647894488118832</v>
      </c>
      <c r="AP1559" s="354">
        <v>29.263585034192992</v>
      </c>
      <c r="AQ1559" s="354">
        <v>-125.79082784939264</v>
      </c>
      <c r="AR1559" s="354">
        <v>-35.873142544659132</v>
      </c>
      <c r="AS1559" s="354">
        <v>17.24356528759904</v>
      </c>
      <c r="AT1559" s="354">
        <v>-14.04</v>
      </c>
      <c r="AU1559" s="354">
        <v>-18.059999999999999</v>
      </c>
      <c r="AV1559" s="354">
        <v>79.58</v>
      </c>
      <c r="AW1559" s="354">
        <v>3763.66</v>
      </c>
      <c r="AX1559" s="354">
        <v>3701.97</v>
      </c>
      <c r="AY1559" s="374">
        <v>0.79576031044043471</v>
      </c>
      <c r="AZ1559" s="374">
        <v>0.63439940597268341</v>
      </c>
      <c r="BA1559" s="374">
        <v>0.67976737862659242</v>
      </c>
      <c r="BB1559" s="374">
        <v>0.65720185854414037</v>
      </c>
      <c r="BC1559" s="374">
        <v>0.67976737862659242</v>
      </c>
      <c r="BD1559" s="354"/>
      <c r="BE1559" s="374">
        <v>-3.0116196184481369E-2</v>
      </c>
      <c r="BF1559" s="374">
        <v>-5.4519237215920217E-2</v>
      </c>
      <c r="BG1559" s="354">
        <v>-5.03</v>
      </c>
      <c r="BH1559" s="354">
        <v>-2.5</v>
      </c>
      <c r="BI1559" s="354">
        <v>-4.3600000000000003</v>
      </c>
      <c r="BJ1559" s="354">
        <v>-2.17</v>
      </c>
      <c r="BK1559" s="374">
        <v>2.5065460934400523</v>
      </c>
      <c r="BL1559" s="374">
        <v>-0.10490778740643728</v>
      </c>
      <c r="BM1559" s="354">
        <v>0</v>
      </c>
      <c r="BN1559" s="354">
        <v>1.35</v>
      </c>
      <c r="BO1559" s="374">
        <v>0</v>
      </c>
      <c r="BP1559" s="374">
        <v>-6.5344583692596908E-2</v>
      </c>
      <c r="BQ1559" s="374">
        <v>-5.743998281330074E-2</v>
      </c>
      <c r="BR1559" s="354">
        <v>-405.95</v>
      </c>
      <c r="BS1559" s="354">
        <v>337.05</v>
      </c>
      <c r="BT1559" s="354">
        <v>47.23</v>
      </c>
      <c r="BU1559" s="354">
        <v>11884.55</v>
      </c>
      <c r="BV1559" s="354">
        <v>-755.79</v>
      </c>
      <c r="BW1559" s="354">
        <v>63.44</v>
      </c>
      <c r="BX1559" s="354">
        <v>-16.649999999999999</v>
      </c>
      <c r="BY1559" s="354">
        <v>-13.83</v>
      </c>
      <c r="BZ1559" s="354">
        <v>-0.4894188963612538</v>
      </c>
      <c r="CA1559" s="354"/>
      <c r="CB1559" s="354">
        <v>1.1355731579302584</v>
      </c>
      <c r="CC1559" s="354">
        <v>15.061771531037392</v>
      </c>
      <c r="CD1559" s="354">
        <v>-7.25</v>
      </c>
      <c r="CE1559" s="354">
        <v>1.42</v>
      </c>
      <c r="CF1559" s="354">
        <v>2.1800000000000002</v>
      </c>
      <c r="CG1559" s="354">
        <v>2.02</v>
      </c>
      <c r="CH1559" s="353" t="s">
        <v>100</v>
      </c>
      <c r="CI1559" s="353">
        <v>-836.22</v>
      </c>
    </row>
    <row r="1560" spans="1:87" ht="13.5" thickBot="1">
      <c r="A1560" s="353" t="s">
        <v>3328</v>
      </c>
      <c r="B1560" s="353" t="s">
        <v>3329</v>
      </c>
      <c r="C1560" s="353" t="s">
        <v>96</v>
      </c>
      <c r="D1560" s="353" t="s">
        <v>197</v>
      </c>
      <c r="E1560" s="353" t="s">
        <v>878</v>
      </c>
      <c r="F1560" s="353" t="s">
        <v>105</v>
      </c>
      <c r="G1560" s="353">
        <v>12</v>
      </c>
      <c r="H1560" s="353">
        <v>202112</v>
      </c>
      <c r="I1560" s="353">
        <v>20221027</v>
      </c>
      <c r="J1560" s="353">
        <v>20230126</v>
      </c>
      <c r="K1560" s="354">
        <v>5538.12</v>
      </c>
      <c r="L1560" s="354">
        <v>23.64</v>
      </c>
      <c r="M1560" s="354">
        <v>234.27</v>
      </c>
      <c r="N1560" s="354">
        <v>2.1800000000000002</v>
      </c>
      <c r="O1560" s="354">
        <v>1.92</v>
      </c>
      <c r="P1560" s="354">
        <v>0.47</v>
      </c>
      <c r="Q1560" s="354">
        <v>0.28000000000000003</v>
      </c>
      <c r="R1560" s="354">
        <v>2</v>
      </c>
      <c r="S1560" s="354">
        <v>0</v>
      </c>
      <c r="T1560" s="354">
        <v>-4.3</v>
      </c>
      <c r="U1560" s="354">
        <v>12.5</v>
      </c>
      <c r="V1560" s="354">
        <v>14.61</v>
      </c>
      <c r="W1560" s="354">
        <v>9.2799999999999994</v>
      </c>
      <c r="X1560" s="354">
        <v>1.03</v>
      </c>
      <c r="Y1560" s="374">
        <f t="shared" si="52"/>
        <v>-0.36481861738535248</v>
      </c>
      <c r="Z1560" s="374">
        <f t="shared" si="53"/>
        <v>-0.88900862068965514</v>
      </c>
      <c r="AA1560" s="354">
        <v>43.59</v>
      </c>
      <c r="AB1560" s="354"/>
      <c r="AC1560" s="354">
        <v>1.89</v>
      </c>
      <c r="AD1560" s="354">
        <v>2.5499999999999998</v>
      </c>
      <c r="AE1560" s="354">
        <v>22.91</v>
      </c>
      <c r="AF1560" s="354"/>
      <c r="AG1560" s="354">
        <v>94.262191367137078</v>
      </c>
      <c r="AH1560" s="354">
        <v>14.420440837811164</v>
      </c>
      <c r="AI1560" s="354">
        <v>17.862113760786862</v>
      </c>
      <c r="AJ1560" s="354">
        <v>11.362581929530061</v>
      </c>
      <c r="AK1560" s="354">
        <v>1.3996103896103895</v>
      </c>
      <c r="AL1560" s="354">
        <v>1.4</v>
      </c>
      <c r="AM1560" s="354">
        <v>0.53</v>
      </c>
      <c r="AN1560" s="354">
        <v>0.25</v>
      </c>
      <c r="AO1560" s="354">
        <v>0.29747863439080047</v>
      </c>
      <c r="AP1560" s="354">
        <v>1.3201648133439237</v>
      </c>
      <c r="AQ1560" s="354">
        <v>1.5698583234946872</v>
      </c>
      <c r="AR1560" s="354">
        <v>2.4678359317000744</v>
      </c>
      <c r="AS1560" s="354">
        <v>14.188465334424322</v>
      </c>
      <c r="AT1560" s="354">
        <v>44.95</v>
      </c>
      <c r="AU1560" s="354">
        <v>9.59</v>
      </c>
      <c r="AV1560" s="354">
        <v>108.14</v>
      </c>
      <c r="AW1560" s="354">
        <v>20275</v>
      </c>
      <c r="AX1560" s="354">
        <v>20929.189999999999</v>
      </c>
      <c r="AY1560" s="374">
        <v>1.0814084796222154</v>
      </c>
      <c r="AZ1560" s="374">
        <v>4.5828326180257513</v>
      </c>
      <c r="BA1560" s="374">
        <v>7.17774762550882</v>
      </c>
      <c r="BB1560" s="374">
        <v>4.5844594594594597</v>
      </c>
      <c r="BC1560" s="374">
        <v>7.17774762550882</v>
      </c>
      <c r="BD1560" s="354">
        <v>35.74</v>
      </c>
      <c r="BE1560" s="374">
        <v>0.2785515320334262</v>
      </c>
      <c r="BF1560" s="374">
        <v>0.1756034925526451</v>
      </c>
      <c r="BG1560" s="354">
        <v>25.7</v>
      </c>
      <c r="BH1560" s="354">
        <v>10.64</v>
      </c>
      <c r="BI1560" s="354">
        <v>18.47</v>
      </c>
      <c r="BJ1560" s="354">
        <v>7.09</v>
      </c>
      <c r="BK1560" s="374">
        <v>-0.36387249114521841</v>
      </c>
      <c r="BL1560" s="374">
        <v>-6.8951630945456172E-2</v>
      </c>
      <c r="BM1560" s="354">
        <v>0.85</v>
      </c>
      <c r="BN1560" s="354">
        <v>0.76</v>
      </c>
      <c r="BO1560" s="374">
        <v>1.3869201520912549E-2</v>
      </c>
      <c r="BP1560" s="374">
        <v>0.57681763351244653</v>
      </c>
      <c r="BQ1560" s="374">
        <v>0.45450327718120243</v>
      </c>
      <c r="BR1560" s="354">
        <v>4657</v>
      </c>
      <c r="BS1560" s="354">
        <v>5448</v>
      </c>
      <c r="BT1560" s="354">
        <v>4571</v>
      </c>
      <c r="BU1560" s="354">
        <v>3863</v>
      </c>
      <c r="BV1560" s="354">
        <v>4174</v>
      </c>
      <c r="BW1560" s="354">
        <v>458.28</v>
      </c>
      <c r="BX1560" s="354">
        <v>15.3</v>
      </c>
      <c r="BY1560" s="354">
        <v>15.88</v>
      </c>
      <c r="BZ1560" s="354">
        <v>23.280423280423278</v>
      </c>
      <c r="CA1560" s="354">
        <v>26.84</v>
      </c>
      <c r="CB1560" s="354">
        <v>0.47239202324882251</v>
      </c>
      <c r="CC1560" s="354">
        <v>0.14316918189038921</v>
      </c>
      <c r="CD1560" s="354">
        <v>0.37</v>
      </c>
      <c r="CE1560" s="354">
        <v>2.0299999999999998</v>
      </c>
      <c r="CF1560" s="354">
        <v>1.28</v>
      </c>
      <c r="CG1560" s="354">
        <v>0.74</v>
      </c>
      <c r="CH1560" s="353" t="s">
        <v>100</v>
      </c>
      <c r="CI1560" s="355">
        <v>9103</v>
      </c>
    </row>
    <row r="1561" spans="1:87" ht="13.5" thickBot="1">
      <c r="A1561" s="353"/>
      <c r="B1561" s="353" t="s">
        <v>3330</v>
      </c>
      <c r="C1561" s="353" t="s">
        <v>96</v>
      </c>
      <c r="D1561" s="353" t="s">
        <v>123</v>
      </c>
      <c r="E1561" s="353" t="s">
        <v>182</v>
      </c>
      <c r="F1561" s="353" t="s">
        <v>105</v>
      </c>
      <c r="G1561" s="353">
        <v>12</v>
      </c>
      <c r="H1561" s="353">
        <v>202112</v>
      </c>
      <c r="I1561" s="353"/>
      <c r="J1561" s="353"/>
      <c r="K1561" s="354">
        <v>7812.41</v>
      </c>
      <c r="L1561" s="354">
        <v>80.69</v>
      </c>
      <c r="M1561" s="354">
        <v>96.82</v>
      </c>
      <c r="N1561" s="354">
        <v>1</v>
      </c>
      <c r="O1561" s="354"/>
      <c r="P1561" s="354"/>
      <c r="Q1561" s="354"/>
      <c r="R1561" s="354"/>
      <c r="S1561" s="354"/>
      <c r="T1561" s="354"/>
      <c r="U1561" s="354"/>
      <c r="V1561" s="354"/>
      <c r="W1561" s="354"/>
      <c r="X1561" s="354"/>
      <c r="Y1561" s="374" t="e">
        <f t="shared" si="52"/>
        <v>#DIV/0!</v>
      </c>
      <c r="Z1561" s="374" t="e">
        <f t="shared" si="53"/>
        <v>#DIV/0!</v>
      </c>
      <c r="AA1561" s="354"/>
      <c r="AB1561" s="354"/>
      <c r="AC1561" s="354"/>
      <c r="AD1561" s="354"/>
      <c r="AE1561" s="354"/>
      <c r="AF1561" s="354"/>
      <c r="AG1561" s="354">
        <v>0</v>
      </c>
      <c r="AH1561" s="354">
        <v>0</v>
      </c>
      <c r="AI1561" s="354">
        <v>0</v>
      </c>
      <c r="AJ1561" s="354">
        <v>0</v>
      </c>
      <c r="AK1561" s="354">
        <v>0</v>
      </c>
      <c r="AL1561" s="354"/>
      <c r="AM1561" s="354"/>
      <c r="AN1561" s="354"/>
      <c r="AO1561" s="354">
        <v>0</v>
      </c>
      <c r="AP1561" s="354">
        <v>0</v>
      </c>
      <c r="AQ1561" s="354">
        <v>0</v>
      </c>
      <c r="AR1561" s="354">
        <v>0</v>
      </c>
      <c r="AS1561" s="354">
        <v>0</v>
      </c>
      <c r="AT1561" s="354"/>
      <c r="AU1561" s="354"/>
      <c r="AV1561" s="354"/>
      <c r="AW1561" s="354"/>
      <c r="AX1561" s="354"/>
      <c r="AY1561" s="374" t="s">
        <v>160</v>
      </c>
      <c r="AZ1561" s="374" t="s">
        <v>160</v>
      </c>
      <c r="BA1561" s="374" t="s">
        <v>160</v>
      </c>
      <c r="BB1561" s="374" t="s">
        <v>160</v>
      </c>
      <c r="BC1561" s="374" t="s">
        <v>160</v>
      </c>
      <c r="BD1561" s="354"/>
      <c r="BE1561" s="374">
        <v>0</v>
      </c>
      <c r="BF1561" s="374">
        <v>0</v>
      </c>
      <c r="BG1561" s="354"/>
      <c r="BH1561" s="354"/>
      <c r="BI1561" s="354"/>
      <c r="BJ1561" s="354"/>
      <c r="BK1561" s="374">
        <v>0</v>
      </c>
      <c r="BL1561" s="374">
        <v>0</v>
      </c>
      <c r="BM1561" s="354">
        <v>0</v>
      </c>
      <c r="BN1561" s="354">
        <v>0.13</v>
      </c>
      <c r="BO1561" s="374">
        <v>0</v>
      </c>
      <c r="BP1561" s="374">
        <v>0</v>
      </c>
      <c r="BQ1561" s="374">
        <v>0</v>
      </c>
      <c r="BR1561" s="354"/>
      <c r="BS1561" s="354"/>
      <c r="BT1561" s="354"/>
      <c r="BU1561" s="354"/>
      <c r="BV1561" s="354"/>
      <c r="BW1561" s="354"/>
      <c r="BX1561" s="354"/>
      <c r="BY1561" s="354"/>
      <c r="BZ1561" s="354">
        <v>0</v>
      </c>
      <c r="CA1561" s="354"/>
      <c r="CB1561" s="354">
        <v>0</v>
      </c>
      <c r="CC1561" s="354">
        <v>0</v>
      </c>
      <c r="CD1561" s="354"/>
      <c r="CE1561" s="354"/>
      <c r="CF1561" s="354"/>
      <c r="CG1561" s="354"/>
      <c r="CH1561" s="353"/>
      <c r="CI1561" s="353"/>
    </row>
    <row r="1562" spans="1:87" ht="13.5" thickBot="1">
      <c r="A1562" s="353" t="s">
        <v>3331</v>
      </c>
      <c r="B1562" s="353" t="s">
        <v>3332</v>
      </c>
      <c r="C1562" s="353" t="s">
        <v>108</v>
      </c>
      <c r="D1562" s="353" t="s">
        <v>208</v>
      </c>
      <c r="E1562" s="353" t="s">
        <v>209</v>
      </c>
      <c r="F1562" s="353" t="s">
        <v>99</v>
      </c>
      <c r="G1562" s="353">
        <v>12</v>
      </c>
      <c r="H1562" s="353">
        <v>202112</v>
      </c>
      <c r="I1562" s="353">
        <v>20221027</v>
      </c>
      <c r="J1562" s="353">
        <v>20230126</v>
      </c>
      <c r="K1562" s="354">
        <v>38646.69</v>
      </c>
      <c r="L1562" s="354">
        <v>70.62</v>
      </c>
      <c r="M1562" s="354">
        <v>547.25</v>
      </c>
      <c r="N1562" s="354">
        <v>0.41</v>
      </c>
      <c r="O1562" s="354">
        <v>1.2</v>
      </c>
      <c r="P1562" s="354">
        <v>0.67</v>
      </c>
      <c r="Q1562" s="354">
        <v>0.67</v>
      </c>
      <c r="R1562" s="354">
        <v>-2</v>
      </c>
      <c r="S1562" s="354">
        <v>0</v>
      </c>
      <c r="T1562" s="354">
        <v>0.32</v>
      </c>
      <c r="U1562" s="354">
        <v>3.06</v>
      </c>
      <c r="V1562" s="354">
        <v>2.96</v>
      </c>
      <c r="W1562" s="354">
        <v>3.17</v>
      </c>
      <c r="X1562" s="354">
        <v>3.36</v>
      </c>
      <c r="Y1562" s="374">
        <f t="shared" si="52"/>
        <v>7.0945945945945832E-2</v>
      </c>
      <c r="Z1562" s="374">
        <f t="shared" si="53"/>
        <v>5.9936908517350229E-2</v>
      </c>
      <c r="AA1562" s="354">
        <v>6.01</v>
      </c>
      <c r="AB1562" s="354">
        <v>6.47</v>
      </c>
      <c r="AC1562" s="354">
        <v>23.08</v>
      </c>
      <c r="AD1562" s="354">
        <v>22.29</v>
      </c>
      <c r="AE1562" s="354">
        <v>21</v>
      </c>
      <c r="AF1562" s="354">
        <v>3.45</v>
      </c>
      <c r="AG1562" s="354">
        <v>26.664233576642335</v>
      </c>
      <c r="AH1562" s="354">
        <v>3.051094890510949</v>
      </c>
      <c r="AI1562" s="354">
        <v>6.8923357664233578</v>
      </c>
      <c r="AJ1562" s="354">
        <v>-1.3868613138686132</v>
      </c>
      <c r="AK1562" s="354">
        <v>10.144601535610272</v>
      </c>
      <c r="AL1562" s="354">
        <v>9.8699999999999992</v>
      </c>
      <c r="AM1562" s="354">
        <v>2.36</v>
      </c>
      <c r="AN1562" s="354">
        <v>2.64</v>
      </c>
      <c r="AO1562" s="354">
        <v>4.3474650971803994</v>
      </c>
      <c r="AP1562" s="354">
        <v>12.996145662847791</v>
      </c>
      <c r="AQ1562" s="354">
        <v>16.818946253640455</v>
      </c>
      <c r="AR1562" s="354">
        <v>-83.585736842105263</v>
      </c>
      <c r="AS1562" s="354">
        <v>0.21350364963503649</v>
      </c>
      <c r="AT1562" s="354">
        <v>29.94</v>
      </c>
      <c r="AU1562" s="354">
        <v>4.7</v>
      </c>
      <c r="AV1562" s="354">
        <v>16.53</v>
      </c>
      <c r="AW1562" s="354">
        <v>13431</v>
      </c>
      <c r="AX1562" s="354">
        <v>14451.64</v>
      </c>
      <c r="AY1562" s="374">
        <v>0.1652785007808433</v>
      </c>
      <c r="AZ1562" s="374">
        <v>8.4181941615750169E-2</v>
      </c>
      <c r="BA1562" s="374">
        <v>4.1115311909262757E-2</v>
      </c>
      <c r="BB1562" s="374">
        <v>8.6021505376343996E-2</v>
      </c>
      <c r="BC1562" s="374">
        <v>4.1115311909262757E-2</v>
      </c>
      <c r="BD1562" s="354">
        <v>10.5</v>
      </c>
      <c r="BE1562" s="374">
        <v>4.2417199302730968E-2</v>
      </c>
      <c r="BF1562" s="374">
        <v>2.7878282617757402E-2</v>
      </c>
      <c r="BG1562" s="354">
        <v>4.3600000000000003</v>
      </c>
      <c r="BH1562" s="354">
        <v>4.54</v>
      </c>
      <c r="BI1562" s="354">
        <v>2.84</v>
      </c>
      <c r="BJ1562" s="354">
        <v>2.8</v>
      </c>
      <c r="BK1562" s="374">
        <v>-1.2012178978024888</v>
      </c>
      <c r="BL1562" s="374">
        <v>-0.31049822064056942</v>
      </c>
      <c r="BM1562" s="354">
        <v>2.76</v>
      </c>
      <c r="BN1562" s="354">
        <v>2.8</v>
      </c>
      <c r="BO1562" s="374">
        <v>0.62977392344497607</v>
      </c>
      <c r="BP1562" s="374">
        <v>4.3636940653760711E-2</v>
      </c>
      <c r="BQ1562" s="374">
        <v>-1.9834973024436688E-2</v>
      </c>
      <c r="BR1562" s="354">
        <v>2369</v>
      </c>
      <c r="BS1562" s="354">
        <v>4626</v>
      </c>
      <c r="BT1562" s="354">
        <v>3854</v>
      </c>
      <c r="BU1562" s="354">
        <v>21779</v>
      </c>
      <c r="BV1562" s="354">
        <v>1597</v>
      </c>
      <c r="BW1562" s="354">
        <v>8.42</v>
      </c>
      <c r="BX1562" s="354">
        <v>11.44</v>
      </c>
      <c r="BY1562" s="354">
        <v>11.44</v>
      </c>
      <c r="BZ1562" s="354">
        <v>2.7068366164542295</v>
      </c>
      <c r="CA1562" s="354">
        <v>58.72</v>
      </c>
      <c r="CB1562" s="354">
        <v>0.7268195081283868</v>
      </c>
      <c r="CC1562" s="354">
        <v>5.1573240589198033</v>
      </c>
      <c r="CD1562" s="354">
        <v>1.42</v>
      </c>
      <c r="CE1562" s="354">
        <v>1.04</v>
      </c>
      <c r="CF1562" s="354">
        <v>0.72</v>
      </c>
      <c r="CG1562" s="354">
        <v>0.51</v>
      </c>
      <c r="CH1562" s="353" t="s">
        <v>100</v>
      </c>
      <c r="CI1562" s="355">
        <v>15612</v>
      </c>
    </row>
    <row r="1563" spans="1:87" ht="13.5" thickBot="1">
      <c r="A1563" s="353"/>
      <c r="B1563" s="353" t="s">
        <v>3333</v>
      </c>
      <c r="C1563" s="353" t="s">
        <v>96</v>
      </c>
      <c r="D1563" s="353" t="s">
        <v>123</v>
      </c>
      <c r="E1563" s="353" t="s">
        <v>182</v>
      </c>
      <c r="F1563" s="353" t="s">
        <v>105</v>
      </c>
      <c r="G1563" s="353">
        <v>12</v>
      </c>
      <c r="H1563" s="353">
        <v>202112</v>
      </c>
      <c r="I1563" s="353"/>
      <c r="J1563" s="353"/>
      <c r="K1563" s="354">
        <v>5469.65</v>
      </c>
      <c r="L1563" s="354">
        <v>79.42</v>
      </c>
      <c r="M1563" s="354">
        <v>68.87</v>
      </c>
      <c r="N1563" s="354">
        <v>1.06</v>
      </c>
      <c r="O1563" s="354"/>
      <c r="P1563" s="354"/>
      <c r="Q1563" s="354"/>
      <c r="R1563" s="354"/>
      <c r="S1563" s="354"/>
      <c r="T1563" s="354"/>
      <c r="U1563" s="354"/>
      <c r="V1563" s="354"/>
      <c r="W1563" s="354"/>
      <c r="X1563" s="354"/>
      <c r="Y1563" s="374" t="e">
        <f t="shared" si="52"/>
        <v>#DIV/0!</v>
      </c>
      <c r="Z1563" s="374" t="e">
        <f t="shared" si="53"/>
        <v>#DIV/0!</v>
      </c>
      <c r="AA1563" s="354"/>
      <c r="AB1563" s="354"/>
      <c r="AC1563" s="354"/>
      <c r="AD1563" s="354"/>
      <c r="AE1563" s="354"/>
      <c r="AF1563" s="354"/>
      <c r="AG1563" s="354">
        <v>0</v>
      </c>
      <c r="AH1563" s="354">
        <v>0</v>
      </c>
      <c r="AI1563" s="354">
        <v>0</v>
      </c>
      <c r="AJ1563" s="354">
        <v>0</v>
      </c>
      <c r="AK1563" s="354">
        <v>0</v>
      </c>
      <c r="AL1563" s="354"/>
      <c r="AM1563" s="354"/>
      <c r="AN1563" s="354"/>
      <c r="AO1563" s="354">
        <v>0</v>
      </c>
      <c r="AP1563" s="354">
        <v>0</v>
      </c>
      <c r="AQ1563" s="354">
        <v>0</v>
      </c>
      <c r="AR1563" s="354">
        <v>0</v>
      </c>
      <c r="AS1563" s="354">
        <v>0</v>
      </c>
      <c r="AT1563" s="354"/>
      <c r="AU1563" s="354"/>
      <c r="AV1563" s="354"/>
      <c r="AW1563" s="354"/>
      <c r="AX1563" s="354"/>
      <c r="AY1563" s="374" t="s">
        <v>160</v>
      </c>
      <c r="AZ1563" s="374" t="s">
        <v>160</v>
      </c>
      <c r="BA1563" s="374" t="s">
        <v>160</v>
      </c>
      <c r="BB1563" s="374" t="s">
        <v>160</v>
      </c>
      <c r="BC1563" s="374" t="s">
        <v>160</v>
      </c>
      <c r="BD1563" s="354"/>
      <c r="BE1563" s="374">
        <v>0</v>
      </c>
      <c r="BF1563" s="374">
        <v>0</v>
      </c>
      <c r="BG1563" s="354"/>
      <c r="BH1563" s="354"/>
      <c r="BI1563" s="354"/>
      <c r="BJ1563" s="354"/>
      <c r="BK1563" s="374">
        <v>0</v>
      </c>
      <c r="BL1563" s="374">
        <v>0</v>
      </c>
      <c r="BM1563" s="354">
        <v>2.13</v>
      </c>
      <c r="BN1563" s="354">
        <v>1.91</v>
      </c>
      <c r="BO1563" s="374">
        <v>0</v>
      </c>
      <c r="BP1563" s="374">
        <v>0</v>
      </c>
      <c r="BQ1563" s="374">
        <v>0</v>
      </c>
      <c r="BR1563" s="354"/>
      <c r="BS1563" s="354"/>
      <c r="BT1563" s="354"/>
      <c r="BU1563" s="354"/>
      <c r="BV1563" s="354"/>
      <c r="BW1563" s="354"/>
      <c r="BX1563" s="354"/>
      <c r="BY1563" s="354"/>
      <c r="BZ1563" s="354">
        <v>0</v>
      </c>
      <c r="CA1563" s="354"/>
      <c r="CB1563" s="354">
        <v>0</v>
      </c>
      <c r="CC1563" s="354">
        <v>0</v>
      </c>
      <c r="CD1563" s="354"/>
      <c r="CE1563" s="354"/>
      <c r="CF1563" s="354"/>
      <c r="CG1563" s="354"/>
      <c r="CH1563" s="353"/>
      <c r="CI1563" s="353"/>
    </row>
    <row r="1564" spans="1:87" ht="13.5" thickBot="1">
      <c r="A1564" s="353"/>
      <c r="B1564" s="353" t="s">
        <v>3334</v>
      </c>
      <c r="C1564" s="353" t="s">
        <v>96</v>
      </c>
      <c r="D1564" s="353" t="s">
        <v>123</v>
      </c>
      <c r="E1564" s="353" t="s">
        <v>182</v>
      </c>
      <c r="F1564" s="353" t="s">
        <v>105</v>
      </c>
      <c r="G1564" s="353">
        <v>12</v>
      </c>
      <c r="H1564" s="353">
        <v>202112</v>
      </c>
      <c r="I1564" s="353"/>
      <c r="J1564" s="353"/>
      <c r="K1564" s="354">
        <v>31832.41</v>
      </c>
      <c r="L1564" s="354">
        <v>33.96</v>
      </c>
      <c r="M1564" s="354">
        <v>937.35</v>
      </c>
      <c r="N1564" s="354">
        <v>1.0900000000000001</v>
      </c>
      <c r="O1564" s="354"/>
      <c r="P1564" s="354"/>
      <c r="Q1564" s="354"/>
      <c r="R1564" s="354"/>
      <c r="S1564" s="354"/>
      <c r="T1564" s="354"/>
      <c r="U1564" s="354"/>
      <c r="V1564" s="354"/>
      <c r="W1564" s="354"/>
      <c r="X1564" s="354"/>
      <c r="Y1564" s="374" t="e">
        <f t="shared" si="52"/>
        <v>#DIV/0!</v>
      </c>
      <c r="Z1564" s="374" t="e">
        <f t="shared" si="53"/>
        <v>#DIV/0!</v>
      </c>
      <c r="AA1564" s="354"/>
      <c r="AB1564" s="354"/>
      <c r="AC1564" s="354"/>
      <c r="AD1564" s="354"/>
      <c r="AE1564" s="354"/>
      <c r="AF1564" s="354"/>
      <c r="AG1564" s="354">
        <v>0</v>
      </c>
      <c r="AH1564" s="354">
        <v>0</v>
      </c>
      <c r="AI1564" s="354">
        <v>0</v>
      </c>
      <c r="AJ1564" s="354">
        <v>0</v>
      </c>
      <c r="AK1564" s="354">
        <v>0</v>
      </c>
      <c r="AL1564" s="354"/>
      <c r="AM1564" s="354"/>
      <c r="AN1564" s="354"/>
      <c r="AO1564" s="354">
        <v>0</v>
      </c>
      <c r="AP1564" s="354">
        <v>0</v>
      </c>
      <c r="AQ1564" s="354">
        <v>0</v>
      </c>
      <c r="AR1564" s="354">
        <v>0</v>
      </c>
      <c r="AS1564" s="354">
        <v>0</v>
      </c>
      <c r="AT1564" s="354"/>
      <c r="AU1564" s="354"/>
      <c r="AV1564" s="354"/>
      <c r="AW1564" s="354"/>
      <c r="AX1564" s="354"/>
      <c r="AY1564" s="374" t="s">
        <v>160</v>
      </c>
      <c r="AZ1564" s="374" t="s">
        <v>160</v>
      </c>
      <c r="BA1564" s="374" t="s">
        <v>160</v>
      </c>
      <c r="BB1564" s="374" t="s">
        <v>160</v>
      </c>
      <c r="BC1564" s="374" t="s">
        <v>160</v>
      </c>
      <c r="BD1564" s="354"/>
      <c r="BE1564" s="374">
        <v>0</v>
      </c>
      <c r="BF1564" s="374">
        <v>0</v>
      </c>
      <c r="BG1564" s="354"/>
      <c r="BH1564" s="354"/>
      <c r="BI1564" s="354"/>
      <c r="BJ1564" s="354"/>
      <c r="BK1564" s="374">
        <v>0</v>
      </c>
      <c r="BL1564" s="374">
        <v>0</v>
      </c>
      <c r="BM1564" s="354">
        <v>1.98</v>
      </c>
      <c r="BN1564" s="354">
        <v>1.89</v>
      </c>
      <c r="BO1564" s="374">
        <v>0</v>
      </c>
      <c r="BP1564" s="374">
        <v>0</v>
      </c>
      <c r="BQ1564" s="374">
        <v>0</v>
      </c>
      <c r="BR1564" s="354"/>
      <c r="BS1564" s="354"/>
      <c r="BT1564" s="354"/>
      <c r="BU1564" s="354"/>
      <c r="BV1564" s="354"/>
      <c r="BW1564" s="354"/>
      <c r="BX1564" s="354"/>
      <c r="BY1564" s="354"/>
      <c r="BZ1564" s="354">
        <v>0</v>
      </c>
      <c r="CA1564" s="354"/>
      <c r="CB1564" s="354">
        <v>0</v>
      </c>
      <c r="CC1564" s="354">
        <v>0</v>
      </c>
      <c r="CD1564" s="354"/>
      <c r="CE1564" s="354"/>
      <c r="CF1564" s="354"/>
      <c r="CG1564" s="354"/>
      <c r="CH1564" s="353"/>
      <c r="CI1564" s="353"/>
    </row>
    <row r="1565" spans="1:87" ht="13.5" thickBot="1">
      <c r="A1565" s="353"/>
      <c r="B1565" s="353" t="s">
        <v>3335</v>
      </c>
      <c r="C1565" s="353" t="s">
        <v>96</v>
      </c>
      <c r="D1565" s="353" t="s">
        <v>123</v>
      </c>
      <c r="E1565" s="353" t="s">
        <v>182</v>
      </c>
      <c r="F1565" s="353" t="s">
        <v>105</v>
      </c>
      <c r="G1565" s="353">
        <v>12</v>
      </c>
      <c r="H1565" s="353">
        <v>202112</v>
      </c>
      <c r="I1565" s="353"/>
      <c r="J1565" s="353"/>
      <c r="K1565" s="354">
        <v>16840.18</v>
      </c>
      <c r="L1565" s="354">
        <v>71.7</v>
      </c>
      <c r="M1565" s="354">
        <v>234.87</v>
      </c>
      <c r="N1565" s="354">
        <v>0.51</v>
      </c>
      <c r="O1565" s="354"/>
      <c r="P1565" s="354"/>
      <c r="Q1565" s="354"/>
      <c r="R1565" s="354"/>
      <c r="S1565" s="354"/>
      <c r="T1565" s="354"/>
      <c r="U1565" s="354"/>
      <c r="V1565" s="354"/>
      <c r="W1565" s="354"/>
      <c r="X1565" s="354"/>
      <c r="Y1565" s="374" t="e">
        <f t="shared" si="52"/>
        <v>#DIV/0!</v>
      </c>
      <c r="Z1565" s="374" t="e">
        <f t="shared" si="53"/>
        <v>#DIV/0!</v>
      </c>
      <c r="AA1565" s="354"/>
      <c r="AB1565" s="354"/>
      <c r="AC1565" s="354"/>
      <c r="AD1565" s="354"/>
      <c r="AE1565" s="354"/>
      <c r="AF1565" s="354"/>
      <c r="AG1565" s="354">
        <v>0</v>
      </c>
      <c r="AH1565" s="354">
        <v>0</v>
      </c>
      <c r="AI1565" s="354">
        <v>0</v>
      </c>
      <c r="AJ1565" s="354">
        <v>0</v>
      </c>
      <c r="AK1565" s="354">
        <v>0</v>
      </c>
      <c r="AL1565" s="354"/>
      <c r="AM1565" s="354"/>
      <c r="AN1565" s="354"/>
      <c r="AO1565" s="354">
        <v>0</v>
      </c>
      <c r="AP1565" s="354">
        <v>0</v>
      </c>
      <c r="AQ1565" s="354">
        <v>0</v>
      </c>
      <c r="AR1565" s="354">
        <v>0</v>
      </c>
      <c r="AS1565" s="354">
        <v>0</v>
      </c>
      <c r="AT1565" s="354"/>
      <c r="AU1565" s="354"/>
      <c r="AV1565" s="354"/>
      <c r="AW1565" s="354"/>
      <c r="AX1565" s="354"/>
      <c r="AY1565" s="374" t="s">
        <v>160</v>
      </c>
      <c r="AZ1565" s="374" t="s">
        <v>160</v>
      </c>
      <c r="BA1565" s="374" t="s">
        <v>160</v>
      </c>
      <c r="BB1565" s="374" t="s">
        <v>160</v>
      </c>
      <c r="BC1565" s="374" t="s">
        <v>160</v>
      </c>
      <c r="BD1565" s="354"/>
      <c r="BE1565" s="374">
        <v>0</v>
      </c>
      <c r="BF1565" s="374">
        <v>0</v>
      </c>
      <c r="BG1565" s="354"/>
      <c r="BH1565" s="354"/>
      <c r="BI1565" s="354"/>
      <c r="BJ1565" s="354"/>
      <c r="BK1565" s="374">
        <v>0</v>
      </c>
      <c r="BL1565" s="374">
        <v>0</v>
      </c>
      <c r="BM1565" s="354">
        <v>2.83</v>
      </c>
      <c r="BN1565" s="354">
        <v>3.12</v>
      </c>
      <c r="BO1565" s="374">
        <v>0</v>
      </c>
      <c r="BP1565" s="374">
        <v>0</v>
      </c>
      <c r="BQ1565" s="374">
        <v>0</v>
      </c>
      <c r="BR1565" s="354"/>
      <c r="BS1565" s="354"/>
      <c r="BT1565" s="354"/>
      <c r="BU1565" s="354"/>
      <c r="BV1565" s="354"/>
      <c r="BW1565" s="354"/>
      <c r="BX1565" s="354"/>
      <c r="BY1565" s="354"/>
      <c r="BZ1565" s="354">
        <v>0</v>
      </c>
      <c r="CA1565" s="354"/>
      <c r="CB1565" s="354">
        <v>0</v>
      </c>
      <c r="CC1565" s="354">
        <v>0</v>
      </c>
      <c r="CD1565" s="354"/>
      <c r="CE1565" s="354"/>
      <c r="CF1565" s="354"/>
      <c r="CG1565" s="354"/>
      <c r="CH1565" s="353"/>
      <c r="CI1565" s="353"/>
    </row>
    <row r="1566" spans="1:87" ht="13.5" thickBot="1">
      <c r="A1566" s="353"/>
      <c r="B1566" s="353" t="s">
        <v>3336</v>
      </c>
      <c r="C1566" s="353" t="s">
        <v>96</v>
      </c>
      <c r="D1566" s="353" t="s">
        <v>123</v>
      </c>
      <c r="E1566" s="353" t="s">
        <v>182</v>
      </c>
      <c r="F1566" s="353" t="s">
        <v>105</v>
      </c>
      <c r="G1566" s="353">
        <v>12</v>
      </c>
      <c r="H1566" s="353">
        <v>202112</v>
      </c>
      <c r="I1566" s="353"/>
      <c r="J1566" s="353"/>
      <c r="K1566" s="354">
        <v>13414.02</v>
      </c>
      <c r="L1566" s="354">
        <v>136.46</v>
      </c>
      <c r="M1566" s="354">
        <v>98.3</v>
      </c>
      <c r="N1566" s="354">
        <v>1.1399999999999999</v>
      </c>
      <c r="O1566" s="354"/>
      <c r="P1566" s="354"/>
      <c r="Q1566" s="354"/>
      <c r="R1566" s="354"/>
      <c r="S1566" s="354"/>
      <c r="T1566" s="354"/>
      <c r="U1566" s="354"/>
      <c r="V1566" s="354"/>
      <c r="W1566" s="354"/>
      <c r="X1566" s="354"/>
      <c r="Y1566" s="374" t="e">
        <f t="shared" si="52"/>
        <v>#DIV/0!</v>
      </c>
      <c r="Z1566" s="374" t="e">
        <f t="shared" si="53"/>
        <v>#DIV/0!</v>
      </c>
      <c r="AA1566" s="354"/>
      <c r="AB1566" s="354"/>
      <c r="AC1566" s="354"/>
      <c r="AD1566" s="354"/>
      <c r="AE1566" s="354"/>
      <c r="AF1566" s="354"/>
      <c r="AG1566" s="354">
        <v>0</v>
      </c>
      <c r="AH1566" s="354">
        <v>0</v>
      </c>
      <c r="AI1566" s="354">
        <v>0</v>
      </c>
      <c r="AJ1566" s="354">
        <v>0</v>
      </c>
      <c r="AK1566" s="354">
        <v>0</v>
      </c>
      <c r="AL1566" s="354"/>
      <c r="AM1566" s="354"/>
      <c r="AN1566" s="354"/>
      <c r="AO1566" s="354">
        <v>0</v>
      </c>
      <c r="AP1566" s="354">
        <v>0</v>
      </c>
      <c r="AQ1566" s="354">
        <v>0</v>
      </c>
      <c r="AR1566" s="354">
        <v>0</v>
      </c>
      <c r="AS1566" s="354">
        <v>0</v>
      </c>
      <c r="AT1566" s="354"/>
      <c r="AU1566" s="354"/>
      <c r="AV1566" s="354"/>
      <c r="AW1566" s="354"/>
      <c r="AX1566" s="354"/>
      <c r="AY1566" s="374" t="s">
        <v>160</v>
      </c>
      <c r="AZ1566" s="374" t="s">
        <v>160</v>
      </c>
      <c r="BA1566" s="374" t="s">
        <v>160</v>
      </c>
      <c r="BB1566" s="374" t="s">
        <v>160</v>
      </c>
      <c r="BC1566" s="374" t="s">
        <v>160</v>
      </c>
      <c r="BD1566" s="354"/>
      <c r="BE1566" s="374">
        <v>0</v>
      </c>
      <c r="BF1566" s="374">
        <v>0</v>
      </c>
      <c r="BG1566" s="354"/>
      <c r="BH1566" s="354"/>
      <c r="BI1566" s="354"/>
      <c r="BJ1566" s="354"/>
      <c r="BK1566" s="374">
        <v>0</v>
      </c>
      <c r="BL1566" s="374">
        <v>0</v>
      </c>
      <c r="BM1566" s="354">
        <v>0.89</v>
      </c>
      <c r="BN1566" s="354">
        <v>1.02</v>
      </c>
      <c r="BO1566" s="374">
        <v>0</v>
      </c>
      <c r="BP1566" s="374">
        <v>0</v>
      </c>
      <c r="BQ1566" s="374">
        <v>0</v>
      </c>
      <c r="BR1566" s="354"/>
      <c r="BS1566" s="354"/>
      <c r="BT1566" s="354"/>
      <c r="BU1566" s="354"/>
      <c r="BV1566" s="354"/>
      <c r="BW1566" s="354"/>
      <c r="BX1566" s="354"/>
      <c r="BY1566" s="354"/>
      <c r="BZ1566" s="354">
        <v>0</v>
      </c>
      <c r="CA1566" s="354"/>
      <c r="CB1566" s="354">
        <v>0</v>
      </c>
      <c r="CC1566" s="354">
        <v>0</v>
      </c>
      <c r="CD1566" s="354"/>
      <c r="CE1566" s="354"/>
      <c r="CF1566" s="354"/>
      <c r="CG1566" s="354"/>
      <c r="CH1566" s="353"/>
      <c r="CI1566" s="353"/>
    </row>
    <row r="1567" spans="1:87" ht="13.5" thickBot="1">
      <c r="A1567" s="353" t="s">
        <v>3337</v>
      </c>
      <c r="B1567" s="353" t="s">
        <v>3338</v>
      </c>
      <c r="C1567" s="353" t="s">
        <v>108</v>
      </c>
      <c r="D1567" s="353" t="s">
        <v>97</v>
      </c>
      <c r="E1567" s="353" t="s">
        <v>173</v>
      </c>
      <c r="F1567" s="353" t="s">
        <v>105</v>
      </c>
      <c r="G1567" s="353">
        <v>12</v>
      </c>
      <c r="H1567" s="353">
        <v>202112</v>
      </c>
      <c r="I1567" s="353">
        <v>20221024</v>
      </c>
      <c r="J1567" s="353">
        <v>20230125</v>
      </c>
      <c r="K1567" s="354">
        <v>6072.71</v>
      </c>
      <c r="L1567" s="354">
        <v>10.28</v>
      </c>
      <c r="M1567" s="354">
        <v>590.73</v>
      </c>
      <c r="N1567" s="354">
        <v>1.55</v>
      </c>
      <c r="O1567" s="354">
        <v>-0.03</v>
      </c>
      <c r="P1567" s="354">
        <v>0.03</v>
      </c>
      <c r="Q1567" s="354">
        <v>0.01</v>
      </c>
      <c r="R1567" s="354">
        <v>233</v>
      </c>
      <c r="S1567" s="354">
        <v>-18</v>
      </c>
      <c r="T1567" s="354">
        <v>41.46</v>
      </c>
      <c r="U1567" s="354">
        <v>-1.93</v>
      </c>
      <c r="V1567" s="354">
        <v>0.04</v>
      </c>
      <c r="W1567" s="354">
        <v>0.04</v>
      </c>
      <c r="X1567" s="354">
        <v>0.1</v>
      </c>
      <c r="Y1567" s="374">
        <f t="shared" si="52"/>
        <v>0</v>
      </c>
      <c r="Z1567" s="374">
        <f t="shared" si="53"/>
        <v>1.5</v>
      </c>
      <c r="AA1567" s="354"/>
      <c r="AB1567" s="354">
        <v>30</v>
      </c>
      <c r="AC1567" s="354"/>
      <c r="AD1567" s="354">
        <v>243.47</v>
      </c>
      <c r="AE1567" s="354">
        <v>106.35</v>
      </c>
      <c r="AF1567" s="354">
        <v>8.1199999999999992</v>
      </c>
      <c r="AG1567" s="354">
        <v>2.3610543937594342</v>
      </c>
      <c r="AH1567" s="354">
        <v>-1.8997866843668596</v>
      </c>
      <c r="AI1567" s="354">
        <v>1.3069777170029164E-2</v>
      </c>
      <c r="AJ1567" s="354">
        <v>-0.17490838039343462</v>
      </c>
      <c r="AK1567" s="354">
        <v>794.96382109908734</v>
      </c>
      <c r="AL1567" s="354"/>
      <c r="AM1567" s="354">
        <v>3.17</v>
      </c>
      <c r="AN1567" s="354">
        <v>4.38</v>
      </c>
      <c r="AO1567" s="354">
        <v>4.0712431989592845</v>
      </c>
      <c r="AP1567" s="354">
        <v>-5.6570970350213203</v>
      </c>
      <c r="AQ1567" s="354">
        <v>735.46981849152542</v>
      </c>
      <c r="AR1567" s="354">
        <v>-54.956924427200548</v>
      </c>
      <c r="AS1567" s="354">
        <v>1.2468669660967953</v>
      </c>
      <c r="AT1567" s="354">
        <v>3.25</v>
      </c>
      <c r="AU1567" s="354"/>
      <c r="AV1567" s="354">
        <v>40.880000000000003</v>
      </c>
      <c r="AW1567" s="354">
        <v>1075.6600000000001</v>
      </c>
      <c r="AX1567" s="354">
        <v>1450.52</v>
      </c>
      <c r="AY1567" s="374">
        <v>0.40881860640557838</v>
      </c>
      <c r="AZ1567" s="374">
        <v>-2.886745785352034</v>
      </c>
      <c r="BA1567" s="374">
        <v>-3.1318196610116327</v>
      </c>
      <c r="BB1567" s="374">
        <v>-2.8867511854863586</v>
      </c>
      <c r="BC1567" s="374">
        <v>-3.1318196610116327</v>
      </c>
      <c r="BD1567" s="354">
        <v>-55.14</v>
      </c>
      <c r="BE1567" s="374">
        <v>-0.4900678003267997</v>
      </c>
      <c r="BF1567" s="374">
        <v>-0.38078860048943847</v>
      </c>
      <c r="BG1567" s="354">
        <v>-55.14</v>
      </c>
      <c r="BH1567" s="354"/>
      <c r="BI1567" s="354">
        <v>-33.19</v>
      </c>
      <c r="BJ1567" s="354"/>
      <c r="BK1567" s="374">
        <v>-14.382659713168188</v>
      </c>
      <c r="BL1567" s="374">
        <v>-7.9616190995139238E-2</v>
      </c>
      <c r="BM1567" s="354">
        <v>0</v>
      </c>
      <c r="BN1567" s="354"/>
      <c r="BO1567" s="374">
        <v>0</v>
      </c>
      <c r="BP1567" s="374">
        <v>-0.18284761158487581</v>
      </c>
      <c r="BQ1567" s="374">
        <v>-1.6834300326605833E-2</v>
      </c>
      <c r="BR1567" s="354">
        <v>-1047.18</v>
      </c>
      <c r="BS1567" s="354">
        <v>-951.13</v>
      </c>
      <c r="BT1567" s="354">
        <v>-967.11</v>
      </c>
      <c r="BU1567" s="354" t="s">
        <v>100</v>
      </c>
      <c r="BV1567" s="354">
        <v>-1059.1500000000001</v>
      </c>
      <c r="BW1567" s="354">
        <v>-288.67</v>
      </c>
      <c r="BX1567" s="354">
        <v>-80.459999999999994</v>
      </c>
      <c r="BY1567" s="354">
        <v>-79.61</v>
      </c>
      <c r="BZ1567" s="354">
        <v>0</v>
      </c>
      <c r="CA1567" s="354">
        <v>0</v>
      </c>
      <c r="CB1567" s="354">
        <v>0.39138261310764533</v>
      </c>
      <c r="CC1567" s="354">
        <v>0.45761680124834031</v>
      </c>
      <c r="CD1567" s="354">
        <v>0</v>
      </c>
      <c r="CE1567" s="354">
        <v>1.35</v>
      </c>
      <c r="CF1567" s="354">
        <v>1.57</v>
      </c>
      <c r="CG1567" s="354">
        <v>1.1200000000000001</v>
      </c>
      <c r="CH1567" s="353" t="s">
        <v>100</v>
      </c>
      <c r="CI1567" s="355">
        <v>2186.6999999999998</v>
      </c>
    </row>
    <row r="1568" spans="1:87" ht="13.5" thickBot="1">
      <c r="A1568" s="353" t="s">
        <v>3339</v>
      </c>
      <c r="B1568" s="353" t="s">
        <v>3340</v>
      </c>
      <c r="C1568" s="353" t="s">
        <v>96</v>
      </c>
      <c r="D1568" s="353" t="s">
        <v>116</v>
      </c>
      <c r="E1568" s="353" t="s">
        <v>524</v>
      </c>
      <c r="F1568" s="353" t="s">
        <v>99</v>
      </c>
      <c r="G1568" s="353">
        <v>12</v>
      </c>
      <c r="H1568" s="353">
        <v>202112</v>
      </c>
      <c r="I1568" s="353">
        <v>20221028</v>
      </c>
      <c r="J1568" s="353">
        <v>20230207</v>
      </c>
      <c r="K1568" s="354">
        <v>434232.88</v>
      </c>
      <c r="L1568" s="354">
        <v>105.44</v>
      </c>
      <c r="M1568" s="354">
        <v>4118.29</v>
      </c>
      <c r="N1568" s="354">
        <v>1.1299999999999999</v>
      </c>
      <c r="O1568" s="354">
        <v>3.88</v>
      </c>
      <c r="P1568" s="354">
        <v>3.15</v>
      </c>
      <c r="Q1568" s="354">
        <v>2.65</v>
      </c>
      <c r="R1568" s="354">
        <v>15</v>
      </c>
      <c r="S1568" s="354">
        <v>9</v>
      </c>
      <c r="T1568" s="354">
        <v>5.0599999999999996</v>
      </c>
      <c r="U1568" s="354">
        <v>12.71</v>
      </c>
      <c r="V1568" s="354">
        <v>5.26</v>
      </c>
      <c r="W1568" s="354">
        <v>13.86</v>
      </c>
      <c r="X1568" s="354">
        <v>10.71</v>
      </c>
      <c r="Y1568" s="374">
        <f t="shared" si="52"/>
        <v>1.6349809885931559</v>
      </c>
      <c r="Z1568" s="374">
        <f t="shared" si="53"/>
        <v>-0.22727272727272718</v>
      </c>
      <c r="AA1568" s="354">
        <v>7.73</v>
      </c>
      <c r="AB1568" s="354">
        <v>24.88</v>
      </c>
      <c r="AC1568" s="354">
        <v>8.3000000000000007</v>
      </c>
      <c r="AD1568" s="354">
        <v>7.61</v>
      </c>
      <c r="AE1568" s="354">
        <v>9.84</v>
      </c>
      <c r="AF1568" s="354">
        <v>0.31</v>
      </c>
      <c r="AG1568" s="354">
        <v>92.080309254190524</v>
      </c>
      <c r="AH1568" s="354">
        <v>12.345106815442794</v>
      </c>
      <c r="AI1568" s="354">
        <v>18.162970497845837</v>
      </c>
      <c r="AJ1568" s="354">
        <v>14.184494404392398</v>
      </c>
      <c r="AK1568" s="354">
        <v>5.7644755857758856</v>
      </c>
      <c r="AL1568" s="354">
        <v>10.23</v>
      </c>
      <c r="AM1568" s="354">
        <v>2.25</v>
      </c>
      <c r="AN1568" s="354">
        <v>1.08</v>
      </c>
      <c r="AO1568" s="354">
        <v>1.1718336068743205</v>
      </c>
      <c r="AP1568" s="354">
        <v>4.8043836485849951</v>
      </c>
      <c r="AQ1568" s="354">
        <v>5.9408124308872488</v>
      </c>
      <c r="AR1568" s="354">
        <v>7.6070953140231437</v>
      </c>
      <c r="AS1568" s="354">
        <v>7.2382889112450641</v>
      </c>
      <c r="AT1568" s="354">
        <v>46.88</v>
      </c>
      <c r="AU1568" s="354">
        <v>1.86</v>
      </c>
      <c r="AV1568" s="354">
        <v>57.38</v>
      </c>
      <c r="AW1568" s="354">
        <v>285640</v>
      </c>
      <c r="AX1568" s="354">
        <v>417327.41</v>
      </c>
      <c r="AY1568" s="374">
        <v>0.54945288787841451</v>
      </c>
      <c r="AZ1568" s="374">
        <v>2.0267379679144386</v>
      </c>
      <c r="BA1568" s="374">
        <v>1.8156411301276827</v>
      </c>
      <c r="BB1568" s="374">
        <v>2.0266666666666668</v>
      </c>
      <c r="BC1568" s="374">
        <v>1.8156411301276827</v>
      </c>
      <c r="BD1568" s="354">
        <v>29.52</v>
      </c>
      <c r="BE1568" s="374">
        <v>0.18755466995389991</v>
      </c>
      <c r="BF1568" s="374">
        <v>0.14010460567550628</v>
      </c>
      <c r="BG1568" s="354">
        <v>24.08</v>
      </c>
      <c r="BH1568" s="354">
        <v>7.59</v>
      </c>
      <c r="BI1568" s="354">
        <v>15.05</v>
      </c>
      <c r="BJ1568" s="354">
        <v>4.72</v>
      </c>
      <c r="BK1568" s="374">
        <v>-0.21904325032765401</v>
      </c>
      <c r="BL1568" s="374">
        <v>-4.3206589179351426E-2</v>
      </c>
      <c r="BM1568" s="354">
        <v>3.45</v>
      </c>
      <c r="BN1568" s="354">
        <v>5.43</v>
      </c>
      <c r="BO1568" s="374">
        <v>0.2875633279704975</v>
      </c>
      <c r="BP1568" s="374">
        <v>0.11831614735904536</v>
      </c>
      <c r="BQ1568" s="374">
        <v>0.13594493391213722</v>
      </c>
      <c r="BR1568" s="354">
        <v>32181</v>
      </c>
      <c r="BS1568" s="354">
        <v>52788</v>
      </c>
      <c r="BT1568" s="354">
        <v>43620</v>
      </c>
      <c r="BU1568" s="354">
        <v>43428</v>
      </c>
      <c r="BV1568" s="354">
        <v>23040</v>
      </c>
      <c r="BW1568" s="354">
        <v>202.67</v>
      </c>
      <c r="BX1568" s="354">
        <v>12.86</v>
      </c>
      <c r="BY1568" s="354">
        <v>13.36</v>
      </c>
      <c r="BZ1568" s="354">
        <v>68.391625615763544</v>
      </c>
      <c r="CA1568" s="354">
        <v>16.899999999999999</v>
      </c>
      <c r="CB1568" s="354">
        <v>0.4784764096911539</v>
      </c>
      <c r="CC1568" s="354">
        <v>0.15920846228854876</v>
      </c>
      <c r="CD1568" s="354">
        <v>0.2</v>
      </c>
      <c r="CE1568" s="354">
        <v>1.34</v>
      </c>
      <c r="CF1568" s="354">
        <v>0.71</v>
      </c>
      <c r="CG1568" s="354">
        <v>0.71</v>
      </c>
      <c r="CH1568" s="353" t="s">
        <v>100</v>
      </c>
      <c r="CI1568" s="355">
        <v>175683</v>
      </c>
    </row>
    <row r="1569" spans="1:87" ht="13.5" thickBot="1">
      <c r="A1569" s="353" t="s">
        <v>3341</v>
      </c>
      <c r="B1569" s="353" t="s">
        <v>3342</v>
      </c>
      <c r="C1569" s="353" t="s">
        <v>96</v>
      </c>
      <c r="D1569" s="353" t="s">
        <v>412</v>
      </c>
      <c r="E1569" s="353" t="s">
        <v>1045</v>
      </c>
      <c r="F1569" s="353" t="s">
        <v>99</v>
      </c>
      <c r="G1569" s="353">
        <v>11</v>
      </c>
      <c r="H1569" s="353">
        <v>202211</v>
      </c>
      <c r="I1569" s="353">
        <v>20220930</v>
      </c>
      <c r="J1569" s="353">
        <v>20221219</v>
      </c>
      <c r="K1569" s="354">
        <v>9602.66</v>
      </c>
      <c r="L1569" s="354">
        <v>8.6300000000000008</v>
      </c>
      <c r="M1569" s="354">
        <v>1113</v>
      </c>
      <c r="N1569" s="354">
        <v>2.13</v>
      </c>
      <c r="O1569" s="354">
        <v>-0.9</v>
      </c>
      <c r="P1569" s="354">
        <v>-0.44</v>
      </c>
      <c r="Q1569" s="354">
        <v>-0.18</v>
      </c>
      <c r="R1569" s="354">
        <v>-383.33</v>
      </c>
      <c r="S1569" s="354">
        <v>-43.86</v>
      </c>
      <c r="T1569" s="354">
        <v>-119.99</v>
      </c>
      <c r="U1569" s="354">
        <v>-5.59</v>
      </c>
      <c r="V1569" s="354">
        <v>-4.71</v>
      </c>
      <c r="W1569" s="354">
        <v>0.34</v>
      </c>
      <c r="X1569" s="354">
        <v>1.04</v>
      </c>
      <c r="Y1569" s="374">
        <f t="shared" si="52"/>
        <v>-1.0721868365180467</v>
      </c>
      <c r="Z1569" s="374">
        <f t="shared" si="53"/>
        <v>2.0588235294117645</v>
      </c>
      <c r="AA1569" s="354">
        <v>-42.2</v>
      </c>
      <c r="AB1569" s="354"/>
      <c r="AC1569" s="354"/>
      <c r="AD1569" s="354">
        <v>25.29</v>
      </c>
      <c r="AE1569" s="354">
        <v>8.2799999999999994</v>
      </c>
      <c r="AF1569" s="354"/>
      <c r="AG1569" s="354">
        <v>8.115611814345991</v>
      </c>
      <c r="AH1569" s="354">
        <v>-6.0042194092827001</v>
      </c>
      <c r="AI1569" s="354">
        <v>-1.6210970464135022</v>
      </c>
      <c r="AJ1569" s="354">
        <v>-5.2042194092827003</v>
      </c>
      <c r="AK1569" s="354">
        <v>-5.2125195210827684</v>
      </c>
      <c r="AL1569" s="354"/>
      <c r="AM1569" s="354">
        <v>1.1499999999999999</v>
      </c>
      <c r="AN1569" s="354">
        <v>1</v>
      </c>
      <c r="AO1569" s="354">
        <v>3.9749662056774464</v>
      </c>
      <c r="AP1569" s="354">
        <v>-11.462443778110943</v>
      </c>
      <c r="AQ1569" s="354">
        <v>-19.89966163456533</v>
      </c>
      <c r="AR1569" s="354">
        <v>-6.1986784498135235</v>
      </c>
      <c r="AS1569" s="354">
        <v>5.9670886075949365</v>
      </c>
      <c r="AT1569" s="354">
        <v>7.53</v>
      </c>
      <c r="AU1569" s="354">
        <v>-44.73</v>
      </c>
      <c r="AV1569" s="354">
        <v>-65.900000000000006</v>
      </c>
      <c r="AW1569" s="354">
        <v>1908</v>
      </c>
      <c r="AX1569" s="354">
        <v>21330.99</v>
      </c>
      <c r="AY1569" s="374">
        <v>-0.65892027171969969</v>
      </c>
      <c r="AZ1569" s="374">
        <v>7.1805392731535758E-2</v>
      </c>
      <c r="BA1569" s="374">
        <v>0.2003384094754653</v>
      </c>
      <c r="BB1569" s="374">
        <v>0.35909090909090902</v>
      </c>
      <c r="BC1569" s="374">
        <v>0.2003384094754653</v>
      </c>
      <c r="BD1569" s="354">
        <v>-65.42</v>
      </c>
      <c r="BE1569" s="374">
        <v>-0.13181736519261864</v>
      </c>
      <c r="BF1569" s="374">
        <v>-0.14015285821218926</v>
      </c>
      <c r="BG1569" s="354">
        <v>-16.47</v>
      </c>
      <c r="BH1569" s="354">
        <v>-3.74</v>
      </c>
      <c r="BI1569" s="354">
        <v>-12.09</v>
      </c>
      <c r="BJ1569" s="354">
        <v>-2.88</v>
      </c>
      <c r="BK1569" s="374">
        <v>2.2103071317022382</v>
      </c>
      <c r="BL1569" s="374">
        <v>-0.44150982634917335</v>
      </c>
      <c r="BM1569" s="354">
        <v>0</v>
      </c>
      <c r="BN1569" s="354">
        <v>1.91</v>
      </c>
      <c r="BO1569" s="374">
        <v>0</v>
      </c>
      <c r="BP1569" s="374">
        <v>-0.71055850997428405</v>
      </c>
      <c r="BQ1569" s="374">
        <v>-0.61588395376126637</v>
      </c>
      <c r="BR1569" s="354">
        <v>-7921</v>
      </c>
      <c r="BS1569" s="354">
        <v>-5516</v>
      </c>
      <c r="BT1569" s="354">
        <v>-5526</v>
      </c>
      <c r="BU1569" s="354">
        <v>28509</v>
      </c>
      <c r="BV1569" s="354">
        <v>-9501</v>
      </c>
      <c r="BW1569" s="354">
        <v>7.18</v>
      </c>
      <c r="BX1569" s="354">
        <v>-73.989999999999995</v>
      </c>
      <c r="BY1569" s="354">
        <v>-66.489999999999995</v>
      </c>
      <c r="BZ1569" s="354">
        <v>-3.4058355437665782</v>
      </c>
      <c r="CA1569" s="354">
        <v>77.290000000000006</v>
      </c>
      <c r="CB1569" s="354">
        <v>0.8386077777991795</v>
      </c>
      <c r="CC1569" s="354">
        <v>-8.4599700149925035</v>
      </c>
      <c r="CD1569" s="354">
        <v>3.4</v>
      </c>
      <c r="CE1569" s="354">
        <v>0.65</v>
      </c>
      <c r="CF1569" s="354"/>
      <c r="CG1569" s="354"/>
      <c r="CH1569" s="353" t="s">
        <v>100</v>
      </c>
      <c r="CI1569" s="355">
        <v>12144</v>
      </c>
    </row>
    <row r="1570" spans="1:87" ht="13.5" thickBot="1">
      <c r="A1570" s="353" t="s">
        <v>3343</v>
      </c>
      <c r="B1570" s="353" t="s">
        <v>3344</v>
      </c>
      <c r="C1570" s="353" t="s">
        <v>96</v>
      </c>
      <c r="D1570" s="353" t="s">
        <v>163</v>
      </c>
      <c r="E1570" s="353" t="s">
        <v>897</v>
      </c>
      <c r="F1570" s="353" t="s">
        <v>105</v>
      </c>
      <c r="G1570" s="353">
        <v>12</v>
      </c>
      <c r="H1570" s="353">
        <v>202112</v>
      </c>
      <c r="I1570" s="353">
        <v>20221130</v>
      </c>
      <c r="J1570" s="353">
        <v>20230327</v>
      </c>
      <c r="K1570" s="354">
        <v>8667.0499999999993</v>
      </c>
      <c r="L1570" s="354">
        <v>10.130000000000001</v>
      </c>
      <c r="M1570" s="354">
        <v>855.58</v>
      </c>
      <c r="N1570" s="354">
        <v>2.91</v>
      </c>
      <c r="O1570" s="354">
        <v>-0.46</v>
      </c>
      <c r="P1570" s="354">
        <v>-0.05</v>
      </c>
      <c r="Q1570" s="354">
        <v>-0.46</v>
      </c>
      <c r="R1570" s="354">
        <v>22</v>
      </c>
      <c r="S1570" s="354">
        <v>84</v>
      </c>
      <c r="T1570" s="354"/>
      <c r="U1570" s="354">
        <v>-1.42</v>
      </c>
      <c r="V1570" s="354">
        <v>-0.96</v>
      </c>
      <c r="W1570" s="354">
        <v>-1.34</v>
      </c>
      <c r="X1570" s="354">
        <v>-1.33</v>
      </c>
      <c r="Y1570" s="374">
        <f t="shared" si="52"/>
        <v>0.39583333333333348</v>
      </c>
      <c r="Z1570" s="374">
        <f t="shared" si="53"/>
        <v>-7.4626865671642006E-3</v>
      </c>
      <c r="AA1570" s="354"/>
      <c r="AB1570" s="354"/>
      <c r="AC1570" s="354"/>
      <c r="AD1570" s="354"/>
      <c r="AE1570" s="354"/>
      <c r="AF1570" s="354"/>
      <c r="AG1570" s="354">
        <v>35.236214952903325</v>
      </c>
      <c r="AH1570" s="354">
        <v>-9.3878900178580516</v>
      </c>
      <c r="AI1570" s="354">
        <v>-2.9889366762614422</v>
      </c>
      <c r="AJ1570" s="354">
        <v>-4.7453190677272143</v>
      </c>
      <c r="AK1570" s="354">
        <v>-22.571572203525282</v>
      </c>
      <c r="AL1570" s="354"/>
      <c r="AM1570" s="354">
        <v>1.56</v>
      </c>
      <c r="AN1570" s="354">
        <v>1.89</v>
      </c>
      <c r="AO1570" s="354">
        <v>0.19906061712718451</v>
      </c>
      <c r="AP1570" s="354">
        <v>-0.76186740154593202</v>
      </c>
      <c r="AQ1570" s="354">
        <v>-2.3467016713530189</v>
      </c>
      <c r="AR1570" s="354">
        <v>-1.4781182452944115</v>
      </c>
      <c r="AS1570" s="354">
        <v>36.739802333430013</v>
      </c>
      <c r="AT1570" s="354">
        <v>6.48</v>
      </c>
      <c r="AU1570" s="354"/>
      <c r="AV1570" s="354">
        <v>267.70999999999998</v>
      </c>
      <c r="AW1570" s="354">
        <v>3293.5</v>
      </c>
      <c r="AX1570" s="354">
        <v>3992.62</v>
      </c>
      <c r="AY1570" s="374">
        <v>2.5912009282173241</v>
      </c>
      <c r="AZ1570" s="374">
        <v>-0.78005955376768177</v>
      </c>
      <c r="BA1570" s="374">
        <v>-0.53232639361153089</v>
      </c>
      <c r="BB1570" s="374">
        <v>0.54320987654320996</v>
      </c>
      <c r="BC1570" s="374">
        <v>-0.53232639361153089</v>
      </c>
      <c r="BD1570" s="354">
        <v>-19.77</v>
      </c>
      <c r="BE1570" s="374">
        <v>-0.17765480567162198</v>
      </c>
      <c r="BF1570" s="374">
        <v>-0.11831339492622241</v>
      </c>
      <c r="BG1570" s="354">
        <v>-18.14</v>
      </c>
      <c r="BH1570" s="354"/>
      <c r="BI1570" s="354">
        <v>-11.73</v>
      </c>
      <c r="BJ1570" s="354"/>
      <c r="BK1570" s="374">
        <v>0.58762783615163527</v>
      </c>
      <c r="BL1570" s="374">
        <v>-4.9845943834017081E-2</v>
      </c>
      <c r="BM1570" s="354">
        <v>0</v>
      </c>
      <c r="BN1570" s="354"/>
      <c r="BO1570" s="374">
        <v>0</v>
      </c>
      <c r="BP1570" s="374">
        <v>-0.13915200500790115</v>
      </c>
      <c r="BQ1570" s="374">
        <v>-0.46071058909972951</v>
      </c>
      <c r="BR1570" s="354">
        <v>-741.17</v>
      </c>
      <c r="BS1570" s="354">
        <v>-648.30999999999995</v>
      </c>
      <c r="BT1570" s="354">
        <v>-670.26</v>
      </c>
      <c r="BU1570" s="354">
        <v>444.05</v>
      </c>
      <c r="BV1570" s="354">
        <v>-753.78</v>
      </c>
      <c r="BW1570" s="354">
        <v>-80.03</v>
      </c>
      <c r="BX1570" s="354">
        <v>-26.32</v>
      </c>
      <c r="BY1570" s="354">
        <v>-26.32</v>
      </c>
      <c r="BZ1570" s="354">
        <v>-90.757071845314556</v>
      </c>
      <c r="CA1570" s="354">
        <v>9.16</v>
      </c>
      <c r="CB1570" s="354">
        <v>0.45060522376456646</v>
      </c>
      <c r="CC1570" s="354">
        <v>0.35690570851843023</v>
      </c>
      <c r="CD1570" s="354">
        <v>0.1</v>
      </c>
      <c r="CE1570" s="354">
        <v>1.89</v>
      </c>
      <c r="CF1570" s="354">
        <v>2.56</v>
      </c>
      <c r="CG1570" s="354">
        <v>2.36</v>
      </c>
      <c r="CH1570" s="353" t="s">
        <v>100</v>
      </c>
      <c r="CI1570" s="355">
        <v>6532.72</v>
      </c>
    </row>
    <row r="1571" spans="1:87" ht="13.5" thickBot="1">
      <c r="A1571" s="353" t="s">
        <v>3345</v>
      </c>
      <c r="B1571" s="353" t="s">
        <v>3346</v>
      </c>
      <c r="C1571" s="353" t="s">
        <v>96</v>
      </c>
      <c r="D1571" s="353" t="s">
        <v>109</v>
      </c>
      <c r="E1571" s="353" t="s">
        <v>433</v>
      </c>
      <c r="F1571" s="353" t="s">
        <v>105</v>
      </c>
      <c r="G1571" s="353">
        <v>12</v>
      </c>
      <c r="H1571" s="353">
        <v>202112</v>
      </c>
      <c r="I1571" s="353">
        <v>20221031</v>
      </c>
      <c r="J1571" s="353">
        <v>20230214</v>
      </c>
      <c r="K1571" s="354">
        <v>4203.43</v>
      </c>
      <c r="L1571" s="354">
        <v>36.5</v>
      </c>
      <c r="M1571" s="354">
        <v>115.16</v>
      </c>
      <c r="N1571" s="354">
        <v>2.04</v>
      </c>
      <c r="O1571" s="354">
        <v>1.35</v>
      </c>
      <c r="P1571" s="354">
        <v>0.84</v>
      </c>
      <c r="Q1571" s="354">
        <v>0.66</v>
      </c>
      <c r="R1571" s="354">
        <v>7</v>
      </c>
      <c r="S1571" s="354">
        <v>21</v>
      </c>
      <c r="T1571" s="354">
        <v>24.1</v>
      </c>
      <c r="U1571" s="354">
        <v>5.85</v>
      </c>
      <c r="V1571" s="354">
        <v>4.1500000000000004</v>
      </c>
      <c r="W1571" s="354">
        <v>3.77</v>
      </c>
      <c r="X1571" s="354">
        <v>3.1</v>
      </c>
      <c r="Y1571" s="374">
        <f t="shared" si="52"/>
        <v>-9.1566265060241014E-2</v>
      </c>
      <c r="Z1571" s="374">
        <f t="shared" si="53"/>
        <v>-0.17771883289124668</v>
      </c>
      <c r="AA1571" s="354">
        <v>19.02</v>
      </c>
      <c r="AB1571" s="354">
        <v>11.61</v>
      </c>
      <c r="AC1571" s="354">
        <v>6.24</v>
      </c>
      <c r="AD1571" s="354">
        <v>9.69</v>
      </c>
      <c r="AE1571" s="354">
        <v>11.77</v>
      </c>
      <c r="AF1571" s="354">
        <v>0.83</v>
      </c>
      <c r="AG1571" s="354">
        <v>113.98260869565216</v>
      </c>
      <c r="AH1571" s="354">
        <v>7.6695652173913036</v>
      </c>
      <c r="AI1571" s="354">
        <v>6.5565217391304351</v>
      </c>
      <c r="AJ1571" s="354">
        <v>2.2521739130434781</v>
      </c>
      <c r="AK1571" s="354">
        <v>5.524270557029177</v>
      </c>
      <c r="AL1571" s="354">
        <v>4.33</v>
      </c>
      <c r="AM1571" s="354">
        <v>2.35</v>
      </c>
      <c r="AN1571" s="354">
        <v>0.32</v>
      </c>
      <c r="AO1571" s="354">
        <v>0.560367714372902</v>
      </c>
      <c r="AP1571" s="354">
        <v>4.2980105324751321</v>
      </c>
      <c r="AQ1571" s="354">
        <v>9.7417771883289124</v>
      </c>
      <c r="AR1571" s="354">
        <v>28.360231660231666</v>
      </c>
      <c r="AS1571" s="354">
        <v>4.7304347826086959</v>
      </c>
      <c r="AT1571" s="354">
        <v>15.51</v>
      </c>
      <c r="AU1571" s="354">
        <v>-2.21</v>
      </c>
      <c r="AV1571" s="354">
        <v>-21.2</v>
      </c>
      <c r="AW1571" s="354">
        <v>12806</v>
      </c>
      <c r="AX1571" s="354">
        <v>7755.67</v>
      </c>
      <c r="AY1571" s="374">
        <v>-0.21203544179177947</v>
      </c>
      <c r="AZ1571" s="374">
        <v>2.0545454545454547</v>
      </c>
      <c r="BA1571" s="374">
        <v>0.57544757033248084</v>
      </c>
      <c r="BB1571" s="374">
        <v>2.4367816091954024</v>
      </c>
      <c r="BC1571" s="374">
        <v>0.57544757033248084</v>
      </c>
      <c r="BD1571" s="354">
        <v>43.47</v>
      </c>
      <c r="BE1571" s="374">
        <v>0.20029698069625471</v>
      </c>
      <c r="BF1571" s="374">
        <v>0.11015361558636191</v>
      </c>
      <c r="BG1571" s="354">
        <v>14.78</v>
      </c>
      <c r="BH1571" s="354">
        <v>6.19</v>
      </c>
      <c r="BI1571" s="354">
        <v>7.7</v>
      </c>
      <c r="BJ1571" s="354">
        <v>3.57</v>
      </c>
      <c r="BK1571" s="374">
        <v>-0.656498673740053</v>
      </c>
      <c r="BL1571" s="374">
        <v>-3.7763198046994205E-2</v>
      </c>
      <c r="BM1571" s="354">
        <v>0</v>
      </c>
      <c r="BN1571" s="354">
        <v>0</v>
      </c>
      <c r="BO1571" s="374">
        <v>0</v>
      </c>
      <c r="BP1571" s="374">
        <v>0.21174945382085325</v>
      </c>
      <c r="BQ1571" s="374">
        <v>6.2180395169615633E-2</v>
      </c>
      <c r="BR1571" s="354">
        <v>621</v>
      </c>
      <c r="BS1571" s="354">
        <v>1097</v>
      </c>
      <c r="BT1571" s="354">
        <v>967</v>
      </c>
      <c r="BU1571" s="354">
        <v>3514</v>
      </c>
      <c r="BV1571" s="354">
        <v>336</v>
      </c>
      <c r="BW1571" s="354">
        <v>205.45</v>
      </c>
      <c r="BX1571" s="354">
        <v>6.73</v>
      </c>
      <c r="BY1571" s="354">
        <v>5.16</v>
      </c>
      <c r="BZ1571" s="354">
        <v>8.7971014492753632</v>
      </c>
      <c r="CA1571" s="354">
        <v>61.46</v>
      </c>
      <c r="CB1571" s="354">
        <v>0.78995648594613666</v>
      </c>
      <c r="CC1571" s="354">
        <v>1.860737273259216</v>
      </c>
      <c r="CD1571" s="354">
        <v>1.59</v>
      </c>
      <c r="CE1571" s="354">
        <v>1.1599999999999999</v>
      </c>
      <c r="CF1571" s="354">
        <v>1.05</v>
      </c>
      <c r="CG1571" s="354">
        <v>0.23</v>
      </c>
      <c r="CH1571" s="353" t="s">
        <v>100</v>
      </c>
      <c r="CI1571" s="355">
        <v>1138</v>
      </c>
    </row>
    <row r="1572" spans="1:87" ht="13.5" thickBot="1">
      <c r="A1572" s="353" t="s">
        <v>3347</v>
      </c>
      <c r="B1572" s="353" t="s">
        <v>3348</v>
      </c>
      <c r="C1572" s="353" t="s">
        <v>108</v>
      </c>
      <c r="D1572" s="353" t="s">
        <v>129</v>
      </c>
      <c r="E1572" s="353" t="s">
        <v>133</v>
      </c>
      <c r="F1572" s="353" t="s">
        <v>99</v>
      </c>
      <c r="G1572" s="353">
        <v>12</v>
      </c>
      <c r="H1572" s="353">
        <v>202112</v>
      </c>
      <c r="I1572" s="353">
        <v>20221114</v>
      </c>
      <c r="J1572" s="353">
        <v>20230227</v>
      </c>
      <c r="K1572" s="354">
        <v>6718.15</v>
      </c>
      <c r="L1572" s="354">
        <v>31.26</v>
      </c>
      <c r="M1572" s="354">
        <v>214.91</v>
      </c>
      <c r="N1572" s="354">
        <v>0.92</v>
      </c>
      <c r="O1572" s="354">
        <v>0.59</v>
      </c>
      <c r="P1572" s="354">
        <v>0.32</v>
      </c>
      <c r="Q1572" s="354">
        <v>0.38</v>
      </c>
      <c r="R1572" s="354">
        <v>-31</v>
      </c>
      <c r="S1572" s="354"/>
      <c r="T1572" s="354"/>
      <c r="U1572" s="354">
        <v>2.67</v>
      </c>
      <c r="V1572" s="354">
        <v>2.89</v>
      </c>
      <c r="W1572" s="354">
        <v>1.96</v>
      </c>
      <c r="X1572" s="354">
        <v>1.89</v>
      </c>
      <c r="Y1572" s="374">
        <f t="shared" si="52"/>
        <v>-0.32179930795847755</v>
      </c>
      <c r="Z1572" s="374">
        <f t="shared" si="53"/>
        <v>-3.5714285714285698E-2</v>
      </c>
      <c r="AA1572" s="354"/>
      <c r="AB1572" s="354">
        <v>3.94</v>
      </c>
      <c r="AC1572" s="354">
        <v>11.71</v>
      </c>
      <c r="AD1572" s="354">
        <v>15.98</v>
      </c>
      <c r="AE1572" s="354">
        <v>16.54</v>
      </c>
      <c r="AF1572" s="354">
        <v>4.0599999999999996</v>
      </c>
      <c r="AG1572" s="354">
        <v>18.72033503955328</v>
      </c>
      <c r="AH1572" s="354">
        <v>-3.8948348068869239</v>
      </c>
      <c r="AI1572" s="354">
        <v>2.7780362959516056</v>
      </c>
      <c r="AJ1572" s="354">
        <v>2.042810609585854</v>
      </c>
      <c r="AK1572" s="354">
        <v>10.986177554438861</v>
      </c>
      <c r="AL1572" s="354">
        <v>6.99</v>
      </c>
      <c r="AM1572" s="354">
        <v>1.86</v>
      </c>
      <c r="AN1572" s="354">
        <v>1.67</v>
      </c>
      <c r="AO1572" s="354">
        <v>2.0576057668406662</v>
      </c>
      <c r="AP1572" s="354">
        <v>-15.27259778597786</v>
      </c>
      <c r="AQ1572" s="354">
        <v>13.865574539363484</v>
      </c>
      <c r="AR1572" s="354">
        <v>18.855917995444191</v>
      </c>
      <c r="AS1572" s="354">
        <v>1.9450907398790136</v>
      </c>
      <c r="AT1572" s="354">
        <v>16.77</v>
      </c>
      <c r="AU1572" s="354">
        <v>0.03</v>
      </c>
      <c r="AV1572" s="354">
        <v>27.2</v>
      </c>
      <c r="AW1572" s="354">
        <v>4251</v>
      </c>
      <c r="AX1572" s="354">
        <v>3867.24</v>
      </c>
      <c r="AY1572" s="374">
        <v>0.2719928186714542</v>
      </c>
      <c r="AZ1572" s="374">
        <v>6.072289156626506</v>
      </c>
      <c r="BA1572" s="374">
        <v>52.833333333333336</v>
      </c>
      <c r="BB1572" s="374">
        <v>6.0526315789473681</v>
      </c>
      <c r="BC1572" s="374">
        <v>52.833333333333336</v>
      </c>
      <c r="BD1572" s="354">
        <v>9.6300000000000008</v>
      </c>
      <c r="BE1572" s="374">
        <v>-0.13684548666880822</v>
      </c>
      <c r="BF1572" s="374">
        <v>-0.14822029396139544</v>
      </c>
      <c r="BG1572" s="354">
        <v>6.88</v>
      </c>
      <c r="BH1572" s="354">
        <v>7.35</v>
      </c>
      <c r="BI1572" s="354">
        <v>5.0599999999999996</v>
      </c>
      <c r="BJ1572" s="354">
        <v>5.64</v>
      </c>
      <c r="BK1572" s="374">
        <v>-0.26465661641541038</v>
      </c>
      <c r="BL1572" s="374">
        <v>-3.9274173502361419E-2</v>
      </c>
      <c r="BM1572" s="354">
        <v>1.6</v>
      </c>
      <c r="BN1572" s="354">
        <v>0.83</v>
      </c>
      <c r="BO1572" s="374">
        <v>-0.12452389486260453</v>
      </c>
      <c r="BP1572" s="374">
        <v>-0.12761581936064628</v>
      </c>
      <c r="BQ1572" s="374">
        <v>6.6933506211856286E-2</v>
      </c>
      <c r="BR1572" s="354">
        <v>600</v>
      </c>
      <c r="BS1572" s="354">
        <v>946</v>
      </c>
      <c r="BT1572" s="354">
        <v>977</v>
      </c>
      <c r="BU1572" s="354">
        <v>1913</v>
      </c>
      <c r="BV1572" s="354">
        <v>411</v>
      </c>
      <c r="BW1572" s="354">
        <v>663.01</v>
      </c>
      <c r="BX1572" s="354">
        <v>-20.81</v>
      </c>
      <c r="BY1572" s="354">
        <v>10.96</v>
      </c>
      <c r="BZ1572" s="354">
        <v>-16.075471698113208</v>
      </c>
      <c r="CA1572" s="354">
        <v>32.46</v>
      </c>
      <c r="CB1572" s="354">
        <v>0.51954267482052641</v>
      </c>
      <c r="CC1572" s="354">
        <v>-3.1715867158671585</v>
      </c>
      <c r="CD1572" s="354">
        <v>0.48</v>
      </c>
      <c r="CE1572" s="354">
        <v>1.5</v>
      </c>
      <c r="CF1572" s="354">
        <v>1.06</v>
      </c>
      <c r="CG1572" s="354">
        <v>0.47</v>
      </c>
      <c r="CH1572" s="353" t="s">
        <v>100</v>
      </c>
      <c r="CI1572" s="355">
        <v>4997</v>
      </c>
    </row>
    <row r="1573" spans="1:87" ht="13.5" thickBot="1">
      <c r="A1573" s="353" t="s">
        <v>3349</v>
      </c>
      <c r="B1573" s="353" t="s">
        <v>3350</v>
      </c>
      <c r="C1573" s="353" t="s">
        <v>96</v>
      </c>
      <c r="D1573" s="353" t="s">
        <v>176</v>
      </c>
      <c r="E1573" s="353" t="s">
        <v>378</v>
      </c>
      <c r="F1573" s="353" t="s">
        <v>105</v>
      </c>
      <c r="G1573" s="353">
        <v>12</v>
      </c>
      <c r="H1573" s="353">
        <v>202112</v>
      </c>
      <c r="I1573" s="353">
        <v>20221206</v>
      </c>
      <c r="J1573" s="353">
        <v>20230322</v>
      </c>
      <c r="K1573" s="354">
        <v>8513.1299999999992</v>
      </c>
      <c r="L1573" s="354">
        <v>2.16</v>
      </c>
      <c r="M1573" s="354">
        <v>3941.26</v>
      </c>
      <c r="N1573" s="354">
        <v>-0.01</v>
      </c>
      <c r="O1573" s="354">
        <v>0.03</v>
      </c>
      <c r="P1573" s="354">
        <v>-0.02</v>
      </c>
      <c r="Q1573" s="354"/>
      <c r="R1573" s="354">
        <v>167</v>
      </c>
      <c r="S1573" s="354"/>
      <c r="T1573" s="354"/>
      <c r="U1573" s="354">
        <v>0.16</v>
      </c>
      <c r="V1573" s="354">
        <v>-0.97</v>
      </c>
      <c r="W1573" s="354">
        <v>0.11</v>
      </c>
      <c r="X1573" s="354">
        <v>0.12</v>
      </c>
      <c r="Y1573" s="374">
        <f t="shared" si="52"/>
        <v>-1.1134020618556701</v>
      </c>
      <c r="Z1573" s="374">
        <f t="shared" si="53"/>
        <v>9.0909090909090828E-2</v>
      </c>
      <c r="AA1573" s="354"/>
      <c r="AB1573" s="354">
        <v>1.2</v>
      </c>
      <c r="AC1573" s="354">
        <v>12</v>
      </c>
      <c r="AD1573" s="354">
        <v>19.64</v>
      </c>
      <c r="AE1573" s="354">
        <v>18.78</v>
      </c>
      <c r="AF1573" s="354">
        <v>16.36</v>
      </c>
      <c r="AG1573" s="354">
        <v>0</v>
      </c>
      <c r="AH1573" s="354">
        <v>0</v>
      </c>
      <c r="AI1573" s="354">
        <v>0</v>
      </c>
      <c r="AJ1573" s="354">
        <v>0</v>
      </c>
      <c r="AK1573" s="354">
        <v>0</v>
      </c>
      <c r="AL1573" s="354"/>
      <c r="AM1573" s="354">
        <v>12.97</v>
      </c>
      <c r="AN1573" s="354">
        <v>20.75</v>
      </c>
      <c r="AO1573" s="354">
        <v>0</v>
      </c>
      <c r="AP1573" s="354">
        <v>0</v>
      </c>
      <c r="AQ1573" s="354">
        <v>0</v>
      </c>
      <c r="AR1573" s="354">
        <v>0</v>
      </c>
      <c r="AS1573" s="354">
        <v>0</v>
      </c>
      <c r="AT1573" s="354">
        <v>0.17</v>
      </c>
      <c r="AU1573" s="354"/>
      <c r="AV1573" s="354">
        <v>8.41</v>
      </c>
      <c r="AW1573" s="354">
        <v>503.08</v>
      </c>
      <c r="AX1573" s="354">
        <v>2949.44</v>
      </c>
      <c r="AY1573" s="374">
        <v>5.8774457157124232E-2</v>
      </c>
      <c r="AZ1573" s="374">
        <v>-1.3710701960778406</v>
      </c>
      <c r="BA1573" s="374">
        <v>-2.7538680412537331</v>
      </c>
      <c r="BB1573" s="374">
        <v>-1.3710701960778411</v>
      </c>
      <c r="BC1573" s="374">
        <v>-2.7538680412537331</v>
      </c>
      <c r="BD1573" s="354">
        <v>9.77</v>
      </c>
      <c r="BE1573" s="374">
        <v>0</v>
      </c>
      <c r="BF1573" s="374">
        <v>0</v>
      </c>
      <c r="BG1573" s="354">
        <v>9.75</v>
      </c>
      <c r="BH1573" s="354"/>
      <c r="BI1573" s="354">
        <v>7.74</v>
      </c>
      <c r="BJ1573" s="354"/>
      <c r="BK1573" s="374">
        <v>0</v>
      </c>
      <c r="BL1573" s="374">
        <v>0</v>
      </c>
      <c r="BM1573" s="354">
        <v>0</v>
      </c>
      <c r="BN1573" s="354"/>
      <c r="BO1573" s="374">
        <v>0</v>
      </c>
      <c r="BP1573" s="374">
        <v>0</v>
      </c>
      <c r="BQ1573" s="374">
        <v>0</v>
      </c>
      <c r="BR1573" s="354">
        <v>-281.69</v>
      </c>
      <c r="BS1573" s="354">
        <v>-278.85000000000002</v>
      </c>
      <c r="BT1573" s="354">
        <v>-244.17</v>
      </c>
      <c r="BU1573" s="354">
        <v>2.27</v>
      </c>
      <c r="BV1573" s="354">
        <v>-247.01</v>
      </c>
      <c r="BW1573" s="354">
        <v>-142.78</v>
      </c>
      <c r="BX1573" s="354">
        <v>14.65</v>
      </c>
      <c r="BY1573" s="354">
        <v>15.35</v>
      </c>
      <c r="BZ1573" s="354">
        <v>0</v>
      </c>
      <c r="CA1573" s="354">
        <v>0.13</v>
      </c>
      <c r="CB1573" s="354">
        <v>0</v>
      </c>
      <c r="CC1573" s="354">
        <v>0</v>
      </c>
      <c r="CD1573" s="354">
        <v>0</v>
      </c>
      <c r="CE1573" s="354">
        <v>5.16</v>
      </c>
      <c r="CF1573" s="354">
        <v>4.03</v>
      </c>
      <c r="CG1573" s="354">
        <v>3.51</v>
      </c>
      <c r="CH1573" s="353" t="s">
        <v>100</v>
      </c>
      <c r="CI1573" s="353">
        <v>623.52</v>
      </c>
    </row>
    <row r="1574" spans="1:87" ht="13.5" thickBot="1">
      <c r="A1574" s="353" t="s">
        <v>3351</v>
      </c>
      <c r="B1574" s="353" t="s">
        <v>3351</v>
      </c>
      <c r="C1574" s="353" t="s">
        <v>96</v>
      </c>
      <c r="D1574" s="353" t="s">
        <v>412</v>
      </c>
      <c r="E1574" s="353" t="s">
        <v>428</v>
      </c>
      <c r="F1574" s="353" t="s">
        <v>105</v>
      </c>
      <c r="G1574" s="353">
        <v>12</v>
      </c>
      <c r="H1574" s="353">
        <v>202112</v>
      </c>
      <c r="I1574" s="353">
        <v>20221110</v>
      </c>
      <c r="J1574" s="353">
        <v>20230216</v>
      </c>
      <c r="K1574" s="354">
        <v>3718.16</v>
      </c>
      <c r="L1574" s="354">
        <v>43.11</v>
      </c>
      <c r="M1574" s="354">
        <v>86.25</v>
      </c>
      <c r="N1574" s="354">
        <v>2.5299999999999998</v>
      </c>
      <c r="O1574" s="354">
        <v>0.6</v>
      </c>
      <c r="P1574" s="354">
        <v>0.79</v>
      </c>
      <c r="Q1574" s="354">
        <v>0.28999999999999998</v>
      </c>
      <c r="R1574" s="354">
        <v>5</v>
      </c>
      <c r="S1574" s="354">
        <v>-7</v>
      </c>
      <c r="T1574" s="354">
        <v>1.0900000000000001</v>
      </c>
      <c r="U1574" s="354">
        <v>2.2999999999999998</v>
      </c>
      <c r="V1574" s="354">
        <v>2.54</v>
      </c>
      <c r="W1574" s="354">
        <v>2.37</v>
      </c>
      <c r="X1574" s="354">
        <v>2.81</v>
      </c>
      <c r="Y1574" s="374">
        <f t="shared" si="52"/>
        <v>-6.6929133858267709E-2</v>
      </c>
      <c r="Z1574" s="374">
        <f t="shared" si="53"/>
        <v>0.18565400843881852</v>
      </c>
      <c r="AA1574" s="354">
        <v>40.21</v>
      </c>
      <c r="AB1574" s="354">
        <v>14.95</v>
      </c>
      <c r="AC1574" s="354">
        <v>17.52</v>
      </c>
      <c r="AD1574" s="354">
        <v>18.16</v>
      </c>
      <c r="AE1574" s="354">
        <v>15.33</v>
      </c>
      <c r="AF1574" s="354">
        <v>1.21</v>
      </c>
      <c r="AG1574" s="354">
        <v>18.447835467706017</v>
      </c>
      <c r="AH1574" s="354">
        <v>2.2075909428359317</v>
      </c>
      <c r="AI1574" s="354">
        <v>1.2829435783221975E-2</v>
      </c>
      <c r="AJ1574" s="354">
        <v>-0.66303591314031185</v>
      </c>
      <c r="AK1574" s="354">
        <v>3269.8242314647377</v>
      </c>
      <c r="AL1574" s="354">
        <v>15.19</v>
      </c>
      <c r="AM1574" s="354">
        <v>6.75</v>
      </c>
      <c r="AN1574" s="354">
        <v>2.34</v>
      </c>
      <c r="AO1574" s="354">
        <v>2.3310411349444244</v>
      </c>
      <c r="AP1574" s="354">
        <v>12.868868654820131</v>
      </c>
      <c r="AQ1574" s="354">
        <v>3351.8748643761305</v>
      </c>
      <c r="AR1574" s="354">
        <v>-64.857215836526194</v>
      </c>
      <c r="AS1574" s="354">
        <v>0.90203925389755002</v>
      </c>
      <c r="AT1574" s="354">
        <v>6.38</v>
      </c>
      <c r="AU1574" s="354">
        <v>22.7</v>
      </c>
      <c r="AV1574" s="354">
        <v>29.24</v>
      </c>
      <c r="AW1574" s="354">
        <v>1410.99</v>
      </c>
      <c r="AX1574" s="354">
        <v>1638.12</v>
      </c>
      <c r="AY1574" s="374">
        <v>0.19479082533866529</v>
      </c>
      <c r="AZ1574" s="374">
        <v>2.0892056945711226</v>
      </c>
      <c r="BA1574" s="374">
        <v>1.3864388276837731</v>
      </c>
      <c r="BB1574" s="374">
        <v>2.0338983050847461</v>
      </c>
      <c r="BC1574" s="374">
        <v>1.3864388276837731</v>
      </c>
      <c r="BD1574" s="354">
        <v>40.06</v>
      </c>
      <c r="BE1574" s="374">
        <v>0.3728658342696034</v>
      </c>
      <c r="BF1574" s="374">
        <v>0.2150213990988426</v>
      </c>
      <c r="BG1574" s="354">
        <v>34.18</v>
      </c>
      <c r="BH1574" s="354">
        <v>33.06</v>
      </c>
      <c r="BI1574" s="354">
        <v>19.670000000000002</v>
      </c>
      <c r="BJ1574" s="354">
        <v>19.850000000000001</v>
      </c>
      <c r="BK1574" s="374">
        <v>-52.680831826401445</v>
      </c>
      <c r="BL1574" s="374">
        <v>-3.663656639320502E-2</v>
      </c>
      <c r="BM1574" s="354">
        <v>0</v>
      </c>
      <c r="BN1574" s="354">
        <v>0</v>
      </c>
      <c r="BO1574" s="374">
        <v>0</v>
      </c>
      <c r="BP1574" s="374">
        <v>5.2624337135540683E-2</v>
      </c>
      <c r="BQ1574" s="374">
        <v>-1.5805385295359041E-2</v>
      </c>
      <c r="BR1574" s="354">
        <v>271.75</v>
      </c>
      <c r="BS1574" s="354">
        <v>304.5</v>
      </c>
      <c r="BT1574" s="354">
        <v>248.92</v>
      </c>
      <c r="BU1574" s="354">
        <v>95.74</v>
      </c>
      <c r="BV1574" s="354">
        <v>212.6</v>
      </c>
      <c r="BW1574" s="354">
        <v>36.46</v>
      </c>
      <c r="BX1574" s="354">
        <v>11.97</v>
      </c>
      <c r="BY1574" s="354">
        <v>12.69</v>
      </c>
      <c r="BZ1574" s="354">
        <v>65.290274684484032</v>
      </c>
      <c r="CA1574" s="354">
        <v>12.37</v>
      </c>
      <c r="CB1574" s="354">
        <v>0.43994463124449518</v>
      </c>
      <c r="CC1574" s="354">
        <v>0.31501737406837849</v>
      </c>
      <c r="CD1574" s="354">
        <v>0.14000000000000001</v>
      </c>
      <c r="CE1574" s="354">
        <v>2.34</v>
      </c>
      <c r="CF1574" s="354">
        <v>1.1200000000000001</v>
      </c>
      <c r="CG1574" s="354">
        <v>0.85</v>
      </c>
      <c r="CH1574" s="353" t="s">
        <v>100</v>
      </c>
      <c r="CI1574" s="353">
        <v>517.82000000000005</v>
      </c>
    </row>
    <row r="1575" spans="1:87" ht="13.5" thickBot="1">
      <c r="A1575" s="353" t="s">
        <v>3352</v>
      </c>
      <c r="B1575" s="353" t="s">
        <v>3353</v>
      </c>
      <c r="C1575" s="353" t="s">
        <v>96</v>
      </c>
      <c r="D1575" s="353" t="s">
        <v>176</v>
      </c>
      <c r="E1575" s="353" t="s">
        <v>378</v>
      </c>
      <c r="F1575" s="353" t="s">
        <v>105</v>
      </c>
      <c r="G1575" s="353">
        <v>12</v>
      </c>
      <c r="H1575" s="353">
        <v>202112</v>
      </c>
      <c r="I1575" s="353">
        <v>20221123</v>
      </c>
      <c r="J1575" s="353">
        <v>20230307</v>
      </c>
      <c r="K1575" s="354">
        <v>9327.42</v>
      </c>
      <c r="L1575" s="354">
        <v>8.59</v>
      </c>
      <c r="M1575" s="354">
        <v>1085.8499999999999</v>
      </c>
      <c r="N1575" s="354">
        <v>-0.06</v>
      </c>
      <c r="O1575" s="354"/>
      <c r="P1575" s="354"/>
      <c r="Q1575" s="354"/>
      <c r="R1575" s="354"/>
      <c r="S1575" s="354"/>
      <c r="T1575" s="354"/>
      <c r="U1575" s="354">
        <v>-0.16</v>
      </c>
      <c r="V1575" s="354"/>
      <c r="W1575" s="354"/>
      <c r="X1575" s="354"/>
      <c r="Y1575" s="374" t="e">
        <f t="shared" si="52"/>
        <v>#DIV/0!</v>
      </c>
      <c r="Z1575" s="374" t="e">
        <f t="shared" si="53"/>
        <v>#DIV/0!</v>
      </c>
      <c r="AA1575" s="354"/>
      <c r="AB1575" s="354"/>
      <c r="AC1575" s="354">
        <v>47.72</v>
      </c>
      <c r="AD1575" s="354"/>
      <c r="AE1575" s="354"/>
      <c r="AF1575" s="354"/>
      <c r="AG1575" s="354">
        <v>0</v>
      </c>
      <c r="AH1575" s="354">
        <v>0</v>
      </c>
      <c r="AI1575" s="354">
        <v>0</v>
      </c>
      <c r="AJ1575" s="354">
        <v>0</v>
      </c>
      <c r="AK1575" s="354">
        <v>0</v>
      </c>
      <c r="AL1575" s="354"/>
      <c r="AM1575" s="354">
        <v>1.97</v>
      </c>
      <c r="AN1575" s="354">
        <v>9.94</v>
      </c>
      <c r="AO1575" s="354">
        <v>0</v>
      </c>
      <c r="AP1575" s="354">
        <v>0</v>
      </c>
      <c r="AQ1575" s="354">
        <v>0</v>
      </c>
      <c r="AR1575" s="354">
        <v>0</v>
      </c>
      <c r="AS1575" s="354">
        <v>0</v>
      </c>
      <c r="AT1575" s="354">
        <v>4.37</v>
      </c>
      <c r="AU1575" s="354"/>
      <c r="AV1575" s="354">
        <v>84.76</v>
      </c>
      <c r="AW1575" s="354">
        <v>730.79</v>
      </c>
      <c r="AX1575" s="354">
        <v>933.1</v>
      </c>
      <c r="AY1575" s="374">
        <v>0.80447260948070765</v>
      </c>
      <c r="AZ1575" s="374">
        <v>-5.3011809344665511E-2</v>
      </c>
      <c r="BA1575" s="374">
        <v>-5.0168718390373714E-2</v>
      </c>
      <c r="BB1575" s="374">
        <v>-5.3011809344665387E-2</v>
      </c>
      <c r="BC1575" s="374">
        <v>-5.0168718390373714E-2</v>
      </c>
      <c r="BD1575" s="354">
        <v>-3.25</v>
      </c>
      <c r="BE1575" s="374">
        <v>0</v>
      </c>
      <c r="BF1575" s="374">
        <v>0</v>
      </c>
      <c r="BG1575" s="354">
        <v>-3.25</v>
      </c>
      <c r="BH1575" s="354"/>
      <c r="BI1575" s="354">
        <v>-3</v>
      </c>
      <c r="BJ1575" s="354"/>
      <c r="BK1575" s="374">
        <v>0</v>
      </c>
      <c r="BL1575" s="374">
        <v>0</v>
      </c>
      <c r="BM1575" s="354">
        <v>0</v>
      </c>
      <c r="BN1575" s="354"/>
      <c r="BO1575" s="374">
        <v>0</v>
      </c>
      <c r="BP1575" s="374">
        <v>0</v>
      </c>
      <c r="BQ1575" s="374">
        <v>0</v>
      </c>
      <c r="BR1575" s="354">
        <v>-571.24</v>
      </c>
      <c r="BS1575" s="354">
        <v>-560.66</v>
      </c>
      <c r="BT1575" s="354">
        <v>-533.28</v>
      </c>
      <c r="BU1575" s="354" t="s">
        <v>100</v>
      </c>
      <c r="BV1575" s="354">
        <v>-573.46</v>
      </c>
      <c r="BW1575" s="354">
        <v>-7.82</v>
      </c>
      <c r="BX1575" s="354">
        <v>-19.25</v>
      </c>
      <c r="BY1575" s="354">
        <v>-16.93</v>
      </c>
      <c r="BZ1575" s="354">
        <v>0</v>
      </c>
      <c r="CA1575" s="354">
        <v>0</v>
      </c>
      <c r="CB1575" s="354">
        <v>0</v>
      </c>
      <c r="CC1575" s="354">
        <v>0</v>
      </c>
      <c r="CD1575" s="354">
        <v>0</v>
      </c>
      <c r="CE1575" s="354">
        <v>11.43</v>
      </c>
      <c r="CF1575" s="354">
        <v>10.57</v>
      </c>
      <c r="CG1575" s="354">
        <v>10.56</v>
      </c>
      <c r="CH1575" s="353" t="s">
        <v>100</v>
      </c>
      <c r="CI1575" s="355">
        <v>4947.57</v>
      </c>
    </row>
    <row r="1576" spans="1:87" ht="13.5" thickBot="1">
      <c r="A1576" s="353" t="s">
        <v>3354</v>
      </c>
      <c r="B1576" s="353" t="s">
        <v>3355</v>
      </c>
      <c r="C1576" s="353" t="s">
        <v>108</v>
      </c>
      <c r="D1576" s="353" t="s">
        <v>97</v>
      </c>
      <c r="E1576" s="353" t="s">
        <v>153</v>
      </c>
      <c r="F1576" s="353" t="s">
        <v>105</v>
      </c>
      <c r="G1576" s="353">
        <v>12</v>
      </c>
      <c r="H1576" s="353">
        <v>202112</v>
      </c>
      <c r="I1576" s="353">
        <v>20221103</v>
      </c>
      <c r="J1576" s="353">
        <v>20230221</v>
      </c>
      <c r="K1576" s="354">
        <v>6840.31</v>
      </c>
      <c r="L1576" s="354">
        <v>18.940000000000001</v>
      </c>
      <c r="M1576" s="354">
        <v>361.16</v>
      </c>
      <c r="N1576" s="354">
        <v>1.1100000000000001</v>
      </c>
      <c r="O1576" s="354">
        <v>0.17</v>
      </c>
      <c r="P1576" s="354"/>
      <c r="Q1576" s="354"/>
      <c r="R1576" s="354">
        <v>-76</v>
      </c>
      <c r="S1576" s="354">
        <v>25</v>
      </c>
      <c r="T1576" s="354">
        <v>-54.24</v>
      </c>
      <c r="U1576" s="354">
        <v>0.54</v>
      </c>
      <c r="V1576" s="354">
        <v>0.4</v>
      </c>
      <c r="W1576" s="354"/>
      <c r="X1576" s="354"/>
      <c r="Y1576" s="374">
        <f t="shared" si="52"/>
        <v>-1</v>
      </c>
      <c r="Z1576" s="374" t="e">
        <f t="shared" si="53"/>
        <v>#DIV/0!</v>
      </c>
      <c r="AA1576" s="354">
        <v>-19.16</v>
      </c>
      <c r="AB1576" s="354"/>
      <c r="AC1576" s="354">
        <v>35.07</v>
      </c>
      <c r="AD1576" s="354"/>
      <c r="AE1576" s="354"/>
      <c r="AF1576" s="354"/>
      <c r="AG1576" s="354">
        <v>1259.6835295081089</v>
      </c>
      <c r="AH1576" s="354">
        <v>81.102494854333415</v>
      </c>
      <c r="AI1576" s="354">
        <v>125.87426402781728</v>
      </c>
      <c r="AJ1576" s="354">
        <v>-6.6994548320652374</v>
      </c>
      <c r="AK1576" s="354">
        <v>11.480678843775712</v>
      </c>
      <c r="AL1576" s="354">
        <v>12.44</v>
      </c>
      <c r="AM1576" s="354">
        <v>1.2</v>
      </c>
      <c r="AN1576" s="354">
        <v>0.93</v>
      </c>
      <c r="AO1576" s="354">
        <v>-1.0554687471219851E-2</v>
      </c>
      <c r="AP1576" s="354">
        <v>-5.0749325110262776E-2</v>
      </c>
      <c r="AQ1576" s="354">
        <v>-0.10562576924908984</v>
      </c>
      <c r="AR1576" s="354">
        <v>1.9845743123702235</v>
      </c>
      <c r="AS1576" s="354">
        <v>272.55592942138082</v>
      </c>
      <c r="AT1576" s="354">
        <v>15.75</v>
      </c>
      <c r="AU1576" s="354">
        <v>33.229999999999997</v>
      </c>
      <c r="AV1576" s="354">
        <v>62.21</v>
      </c>
      <c r="AW1576" s="354">
        <v>4794.2</v>
      </c>
      <c r="AX1576" s="354"/>
      <c r="AY1576" s="374">
        <v>0.63123786318836328</v>
      </c>
      <c r="AZ1576" s="374">
        <v>-1.5749843211037944</v>
      </c>
      <c r="BA1576" s="374">
        <v>-1.8170964367037972</v>
      </c>
      <c r="BB1576" s="374">
        <v>-1.5749608655002003</v>
      </c>
      <c r="BC1576" s="374">
        <v>-1.8170964367037972</v>
      </c>
      <c r="BD1576" s="354">
        <v>4.6100000000000003</v>
      </c>
      <c r="BE1576" s="374">
        <v>1.1071878754819069E-2</v>
      </c>
      <c r="BF1576" s="374">
        <v>5.6630874302538346E-2</v>
      </c>
      <c r="BG1576" s="354">
        <v>3.9</v>
      </c>
      <c r="BH1576" s="354">
        <v>7.69</v>
      </c>
      <c r="BI1576" s="354">
        <v>2.5499999999999998</v>
      </c>
      <c r="BJ1576" s="354">
        <v>6.25</v>
      </c>
      <c r="BK1576" s="374">
        <v>-1.0532233883058471</v>
      </c>
      <c r="BL1576" s="374">
        <v>-0.10524367093348516</v>
      </c>
      <c r="BM1576" s="354">
        <v>0</v>
      </c>
      <c r="BN1576" s="354">
        <v>0</v>
      </c>
      <c r="BO1576" s="374">
        <v>0</v>
      </c>
      <c r="BP1576" s="374">
        <v>5.6121555726321659E-2</v>
      </c>
      <c r="BQ1576" s="374">
        <v>-0.35371989609636945</v>
      </c>
      <c r="BR1576" s="354">
        <v>-47.2</v>
      </c>
      <c r="BS1576" s="354">
        <v>391.2</v>
      </c>
      <c r="BT1576" s="354">
        <v>545.98</v>
      </c>
      <c r="BU1576" s="354">
        <v>1362</v>
      </c>
      <c r="BV1576" s="354">
        <v>-197.4</v>
      </c>
      <c r="BW1576" s="354">
        <v>-157.16999999999999</v>
      </c>
      <c r="BX1576" s="354">
        <v>8.6</v>
      </c>
      <c r="BY1576" s="354">
        <v>2.79</v>
      </c>
      <c r="BZ1576" s="354">
        <v>1.2423490488006617</v>
      </c>
      <c r="CA1576" s="354">
        <v>12.84</v>
      </c>
      <c r="CB1576" s="354">
        <v>0.4198080956431709</v>
      </c>
      <c r="CC1576" s="354">
        <v>-0.12304351852804676</v>
      </c>
      <c r="CD1576" s="354">
        <v>0.15</v>
      </c>
      <c r="CE1576" s="354">
        <v>1.34</v>
      </c>
      <c r="CF1576" s="354">
        <v>1.71</v>
      </c>
      <c r="CG1576" s="354">
        <v>1.27</v>
      </c>
      <c r="CH1576" s="353" t="s">
        <v>100</v>
      </c>
      <c r="CI1576" s="355">
        <v>3662</v>
      </c>
    </row>
    <row r="1577" spans="1:87" ht="13.5" thickBot="1">
      <c r="A1577" s="353" t="s">
        <v>3356</v>
      </c>
      <c r="B1577" s="353" t="s">
        <v>3357</v>
      </c>
      <c r="C1577" s="353" t="s">
        <v>96</v>
      </c>
      <c r="D1577" s="353" t="s">
        <v>103</v>
      </c>
      <c r="E1577" s="353" t="s">
        <v>205</v>
      </c>
      <c r="F1577" s="353" t="s">
        <v>105</v>
      </c>
      <c r="G1577" s="353">
        <v>12</v>
      </c>
      <c r="H1577" s="353">
        <v>202112</v>
      </c>
      <c r="I1577" s="353">
        <v>20221114</v>
      </c>
      <c r="J1577" s="353">
        <v>20230322</v>
      </c>
      <c r="K1577" s="354">
        <v>4432.08</v>
      </c>
      <c r="L1577" s="354">
        <v>29.55</v>
      </c>
      <c r="M1577" s="354">
        <v>149.99</v>
      </c>
      <c r="N1577" s="354">
        <v>1.51</v>
      </c>
      <c r="O1577" s="354">
        <v>0</v>
      </c>
      <c r="P1577" s="354">
        <v>-0.04</v>
      </c>
      <c r="Q1577" s="354">
        <v>-0.06</v>
      </c>
      <c r="R1577" s="354">
        <v>100</v>
      </c>
      <c r="S1577" s="354">
        <v>79</v>
      </c>
      <c r="T1577" s="354">
        <v>72.319999999999993</v>
      </c>
      <c r="U1577" s="354">
        <v>-0.95</v>
      </c>
      <c r="V1577" s="354">
        <v>-1.74</v>
      </c>
      <c r="W1577" s="354">
        <v>-0.67</v>
      </c>
      <c r="X1577" s="354">
        <v>-0.01</v>
      </c>
      <c r="Y1577" s="374">
        <f t="shared" si="52"/>
        <v>-0.61494252873563215</v>
      </c>
      <c r="Z1577" s="374">
        <f t="shared" si="53"/>
        <v>-0.9850746268656716</v>
      </c>
      <c r="AA1577" s="354"/>
      <c r="AB1577" s="354"/>
      <c r="AC1577" s="354"/>
      <c r="AD1577" s="354"/>
      <c r="AE1577" s="354"/>
      <c r="AF1577" s="354"/>
      <c r="AG1577" s="354">
        <v>4.6715871478866386</v>
      </c>
      <c r="AH1577" s="354">
        <v>-0.85571867084813502</v>
      </c>
      <c r="AI1577" s="354">
        <v>1.4471087214723743</v>
      </c>
      <c r="AJ1577" s="354">
        <v>1.0951938338980185</v>
      </c>
      <c r="AK1577" s="354">
        <v>20.565144524677049</v>
      </c>
      <c r="AL1577" s="354"/>
      <c r="AM1577" s="354">
        <v>8.36</v>
      </c>
      <c r="AN1577" s="354">
        <v>11.37</v>
      </c>
      <c r="AO1577" s="354">
        <v>5.580635267802176</v>
      </c>
      <c r="AP1577" s="354">
        <v>-40.829420704151346</v>
      </c>
      <c r="AQ1577" s="354">
        <v>18.015525445511759</v>
      </c>
      <c r="AR1577" s="354">
        <v>23.804392598995548</v>
      </c>
      <c r="AS1577" s="354">
        <v>8.0454619342760267</v>
      </c>
      <c r="AT1577" s="354">
        <v>3.54</v>
      </c>
      <c r="AU1577" s="354"/>
      <c r="AV1577" s="354">
        <v>10.029999999999999</v>
      </c>
      <c r="AW1577" s="354">
        <v>253.95</v>
      </c>
      <c r="AX1577" s="354">
        <v>434.02</v>
      </c>
      <c r="AY1577" s="374">
        <v>0.1003353610981126</v>
      </c>
      <c r="AZ1577" s="374">
        <v>-2.8756176154672395</v>
      </c>
      <c r="BA1577" s="374">
        <v>-5.0717946008769612</v>
      </c>
      <c r="BB1577" s="374">
        <v>-2.7795275590551181</v>
      </c>
      <c r="BC1577" s="374">
        <v>-5.0717946008769612</v>
      </c>
      <c r="BD1577" s="354">
        <v>-14.14</v>
      </c>
      <c r="BE1577" s="374">
        <v>-0.17854700499993684</v>
      </c>
      <c r="BF1577" s="374">
        <v>-8.1915197483662036E-2</v>
      </c>
      <c r="BG1577" s="354">
        <v>-14.14</v>
      </c>
      <c r="BH1577" s="354"/>
      <c r="BI1577" s="354">
        <v>-8.73</v>
      </c>
      <c r="BJ1577" s="354"/>
      <c r="BK1577" s="374">
        <v>-0.24318482941371311</v>
      </c>
      <c r="BL1577" s="374">
        <v>-7.5330904986661201E-2</v>
      </c>
      <c r="BM1577" s="354">
        <v>0</v>
      </c>
      <c r="BN1577" s="354"/>
      <c r="BO1577" s="374">
        <v>-0.2921520921732555</v>
      </c>
      <c r="BP1577" s="374">
        <v>-2.875398759570346E-2</v>
      </c>
      <c r="BQ1577" s="374">
        <v>3.6800868074530188E-2</v>
      </c>
      <c r="BR1577" s="354">
        <v>-114.94</v>
      </c>
      <c r="BS1577" s="354">
        <v>-101.55</v>
      </c>
      <c r="BT1577" s="354">
        <v>-53.54</v>
      </c>
      <c r="BU1577" s="354" t="s">
        <v>100</v>
      </c>
      <c r="BV1577" s="354">
        <v>-36.08</v>
      </c>
      <c r="BW1577" s="354">
        <v>-287.56</v>
      </c>
      <c r="BX1577" s="354">
        <v>-18.32</v>
      </c>
      <c r="BY1577" s="354">
        <v>-19.350000000000001</v>
      </c>
      <c r="BZ1577" s="354">
        <v>-53.603466955579634</v>
      </c>
      <c r="CA1577" s="354">
        <v>0</v>
      </c>
      <c r="CB1577" s="354">
        <v>0.40732528601651113</v>
      </c>
      <c r="CC1577" s="354">
        <v>5.7783199459500034</v>
      </c>
      <c r="CD1577" s="354">
        <v>0</v>
      </c>
      <c r="CE1577" s="354">
        <v>2.0699999999999998</v>
      </c>
      <c r="CF1577" s="354">
        <v>2.4700000000000002</v>
      </c>
      <c r="CG1577" s="354">
        <v>2.4500000000000002</v>
      </c>
      <c r="CH1577" s="353" t="s">
        <v>100</v>
      </c>
      <c r="CI1577" s="353">
        <v>539.47</v>
      </c>
    </row>
    <row r="1578" spans="1:87" ht="13.5" thickBot="1">
      <c r="A1578" s="353" t="s">
        <v>3358</v>
      </c>
      <c r="B1578" s="353" t="s">
        <v>3359</v>
      </c>
      <c r="C1578" s="353" t="s">
        <v>96</v>
      </c>
      <c r="D1578" s="353" t="s">
        <v>147</v>
      </c>
      <c r="E1578" s="353" t="s">
        <v>448</v>
      </c>
      <c r="F1578" s="353" t="s">
        <v>99</v>
      </c>
      <c r="G1578" s="353">
        <v>12</v>
      </c>
      <c r="H1578" s="353">
        <v>202112</v>
      </c>
      <c r="I1578" s="353">
        <v>20221102</v>
      </c>
      <c r="J1578" s="353">
        <v>20230208</v>
      </c>
      <c r="K1578" s="354">
        <v>36746.18</v>
      </c>
      <c r="L1578" s="354">
        <v>130.44999999999999</v>
      </c>
      <c r="M1578" s="354">
        <v>281.69</v>
      </c>
      <c r="N1578" s="354">
        <v>1.01</v>
      </c>
      <c r="O1578" s="354">
        <v>1.1399999999999999</v>
      </c>
      <c r="P1578" s="354">
        <v>1.22</v>
      </c>
      <c r="Q1578" s="354">
        <v>1.1100000000000001</v>
      </c>
      <c r="R1578" s="354">
        <v>-4</v>
      </c>
      <c r="S1578" s="354">
        <v>-3</v>
      </c>
      <c r="T1578" s="354">
        <v>-3.65</v>
      </c>
      <c r="U1578" s="354">
        <v>4.21</v>
      </c>
      <c r="V1578" s="354">
        <v>4.51</v>
      </c>
      <c r="W1578" s="354">
        <v>4.46</v>
      </c>
      <c r="X1578" s="354">
        <v>5.12</v>
      </c>
      <c r="Y1578" s="374">
        <f t="shared" si="52"/>
        <v>-1.1086474501108556E-2</v>
      </c>
      <c r="Z1578" s="374">
        <f t="shared" si="53"/>
        <v>0.14798206278026904</v>
      </c>
      <c r="AA1578" s="354">
        <v>8.86</v>
      </c>
      <c r="AB1578" s="354">
        <v>11.78</v>
      </c>
      <c r="AC1578" s="354">
        <v>30.99</v>
      </c>
      <c r="AD1578" s="354">
        <v>29.24</v>
      </c>
      <c r="AE1578" s="354">
        <v>25.5</v>
      </c>
      <c r="AF1578" s="354">
        <v>2.48</v>
      </c>
      <c r="AG1578" s="354">
        <v>23.554385964912282</v>
      </c>
      <c r="AH1578" s="354">
        <v>4.5052631578947366</v>
      </c>
      <c r="AI1578" s="354">
        <v>4.8736842105263154</v>
      </c>
      <c r="AJ1578" s="354">
        <v>3.996491228070175</v>
      </c>
      <c r="AK1578" s="354">
        <v>26.544600431965449</v>
      </c>
      <c r="AL1578" s="354">
        <v>25.28</v>
      </c>
      <c r="AM1578" s="354"/>
      <c r="AN1578" s="354">
        <v>5.47</v>
      </c>
      <c r="AO1578" s="354">
        <v>7.1576716818114106</v>
      </c>
      <c r="AP1578" s="354">
        <v>20.791627001298139</v>
      </c>
      <c r="AQ1578" s="354">
        <v>34.592836573074152</v>
      </c>
      <c r="AR1578" s="354">
        <v>42.185645302897278</v>
      </c>
      <c r="AS1578" s="354">
        <v>1.4385964912280702</v>
      </c>
      <c r="AT1578" s="354">
        <v>-30.02</v>
      </c>
      <c r="AU1578" s="354">
        <v>3.64</v>
      </c>
      <c r="AV1578" s="354">
        <v>16.489999999999998</v>
      </c>
      <c r="AW1578" s="354">
        <v>6584</v>
      </c>
      <c r="AX1578" s="354">
        <v>6735.09</v>
      </c>
      <c r="AY1578" s="374">
        <v>0.16489738145789101</v>
      </c>
      <c r="AZ1578" s="374">
        <v>0.74225663716814161</v>
      </c>
      <c r="BA1578" s="374">
        <v>0.42315369261477048</v>
      </c>
      <c r="BB1578" s="374">
        <v>0.77257525083612022</v>
      </c>
      <c r="BC1578" s="374">
        <v>0.42315369261477048</v>
      </c>
      <c r="BD1578" s="354">
        <v>-14.52</v>
      </c>
      <c r="BE1578" s="374">
        <v>0.46549062844542449</v>
      </c>
      <c r="BF1578" s="374">
        <v>0.23611621919823464</v>
      </c>
      <c r="BG1578" s="354">
        <v>42.56</v>
      </c>
      <c r="BH1578" s="354">
        <v>45.66</v>
      </c>
      <c r="BI1578" s="354">
        <v>21.13</v>
      </c>
      <c r="BJ1578" s="354">
        <v>21.63</v>
      </c>
      <c r="BK1578" s="374">
        <v>-0.17998560115190784</v>
      </c>
      <c r="BL1578" s="374">
        <v>-3.7241173841799494E-2</v>
      </c>
      <c r="BM1578" s="354">
        <v>1.75</v>
      </c>
      <c r="BN1578" s="354">
        <v>1.76</v>
      </c>
      <c r="BO1578" s="374">
        <v>0.50607476635514015</v>
      </c>
      <c r="BP1578" s="374">
        <v>3.4824635988983048E-2</v>
      </c>
      <c r="BQ1578" s="374">
        <v>3.0891947345367359E-2</v>
      </c>
      <c r="BR1578" s="354">
        <v>2218</v>
      </c>
      <c r="BS1578" s="354">
        <v>2382</v>
      </c>
      <c r="BT1578" s="354">
        <v>1512.5</v>
      </c>
      <c r="BU1578" s="354">
        <v>11178</v>
      </c>
      <c r="BV1578" s="354">
        <v>1575</v>
      </c>
      <c r="BW1578" s="354">
        <v>74.23</v>
      </c>
      <c r="BX1578" s="354">
        <v>19.13</v>
      </c>
      <c r="BY1578" s="354">
        <v>18.37</v>
      </c>
      <c r="BZ1578" s="354">
        <v>4.0752895752895757</v>
      </c>
      <c r="CA1578" s="354"/>
      <c r="CB1578" s="354">
        <v>2.4781103997231355</v>
      </c>
      <c r="CC1578" s="354">
        <v>4.837299870186067</v>
      </c>
      <c r="CD1578" s="354">
        <v>-1.35</v>
      </c>
      <c r="CE1578" s="354">
        <v>1.28</v>
      </c>
      <c r="CF1578" s="354">
        <v>1.08</v>
      </c>
      <c r="CG1578" s="354">
        <v>0.66</v>
      </c>
      <c r="CH1578" s="353" t="s">
        <v>100</v>
      </c>
      <c r="CI1578" s="355">
        <v>-8373</v>
      </c>
    </row>
    <row r="1579" spans="1:87" ht="13.5" thickBot="1">
      <c r="A1579" s="353" t="s">
        <v>3360</v>
      </c>
      <c r="B1579" s="353" t="s">
        <v>3361</v>
      </c>
      <c r="C1579" s="353" t="s">
        <v>96</v>
      </c>
      <c r="D1579" s="353" t="s">
        <v>412</v>
      </c>
      <c r="E1579" s="353" t="s">
        <v>1045</v>
      </c>
      <c r="F1579" s="353" t="s">
        <v>99</v>
      </c>
      <c r="G1579" s="353">
        <v>12</v>
      </c>
      <c r="H1579" s="353">
        <v>202112</v>
      </c>
      <c r="I1579" s="353">
        <v>20221103</v>
      </c>
      <c r="J1579" s="353">
        <v>20230222</v>
      </c>
      <c r="K1579" s="354">
        <v>16214.69</v>
      </c>
      <c r="L1579" s="354">
        <v>70.23</v>
      </c>
      <c r="M1579" s="354">
        <v>231</v>
      </c>
      <c r="N1579" s="354">
        <v>1.27</v>
      </c>
      <c r="O1579" s="354">
        <v>1.08</v>
      </c>
      <c r="P1579" s="354">
        <v>-0.85</v>
      </c>
      <c r="Q1579" s="354">
        <v>-0.33</v>
      </c>
      <c r="R1579" s="354">
        <v>28.7</v>
      </c>
      <c r="S1579" s="354">
        <v>24.53</v>
      </c>
      <c r="T1579" s="354">
        <v>9.7200000000000006</v>
      </c>
      <c r="U1579" s="354">
        <v>0.7</v>
      </c>
      <c r="V1579" s="354">
        <v>-2.75</v>
      </c>
      <c r="W1579" s="354">
        <v>0.63</v>
      </c>
      <c r="X1579" s="354">
        <v>1.4</v>
      </c>
      <c r="Y1579" s="374">
        <f t="shared" si="52"/>
        <v>-1.229090909090909</v>
      </c>
      <c r="Z1579" s="374">
        <f t="shared" si="53"/>
        <v>1.2222222222222219</v>
      </c>
      <c r="AA1579" s="354"/>
      <c r="AB1579" s="354"/>
      <c r="AC1579" s="354">
        <v>100.33</v>
      </c>
      <c r="AD1579" s="354">
        <v>110.89</v>
      </c>
      <c r="AE1579" s="354">
        <v>50.16</v>
      </c>
      <c r="AF1579" s="354"/>
      <c r="AG1579" s="354">
        <v>66.856698244362235</v>
      </c>
      <c r="AH1579" s="354">
        <v>0.84312766549494333</v>
      </c>
      <c r="AI1579" s="354">
        <v>7.460199961129824</v>
      </c>
      <c r="AJ1579" s="354">
        <v>6.2701357989399593</v>
      </c>
      <c r="AK1579" s="354">
        <v>9.2986783680653673</v>
      </c>
      <c r="AL1579" s="354"/>
      <c r="AM1579" s="354">
        <v>40.68</v>
      </c>
      <c r="AN1579" s="354">
        <v>1.07</v>
      </c>
      <c r="AO1579" s="354">
        <v>1.2111446640234425</v>
      </c>
      <c r="AP1579" s="354">
        <v>19.094383826002758</v>
      </c>
      <c r="AQ1579" s="354">
        <v>10.854016481432444</v>
      </c>
      <c r="AR1579" s="354">
        <v>12.914095631959718</v>
      </c>
      <c r="AS1579" s="354">
        <v>21.930909057293608</v>
      </c>
      <c r="AT1579" s="354">
        <v>1.73</v>
      </c>
      <c r="AU1579" s="354">
        <v>-17.5</v>
      </c>
      <c r="AV1579" s="354">
        <v>236.8</v>
      </c>
      <c r="AW1579" s="354">
        <v>6268.45</v>
      </c>
      <c r="AX1579" s="354">
        <v>15789.88</v>
      </c>
      <c r="AY1579" s="374">
        <v>2.3679997292037624</v>
      </c>
      <c r="AZ1579" s="374">
        <v>0.61109806411583412</v>
      </c>
      <c r="BA1579" s="374">
        <v>0.74724169969368348</v>
      </c>
      <c r="BB1579" s="374">
        <v>0.65432148111318844</v>
      </c>
      <c r="BC1579" s="374">
        <v>0.74724169969368348</v>
      </c>
      <c r="BD1579" s="354">
        <v>1222.7</v>
      </c>
      <c r="BE1579" s="374">
        <v>8.9231473873070274E-2</v>
      </c>
      <c r="BF1579" s="374">
        <v>1.3163091258064594E-2</v>
      </c>
      <c r="BG1579" s="354">
        <v>5.3</v>
      </c>
      <c r="BH1579" s="354">
        <v>-8.35</v>
      </c>
      <c r="BI1579" s="354">
        <v>1.94</v>
      </c>
      <c r="BJ1579" s="354">
        <v>-3.92</v>
      </c>
      <c r="BK1579" s="374">
        <v>-0.15952175121183118</v>
      </c>
      <c r="BL1579" s="374">
        <v>-1.7800223364907462E-2</v>
      </c>
      <c r="BM1579" s="354">
        <v>0</v>
      </c>
      <c r="BN1579" s="354">
        <v>0</v>
      </c>
      <c r="BO1579" s="374">
        <v>0</v>
      </c>
      <c r="BP1579" s="374">
        <v>1.2154067543533853E-2</v>
      </c>
      <c r="BQ1579" s="374">
        <v>9.0386850208158565E-2</v>
      </c>
      <c r="BR1579" s="354">
        <v>-328.83</v>
      </c>
      <c r="BS1579" s="354">
        <v>199.12</v>
      </c>
      <c r="BT1579" s="354">
        <v>-122.96</v>
      </c>
      <c r="BU1579" s="354">
        <v>5145.4799999999996</v>
      </c>
      <c r="BV1579" s="354">
        <v>-670.67</v>
      </c>
      <c r="BW1579" s="354">
        <v>61.08</v>
      </c>
      <c r="BX1579" s="354">
        <v>2.0099999999999998</v>
      </c>
      <c r="BY1579" s="354">
        <v>2.0099999999999998</v>
      </c>
      <c r="BZ1579" s="354">
        <v>2.6166191873848987</v>
      </c>
      <c r="CA1579" s="354">
        <v>93.49</v>
      </c>
      <c r="CB1579" s="354">
        <v>0.93681281336673283</v>
      </c>
      <c r="CC1579" s="354">
        <v>2.7361505270095665</v>
      </c>
      <c r="CD1579" s="354">
        <v>12.85</v>
      </c>
      <c r="CE1579" s="354">
        <v>1.04</v>
      </c>
      <c r="CF1579" s="354">
        <v>0.97</v>
      </c>
      <c r="CG1579" s="354">
        <v>0.82</v>
      </c>
      <c r="CH1579" s="353" t="s">
        <v>100</v>
      </c>
      <c r="CI1579" s="353">
        <v>-188.45</v>
      </c>
    </row>
    <row r="1580" spans="1:87" ht="13.5" thickBot="1">
      <c r="A1580" s="353" t="s">
        <v>3362</v>
      </c>
      <c r="B1580" s="353" t="s">
        <v>3363</v>
      </c>
      <c r="C1580" s="353" t="s">
        <v>108</v>
      </c>
      <c r="D1580" s="353" t="s">
        <v>123</v>
      </c>
      <c r="E1580" s="353" t="s">
        <v>564</v>
      </c>
      <c r="F1580" s="353" t="s">
        <v>105</v>
      </c>
      <c r="G1580" s="353">
        <v>12</v>
      </c>
      <c r="H1580" s="353">
        <v>202112</v>
      </c>
      <c r="I1580" s="353">
        <v>20221102</v>
      </c>
      <c r="J1580" s="353">
        <v>20230209</v>
      </c>
      <c r="K1580" s="354">
        <v>8605.7000000000007</v>
      </c>
      <c r="L1580" s="354">
        <v>36.200000000000003</v>
      </c>
      <c r="M1580" s="354">
        <v>237.73</v>
      </c>
      <c r="N1580" s="354">
        <v>1.46</v>
      </c>
      <c r="O1580" s="354"/>
      <c r="P1580" s="354"/>
      <c r="Q1580" s="354"/>
      <c r="R1580" s="354"/>
      <c r="S1580" s="354"/>
      <c r="T1580" s="354"/>
      <c r="U1580" s="354">
        <v>-0.69</v>
      </c>
      <c r="V1580" s="354"/>
      <c r="W1580" s="354"/>
      <c r="X1580" s="354"/>
      <c r="Y1580" s="374" t="e">
        <f t="shared" si="52"/>
        <v>#DIV/0!</v>
      </c>
      <c r="Z1580" s="374" t="e">
        <f t="shared" si="53"/>
        <v>#DIV/0!</v>
      </c>
      <c r="AA1580" s="354"/>
      <c r="AB1580" s="354"/>
      <c r="AC1580" s="354">
        <v>39.35</v>
      </c>
      <c r="AD1580" s="354"/>
      <c r="AE1580" s="354"/>
      <c r="AF1580" s="354"/>
      <c r="AG1580" s="354">
        <v>40.117098467177605</v>
      </c>
      <c r="AH1580" s="354">
        <v>-1.2087970676441189</v>
      </c>
      <c r="AI1580" s="354">
        <v>17.513441352882374</v>
      </c>
      <c r="AJ1580" s="354">
        <v>16.935929690103301</v>
      </c>
      <c r="AK1580" s="354">
        <v>2.0584189750957691</v>
      </c>
      <c r="AL1580" s="354"/>
      <c r="AM1580" s="354">
        <v>1.87</v>
      </c>
      <c r="AN1580" s="354">
        <v>0.89</v>
      </c>
      <c r="AO1580" s="354">
        <v>0.88844418201339737</v>
      </c>
      <c r="AP1580" s="354">
        <v>321.91730935630716</v>
      </c>
      <c r="AQ1580" s="354">
        <v>2.0351113190302019</v>
      </c>
      <c r="AR1580" s="354">
        <v>2.1045081896655615</v>
      </c>
      <c r="AS1580" s="354">
        <v>14.5326557814062</v>
      </c>
      <c r="AT1580" s="354">
        <v>19.329999999999998</v>
      </c>
      <c r="AU1580" s="354">
        <v>66.349999999999994</v>
      </c>
      <c r="AV1580" s="354">
        <v>143.94999999999999</v>
      </c>
      <c r="AW1580" s="354">
        <v>8147.38</v>
      </c>
      <c r="AX1580" s="354">
        <v>6179.86</v>
      </c>
      <c r="AY1580" s="374">
        <v>1.4394677911993381</v>
      </c>
      <c r="AZ1580" s="374">
        <v>-2.2555716620917252</v>
      </c>
      <c r="BA1580" s="374">
        <v>-6.9171015753358462</v>
      </c>
      <c r="BB1580" s="374">
        <v>-2.2746527777777774</v>
      </c>
      <c r="BC1580" s="374">
        <v>-6.9171015753358462</v>
      </c>
      <c r="BD1580" s="354">
        <v>-3.16</v>
      </c>
      <c r="BE1580" s="374">
        <v>-2.6750546362784889E-2</v>
      </c>
      <c r="BF1580" s="374">
        <v>-4.4178413761607548E-2</v>
      </c>
      <c r="BG1580" s="354">
        <v>-2.39</v>
      </c>
      <c r="BH1580" s="354">
        <v>-2.97</v>
      </c>
      <c r="BI1580" s="354">
        <v>-1.92</v>
      </c>
      <c r="BJ1580" s="354">
        <v>-2.4300000000000002</v>
      </c>
      <c r="BK1580" s="374">
        <v>-3.297533883505005E-2</v>
      </c>
      <c r="BL1580" s="374">
        <v>-1.4395648859091175E-2</v>
      </c>
      <c r="BM1580" s="354">
        <v>0</v>
      </c>
      <c r="BN1580" s="354">
        <v>0</v>
      </c>
      <c r="BO1580" s="374">
        <v>0</v>
      </c>
      <c r="BP1580" s="374">
        <v>-3.3531125316064322E-2</v>
      </c>
      <c r="BQ1580" s="374">
        <v>0.4697900052733231</v>
      </c>
      <c r="BR1580" s="354">
        <v>-334.6</v>
      </c>
      <c r="BS1580" s="354">
        <v>-36.11</v>
      </c>
      <c r="BT1580" s="354">
        <v>-130.11000000000001</v>
      </c>
      <c r="BU1580" s="354">
        <v>1319.22</v>
      </c>
      <c r="BV1580" s="354">
        <v>-527.78</v>
      </c>
      <c r="BW1580" s="354">
        <v>-225.56</v>
      </c>
      <c r="BX1580" s="354">
        <v>-3.01</v>
      </c>
      <c r="BY1580" s="354">
        <v>-1.59</v>
      </c>
      <c r="BZ1580" s="354">
        <v>-1.3162810704519621</v>
      </c>
      <c r="CA1580" s="354">
        <v>26.53</v>
      </c>
      <c r="CB1580" s="354">
        <v>0.31601667162846087</v>
      </c>
      <c r="CC1580" s="354">
        <v>-3.6868439863060081</v>
      </c>
      <c r="CD1580" s="354">
        <v>0.36</v>
      </c>
      <c r="CE1580" s="354">
        <v>12.09</v>
      </c>
      <c r="CF1580" s="354">
        <v>0.97</v>
      </c>
      <c r="CG1580" s="354">
        <v>0.93</v>
      </c>
      <c r="CH1580" s="353" t="s">
        <v>100</v>
      </c>
      <c r="CI1580" s="355">
        <v>5341.31</v>
      </c>
    </row>
    <row r="1581" spans="1:87" ht="13.5" thickBot="1">
      <c r="A1581" s="353" t="s">
        <v>3364</v>
      </c>
      <c r="B1581" s="353" t="s">
        <v>3365</v>
      </c>
      <c r="C1581" s="353" t="s">
        <v>96</v>
      </c>
      <c r="D1581" s="353" t="s">
        <v>129</v>
      </c>
      <c r="E1581" s="353" t="s">
        <v>156</v>
      </c>
      <c r="F1581" s="353" t="s">
        <v>99</v>
      </c>
      <c r="G1581" s="353">
        <v>12</v>
      </c>
      <c r="H1581" s="353">
        <v>202112</v>
      </c>
      <c r="I1581" s="353">
        <v>20221102</v>
      </c>
      <c r="J1581" s="353">
        <v>20230206</v>
      </c>
      <c r="K1581" s="354">
        <v>26655.45</v>
      </c>
      <c r="L1581" s="354">
        <v>127.02</v>
      </c>
      <c r="M1581" s="354">
        <v>209.85</v>
      </c>
      <c r="N1581" s="354">
        <v>1.0900000000000001</v>
      </c>
      <c r="O1581" s="354">
        <v>1.56</v>
      </c>
      <c r="P1581" s="354">
        <v>1.83</v>
      </c>
      <c r="Q1581" s="354">
        <v>1.55</v>
      </c>
      <c r="R1581" s="354">
        <v>1</v>
      </c>
      <c r="S1581" s="354">
        <v>12</v>
      </c>
      <c r="T1581" s="354">
        <v>6.86</v>
      </c>
      <c r="U1581" s="354">
        <v>6.96</v>
      </c>
      <c r="V1581" s="354">
        <v>7.38</v>
      </c>
      <c r="W1581" s="354">
        <v>6.84</v>
      </c>
      <c r="X1581" s="354">
        <v>6.94</v>
      </c>
      <c r="Y1581" s="374">
        <f t="shared" si="52"/>
        <v>-7.3170731707317027E-2</v>
      </c>
      <c r="Z1581" s="374">
        <f t="shared" si="53"/>
        <v>1.4619883040935644E-2</v>
      </c>
      <c r="AA1581" s="354">
        <v>-3.03</v>
      </c>
      <c r="AB1581" s="354">
        <v>7.67</v>
      </c>
      <c r="AC1581" s="354">
        <v>18.25</v>
      </c>
      <c r="AD1581" s="354">
        <v>18.57</v>
      </c>
      <c r="AE1581" s="354">
        <v>18.309999999999999</v>
      </c>
      <c r="AF1581" s="354">
        <v>2.42</v>
      </c>
      <c r="AG1581" s="354">
        <v>34.092945662535747</v>
      </c>
      <c r="AH1581" s="354">
        <v>1.3245948522402289</v>
      </c>
      <c r="AI1581" s="354">
        <v>6.7025738798856054</v>
      </c>
      <c r="AJ1581" s="354">
        <v>5.7683508102955194</v>
      </c>
      <c r="AK1581" s="354">
        <v>18.736085905276632</v>
      </c>
      <c r="AL1581" s="354">
        <v>10.07</v>
      </c>
      <c r="AM1581" s="354">
        <v>2.1800000000000002</v>
      </c>
      <c r="AN1581" s="354">
        <v>3.73</v>
      </c>
      <c r="AO1581" s="354">
        <v>4.4312475009436998</v>
      </c>
      <c r="AP1581" s="354">
        <v>22.383745762711865</v>
      </c>
      <c r="AQ1581" s="354">
        <v>22.539741146351869</v>
      </c>
      <c r="AR1581" s="354">
        <v>26.190203272186416</v>
      </c>
      <c r="AS1581" s="354">
        <v>2.599618684461392</v>
      </c>
      <c r="AT1581" s="354">
        <v>58.38</v>
      </c>
      <c r="AU1581" s="354">
        <v>-1.58</v>
      </c>
      <c r="AV1581" s="354">
        <v>11.56</v>
      </c>
      <c r="AW1581" s="354">
        <v>7836.2</v>
      </c>
      <c r="AX1581" s="354">
        <v>6871.28</v>
      </c>
      <c r="AY1581" s="374">
        <v>0.11555270837782047</v>
      </c>
      <c r="AZ1581" s="374">
        <v>3.8912886969042471</v>
      </c>
      <c r="BA1581" s="374">
        <v>9.8849658314350801</v>
      </c>
      <c r="BB1581" s="374">
        <v>3.8805970149253728</v>
      </c>
      <c r="BC1581" s="374">
        <v>9.8849658314350801</v>
      </c>
      <c r="BD1581" s="354">
        <v>11.92</v>
      </c>
      <c r="BE1581" s="374">
        <v>4.2216455855780141E-2</v>
      </c>
      <c r="BF1581" s="374">
        <v>1.715771016497086E-2</v>
      </c>
      <c r="BG1581" s="354">
        <v>8.35</v>
      </c>
      <c r="BH1581" s="354">
        <v>7.65</v>
      </c>
      <c r="BI1581" s="354">
        <v>6.66</v>
      </c>
      <c r="BJ1581" s="354">
        <v>6.09</v>
      </c>
      <c r="BK1581" s="374">
        <v>-0.13938273360830608</v>
      </c>
      <c r="BL1581" s="374">
        <v>-2.7402239713674555E-2</v>
      </c>
      <c r="BM1581" s="354">
        <v>0.76</v>
      </c>
      <c r="BN1581" s="354">
        <v>0.75</v>
      </c>
      <c r="BO1581" s="374">
        <v>0.72474991003958256</v>
      </c>
      <c r="BP1581" s="374">
        <v>1.0547816947286424E-2</v>
      </c>
      <c r="BQ1581" s="374">
        <v>4.5933674233918774E-2</v>
      </c>
      <c r="BR1581" s="354">
        <v>626.79999999999995</v>
      </c>
      <c r="BS1581" s="354">
        <v>1710.5</v>
      </c>
      <c r="BT1581" s="354">
        <v>2634</v>
      </c>
      <c r="BU1581" s="354">
        <v>5463.7</v>
      </c>
      <c r="BV1581" s="354">
        <v>401.6</v>
      </c>
      <c r="BW1581" s="354">
        <v>389.13</v>
      </c>
      <c r="BX1581" s="354">
        <v>3.89</v>
      </c>
      <c r="BY1581" s="354">
        <v>20.440000000000001</v>
      </c>
      <c r="BZ1581" s="354">
        <v>4.7</v>
      </c>
      <c r="CA1581" s="354">
        <v>29.21</v>
      </c>
      <c r="CB1581" s="354">
        <v>0.42572879020123466</v>
      </c>
      <c r="CC1581" s="354">
        <v>3.7773305084745759</v>
      </c>
      <c r="CD1581" s="354">
        <v>0.41</v>
      </c>
      <c r="CE1581" s="354">
        <v>1.98</v>
      </c>
      <c r="CF1581" s="354">
        <v>0.72</v>
      </c>
      <c r="CG1581" s="354">
        <v>0.31</v>
      </c>
      <c r="CH1581" s="353" t="s">
        <v>100</v>
      </c>
      <c r="CI1581" s="355">
        <v>12666.4</v>
      </c>
    </row>
    <row r="1582" spans="1:87" ht="13.5" thickBot="1">
      <c r="A1582" s="353" t="s">
        <v>3366</v>
      </c>
      <c r="B1582" s="353" t="s">
        <v>3367</v>
      </c>
      <c r="C1582" s="353" t="s">
        <v>108</v>
      </c>
      <c r="D1582" s="353" t="s">
        <v>103</v>
      </c>
      <c r="E1582" s="353" t="s">
        <v>2489</v>
      </c>
      <c r="F1582" s="353" t="s">
        <v>99</v>
      </c>
      <c r="G1582" s="353">
        <v>12</v>
      </c>
      <c r="H1582" s="353">
        <v>202112</v>
      </c>
      <c r="I1582" s="353">
        <v>20221101</v>
      </c>
      <c r="J1582" s="353">
        <v>20230209</v>
      </c>
      <c r="K1582" s="354">
        <v>12961.14</v>
      </c>
      <c r="L1582" s="354">
        <v>251.04</v>
      </c>
      <c r="M1582" s="354">
        <v>51.63</v>
      </c>
      <c r="N1582" s="354">
        <v>1.61</v>
      </c>
      <c r="O1582" s="354">
        <v>4.55</v>
      </c>
      <c r="P1582" s="354">
        <v>4.54</v>
      </c>
      <c r="Q1582" s="354">
        <v>4.12</v>
      </c>
      <c r="R1582" s="354">
        <v>-9.4499999999999993</v>
      </c>
      <c r="S1582" s="354">
        <v>10.02</v>
      </c>
      <c r="T1582" s="354">
        <v>2.59</v>
      </c>
      <c r="U1582" s="354">
        <v>15.84</v>
      </c>
      <c r="V1582" s="354">
        <v>18.23</v>
      </c>
      <c r="W1582" s="354">
        <v>17.32</v>
      </c>
      <c r="X1582" s="354">
        <v>17.77</v>
      </c>
      <c r="Y1582" s="374">
        <f t="shared" si="52"/>
        <v>-4.9917718047175041E-2</v>
      </c>
      <c r="Z1582" s="374">
        <f t="shared" si="53"/>
        <v>2.5981524249422572E-2</v>
      </c>
      <c r="AA1582" s="354">
        <v>19.04</v>
      </c>
      <c r="AB1582" s="354"/>
      <c r="AC1582" s="354">
        <v>14.53</v>
      </c>
      <c r="AD1582" s="354">
        <v>14.49</v>
      </c>
      <c r="AE1582" s="354">
        <v>14.13</v>
      </c>
      <c r="AF1582" s="354"/>
      <c r="AG1582" s="354">
        <v>110.83408270935062</v>
      </c>
      <c r="AH1582" s="354">
        <v>9.0287816724066303</v>
      </c>
      <c r="AI1582" s="354">
        <v>8.7586899129756635</v>
      </c>
      <c r="AJ1582" s="354">
        <v>7.3696465787592587</v>
      </c>
      <c r="AK1582" s="354">
        <v>28.419775385726872</v>
      </c>
      <c r="AL1582" s="354">
        <v>11.95</v>
      </c>
      <c r="AM1582" s="354">
        <v>4.88</v>
      </c>
      <c r="AN1582" s="354">
        <v>2.2599999999999998</v>
      </c>
      <c r="AO1582" s="354">
        <v>2.6401354264786767</v>
      </c>
      <c r="AP1582" s="354">
        <v>19.030838174554574</v>
      </c>
      <c r="AQ1582" s="354">
        <v>33.408762169867842</v>
      </c>
      <c r="AR1582" s="354">
        <v>39.705701636439791</v>
      </c>
      <c r="AS1582" s="354">
        <v>1.5626737509934554</v>
      </c>
      <c r="AT1582" s="354">
        <v>51.46</v>
      </c>
      <c r="AU1582" s="354">
        <v>9.39</v>
      </c>
      <c r="AV1582" s="354">
        <v>26.51</v>
      </c>
      <c r="AW1582" s="354">
        <v>5627</v>
      </c>
      <c r="AX1582" s="354">
        <v>5730.01</v>
      </c>
      <c r="AY1582" s="374">
        <v>0.26506294964028776</v>
      </c>
      <c r="AZ1582" s="374">
        <v>0.6607142857142857</v>
      </c>
      <c r="BA1582" s="374">
        <v>0.50384024577572961</v>
      </c>
      <c r="BB1582" s="374">
        <v>0.66065747613997883</v>
      </c>
      <c r="BC1582" s="374">
        <v>0.50384024577572961</v>
      </c>
      <c r="BD1582" s="354">
        <v>30.41</v>
      </c>
      <c r="BE1582" s="374">
        <v>9.1534883720930244E-2</v>
      </c>
      <c r="BF1582" s="374">
        <v>6.8935041979672998E-2</v>
      </c>
      <c r="BG1582" s="354">
        <v>19.87</v>
      </c>
      <c r="BH1582" s="354">
        <v>20.55</v>
      </c>
      <c r="BI1582" s="354">
        <v>12.38</v>
      </c>
      <c r="BJ1582" s="354">
        <v>13.18</v>
      </c>
      <c r="BK1582" s="374">
        <v>-0.15859030837004406</v>
      </c>
      <c r="BL1582" s="374">
        <v>-1.2532637075718016E-2</v>
      </c>
      <c r="BM1582" s="354">
        <v>0</v>
      </c>
      <c r="BN1582" s="354">
        <v>0</v>
      </c>
      <c r="BO1582" s="374">
        <v>0</v>
      </c>
      <c r="BP1582" s="374">
        <v>3.6271820956157122E-2</v>
      </c>
      <c r="BQ1582" s="374">
        <v>2.960648633600859E-2</v>
      </c>
      <c r="BR1582" s="354">
        <v>973</v>
      </c>
      <c r="BS1582" s="354">
        <v>1162</v>
      </c>
      <c r="BT1582" s="354">
        <v>1122.26</v>
      </c>
      <c r="BU1582" s="354">
        <v>922</v>
      </c>
      <c r="BV1582" s="354">
        <v>837</v>
      </c>
      <c r="BW1582" s="354">
        <v>66.069999999999993</v>
      </c>
      <c r="BX1582" s="354">
        <v>8.15</v>
      </c>
      <c r="BY1582" s="354">
        <v>14.64</v>
      </c>
      <c r="BZ1582" s="354">
        <v>11.44186046511628</v>
      </c>
      <c r="CA1582" s="354">
        <v>43.15</v>
      </c>
      <c r="CB1582" s="354">
        <v>0.64325993555316863</v>
      </c>
      <c r="CC1582" s="354">
        <v>2.8419071518193224</v>
      </c>
      <c r="CD1582" s="354">
        <v>0.76</v>
      </c>
      <c r="CE1582" s="354">
        <v>0.9</v>
      </c>
      <c r="CF1582" s="354">
        <v>0.67</v>
      </c>
      <c r="CG1582" s="354">
        <v>0.24</v>
      </c>
      <c r="CH1582" s="353" t="s">
        <v>100</v>
      </c>
      <c r="CI1582" s="355">
        <v>2984</v>
      </c>
    </row>
    <row r="1583" spans="1:87" ht="13.5" thickBot="1">
      <c r="A1583" s="353" t="s">
        <v>3368</v>
      </c>
      <c r="B1583" s="353" t="s">
        <v>3369</v>
      </c>
      <c r="C1583" s="353" t="s">
        <v>108</v>
      </c>
      <c r="D1583" s="353" t="s">
        <v>97</v>
      </c>
      <c r="E1583" s="353" t="s">
        <v>173</v>
      </c>
      <c r="F1583" s="353" t="s">
        <v>105</v>
      </c>
      <c r="G1583" s="353">
        <v>12</v>
      </c>
      <c r="H1583" s="353">
        <v>202112</v>
      </c>
      <c r="I1583" s="353">
        <v>20221108</v>
      </c>
      <c r="J1583" s="353">
        <v>20230213</v>
      </c>
      <c r="K1583" s="354">
        <v>3816.85</v>
      </c>
      <c r="L1583" s="354">
        <v>80.88</v>
      </c>
      <c r="M1583" s="354">
        <v>47.19</v>
      </c>
      <c r="N1583" s="354">
        <v>1.0900000000000001</v>
      </c>
      <c r="O1583" s="354">
        <v>1.58</v>
      </c>
      <c r="P1583" s="354">
        <v>2.4300000000000002</v>
      </c>
      <c r="Q1583" s="354">
        <v>1.4</v>
      </c>
      <c r="R1583" s="354">
        <v>0</v>
      </c>
      <c r="S1583" s="354">
        <v>6.76</v>
      </c>
      <c r="T1583" s="354">
        <v>1.43</v>
      </c>
      <c r="U1583" s="354">
        <v>6.11</v>
      </c>
      <c r="V1583" s="354">
        <v>9</v>
      </c>
      <c r="W1583" s="354">
        <v>6.74</v>
      </c>
      <c r="X1583" s="354">
        <v>7.17</v>
      </c>
      <c r="Y1583" s="374">
        <f t="shared" si="52"/>
        <v>-0.25111111111111106</v>
      </c>
      <c r="Z1583" s="374">
        <f t="shared" si="53"/>
        <v>6.379821958456966E-2</v>
      </c>
      <c r="AA1583" s="354">
        <v>9.68</v>
      </c>
      <c r="AB1583" s="354"/>
      <c r="AC1583" s="354">
        <v>12.33</v>
      </c>
      <c r="AD1583" s="354">
        <v>11.99</v>
      </c>
      <c r="AE1583" s="354">
        <v>11.27</v>
      </c>
      <c r="AF1583" s="354"/>
      <c r="AG1583" s="354">
        <v>29.931048022229611</v>
      </c>
      <c r="AH1583" s="354">
        <v>7.577568281480052</v>
      </c>
      <c r="AI1583" s="354">
        <v>8.0965999733273009</v>
      </c>
      <c r="AJ1583" s="354">
        <v>5.8386371688775469</v>
      </c>
      <c r="AK1583" s="354">
        <v>9.9115678512422836</v>
      </c>
      <c r="AL1583" s="354">
        <v>6.56</v>
      </c>
      <c r="AM1583" s="354">
        <v>2.13</v>
      </c>
      <c r="AN1583" s="354">
        <v>2.72</v>
      </c>
      <c r="AO1583" s="354">
        <v>2.9769130454229562</v>
      </c>
      <c r="AP1583" s="354">
        <v>6.1951495602532418</v>
      </c>
      <c r="AQ1583" s="354">
        <v>11.004882001591556</v>
      </c>
      <c r="AR1583" s="354">
        <v>15.260774859501293</v>
      </c>
      <c r="AS1583" s="354">
        <v>14.439654533291025</v>
      </c>
      <c r="AT1583" s="354">
        <v>38.01</v>
      </c>
      <c r="AU1583" s="354">
        <v>8.57</v>
      </c>
      <c r="AV1583" s="354">
        <v>-4.8899999999999997</v>
      </c>
      <c r="AW1583" s="354">
        <v>1416.72</v>
      </c>
      <c r="AX1583" s="354">
        <v>1394.84</v>
      </c>
      <c r="AY1583" s="374">
        <v>-4.8920074141057319E-2</v>
      </c>
      <c r="AZ1583" s="374">
        <v>2.286012955637561</v>
      </c>
      <c r="BA1583" s="374">
        <v>-0.49989689520069575</v>
      </c>
      <c r="BB1583" s="374">
        <v>2.3364197530864197</v>
      </c>
      <c r="BC1583" s="374">
        <v>-0.49989689520069575</v>
      </c>
      <c r="BD1583" s="354">
        <v>15.6</v>
      </c>
      <c r="BE1583" s="374">
        <v>1.2115243155154472E-2</v>
      </c>
      <c r="BF1583" s="374">
        <v>0.10750544980818975</v>
      </c>
      <c r="BG1583" s="354">
        <v>9.9700000000000006</v>
      </c>
      <c r="BH1583" s="354">
        <v>14.24</v>
      </c>
      <c r="BI1583" s="354">
        <v>8.0299999999999994</v>
      </c>
      <c r="BJ1583" s="354">
        <v>10.69</v>
      </c>
      <c r="BK1583" s="374">
        <v>-0.27887790083345848</v>
      </c>
      <c r="BL1583" s="374">
        <v>-7.543881533225226E-2</v>
      </c>
      <c r="BM1583" s="354">
        <v>0</v>
      </c>
      <c r="BN1583" s="354">
        <v>0.77</v>
      </c>
      <c r="BO1583" s="374">
        <v>0</v>
      </c>
      <c r="BP1583" s="374">
        <v>9.4424526872025558E-2</v>
      </c>
      <c r="BQ1583" s="374">
        <v>7.2755603350499035E-2</v>
      </c>
      <c r="BR1583" s="354">
        <v>423.37</v>
      </c>
      <c r="BS1583" s="354">
        <v>741.88</v>
      </c>
      <c r="BT1583" s="354">
        <v>594.89</v>
      </c>
      <c r="BU1583" s="354">
        <v>1036.02</v>
      </c>
      <c r="BV1583" s="354">
        <v>496.71</v>
      </c>
      <c r="BW1583" s="354">
        <v>229.67</v>
      </c>
      <c r="BX1583" s="354">
        <v>25.32</v>
      </c>
      <c r="BY1583" s="354">
        <v>20.63</v>
      </c>
      <c r="BZ1583" s="354">
        <v>0.83372114244000362</v>
      </c>
      <c r="CA1583" s="354">
        <v>35.76</v>
      </c>
      <c r="CB1583" s="354">
        <v>0.47753874959657078</v>
      </c>
      <c r="CC1583" s="354">
        <v>0.61547635647300702</v>
      </c>
      <c r="CD1583" s="354">
        <v>0.56000000000000005</v>
      </c>
      <c r="CE1583" s="354">
        <v>2.34</v>
      </c>
      <c r="CF1583" s="354">
        <v>2.62</v>
      </c>
      <c r="CG1583" s="354">
        <v>1.98</v>
      </c>
      <c r="CH1583" s="353" t="s">
        <v>100</v>
      </c>
      <c r="CI1583" s="355">
        <v>1967.73</v>
      </c>
    </row>
    <row r="1584" spans="1:87" ht="13.5" thickBot="1">
      <c r="A1584" s="353" t="s">
        <v>3370</v>
      </c>
      <c r="B1584" s="353" t="s">
        <v>3371</v>
      </c>
      <c r="C1584" s="353" t="s">
        <v>108</v>
      </c>
      <c r="D1584" s="353" t="s">
        <v>97</v>
      </c>
      <c r="E1584" s="353" t="s">
        <v>277</v>
      </c>
      <c r="F1584" s="353" t="s">
        <v>105</v>
      </c>
      <c r="G1584" s="353">
        <v>12</v>
      </c>
      <c r="H1584" s="353">
        <v>202112</v>
      </c>
      <c r="I1584" s="353">
        <v>20221102</v>
      </c>
      <c r="J1584" s="353">
        <v>20230209</v>
      </c>
      <c r="K1584" s="354">
        <v>8410.77</v>
      </c>
      <c r="L1584" s="354">
        <v>35.380000000000003</v>
      </c>
      <c r="M1584" s="354">
        <v>237.73</v>
      </c>
      <c r="N1584" s="354">
        <v>1.54</v>
      </c>
      <c r="O1584" s="354">
        <v>0.15</v>
      </c>
      <c r="P1584" s="354">
        <v>0.08</v>
      </c>
      <c r="Q1584" s="354">
        <v>0.34</v>
      </c>
      <c r="R1584" s="354">
        <v>153</v>
      </c>
      <c r="S1584" s="354">
        <v>15</v>
      </c>
      <c r="T1584" s="354">
        <v>78.89</v>
      </c>
      <c r="U1584" s="354">
        <v>-0.69</v>
      </c>
      <c r="V1584" s="354">
        <v>-1.27</v>
      </c>
      <c r="W1584" s="354">
        <v>1.51</v>
      </c>
      <c r="X1584" s="354">
        <v>1.58</v>
      </c>
      <c r="Y1584" s="374">
        <f t="shared" si="52"/>
        <v>-2.1889763779527556</v>
      </c>
      <c r="Z1584" s="374">
        <f t="shared" si="53"/>
        <v>4.635761589403975E-2</v>
      </c>
      <c r="AA1584" s="354"/>
      <c r="AB1584" s="354"/>
      <c r="AC1584" s="354">
        <v>38.46</v>
      </c>
      <c r="AD1584" s="354">
        <v>23.38</v>
      </c>
      <c r="AE1584" s="354">
        <v>22.36</v>
      </c>
      <c r="AF1584" s="354"/>
      <c r="AG1584" s="354">
        <v>40.117098467177605</v>
      </c>
      <c r="AH1584" s="354">
        <v>-1.2004665111629458</v>
      </c>
      <c r="AI1584" s="354">
        <v>17.513441352882374</v>
      </c>
      <c r="AJ1584" s="354">
        <v>17.00673942019327</v>
      </c>
      <c r="AK1584" s="354">
        <v>1.9996070043787475</v>
      </c>
      <c r="AL1584" s="354"/>
      <c r="AM1584" s="354">
        <v>1.83</v>
      </c>
      <c r="AN1584" s="354">
        <v>0.87</v>
      </c>
      <c r="AO1584" s="354">
        <v>0.85809708395937301</v>
      </c>
      <c r="AP1584" s="354">
        <v>289.16418599769082</v>
      </c>
      <c r="AQ1584" s="354">
        <v>1.9655968531810315</v>
      </c>
      <c r="AR1584" s="354">
        <v>2.024160208553659</v>
      </c>
      <c r="AS1584" s="354">
        <v>14.5326557814062</v>
      </c>
      <c r="AT1584" s="354">
        <v>19.329999999999998</v>
      </c>
      <c r="AU1584" s="354">
        <v>66.349999999999994</v>
      </c>
      <c r="AV1584" s="354">
        <v>143.94999999999999</v>
      </c>
      <c r="AW1584" s="354">
        <v>8147.38</v>
      </c>
      <c r="AX1584" s="354">
        <v>6165.42</v>
      </c>
      <c r="AY1584" s="374">
        <v>1.4394677911993381</v>
      </c>
      <c r="AZ1584" s="374">
        <v>-2.2555716620917252</v>
      </c>
      <c r="BA1584" s="374">
        <v>-6.9171015753358462</v>
      </c>
      <c r="BB1584" s="374">
        <v>-2.2746527777777774</v>
      </c>
      <c r="BC1584" s="374">
        <v>-6.9171015753358462</v>
      </c>
      <c r="BD1584" s="354">
        <v>-3.16</v>
      </c>
      <c r="BE1584" s="374">
        <v>-2.6750546362784889E-2</v>
      </c>
      <c r="BF1584" s="374">
        <v>-4.3873953417567363E-2</v>
      </c>
      <c r="BG1584" s="354">
        <v>-2.39</v>
      </c>
      <c r="BH1584" s="354">
        <v>-2.97</v>
      </c>
      <c r="BI1584" s="354">
        <v>-1.92</v>
      </c>
      <c r="BJ1584" s="354">
        <v>-2.4300000000000002</v>
      </c>
      <c r="BK1584" s="374">
        <v>-2.8932174007349518E-2</v>
      </c>
      <c r="BL1584" s="374">
        <v>-1.2630572799368059E-2</v>
      </c>
      <c r="BM1584" s="354">
        <v>0</v>
      </c>
      <c r="BN1584" s="354">
        <v>0</v>
      </c>
      <c r="BO1584" s="374">
        <v>0</v>
      </c>
      <c r="BP1584" s="374">
        <v>-3.4279454916132088E-2</v>
      </c>
      <c r="BQ1584" s="374">
        <v>0.48562933809803732</v>
      </c>
      <c r="BR1584" s="354">
        <v>-334.6</v>
      </c>
      <c r="BS1584" s="354">
        <v>-36.11</v>
      </c>
      <c r="BT1584" s="354">
        <v>-130.11000000000001</v>
      </c>
      <c r="BU1584" s="354">
        <v>1319.22</v>
      </c>
      <c r="BV1584" s="354">
        <v>-527.78</v>
      </c>
      <c r="BW1584" s="354">
        <v>-225.56</v>
      </c>
      <c r="BX1584" s="354">
        <v>-3.01</v>
      </c>
      <c r="BY1584" s="354">
        <v>-1.59</v>
      </c>
      <c r="BZ1584" s="354">
        <v>-1.3162810704519621</v>
      </c>
      <c r="CA1584" s="354">
        <v>26.53</v>
      </c>
      <c r="CB1584" s="354">
        <v>0.31601667162846087</v>
      </c>
      <c r="CC1584" s="354">
        <v>-5.0033238864980234</v>
      </c>
      <c r="CD1584" s="354">
        <v>0.36</v>
      </c>
      <c r="CE1584" s="354">
        <v>12.09</v>
      </c>
      <c r="CF1584" s="354">
        <v>0.97</v>
      </c>
      <c r="CG1584" s="354">
        <v>0.93</v>
      </c>
      <c r="CH1584" s="353" t="s">
        <v>100</v>
      </c>
      <c r="CI1584" s="355">
        <v>5341.31</v>
      </c>
    </row>
    <row r="1585" spans="1:87" ht="13.5" thickBot="1">
      <c r="A1585" s="353" t="s">
        <v>3372</v>
      </c>
      <c r="B1585" s="353" t="s">
        <v>3373</v>
      </c>
      <c r="C1585" s="353" t="s">
        <v>96</v>
      </c>
      <c r="D1585" s="353" t="s">
        <v>109</v>
      </c>
      <c r="E1585" s="353" t="s">
        <v>110</v>
      </c>
      <c r="F1585" s="353" t="s">
        <v>99</v>
      </c>
      <c r="G1585" s="353">
        <v>12</v>
      </c>
      <c r="H1585" s="353">
        <v>202112</v>
      </c>
      <c r="I1585" s="353">
        <v>20221027</v>
      </c>
      <c r="J1585" s="353">
        <v>20230126</v>
      </c>
      <c r="K1585" s="354">
        <v>22141.01</v>
      </c>
      <c r="L1585" s="354">
        <v>37.29</v>
      </c>
      <c r="M1585" s="354">
        <v>594</v>
      </c>
      <c r="N1585" s="354">
        <v>1.07</v>
      </c>
      <c r="O1585" s="354">
        <v>0.41</v>
      </c>
      <c r="P1585" s="354">
        <v>0.82</v>
      </c>
      <c r="Q1585" s="354">
        <v>0.33</v>
      </c>
      <c r="R1585" s="354">
        <v>21.95</v>
      </c>
      <c r="S1585" s="354">
        <v>11.11</v>
      </c>
      <c r="T1585" s="354">
        <v>54.74</v>
      </c>
      <c r="U1585" s="354">
        <v>1.62</v>
      </c>
      <c r="V1585" s="354">
        <v>-2.1800000000000002</v>
      </c>
      <c r="W1585" s="354">
        <v>2.31</v>
      </c>
      <c r="X1585" s="354">
        <v>3.26</v>
      </c>
      <c r="Y1585" s="374">
        <f t="shared" si="52"/>
        <v>-2.0596330275229358</v>
      </c>
      <c r="Z1585" s="374">
        <f t="shared" si="53"/>
        <v>0.41125541125541121</v>
      </c>
      <c r="AA1585" s="354">
        <v>-22.66</v>
      </c>
      <c r="AB1585" s="354">
        <v>6</v>
      </c>
      <c r="AC1585" s="354">
        <v>23.02</v>
      </c>
      <c r="AD1585" s="354">
        <v>16.14</v>
      </c>
      <c r="AE1585" s="354">
        <v>11.45</v>
      </c>
      <c r="AF1585" s="354">
        <v>2.69</v>
      </c>
      <c r="AG1585" s="354">
        <v>38.268128161888704</v>
      </c>
      <c r="AH1585" s="354">
        <v>1.3946037099494095</v>
      </c>
      <c r="AI1585" s="354">
        <v>5.8313659359190559</v>
      </c>
      <c r="AJ1585" s="354">
        <v>1.1669477234401349</v>
      </c>
      <c r="AK1585" s="354">
        <v>6.3930133024869864</v>
      </c>
      <c r="AL1585" s="354">
        <v>22072.93</v>
      </c>
      <c r="AM1585" s="354">
        <v>2.0299999999999998</v>
      </c>
      <c r="AN1585" s="354">
        <v>0.98</v>
      </c>
      <c r="AO1585" s="354">
        <v>0.95959282598158024</v>
      </c>
      <c r="AP1585" s="354">
        <v>7.9099309843806758</v>
      </c>
      <c r="AQ1585" s="354">
        <v>6.2972932330827067</v>
      </c>
      <c r="AR1585" s="354">
        <v>31.468265895953756</v>
      </c>
      <c r="AS1585" s="354">
        <v>23.05733558178752</v>
      </c>
      <c r="AT1585" s="354">
        <v>18.399999999999999</v>
      </c>
      <c r="AU1585" s="354">
        <v>-9.42</v>
      </c>
      <c r="AV1585" s="354">
        <v>74.510000000000005</v>
      </c>
      <c r="AW1585" s="354">
        <v>15790</v>
      </c>
      <c r="AX1585" s="354">
        <v>24241.96</v>
      </c>
      <c r="AY1585" s="374">
        <v>0.74513704686118476</v>
      </c>
      <c r="AZ1585" s="374">
        <v>1.3178269355888097</v>
      </c>
      <c r="BA1585" s="374">
        <v>1.4509958071278826</v>
      </c>
      <c r="BB1585" s="374">
        <v>1.3033709260731323</v>
      </c>
      <c r="BC1585" s="374">
        <v>1.4509958071278826</v>
      </c>
      <c r="BD1585" s="354">
        <v>9.66</v>
      </c>
      <c r="BE1585" s="374">
        <v>6.2553858206032126E-2</v>
      </c>
      <c r="BF1585" s="374">
        <v>2.3197105270539396E-2</v>
      </c>
      <c r="BG1585" s="354">
        <v>5.13</v>
      </c>
      <c r="BH1585" s="354">
        <v>3.86</v>
      </c>
      <c r="BI1585" s="354">
        <v>2.8</v>
      </c>
      <c r="BJ1585" s="354">
        <v>2.0099999999999998</v>
      </c>
      <c r="BK1585" s="374">
        <v>-0.79988432620011563</v>
      </c>
      <c r="BL1585" s="374">
        <v>-0.12188780681267351</v>
      </c>
      <c r="BM1585" s="354">
        <v>0</v>
      </c>
      <c r="BN1585" s="354">
        <v>0.59</v>
      </c>
      <c r="BO1585" s="374">
        <v>0</v>
      </c>
      <c r="BP1585" s="374">
        <v>3.7408897799072145E-2</v>
      </c>
      <c r="BQ1585" s="374">
        <v>3.1302245800432803E-2</v>
      </c>
      <c r="BR1585" s="354">
        <v>1756</v>
      </c>
      <c r="BS1585" s="354">
        <v>3028</v>
      </c>
      <c r="BT1585" s="354">
        <v>1</v>
      </c>
      <c r="BU1585" s="354">
        <v>10274</v>
      </c>
      <c r="BV1585" s="354">
        <v>977</v>
      </c>
      <c r="BW1585" s="354">
        <v>131.78</v>
      </c>
      <c r="BX1585" s="354">
        <v>3.64</v>
      </c>
      <c r="BY1585" s="354">
        <v>4.5599999999999996</v>
      </c>
      <c r="BZ1585" s="354">
        <v>4.4985915492957744</v>
      </c>
      <c r="CA1585" s="354">
        <v>43.22</v>
      </c>
      <c r="CB1585" s="354">
        <v>0.69609970511322539</v>
      </c>
      <c r="CC1585" s="354">
        <v>-0.12023247366509264</v>
      </c>
      <c r="CD1585" s="354">
        <v>0.76</v>
      </c>
      <c r="CE1585" s="354">
        <v>1.58</v>
      </c>
      <c r="CF1585" s="354">
        <v>1.91</v>
      </c>
      <c r="CG1585" s="354">
        <v>1.76</v>
      </c>
      <c r="CH1585" s="353" t="s">
        <v>100</v>
      </c>
      <c r="CI1585" s="355">
        <v>10414</v>
      </c>
    </row>
    <row r="1586" spans="1:87" ht="13.5" thickBot="1">
      <c r="A1586" s="353" t="s">
        <v>3374</v>
      </c>
      <c r="B1586" s="353" t="s">
        <v>3375</v>
      </c>
      <c r="C1586" s="353" t="s">
        <v>108</v>
      </c>
      <c r="D1586" s="353" t="s">
        <v>123</v>
      </c>
      <c r="E1586" s="353" t="s">
        <v>1012</v>
      </c>
      <c r="F1586" s="353" t="s">
        <v>99</v>
      </c>
      <c r="G1586" s="353">
        <v>12</v>
      </c>
      <c r="H1586" s="353">
        <v>202112</v>
      </c>
      <c r="I1586" s="353">
        <v>20221024</v>
      </c>
      <c r="J1586" s="353">
        <v>20230123</v>
      </c>
      <c r="K1586" s="354">
        <v>7015.58</v>
      </c>
      <c r="L1586" s="354">
        <v>46.89</v>
      </c>
      <c r="M1586" s="354">
        <v>149.62</v>
      </c>
      <c r="N1586" s="354">
        <v>1.1599999999999999</v>
      </c>
      <c r="O1586" s="354">
        <v>1.58</v>
      </c>
      <c r="P1586" s="354">
        <v>1.68</v>
      </c>
      <c r="Q1586" s="354">
        <v>1.61</v>
      </c>
      <c r="R1586" s="354">
        <v>-11</v>
      </c>
      <c r="S1586" s="354">
        <v>-4</v>
      </c>
      <c r="T1586" s="354">
        <v>-1.1599999999999999</v>
      </c>
      <c r="U1586" s="354">
        <v>5.3</v>
      </c>
      <c r="V1586" s="354">
        <v>6.8</v>
      </c>
      <c r="W1586" s="354">
        <v>5.63</v>
      </c>
      <c r="X1586" s="354">
        <v>6.67</v>
      </c>
      <c r="Y1586" s="374">
        <f t="shared" si="52"/>
        <v>-0.17205882352941171</v>
      </c>
      <c r="Z1586" s="374">
        <f t="shared" si="53"/>
        <v>0.18472468916518658</v>
      </c>
      <c r="AA1586" s="354">
        <v>14.06</v>
      </c>
      <c r="AB1586" s="354">
        <v>4.8899999999999997</v>
      </c>
      <c r="AC1586" s="354">
        <v>8.85</v>
      </c>
      <c r="AD1586" s="354">
        <v>8.33</v>
      </c>
      <c r="AE1586" s="354">
        <v>7.03</v>
      </c>
      <c r="AF1586" s="354">
        <v>1.7</v>
      </c>
      <c r="AG1586" s="354">
        <v>18.592776753014142</v>
      </c>
      <c r="AH1586" s="354">
        <v>7.8661747801213684</v>
      </c>
      <c r="AI1586" s="354">
        <v>7.6322613414601541</v>
      </c>
      <c r="AJ1586" s="354">
        <v>7.2780495629160313</v>
      </c>
      <c r="AK1586" s="354">
        <v>6.0362188791593701</v>
      </c>
      <c r="AL1586" s="354">
        <v>6.58</v>
      </c>
      <c r="AM1586" s="354">
        <v>1.66</v>
      </c>
      <c r="AN1586" s="354">
        <v>2.2599999999999998</v>
      </c>
      <c r="AO1586" s="354">
        <v>3.5396700071890725</v>
      </c>
      <c r="AP1586" s="354">
        <v>6.2602428226319136</v>
      </c>
      <c r="AQ1586" s="354">
        <v>8.622908896672504</v>
      </c>
      <c r="AR1586" s="354">
        <v>9.0425729660238758</v>
      </c>
      <c r="AS1586" s="354">
        <v>29.058732322827279</v>
      </c>
      <c r="AT1586" s="354">
        <v>28.28</v>
      </c>
      <c r="AU1586" s="354">
        <v>0.48</v>
      </c>
      <c r="AV1586" s="354">
        <v>0.95</v>
      </c>
      <c r="AW1586" s="354">
        <v>2970</v>
      </c>
      <c r="AX1586" s="354">
        <v>3176.86</v>
      </c>
      <c r="AY1586" s="374">
        <v>4.7670250896057351E-2</v>
      </c>
      <c r="AZ1586" s="374">
        <v>1.0946196660482377</v>
      </c>
      <c r="BA1586" s="374">
        <v>0</v>
      </c>
      <c r="BB1586" s="374">
        <v>1.2549019607843137</v>
      </c>
      <c r="BC1586" s="374">
        <v>0</v>
      </c>
      <c r="BD1586" s="354">
        <v>14.98</v>
      </c>
      <c r="BE1586" s="374">
        <v>0</v>
      </c>
      <c r="BF1586" s="374">
        <v>1.4271164245701675E-2</v>
      </c>
      <c r="BG1586" s="354">
        <v>11.94</v>
      </c>
      <c r="BH1586" s="354">
        <v>8.9600000000000009</v>
      </c>
      <c r="BI1586" s="354">
        <v>0.93</v>
      </c>
      <c r="BJ1586" s="354">
        <v>1.0900000000000001</v>
      </c>
      <c r="BK1586" s="374">
        <v>-4.6409807355516634E-2</v>
      </c>
      <c r="BL1586" s="374">
        <v>-1.9051042415528397E-2</v>
      </c>
      <c r="BM1586" s="354">
        <v>3.5</v>
      </c>
      <c r="BN1586" s="354">
        <v>2.7</v>
      </c>
      <c r="BO1586" s="374">
        <v>0.20086001699235345</v>
      </c>
      <c r="BP1586" s="374">
        <v>0.17074397178470518</v>
      </c>
      <c r="BQ1586" s="374">
        <v>0.15797806735220385</v>
      </c>
      <c r="BR1586" s="354">
        <v>1475</v>
      </c>
      <c r="BS1586" s="354">
        <v>1461</v>
      </c>
      <c r="BT1586" s="354">
        <v>1115</v>
      </c>
      <c r="BU1586" s="354">
        <v>1915</v>
      </c>
      <c r="BV1586" s="354">
        <v>1129</v>
      </c>
      <c r="BW1586" s="354">
        <v>109.46</v>
      </c>
      <c r="BX1586" s="354">
        <v>26.92</v>
      </c>
      <c r="BY1586" s="354">
        <v>26.92</v>
      </c>
      <c r="BZ1586" s="354">
        <v>0</v>
      </c>
      <c r="CA1586" s="354">
        <v>12.11</v>
      </c>
      <c r="CB1586" s="354">
        <v>0.50195213036835851</v>
      </c>
      <c r="CC1586" s="354">
        <v>1.8779402415766051</v>
      </c>
      <c r="CD1586" s="354">
        <v>0.15</v>
      </c>
      <c r="CE1586" s="354">
        <v>0.72</v>
      </c>
      <c r="CF1586" s="354">
        <v>0.77</v>
      </c>
      <c r="CG1586" s="354">
        <v>0.16</v>
      </c>
      <c r="CH1586" s="353">
        <v>440</v>
      </c>
      <c r="CI1586" s="355">
        <v>7023</v>
      </c>
    </row>
    <row r="1587" spans="1:87" ht="13.5" thickBot="1">
      <c r="A1587" s="353" t="s">
        <v>3376</v>
      </c>
      <c r="B1587" s="353" t="s">
        <v>3377</v>
      </c>
      <c r="C1587" s="353" t="s">
        <v>108</v>
      </c>
      <c r="D1587" s="353" t="s">
        <v>129</v>
      </c>
      <c r="E1587" s="353" t="s">
        <v>299</v>
      </c>
      <c r="F1587" s="353" t="s">
        <v>105</v>
      </c>
      <c r="G1587" s="353">
        <v>12</v>
      </c>
      <c r="H1587" s="353">
        <v>202112</v>
      </c>
      <c r="I1587" s="353">
        <v>20221109</v>
      </c>
      <c r="J1587" s="353">
        <v>20230307</v>
      </c>
      <c r="K1587" s="354">
        <v>3219.24</v>
      </c>
      <c r="L1587" s="354">
        <v>32.880000000000003</v>
      </c>
      <c r="M1587" s="354">
        <v>97.91</v>
      </c>
      <c r="N1587" s="354">
        <v>1.1200000000000001</v>
      </c>
      <c r="O1587" s="354">
        <v>-1.2</v>
      </c>
      <c r="P1587" s="354">
        <v>-1.04</v>
      </c>
      <c r="Q1587" s="354">
        <v>-1.04</v>
      </c>
      <c r="R1587" s="354">
        <v>-40</v>
      </c>
      <c r="S1587" s="354">
        <v>-51.58</v>
      </c>
      <c r="T1587" s="354">
        <v>-24.25</v>
      </c>
      <c r="U1587" s="354">
        <v>-6.22</v>
      </c>
      <c r="V1587" s="354">
        <v>-6.92</v>
      </c>
      <c r="W1587" s="354">
        <v>-4.93</v>
      </c>
      <c r="X1587" s="354">
        <v>-4.1100000000000003</v>
      </c>
      <c r="Y1587" s="374">
        <f t="shared" si="52"/>
        <v>-0.28757225433526012</v>
      </c>
      <c r="Z1587" s="374">
        <f t="shared" si="53"/>
        <v>-0.16632860040567943</v>
      </c>
      <c r="AA1587" s="354"/>
      <c r="AB1587" s="354"/>
      <c r="AC1587" s="354"/>
      <c r="AD1587" s="354"/>
      <c r="AE1587" s="354"/>
      <c r="AF1587" s="354"/>
      <c r="AG1587" s="354">
        <v>2.0576786980097719</v>
      </c>
      <c r="AH1587" s="354">
        <v>-6.209760359463683</v>
      </c>
      <c r="AI1587" s="354">
        <v>-4.3050174525033267</v>
      </c>
      <c r="AJ1587" s="354">
        <v>-4.3729296093581604</v>
      </c>
      <c r="AK1587" s="354">
        <v>-7.570236441445604</v>
      </c>
      <c r="AL1587" s="354"/>
      <c r="AM1587" s="354">
        <v>2.91</v>
      </c>
      <c r="AN1587" s="354">
        <v>16.37</v>
      </c>
      <c r="AO1587" s="354">
        <v>10.250531957876214</v>
      </c>
      <c r="AP1587" s="354">
        <v>-3.4201317211072766</v>
      </c>
      <c r="AQ1587" s="354">
        <v>-4.8994693948860331</v>
      </c>
      <c r="AR1587" s="354">
        <v>-4.8233800077303624</v>
      </c>
      <c r="AS1587" s="354">
        <v>11.716139575777486</v>
      </c>
      <c r="AT1587" s="354">
        <v>11.3</v>
      </c>
      <c r="AU1587" s="354"/>
      <c r="AV1587" s="354">
        <v>194.77</v>
      </c>
      <c r="AW1587" s="354">
        <v>144.31</v>
      </c>
      <c r="AX1587" s="354">
        <v>215.28</v>
      </c>
      <c r="AY1587" s="374">
        <v>1.9476694309408065</v>
      </c>
      <c r="AZ1587" s="374">
        <v>-1.6197765009947751</v>
      </c>
      <c r="BA1587" s="374">
        <v>-1.3196212073518645</v>
      </c>
      <c r="BB1587" s="374">
        <v>-1.6214797687861271</v>
      </c>
      <c r="BC1587" s="374">
        <v>-1.3196212073518645</v>
      </c>
      <c r="BD1587" s="354">
        <v>-47.41</v>
      </c>
      <c r="BE1587" s="374">
        <v>-0.46043276877877382</v>
      </c>
      <c r="BF1587" s="374">
        <v>-0.4599015618338953</v>
      </c>
      <c r="BG1587" s="354">
        <v>-47.41</v>
      </c>
      <c r="BH1587" s="354"/>
      <c r="BI1587" s="354">
        <v>-40.72</v>
      </c>
      <c r="BJ1587" s="354"/>
      <c r="BK1587" s="374">
        <v>3.9830409584192303E-2</v>
      </c>
      <c r="BL1587" s="374">
        <v>-8.3332061786980383E-2</v>
      </c>
      <c r="BM1587" s="354">
        <v>0</v>
      </c>
      <c r="BN1587" s="354">
        <v>0</v>
      </c>
      <c r="BO1587" s="374">
        <v>0</v>
      </c>
      <c r="BP1587" s="374">
        <v>-0.19054189504337779</v>
      </c>
      <c r="BQ1587" s="374">
        <v>-0.13418010461362867</v>
      </c>
      <c r="BR1587" s="354">
        <v>-703.41</v>
      </c>
      <c r="BS1587" s="354">
        <v>-697.45</v>
      </c>
      <c r="BT1587" s="354">
        <v>-698.51</v>
      </c>
      <c r="BU1587" s="354" t="s">
        <v>100</v>
      </c>
      <c r="BV1587" s="354">
        <v>-704.47</v>
      </c>
      <c r="BW1587" s="354">
        <v>-161.97999999999999</v>
      </c>
      <c r="BX1587" s="354">
        <v>-301.79000000000002</v>
      </c>
      <c r="BY1587" s="354">
        <v>-301.79000000000002</v>
      </c>
      <c r="BZ1587" s="354">
        <v>-2799.25</v>
      </c>
      <c r="CA1587" s="354">
        <v>0</v>
      </c>
      <c r="CB1587" s="354">
        <v>0.1483580461974226</v>
      </c>
      <c r="CC1587" s="354">
        <v>1.8643600682883452</v>
      </c>
      <c r="CD1587" s="354">
        <v>0</v>
      </c>
      <c r="CE1587" s="354">
        <v>7.78</v>
      </c>
      <c r="CF1587" s="354">
        <v>7.68</v>
      </c>
      <c r="CG1587" s="354">
        <v>7.44</v>
      </c>
      <c r="CH1587" s="353" t="s">
        <v>100</v>
      </c>
      <c r="CI1587" s="355">
        <v>1379.96</v>
      </c>
    </row>
    <row r="1588" spans="1:87" ht="13.5" thickBot="1">
      <c r="A1588" s="353" t="s">
        <v>3378</v>
      </c>
      <c r="B1588" s="353" t="s">
        <v>3379</v>
      </c>
      <c r="C1588" s="353" t="s">
        <v>108</v>
      </c>
      <c r="D1588" s="353" t="s">
        <v>97</v>
      </c>
      <c r="E1588" s="353" t="s">
        <v>173</v>
      </c>
      <c r="F1588" s="353" t="s">
        <v>105</v>
      </c>
      <c r="G1588" s="353">
        <v>1</v>
      </c>
      <c r="H1588" s="353">
        <v>202201</v>
      </c>
      <c r="I1588" s="353">
        <v>20221121</v>
      </c>
      <c r="J1588" s="353">
        <v>20230227</v>
      </c>
      <c r="K1588" s="354">
        <v>20894.689999999999</v>
      </c>
      <c r="L1588" s="354">
        <v>70.2</v>
      </c>
      <c r="M1588" s="354">
        <v>297.64</v>
      </c>
      <c r="N1588" s="354">
        <v>-0.33</v>
      </c>
      <c r="O1588" s="354">
        <v>0.84</v>
      </c>
      <c r="P1588" s="354">
        <v>0.8</v>
      </c>
      <c r="Q1588" s="354">
        <v>0.87</v>
      </c>
      <c r="R1588" s="354">
        <v>27</v>
      </c>
      <c r="S1588" s="354">
        <v>14</v>
      </c>
      <c r="T1588" s="354">
        <v>19.78</v>
      </c>
      <c r="U1588" s="354">
        <v>1.71</v>
      </c>
      <c r="V1588" s="354">
        <v>4.8499999999999996</v>
      </c>
      <c r="W1588" s="354">
        <v>4.08</v>
      </c>
      <c r="X1588" s="354">
        <v>3.68</v>
      </c>
      <c r="Y1588" s="374">
        <f t="shared" si="52"/>
        <v>-0.15876288659793802</v>
      </c>
      <c r="Z1588" s="374">
        <f t="shared" si="53"/>
        <v>-9.8039215686274495E-2</v>
      </c>
      <c r="AA1588" s="354">
        <v>168.63</v>
      </c>
      <c r="AB1588" s="354">
        <v>19.47</v>
      </c>
      <c r="AC1588" s="354">
        <v>15.81</v>
      </c>
      <c r="AD1588" s="354">
        <v>17.22</v>
      </c>
      <c r="AE1588" s="354">
        <v>19.07</v>
      </c>
      <c r="AF1588" s="354">
        <v>0.88</v>
      </c>
      <c r="AG1588" s="354">
        <v>14.707236716931703</v>
      </c>
      <c r="AH1588" s="354">
        <v>2.3631015357107912</v>
      </c>
      <c r="AI1588" s="354">
        <v>4.3584048247139089</v>
      </c>
      <c r="AJ1588" s="354">
        <v>3.9960441369535871</v>
      </c>
      <c r="AK1588" s="354">
        <v>16.028800171077659</v>
      </c>
      <c r="AL1588" s="354">
        <v>16.53</v>
      </c>
      <c r="AM1588" s="354">
        <v>3.63</v>
      </c>
      <c r="AN1588" s="354">
        <v>4.8099999999999996</v>
      </c>
      <c r="AO1588" s="354">
        <v>4.5208212238029715</v>
      </c>
      <c r="AP1588" s="354">
        <v>39.444162908966817</v>
      </c>
      <c r="AQ1588" s="354">
        <v>15.25530338907047</v>
      </c>
      <c r="AR1588" s="354">
        <v>16.638652030527215</v>
      </c>
      <c r="AS1588" s="354">
        <v>17.476632521841783</v>
      </c>
      <c r="AT1588" s="354">
        <v>19.34</v>
      </c>
      <c r="AU1588" s="354">
        <v>121.92</v>
      </c>
      <c r="AV1588" s="354">
        <v>54.63</v>
      </c>
      <c r="AW1588" s="354">
        <v>4099.8599999999997</v>
      </c>
      <c r="AX1588" s="354">
        <v>4375.09</v>
      </c>
      <c r="AY1588" s="374">
        <v>3.2581449206466471</v>
      </c>
      <c r="AZ1588" s="374">
        <v>25.568504248172299</v>
      </c>
      <c r="BA1588" s="374">
        <v>50.972904851921868</v>
      </c>
      <c r="BB1588" s="374">
        <v>25.333333333333336</v>
      </c>
      <c r="BC1588" s="374">
        <v>50.972904851921868</v>
      </c>
      <c r="BD1588" s="354">
        <v>8.86</v>
      </c>
      <c r="BE1588" s="374">
        <v>0.10556285714478086</v>
      </c>
      <c r="BF1588" s="374">
        <v>8.9783845325527897E-2</v>
      </c>
      <c r="BG1588" s="354">
        <v>8.86</v>
      </c>
      <c r="BH1588" s="354">
        <v>18.510000000000002</v>
      </c>
      <c r="BI1588" s="354">
        <v>6.62</v>
      </c>
      <c r="BJ1588" s="354">
        <v>11.39</v>
      </c>
      <c r="BK1588" s="374">
        <v>-8.3140667820848252E-2</v>
      </c>
      <c r="BL1588" s="374">
        <v>-2.4638257664211915E-2</v>
      </c>
      <c r="BM1588" s="354">
        <v>0</v>
      </c>
      <c r="BN1588" s="354">
        <v>0</v>
      </c>
      <c r="BO1588" s="374">
        <v>0</v>
      </c>
      <c r="BP1588" s="374">
        <v>3.3826245859015044E-2</v>
      </c>
      <c r="BQ1588" s="374">
        <v>5.7200746306235152E-2</v>
      </c>
      <c r="BR1588" s="354">
        <v>1101.6300000000001</v>
      </c>
      <c r="BS1588" s="354">
        <v>1327.1</v>
      </c>
      <c r="BT1588" s="354">
        <v>1270.28</v>
      </c>
      <c r="BU1588" s="354" t="s">
        <v>100</v>
      </c>
      <c r="BV1588" s="354">
        <v>1375.64</v>
      </c>
      <c r="BW1588" s="354">
        <v>104.61</v>
      </c>
      <c r="BX1588" s="354">
        <v>16.07</v>
      </c>
      <c r="BY1588" s="354">
        <v>11.96</v>
      </c>
      <c r="BZ1588" s="354">
        <v>0</v>
      </c>
      <c r="CA1588" s="354">
        <v>0</v>
      </c>
      <c r="CB1588" s="354">
        <v>0.26557595093540048</v>
      </c>
      <c r="CC1588" s="354">
        <v>-1.9999558383684284</v>
      </c>
      <c r="CD1588" s="354">
        <v>0</v>
      </c>
      <c r="CE1588" s="354">
        <v>3.24</v>
      </c>
      <c r="CF1588" s="354">
        <v>3.91</v>
      </c>
      <c r="CG1588" s="354">
        <v>3.65</v>
      </c>
      <c r="CH1588" s="353" t="s">
        <v>100</v>
      </c>
      <c r="CI1588" s="355">
        <v>5780.02</v>
      </c>
    </row>
    <row r="1589" spans="1:87" ht="13.5" thickBot="1">
      <c r="A1589" s="353" t="s">
        <v>3380</v>
      </c>
      <c r="B1589" s="353" t="s">
        <v>3381</v>
      </c>
      <c r="C1589" s="353" t="s">
        <v>96</v>
      </c>
      <c r="D1589" s="353" t="s">
        <v>109</v>
      </c>
      <c r="E1589" s="353" t="s">
        <v>110</v>
      </c>
      <c r="F1589" s="353" t="s">
        <v>105</v>
      </c>
      <c r="G1589" s="353">
        <v>12</v>
      </c>
      <c r="H1589" s="353">
        <v>202112</v>
      </c>
      <c r="I1589" s="353">
        <v>20221031</v>
      </c>
      <c r="J1589" s="353">
        <v>20230427</v>
      </c>
      <c r="K1589" s="354">
        <v>11233.42</v>
      </c>
      <c r="L1589" s="354">
        <v>33.14</v>
      </c>
      <c r="M1589" s="354">
        <v>338.97</v>
      </c>
      <c r="N1589" s="354">
        <v>0.97</v>
      </c>
      <c r="O1589" s="354"/>
      <c r="P1589" s="354"/>
      <c r="Q1589" s="354"/>
      <c r="R1589" s="354"/>
      <c r="S1589" s="354"/>
      <c r="T1589" s="354"/>
      <c r="U1589" s="354">
        <v>-10.97</v>
      </c>
      <c r="V1589" s="354">
        <v>-7.35</v>
      </c>
      <c r="W1589" s="354">
        <v>-9.09</v>
      </c>
      <c r="X1589" s="354">
        <v>-0.4</v>
      </c>
      <c r="Y1589" s="374">
        <f t="shared" si="52"/>
        <v>0.23673469387755097</v>
      </c>
      <c r="Z1589" s="374">
        <f t="shared" si="53"/>
        <v>-0.95599559955995594</v>
      </c>
      <c r="AA1589" s="354"/>
      <c r="AB1589" s="354"/>
      <c r="AC1589" s="354"/>
      <c r="AD1589" s="354"/>
      <c r="AE1589" s="354"/>
      <c r="AF1589" s="354"/>
      <c r="AG1589" s="354">
        <v>356.1045932881201</v>
      </c>
      <c r="AH1589" s="354">
        <v>-46.071143308073459</v>
      </c>
      <c r="AI1589" s="354">
        <v>0</v>
      </c>
      <c r="AJ1589" s="354">
        <v>-4.4263604615208987</v>
      </c>
      <c r="AK1589" s="354">
        <v>0</v>
      </c>
      <c r="AL1589" s="354">
        <v>5.97</v>
      </c>
      <c r="AM1589" s="354">
        <v>1.1599999999999999</v>
      </c>
      <c r="AN1589" s="354">
        <v>0.79</v>
      </c>
      <c r="AO1589" s="354">
        <v>1.4138269046287877</v>
      </c>
      <c r="AP1589" s="354">
        <v>-30.432776653479795</v>
      </c>
      <c r="AQ1589" s="354">
        <v>0</v>
      </c>
      <c r="AR1589" s="354">
        <v>-113.74361831337244</v>
      </c>
      <c r="AS1589" s="354">
        <v>49.309785346634939</v>
      </c>
      <c r="AT1589" s="354">
        <v>28.47</v>
      </c>
      <c r="AU1589" s="354">
        <v>-12.5</v>
      </c>
      <c r="AV1589" s="354">
        <v>17.440000000000001</v>
      </c>
      <c r="AW1589" s="354">
        <v>15754.62</v>
      </c>
      <c r="AX1589" s="354">
        <v>12730.96</v>
      </c>
      <c r="AY1589" s="374">
        <v>9.8129881915709635E-2</v>
      </c>
      <c r="AZ1589" s="374">
        <v>-0.11606895915921452</v>
      </c>
      <c r="BA1589" s="374">
        <v>0.16309844908968307</v>
      </c>
      <c r="BB1589" s="374">
        <v>2.5974025974025976E-2</v>
      </c>
      <c r="BC1589" s="374">
        <v>0.16309844908968307</v>
      </c>
      <c r="BD1589" s="354">
        <v>-32.43</v>
      </c>
      <c r="BE1589" s="374">
        <v>-7.9715385143231163E-2</v>
      </c>
      <c r="BF1589" s="374">
        <v>-4.5827227125121855E-2</v>
      </c>
      <c r="BG1589" s="354">
        <v>-14.08</v>
      </c>
      <c r="BH1589" s="354">
        <v>-4.4400000000000004</v>
      </c>
      <c r="BI1589" s="354">
        <v>-7.7</v>
      </c>
      <c r="BJ1589" s="354">
        <v>-2.19</v>
      </c>
      <c r="BK1589" s="374">
        <v>0</v>
      </c>
      <c r="BL1589" s="374">
        <v>-0.1344056135234884</v>
      </c>
      <c r="BM1589" s="354">
        <v>0</v>
      </c>
      <c r="BN1589" s="354">
        <v>0.82</v>
      </c>
      <c r="BO1589" s="374">
        <v>0</v>
      </c>
      <c r="BP1589" s="374">
        <v>-0.20908924902230833</v>
      </c>
      <c r="BQ1589" s="374">
        <v>-0.13158027531274966</v>
      </c>
      <c r="BR1589" s="354">
        <v>-1194.74</v>
      </c>
      <c r="BS1589" s="354">
        <v>2562.61</v>
      </c>
      <c r="BT1589" s="354">
        <v>1880.95</v>
      </c>
      <c r="BU1589" s="354">
        <v>18646.189999999999</v>
      </c>
      <c r="BV1589" s="354">
        <v>-1876.43</v>
      </c>
      <c r="BW1589" s="354">
        <v>-19.39</v>
      </c>
      <c r="BX1589" s="354">
        <v>-25.74</v>
      </c>
      <c r="BY1589" s="354">
        <v>-26.31</v>
      </c>
      <c r="BZ1589" s="354">
        <v>-1.4905250690880378</v>
      </c>
      <c r="CA1589" s="354">
        <v>38.869999999999997</v>
      </c>
      <c r="CB1589" s="354">
        <v>0.78667114275938199</v>
      </c>
      <c r="CC1589" s="354">
        <v>-28.399372302863867</v>
      </c>
      <c r="CD1589" s="354">
        <v>0.64</v>
      </c>
      <c r="CE1589" s="354">
        <v>0.25</v>
      </c>
      <c r="CF1589" s="354">
        <v>0.33</v>
      </c>
      <c r="CG1589" s="354">
        <v>0.21</v>
      </c>
      <c r="CH1589" s="353" t="s">
        <v>100</v>
      </c>
      <c r="CI1589" s="355">
        <v>13098.74</v>
      </c>
    </row>
    <row r="1590" spans="1:87" ht="13.5" thickBot="1">
      <c r="A1590" s="353" t="s">
        <v>3382</v>
      </c>
      <c r="B1590" s="353" t="s">
        <v>3383</v>
      </c>
      <c r="C1590" s="353" t="s">
        <v>96</v>
      </c>
      <c r="D1590" s="353" t="s">
        <v>97</v>
      </c>
      <c r="E1590" s="353" t="s">
        <v>173</v>
      </c>
      <c r="F1590" s="353" t="s">
        <v>105</v>
      </c>
      <c r="G1590" s="353">
        <v>12</v>
      </c>
      <c r="H1590" s="353">
        <v>202112</v>
      </c>
      <c r="I1590" s="353">
        <v>20221103</v>
      </c>
      <c r="J1590" s="353">
        <v>20230209</v>
      </c>
      <c r="K1590" s="354">
        <v>16122.34</v>
      </c>
      <c r="L1590" s="354">
        <v>49.06</v>
      </c>
      <c r="M1590" s="354">
        <v>329</v>
      </c>
      <c r="N1590" s="354">
        <v>1</v>
      </c>
      <c r="O1590" s="354">
        <v>0</v>
      </c>
      <c r="P1590" s="354">
        <v>0.04</v>
      </c>
      <c r="Q1590" s="354">
        <v>0.03</v>
      </c>
      <c r="R1590" s="354">
        <v>15.38</v>
      </c>
      <c r="S1590" s="354">
        <v>100</v>
      </c>
      <c r="T1590" s="354">
        <v>45.51</v>
      </c>
      <c r="U1590" s="354">
        <v>-0.54</v>
      </c>
      <c r="V1590" s="354">
        <v>-0.05</v>
      </c>
      <c r="W1590" s="354">
        <v>0.11</v>
      </c>
      <c r="X1590" s="354">
        <v>0.15</v>
      </c>
      <c r="Y1590" s="374">
        <f t="shared" si="52"/>
        <v>-3.1999999999999997</v>
      </c>
      <c r="Z1590" s="374">
        <f t="shared" si="53"/>
        <v>0.36363636363636354</v>
      </c>
      <c r="AA1590" s="354"/>
      <c r="AB1590" s="354">
        <v>25</v>
      </c>
      <c r="AC1590" s="354">
        <v>700.86</v>
      </c>
      <c r="AD1590" s="354">
        <v>438.04</v>
      </c>
      <c r="AE1590" s="354">
        <v>329.26</v>
      </c>
      <c r="AF1590" s="354">
        <v>17.52</v>
      </c>
      <c r="AG1590" s="354">
        <v>2.7377966257386936</v>
      </c>
      <c r="AH1590" s="354">
        <v>-0.68883003153801403</v>
      </c>
      <c r="AI1590" s="354">
        <v>0.26359962031905448</v>
      </c>
      <c r="AJ1590" s="354">
        <v>-0.19839247986772407</v>
      </c>
      <c r="AK1590" s="354">
        <v>180.34927342633785</v>
      </c>
      <c r="AL1590" s="354">
        <v>1656.9</v>
      </c>
      <c r="AM1590" s="354">
        <v>27.14</v>
      </c>
      <c r="AN1590" s="354">
        <v>18.03</v>
      </c>
      <c r="AO1590" s="354">
        <v>18.963339622451592</v>
      </c>
      <c r="AP1590" s="354">
        <v>-185.17395568272411</v>
      </c>
      <c r="AQ1590" s="354">
        <v>196.95691203289616</v>
      </c>
      <c r="AR1590" s="354">
        <v>-261.69221366505639</v>
      </c>
      <c r="AS1590" s="354">
        <v>5.0101411555773296</v>
      </c>
      <c r="AT1590" s="354">
        <v>1.81</v>
      </c>
      <c r="AU1590" s="354">
        <v>51.74</v>
      </c>
      <c r="AV1590" s="354">
        <v>52.28</v>
      </c>
      <c r="AW1590" s="354">
        <v>656.43</v>
      </c>
      <c r="AX1590" s="354">
        <v>974.72</v>
      </c>
      <c r="AY1590" s="374">
        <v>0.52282170190159583</v>
      </c>
      <c r="AZ1590" s="374">
        <v>-1.1806902906928038</v>
      </c>
      <c r="BA1590" s="374">
        <v>-0.19590139367600776</v>
      </c>
      <c r="BB1590" s="374">
        <v>-1.0689460582495871</v>
      </c>
      <c r="BC1590" s="374">
        <v>-0.19590139367600776</v>
      </c>
      <c r="BD1590" s="354">
        <v>-27.82</v>
      </c>
      <c r="BE1590" s="374">
        <v>-8.9050029516624593E-2</v>
      </c>
      <c r="BF1590" s="374">
        <v>-9.1700954572024165E-2</v>
      </c>
      <c r="BG1590" s="354">
        <v>-8.75</v>
      </c>
      <c r="BH1590" s="354">
        <v>-11.48</v>
      </c>
      <c r="BI1590" s="354">
        <v>-7.18</v>
      </c>
      <c r="BJ1590" s="354">
        <v>-9.9</v>
      </c>
      <c r="BK1590" s="374">
        <v>-1.7526280941816028</v>
      </c>
      <c r="BL1590" s="374">
        <v>-0.16874595280141633</v>
      </c>
      <c r="BM1590" s="354">
        <v>0</v>
      </c>
      <c r="BN1590" s="354">
        <v>0</v>
      </c>
      <c r="BO1590" s="374">
        <v>0</v>
      </c>
      <c r="BP1590" s="374">
        <v>-1.4489483204417628E-2</v>
      </c>
      <c r="BQ1590" s="374">
        <v>-4.1731695386563747E-3</v>
      </c>
      <c r="BR1590" s="354">
        <v>-198.74</v>
      </c>
      <c r="BS1590" s="354">
        <v>-56.69</v>
      </c>
      <c r="BT1590" s="354">
        <v>9.58</v>
      </c>
      <c r="BU1590" s="354">
        <v>1146.8800000000001</v>
      </c>
      <c r="BV1590" s="354">
        <v>-260.31</v>
      </c>
      <c r="BW1590" s="354">
        <v>-118.07</v>
      </c>
      <c r="BX1590" s="354">
        <v>-25.16</v>
      </c>
      <c r="BY1590" s="354">
        <v>-19.46</v>
      </c>
      <c r="BZ1590" s="354">
        <v>-9.4759855567097002</v>
      </c>
      <c r="CA1590" s="354">
        <v>70.72</v>
      </c>
      <c r="CB1590" s="354">
        <v>0.76150929669234568</v>
      </c>
      <c r="CC1590" s="354">
        <v>-15.614085860626645</v>
      </c>
      <c r="CD1590" s="354">
        <v>2.42</v>
      </c>
      <c r="CE1590" s="354">
        <v>5.35</v>
      </c>
      <c r="CF1590" s="354">
        <v>6.78</v>
      </c>
      <c r="CG1590" s="354">
        <v>6.45</v>
      </c>
      <c r="CH1590" s="353" t="s">
        <v>100</v>
      </c>
      <c r="CI1590" s="353">
        <v>811.36</v>
      </c>
    </row>
    <row r="1591" spans="1:87" ht="13.5" thickBot="1">
      <c r="A1591" s="353" t="s">
        <v>3384</v>
      </c>
      <c r="B1591" s="353" t="s">
        <v>3385</v>
      </c>
      <c r="C1591" s="353" t="s">
        <v>108</v>
      </c>
      <c r="D1591" s="353" t="s">
        <v>412</v>
      </c>
      <c r="E1591" s="353" t="s">
        <v>1422</v>
      </c>
      <c r="F1591" s="353" t="s">
        <v>105</v>
      </c>
      <c r="G1591" s="353">
        <v>12</v>
      </c>
      <c r="H1591" s="353">
        <v>202112</v>
      </c>
      <c r="I1591" s="353">
        <v>20221102</v>
      </c>
      <c r="J1591" s="353">
        <v>20230216</v>
      </c>
      <c r="K1591" s="354">
        <v>6487.17</v>
      </c>
      <c r="L1591" s="354">
        <v>46.58</v>
      </c>
      <c r="M1591" s="354">
        <v>139</v>
      </c>
      <c r="N1591" s="354">
        <v>1.52</v>
      </c>
      <c r="O1591" s="354">
        <v>-1.37</v>
      </c>
      <c r="P1591" s="354">
        <v>-1.7</v>
      </c>
      <c r="Q1591" s="354">
        <v>-1.05</v>
      </c>
      <c r="R1591" s="354">
        <v>35.770000000000003</v>
      </c>
      <c r="S1591" s="354">
        <v>-5.13</v>
      </c>
      <c r="T1591" s="354">
        <v>50.55</v>
      </c>
      <c r="U1591" s="354">
        <v>-1.72</v>
      </c>
      <c r="V1591" s="354">
        <v>1.59</v>
      </c>
      <c r="W1591" s="354">
        <v>-3.65</v>
      </c>
      <c r="X1591" s="354">
        <v>-4.24</v>
      </c>
      <c r="Y1591" s="374">
        <f t="shared" si="52"/>
        <v>-3.2955974842767293</v>
      </c>
      <c r="Z1591" s="374">
        <f t="shared" si="53"/>
        <v>0.16164383561643847</v>
      </c>
      <c r="AA1591" s="354"/>
      <c r="AB1591" s="354">
        <v>50.73</v>
      </c>
      <c r="AC1591" s="354"/>
      <c r="AD1591" s="354"/>
      <c r="AE1591" s="354"/>
      <c r="AF1591" s="354"/>
      <c r="AG1591" s="354">
        <v>22.550223351206242</v>
      </c>
      <c r="AH1591" s="354">
        <v>-1.7112021995944318</v>
      </c>
      <c r="AI1591" s="354">
        <v>-0.1514386126967403</v>
      </c>
      <c r="AJ1591" s="354">
        <v>-0.93326886577999724</v>
      </c>
      <c r="AK1591" s="354">
        <v>-302.76294257803193</v>
      </c>
      <c r="AL1591" s="354">
        <v>15.29</v>
      </c>
      <c r="AM1591" s="354">
        <v>2.34</v>
      </c>
      <c r="AN1591" s="354">
        <v>2.08</v>
      </c>
      <c r="AO1591" s="354">
        <v>1.6118945426069513</v>
      </c>
      <c r="AP1591" s="354">
        <v>-38.760576153538338</v>
      </c>
      <c r="AQ1591" s="354">
        <v>-240.02188944484155</v>
      </c>
      <c r="AR1591" s="354">
        <v>-38.947599440165789</v>
      </c>
      <c r="AS1591" s="354">
        <v>14.567377012506224</v>
      </c>
      <c r="AT1591" s="354">
        <v>19.95</v>
      </c>
      <c r="AU1591" s="354">
        <v>51.6</v>
      </c>
      <c r="AV1591" s="354">
        <v>55.45</v>
      </c>
      <c r="AW1591" s="354">
        <v>2764.58</v>
      </c>
      <c r="AX1591" s="354">
        <v>3062.45</v>
      </c>
      <c r="AY1591" s="374">
        <v>0.55454490246222987</v>
      </c>
      <c r="AZ1591" s="374">
        <v>14.845033415205346</v>
      </c>
      <c r="BA1591" s="374">
        <v>12.608156816274132</v>
      </c>
      <c r="BB1591" s="374">
        <v>14.071428571428571</v>
      </c>
      <c r="BC1591" s="374">
        <v>12.608156816274132</v>
      </c>
      <c r="BD1591" s="354">
        <v>-8.5</v>
      </c>
      <c r="BE1591" s="374">
        <v>-7.5281026587922004E-2</v>
      </c>
      <c r="BF1591" s="374">
        <v>-5.4871584945401009E-2</v>
      </c>
      <c r="BG1591" s="354">
        <v>-8.44</v>
      </c>
      <c r="BH1591" s="354">
        <v>-14.23</v>
      </c>
      <c r="BI1591" s="354">
        <v>-5.57</v>
      </c>
      <c r="BJ1591" s="354">
        <v>-5.23</v>
      </c>
      <c r="BK1591" s="374">
        <v>5.1626876340243033</v>
      </c>
      <c r="BL1591" s="374">
        <v>-3.4670621257568868E-2</v>
      </c>
      <c r="BM1591" s="354">
        <v>0</v>
      </c>
      <c r="BN1591" s="354">
        <v>0</v>
      </c>
      <c r="BO1591" s="374">
        <v>0</v>
      </c>
      <c r="BP1591" s="374">
        <v>-3.7321749173270045E-2</v>
      </c>
      <c r="BQ1591" s="374">
        <v>-2.0354828043184236E-2</v>
      </c>
      <c r="BR1591" s="354">
        <v>239.57</v>
      </c>
      <c r="BS1591" s="354">
        <v>408.78</v>
      </c>
      <c r="BT1591" s="354">
        <v>411.6</v>
      </c>
      <c r="BU1591" s="354">
        <v>79.989999999999995</v>
      </c>
      <c r="BV1591" s="354">
        <v>242.38</v>
      </c>
      <c r="BW1591" s="354">
        <v>1484.5</v>
      </c>
      <c r="BX1591" s="354">
        <v>-7.59</v>
      </c>
      <c r="BY1591" s="354">
        <v>-7.59</v>
      </c>
      <c r="BZ1591" s="354">
        <v>-64.551964196916956</v>
      </c>
      <c r="CA1591" s="354">
        <v>0</v>
      </c>
      <c r="CB1591" s="354">
        <v>0.36753233684045639</v>
      </c>
      <c r="CC1591" s="354">
        <v>10.131906608797363</v>
      </c>
      <c r="CD1591" s="354">
        <v>0</v>
      </c>
      <c r="CE1591" s="354">
        <v>3.15</v>
      </c>
      <c r="CF1591" s="354">
        <v>4.12</v>
      </c>
      <c r="CG1591" s="354">
        <v>3.09</v>
      </c>
      <c r="CH1591" s="353" t="s">
        <v>100</v>
      </c>
      <c r="CI1591" s="355">
        <v>2766.61</v>
      </c>
    </row>
    <row r="1592" spans="1:87" ht="13.5" thickBot="1">
      <c r="A1592" s="353" t="s">
        <v>3386</v>
      </c>
      <c r="B1592" s="353" t="s">
        <v>3387</v>
      </c>
      <c r="C1592" s="353" t="s">
        <v>96</v>
      </c>
      <c r="D1592" s="353" t="s">
        <v>129</v>
      </c>
      <c r="E1592" s="353" t="s">
        <v>409</v>
      </c>
      <c r="F1592" s="353" t="s">
        <v>99</v>
      </c>
      <c r="G1592" s="353">
        <v>12</v>
      </c>
      <c r="H1592" s="353">
        <v>202112</v>
      </c>
      <c r="I1592" s="353">
        <v>20221103</v>
      </c>
      <c r="J1592" s="353">
        <v>20230221</v>
      </c>
      <c r="K1592" s="354">
        <v>69309.570000000007</v>
      </c>
      <c r="L1592" s="354">
        <v>148.71</v>
      </c>
      <c r="M1592" s="354">
        <v>466.07</v>
      </c>
      <c r="N1592" s="354">
        <v>0.72</v>
      </c>
      <c r="O1592" s="354">
        <v>1.24</v>
      </c>
      <c r="P1592" s="354">
        <v>1.1499999999999999</v>
      </c>
      <c r="Q1592" s="354">
        <v>1.38</v>
      </c>
      <c r="R1592" s="354">
        <v>-2</v>
      </c>
      <c r="S1592" s="354">
        <v>-2</v>
      </c>
      <c r="T1592" s="354">
        <v>2.08</v>
      </c>
      <c r="U1592" s="354">
        <v>4.7300000000000004</v>
      </c>
      <c r="V1592" s="354">
        <v>4.66</v>
      </c>
      <c r="W1592" s="354">
        <v>4.88</v>
      </c>
      <c r="X1592" s="354">
        <v>5.37</v>
      </c>
      <c r="Y1592" s="374">
        <f t="shared" ref="Y1592:Y1593" si="54">(W1592/V1592)-1</f>
        <v>4.7210300429184393E-2</v>
      </c>
      <c r="Z1592" s="374">
        <f t="shared" ref="Z1592:Z1593" si="55">(X1592/W1592)-1</f>
        <v>0.10040983606557385</v>
      </c>
      <c r="AA1592" s="354">
        <v>14.65</v>
      </c>
      <c r="AB1592" s="354">
        <v>10.84</v>
      </c>
      <c r="AC1592" s="354">
        <v>31.44</v>
      </c>
      <c r="AD1592" s="354">
        <v>30.47</v>
      </c>
      <c r="AE1592" s="354">
        <v>27.69</v>
      </c>
      <c r="AF1592" s="354">
        <v>2.81</v>
      </c>
      <c r="AG1592" s="354">
        <v>17.116289012398461</v>
      </c>
      <c r="AH1592" s="354">
        <v>4.4185549380076958</v>
      </c>
      <c r="AI1592" s="354">
        <v>3.9546814878153058</v>
      </c>
      <c r="AJ1592" s="354">
        <v>2.708422402736212</v>
      </c>
      <c r="AK1592" s="354">
        <v>36.528858378378381</v>
      </c>
      <c r="AL1592" s="354">
        <v>26.17</v>
      </c>
      <c r="AM1592" s="354">
        <v>14.87</v>
      </c>
      <c r="AN1592" s="354">
        <v>8.66</v>
      </c>
      <c r="AO1592" s="354">
        <v>8.9701995753715504</v>
      </c>
      <c r="AP1592" s="354">
        <v>22.106613727300708</v>
      </c>
      <c r="AQ1592" s="354">
        <v>38.823993513513514</v>
      </c>
      <c r="AR1592" s="354">
        <v>56.688546172059986</v>
      </c>
      <c r="AS1592" s="354">
        <v>5.3505771697306539</v>
      </c>
      <c r="AT1592" s="354">
        <v>10</v>
      </c>
      <c r="AU1592" s="354">
        <v>9.4700000000000006</v>
      </c>
      <c r="AV1592" s="354">
        <v>16.489999999999998</v>
      </c>
      <c r="AW1592" s="354">
        <v>7776</v>
      </c>
      <c r="AX1592" s="354">
        <v>8044.36</v>
      </c>
      <c r="AY1592" s="374">
        <v>0.1649438202247191</v>
      </c>
      <c r="AZ1592" s="374">
        <v>0.24511002444987776</v>
      </c>
      <c r="BA1592" s="374">
        <v>0.23534596738651389</v>
      </c>
      <c r="BB1592" s="374">
        <v>0.24418604651162801</v>
      </c>
      <c r="BC1592" s="374">
        <v>0.23534596738651389</v>
      </c>
      <c r="BD1592" s="354">
        <v>48.41</v>
      </c>
      <c r="BE1592" s="374">
        <v>0.26255327033537151</v>
      </c>
      <c r="BF1592" s="374">
        <v>0.16730068798057465</v>
      </c>
      <c r="BG1592" s="354">
        <v>21.94</v>
      </c>
      <c r="BH1592" s="354">
        <v>19.920000000000002</v>
      </c>
      <c r="BI1592" s="354">
        <v>16.170000000000002</v>
      </c>
      <c r="BJ1592" s="354">
        <v>15.51</v>
      </c>
      <c r="BK1592" s="374">
        <v>-0.31513513513513514</v>
      </c>
      <c r="BL1592" s="374">
        <v>-7.2811290121143998E-2</v>
      </c>
      <c r="BM1592" s="354">
        <v>0.87</v>
      </c>
      <c r="BN1592" s="354">
        <v>0.6</v>
      </c>
      <c r="BO1592" s="374">
        <v>0.29421383647798743</v>
      </c>
      <c r="BP1592" s="374">
        <v>3.058670177217012E-2</v>
      </c>
      <c r="BQ1592" s="374">
        <v>1.8748597554590973E-2</v>
      </c>
      <c r="BR1592" s="354">
        <v>2712</v>
      </c>
      <c r="BS1592" s="354">
        <v>3160</v>
      </c>
      <c r="BT1592" s="354">
        <v>2688</v>
      </c>
      <c r="BU1592" s="354">
        <v>6592</v>
      </c>
      <c r="BV1592" s="354">
        <v>2037</v>
      </c>
      <c r="BW1592" s="354">
        <v>24.36</v>
      </c>
      <c r="BX1592" s="354">
        <v>25.82</v>
      </c>
      <c r="BY1592" s="354">
        <v>27.88</v>
      </c>
      <c r="BZ1592" s="354">
        <v>13.305164319248826</v>
      </c>
      <c r="CA1592" s="354">
        <v>52.78</v>
      </c>
      <c r="CB1592" s="354">
        <v>0.65906099166301013</v>
      </c>
      <c r="CC1592" s="354">
        <v>1.306863650353955</v>
      </c>
      <c r="CD1592" s="354">
        <v>1.1200000000000001</v>
      </c>
      <c r="CE1592" s="354">
        <v>2.27</v>
      </c>
      <c r="CF1592" s="354">
        <v>2.79</v>
      </c>
      <c r="CG1592" s="354">
        <v>2.16</v>
      </c>
      <c r="CH1592" s="353" t="s">
        <v>100</v>
      </c>
      <c r="CI1592" s="355">
        <v>4544</v>
      </c>
    </row>
    <row r="1593" spans="1:87" ht="13.5" thickBot="1">
      <c r="A1593" s="353" t="s">
        <v>3388</v>
      </c>
      <c r="B1593" s="353" t="s">
        <v>3389</v>
      </c>
      <c r="C1593" s="353" t="s">
        <v>96</v>
      </c>
      <c r="D1593" s="353" t="s">
        <v>103</v>
      </c>
      <c r="E1593" s="353" t="s">
        <v>126</v>
      </c>
      <c r="F1593" s="353" t="s">
        <v>105</v>
      </c>
      <c r="G1593" s="353">
        <v>12</v>
      </c>
      <c r="H1593" s="353">
        <v>202112</v>
      </c>
      <c r="I1593" s="353">
        <v>20221025</v>
      </c>
      <c r="J1593" s="353">
        <v>20230207</v>
      </c>
      <c r="K1593" s="354">
        <v>3861.7</v>
      </c>
      <c r="L1593" s="354">
        <v>21.72</v>
      </c>
      <c r="M1593" s="354">
        <v>177.79</v>
      </c>
      <c r="N1593" s="354">
        <v>1.24</v>
      </c>
      <c r="O1593" s="354">
        <v>0.24</v>
      </c>
      <c r="P1593" s="354">
        <v>0.17</v>
      </c>
      <c r="Q1593" s="354">
        <v>0.2</v>
      </c>
      <c r="R1593" s="354">
        <v>8</v>
      </c>
      <c r="S1593" s="354">
        <v>10</v>
      </c>
      <c r="T1593" s="354">
        <v>36.94</v>
      </c>
      <c r="U1593" s="354">
        <v>1.04</v>
      </c>
      <c r="V1593" s="354">
        <v>0.8</v>
      </c>
      <c r="W1593" s="354">
        <v>0.97</v>
      </c>
      <c r="X1593" s="354">
        <v>0.95</v>
      </c>
      <c r="Y1593" s="374">
        <f t="shared" si="54"/>
        <v>0.21249999999999991</v>
      </c>
      <c r="Z1593" s="374">
        <f t="shared" si="55"/>
        <v>-2.0618556701030966E-2</v>
      </c>
      <c r="AA1593" s="354">
        <v>-0.95</v>
      </c>
      <c r="AB1593" s="354">
        <v>17</v>
      </c>
      <c r="AC1593" s="354">
        <v>20.89</v>
      </c>
      <c r="AD1593" s="354">
        <v>22.39</v>
      </c>
      <c r="AE1593" s="354">
        <v>22.78</v>
      </c>
      <c r="AF1593" s="354">
        <v>1.32</v>
      </c>
      <c r="AG1593" s="354">
        <v>1.1483012804016768</v>
      </c>
      <c r="AH1593" s="354">
        <v>-0.10808214242824549</v>
      </c>
      <c r="AI1593" s="354">
        <v>-5.4898865995299286E-2</v>
      </c>
      <c r="AJ1593" s="354">
        <v>-8.9210657242361338E-2</v>
      </c>
      <c r="AK1593" s="354">
        <v>-397.64027187499994</v>
      </c>
      <c r="AL1593" s="354">
        <v>15.11</v>
      </c>
      <c r="AM1593" s="354">
        <v>2.39</v>
      </c>
      <c r="AN1593" s="354">
        <v>3.29</v>
      </c>
      <c r="AO1593" s="354">
        <v>21.623240089641435</v>
      </c>
      <c r="AP1593" s="354">
        <v>477.13699010989012</v>
      </c>
      <c r="AQ1593" s="354">
        <v>-452.28610520833331</v>
      </c>
      <c r="AR1593" s="354">
        <v>-278.32991089743592</v>
      </c>
      <c r="AS1593" s="354">
        <v>0.4111696317772936</v>
      </c>
      <c r="AT1593" s="354">
        <v>9.1</v>
      </c>
      <c r="AU1593" s="354">
        <v>-6.79</v>
      </c>
      <c r="AV1593" s="354"/>
      <c r="AW1593" s="354">
        <v>910.9</v>
      </c>
      <c r="AX1593" s="354">
        <v>1299</v>
      </c>
      <c r="AY1593" s="374">
        <v>-0.55959000145046656</v>
      </c>
      <c r="AZ1593" s="374">
        <v>-0.32870627429205995</v>
      </c>
      <c r="BA1593" s="374">
        <v>-0.6799282081962309</v>
      </c>
      <c r="BB1593" s="374">
        <v>-0.32432432432432434</v>
      </c>
      <c r="BC1593" s="374">
        <v>-0.6799282081962309</v>
      </c>
      <c r="BD1593" s="354">
        <v>26.79</v>
      </c>
      <c r="BE1593" s="374">
        <v>-2.994265481276219E-2</v>
      </c>
      <c r="BF1593" s="374">
        <v>-9.9061795691598072E-3</v>
      </c>
      <c r="BG1593" s="354">
        <v>13.51</v>
      </c>
      <c r="BH1593" s="354">
        <v>9.19</v>
      </c>
      <c r="BI1593" s="354">
        <v>9.2200000000000006</v>
      </c>
      <c r="BJ1593" s="354">
        <v>6.89</v>
      </c>
      <c r="BK1593" s="374">
        <v>0.625</v>
      </c>
      <c r="BL1593" s="374">
        <v>-2.9880478087649404E-2</v>
      </c>
      <c r="BM1593" s="354">
        <v>1.29</v>
      </c>
      <c r="BN1593" s="354">
        <v>0.41</v>
      </c>
      <c r="BO1593" s="374">
        <v>-1.8504444444444443</v>
      </c>
      <c r="BP1593" s="374">
        <v>-4.9510830246562295E-3</v>
      </c>
      <c r="BQ1593" s="374">
        <v>-4.0866082108273636E-3</v>
      </c>
      <c r="BR1593" s="354">
        <v>87.1</v>
      </c>
      <c r="BS1593" s="354">
        <v>164.6</v>
      </c>
      <c r="BT1593" s="354">
        <v>174.4</v>
      </c>
      <c r="BU1593" s="354">
        <v>533.9</v>
      </c>
      <c r="BV1593" s="354">
        <v>120.9</v>
      </c>
      <c r="BW1593" s="354"/>
      <c r="BX1593" s="354">
        <v>-1.61</v>
      </c>
      <c r="BY1593" s="354">
        <v>12.37</v>
      </c>
      <c r="BZ1593" s="354">
        <v>-4.094736842105263</v>
      </c>
      <c r="CA1593" s="354">
        <v>24.71</v>
      </c>
      <c r="CB1593" s="354">
        <v>0.44701059104885549</v>
      </c>
      <c r="CC1593" s="354">
        <v>57.64835164835165</v>
      </c>
      <c r="CD1593" s="354">
        <v>0.33</v>
      </c>
      <c r="CE1593" s="354">
        <v>2.44</v>
      </c>
      <c r="CF1593" s="354">
        <v>1.21</v>
      </c>
      <c r="CG1593" s="354">
        <v>0.47</v>
      </c>
      <c r="CH1593" s="353" t="s">
        <v>100</v>
      </c>
      <c r="CI1593" s="353">
        <v>126.4</v>
      </c>
    </row>
    <row r="1594" spans="1:87" ht="13">
      <c r="F1594" s="336"/>
      <c r="G1594" s="336"/>
      <c r="H1594" s="336"/>
      <c r="I1594" s="336"/>
      <c r="J1594" s="336"/>
      <c r="L1594" s="381"/>
      <c r="M1594" s="381"/>
      <c r="N1594" s="381"/>
      <c r="O1594" s="381"/>
      <c r="P1594" s="381"/>
      <c r="Q1594" s="381"/>
      <c r="R1594" s="381"/>
      <c r="S1594" s="381"/>
      <c r="T1594" s="381"/>
    </row>
    <row r="1595" spans="1:87" ht="13">
      <c r="F1595" s="336"/>
      <c r="G1595" s="336"/>
      <c r="H1595" s="336"/>
      <c r="J1595" s="336"/>
      <c r="L1595" s="381"/>
      <c r="M1595" s="381"/>
      <c r="Q1595" s="381"/>
      <c r="R1595" s="381"/>
      <c r="S1595" s="381"/>
      <c r="T1595" s="381"/>
    </row>
    <row r="1596" spans="1:87" ht="13">
      <c r="F1596" s="336"/>
      <c r="G1596" s="336"/>
      <c r="H1596" s="336"/>
      <c r="I1596" s="336"/>
      <c r="J1596" s="336"/>
      <c r="L1596" s="381"/>
      <c r="M1596" s="381"/>
      <c r="N1596" s="381"/>
      <c r="O1596" s="381"/>
      <c r="P1596" s="381"/>
      <c r="Q1596" s="381"/>
      <c r="R1596" s="381"/>
      <c r="S1596" s="381"/>
      <c r="T1596" s="381"/>
    </row>
    <row r="1597" spans="1:87" ht="13">
      <c r="F1597" s="336"/>
      <c r="G1597" s="336"/>
      <c r="H1597" s="336"/>
      <c r="J1597" s="336"/>
      <c r="L1597" s="381"/>
      <c r="M1597" s="381"/>
      <c r="N1597" s="381"/>
      <c r="O1597" s="381"/>
      <c r="P1597" s="381"/>
      <c r="Q1597" s="381"/>
      <c r="R1597" s="381"/>
      <c r="S1597" s="381"/>
      <c r="T1597" s="381"/>
    </row>
    <row r="1598" spans="1:87" ht="13">
      <c r="F1598" s="336"/>
      <c r="G1598" s="336"/>
      <c r="H1598" s="336"/>
      <c r="J1598" s="336"/>
      <c r="L1598" s="381"/>
      <c r="M1598" s="381"/>
      <c r="N1598" s="381"/>
      <c r="O1598" s="381"/>
      <c r="P1598" s="381"/>
      <c r="Q1598" s="381"/>
      <c r="R1598" s="381"/>
      <c r="S1598" s="381"/>
      <c r="T1598" s="381"/>
    </row>
    <row r="1599" spans="1:87" ht="13">
      <c r="F1599" s="336"/>
      <c r="G1599" s="336"/>
      <c r="H1599" s="336"/>
      <c r="J1599" s="336"/>
      <c r="L1599" s="381"/>
      <c r="M1599" s="381"/>
      <c r="N1599" s="381"/>
      <c r="O1599" s="381"/>
      <c r="P1599" s="381"/>
      <c r="Q1599" s="381"/>
      <c r="R1599" s="381"/>
      <c r="S1599" s="381"/>
      <c r="T1599" s="381"/>
    </row>
    <row r="1600" spans="1:87" ht="13">
      <c r="C1600" s="336"/>
      <c r="E1600" s="336"/>
      <c r="H1600" s="336"/>
      <c r="M1600" s="381"/>
      <c r="R1600" s="381"/>
    </row>
    <row r="1601" spans="3:18" ht="13">
      <c r="C1601" s="336"/>
      <c r="E1601" s="336"/>
      <c r="H1601" s="336"/>
      <c r="I1601" s="336"/>
      <c r="J1601" s="336"/>
      <c r="L1601" s="381"/>
      <c r="M1601" s="381"/>
      <c r="O1601" s="381"/>
      <c r="P1601" s="381"/>
      <c r="Q1601" s="381"/>
      <c r="R1601" s="381"/>
    </row>
    <row r="1602" spans="3:18" ht="13">
      <c r="C1602" s="336"/>
      <c r="E1602" s="336"/>
      <c r="H1602" s="336"/>
      <c r="I1602" s="336"/>
      <c r="J1602" s="336"/>
      <c r="L1602" s="381"/>
      <c r="M1602" s="381"/>
      <c r="O1602" s="381"/>
      <c r="P1602" s="381"/>
      <c r="Q1602" s="381"/>
      <c r="R1602" s="381"/>
    </row>
    <row r="1603" spans="3:18" ht="13">
      <c r="C1603" s="336"/>
      <c r="E1603" s="336"/>
      <c r="H1603" s="336"/>
      <c r="I1603" s="336"/>
      <c r="J1603" s="336"/>
      <c r="L1603" s="381"/>
      <c r="M1603" s="381"/>
      <c r="O1603" s="381"/>
      <c r="P1603" s="381"/>
      <c r="Q1603" s="381"/>
      <c r="R1603" s="381"/>
    </row>
    <row r="1604" spans="3:18" ht="13">
      <c r="C1604" s="336"/>
      <c r="E1604" s="336"/>
      <c r="H1604" s="336"/>
      <c r="I1604" s="336"/>
      <c r="J1604" s="336"/>
      <c r="L1604" s="381"/>
      <c r="M1604" s="381"/>
      <c r="O1604" s="381"/>
      <c r="P1604" s="381"/>
      <c r="Q1604" s="381"/>
      <c r="R1604" s="381"/>
    </row>
    <row r="1605" spans="3:18" ht="13">
      <c r="C1605" s="336"/>
      <c r="E1605" s="336"/>
      <c r="H1605" s="336"/>
      <c r="I1605" s="336"/>
      <c r="J1605" s="336"/>
      <c r="L1605" s="381"/>
      <c r="M1605" s="381"/>
      <c r="O1605" s="381"/>
      <c r="P1605" s="381"/>
      <c r="Q1605" s="381"/>
      <c r="R1605" s="381"/>
    </row>
    <row r="1606" spans="3:18" ht="13">
      <c r="C1606" s="336"/>
      <c r="E1606" s="336"/>
      <c r="H1606" s="336"/>
      <c r="I1606" s="336"/>
      <c r="J1606" s="336"/>
      <c r="L1606" s="381"/>
      <c r="M1606" s="381"/>
      <c r="O1606" s="381"/>
      <c r="R1606" s="381"/>
    </row>
    <row r="1607" spans="3:18" ht="13">
      <c r="C1607" s="336"/>
      <c r="E1607" s="336"/>
      <c r="H1607" s="336"/>
      <c r="I1607" s="336"/>
      <c r="J1607" s="336"/>
      <c r="L1607" s="381"/>
      <c r="M1607" s="381"/>
      <c r="O1607" s="381"/>
      <c r="P1607" s="381"/>
      <c r="Q1607" s="381"/>
      <c r="R1607" s="381"/>
    </row>
    <row r="1608" spans="3:18" ht="13">
      <c r="C1608" s="336"/>
      <c r="E1608" s="336"/>
      <c r="H1608" s="336"/>
      <c r="I1608" s="336"/>
      <c r="J1608" s="336"/>
      <c r="L1608" s="381"/>
      <c r="M1608" s="381"/>
      <c r="O1608" s="381"/>
      <c r="P1608" s="381"/>
      <c r="Q1608" s="381"/>
      <c r="R1608" s="381"/>
    </row>
    <row r="1609" spans="3:18" ht="13">
      <c r="C1609" s="336"/>
      <c r="E1609" s="336"/>
      <c r="H1609" s="336"/>
      <c r="I1609" s="336"/>
      <c r="J1609" s="336"/>
      <c r="L1609" s="381"/>
      <c r="M1609" s="381"/>
      <c r="O1609" s="381"/>
      <c r="P1609" s="381"/>
      <c r="R1609" s="381"/>
    </row>
    <row r="1610" spans="3:18" ht="13">
      <c r="C1610" s="336"/>
      <c r="E1610" s="336"/>
      <c r="H1610" s="336"/>
      <c r="I1610" s="336"/>
      <c r="J1610" s="336"/>
      <c r="L1610" s="381"/>
      <c r="M1610" s="381"/>
      <c r="O1610" s="381"/>
      <c r="P1610" s="381"/>
      <c r="Q1610" s="381"/>
      <c r="R1610" s="381"/>
    </row>
    <row r="1611" spans="3:18" ht="13">
      <c r="C1611" s="336"/>
      <c r="E1611" s="336"/>
      <c r="H1611" s="336"/>
      <c r="M1611" s="381"/>
      <c r="R1611" s="381"/>
    </row>
    <row r="1612" spans="3:18" ht="13">
      <c r="C1612" s="336"/>
      <c r="E1612" s="336"/>
      <c r="H1612" s="336"/>
      <c r="I1612" s="336"/>
      <c r="J1612" s="336"/>
      <c r="L1612" s="381"/>
      <c r="M1612" s="381"/>
      <c r="O1612" s="381"/>
      <c r="R1612" s="381"/>
    </row>
    <row r="1613" spans="3:18" ht="13">
      <c r="C1613" s="336"/>
      <c r="E1613" s="336"/>
      <c r="H1613" s="336"/>
      <c r="I1613" s="336"/>
      <c r="J1613" s="336"/>
      <c r="L1613" s="381"/>
      <c r="M1613" s="381"/>
      <c r="O1613" s="381"/>
      <c r="P1613" s="381"/>
      <c r="Q1613" s="381"/>
      <c r="R1613" s="381"/>
    </row>
    <row r="1614" spans="3:18" ht="13">
      <c r="C1614" s="336"/>
      <c r="E1614" s="336"/>
      <c r="H1614" s="336"/>
      <c r="M1614" s="381"/>
      <c r="R1614" s="381"/>
    </row>
    <row r="1615" spans="3:18" ht="13">
      <c r="C1615" s="336"/>
      <c r="E1615" s="336"/>
      <c r="H1615" s="336"/>
      <c r="I1615" s="336"/>
      <c r="J1615" s="336"/>
      <c r="L1615" s="381"/>
      <c r="M1615" s="381"/>
      <c r="O1615" s="381"/>
      <c r="P1615" s="381"/>
      <c r="Q1615" s="381"/>
      <c r="R1615" s="381"/>
    </row>
    <row r="1616" spans="3:18" ht="13">
      <c r="C1616" s="336"/>
      <c r="E1616" s="336"/>
      <c r="H1616" s="336"/>
      <c r="I1616" s="336"/>
      <c r="J1616" s="336"/>
      <c r="L1616" s="381"/>
      <c r="M1616" s="381"/>
      <c r="O1616" s="381"/>
      <c r="P1616" s="381"/>
      <c r="Q1616" s="381"/>
      <c r="R1616" s="381"/>
    </row>
    <row r="1617" spans="3:18" ht="13">
      <c r="C1617" s="336"/>
      <c r="E1617" s="336"/>
      <c r="H1617" s="336"/>
      <c r="I1617" s="336"/>
      <c r="J1617" s="336"/>
      <c r="L1617" s="381"/>
      <c r="M1617" s="381"/>
      <c r="O1617" s="381"/>
      <c r="P1617" s="381"/>
      <c r="Q1617" s="381"/>
      <c r="R1617" s="381"/>
    </row>
    <row r="1618" spans="3:18" ht="13">
      <c r="C1618" s="336"/>
      <c r="E1618" s="336"/>
      <c r="H1618" s="336"/>
      <c r="I1618" s="336"/>
      <c r="J1618" s="336"/>
      <c r="L1618" s="381"/>
      <c r="M1618" s="381"/>
      <c r="O1618" s="381"/>
      <c r="P1618" s="381"/>
      <c r="Q1618" s="381"/>
      <c r="R1618" s="381"/>
    </row>
    <row r="1619" spans="3:18" ht="13">
      <c r="C1619" s="336"/>
      <c r="E1619" s="336"/>
      <c r="H1619" s="336"/>
      <c r="I1619" s="336"/>
      <c r="J1619" s="336"/>
      <c r="L1619" s="381"/>
      <c r="M1619" s="381"/>
      <c r="O1619" s="381"/>
      <c r="P1619" s="381"/>
      <c r="Q1619" s="381"/>
      <c r="R1619" s="381"/>
    </row>
    <row r="1620" spans="3:18" ht="13">
      <c r="C1620" s="336"/>
      <c r="E1620" s="336"/>
      <c r="H1620" s="336"/>
      <c r="I1620" s="336"/>
      <c r="J1620" s="336"/>
      <c r="L1620" s="381"/>
      <c r="M1620" s="381"/>
      <c r="O1620" s="381"/>
      <c r="P1620" s="381"/>
      <c r="Q1620" s="381"/>
      <c r="R1620" s="381"/>
    </row>
    <row r="1621" spans="3:18" ht="13">
      <c r="C1621" s="336"/>
      <c r="E1621" s="336"/>
      <c r="H1621" s="336"/>
      <c r="I1621" s="336"/>
      <c r="J1621" s="336"/>
      <c r="L1621" s="381"/>
      <c r="M1621" s="381"/>
      <c r="O1621" s="381"/>
      <c r="P1621" s="381"/>
      <c r="Q1621" s="381"/>
      <c r="R1621" s="381"/>
    </row>
    <row r="1622" spans="3:18" ht="13">
      <c r="C1622" s="336"/>
      <c r="E1622" s="336"/>
      <c r="H1622" s="336"/>
      <c r="I1622" s="336"/>
      <c r="J1622" s="336"/>
      <c r="L1622" s="381"/>
      <c r="M1622" s="381"/>
      <c r="O1622" s="381"/>
      <c r="P1622" s="381"/>
      <c r="Q1622" s="381"/>
      <c r="R1622" s="381"/>
    </row>
    <row r="1623" spans="3:18" ht="13">
      <c r="C1623" s="336"/>
      <c r="E1623" s="336"/>
      <c r="H1623" s="336"/>
      <c r="M1623" s="381"/>
      <c r="R1623" s="381"/>
    </row>
    <row r="1624" spans="3:18" ht="13">
      <c r="C1624" s="336"/>
      <c r="E1624" s="336"/>
      <c r="H1624" s="336"/>
      <c r="I1624" s="336"/>
      <c r="J1624" s="336"/>
      <c r="L1624" s="381"/>
      <c r="M1624" s="381"/>
      <c r="O1624" s="381"/>
      <c r="P1624" s="381"/>
      <c r="Q1624" s="381"/>
      <c r="R1624" s="381"/>
    </row>
    <row r="1625" spans="3:18" ht="13">
      <c r="C1625" s="336"/>
      <c r="E1625" s="336"/>
      <c r="H1625" s="336"/>
      <c r="I1625" s="336"/>
      <c r="J1625" s="336"/>
      <c r="L1625" s="381"/>
      <c r="M1625" s="381"/>
      <c r="O1625" s="381"/>
      <c r="P1625" s="381"/>
      <c r="Q1625" s="381"/>
      <c r="R1625" s="381"/>
    </row>
    <row r="1626" spans="3:18" ht="13">
      <c r="C1626" s="336"/>
      <c r="E1626" s="336"/>
      <c r="H1626" s="336"/>
      <c r="I1626" s="336"/>
      <c r="J1626" s="336"/>
      <c r="L1626" s="381"/>
      <c r="M1626" s="381"/>
      <c r="O1626" s="381"/>
      <c r="P1626" s="381"/>
      <c r="Q1626" s="381"/>
      <c r="R1626" s="381"/>
    </row>
    <row r="1627" spans="3:18" ht="13">
      <c r="C1627" s="336"/>
      <c r="E1627" s="336"/>
      <c r="H1627" s="336"/>
      <c r="M1627" s="381"/>
      <c r="R1627" s="381"/>
    </row>
    <row r="1628" spans="3:18" ht="13">
      <c r="C1628" s="336"/>
      <c r="E1628" s="336"/>
      <c r="H1628" s="336"/>
      <c r="I1628" s="336"/>
      <c r="J1628" s="336"/>
      <c r="L1628" s="381"/>
      <c r="M1628" s="381"/>
      <c r="O1628" s="381"/>
      <c r="P1628" s="381"/>
      <c r="Q1628" s="381"/>
      <c r="R1628" s="381"/>
    </row>
    <row r="1629" spans="3:18" ht="13">
      <c r="C1629" s="336"/>
      <c r="E1629" s="336"/>
      <c r="H1629" s="336"/>
      <c r="I1629" s="336"/>
      <c r="J1629" s="336"/>
      <c r="L1629" s="381"/>
      <c r="M1629" s="381"/>
      <c r="O1629" s="381"/>
      <c r="R1629" s="381"/>
    </row>
    <row r="1630" spans="3:18" ht="13">
      <c r="C1630" s="336"/>
      <c r="E1630" s="336"/>
      <c r="H1630" s="336"/>
      <c r="I1630" s="336"/>
      <c r="J1630" s="336"/>
      <c r="L1630" s="381"/>
      <c r="M1630" s="381"/>
      <c r="O1630" s="381"/>
      <c r="P1630" s="381"/>
      <c r="R1630" s="381"/>
    </row>
    <row r="1631" spans="3:18" ht="13">
      <c r="C1631" s="336"/>
      <c r="E1631" s="336"/>
      <c r="H1631" s="336"/>
      <c r="I1631" s="336"/>
      <c r="J1631" s="336"/>
      <c r="L1631" s="381"/>
      <c r="M1631" s="381"/>
      <c r="O1631" s="381"/>
      <c r="P1631" s="381"/>
      <c r="Q1631" s="381"/>
      <c r="R1631" s="381"/>
    </row>
    <row r="1632" spans="3:18" ht="13">
      <c r="C1632" s="336"/>
      <c r="E1632" s="336"/>
      <c r="H1632" s="336"/>
      <c r="I1632" s="336"/>
      <c r="J1632" s="336"/>
      <c r="L1632" s="381"/>
      <c r="M1632" s="381"/>
      <c r="P1632" s="381"/>
      <c r="R1632" s="381"/>
    </row>
    <row r="1633" spans="3:18" ht="13">
      <c r="C1633" s="336"/>
      <c r="E1633" s="336"/>
      <c r="H1633" s="336"/>
      <c r="I1633" s="336"/>
      <c r="J1633" s="336"/>
      <c r="L1633" s="381"/>
      <c r="M1633" s="381"/>
      <c r="O1633" s="381"/>
      <c r="P1633" s="381"/>
      <c r="Q1633" s="381"/>
      <c r="R1633" s="381"/>
    </row>
    <row r="1634" spans="3:18" ht="13">
      <c r="C1634" s="336"/>
      <c r="E1634" s="336"/>
      <c r="H1634" s="336"/>
      <c r="I1634" s="336"/>
      <c r="J1634" s="336"/>
      <c r="L1634" s="381"/>
      <c r="M1634" s="381"/>
      <c r="O1634" s="381"/>
      <c r="P1634" s="381"/>
      <c r="Q1634" s="381"/>
      <c r="R1634" s="381"/>
    </row>
    <row r="1635" spans="3:18" ht="13">
      <c r="C1635" s="336"/>
      <c r="E1635" s="336"/>
      <c r="H1635" s="336"/>
      <c r="I1635" s="336"/>
      <c r="J1635" s="336"/>
      <c r="L1635" s="381"/>
      <c r="M1635" s="381"/>
      <c r="O1635" s="381"/>
      <c r="P1635" s="381"/>
      <c r="Q1635" s="381"/>
      <c r="R1635" s="381"/>
    </row>
    <row r="1636" spans="3:18" ht="13">
      <c r="C1636" s="336"/>
      <c r="E1636" s="336"/>
      <c r="H1636" s="336"/>
      <c r="I1636" s="336"/>
      <c r="J1636" s="336"/>
      <c r="L1636" s="381"/>
      <c r="M1636" s="381"/>
      <c r="O1636" s="381"/>
      <c r="P1636" s="381"/>
      <c r="Q1636" s="381"/>
      <c r="R1636" s="381"/>
    </row>
    <row r="1637" spans="3:18" ht="13">
      <c r="C1637" s="336"/>
      <c r="E1637" s="336"/>
      <c r="H1637" s="336"/>
      <c r="I1637" s="336"/>
      <c r="J1637" s="336"/>
      <c r="L1637" s="381"/>
      <c r="M1637" s="381"/>
      <c r="O1637" s="381"/>
      <c r="P1637" s="381"/>
      <c r="Q1637" s="381"/>
      <c r="R1637" s="381"/>
    </row>
    <row r="1638" spans="3:18" ht="13">
      <c r="C1638" s="336"/>
      <c r="E1638" s="336"/>
      <c r="H1638" s="336"/>
      <c r="J1638" s="336"/>
      <c r="L1638" s="381"/>
      <c r="M1638" s="381"/>
      <c r="P1638" s="381"/>
      <c r="Q1638" s="381"/>
      <c r="R1638" s="381"/>
    </row>
    <row r="1639" spans="3:18" ht="13">
      <c r="C1639" s="336"/>
      <c r="E1639" s="336"/>
      <c r="H1639" s="336"/>
      <c r="I1639" s="336"/>
      <c r="J1639" s="336"/>
      <c r="L1639" s="381"/>
      <c r="M1639" s="381"/>
      <c r="O1639" s="381"/>
      <c r="P1639" s="381"/>
      <c r="Q1639" s="381"/>
      <c r="R1639" s="381"/>
    </row>
    <row r="1640" spans="3:18" ht="13">
      <c r="C1640" s="336"/>
      <c r="E1640" s="336"/>
      <c r="H1640" s="336"/>
      <c r="M1640" s="381"/>
      <c r="R1640" s="381"/>
    </row>
    <row r="1641" spans="3:18" ht="13">
      <c r="C1641" s="336"/>
      <c r="E1641" s="336"/>
      <c r="H1641" s="336"/>
      <c r="M1641" s="381"/>
      <c r="R1641" s="381"/>
    </row>
    <row r="1642" spans="3:18" ht="13">
      <c r="C1642" s="336"/>
      <c r="E1642" s="336"/>
      <c r="H1642" s="336"/>
      <c r="I1642" s="336"/>
      <c r="J1642" s="336"/>
      <c r="L1642" s="381"/>
      <c r="M1642" s="381"/>
      <c r="O1642" s="381"/>
      <c r="P1642" s="381"/>
      <c r="Q1642" s="381"/>
      <c r="R1642" s="381"/>
    </row>
    <row r="1643" spans="3:18" ht="13">
      <c r="C1643" s="336"/>
      <c r="E1643" s="336"/>
      <c r="H1643" s="336"/>
      <c r="I1643" s="336"/>
      <c r="J1643" s="336"/>
      <c r="L1643" s="381"/>
      <c r="M1643" s="381"/>
      <c r="O1643" s="381"/>
      <c r="P1643" s="381"/>
      <c r="R1643" s="381"/>
    </row>
    <row r="1644" spans="3:18" ht="13">
      <c r="C1644" s="336"/>
      <c r="E1644" s="336"/>
      <c r="H1644" s="336"/>
      <c r="M1644" s="381"/>
      <c r="R1644" s="381"/>
    </row>
    <row r="1645" spans="3:18" ht="13">
      <c r="C1645" s="336"/>
      <c r="E1645" s="336"/>
      <c r="H1645" s="336"/>
      <c r="I1645" s="336"/>
      <c r="J1645" s="336"/>
      <c r="L1645" s="381"/>
      <c r="M1645" s="381"/>
      <c r="O1645" s="381"/>
      <c r="P1645" s="381"/>
      <c r="Q1645" s="381"/>
      <c r="R1645" s="381"/>
    </row>
    <row r="1646" spans="3:18" ht="13">
      <c r="C1646" s="336"/>
      <c r="E1646" s="336"/>
      <c r="H1646" s="336"/>
      <c r="M1646" s="381"/>
      <c r="R1646" s="381"/>
    </row>
    <row r="1647" spans="3:18" ht="13">
      <c r="C1647" s="336"/>
      <c r="E1647" s="336"/>
      <c r="H1647" s="336"/>
      <c r="M1647" s="381"/>
      <c r="R1647" s="381"/>
    </row>
    <row r="1648" spans="3:18" ht="13">
      <c r="C1648" s="336"/>
      <c r="E1648" s="336"/>
      <c r="H1648" s="336"/>
      <c r="I1648" s="336"/>
      <c r="J1648" s="336"/>
      <c r="L1648" s="381"/>
      <c r="M1648" s="381"/>
      <c r="O1648" s="381"/>
      <c r="P1648" s="381"/>
      <c r="Q1648" s="381"/>
      <c r="R1648" s="381"/>
    </row>
    <row r="1649" spans="3:18" ht="13">
      <c r="C1649" s="336"/>
      <c r="E1649" s="336"/>
      <c r="H1649" s="336"/>
      <c r="I1649" s="336"/>
      <c r="J1649" s="336"/>
      <c r="L1649" s="381"/>
      <c r="M1649" s="381"/>
      <c r="O1649" s="381"/>
      <c r="P1649" s="381"/>
      <c r="Q1649" s="381"/>
      <c r="R1649" s="381"/>
    </row>
    <row r="1650" spans="3:18" ht="13">
      <c r="C1650" s="336"/>
      <c r="E1650" s="336"/>
      <c r="H1650" s="336"/>
      <c r="I1650" s="336"/>
      <c r="J1650" s="336"/>
      <c r="L1650" s="381"/>
      <c r="M1650" s="381"/>
      <c r="O1650" s="381"/>
      <c r="P1650" s="381"/>
      <c r="Q1650" s="381"/>
      <c r="R1650" s="381"/>
    </row>
    <row r="1651" spans="3:18" ht="13">
      <c r="C1651" s="336"/>
      <c r="E1651" s="336"/>
      <c r="H1651" s="336"/>
      <c r="I1651" s="336"/>
      <c r="J1651" s="336"/>
      <c r="L1651" s="381"/>
      <c r="M1651" s="381"/>
      <c r="O1651" s="381"/>
      <c r="P1651" s="381"/>
      <c r="Q1651" s="381"/>
      <c r="R1651" s="381"/>
    </row>
    <row r="1652" spans="3:18" ht="13">
      <c r="C1652" s="336"/>
      <c r="E1652" s="336"/>
      <c r="H1652" s="336"/>
      <c r="M1652" s="381"/>
      <c r="R1652" s="381"/>
    </row>
    <row r="1653" spans="3:18" ht="13">
      <c r="C1653" s="336"/>
      <c r="E1653" s="336"/>
      <c r="H1653" s="336"/>
      <c r="I1653" s="336"/>
      <c r="J1653" s="336"/>
      <c r="L1653" s="381"/>
      <c r="M1653" s="381"/>
      <c r="O1653" s="381"/>
      <c r="P1653" s="381"/>
      <c r="Q1653" s="381"/>
      <c r="R1653" s="381"/>
    </row>
    <row r="1654" spans="3:18" ht="13">
      <c r="C1654" s="336"/>
      <c r="E1654" s="336"/>
      <c r="H1654" s="336"/>
      <c r="I1654" s="336"/>
      <c r="J1654" s="336"/>
      <c r="L1654" s="381"/>
      <c r="M1654" s="381"/>
      <c r="O1654" s="381"/>
      <c r="P1654" s="381"/>
      <c r="Q1654" s="381"/>
      <c r="R1654" s="381"/>
    </row>
    <row r="1655" spans="3:18" ht="13">
      <c r="C1655" s="336"/>
      <c r="E1655" s="336"/>
      <c r="H1655" s="336"/>
      <c r="I1655" s="336"/>
      <c r="J1655" s="336"/>
      <c r="L1655" s="381"/>
      <c r="M1655" s="381"/>
      <c r="O1655" s="381"/>
      <c r="P1655" s="381"/>
      <c r="Q1655" s="381"/>
      <c r="R1655" s="381"/>
    </row>
    <row r="1656" spans="3:18" ht="13">
      <c r="C1656" s="336"/>
      <c r="E1656" s="336"/>
      <c r="H1656" s="336"/>
      <c r="I1656" s="336"/>
      <c r="J1656" s="336"/>
      <c r="L1656" s="381"/>
      <c r="M1656" s="381"/>
      <c r="O1656" s="381"/>
      <c r="P1656" s="381"/>
      <c r="Q1656" s="381"/>
      <c r="R1656" s="381"/>
    </row>
    <row r="1657" spans="3:18" ht="13">
      <c r="C1657" s="336"/>
      <c r="E1657" s="336"/>
      <c r="H1657" s="336"/>
      <c r="I1657" s="336"/>
      <c r="J1657" s="336"/>
      <c r="L1657" s="381"/>
      <c r="M1657" s="381"/>
      <c r="O1657" s="381"/>
      <c r="P1657" s="381"/>
      <c r="Q1657" s="381"/>
      <c r="R1657" s="381"/>
    </row>
    <row r="1658" spans="3:18" ht="13">
      <c r="C1658" s="336"/>
      <c r="E1658" s="336"/>
      <c r="H1658" s="336"/>
      <c r="I1658" s="336"/>
      <c r="J1658" s="336"/>
      <c r="L1658" s="381"/>
      <c r="M1658" s="381"/>
      <c r="O1658" s="381"/>
      <c r="P1658" s="381"/>
      <c r="Q1658" s="381"/>
      <c r="R1658" s="381"/>
    </row>
    <row r="1659" spans="3:18" ht="13">
      <c r="C1659" s="336"/>
      <c r="E1659" s="336"/>
      <c r="H1659" s="336"/>
      <c r="I1659" s="336"/>
      <c r="J1659" s="336"/>
      <c r="L1659" s="381"/>
      <c r="M1659" s="381"/>
      <c r="O1659" s="381"/>
      <c r="P1659" s="381"/>
      <c r="Q1659" s="381"/>
      <c r="R1659" s="381"/>
    </row>
    <row r="1660" spans="3:18" ht="13">
      <c r="C1660" s="336"/>
      <c r="E1660" s="336"/>
      <c r="H1660" s="336"/>
      <c r="M1660" s="381"/>
      <c r="R1660" s="381"/>
    </row>
    <row r="1661" spans="3:18" ht="13">
      <c r="C1661" s="336"/>
      <c r="E1661" s="336"/>
      <c r="H1661" s="336"/>
      <c r="J1661" s="336"/>
      <c r="L1661" s="381"/>
      <c r="M1661" s="381"/>
      <c r="P1661" s="381"/>
      <c r="Q1661" s="381"/>
      <c r="R1661" s="381"/>
    </row>
    <row r="1662" spans="3:18" ht="13">
      <c r="C1662" s="336"/>
      <c r="E1662" s="336"/>
      <c r="H1662" s="336"/>
      <c r="I1662" s="336"/>
      <c r="J1662" s="336"/>
      <c r="L1662" s="381"/>
      <c r="M1662" s="381"/>
      <c r="O1662" s="381"/>
      <c r="P1662" s="381"/>
      <c r="Q1662" s="381"/>
      <c r="R1662" s="381"/>
    </row>
    <row r="1663" spans="3:18" ht="13">
      <c r="C1663" s="336"/>
      <c r="E1663" s="336"/>
      <c r="H1663" s="336"/>
      <c r="I1663" s="336"/>
      <c r="J1663" s="336"/>
      <c r="L1663" s="381"/>
      <c r="M1663" s="381"/>
      <c r="O1663" s="381"/>
      <c r="P1663" s="381"/>
      <c r="Q1663" s="381"/>
      <c r="R1663" s="381"/>
    </row>
    <row r="1664" spans="3:18" ht="13">
      <c r="C1664" s="336"/>
      <c r="E1664" s="336"/>
      <c r="H1664" s="336"/>
      <c r="I1664" s="336"/>
      <c r="J1664" s="336"/>
      <c r="L1664" s="381"/>
      <c r="M1664" s="381"/>
      <c r="O1664" s="381"/>
      <c r="P1664" s="381"/>
      <c r="Q1664" s="381"/>
      <c r="R1664" s="381"/>
    </row>
    <row r="1665" spans="3:18" ht="13">
      <c r="C1665" s="336"/>
      <c r="E1665" s="336"/>
      <c r="H1665" s="336"/>
      <c r="I1665" s="336"/>
      <c r="J1665" s="336"/>
      <c r="L1665" s="381"/>
      <c r="M1665" s="381"/>
      <c r="O1665" s="381"/>
      <c r="P1665" s="381"/>
      <c r="Q1665" s="381"/>
      <c r="R1665" s="381"/>
    </row>
    <row r="1666" spans="3:18" ht="13">
      <c r="C1666" s="336"/>
      <c r="E1666" s="336"/>
      <c r="H1666" s="336"/>
      <c r="I1666" s="336"/>
      <c r="J1666" s="336"/>
      <c r="L1666" s="381"/>
      <c r="M1666" s="381"/>
      <c r="P1666" s="381"/>
      <c r="Q1666" s="381"/>
      <c r="R1666" s="381"/>
    </row>
    <row r="1667" spans="3:18" ht="13">
      <c r="C1667" s="336"/>
      <c r="E1667" s="336"/>
      <c r="H1667" s="336"/>
      <c r="I1667" s="336"/>
      <c r="J1667" s="336"/>
      <c r="L1667" s="381"/>
      <c r="M1667" s="381"/>
      <c r="O1667" s="381"/>
      <c r="P1667" s="381"/>
      <c r="Q1667" s="381"/>
      <c r="R1667" s="381"/>
    </row>
    <row r="1668" spans="3:18" ht="13">
      <c r="C1668" s="336"/>
      <c r="E1668" s="336"/>
      <c r="H1668" s="336"/>
      <c r="I1668" s="336"/>
      <c r="J1668" s="336"/>
      <c r="L1668" s="381"/>
      <c r="M1668" s="381"/>
      <c r="O1668" s="381"/>
      <c r="P1668" s="381"/>
      <c r="Q1668" s="381"/>
      <c r="R1668" s="381"/>
    </row>
    <row r="1669" spans="3:18" ht="13">
      <c r="C1669" s="336"/>
      <c r="E1669" s="336"/>
      <c r="H1669" s="336"/>
      <c r="I1669" s="336"/>
      <c r="J1669" s="336"/>
      <c r="L1669" s="381"/>
      <c r="M1669" s="381"/>
      <c r="O1669" s="381"/>
      <c r="P1669" s="381"/>
      <c r="Q1669" s="381"/>
      <c r="R1669" s="381"/>
    </row>
    <row r="1670" spans="3:18" ht="13">
      <c r="C1670" s="336"/>
      <c r="E1670" s="336"/>
      <c r="H1670" s="336"/>
      <c r="I1670" s="336"/>
      <c r="M1670" s="381"/>
      <c r="R1670" s="381"/>
    </row>
    <row r="1671" spans="3:18" ht="13">
      <c r="C1671" s="336"/>
      <c r="E1671" s="336"/>
      <c r="H1671" s="336"/>
      <c r="I1671" s="336"/>
      <c r="J1671" s="336"/>
      <c r="L1671" s="381"/>
      <c r="M1671" s="381"/>
      <c r="O1671" s="381"/>
      <c r="P1671" s="381"/>
      <c r="Q1671" s="381"/>
      <c r="R1671" s="381"/>
    </row>
    <row r="1672" spans="3:18" ht="13">
      <c r="C1672" s="336"/>
      <c r="E1672" s="336"/>
      <c r="H1672" s="336"/>
      <c r="I1672" s="336"/>
      <c r="J1672" s="336"/>
      <c r="L1672" s="381"/>
      <c r="M1672" s="381"/>
      <c r="O1672" s="381"/>
      <c r="R1672" s="381"/>
    </row>
    <row r="1673" spans="3:18" ht="13">
      <c r="C1673" s="336"/>
      <c r="E1673" s="336"/>
      <c r="H1673" s="336"/>
      <c r="I1673" s="336"/>
      <c r="J1673" s="336"/>
      <c r="L1673" s="381"/>
      <c r="M1673" s="381"/>
      <c r="O1673" s="381"/>
      <c r="P1673" s="381"/>
      <c r="Q1673" s="381"/>
      <c r="R1673" s="381"/>
    </row>
    <row r="1674" spans="3:18" ht="13">
      <c r="C1674" s="336"/>
      <c r="E1674" s="336"/>
      <c r="H1674" s="336"/>
      <c r="I1674" s="336"/>
      <c r="J1674" s="336"/>
      <c r="L1674" s="381"/>
      <c r="M1674" s="381"/>
      <c r="O1674" s="381"/>
      <c r="P1674" s="381"/>
      <c r="Q1674" s="381"/>
      <c r="R1674" s="381"/>
    </row>
    <row r="1675" spans="3:18" ht="13">
      <c r="C1675" s="336"/>
      <c r="E1675" s="336"/>
      <c r="H1675" s="336"/>
      <c r="I1675" s="336"/>
      <c r="J1675" s="336"/>
      <c r="L1675" s="381"/>
      <c r="M1675" s="381"/>
      <c r="P1675" s="381"/>
      <c r="Q1675" s="381"/>
      <c r="R1675" s="381"/>
    </row>
    <row r="1676" spans="3:18" ht="13">
      <c r="C1676" s="336"/>
      <c r="E1676" s="336"/>
      <c r="H1676" s="336"/>
      <c r="I1676" s="336"/>
      <c r="J1676" s="336"/>
      <c r="L1676" s="381"/>
      <c r="M1676" s="381"/>
      <c r="O1676" s="381"/>
      <c r="P1676" s="381"/>
      <c r="Q1676" s="381"/>
      <c r="R1676" s="381"/>
    </row>
    <row r="1677" spans="3:18" ht="13">
      <c r="C1677" s="336"/>
      <c r="E1677" s="336"/>
      <c r="H1677" s="336"/>
      <c r="I1677" s="336"/>
      <c r="J1677" s="336"/>
      <c r="L1677" s="381"/>
      <c r="M1677" s="381"/>
      <c r="O1677" s="381"/>
      <c r="P1677" s="381"/>
      <c r="Q1677" s="381"/>
      <c r="R1677" s="381"/>
    </row>
    <row r="1678" spans="3:18" ht="13">
      <c r="C1678" s="336"/>
      <c r="E1678" s="336"/>
      <c r="H1678" s="336"/>
      <c r="M1678" s="381"/>
      <c r="R1678" s="381"/>
    </row>
    <row r="1679" spans="3:18" ht="13">
      <c r="C1679" s="336"/>
      <c r="E1679" s="336"/>
      <c r="H1679" s="336"/>
      <c r="I1679" s="336"/>
      <c r="J1679" s="336"/>
      <c r="L1679" s="381"/>
      <c r="M1679" s="381"/>
      <c r="O1679" s="381"/>
      <c r="P1679" s="381"/>
      <c r="Q1679" s="381"/>
      <c r="R1679" s="381"/>
    </row>
    <row r="1680" spans="3:18" ht="13">
      <c r="C1680" s="336"/>
      <c r="E1680" s="336"/>
      <c r="H1680" s="336"/>
      <c r="M1680" s="381"/>
      <c r="R1680" s="381"/>
    </row>
    <row r="1681" spans="3:18" ht="13">
      <c r="C1681" s="336"/>
      <c r="E1681" s="336"/>
      <c r="H1681" s="336"/>
      <c r="I1681" s="336"/>
      <c r="J1681" s="336"/>
      <c r="L1681" s="381"/>
      <c r="M1681" s="381"/>
      <c r="O1681" s="381"/>
      <c r="P1681" s="381"/>
      <c r="Q1681" s="381"/>
      <c r="R1681" s="381"/>
    </row>
    <row r="1682" spans="3:18" ht="13">
      <c r="C1682" s="336"/>
      <c r="E1682" s="336"/>
      <c r="H1682" s="336"/>
      <c r="I1682" s="336"/>
      <c r="J1682" s="336"/>
      <c r="L1682" s="381"/>
      <c r="M1682" s="381"/>
      <c r="O1682" s="381"/>
      <c r="P1682" s="381"/>
      <c r="Q1682" s="381"/>
      <c r="R1682" s="381"/>
    </row>
    <row r="1683" spans="3:18" ht="13">
      <c r="C1683" s="336"/>
      <c r="E1683" s="336"/>
      <c r="H1683" s="336"/>
      <c r="I1683" s="336"/>
      <c r="J1683" s="336"/>
      <c r="L1683" s="381"/>
      <c r="M1683" s="381"/>
      <c r="O1683" s="381"/>
      <c r="P1683" s="381"/>
      <c r="Q1683" s="381"/>
      <c r="R1683" s="381"/>
    </row>
    <row r="1684" spans="3:18" ht="13">
      <c r="C1684" s="336"/>
      <c r="E1684" s="336"/>
      <c r="H1684" s="336"/>
      <c r="I1684" s="336"/>
      <c r="J1684" s="336"/>
      <c r="L1684" s="381"/>
      <c r="M1684" s="381"/>
      <c r="O1684" s="381"/>
      <c r="P1684" s="381"/>
      <c r="Q1684" s="381"/>
      <c r="R1684" s="381"/>
    </row>
    <row r="1685" spans="3:18" ht="13">
      <c r="C1685" s="336"/>
      <c r="E1685" s="336"/>
      <c r="H1685" s="336"/>
      <c r="J1685" s="336"/>
      <c r="L1685" s="381"/>
      <c r="M1685" s="381"/>
      <c r="O1685" s="381"/>
      <c r="P1685" s="381"/>
      <c r="Q1685" s="381"/>
      <c r="R1685" s="381"/>
    </row>
    <row r="1686" spans="3:18" ht="13">
      <c r="C1686" s="336"/>
      <c r="E1686" s="336"/>
      <c r="H1686" s="336"/>
      <c r="I1686" s="336"/>
      <c r="J1686" s="336"/>
      <c r="L1686" s="381"/>
      <c r="M1686" s="381"/>
      <c r="O1686" s="381"/>
      <c r="P1686" s="381"/>
      <c r="Q1686" s="381"/>
      <c r="R1686" s="381"/>
    </row>
    <row r="1687" spans="3:18" ht="13">
      <c r="C1687" s="336"/>
      <c r="E1687" s="336"/>
      <c r="H1687" s="336"/>
      <c r="I1687" s="336"/>
      <c r="J1687" s="336"/>
      <c r="L1687" s="381"/>
      <c r="M1687" s="381"/>
      <c r="O1687" s="381"/>
      <c r="P1687" s="381"/>
      <c r="Q1687" s="381"/>
      <c r="R1687" s="381"/>
    </row>
    <row r="1688" spans="3:18" ht="13">
      <c r="C1688" s="336"/>
      <c r="E1688" s="336"/>
      <c r="H1688" s="336"/>
      <c r="I1688" s="336"/>
      <c r="J1688" s="336"/>
      <c r="L1688" s="381"/>
      <c r="M1688" s="381"/>
      <c r="O1688" s="381"/>
      <c r="P1688" s="381"/>
      <c r="Q1688" s="381"/>
      <c r="R1688" s="381"/>
    </row>
    <row r="1689" spans="3:18" ht="13">
      <c r="C1689" s="336"/>
      <c r="E1689" s="336"/>
      <c r="H1689" s="336"/>
      <c r="I1689" s="336"/>
      <c r="J1689" s="336"/>
      <c r="L1689" s="381"/>
      <c r="M1689" s="381"/>
      <c r="O1689" s="381"/>
      <c r="P1689" s="381"/>
      <c r="Q1689" s="381"/>
      <c r="R1689" s="381"/>
    </row>
    <row r="1690" spans="3:18" ht="13">
      <c r="C1690" s="336"/>
      <c r="E1690" s="336"/>
      <c r="H1690" s="336"/>
      <c r="I1690" s="336"/>
      <c r="J1690" s="336"/>
      <c r="L1690" s="381"/>
      <c r="M1690" s="381"/>
      <c r="O1690" s="381"/>
      <c r="P1690" s="381"/>
      <c r="Q1690" s="381"/>
      <c r="R1690" s="381"/>
    </row>
    <row r="1691" spans="3:18" ht="13">
      <c r="C1691" s="336"/>
      <c r="E1691" s="336"/>
      <c r="H1691" s="336"/>
      <c r="I1691" s="336"/>
      <c r="J1691" s="336"/>
      <c r="L1691" s="381"/>
      <c r="M1691" s="381"/>
      <c r="O1691" s="381"/>
      <c r="P1691" s="381"/>
      <c r="Q1691" s="381"/>
      <c r="R1691" s="381"/>
    </row>
    <row r="1692" spans="3:18" ht="13">
      <c r="C1692" s="336"/>
      <c r="E1692" s="336"/>
      <c r="H1692" s="336"/>
      <c r="I1692" s="336"/>
      <c r="J1692" s="336"/>
      <c r="L1692" s="381"/>
      <c r="M1692" s="381"/>
      <c r="O1692" s="381"/>
      <c r="P1692" s="381"/>
      <c r="Q1692" s="381"/>
      <c r="R1692" s="381"/>
    </row>
    <row r="1693" spans="3:18" ht="13">
      <c r="C1693" s="336"/>
      <c r="E1693" s="336"/>
      <c r="H1693" s="336"/>
      <c r="I1693" s="336"/>
      <c r="J1693" s="336"/>
      <c r="L1693" s="381"/>
      <c r="M1693" s="381"/>
      <c r="O1693" s="381"/>
      <c r="P1693" s="381"/>
      <c r="Q1693" s="381"/>
      <c r="R1693" s="381"/>
    </row>
    <row r="1694" spans="3:18" ht="13">
      <c r="C1694" s="336"/>
      <c r="E1694" s="336"/>
      <c r="H1694" s="336"/>
      <c r="I1694" s="336"/>
      <c r="J1694" s="336"/>
      <c r="L1694" s="381"/>
      <c r="M1694" s="381"/>
      <c r="O1694" s="381"/>
      <c r="R1694" s="381"/>
    </row>
    <row r="1695" spans="3:18" ht="13">
      <c r="C1695" s="336"/>
      <c r="E1695" s="336"/>
      <c r="H1695" s="336"/>
      <c r="I1695" s="336"/>
      <c r="J1695" s="336"/>
      <c r="L1695" s="381"/>
      <c r="M1695" s="381"/>
      <c r="O1695" s="381"/>
      <c r="P1695" s="381"/>
      <c r="Q1695" s="381"/>
      <c r="R1695" s="381"/>
    </row>
    <row r="1696" spans="3:18" ht="13">
      <c r="C1696" s="336"/>
      <c r="E1696" s="336"/>
      <c r="H1696" s="336"/>
      <c r="M1696" s="381"/>
      <c r="R1696" s="381"/>
    </row>
    <row r="1697" spans="3:18" ht="13">
      <c r="C1697" s="336"/>
      <c r="E1697" s="336"/>
      <c r="H1697" s="336"/>
      <c r="I1697" s="336"/>
      <c r="J1697" s="336"/>
      <c r="L1697" s="381"/>
      <c r="M1697" s="381"/>
      <c r="O1697" s="381"/>
      <c r="P1697" s="381"/>
      <c r="Q1697" s="381"/>
      <c r="R1697" s="381"/>
    </row>
    <row r="1698" spans="3:18" ht="13">
      <c r="C1698" s="336"/>
      <c r="E1698" s="336"/>
      <c r="H1698" s="336"/>
      <c r="I1698" s="336"/>
      <c r="J1698" s="336"/>
      <c r="L1698" s="381"/>
      <c r="M1698" s="381"/>
      <c r="O1698" s="381"/>
      <c r="P1698" s="381"/>
      <c r="Q1698" s="381"/>
      <c r="R1698" s="381"/>
    </row>
    <row r="1699" spans="3:18" ht="13">
      <c r="C1699" s="336"/>
      <c r="E1699" s="336"/>
      <c r="H1699" s="336"/>
      <c r="I1699" s="336"/>
      <c r="J1699" s="336"/>
      <c r="L1699" s="381"/>
      <c r="M1699" s="381"/>
      <c r="O1699" s="381"/>
      <c r="P1699" s="381"/>
      <c r="Q1699" s="381"/>
      <c r="R1699" s="381"/>
    </row>
    <row r="1700" spans="3:18" ht="13">
      <c r="C1700" s="336"/>
      <c r="E1700" s="336"/>
      <c r="H1700" s="336"/>
      <c r="I1700" s="336"/>
      <c r="J1700" s="336"/>
      <c r="L1700" s="381"/>
      <c r="M1700" s="381"/>
      <c r="O1700" s="381"/>
      <c r="P1700" s="381"/>
      <c r="Q1700" s="381"/>
      <c r="R1700" s="381"/>
    </row>
    <row r="1701" spans="3:18" ht="13">
      <c r="C1701" s="336"/>
      <c r="E1701" s="336"/>
      <c r="H1701" s="336"/>
      <c r="I1701" s="336"/>
      <c r="J1701" s="336"/>
      <c r="L1701" s="381"/>
      <c r="M1701" s="381"/>
      <c r="O1701" s="381"/>
      <c r="P1701" s="381"/>
      <c r="Q1701" s="381"/>
      <c r="R1701" s="381"/>
    </row>
    <row r="1702" spans="3:18" ht="13">
      <c r="C1702" s="336"/>
      <c r="E1702" s="336"/>
      <c r="H1702" s="336"/>
      <c r="I1702" s="336"/>
      <c r="J1702" s="336"/>
      <c r="L1702" s="381"/>
      <c r="M1702" s="381"/>
      <c r="O1702" s="381"/>
      <c r="P1702" s="381"/>
      <c r="Q1702" s="381"/>
      <c r="R1702" s="381"/>
    </row>
    <row r="1703" spans="3:18" ht="13">
      <c r="C1703" s="336"/>
      <c r="E1703" s="336"/>
      <c r="H1703" s="336"/>
      <c r="I1703" s="336"/>
      <c r="J1703" s="336"/>
      <c r="L1703" s="381"/>
      <c r="M1703" s="381"/>
      <c r="P1703" s="381"/>
      <c r="Q1703" s="381"/>
      <c r="R1703" s="381"/>
    </row>
    <row r="1704" spans="3:18" ht="13">
      <c r="C1704" s="336"/>
      <c r="E1704" s="336"/>
      <c r="H1704" s="336"/>
      <c r="I1704" s="336"/>
      <c r="J1704" s="336"/>
      <c r="L1704" s="381"/>
      <c r="M1704" s="381"/>
      <c r="O1704" s="381"/>
      <c r="P1704" s="381"/>
      <c r="Q1704" s="381"/>
      <c r="R1704" s="381"/>
    </row>
    <row r="1705" spans="3:18" ht="13">
      <c r="C1705" s="336"/>
      <c r="E1705" s="336"/>
      <c r="H1705" s="336"/>
      <c r="I1705" s="336"/>
      <c r="J1705" s="336"/>
      <c r="L1705" s="381"/>
      <c r="M1705" s="381"/>
      <c r="O1705" s="381"/>
      <c r="R1705" s="381"/>
    </row>
    <row r="1706" spans="3:18" ht="13">
      <c r="C1706" s="336"/>
      <c r="E1706" s="336"/>
      <c r="H1706" s="336"/>
      <c r="I1706" s="336"/>
      <c r="J1706" s="336"/>
      <c r="L1706" s="381"/>
      <c r="M1706" s="381"/>
      <c r="O1706" s="381"/>
      <c r="P1706" s="381"/>
      <c r="Q1706" s="381"/>
      <c r="R1706" s="381"/>
    </row>
    <row r="1707" spans="3:18" ht="13">
      <c r="C1707" s="336"/>
      <c r="E1707" s="336"/>
      <c r="H1707" s="336"/>
      <c r="I1707" s="336"/>
      <c r="J1707" s="336"/>
      <c r="L1707" s="381"/>
      <c r="M1707" s="381"/>
      <c r="O1707" s="381"/>
      <c r="R1707" s="381"/>
    </row>
    <row r="1708" spans="3:18" ht="13">
      <c r="C1708" s="336"/>
      <c r="E1708" s="336"/>
      <c r="H1708" s="336"/>
      <c r="I1708" s="336"/>
      <c r="J1708" s="336"/>
      <c r="L1708" s="381"/>
      <c r="M1708" s="381"/>
      <c r="O1708" s="381"/>
      <c r="P1708" s="381"/>
      <c r="Q1708" s="381"/>
      <c r="R1708" s="381"/>
    </row>
    <row r="1709" spans="3:18" ht="13">
      <c r="C1709" s="336"/>
      <c r="E1709" s="336"/>
      <c r="H1709" s="336"/>
      <c r="I1709" s="336"/>
      <c r="J1709" s="336"/>
      <c r="L1709" s="381"/>
      <c r="M1709" s="381"/>
      <c r="O1709" s="381"/>
      <c r="P1709" s="381"/>
      <c r="Q1709" s="381"/>
      <c r="R1709" s="381"/>
    </row>
    <row r="1710" spans="3:18" ht="13">
      <c r="C1710" s="336"/>
      <c r="E1710" s="336"/>
      <c r="H1710" s="336"/>
      <c r="M1710" s="381"/>
      <c r="R1710" s="381"/>
    </row>
    <row r="1711" spans="3:18" ht="13">
      <c r="C1711" s="336"/>
      <c r="E1711" s="336"/>
      <c r="H1711" s="336"/>
      <c r="I1711" s="336"/>
      <c r="J1711" s="336"/>
      <c r="L1711" s="381"/>
      <c r="M1711" s="381"/>
      <c r="O1711" s="381"/>
      <c r="P1711" s="381"/>
      <c r="Q1711" s="381"/>
      <c r="R1711" s="381"/>
    </row>
    <row r="1712" spans="3:18" ht="13">
      <c r="C1712" s="336"/>
      <c r="E1712" s="336"/>
      <c r="H1712" s="336"/>
      <c r="I1712" s="336"/>
      <c r="J1712" s="336"/>
      <c r="L1712" s="381"/>
      <c r="M1712" s="381"/>
      <c r="O1712" s="381"/>
      <c r="P1712" s="381"/>
      <c r="Q1712" s="381"/>
      <c r="R1712" s="381"/>
    </row>
    <row r="1713" spans="3:18" ht="13">
      <c r="C1713" s="336"/>
      <c r="E1713" s="336"/>
      <c r="H1713" s="336"/>
      <c r="I1713" s="336"/>
      <c r="J1713" s="336"/>
      <c r="L1713" s="381"/>
      <c r="M1713" s="381"/>
      <c r="O1713" s="381"/>
      <c r="P1713" s="381"/>
      <c r="Q1713" s="381"/>
      <c r="R1713" s="381"/>
    </row>
    <row r="1714" spans="3:18" ht="13">
      <c r="C1714" s="336"/>
      <c r="E1714" s="336"/>
      <c r="H1714" s="336"/>
      <c r="I1714" s="336"/>
      <c r="J1714" s="336"/>
      <c r="L1714" s="381"/>
      <c r="M1714" s="381"/>
      <c r="O1714" s="381"/>
      <c r="P1714" s="381"/>
      <c r="Q1714" s="381"/>
      <c r="R1714" s="381"/>
    </row>
    <row r="1715" spans="3:18" ht="13">
      <c r="C1715" s="336"/>
      <c r="E1715" s="336"/>
      <c r="H1715" s="336"/>
      <c r="I1715" s="336"/>
      <c r="J1715" s="336"/>
      <c r="L1715" s="381"/>
      <c r="M1715" s="381"/>
      <c r="O1715" s="381"/>
      <c r="P1715" s="381"/>
      <c r="Q1715" s="381"/>
      <c r="R1715" s="381"/>
    </row>
    <row r="1716" spans="3:18" ht="13">
      <c r="C1716" s="336"/>
      <c r="E1716" s="336"/>
      <c r="H1716" s="336"/>
      <c r="I1716" s="336"/>
      <c r="J1716" s="336"/>
      <c r="L1716" s="381"/>
      <c r="M1716" s="381"/>
      <c r="O1716" s="381"/>
      <c r="P1716" s="381"/>
      <c r="Q1716" s="381"/>
      <c r="R1716" s="381"/>
    </row>
    <row r="1717" spans="3:18" ht="13">
      <c r="C1717" s="336"/>
      <c r="E1717" s="336"/>
      <c r="H1717" s="336"/>
      <c r="I1717" s="336"/>
      <c r="J1717" s="336"/>
      <c r="L1717" s="381"/>
      <c r="M1717" s="381"/>
      <c r="O1717" s="381"/>
      <c r="P1717" s="381"/>
      <c r="Q1717" s="381"/>
      <c r="R1717" s="381"/>
    </row>
    <row r="1718" spans="3:18" ht="13">
      <c r="C1718" s="336"/>
      <c r="E1718" s="336"/>
      <c r="H1718" s="336"/>
      <c r="I1718" s="336"/>
      <c r="J1718" s="336"/>
      <c r="L1718" s="381"/>
      <c r="M1718" s="381"/>
      <c r="O1718" s="381"/>
      <c r="P1718" s="381"/>
      <c r="Q1718" s="381"/>
      <c r="R1718" s="381"/>
    </row>
    <row r="1719" spans="3:18" ht="13">
      <c r="C1719" s="336"/>
      <c r="E1719" s="336"/>
      <c r="H1719" s="336"/>
      <c r="I1719" s="336"/>
      <c r="J1719" s="336"/>
      <c r="L1719" s="381"/>
      <c r="M1719" s="381"/>
      <c r="O1719" s="381"/>
      <c r="R1719" s="381"/>
    </row>
    <row r="1720" spans="3:18" ht="13">
      <c r="C1720" s="336"/>
      <c r="E1720" s="336"/>
      <c r="H1720" s="336"/>
      <c r="I1720" s="336"/>
      <c r="J1720" s="336"/>
      <c r="L1720" s="381"/>
      <c r="M1720" s="381"/>
      <c r="O1720" s="381"/>
      <c r="P1720" s="381"/>
      <c r="Q1720" s="381"/>
      <c r="R1720" s="381"/>
    </row>
    <row r="1721" spans="3:18" ht="13">
      <c r="C1721" s="336"/>
      <c r="E1721" s="336"/>
      <c r="H1721" s="336"/>
      <c r="I1721" s="336"/>
      <c r="J1721" s="336"/>
      <c r="L1721" s="381"/>
      <c r="M1721" s="381"/>
      <c r="O1721" s="381"/>
      <c r="P1721" s="381"/>
      <c r="Q1721" s="381"/>
      <c r="R1721" s="381"/>
    </row>
    <row r="1722" spans="3:18" ht="13">
      <c r="C1722" s="336"/>
      <c r="E1722" s="336"/>
      <c r="H1722" s="336"/>
      <c r="I1722" s="336"/>
      <c r="J1722" s="336"/>
      <c r="L1722" s="381"/>
      <c r="M1722" s="381"/>
      <c r="P1722" s="381"/>
      <c r="Q1722" s="381"/>
      <c r="R1722" s="381"/>
    </row>
    <row r="1723" spans="3:18" ht="13">
      <c r="C1723" s="336"/>
      <c r="E1723" s="336"/>
      <c r="H1723" s="336"/>
      <c r="I1723" s="336"/>
      <c r="J1723" s="336"/>
      <c r="L1723" s="381"/>
      <c r="M1723" s="381"/>
      <c r="O1723" s="381"/>
      <c r="P1723" s="381"/>
      <c r="Q1723" s="381"/>
      <c r="R1723" s="381"/>
    </row>
    <row r="1724" spans="3:18" ht="13">
      <c r="C1724" s="336"/>
      <c r="E1724" s="336"/>
      <c r="H1724" s="336"/>
      <c r="I1724" s="336"/>
      <c r="J1724" s="336"/>
      <c r="L1724" s="381"/>
      <c r="M1724" s="381"/>
      <c r="O1724" s="381"/>
      <c r="P1724" s="381"/>
      <c r="Q1724" s="381"/>
      <c r="R1724" s="381"/>
    </row>
    <row r="1725" spans="3:18" ht="13">
      <c r="C1725" s="336"/>
      <c r="E1725" s="336"/>
      <c r="H1725" s="336"/>
      <c r="I1725" s="336"/>
      <c r="J1725" s="336"/>
      <c r="M1725" s="381"/>
      <c r="Q1725" s="381"/>
      <c r="R1725" s="381"/>
    </row>
    <row r="1726" spans="3:18" ht="13">
      <c r="C1726" s="336"/>
      <c r="E1726" s="336"/>
      <c r="H1726" s="336"/>
      <c r="I1726" s="336"/>
      <c r="J1726" s="336"/>
      <c r="L1726" s="381"/>
      <c r="M1726" s="381"/>
      <c r="O1726" s="381"/>
      <c r="P1726" s="381"/>
      <c r="Q1726" s="381"/>
      <c r="R1726" s="381"/>
    </row>
    <row r="1727" spans="3:18" ht="13">
      <c r="C1727" s="336"/>
      <c r="E1727" s="336"/>
      <c r="H1727" s="336"/>
      <c r="I1727" s="336"/>
      <c r="J1727" s="336"/>
      <c r="L1727" s="381"/>
      <c r="M1727" s="381"/>
      <c r="O1727" s="381"/>
      <c r="P1727" s="381"/>
      <c r="Q1727" s="381"/>
      <c r="R1727" s="381"/>
    </row>
    <row r="1728" spans="3:18" ht="13">
      <c r="C1728" s="336"/>
      <c r="E1728" s="336"/>
      <c r="H1728" s="336"/>
      <c r="I1728" s="336"/>
      <c r="J1728" s="336"/>
      <c r="L1728" s="381"/>
      <c r="M1728" s="381"/>
      <c r="O1728" s="381"/>
      <c r="P1728" s="381"/>
      <c r="Q1728" s="381"/>
      <c r="R1728" s="381"/>
    </row>
    <row r="1729" spans="3:18" ht="13">
      <c r="C1729" s="336"/>
      <c r="E1729" s="336"/>
      <c r="H1729" s="336"/>
      <c r="I1729" s="336"/>
      <c r="J1729" s="336"/>
      <c r="L1729" s="381"/>
      <c r="M1729" s="381"/>
      <c r="O1729" s="381"/>
      <c r="P1729" s="381"/>
      <c r="Q1729" s="381"/>
      <c r="R1729" s="381"/>
    </row>
    <row r="1730" spans="3:18" ht="13">
      <c r="C1730" s="336"/>
      <c r="E1730" s="336"/>
      <c r="H1730" s="336"/>
      <c r="I1730" s="336"/>
      <c r="J1730" s="336"/>
      <c r="L1730" s="381"/>
      <c r="M1730" s="381"/>
      <c r="O1730" s="381"/>
      <c r="P1730" s="381"/>
      <c r="Q1730" s="381"/>
      <c r="R1730" s="381"/>
    </row>
    <row r="1731" spans="3:18" ht="13">
      <c r="C1731" s="336"/>
      <c r="E1731" s="336"/>
      <c r="H1731" s="336"/>
      <c r="I1731" s="336"/>
      <c r="J1731" s="336"/>
      <c r="L1731" s="381"/>
      <c r="M1731" s="381"/>
      <c r="O1731" s="381"/>
      <c r="P1731" s="381"/>
      <c r="Q1731" s="381"/>
      <c r="R1731" s="381"/>
    </row>
    <row r="1732" spans="3:18" ht="13">
      <c r="C1732" s="336"/>
      <c r="E1732" s="336"/>
      <c r="H1732" s="336"/>
      <c r="I1732" s="336"/>
      <c r="J1732" s="336"/>
      <c r="L1732" s="381"/>
      <c r="M1732" s="381"/>
      <c r="O1732" s="381"/>
      <c r="P1732" s="381"/>
      <c r="Q1732" s="381"/>
      <c r="R1732" s="381"/>
    </row>
    <row r="1733" spans="3:18" ht="13">
      <c r="C1733" s="336"/>
      <c r="E1733" s="336"/>
      <c r="H1733" s="336"/>
      <c r="I1733" s="336"/>
      <c r="J1733" s="336"/>
      <c r="L1733" s="381"/>
      <c r="M1733" s="381"/>
      <c r="O1733" s="381"/>
      <c r="P1733" s="381"/>
      <c r="Q1733" s="381"/>
      <c r="R1733" s="381"/>
    </row>
    <row r="1734" spans="3:18" ht="13">
      <c r="C1734" s="336"/>
      <c r="E1734" s="336"/>
      <c r="H1734" s="336"/>
      <c r="I1734" s="336"/>
      <c r="J1734" s="336"/>
      <c r="L1734" s="381"/>
      <c r="M1734" s="381"/>
      <c r="O1734" s="381"/>
      <c r="P1734" s="381"/>
      <c r="Q1734" s="381"/>
      <c r="R1734" s="381"/>
    </row>
    <row r="1735" spans="3:18" ht="13">
      <c r="C1735" s="336"/>
      <c r="E1735" s="336"/>
      <c r="H1735" s="336"/>
      <c r="I1735" s="336"/>
      <c r="J1735" s="336"/>
      <c r="L1735" s="381"/>
      <c r="M1735" s="381"/>
      <c r="O1735" s="381"/>
      <c r="P1735" s="381"/>
      <c r="Q1735" s="381"/>
      <c r="R1735" s="381"/>
    </row>
    <row r="1736" spans="3:18" ht="13">
      <c r="C1736" s="336"/>
      <c r="E1736" s="336"/>
      <c r="H1736" s="336"/>
      <c r="I1736" s="336"/>
      <c r="J1736" s="336"/>
      <c r="L1736" s="381"/>
      <c r="M1736" s="381"/>
      <c r="O1736" s="381"/>
      <c r="P1736" s="381"/>
      <c r="Q1736" s="381"/>
      <c r="R1736" s="381"/>
    </row>
    <row r="1737" spans="3:18" ht="13">
      <c r="C1737" s="336"/>
      <c r="E1737" s="336"/>
      <c r="H1737" s="336"/>
      <c r="I1737" s="336"/>
      <c r="J1737" s="336"/>
      <c r="L1737" s="381"/>
      <c r="M1737" s="381"/>
      <c r="O1737" s="381"/>
      <c r="P1737" s="381"/>
      <c r="Q1737" s="381"/>
      <c r="R1737" s="381"/>
    </row>
    <row r="1738" spans="3:18" ht="13">
      <c r="C1738" s="336"/>
      <c r="E1738" s="336"/>
      <c r="H1738" s="336"/>
      <c r="I1738" s="336"/>
      <c r="J1738" s="336"/>
      <c r="L1738" s="381"/>
      <c r="M1738" s="381"/>
      <c r="O1738" s="381"/>
      <c r="P1738" s="381"/>
      <c r="Q1738" s="381"/>
      <c r="R1738" s="381"/>
    </row>
    <row r="1739" spans="3:18" ht="13">
      <c r="C1739" s="336"/>
      <c r="E1739" s="336"/>
      <c r="H1739" s="336"/>
      <c r="I1739" s="336"/>
      <c r="J1739" s="336"/>
      <c r="L1739" s="381"/>
      <c r="M1739" s="381"/>
      <c r="O1739" s="381"/>
      <c r="P1739" s="381"/>
      <c r="Q1739" s="381"/>
      <c r="R1739" s="381"/>
    </row>
    <row r="1740" spans="3:18" ht="13">
      <c r="C1740" s="336"/>
      <c r="E1740" s="336"/>
      <c r="H1740" s="336"/>
      <c r="I1740" s="336"/>
      <c r="J1740" s="336"/>
      <c r="L1740" s="381"/>
      <c r="M1740" s="381"/>
      <c r="O1740" s="381"/>
      <c r="P1740" s="381"/>
      <c r="Q1740" s="381"/>
      <c r="R1740" s="381"/>
    </row>
    <row r="1741" spans="3:18" ht="13">
      <c r="C1741" s="336"/>
      <c r="E1741" s="336"/>
      <c r="H1741" s="336"/>
      <c r="I1741" s="336"/>
      <c r="J1741" s="336"/>
      <c r="L1741" s="381"/>
      <c r="M1741" s="381"/>
      <c r="O1741" s="381"/>
      <c r="P1741" s="381"/>
      <c r="Q1741" s="381"/>
      <c r="R1741" s="381"/>
    </row>
    <row r="1742" spans="3:18" ht="13">
      <c r="C1742" s="336"/>
      <c r="E1742" s="336"/>
      <c r="H1742" s="336"/>
      <c r="I1742" s="336"/>
      <c r="J1742" s="336"/>
      <c r="L1742" s="381"/>
      <c r="M1742" s="381"/>
      <c r="O1742" s="381"/>
      <c r="P1742" s="381"/>
      <c r="Q1742" s="381"/>
      <c r="R1742" s="381"/>
    </row>
    <row r="1743" spans="3:18" ht="13">
      <c r="C1743" s="336"/>
      <c r="E1743" s="336"/>
      <c r="H1743" s="336"/>
      <c r="I1743" s="336"/>
      <c r="J1743" s="336"/>
      <c r="L1743" s="381"/>
      <c r="M1743" s="381"/>
      <c r="O1743" s="381"/>
      <c r="P1743" s="381"/>
      <c r="Q1743" s="381"/>
      <c r="R1743" s="381"/>
    </row>
    <row r="1744" spans="3:18" ht="13">
      <c r="C1744" s="336"/>
      <c r="E1744" s="336"/>
      <c r="H1744" s="336"/>
      <c r="I1744" s="336"/>
      <c r="J1744" s="336"/>
      <c r="L1744" s="381"/>
      <c r="M1744" s="381"/>
      <c r="O1744" s="381"/>
      <c r="P1744" s="381"/>
      <c r="Q1744" s="381"/>
      <c r="R1744" s="381"/>
    </row>
    <row r="1745" spans="3:18" ht="13">
      <c r="C1745" s="336"/>
      <c r="E1745" s="336"/>
      <c r="H1745" s="336"/>
      <c r="I1745" s="336"/>
      <c r="J1745" s="336"/>
      <c r="L1745" s="381"/>
      <c r="M1745" s="381"/>
      <c r="O1745" s="381"/>
      <c r="P1745" s="381"/>
      <c r="Q1745" s="381"/>
      <c r="R1745" s="381"/>
    </row>
    <row r="1746" spans="3:18" ht="13">
      <c r="C1746" s="336"/>
      <c r="E1746" s="336"/>
      <c r="H1746" s="336"/>
      <c r="I1746" s="336"/>
      <c r="J1746" s="336"/>
      <c r="L1746" s="381"/>
      <c r="M1746" s="381"/>
      <c r="O1746" s="381"/>
      <c r="P1746" s="381"/>
      <c r="Q1746" s="381"/>
      <c r="R1746" s="381"/>
    </row>
    <row r="1747" spans="3:18" ht="13">
      <c r="C1747" s="336"/>
      <c r="E1747" s="336"/>
      <c r="H1747" s="336"/>
      <c r="I1747" s="336"/>
      <c r="J1747" s="336"/>
      <c r="L1747" s="381"/>
      <c r="M1747" s="381"/>
      <c r="O1747" s="381"/>
      <c r="P1747" s="381"/>
      <c r="Q1747" s="381"/>
      <c r="R1747" s="381"/>
    </row>
    <row r="1748" spans="3:18" ht="13">
      <c r="C1748" s="336"/>
      <c r="E1748" s="336"/>
      <c r="H1748" s="336"/>
      <c r="I1748" s="336"/>
      <c r="J1748" s="336"/>
      <c r="L1748" s="381"/>
      <c r="M1748" s="381"/>
      <c r="O1748" s="381"/>
      <c r="P1748" s="381"/>
      <c r="Q1748" s="381"/>
      <c r="R1748" s="381"/>
    </row>
    <row r="1749" spans="3:18" ht="13">
      <c r="C1749" s="336"/>
      <c r="E1749" s="336"/>
      <c r="H1749" s="336"/>
      <c r="I1749" s="336"/>
      <c r="J1749" s="336"/>
      <c r="L1749" s="381"/>
      <c r="M1749" s="381"/>
      <c r="O1749" s="381"/>
      <c r="P1749" s="381"/>
      <c r="Q1749" s="381"/>
      <c r="R1749" s="381"/>
    </row>
    <row r="1750" spans="3:18" ht="13">
      <c r="C1750" s="336"/>
      <c r="E1750" s="336"/>
      <c r="H1750" s="336"/>
      <c r="I1750" s="336"/>
      <c r="J1750" s="336"/>
      <c r="L1750" s="381"/>
      <c r="M1750" s="381"/>
      <c r="O1750" s="381"/>
      <c r="P1750" s="381"/>
      <c r="Q1750" s="381"/>
      <c r="R1750" s="381"/>
    </row>
    <row r="1751" spans="3:18" ht="13">
      <c r="C1751" s="336"/>
      <c r="E1751" s="336"/>
      <c r="H1751" s="336"/>
      <c r="I1751" s="336"/>
      <c r="J1751" s="336"/>
      <c r="L1751" s="381"/>
      <c r="M1751" s="381"/>
      <c r="O1751" s="381"/>
      <c r="P1751" s="381"/>
      <c r="Q1751" s="381"/>
      <c r="R1751" s="381"/>
    </row>
    <row r="1752" spans="3:18" ht="13">
      <c r="C1752" s="336"/>
      <c r="E1752" s="336"/>
      <c r="H1752" s="336"/>
      <c r="I1752" s="336"/>
      <c r="M1752" s="381"/>
      <c r="R1752" s="381"/>
    </row>
    <row r="1753" spans="3:18" ht="13">
      <c r="C1753" s="336"/>
      <c r="E1753" s="336"/>
      <c r="H1753" s="336"/>
      <c r="J1753" s="336"/>
      <c r="L1753" s="381"/>
      <c r="M1753" s="381"/>
      <c r="P1753" s="381"/>
      <c r="Q1753" s="381"/>
      <c r="R1753" s="381"/>
    </row>
    <row r="1754" spans="3:18" ht="13">
      <c r="C1754" s="336"/>
      <c r="E1754" s="336"/>
      <c r="H1754" s="336"/>
      <c r="M1754" s="381"/>
      <c r="R1754" s="381"/>
    </row>
    <row r="1755" spans="3:18" ht="13">
      <c r="C1755" s="336"/>
      <c r="E1755" s="336"/>
      <c r="H1755" s="336"/>
      <c r="I1755" s="336"/>
      <c r="M1755" s="381"/>
      <c r="R1755" s="381"/>
    </row>
    <row r="1756" spans="3:18" ht="13">
      <c r="C1756" s="336"/>
      <c r="E1756" s="336"/>
      <c r="H1756" s="336"/>
      <c r="J1756" s="336"/>
      <c r="L1756" s="381"/>
      <c r="M1756" s="381"/>
      <c r="P1756" s="381"/>
      <c r="Q1756" s="381"/>
      <c r="R1756" s="381"/>
    </row>
    <row r="1757" spans="3:18" ht="13">
      <c r="C1757" s="336"/>
      <c r="E1757" s="336"/>
      <c r="H1757" s="336"/>
      <c r="I1757" s="336"/>
      <c r="J1757" s="336"/>
      <c r="L1757" s="381"/>
      <c r="M1757" s="381"/>
      <c r="O1757" s="381"/>
      <c r="P1757" s="381"/>
      <c r="Q1757" s="381"/>
      <c r="R1757" s="381"/>
    </row>
    <row r="1758" spans="3:18" ht="13">
      <c r="C1758" s="336"/>
      <c r="E1758" s="336"/>
      <c r="H1758" s="336"/>
      <c r="J1758" s="336"/>
      <c r="L1758" s="381"/>
      <c r="M1758" s="381"/>
      <c r="O1758" s="381"/>
      <c r="P1758" s="381"/>
      <c r="Q1758" s="381"/>
      <c r="R1758" s="381"/>
    </row>
    <row r="1759" spans="3:18" ht="13">
      <c r="C1759" s="336"/>
      <c r="E1759" s="336"/>
      <c r="H1759" s="336"/>
      <c r="I1759" s="336"/>
      <c r="J1759" s="336"/>
      <c r="L1759" s="381"/>
      <c r="M1759" s="381"/>
      <c r="O1759" s="381"/>
      <c r="P1759" s="381"/>
      <c r="Q1759" s="381"/>
      <c r="R1759" s="381"/>
    </row>
    <row r="1760" spans="3:18" ht="13">
      <c r="C1760" s="336"/>
      <c r="E1760" s="336"/>
      <c r="H1760" s="336"/>
      <c r="I1760" s="336"/>
      <c r="J1760" s="336"/>
      <c r="L1760" s="381"/>
      <c r="M1760" s="381"/>
      <c r="O1760" s="381"/>
      <c r="P1760" s="381"/>
      <c r="Q1760" s="381"/>
      <c r="R1760" s="381"/>
    </row>
    <row r="1761" spans="3:18" ht="13">
      <c r="C1761" s="336"/>
      <c r="E1761" s="336"/>
      <c r="H1761" s="336"/>
      <c r="I1761" s="336"/>
      <c r="J1761" s="336"/>
      <c r="L1761" s="381"/>
      <c r="M1761" s="381"/>
      <c r="O1761" s="381"/>
      <c r="P1761" s="381"/>
      <c r="Q1761" s="381"/>
      <c r="R1761" s="381"/>
    </row>
    <row r="1762" spans="3:18" ht="13">
      <c r="C1762" s="336"/>
      <c r="E1762" s="336"/>
      <c r="H1762" s="336"/>
      <c r="I1762" s="336"/>
      <c r="J1762" s="336"/>
      <c r="L1762" s="381"/>
      <c r="M1762" s="381"/>
      <c r="O1762" s="381"/>
      <c r="P1762" s="381"/>
      <c r="Q1762" s="381"/>
      <c r="R1762" s="381"/>
    </row>
    <row r="1763" spans="3:18" ht="13">
      <c r="C1763" s="336"/>
      <c r="E1763" s="336"/>
      <c r="H1763" s="336"/>
      <c r="I1763" s="336"/>
      <c r="J1763" s="336"/>
      <c r="L1763" s="381"/>
      <c r="M1763" s="381"/>
      <c r="P1763" s="381"/>
      <c r="Q1763" s="381"/>
      <c r="R1763" s="381"/>
    </row>
    <row r="1764" spans="3:18" ht="13">
      <c r="C1764" s="336"/>
      <c r="E1764" s="336"/>
      <c r="H1764" s="336"/>
      <c r="I1764" s="336"/>
      <c r="J1764" s="336"/>
      <c r="L1764" s="381"/>
      <c r="M1764" s="381"/>
      <c r="O1764" s="381"/>
      <c r="P1764" s="381"/>
      <c r="Q1764" s="381"/>
      <c r="R1764" s="381"/>
    </row>
    <row r="1765" spans="3:18" ht="13">
      <c r="C1765" s="336"/>
      <c r="E1765" s="336"/>
      <c r="H1765" s="336"/>
      <c r="I1765" s="336"/>
      <c r="M1765" s="381"/>
      <c r="R1765" s="381"/>
    </row>
    <row r="1766" spans="3:18" ht="13">
      <c r="C1766" s="336"/>
      <c r="E1766" s="336"/>
      <c r="H1766" s="336"/>
      <c r="I1766" s="336"/>
      <c r="J1766" s="336"/>
      <c r="L1766" s="381"/>
      <c r="M1766" s="381"/>
      <c r="O1766" s="381"/>
      <c r="P1766" s="381"/>
      <c r="Q1766" s="381"/>
      <c r="R1766" s="381"/>
    </row>
    <row r="1767" spans="3:18" ht="13">
      <c r="C1767" s="336"/>
      <c r="E1767" s="336"/>
      <c r="H1767" s="336"/>
      <c r="I1767" s="336"/>
      <c r="J1767" s="336"/>
      <c r="L1767" s="381"/>
      <c r="M1767" s="381"/>
      <c r="O1767" s="381"/>
      <c r="P1767" s="381"/>
      <c r="Q1767" s="381"/>
      <c r="R1767" s="381"/>
    </row>
    <row r="1768" spans="3:18" ht="13">
      <c r="C1768" s="336"/>
      <c r="E1768" s="336"/>
      <c r="H1768" s="336"/>
      <c r="I1768" s="336"/>
      <c r="J1768" s="336"/>
      <c r="L1768" s="381"/>
      <c r="M1768" s="381"/>
      <c r="O1768" s="381"/>
      <c r="P1768" s="381"/>
      <c r="Q1768" s="381"/>
      <c r="R1768" s="381"/>
    </row>
    <row r="1769" spans="3:18" ht="13">
      <c r="C1769" s="336"/>
      <c r="E1769" s="336"/>
      <c r="H1769" s="336"/>
      <c r="I1769" s="336"/>
      <c r="J1769" s="336"/>
      <c r="L1769" s="381"/>
      <c r="M1769" s="381"/>
      <c r="O1769" s="381"/>
      <c r="P1769" s="381"/>
      <c r="Q1769" s="381"/>
      <c r="R1769" s="381"/>
    </row>
    <row r="1770" spans="3:18" ht="13">
      <c r="C1770" s="336"/>
      <c r="E1770" s="336"/>
      <c r="H1770" s="336"/>
      <c r="I1770" s="336"/>
      <c r="J1770" s="336"/>
      <c r="L1770" s="381"/>
      <c r="M1770" s="381"/>
      <c r="O1770" s="381"/>
      <c r="P1770" s="381"/>
      <c r="Q1770" s="381"/>
      <c r="R1770" s="381"/>
    </row>
    <row r="1771" spans="3:18" ht="13">
      <c r="C1771" s="336"/>
      <c r="E1771" s="336"/>
      <c r="H1771" s="336"/>
      <c r="I1771" s="336"/>
      <c r="J1771" s="336"/>
      <c r="L1771" s="381"/>
      <c r="M1771" s="381"/>
      <c r="O1771" s="381"/>
      <c r="P1771" s="381"/>
      <c r="Q1771" s="381"/>
      <c r="R1771" s="381"/>
    </row>
    <row r="1772" spans="3:18" ht="13">
      <c r="C1772" s="336"/>
      <c r="E1772" s="336"/>
      <c r="H1772" s="336"/>
      <c r="I1772" s="336"/>
      <c r="J1772" s="336"/>
      <c r="L1772" s="381"/>
      <c r="M1772" s="381"/>
      <c r="O1772" s="381"/>
      <c r="P1772" s="381"/>
      <c r="Q1772" s="381"/>
      <c r="R1772" s="381"/>
    </row>
    <row r="1773" spans="3:18" ht="13">
      <c r="C1773" s="336"/>
      <c r="E1773" s="336"/>
      <c r="H1773" s="336"/>
      <c r="I1773" s="336"/>
      <c r="J1773" s="336"/>
      <c r="L1773" s="381"/>
      <c r="M1773" s="381"/>
      <c r="O1773" s="381"/>
      <c r="P1773" s="381"/>
      <c r="Q1773" s="381"/>
      <c r="R1773" s="381"/>
    </row>
    <row r="1774" spans="3:18" ht="13">
      <c r="C1774" s="336"/>
      <c r="E1774" s="336"/>
      <c r="H1774" s="336"/>
      <c r="I1774" s="336"/>
      <c r="J1774" s="336"/>
      <c r="M1774" s="381"/>
      <c r="O1774" s="381"/>
      <c r="Q1774" s="381"/>
      <c r="R1774" s="381"/>
    </row>
    <row r="1775" spans="3:18" ht="13">
      <c r="C1775" s="336"/>
      <c r="E1775" s="336"/>
      <c r="H1775" s="336"/>
      <c r="I1775" s="336"/>
      <c r="J1775" s="336"/>
      <c r="L1775" s="381"/>
      <c r="M1775" s="381"/>
      <c r="R1775" s="381"/>
    </row>
    <row r="1776" spans="3:18" ht="13">
      <c r="C1776" s="336"/>
      <c r="E1776" s="336"/>
      <c r="H1776" s="336"/>
      <c r="I1776" s="336"/>
      <c r="J1776" s="336"/>
      <c r="L1776" s="381"/>
      <c r="M1776" s="381"/>
      <c r="O1776" s="381"/>
      <c r="P1776" s="381"/>
      <c r="Q1776" s="381"/>
      <c r="R1776" s="381"/>
    </row>
    <row r="1777" spans="3:18" ht="13">
      <c r="C1777" s="336"/>
      <c r="E1777" s="336"/>
      <c r="H1777" s="336"/>
      <c r="I1777" s="336"/>
      <c r="J1777" s="336"/>
      <c r="L1777" s="381"/>
      <c r="M1777" s="381"/>
      <c r="O1777" s="381"/>
      <c r="P1777" s="381"/>
      <c r="Q1777" s="381"/>
      <c r="R1777" s="381"/>
    </row>
    <row r="1778" spans="3:18" ht="13">
      <c r="C1778" s="336"/>
      <c r="E1778" s="336"/>
      <c r="H1778" s="336"/>
      <c r="I1778" s="336"/>
      <c r="J1778" s="336"/>
      <c r="L1778" s="381"/>
      <c r="M1778" s="381"/>
      <c r="O1778" s="381"/>
      <c r="P1778" s="381"/>
      <c r="Q1778" s="381"/>
      <c r="R1778" s="381"/>
    </row>
    <row r="1779" spans="3:18" ht="13">
      <c r="C1779" s="336"/>
      <c r="E1779" s="336"/>
      <c r="H1779" s="336"/>
      <c r="I1779" s="336"/>
      <c r="J1779" s="336"/>
      <c r="L1779" s="381"/>
      <c r="M1779" s="381"/>
      <c r="O1779" s="381"/>
      <c r="P1779" s="381"/>
      <c r="Q1779" s="381"/>
      <c r="R1779" s="381"/>
    </row>
    <row r="1780" spans="3:18" ht="13">
      <c r="C1780" s="336"/>
      <c r="E1780" s="336"/>
      <c r="H1780" s="336"/>
      <c r="J1780" s="336"/>
      <c r="L1780" s="381"/>
      <c r="M1780" s="381"/>
      <c r="O1780" s="381"/>
      <c r="P1780" s="381"/>
      <c r="Q1780" s="381"/>
      <c r="R1780" s="381"/>
    </row>
    <row r="1781" spans="3:18" ht="13">
      <c r="C1781" s="336"/>
      <c r="E1781" s="336"/>
      <c r="H1781" s="336"/>
      <c r="I1781" s="336"/>
      <c r="J1781" s="336"/>
      <c r="L1781" s="381"/>
      <c r="M1781" s="381"/>
      <c r="O1781" s="381"/>
      <c r="P1781" s="381"/>
      <c r="Q1781" s="381"/>
      <c r="R1781" s="381"/>
    </row>
    <row r="1782" spans="3:18" ht="13">
      <c r="C1782" s="336"/>
      <c r="E1782" s="336"/>
      <c r="H1782" s="336"/>
      <c r="I1782" s="336"/>
      <c r="J1782" s="336"/>
      <c r="L1782" s="381"/>
      <c r="M1782" s="381"/>
      <c r="O1782" s="381"/>
      <c r="P1782" s="381"/>
      <c r="Q1782" s="381"/>
      <c r="R1782" s="381"/>
    </row>
    <row r="1783" spans="3:18" ht="13">
      <c r="C1783" s="336"/>
      <c r="E1783" s="336"/>
      <c r="H1783" s="336"/>
      <c r="I1783" s="336"/>
      <c r="J1783" s="336"/>
      <c r="L1783" s="381"/>
      <c r="M1783" s="381"/>
      <c r="O1783" s="381"/>
      <c r="P1783" s="381"/>
      <c r="Q1783" s="381"/>
      <c r="R1783" s="381"/>
    </row>
    <row r="1784" spans="3:18" ht="13">
      <c r="C1784" s="336"/>
      <c r="E1784" s="336"/>
      <c r="H1784" s="336"/>
      <c r="I1784" s="336"/>
      <c r="J1784" s="336"/>
      <c r="L1784" s="381"/>
      <c r="M1784" s="381"/>
      <c r="O1784" s="381"/>
      <c r="R1784" s="381"/>
    </row>
    <row r="1785" spans="3:18" ht="13">
      <c r="C1785" s="336"/>
      <c r="E1785" s="336"/>
      <c r="H1785" s="336"/>
      <c r="I1785" s="336"/>
      <c r="J1785" s="336"/>
      <c r="L1785" s="381"/>
      <c r="M1785" s="381"/>
      <c r="O1785" s="381"/>
      <c r="P1785" s="381"/>
      <c r="Q1785" s="381"/>
      <c r="R1785" s="381"/>
    </row>
    <row r="1786" spans="3:18" ht="13">
      <c r="C1786" s="336"/>
      <c r="E1786" s="336"/>
      <c r="H1786" s="336"/>
      <c r="I1786" s="336"/>
      <c r="J1786" s="336"/>
      <c r="L1786" s="381"/>
      <c r="M1786" s="381"/>
      <c r="O1786" s="381"/>
      <c r="P1786" s="381"/>
      <c r="Q1786" s="381"/>
      <c r="R1786" s="381"/>
    </row>
    <row r="1787" spans="3:18" ht="13">
      <c r="C1787" s="336"/>
      <c r="E1787" s="336"/>
      <c r="H1787" s="336"/>
      <c r="I1787" s="336"/>
      <c r="J1787" s="336"/>
      <c r="L1787" s="381"/>
      <c r="M1787" s="381"/>
      <c r="O1787" s="381"/>
      <c r="P1787" s="381"/>
      <c r="Q1787" s="381"/>
      <c r="R1787" s="381"/>
    </row>
    <row r="1788" spans="3:18" ht="13">
      <c r="C1788" s="336"/>
      <c r="E1788" s="336"/>
      <c r="H1788" s="336"/>
      <c r="I1788" s="336"/>
      <c r="J1788" s="336"/>
      <c r="L1788" s="381"/>
      <c r="M1788" s="381"/>
      <c r="O1788" s="381"/>
      <c r="P1788" s="381"/>
      <c r="Q1788" s="381"/>
      <c r="R1788" s="381"/>
    </row>
    <row r="1789" spans="3:18" ht="13">
      <c r="C1789" s="336"/>
      <c r="E1789" s="336"/>
      <c r="H1789" s="336"/>
      <c r="I1789" s="336"/>
      <c r="J1789" s="336"/>
      <c r="L1789" s="381"/>
      <c r="M1789" s="381"/>
      <c r="O1789" s="381"/>
      <c r="P1789" s="381"/>
      <c r="Q1789" s="381"/>
      <c r="R1789" s="381"/>
    </row>
    <row r="1790" spans="3:18" ht="13">
      <c r="C1790" s="336"/>
      <c r="E1790" s="336"/>
      <c r="H1790" s="336"/>
      <c r="I1790" s="336"/>
      <c r="J1790" s="336"/>
      <c r="L1790" s="381"/>
      <c r="M1790" s="381"/>
      <c r="O1790" s="381"/>
      <c r="P1790" s="381"/>
      <c r="Q1790" s="381"/>
      <c r="R1790" s="381"/>
    </row>
    <row r="1791" spans="3:18" ht="13">
      <c r="C1791" s="336"/>
      <c r="E1791" s="336"/>
      <c r="H1791" s="336"/>
      <c r="I1791" s="336"/>
      <c r="J1791" s="336"/>
      <c r="L1791" s="381"/>
      <c r="M1791" s="381"/>
      <c r="O1791" s="381"/>
      <c r="P1791" s="381"/>
      <c r="Q1791" s="381"/>
      <c r="R1791" s="381"/>
    </row>
    <row r="1792" spans="3:18" ht="13">
      <c r="C1792" s="336"/>
      <c r="E1792" s="336"/>
      <c r="H1792" s="336"/>
      <c r="I1792" s="336"/>
      <c r="J1792" s="336"/>
      <c r="L1792" s="381"/>
      <c r="M1792" s="381"/>
      <c r="O1792" s="381"/>
      <c r="P1792" s="381"/>
      <c r="Q1792" s="381"/>
      <c r="R1792" s="381"/>
    </row>
    <row r="1793" spans="3:18" ht="13">
      <c r="C1793" s="336"/>
      <c r="E1793" s="336"/>
      <c r="H1793" s="336"/>
      <c r="I1793" s="336"/>
      <c r="J1793" s="336"/>
      <c r="L1793" s="381"/>
      <c r="M1793" s="381"/>
      <c r="O1793" s="381"/>
      <c r="P1793" s="381"/>
      <c r="Q1793" s="381"/>
      <c r="R1793" s="381"/>
    </row>
    <row r="1794" spans="3:18" ht="13">
      <c r="C1794" s="336"/>
      <c r="E1794" s="336"/>
      <c r="H1794" s="336"/>
      <c r="I1794" s="336"/>
      <c r="J1794" s="336"/>
      <c r="L1794" s="381"/>
      <c r="M1794" s="381"/>
      <c r="O1794" s="381"/>
      <c r="P1794" s="381"/>
      <c r="Q1794" s="381"/>
      <c r="R1794" s="381"/>
    </row>
    <row r="1795" spans="3:18" ht="13">
      <c r="C1795" s="336"/>
      <c r="E1795" s="336"/>
      <c r="H1795" s="336"/>
      <c r="M1795" s="381"/>
      <c r="R1795" s="381"/>
    </row>
    <row r="1796" spans="3:18" ht="13">
      <c r="C1796" s="336"/>
      <c r="E1796" s="336"/>
      <c r="H1796" s="336"/>
      <c r="I1796" s="336"/>
      <c r="J1796" s="336"/>
      <c r="L1796" s="381"/>
      <c r="M1796" s="381"/>
      <c r="O1796" s="381"/>
      <c r="P1796" s="381"/>
      <c r="Q1796" s="381"/>
      <c r="R1796" s="381"/>
    </row>
    <row r="1797" spans="3:18" ht="13">
      <c r="C1797" s="336"/>
      <c r="E1797" s="336"/>
      <c r="H1797" s="336"/>
      <c r="M1797" s="381"/>
      <c r="R1797" s="381"/>
    </row>
    <row r="1798" spans="3:18" ht="13">
      <c r="C1798" s="336"/>
      <c r="E1798" s="336"/>
      <c r="H1798" s="336"/>
      <c r="I1798" s="336"/>
      <c r="J1798" s="336"/>
      <c r="L1798" s="381"/>
      <c r="M1798" s="381"/>
      <c r="O1798" s="381"/>
      <c r="P1798" s="381"/>
      <c r="Q1798" s="381"/>
      <c r="R1798" s="381"/>
    </row>
    <row r="1799" spans="3:18" ht="13">
      <c r="C1799" s="336"/>
      <c r="E1799" s="336"/>
      <c r="H1799" s="336"/>
      <c r="I1799" s="336"/>
      <c r="J1799" s="336"/>
      <c r="L1799" s="381"/>
      <c r="M1799" s="381"/>
      <c r="O1799" s="381"/>
      <c r="P1799" s="381"/>
      <c r="Q1799" s="381"/>
      <c r="R1799" s="381"/>
    </row>
    <row r="1800" spans="3:18" ht="13">
      <c r="C1800" s="336"/>
      <c r="E1800" s="336"/>
      <c r="H1800" s="336"/>
      <c r="I1800" s="336"/>
      <c r="J1800" s="336"/>
      <c r="L1800" s="381"/>
      <c r="M1800" s="381"/>
      <c r="O1800" s="381"/>
      <c r="P1800" s="381"/>
      <c r="Q1800" s="381"/>
      <c r="R1800" s="381"/>
    </row>
    <row r="1801" spans="3:18" ht="13">
      <c r="C1801" s="336"/>
      <c r="E1801" s="336"/>
      <c r="H1801" s="336"/>
      <c r="I1801" s="336"/>
      <c r="J1801" s="336"/>
      <c r="L1801" s="381"/>
      <c r="M1801" s="381"/>
      <c r="O1801" s="381"/>
      <c r="P1801" s="381"/>
      <c r="Q1801" s="381"/>
      <c r="R1801" s="381"/>
    </row>
    <row r="1802" spans="3:18" ht="13">
      <c r="C1802" s="336"/>
      <c r="E1802" s="336"/>
      <c r="H1802" s="336"/>
      <c r="I1802" s="336"/>
      <c r="J1802" s="336"/>
      <c r="L1802" s="381"/>
      <c r="M1802" s="381"/>
      <c r="O1802" s="381"/>
      <c r="P1802" s="381"/>
      <c r="Q1802" s="381"/>
      <c r="R1802" s="381"/>
    </row>
    <row r="1803" spans="3:18" ht="13">
      <c r="C1803" s="336"/>
      <c r="E1803" s="336"/>
      <c r="H1803" s="336"/>
      <c r="I1803" s="336"/>
      <c r="J1803" s="336"/>
      <c r="L1803" s="381"/>
      <c r="M1803" s="381"/>
      <c r="O1803" s="381"/>
      <c r="P1803" s="381"/>
      <c r="Q1803" s="381"/>
      <c r="R1803" s="381"/>
    </row>
    <row r="1804" spans="3:18" ht="13">
      <c r="C1804" s="336"/>
      <c r="E1804" s="336"/>
      <c r="H1804" s="336"/>
      <c r="I1804" s="336"/>
      <c r="J1804" s="336"/>
      <c r="L1804" s="381"/>
      <c r="M1804" s="381"/>
      <c r="O1804" s="381"/>
      <c r="P1804" s="381"/>
      <c r="Q1804" s="381"/>
      <c r="R1804" s="381"/>
    </row>
    <row r="1805" spans="3:18" ht="13">
      <c r="C1805" s="336"/>
      <c r="E1805" s="336"/>
      <c r="H1805" s="336"/>
      <c r="I1805" s="336"/>
      <c r="J1805" s="336"/>
      <c r="L1805" s="381"/>
      <c r="M1805" s="381"/>
      <c r="O1805" s="381"/>
      <c r="P1805" s="381"/>
      <c r="Q1805" s="381"/>
      <c r="R1805" s="381"/>
    </row>
    <row r="1806" spans="3:18" ht="13">
      <c r="C1806" s="336"/>
      <c r="E1806" s="336"/>
      <c r="H1806" s="336"/>
      <c r="M1806" s="381"/>
      <c r="R1806" s="381"/>
    </row>
    <row r="1807" spans="3:18" ht="13">
      <c r="C1807" s="336"/>
      <c r="E1807" s="336"/>
      <c r="H1807" s="336"/>
      <c r="I1807" s="336"/>
      <c r="J1807" s="336"/>
      <c r="L1807" s="381"/>
      <c r="M1807" s="381"/>
      <c r="O1807" s="381"/>
      <c r="P1807" s="381"/>
      <c r="R1807" s="381"/>
    </row>
    <row r="1808" spans="3:18" ht="13">
      <c r="C1808" s="336"/>
      <c r="E1808" s="336"/>
      <c r="H1808" s="336"/>
      <c r="I1808" s="336"/>
      <c r="J1808" s="336"/>
      <c r="L1808" s="381"/>
      <c r="M1808" s="381"/>
      <c r="O1808" s="381"/>
      <c r="P1808" s="381"/>
      <c r="Q1808" s="381"/>
      <c r="R1808" s="381"/>
    </row>
    <row r="1809" spans="3:18" ht="13">
      <c r="C1809" s="336"/>
      <c r="E1809" s="336"/>
      <c r="H1809" s="336"/>
      <c r="M1809" s="381"/>
      <c r="R1809" s="381"/>
    </row>
    <row r="1810" spans="3:18" ht="13">
      <c r="C1810" s="336"/>
      <c r="E1810" s="336"/>
      <c r="H1810" s="336"/>
      <c r="I1810" s="336"/>
      <c r="J1810" s="336"/>
      <c r="L1810" s="381"/>
      <c r="M1810" s="381"/>
      <c r="O1810" s="381"/>
      <c r="P1810" s="381"/>
      <c r="Q1810" s="381"/>
      <c r="R1810" s="381"/>
    </row>
    <row r="1811" spans="3:18" ht="13">
      <c r="C1811" s="336"/>
      <c r="E1811" s="336"/>
      <c r="H1811" s="336"/>
      <c r="I1811" s="336"/>
      <c r="J1811" s="336"/>
      <c r="L1811" s="381"/>
      <c r="M1811" s="381"/>
      <c r="O1811" s="381"/>
      <c r="P1811" s="381"/>
      <c r="Q1811" s="381"/>
      <c r="R1811" s="381"/>
    </row>
    <row r="1812" spans="3:18" ht="13">
      <c r="C1812" s="336"/>
      <c r="E1812" s="336"/>
      <c r="H1812" s="336"/>
      <c r="I1812" s="336"/>
      <c r="M1812" s="381"/>
      <c r="R1812" s="381"/>
    </row>
    <row r="1813" spans="3:18" ht="13">
      <c r="C1813" s="336"/>
      <c r="E1813" s="336"/>
      <c r="H1813" s="336"/>
      <c r="I1813" s="336"/>
      <c r="J1813" s="336"/>
      <c r="M1813" s="381"/>
      <c r="O1813" s="381"/>
      <c r="Q1813" s="381"/>
      <c r="R1813" s="381"/>
    </row>
    <row r="1814" spans="3:18" ht="13">
      <c r="C1814" s="336"/>
      <c r="E1814" s="336"/>
      <c r="H1814" s="336"/>
      <c r="J1814" s="336"/>
      <c r="L1814" s="381"/>
      <c r="M1814" s="381"/>
      <c r="P1814" s="381"/>
      <c r="Q1814" s="381"/>
      <c r="R1814" s="381"/>
    </row>
    <row r="1815" spans="3:18" ht="13">
      <c r="C1815" s="336"/>
      <c r="E1815" s="336"/>
      <c r="H1815" s="336"/>
      <c r="I1815" s="336"/>
      <c r="J1815" s="336"/>
      <c r="L1815" s="381"/>
      <c r="M1815" s="381"/>
      <c r="P1815" s="381"/>
      <c r="Q1815" s="381"/>
      <c r="R1815" s="381"/>
    </row>
    <row r="1816" spans="3:18" ht="13">
      <c r="C1816" s="336"/>
      <c r="E1816" s="336"/>
      <c r="H1816" s="336"/>
      <c r="I1816" s="336"/>
      <c r="J1816" s="336"/>
      <c r="L1816" s="381"/>
      <c r="M1816" s="381"/>
      <c r="O1816" s="381"/>
      <c r="P1816" s="381"/>
      <c r="Q1816" s="381"/>
      <c r="R1816" s="381"/>
    </row>
    <row r="1817" spans="3:18" ht="13">
      <c r="C1817" s="336"/>
      <c r="E1817" s="336"/>
      <c r="H1817" s="336"/>
      <c r="J1817" s="336"/>
      <c r="L1817" s="381"/>
      <c r="M1817" s="381"/>
      <c r="P1817" s="381"/>
      <c r="Q1817" s="381"/>
      <c r="R1817" s="381"/>
    </row>
    <row r="1818" spans="3:18" ht="13">
      <c r="C1818" s="336"/>
      <c r="E1818" s="336"/>
      <c r="H1818" s="336"/>
      <c r="I1818" s="336"/>
      <c r="J1818" s="336"/>
      <c r="L1818" s="381"/>
      <c r="M1818" s="381"/>
      <c r="O1818" s="381"/>
      <c r="P1818" s="381"/>
      <c r="Q1818" s="381"/>
      <c r="R1818" s="381"/>
    </row>
    <row r="1819" spans="3:18" ht="13">
      <c r="C1819" s="336"/>
      <c r="E1819" s="336"/>
      <c r="H1819" s="336"/>
      <c r="M1819" s="381"/>
      <c r="R1819" s="381"/>
    </row>
    <row r="1820" spans="3:18" ht="13">
      <c r="C1820" s="336"/>
      <c r="E1820" s="336"/>
      <c r="H1820" s="336"/>
      <c r="I1820" s="336"/>
      <c r="J1820" s="336"/>
      <c r="L1820" s="381"/>
      <c r="M1820" s="381"/>
      <c r="O1820" s="381"/>
      <c r="P1820" s="381"/>
      <c r="Q1820" s="381"/>
      <c r="R1820" s="381"/>
    </row>
    <row r="1821" spans="3:18" ht="13">
      <c r="C1821" s="336"/>
      <c r="E1821" s="336"/>
      <c r="H1821" s="336"/>
      <c r="I1821" s="336"/>
      <c r="J1821" s="336"/>
      <c r="L1821" s="381"/>
      <c r="M1821" s="381"/>
      <c r="O1821" s="381"/>
      <c r="P1821" s="381"/>
      <c r="Q1821" s="381"/>
      <c r="R1821" s="381"/>
    </row>
    <row r="1822" spans="3:18" ht="13">
      <c r="C1822" s="336"/>
      <c r="E1822" s="336"/>
      <c r="H1822" s="336"/>
      <c r="I1822" s="336"/>
      <c r="J1822" s="336"/>
      <c r="L1822" s="381"/>
      <c r="M1822" s="381"/>
      <c r="O1822" s="381"/>
      <c r="P1822" s="381"/>
      <c r="Q1822" s="381"/>
      <c r="R1822" s="381"/>
    </row>
    <row r="1823" spans="3:18" ht="13">
      <c r="C1823" s="336"/>
      <c r="E1823" s="336"/>
      <c r="H1823" s="336"/>
      <c r="I1823" s="336"/>
      <c r="J1823" s="336"/>
      <c r="L1823" s="381"/>
      <c r="M1823" s="381"/>
      <c r="O1823" s="381"/>
      <c r="P1823" s="381"/>
      <c r="Q1823" s="381"/>
      <c r="R1823" s="381"/>
    </row>
    <row r="1824" spans="3:18" ht="13">
      <c r="C1824" s="336"/>
      <c r="E1824" s="336"/>
      <c r="H1824" s="336"/>
      <c r="I1824" s="336"/>
      <c r="J1824" s="336"/>
      <c r="L1824" s="381"/>
      <c r="M1824" s="381"/>
      <c r="O1824" s="381"/>
      <c r="P1824" s="381"/>
      <c r="Q1824" s="381"/>
      <c r="R1824" s="381"/>
    </row>
    <row r="1825" spans="3:18" ht="13">
      <c r="C1825" s="336"/>
      <c r="E1825" s="336"/>
      <c r="H1825" s="336"/>
      <c r="I1825" s="336"/>
      <c r="J1825" s="336"/>
      <c r="L1825" s="381"/>
      <c r="M1825" s="381"/>
      <c r="O1825" s="381"/>
      <c r="P1825" s="381"/>
      <c r="Q1825" s="381"/>
      <c r="R1825" s="381"/>
    </row>
    <row r="1826" spans="3:18" ht="13">
      <c r="C1826" s="336"/>
      <c r="E1826" s="336"/>
      <c r="H1826" s="336"/>
      <c r="I1826" s="336"/>
      <c r="J1826" s="336"/>
      <c r="L1826" s="381"/>
      <c r="M1826" s="381"/>
      <c r="O1826" s="381"/>
      <c r="P1826" s="381"/>
      <c r="Q1826" s="381"/>
      <c r="R1826" s="381"/>
    </row>
    <row r="1827" spans="3:18" ht="13">
      <c r="C1827" s="336"/>
      <c r="E1827" s="336"/>
      <c r="H1827" s="336"/>
      <c r="M1827" s="381"/>
      <c r="R1827" s="381"/>
    </row>
    <row r="1828" spans="3:18" ht="13">
      <c r="C1828" s="336"/>
      <c r="E1828" s="336"/>
      <c r="H1828" s="336"/>
      <c r="I1828" s="336"/>
      <c r="J1828" s="336"/>
      <c r="L1828" s="381"/>
      <c r="M1828" s="381"/>
      <c r="O1828" s="381"/>
      <c r="P1828" s="381"/>
      <c r="Q1828" s="381"/>
      <c r="R1828" s="381"/>
    </row>
    <row r="1829" spans="3:18" ht="13">
      <c r="C1829" s="336"/>
      <c r="E1829" s="336"/>
      <c r="H1829" s="336"/>
      <c r="I1829" s="336"/>
      <c r="J1829" s="336"/>
      <c r="L1829" s="381"/>
      <c r="M1829" s="381"/>
      <c r="O1829" s="381"/>
      <c r="P1829" s="381"/>
      <c r="Q1829" s="381"/>
      <c r="R1829" s="381"/>
    </row>
    <row r="1830" spans="3:18" ht="13">
      <c r="C1830" s="336"/>
      <c r="E1830" s="336"/>
      <c r="H1830" s="336"/>
      <c r="I1830" s="336"/>
      <c r="J1830" s="336"/>
      <c r="L1830" s="381"/>
      <c r="M1830" s="381"/>
      <c r="O1830" s="381"/>
      <c r="P1830" s="381"/>
      <c r="Q1830" s="381"/>
      <c r="R1830" s="381"/>
    </row>
    <row r="1831" spans="3:18" ht="13">
      <c r="C1831" s="336"/>
      <c r="E1831" s="336"/>
      <c r="H1831" s="336"/>
      <c r="M1831" s="381"/>
      <c r="R1831" s="381"/>
    </row>
    <row r="1832" spans="3:18" ht="13">
      <c r="C1832" s="336"/>
      <c r="E1832" s="336"/>
      <c r="H1832" s="336"/>
      <c r="I1832" s="336"/>
      <c r="J1832" s="336"/>
      <c r="L1832" s="381"/>
      <c r="M1832" s="381"/>
      <c r="O1832" s="381"/>
      <c r="P1832" s="381"/>
      <c r="Q1832" s="381"/>
      <c r="R1832" s="381"/>
    </row>
    <row r="1833" spans="3:18" ht="13">
      <c r="C1833" s="336"/>
      <c r="E1833" s="336"/>
      <c r="H1833" s="336"/>
      <c r="M1833" s="381"/>
      <c r="R1833" s="381"/>
    </row>
    <row r="1834" spans="3:18" ht="13">
      <c r="C1834" s="336"/>
      <c r="E1834" s="336"/>
      <c r="H1834" s="336"/>
      <c r="I1834" s="336"/>
      <c r="J1834" s="336"/>
      <c r="L1834" s="381"/>
      <c r="M1834" s="381"/>
      <c r="O1834" s="381"/>
      <c r="R1834" s="381"/>
    </row>
    <row r="1835" spans="3:18" ht="13">
      <c r="C1835" s="336"/>
      <c r="E1835" s="336"/>
      <c r="H1835" s="336"/>
      <c r="I1835" s="336"/>
      <c r="J1835" s="336"/>
      <c r="L1835" s="381"/>
      <c r="M1835" s="381"/>
      <c r="O1835" s="381"/>
      <c r="P1835" s="381"/>
      <c r="Q1835" s="381"/>
      <c r="R1835" s="381"/>
    </row>
    <row r="1836" spans="3:18" ht="13">
      <c r="C1836" s="336"/>
      <c r="E1836" s="336"/>
      <c r="H1836" s="336"/>
      <c r="I1836" s="336"/>
      <c r="J1836" s="336"/>
      <c r="L1836" s="381"/>
      <c r="M1836" s="381"/>
      <c r="O1836" s="381"/>
      <c r="P1836" s="381"/>
      <c r="Q1836" s="381"/>
      <c r="R1836" s="381"/>
    </row>
    <row r="1837" spans="3:18" ht="13">
      <c r="C1837" s="336"/>
      <c r="E1837" s="336"/>
      <c r="H1837" s="336"/>
      <c r="I1837" s="336"/>
      <c r="J1837" s="336"/>
      <c r="L1837" s="381"/>
      <c r="M1837" s="381"/>
      <c r="O1837" s="381"/>
      <c r="P1837" s="381"/>
      <c r="Q1837" s="381"/>
      <c r="R1837" s="381"/>
    </row>
    <row r="1838" spans="3:18" ht="13">
      <c r="C1838" s="336"/>
      <c r="E1838" s="336"/>
      <c r="H1838" s="336"/>
      <c r="I1838" s="336"/>
      <c r="J1838" s="336"/>
      <c r="L1838" s="381"/>
      <c r="M1838" s="381"/>
      <c r="O1838" s="381"/>
      <c r="P1838" s="381"/>
      <c r="Q1838" s="381"/>
      <c r="R1838" s="381"/>
    </row>
    <row r="1839" spans="3:18" ht="13">
      <c r="C1839" s="336"/>
      <c r="E1839" s="336"/>
      <c r="H1839" s="336"/>
      <c r="I1839" s="336"/>
      <c r="J1839" s="336"/>
      <c r="L1839" s="381"/>
      <c r="M1839" s="381"/>
      <c r="O1839" s="381"/>
      <c r="P1839" s="381"/>
      <c r="Q1839" s="381"/>
      <c r="R1839" s="381"/>
    </row>
    <row r="1840" spans="3:18" ht="13">
      <c r="C1840" s="336"/>
      <c r="E1840" s="336"/>
      <c r="H1840" s="336"/>
      <c r="M1840" s="381"/>
      <c r="R1840" s="381"/>
    </row>
    <row r="1841" spans="3:18" ht="13">
      <c r="C1841" s="336"/>
      <c r="E1841" s="336"/>
      <c r="H1841" s="336"/>
      <c r="I1841" s="336"/>
      <c r="J1841" s="336"/>
      <c r="L1841" s="381"/>
      <c r="M1841" s="381"/>
      <c r="O1841" s="381"/>
      <c r="P1841" s="381"/>
      <c r="Q1841" s="381"/>
      <c r="R1841" s="381"/>
    </row>
    <row r="1842" spans="3:18" ht="13">
      <c r="C1842" s="336"/>
      <c r="E1842" s="336"/>
      <c r="H1842" s="336"/>
      <c r="I1842" s="336"/>
      <c r="J1842" s="336"/>
      <c r="L1842" s="381"/>
      <c r="M1842" s="381"/>
      <c r="O1842" s="381"/>
      <c r="P1842" s="381"/>
      <c r="Q1842" s="381"/>
      <c r="R1842" s="381"/>
    </row>
    <row r="1843" spans="3:18" ht="13">
      <c r="C1843" s="336"/>
      <c r="E1843" s="336"/>
      <c r="H1843" s="336"/>
      <c r="I1843" s="336"/>
      <c r="J1843" s="336"/>
      <c r="L1843" s="381"/>
      <c r="M1843" s="381"/>
      <c r="O1843" s="381"/>
      <c r="P1843" s="381"/>
      <c r="Q1843" s="381"/>
      <c r="R1843" s="381"/>
    </row>
    <row r="1844" spans="3:18" ht="13">
      <c r="C1844" s="336"/>
      <c r="E1844" s="336"/>
      <c r="H1844" s="336"/>
      <c r="I1844" s="336"/>
      <c r="J1844" s="336"/>
      <c r="L1844" s="381"/>
      <c r="M1844" s="381"/>
      <c r="O1844" s="381"/>
      <c r="P1844" s="381"/>
      <c r="Q1844" s="381"/>
      <c r="R1844" s="381"/>
    </row>
    <row r="1845" spans="3:18" ht="13">
      <c r="C1845" s="336"/>
      <c r="E1845" s="336"/>
      <c r="H1845" s="336"/>
      <c r="I1845" s="336"/>
      <c r="J1845" s="336"/>
      <c r="L1845" s="381"/>
      <c r="M1845" s="381"/>
      <c r="O1845" s="381"/>
      <c r="P1845" s="381"/>
      <c r="Q1845" s="381"/>
      <c r="R1845" s="381"/>
    </row>
    <row r="1846" spans="3:18" ht="13">
      <c r="C1846" s="336"/>
      <c r="E1846" s="336"/>
      <c r="H1846" s="336"/>
      <c r="I1846" s="336"/>
      <c r="J1846" s="336"/>
      <c r="L1846" s="381"/>
      <c r="M1846" s="381"/>
      <c r="O1846" s="381"/>
      <c r="P1846" s="381"/>
      <c r="Q1846" s="381"/>
      <c r="R1846" s="381"/>
    </row>
    <row r="1847" spans="3:18" ht="13">
      <c r="C1847" s="336"/>
      <c r="E1847" s="336"/>
      <c r="H1847" s="336"/>
      <c r="I1847" s="336"/>
      <c r="J1847" s="336"/>
      <c r="L1847" s="381"/>
      <c r="M1847" s="381"/>
      <c r="P1847" s="381"/>
      <c r="Q1847" s="381"/>
      <c r="R1847" s="381"/>
    </row>
    <row r="1848" spans="3:18" ht="13">
      <c r="C1848" s="336"/>
      <c r="E1848" s="336"/>
      <c r="H1848" s="336"/>
      <c r="M1848" s="381"/>
      <c r="R1848" s="381"/>
    </row>
    <row r="1849" spans="3:18" ht="13">
      <c r="C1849" s="336"/>
      <c r="E1849" s="336"/>
      <c r="H1849" s="336"/>
      <c r="I1849" s="336"/>
      <c r="J1849" s="336"/>
      <c r="L1849" s="381"/>
      <c r="M1849" s="381"/>
      <c r="O1849" s="381"/>
      <c r="P1849" s="381"/>
      <c r="Q1849" s="381"/>
      <c r="R1849" s="381"/>
    </row>
    <row r="1850" spans="3:18" ht="13">
      <c r="C1850" s="336"/>
      <c r="E1850" s="336"/>
      <c r="H1850" s="336"/>
      <c r="I1850" s="336"/>
      <c r="J1850" s="336"/>
      <c r="L1850" s="381"/>
      <c r="M1850" s="381"/>
      <c r="O1850" s="381"/>
      <c r="P1850" s="381"/>
      <c r="Q1850" s="381"/>
      <c r="R1850" s="381"/>
    </row>
    <row r="1851" spans="3:18" ht="13">
      <c r="C1851" s="336"/>
      <c r="E1851" s="336"/>
      <c r="H1851" s="336"/>
      <c r="I1851" s="336"/>
      <c r="J1851" s="336"/>
      <c r="L1851" s="381"/>
      <c r="M1851" s="381"/>
      <c r="O1851" s="381"/>
      <c r="P1851" s="381"/>
      <c r="Q1851" s="381"/>
      <c r="R1851" s="381"/>
    </row>
    <row r="1852" spans="3:18" ht="13">
      <c r="C1852" s="336"/>
      <c r="E1852" s="336"/>
      <c r="H1852" s="336"/>
      <c r="I1852" s="336"/>
      <c r="J1852" s="336"/>
      <c r="L1852" s="381"/>
      <c r="M1852" s="381"/>
      <c r="O1852" s="381"/>
      <c r="P1852" s="381"/>
      <c r="Q1852" s="381"/>
      <c r="R1852" s="381"/>
    </row>
    <row r="1853" spans="3:18" ht="13">
      <c r="C1853" s="336"/>
      <c r="E1853" s="336"/>
      <c r="H1853" s="336"/>
      <c r="I1853" s="336"/>
      <c r="M1853" s="381"/>
      <c r="R1853" s="381"/>
    </row>
    <row r="1854" spans="3:18" ht="13">
      <c r="C1854" s="336"/>
      <c r="E1854" s="336"/>
      <c r="H1854" s="336"/>
      <c r="I1854" s="336"/>
      <c r="J1854" s="336"/>
      <c r="L1854" s="381"/>
      <c r="M1854" s="381"/>
      <c r="O1854" s="381"/>
      <c r="P1854" s="381"/>
      <c r="Q1854" s="381"/>
      <c r="R1854" s="381"/>
    </row>
    <row r="1855" spans="3:18" ht="13">
      <c r="C1855" s="336"/>
      <c r="E1855" s="336"/>
      <c r="H1855" s="336"/>
      <c r="I1855" s="336"/>
      <c r="J1855" s="336"/>
      <c r="L1855" s="381"/>
      <c r="M1855" s="381"/>
      <c r="O1855" s="381"/>
      <c r="P1855" s="381"/>
      <c r="Q1855" s="381"/>
      <c r="R1855" s="381"/>
    </row>
    <row r="1856" spans="3:18" ht="13">
      <c r="C1856" s="336"/>
      <c r="E1856" s="336"/>
      <c r="H1856" s="336"/>
      <c r="I1856" s="336"/>
      <c r="J1856" s="336"/>
      <c r="L1856" s="381"/>
      <c r="M1856" s="381"/>
      <c r="O1856" s="381"/>
      <c r="P1856" s="381"/>
      <c r="Q1856" s="381"/>
      <c r="R1856" s="381"/>
    </row>
    <row r="1857" spans="3:18" ht="13">
      <c r="C1857" s="336"/>
      <c r="E1857" s="336"/>
      <c r="H1857" s="336"/>
      <c r="I1857" s="336"/>
      <c r="J1857" s="336"/>
      <c r="L1857" s="381"/>
      <c r="M1857" s="381"/>
      <c r="O1857" s="381"/>
      <c r="P1857" s="381"/>
      <c r="Q1857" s="381"/>
      <c r="R1857" s="381"/>
    </row>
    <row r="1858" spans="3:18" ht="13">
      <c r="C1858" s="336"/>
      <c r="E1858" s="336"/>
      <c r="H1858" s="336"/>
      <c r="I1858" s="336"/>
      <c r="J1858" s="336"/>
      <c r="L1858" s="381"/>
      <c r="M1858" s="381"/>
      <c r="O1858" s="381"/>
      <c r="P1858" s="381"/>
      <c r="Q1858" s="381"/>
      <c r="R1858" s="381"/>
    </row>
    <row r="1859" spans="3:18" ht="13">
      <c r="C1859" s="336"/>
      <c r="E1859" s="336"/>
      <c r="H1859" s="336"/>
      <c r="I1859" s="336"/>
      <c r="J1859" s="336"/>
      <c r="L1859" s="381"/>
      <c r="M1859" s="381"/>
      <c r="O1859" s="381"/>
      <c r="P1859" s="381"/>
      <c r="Q1859" s="381"/>
      <c r="R1859" s="381"/>
    </row>
    <row r="1860" spans="3:18" ht="13">
      <c r="C1860" s="336"/>
      <c r="E1860" s="336"/>
      <c r="H1860" s="336"/>
      <c r="I1860" s="336"/>
      <c r="J1860" s="336"/>
      <c r="L1860" s="381"/>
      <c r="M1860" s="381"/>
      <c r="O1860" s="381"/>
      <c r="P1860" s="381"/>
      <c r="Q1860" s="381"/>
      <c r="R1860" s="381"/>
    </row>
    <row r="1861" spans="3:18" ht="13">
      <c r="C1861" s="336"/>
      <c r="E1861" s="336"/>
      <c r="H1861" s="336"/>
      <c r="I1861" s="336"/>
      <c r="J1861" s="336"/>
      <c r="L1861" s="381"/>
      <c r="M1861" s="381"/>
      <c r="O1861" s="381"/>
      <c r="P1861" s="381"/>
      <c r="Q1861" s="381"/>
      <c r="R1861" s="381"/>
    </row>
    <row r="1862" spans="3:18" ht="13">
      <c r="C1862" s="336"/>
      <c r="E1862" s="336"/>
      <c r="H1862" s="336"/>
      <c r="M1862" s="381"/>
      <c r="R1862" s="381"/>
    </row>
    <row r="1863" spans="3:18" ht="13">
      <c r="C1863" s="336"/>
      <c r="E1863" s="336"/>
      <c r="H1863" s="336"/>
      <c r="I1863" s="336"/>
      <c r="J1863" s="336"/>
      <c r="L1863" s="381"/>
      <c r="M1863" s="381"/>
      <c r="O1863" s="381"/>
      <c r="P1863" s="381"/>
      <c r="Q1863" s="381"/>
      <c r="R1863" s="381"/>
    </row>
    <row r="1864" spans="3:18" ht="13">
      <c r="C1864" s="336"/>
      <c r="E1864" s="336"/>
      <c r="H1864" s="336"/>
      <c r="I1864" s="336"/>
      <c r="J1864" s="336"/>
      <c r="L1864" s="381"/>
      <c r="M1864" s="381"/>
      <c r="O1864" s="381"/>
      <c r="P1864" s="381"/>
      <c r="Q1864" s="381"/>
      <c r="R1864" s="381"/>
    </row>
    <row r="1865" spans="3:18" ht="13">
      <c r="C1865" s="336"/>
      <c r="E1865" s="336"/>
      <c r="H1865" s="336"/>
      <c r="I1865" s="336"/>
      <c r="J1865" s="336"/>
      <c r="L1865" s="381"/>
      <c r="M1865" s="381"/>
      <c r="O1865" s="381"/>
      <c r="P1865" s="381"/>
      <c r="Q1865" s="381"/>
      <c r="R1865" s="381"/>
    </row>
    <row r="1866" spans="3:18" ht="13">
      <c r="C1866" s="336"/>
      <c r="E1866" s="336"/>
      <c r="H1866" s="336"/>
      <c r="I1866" s="336"/>
      <c r="J1866" s="336"/>
      <c r="L1866" s="381"/>
      <c r="M1866" s="381"/>
      <c r="P1866" s="381"/>
      <c r="Q1866" s="381"/>
      <c r="R1866" s="381"/>
    </row>
    <row r="1867" spans="3:18" ht="13">
      <c r="C1867" s="336"/>
      <c r="E1867" s="336"/>
      <c r="H1867" s="336"/>
      <c r="I1867" s="336"/>
      <c r="J1867" s="336"/>
      <c r="L1867" s="381"/>
      <c r="M1867" s="381"/>
      <c r="O1867" s="381"/>
      <c r="P1867" s="381"/>
      <c r="Q1867" s="381"/>
      <c r="R1867" s="381"/>
    </row>
    <row r="1868" spans="3:18" ht="13">
      <c r="C1868" s="336"/>
      <c r="E1868" s="336"/>
      <c r="H1868" s="336"/>
      <c r="I1868" s="336"/>
      <c r="J1868" s="336"/>
      <c r="L1868" s="381"/>
      <c r="M1868" s="381"/>
      <c r="O1868" s="381"/>
      <c r="P1868" s="381"/>
      <c r="Q1868" s="381"/>
      <c r="R1868" s="381"/>
    </row>
    <row r="1869" spans="3:18" ht="13">
      <c r="C1869" s="336"/>
      <c r="E1869" s="336"/>
      <c r="H1869" s="336"/>
      <c r="I1869" s="336"/>
      <c r="J1869" s="336"/>
      <c r="L1869" s="381"/>
      <c r="M1869" s="381"/>
      <c r="O1869" s="381"/>
      <c r="P1869" s="381"/>
      <c r="R1869" s="381"/>
    </row>
    <row r="1870" spans="3:18" ht="13">
      <c r="C1870" s="336"/>
      <c r="E1870" s="336"/>
      <c r="H1870" s="336"/>
      <c r="J1870" s="336"/>
      <c r="L1870" s="381"/>
      <c r="M1870" s="381"/>
      <c r="O1870" s="381"/>
      <c r="P1870" s="381"/>
      <c r="Q1870" s="381"/>
      <c r="R1870" s="381"/>
    </row>
    <row r="1871" spans="3:18" ht="13">
      <c r="C1871" s="336"/>
      <c r="E1871" s="336"/>
      <c r="H1871" s="336"/>
      <c r="I1871" s="336"/>
      <c r="J1871" s="336"/>
      <c r="L1871" s="381"/>
      <c r="M1871" s="381"/>
      <c r="O1871" s="381"/>
      <c r="P1871" s="381"/>
      <c r="Q1871" s="381"/>
      <c r="R1871" s="381"/>
    </row>
    <row r="1872" spans="3:18" ht="13">
      <c r="C1872" s="336"/>
      <c r="E1872" s="336"/>
      <c r="H1872" s="336"/>
      <c r="I1872" s="336"/>
      <c r="J1872" s="336"/>
      <c r="L1872" s="381"/>
      <c r="M1872" s="381"/>
      <c r="O1872" s="381"/>
      <c r="P1872" s="381"/>
      <c r="Q1872" s="381"/>
      <c r="R1872" s="381"/>
    </row>
    <row r="1873" spans="3:18" ht="13">
      <c r="C1873" s="336"/>
      <c r="E1873" s="336"/>
      <c r="H1873" s="336"/>
      <c r="I1873" s="336"/>
      <c r="J1873" s="336"/>
      <c r="L1873" s="381"/>
      <c r="M1873" s="381"/>
      <c r="O1873" s="381"/>
      <c r="P1873" s="381"/>
      <c r="Q1873" s="381"/>
      <c r="R1873" s="381"/>
    </row>
    <row r="1874" spans="3:18" ht="13">
      <c r="C1874" s="336"/>
      <c r="E1874" s="336"/>
      <c r="H1874" s="336"/>
      <c r="I1874" s="336"/>
      <c r="J1874" s="336"/>
      <c r="L1874" s="381"/>
      <c r="M1874" s="381"/>
      <c r="O1874" s="381"/>
      <c r="P1874" s="381"/>
      <c r="R1874" s="381"/>
    </row>
    <row r="1875" spans="3:18" ht="13">
      <c r="C1875" s="336"/>
      <c r="E1875" s="336"/>
      <c r="H1875" s="336"/>
      <c r="I1875" s="336"/>
      <c r="J1875" s="336"/>
      <c r="L1875" s="381"/>
      <c r="M1875" s="381"/>
      <c r="O1875" s="381"/>
      <c r="P1875" s="381"/>
      <c r="Q1875" s="381"/>
      <c r="R1875" s="381"/>
    </row>
    <row r="1876" spans="3:18" ht="13">
      <c r="C1876" s="336"/>
      <c r="E1876" s="336"/>
      <c r="H1876" s="336"/>
      <c r="I1876" s="336"/>
      <c r="J1876" s="336"/>
      <c r="L1876" s="381"/>
      <c r="M1876" s="381"/>
      <c r="O1876" s="381"/>
      <c r="P1876" s="381"/>
      <c r="Q1876" s="381"/>
      <c r="R1876" s="381"/>
    </row>
    <row r="1877" spans="3:18" ht="13">
      <c r="C1877" s="336"/>
      <c r="E1877" s="336"/>
      <c r="H1877" s="336"/>
      <c r="I1877" s="336"/>
      <c r="J1877" s="336"/>
      <c r="L1877" s="381"/>
      <c r="M1877" s="381"/>
      <c r="O1877" s="381"/>
      <c r="P1877" s="381"/>
      <c r="Q1877" s="381"/>
      <c r="R1877" s="381"/>
    </row>
    <row r="1878" spans="3:18" ht="13">
      <c r="C1878" s="336"/>
      <c r="E1878" s="336"/>
      <c r="H1878" s="336"/>
      <c r="I1878" s="336"/>
      <c r="J1878" s="336"/>
      <c r="L1878" s="381"/>
      <c r="M1878" s="381"/>
      <c r="O1878" s="381"/>
      <c r="R1878" s="381"/>
    </row>
    <row r="1879" spans="3:18" ht="13">
      <c r="C1879" s="336"/>
      <c r="E1879" s="336"/>
      <c r="H1879" s="336"/>
      <c r="I1879" s="336"/>
      <c r="J1879" s="336"/>
      <c r="L1879" s="381"/>
      <c r="M1879" s="381"/>
      <c r="O1879" s="381"/>
      <c r="P1879" s="381"/>
      <c r="Q1879" s="381"/>
      <c r="R1879" s="381"/>
    </row>
    <row r="1880" spans="3:18" ht="13">
      <c r="C1880" s="336"/>
      <c r="E1880" s="336"/>
      <c r="H1880" s="336"/>
      <c r="I1880" s="336"/>
      <c r="J1880" s="336"/>
      <c r="L1880" s="381"/>
      <c r="M1880" s="381"/>
      <c r="O1880" s="381"/>
      <c r="P1880" s="381"/>
      <c r="Q1880" s="381"/>
      <c r="R1880" s="381"/>
    </row>
    <row r="1881" spans="3:18" ht="13">
      <c r="C1881" s="336"/>
      <c r="E1881" s="336"/>
      <c r="H1881" s="336"/>
      <c r="I1881" s="336"/>
      <c r="J1881" s="336"/>
      <c r="L1881" s="381"/>
      <c r="M1881" s="381"/>
      <c r="O1881" s="381"/>
      <c r="P1881" s="381"/>
      <c r="Q1881" s="381"/>
      <c r="R1881" s="381"/>
    </row>
    <row r="1882" spans="3:18" ht="13">
      <c r="C1882" s="336"/>
      <c r="E1882" s="336"/>
      <c r="H1882" s="336"/>
      <c r="M1882" s="381"/>
      <c r="R1882" s="381"/>
    </row>
    <row r="1883" spans="3:18" ht="13">
      <c r="C1883" s="336"/>
      <c r="E1883" s="336"/>
      <c r="H1883" s="336"/>
      <c r="I1883" s="336"/>
      <c r="J1883" s="336"/>
      <c r="L1883" s="381"/>
      <c r="M1883" s="381"/>
      <c r="O1883" s="381"/>
      <c r="P1883" s="381"/>
      <c r="Q1883" s="381"/>
      <c r="R1883" s="381"/>
    </row>
    <row r="1884" spans="3:18" ht="13">
      <c r="C1884" s="336"/>
      <c r="E1884" s="336"/>
      <c r="H1884" s="336"/>
      <c r="I1884" s="336"/>
      <c r="J1884" s="336"/>
      <c r="L1884" s="381"/>
      <c r="M1884" s="381"/>
      <c r="O1884" s="381"/>
      <c r="P1884" s="381"/>
      <c r="R1884" s="381"/>
    </row>
    <row r="1885" spans="3:18" ht="13">
      <c r="C1885" s="336"/>
      <c r="E1885" s="336"/>
      <c r="H1885" s="336"/>
      <c r="M1885" s="381"/>
      <c r="R1885" s="381"/>
    </row>
    <row r="1886" spans="3:18" ht="13">
      <c r="C1886" s="336"/>
      <c r="E1886" s="336"/>
      <c r="H1886" s="336"/>
      <c r="I1886" s="336"/>
      <c r="J1886" s="336"/>
      <c r="L1886" s="381"/>
      <c r="M1886" s="381"/>
      <c r="O1886" s="381"/>
      <c r="P1886" s="381"/>
      <c r="Q1886" s="381"/>
      <c r="R1886" s="381"/>
    </row>
    <row r="1887" spans="3:18" ht="13">
      <c r="C1887" s="336"/>
      <c r="E1887" s="336"/>
      <c r="H1887" s="336"/>
      <c r="I1887" s="336"/>
      <c r="J1887" s="336"/>
      <c r="L1887" s="381"/>
      <c r="M1887" s="381"/>
      <c r="O1887" s="381"/>
      <c r="P1887" s="381"/>
      <c r="Q1887" s="381"/>
      <c r="R1887" s="381"/>
    </row>
    <row r="1888" spans="3:18" ht="13">
      <c r="C1888" s="336"/>
      <c r="E1888" s="336"/>
      <c r="H1888" s="336"/>
      <c r="I1888" s="336"/>
      <c r="J1888" s="336"/>
      <c r="L1888" s="381"/>
      <c r="M1888" s="381"/>
      <c r="O1888" s="381"/>
      <c r="R1888" s="381"/>
    </row>
    <row r="1889" spans="3:18" ht="13">
      <c r="C1889" s="336"/>
      <c r="E1889" s="336"/>
      <c r="H1889" s="336"/>
      <c r="I1889" s="336"/>
      <c r="J1889" s="336"/>
      <c r="L1889" s="381"/>
      <c r="M1889" s="381"/>
      <c r="O1889" s="381"/>
      <c r="P1889" s="381"/>
      <c r="Q1889" s="381"/>
      <c r="R1889" s="381"/>
    </row>
    <row r="1890" spans="3:18" ht="13">
      <c r="C1890" s="336"/>
      <c r="E1890" s="336"/>
      <c r="H1890" s="336"/>
      <c r="I1890" s="336"/>
      <c r="J1890" s="336"/>
      <c r="L1890" s="381"/>
      <c r="M1890" s="381"/>
      <c r="O1890" s="381"/>
      <c r="P1890" s="381"/>
      <c r="Q1890" s="381"/>
      <c r="R1890" s="381"/>
    </row>
    <row r="1891" spans="3:18" ht="13">
      <c r="C1891" s="336"/>
      <c r="E1891" s="336"/>
      <c r="H1891" s="336"/>
      <c r="I1891" s="336"/>
      <c r="J1891" s="336"/>
      <c r="L1891" s="381"/>
      <c r="M1891" s="381"/>
      <c r="O1891" s="381"/>
      <c r="P1891" s="381"/>
      <c r="Q1891" s="381"/>
      <c r="R1891" s="381"/>
    </row>
    <row r="1892" spans="3:18" ht="13">
      <c r="C1892" s="336"/>
      <c r="E1892" s="336"/>
      <c r="H1892" s="336"/>
      <c r="I1892" s="336"/>
      <c r="J1892" s="336"/>
      <c r="L1892" s="381"/>
      <c r="M1892" s="381"/>
      <c r="O1892" s="381"/>
      <c r="P1892" s="381"/>
      <c r="Q1892" s="381"/>
      <c r="R1892" s="381"/>
    </row>
    <row r="1893" spans="3:18" ht="13">
      <c r="C1893" s="336"/>
      <c r="E1893" s="336"/>
      <c r="H1893" s="336"/>
      <c r="I1893" s="336"/>
      <c r="J1893" s="336"/>
      <c r="L1893" s="381"/>
      <c r="M1893" s="381"/>
      <c r="O1893" s="381"/>
      <c r="P1893" s="381"/>
      <c r="Q1893" s="381"/>
      <c r="R1893" s="381"/>
    </row>
    <row r="1894" spans="3:18" ht="13">
      <c r="C1894" s="336"/>
      <c r="E1894" s="336"/>
      <c r="H1894" s="336"/>
      <c r="I1894" s="336"/>
      <c r="M1894" s="381"/>
      <c r="R1894" s="381"/>
    </row>
    <row r="1895" spans="3:18" ht="13">
      <c r="C1895" s="336"/>
      <c r="E1895" s="336"/>
      <c r="H1895" s="336"/>
      <c r="I1895" s="336"/>
      <c r="J1895" s="336"/>
      <c r="L1895" s="381"/>
      <c r="M1895" s="381"/>
      <c r="O1895" s="381"/>
      <c r="P1895" s="381"/>
      <c r="Q1895" s="381"/>
      <c r="R1895" s="381"/>
    </row>
    <row r="1896" spans="3:18" ht="13">
      <c r="C1896" s="336"/>
      <c r="E1896" s="336"/>
      <c r="H1896" s="336"/>
      <c r="I1896" s="336"/>
      <c r="J1896" s="336"/>
      <c r="L1896" s="381"/>
      <c r="M1896" s="381"/>
      <c r="O1896" s="381"/>
      <c r="P1896" s="381"/>
      <c r="Q1896" s="381"/>
      <c r="R1896" s="381"/>
    </row>
    <row r="1897" spans="3:18" ht="13">
      <c r="C1897" s="336"/>
      <c r="E1897" s="336"/>
      <c r="H1897" s="336"/>
      <c r="I1897" s="336"/>
      <c r="J1897" s="336"/>
      <c r="L1897" s="381"/>
      <c r="M1897" s="381"/>
      <c r="P1897" s="381"/>
      <c r="Q1897" s="381"/>
      <c r="R1897" s="381"/>
    </row>
    <row r="1898" spans="3:18" ht="13">
      <c r="C1898" s="336"/>
      <c r="E1898" s="336"/>
      <c r="H1898" s="336"/>
      <c r="I1898" s="336"/>
      <c r="J1898" s="336"/>
      <c r="L1898" s="381"/>
      <c r="M1898" s="381"/>
      <c r="P1898" s="381"/>
      <c r="Q1898" s="381"/>
      <c r="R1898" s="381"/>
    </row>
    <row r="1899" spans="3:18" ht="13">
      <c r="C1899" s="336"/>
      <c r="E1899" s="336"/>
      <c r="H1899" s="336"/>
      <c r="I1899" s="336"/>
      <c r="J1899" s="336"/>
      <c r="M1899" s="381"/>
      <c r="O1899" s="381"/>
      <c r="Q1899" s="381"/>
      <c r="R1899" s="381"/>
    </row>
    <row r="1900" spans="3:18" ht="13">
      <c r="C1900" s="336"/>
      <c r="E1900" s="336"/>
      <c r="H1900" s="336"/>
      <c r="M1900" s="381"/>
      <c r="R1900" s="381"/>
    </row>
    <row r="1901" spans="3:18" ht="13">
      <c r="C1901" s="336"/>
      <c r="E1901" s="336"/>
      <c r="H1901" s="336"/>
      <c r="I1901" s="336"/>
      <c r="J1901" s="336"/>
      <c r="L1901" s="381"/>
      <c r="M1901" s="381"/>
      <c r="O1901" s="381"/>
      <c r="P1901" s="381"/>
      <c r="Q1901" s="381"/>
      <c r="R1901" s="381"/>
    </row>
    <row r="1902" spans="3:18" ht="13">
      <c r="C1902" s="336"/>
      <c r="E1902" s="336"/>
      <c r="H1902" s="336"/>
      <c r="I1902" s="336"/>
      <c r="J1902" s="336"/>
      <c r="L1902" s="381"/>
      <c r="M1902" s="381"/>
      <c r="O1902" s="381"/>
      <c r="P1902" s="381"/>
      <c r="Q1902" s="381"/>
      <c r="R1902" s="381"/>
    </row>
    <row r="1903" spans="3:18" ht="13">
      <c r="C1903" s="336"/>
      <c r="E1903" s="336"/>
      <c r="H1903" s="336"/>
      <c r="I1903" s="336"/>
      <c r="J1903" s="336"/>
      <c r="L1903" s="381"/>
      <c r="M1903" s="381"/>
      <c r="O1903" s="381"/>
      <c r="P1903" s="381"/>
      <c r="Q1903" s="381"/>
      <c r="R1903" s="381"/>
    </row>
    <row r="1904" spans="3:18" ht="13">
      <c r="C1904" s="336"/>
      <c r="E1904" s="336"/>
      <c r="H1904" s="336"/>
      <c r="I1904" s="336"/>
      <c r="J1904" s="336"/>
      <c r="L1904" s="381"/>
      <c r="M1904" s="381"/>
      <c r="O1904" s="381"/>
      <c r="P1904" s="381"/>
      <c r="Q1904" s="381"/>
      <c r="R1904" s="381"/>
    </row>
    <row r="1905" spans="3:18" ht="13">
      <c r="C1905" s="336"/>
      <c r="E1905" s="336"/>
      <c r="H1905" s="336"/>
      <c r="I1905" s="336"/>
      <c r="J1905" s="336"/>
      <c r="L1905" s="381"/>
      <c r="M1905" s="381"/>
      <c r="O1905" s="381"/>
      <c r="P1905" s="381"/>
      <c r="Q1905" s="381"/>
      <c r="R1905" s="381"/>
    </row>
    <row r="1906" spans="3:18" ht="13">
      <c r="C1906" s="336"/>
      <c r="E1906" s="336"/>
      <c r="H1906" s="336"/>
      <c r="I1906" s="336"/>
      <c r="J1906" s="336"/>
      <c r="L1906" s="381"/>
      <c r="M1906" s="381"/>
      <c r="O1906" s="381"/>
      <c r="P1906" s="381"/>
      <c r="Q1906" s="381"/>
      <c r="R1906" s="381"/>
    </row>
    <row r="1907" spans="3:18" ht="13">
      <c r="C1907" s="336"/>
      <c r="E1907" s="336"/>
      <c r="H1907" s="336"/>
      <c r="I1907" s="336"/>
      <c r="J1907" s="336"/>
      <c r="L1907" s="381"/>
      <c r="M1907" s="381"/>
      <c r="O1907" s="381"/>
      <c r="P1907" s="381"/>
      <c r="Q1907" s="381"/>
      <c r="R1907" s="381"/>
    </row>
    <row r="1908" spans="3:18" ht="13">
      <c r="C1908" s="336"/>
      <c r="E1908" s="336"/>
      <c r="H1908" s="336"/>
      <c r="I1908" s="336"/>
      <c r="J1908" s="336"/>
      <c r="L1908" s="381"/>
      <c r="M1908" s="381"/>
      <c r="O1908" s="381"/>
      <c r="P1908" s="381"/>
      <c r="Q1908" s="381"/>
      <c r="R1908" s="381"/>
    </row>
    <row r="1909" spans="3:18" ht="13">
      <c r="C1909" s="336"/>
      <c r="E1909" s="336"/>
      <c r="H1909" s="336"/>
      <c r="J1909" s="336"/>
      <c r="L1909" s="381"/>
      <c r="M1909" s="381"/>
      <c r="P1909" s="381"/>
      <c r="Q1909" s="381"/>
      <c r="R1909" s="381"/>
    </row>
    <row r="1910" spans="3:18" ht="13">
      <c r="C1910" s="336"/>
      <c r="E1910" s="336"/>
      <c r="H1910" s="336"/>
      <c r="I1910" s="336"/>
      <c r="J1910" s="336"/>
      <c r="L1910" s="381"/>
      <c r="M1910" s="381"/>
      <c r="O1910" s="381"/>
      <c r="P1910" s="381"/>
      <c r="Q1910" s="381"/>
      <c r="R1910" s="381"/>
    </row>
    <row r="1911" spans="3:18" ht="13">
      <c r="C1911" s="336"/>
      <c r="E1911" s="336"/>
      <c r="H1911" s="336"/>
      <c r="I1911" s="336"/>
      <c r="J1911" s="336"/>
      <c r="L1911" s="381"/>
      <c r="M1911" s="381"/>
      <c r="O1911" s="381"/>
      <c r="P1911" s="381"/>
      <c r="Q1911" s="381"/>
      <c r="R1911" s="381"/>
    </row>
    <row r="1912" spans="3:18" ht="13">
      <c r="C1912" s="336"/>
      <c r="E1912" s="336"/>
      <c r="H1912" s="336"/>
      <c r="I1912" s="336"/>
      <c r="J1912" s="336"/>
      <c r="L1912" s="381"/>
      <c r="M1912" s="381"/>
      <c r="O1912" s="381"/>
      <c r="P1912" s="381"/>
      <c r="Q1912" s="381"/>
      <c r="R1912" s="381"/>
    </row>
    <row r="1913" spans="3:18" ht="13">
      <c r="C1913" s="336"/>
      <c r="E1913" s="336"/>
      <c r="H1913" s="336"/>
      <c r="I1913" s="336"/>
      <c r="J1913" s="336"/>
      <c r="L1913" s="381"/>
      <c r="M1913" s="381"/>
      <c r="O1913" s="381"/>
      <c r="P1913" s="381"/>
      <c r="Q1913" s="381"/>
      <c r="R1913" s="381"/>
    </row>
    <row r="1914" spans="3:18" ht="13">
      <c r="C1914" s="336"/>
      <c r="E1914" s="336"/>
      <c r="H1914" s="336"/>
      <c r="I1914" s="336"/>
      <c r="J1914" s="336"/>
      <c r="L1914" s="381"/>
      <c r="M1914" s="381"/>
      <c r="O1914" s="381"/>
      <c r="P1914" s="381"/>
      <c r="Q1914" s="381"/>
      <c r="R1914" s="381"/>
    </row>
    <row r="1915" spans="3:18" ht="13">
      <c r="C1915" s="336"/>
      <c r="E1915" s="336"/>
      <c r="H1915" s="336"/>
      <c r="I1915" s="336"/>
      <c r="J1915" s="336"/>
      <c r="L1915" s="381"/>
      <c r="M1915" s="381"/>
      <c r="O1915" s="381"/>
      <c r="P1915" s="381"/>
      <c r="Q1915" s="381"/>
      <c r="R1915" s="381"/>
    </row>
    <row r="1916" spans="3:18" ht="13">
      <c r="C1916" s="336"/>
      <c r="E1916" s="336"/>
      <c r="H1916" s="336"/>
      <c r="I1916" s="336"/>
      <c r="J1916" s="336"/>
      <c r="L1916" s="381"/>
      <c r="M1916" s="381"/>
      <c r="O1916" s="381"/>
      <c r="P1916" s="381"/>
      <c r="Q1916" s="381"/>
      <c r="R1916" s="381"/>
    </row>
    <row r="1917" spans="3:18" ht="13">
      <c r="C1917" s="336"/>
      <c r="E1917" s="336"/>
      <c r="H1917" s="336"/>
      <c r="I1917" s="336"/>
      <c r="J1917" s="336"/>
      <c r="L1917" s="381"/>
      <c r="M1917" s="381"/>
      <c r="O1917" s="381"/>
      <c r="P1917" s="381"/>
      <c r="Q1917" s="381"/>
      <c r="R1917" s="381"/>
    </row>
    <row r="1918" spans="3:18" ht="13">
      <c r="C1918" s="336"/>
      <c r="E1918" s="336"/>
      <c r="H1918" s="336"/>
      <c r="I1918" s="336"/>
      <c r="J1918" s="336"/>
      <c r="L1918" s="381"/>
      <c r="M1918" s="381"/>
      <c r="O1918" s="381"/>
      <c r="P1918" s="381"/>
      <c r="Q1918" s="381"/>
      <c r="R1918" s="381"/>
    </row>
    <row r="1919" spans="3:18" ht="13">
      <c r="C1919" s="336"/>
      <c r="E1919" s="336"/>
      <c r="H1919" s="336"/>
      <c r="I1919" s="336"/>
      <c r="J1919" s="336"/>
      <c r="L1919" s="381"/>
      <c r="M1919" s="381"/>
      <c r="O1919" s="381"/>
      <c r="P1919" s="381"/>
      <c r="Q1919" s="381"/>
      <c r="R1919" s="381"/>
    </row>
    <row r="1920" spans="3:18" ht="13">
      <c r="C1920" s="336"/>
      <c r="E1920" s="336"/>
      <c r="H1920" s="336"/>
      <c r="I1920" s="336"/>
      <c r="J1920" s="336"/>
      <c r="L1920" s="381"/>
      <c r="M1920" s="381"/>
      <c r="O1920" s="381"/>
      <c r="P1920" s="381"/>
      <c r="Q1920" s="381"/>
      <c r="R1920" s="381"/>
    </row>
    <row r="1921" spans="3:18" ht="13">
      <c r="C1921" s="336"/>
      <c r="E1921" s="336"/>
      <c r="H1921" s="336"/>
      <c r="I1921" s="336"/>
      <c r="J1921" s="336"/>
      <c r="L1921" s="381"/>
      <c r="M1921" s="381"/>
      <c r="O1921" s="381"/>
      <c r="P1921" s="381"/>
      <c r="Q1921" s="381"/>
      <c r="R1921" s="381"/>
    </row>
    <row r="1922" spans="3:18" ht="13">
      <c r="C1922" s="336"/>
      <c r="E1922" s="336"/>
      <c r="H1922" s="336"/>
      <c r="I1922" s="336"/>
      <c r="J1922" s="336"/>
      <c r="L1922" s="381"/>
      <c r="M1922" s="381"/>
      <c r="O1922" s="381"/>
      <c r="P1922" s="381"/>
      <c r="Q1922" s="381"/>
      <c r="R1922" s="381"/>
    </row>
    <row r="1923" spans="3:18" ht="13">
      <c r="C1923" s="336"/>
      <c r="E1923" s="336"/>
      <c r="H1923" s="336"/>
      <c r="I1923" s="336"/>
      <c r="J1923" s="336"/>
      <c r="L1923" s="381"/>
      <c r="M1923" s="381"/>
      <c r="O1923" s="381"/>
      <c r="P1923" s="381"/>
      <c r="R1923" s="381"/>
    </row>
    <row r="1924" spans="3:18" ht="13">
      <c r="C1924" s="336"/>
      <c r="E1924" s="336"/>
      <c r="H1924" s="336"/>
      <c r="I1924" s="336"/>
      <c r="J1924" s="336"/>
      <c r="L1924" s="381"/>
      <c r="M1924" s="381"/>
      <c r="O1924" s="381"/>
      <c r="P1924" s="381"/>
      <c r="Q1924" s="381"/>
      <c r="R1924" s="381"/>
    </row>
    <row r="1925" spans="3:18" ht="13">
      <c r="C1925" s="336"/>
      <c r="E1925" s="336"/>
      <c r="H1925" s="336"/>
      <c r="I1925" s="336"/>
      <c r="J1925" s="336"/>
      <c r="L1925" s="381"/>
      <c r="M1925" s="381"/>
      <c r="O1925" s="381"/>
      <c r="P1925" s="381"/>
      <c r="Q1925" s="381"/>
      <c r="R1925" s="381"/>
    </row>
    <row r="1926" spans="3:18" ht="13">
      <c r="C1926" s="336"/>
      <c r="E1926" s="336"/>
      <c r="H1926" s="336"/>
      <c r="M1926" s="381"/>
      <c r="R1926" s="381"/>
    </row>
    <row r="1927" spans="3:18" ht="13">
      <c r="C1927" s="336"/>
      <c r="E1927" s="336"/>
      <c r="H1927" s="336"/>
      <c r="I1927" s="336"/>
      <c r="J1927" s="336"/>
      <c r="L1927" s="381"/>
      <c r="M1927" s="381"/>
      <c r="O1927" s="381"/>
      <c r="P1927" s="381"/>
      <c r="Q1927" s="381"/>
      <c r="R1927" s="381"/>
    </row>
    <row r="1928" spans="3:18" ht="13">
      <c r="C1928" s="336"/>
      <c r="E1928" s="336"/>
      <c r="H1928" s="336"/>
      <c r="I1928" s="336"/>
      <c r="J1928" s="336"/>
      <c r="L1928" s="381"/>
      <c r="M1928" s="381"/>
      <c r="O1928" s="381"/>
      <c r="P1928" s="381"/>
      <c r="Q1928" s="381"/>
      <c r="R1928" s="381"/>
    </row>
    <row r="1929" spans="3:18" ht="13">
      <c r="C1929" s="336"/>
      <c r="E1929" s="336"/>
      <c r="H1929" s="336"/>
      <c r="J1929" s="336"/>
      <c r="L1929" s="381"/>
      <c r="M1929" s="381"/>
      <c r="O1929" s="381"/>
      <c r="P1929" s="381"/>
      <c r="Q1929" s="381"/>
      <c r="R1929" s="381"/>
    </row>
    <row r="1930" spans="3:18" ht="13">
      <c r="C1930" s="336"/>
      <c r="E1930" s="336"/>
      <c r="H1930" s="336"/>
      <c r="I1930" s="336"/>
      <c r="J1930" s="336"/>
      <c r="L1930" s="381"/>
      <c r="M1930" s="381"/>
      <c r="O1930" s="381"/>
      <c r="P1930" s="381"/>
      <c r="Q1930" s="381"/>
      <c r="R1930" s="381"/>
    </row>
    <row r="1931" spans="3:18" ht="13">
      <c r="C1931" s="336"/>
      <c r="E1931" s="336"/>
      <c r="H1931" s="336"/>
      <c r="I1931" s="336"/>
      <c r="J1931" s="336"/>
      <c r="L1931" s="381"/>
      <c r="M1931" s="381"/>
      <c r="O1931" s="381"/>
      <c r="P1931" s="381"/>
      <c r="Q1931" s="381"/>
      <c r="R1931" s="381"/>
    </row>
    <row r="1932" spans="3:18" ht="13">
      <c r="C1932" s="336"/>
      <c r="E1932" s="336"/>
      <c r="H1932" s="336"/>
      <c r="I1932" s="336"/>
      <c r="J1932" s="336"/>
      <c r="L1932" s="381"/>
      <c r="M1932" s="381"/>
      <c r="O1932" s="381"/>
      <c r="P1932" s="381"/>
      <c r="Q1932" s="381"/>
      <c r="R1932" s="381"/>
    </row>
    <row r="1933" spans="3:18" ht="13">
      <c r="C1933" s="336"/>
      <c r="E1933" s="336"/>
      <c r="H1933" s="336"/>
      <c r="M1933" s="381"/>
      <c r="R1933" s="381"/>
    </row>
    <row r="1934" spans="3:18" ht="13">
      <c r="C1934" s="336"/>
      <c r="E1934" s="336"/>
      <c r="H1934" s="336"/>
      <c r="I1934" s="336"/>
      <c r="J1934" s="336"/>
      <c r="L1934" s="381"/>
      <c r="M1934" s="381"/>
      <c r="O1934" s="381"/>
      <c r="P1934" s="381"/>
      <c r="Q1934" s="381"/>
      <c r="R1934" s="381"/>
    </row>
    <row r="1935" spans="3:18" ht="13">
      <c r="C1935" s="336"/>
      <c r="E1935" s="336"/>
      <c r="H1935" s="336"/>
      <c r="I1935" s="336"/>
      <c r="J1935" s="336"/>
      <c r="L1935" s="381"/>
      <c r="M1935" s="381"/>
      <c r="O1935" s="381"/>
      <c r="P1935" s="381"/>
      <c r="Q1935" s="381"/>
      <c r="R1935" s="381"/>
    </row>
    <row r="1936" spans="3:18" ht="13">
      <c r="C1936" s="336"/>
      <c r="E1936" s="336"/>
      <c r="H1936" s="336"/>
      <c r="I1936" s="336"/>
      <c r="J1936" s="336"/>
      <c r="L1936" s="381"/>
      <c r="M1936" s="381"/>
      <c r="O1936" s="381"/>
      <c r="Q1936" s="381"/>
      <c r="R1936" s="381"/>
    </row>
    <row r="1937" spans="3:18" ht="13">
      <c r="C1937" s="336"/>
      <c r="E1937" s="336"/>
      <c r="H1937" s="336"/>
      <c r="I1937" s="336"/>
      <c r="J1937" s="336"/>
      <c r="L1937" s="381"/>
      <c r="M1937" s="381"/>
      <c r="O1937" s="381"/>
      <c r="P1937" s="381"/>
      <c r="Q1937" s="381"/>
      <c r="R1937" s="381"/>
    </row>
    <row r="1938" spans="3:18" ht="13">
      <c r="C1938" s="336"/>
      <c r="E1938" s="336"/>
      <c r="H1938" s="336"/>
      <c r="I1938" s="336"/>
      <c r="J1938" s="336"/>
      <c r="L1938" s="381"/>
      <c r="M1938" s="381"/>
      <c r="O1938" s="381"/>
      <c r="P1938" s="381"/>
      <c r="Q1938" s="381"/>
      <c r="R1938" s="381"/>
    </row>
    <row r="1939" spans="3:18" ht="13">
      <c r="C1939" s="336"/>
      <c r="E1939" s="336"/>
      <c r="H1939" s="336"/>
      <c r="I1939" s="336"/>
      <c r="J1939" s="336"/>
      <c r="L1939" s="381"/>
      <c r="M1939" s="381"/>
      <c r="O1939" s="381"/>
      <c r="P1939" s="381"/>
      <c r="Q1939" s="381"/>
      <c r="R1939" s="381"/>
    </row>
    <row r="1940" spans="3:18" ht="13">
      <c r="C1940" s="336"/>
      <c r="E1940" s="336"/>
      <c r="H1940" s="336"/>
      <c r="I1940" s="336"/>
      <c r="J1940" s="336"/>
      <c r="L1940" s="381"/>
      <c r="M1940" s="381"/>
      <c r="O1940" s="381"/>
      <c r="P1940" s="381"/>
      <c r="Q1940" s="381"/>
      <c r="R1940" s="381"/>
    </row>
    <row r="1941" spans="3:18" ht="13">
      <c r="C1941" s="336"/>
      <c r="E1941" s="336"/>
      <c r="H1941" s="336"/>
      <c r="M1941" s="381"/>
      <c r="R1941" s="381"/>
    </row>
    <row r="1942" spans="3:18" ht="13">
      <c r="C1942" s="336"/>
      <c r="E1942" s="336"/>
      <c r="H1942" s="336"/>
      <c r="I1942" s="336"/>
      <c r="J1942" s="336"/>
      <c r="L1942" s="381"/>
      <c r="M1942" s="381"/>
      <c r="O1942" s="381"/>
      <c r="P1942" s="381"/>
      <c r="Q1942" s="381"/>
      <c r="R1942" s="381"/>
    </row>
    <row r="1943" spans="3:18" ht="13">
      <c r="C1943" s="336"/>
      <c r="E1943" s="336"/>
      <c r="H1943" s="336"/>
      <c r="I1943" s="336"/>
      <c r="J1943" s="336"/>
      <c r="L1943" s="381"/>
      <c r="M1943" s="381"/>
      <c r="O1943" s="381"/>
      <c r="P1943" s="381"/>
      <c r="Q1943" s="381"/>
      <c r="R1943" s="381"/>
    </row>
    <row r="1944" spans="3:18" ht="13">
      <c r="C1944" s="336"/>
      <c r="E1944" s="336"/>
      <c r="H1944" s="336"/>
      <c r="I1944" s="336"/>
      <c r="J1944" s="336"/>
      <c r="L1944" s="381"/>
      <c r="M1944" s="381"/>
      <c r="O1944" s="381"/>
      <c r="P1944" s="381"/>
      <c r="Q1944" s="381"/>
      <c r="R1944" s="381"/>
    </row>
    <row r="1945" spans="3:18" ht="13">
      <c r="C1945" s="336"/>
      <c r="E1945" s="336"/>
      <c r="H1945" s="336"/>
      <c r="I1945" s="336"/>
      <c r="J1945" s="336"/>
      <c r="L1945" s="381"/>
      <c r="M1945" s="381"/>
      <c r="O1945" s="381"/>
      <c r="P1945" s="381"/>
      <c r="Q1945" s="381"/>
      <c r="R1945" s="381"/>
    </row>
    <row r="1946" spans="3:18" ht="13">
      <c r="C1946" s="336"/>
      <c r="E1946" s="336"/>
      <c r="H1946" s="336"/>
      <c r="I1946" s="336"/>
      <c r="J1946" s="336"/>
      <c r="L1946" s="381"/>
      <c r="M1946" s="381"/>
      <c r="O1946" s="381"/>
      <c r="P1946" s="381"/>
      <c r="Q1946" s="381"/>
      <c r="R1946" s="381"/>
    </row>
    <row r="1947" spans="3:18" ht="13">
      <c r="C1947" s="336"/>
      <c r="E1947" s="336"/>
      <c r="H1947" s="336"/>
      <c r="I1947" s="336"/>
      <c r="J1947" s="336"/>
      <c r="L1947" s="381"/>
      <c r="M1947" s="381"/>
      <c r="O1947" s="381"/>
      <c r="P1947" s="381"/>
      <c r="Q1947" s="381"/>
      <c r="R1947" s="381"/>
    </row>
    <row r="1948" spans="3:18" ht="13">
      <c r="C1948" s="336"/>
      <c r="E1948" s="336"/>
      <c r="H1948" s="336"/>
      <c r="I1948" s="336"/>
      <c r="J1948" s="336"/>
      <c r="L1948" s="381"/>
      <c r="M1948" s="381"/>
      <c r="O1948" s="381"/>
      <c r="P1948" s="381"/>
      <c r="Q1948" s="381"/>
      <c r="R1948" s="381"/>
    </row>
    <row r="1949" spans="3:18" ht="13">
      <c r="C1949" s="336"/>
      <c r="E1949" s="336"/>
      <c r="H1949" s="336"/>
      <c r="I1949" s="336"/>
      <c r="J1949" s="336"/>
      <c r="L1949" s="381"/>
      <c r="M1949" s="381"/>
      <c r="O1949" s="381"/>
      <c r="P1949" s="381"/>
      <c r="Q1949" s="381"/>
      <c r="R1949" s="381"/>
    </row>
    <row r="1950" spans="3:18" ht="13">
      <c r="C1950" s="336"/>
      <c r="E1950" s="336"/>
      <c r="H1950" s="336"/>
      <c r="I1950" s="336"/>
      <c r="J1950" s="336"/>
      <c r="L1950" s="381"/>
      <c r="M1950" s="381"/>
      <c r="O1950" s="381"/>
      <c r="P1950" s="381"/>
      <c r="Q1950" s="381"/>
      <c r="R1950" s="381"/>
    </row>
    <row r="1951" spans="3:18" ht="13">
      <c r="C1951" s="336"/>
      <c r="E1951" s="336"/>
      <c r="H1951" s="336"/>
      <c r="M1951" s="381"/>
      <c r="R1951" s="381"/>
    </row>
    <row r="1952" spans="3:18" ht="13">
      <c r="C1952" s="336"/>
      <c r="E1952" s="336"/>
      <c r="H1952" s="336"/>
      <c r="I1952" s="336"/>
      <c r="J1952" s="336"/>
      <c r="L1952" s="381"/>
      <c r="M1952" s="381"/>
      <c r="O1952" s="381"/>
      <c r="P1952" s="381"/>
      <c r="Q1952" s="381"/>
      <c r="R1952" s="381"/>
    </row>
    <row r="1953" spans="3:18" ht="13">
      <c r="C1953" s="336"/>
      <c r="E1953" s="336"/>
      <c r="H1953" s="336"/>
      <c r="I1953" s="336"/>
      <c r="J1953" s="336"/>
      <c r="L1953" s="381"/>
      <c r="M1953" s="381"/>
      <c r="O1953" s="381"/>
      <c r="P1953" s="381"/>
      <c r="Q1953" s="381"/>
      <c r="R1953" s="381"/>
    </row>
    <row r="1954" spans="3:18" ht="13">
      <c r="C1954" s="336"/>
      <c r="E1954" s="336"/>
      <c r="H1954" s="336"/>
      <c r="J1954" s="336"/>
      <c r="L1954" s="381"/>
      <c r="M1954" s="381"/>
      <c r="O1954" s="381"/>
      <c r="P1954" s="381"/>
      <c r="Q1954" s="381"/>
      <c r="R1954" s="381"/>
    </row>
    <row r="1955" spans="3:18" ht="13">
      <c r="C1955" s="336"/>
      <c r="E1955" s="336"/>
      <c r="H1955" s="336"/>
      <c r="I1955" s="336"/>
      <c r="J1955" s="336"/>
      <c r="L1955" s="381"/>
      <c r="M1955" s="381"/>
      <c r="O1955" s="381"/>
      <c r="P1955" s="381"/>
      <c r="Q1955" s="381"/>
      <c r="R1955" s="381"/>
    </row>
    <row r="1956" spans="3:18" ht="13">
      <c r="C1956" s="336"/>
      <c r="E1956" s="336"/>
      <c r="H1956" s="336"/>
      <c r="I1956" s="336"/>
      <c r="J1956" s="336"/>
      <c r="L1956" s="381"/>
      <c r="M1956" s="381"/>
      <c r="O1956" s="381"/>
      <c r="P1956" s="381"/>
      <c r="Q1956" s="381"/>
      <c r="R1956" s="381"/>
    </row>
    <row r="1957" spans="3:18" ht="13">
      <c r="C1957" s="336"/>
      <c r="E1957" s="336"/>
      <c r="H1957" s="336"/>
      <c r="I1957" s="336"/>
      <c r="J1957" s="336"/>
      <c r="L1957" s="381"/>
      <c r="M1957" s="381"/>
      <c r="O1957" s="381"/>
      <c r="P1957" s="381"/>
      <c r="Q1957" s="381"/>
      <c r="R1957" s="381"/>
    </row>
    <row r="1958" spans="3:18" ht="13">
      <c r="C1958" s="336"/>
      <c r="E1958" s="336"/>
      <c r="H1958" s="336"/>
      <c r="I1958" s="336"/>
      <c r="J1958" s="336"/>
      <c r="L1958" s="381"/>
      <c r="M1958" s="381"/>
      <c r="O1958" s="381"/>
      <c r="P1958" s="381"/>
      <c r="Q1958" s="381"/>
      <c r="R1958" s="381"/>
    </row>
    <row r="1959" spans="3:18" ht="13">
      <c r="C1959" s="336"/>
      <c r="E1959" s="336"/>
      <c r="H1959" s="336"/>
      <c r="I1959" s="336"/>
      <c r="J1959" s="336"/>
      <c r="L1959" s="381"/>
      <c r="M1959" s="381"/>
      <c r="O1959" s="381"/>
      <c r="P1959" s="381"/>
      <c r="Q1959" s="381"/>
      <c r="R1959" s="381"/>
    </row>
    <row r="1960" spans="3:18" ht="13">
      <c r="C1960" s="336"/>
      <c r="E1960" s="336"/>
      <c r="H1960" s="336"/>
      <c r="I1960" s="336"/>
      <c r="J1960" s="336"/>
      <c r="L1960" s="381"/>
      <c r="M1960" s="381"/>
      <c r="O1960" s="381"/>
      <c r="P1960" s="381"/>
      <c r="Q1960" s="381"/>
      <c r="R1960" s="381"/>
    </row>
    <row r="1961" spans="3:18" ht="13">
      <c r="C1961" s="336"/>
      <c r="E1961" s="336"/>
      <c r="H1961" s="336"/>
      <c r="I1961" s="336"/>
      <c r="J1961" s="336"/>
      <c r="L1961" s="381"/>
      <c r="M1961" s="381"/>
      <c r="O1961" s="381"/>
      <c r="P1961" s="381"/>
      <c r="Q1961" s="381"/>
      <c r="R1961" s="381"/>
    </row>
    <row r="1962" spans="3:18" ht="13">
      <c r="C1962" s="336"/>
      <c r="E1962" s="336"/>
      <c r="H1962" s="336"/>
      <c r="I1962" s="336"/>
      <c r="J1962" s="336"/>
      <c r="L1962" s="381"/>
      <c r="M1962" s="381"/>
      <c r="O1962" s="381"/>
      <c r="P1962" s="381"/>
      <c r="Q1962" s="381"/>
      <c r="R1962" s="381"/>
    </row>
    <row r="1963" spans="3:18" ht="13">
      <c r="C1963" s="336"/>
      <c r="E1963" s="336"/>
      <c r="H1963" s="336"/>
      <c r="M1963" s="381"/>
      <c r="R1963" s="381"/>
    </row>
    <row r="1964" spans="3:18" ht="13">
      <c r="C1964" s="336"/>
      <c r="E1964" s="336"/>
      <c r="H1964" s="336"/>
      <c r="I1964" s="336"/>
      <c r="J1964" s="336"/>
      <c r="L1964" s="381"/>
      <c r="M1964" s="381"/>
      <c r="O1964" s="381"/>
      <c r="P1964" s="381"/>
      <c r="Q1964" s="381"/>
      <c r="R1964" s="381"/>
    </row>
    <row r="1965" spans="3:18" ht="13">
      <c r="C1965" s="336"/>
      <c r="E1965" s="336"/>
      <c r="H1965" s="336"/>
      <c r="I1965" s="336"/>
      <c r="J1965" s="336"/>
      <c r="L1965" s="381"/>
      <c r="M1965" s="381"/>
      <c r="O1965" s="381"/>
      <c r="P1965" s="381"/>
      <c r="Q1965" s="381"/>
      <c r="R1965" s="381"/>
    </row>
    <row r="1966" spans="3:18" ht="13">
      <c r="C1966" s="336"/>
      <c r="E1966" s="336"/>
      <c r="H1966" s="336"/>
      <c r="I1966" s="336"/>
      <c r="J1966" s="336"/>
      <c r="L1966" s="381"/>
      <c r="M1966" s="381"/>
      <c r="O1966" s="381"/>
      <c r="P1966" s="381"/>
      <c r="Q1966" s="381"/>
      <c r="R1966" s="381"/>
    </row>
    <row r="1967" spans="3:18" ht="13">
      <c r="C1967" s="336"/>
      <c r="E1967" s="336"/>
      <c r="H1967" s="336"/>
      <c r="I1967" s="336"/>
      <c r="J1967" s="336"/>
      <c r="L1967" s="381"/>
      <c r="M1967" s="381"/>
      <c r="O1967" s="381"/>
      <c r="P1967" s="381"/>
      <c r="R1967" s="381"/>
    </row>
    <row r="1968" spans="3:18" ht="13">
      <c r="C1968" s="336"/>
      <c r="E1968" s="336"/>
      <c r="H1968" s="336"/>
      <c r="M1968" s="381"/>
      <c r="R1968" s="381"/>
    </row>
    <row r="1969" spans="3:18" ht="13">
      <c r="C1969" s="336"/>
      <c r="E1969" s="336"/>
      <c r="H1969" s="336"/>
      <c r="I1969" s="336"/>
      <c r="J1969" s="336"/>
      <c r="L1969" s="381"/>
      <c r="M1969" s="381"/>
      <c r="O1969" s="381"/>
      <c r="P1969" s="381"/>
      <c r="Q1969" s="381"/>
      <c r="R1969" s="381"/>
    </row>
    <row r="1970" spans="3:18" ht="13">
      <c r="C1970" s="336"/>
      <c r="E1970" s="336"/>
      <c r="H1970" s="336"/>
      <c r="I1970" s="336"/>
      <c r="J1970" s="336"/>
      <c r="L1970" s="381"/>
      <c r="M1970" s="381"/>
      <c r="O1970" s="381"/>
      <c r="R1970" s="381"/>
    </row>
    <row r="1971" spans="3:18" ht="13">
      <c r="C1971" s="336"/>
      <c r="E1971" s="336"/>
      <c r="H1971" s="336"/>
      <c r="I1971" s="336"/>
      <c r="J1971" s="336"/>
      <c r="L1971" s="381"/>
      <c r="M1971" s="381"/>
      <c r="O1971" s="381"/>
      <c r="P1971" s="381"/>
      <c r="Q1971" s="381"/>
      <c r="R1971" s="381"/>
    </row>
    <row r="1972" spans="3:18" ht="13">
      <c r="C1972" s="336"/>
      <c r="E1972" s="336"/>
      <c r="H1972" s="336"/>
      <c r="I1972" s="336"/>
      <c r="J1972" s="336"/>
      <c r="L1972" s="381"/>
      <c r="M1972" s="381"/>
      <c r="O1972" s="381"/>
      <c r="P1972" s="381"/>
      <c r="Q1972" s="381"/>
      <c r="R1972" s="381"/>
    </row>
    <row r="1973" spans="3:18" ht="13">
      <c r="C1973" s="336"/>
      <c r="E1973" s="336"/>
      <c r="H1973" s="336"/>
      <c r="I1973" s="336"/>
      <c r="J1973" s="336"/>
      <c r="L1973" s="381"/>
      <c r="M1973" s="381"/>
      <c r="O1973" s="381"/>
      <c r="P1973" s="381"/>
      <c r="Q1973" s="381"/>
      <c r="R1973" s="381"/>
    </row>
    <row r="1974" spans="3:18" ht="13">
      <c r="C1974" s="336"/>
      <c r="E1974" s="336"/>
      <c r="H1974" s="336"/>
      <c r="I1974" s="336"/>
      <c r="J1974" s="336"/>
      <c r="L1974" s="381"/>
      <c r="M1974" s="381"/>
      <c r="O1974" s="381"/>
      <c r="P1974" s="381"/>
      <c r="Q1974" s="381"/>
      <c r="R1974" s="381"/>
    </row>
    <row r="1975" spans="3:18" ht="13">
      <c r="C1975" s="336"/>
      <c r="E1975" s="336"/>
      <c r="H1975" s="336"/>
      <c r="I1975" s="336"/>
      <c r="J1975" s="336"/>
      <c r="L1975" s="381"/>
      <c r="M1975" s="381"/>
      <c r="O1975" s="381"/>
      <c r="P1975" s="381"/>
      <c r="Q1975" s="381"/>
      <c r="R1975" s="381"/>
    </row>
    <row r="1976" spans="3:18" ht="13">
      <c r="C1976" s="336"/>
      <c r="E1976" s="336"/>
      <c r="H1976" s="336"/>
      <c r="I1976" s="336"/>
      <c r="J1976" s="336"/>
      <c r="L1976" s="381"/>
      <c r="M1976" s="381"/>
      <c r="O1976" s="381"/>
      <c r="P1976" s="381"/>
      <c r="Q1976" s="381"/>
      <c r="R1976" s="381"/>
    </row>
    <row r="1977" spans="3:18" ht="13">
      <c r="C1977" s="336"/>
      <c r="E1977" s="336"/>
      <c r="H1977" s="336"/>
      <c r="I1977" s="336"/>
      <c r="J1977" s="336"/>
      <c r="L1977" s="381"/>
      <c r="M1977" s="381"/>
      <c r="O1977" s="381"/>
      <c r="P1977" s="381"/>
      <c r="Q1977" s="381"/>
      <c r="R1977" s="381"/>
    </row>
    <row r="1978" spans="3:18" ht="13">
      <c r="C1978" s="336"/>
      <c r="E1978" s="336"/>
      <c r="H1978" s="336"/>
      <c r="I1978" s="336"/>
      <c r="J1978" s="336"/>
      <c r="L1978" s="381"/>
      <c r="M1978" s="381"/>
      <c r="O1978" s="381"/>
      <c r="P1978" s="381"/>
      <c r="Q1978" s="381"/>
      <c r="R1978" s="381"/>
    </row>
    <row r="1979" spans="3:18" ht="13">
      <c r="C1979" s="336"/>
      <c r="E1979" s="336"/>
      <c r="H1979" s="336"/>
      <c r="I1979" s="336"/>
      <c r="J1979" s="336"/>
      <c r="L1979" s="381"/>
      <c r="M1979" s="381"/>
      <c r="O1979" s="381"/>
      <c r="P1979" s="381"/>
      <c r="Q1979" s="381"/>
      <c r="R1979" s="381"/>
    </row>
    <row r="1980" spans="3:18" ht="13">
      <c r="C1980" s="336"/>
      <c r="E1980" s="336"/>
      <c r="H1980" s="336"/>
      <c r="I1980" s="336"/>
      <c r="J1980" s="336"/>
      <c r="L1980" s="381"/>
      <c r="M1980" s="381"/>
      <c r="O1980" s="381"/>
      <c r="P1980" s="381"/>
      <c r="Q1980" s="381"/>
      <c r="R1980" s="381"/>
    </row>
    <row r="1981" spans="3:18" ht="13">
      <c r="C1981" s="336"/>
      <c r="E1981" s="336"/>
      <c r="H1981" s="336"/>
      <c r="I1981" s="336"/>
      <c r="J1981" s="336"/>
      <c r="L1981" s="381"/>
      <c r="M1981" s="381"/>
      <c r="O1981" s="381"/>
      <c r="P1981" s="381"/>
      <c r="R1981" s="381"/>
    </row>
    <row r="1982" spans="3:18" ht="13">
      <c r="C1982" s="336"/>
      <c r="E1982" s="336"/>
      <c r="H1982" s="336"/>
      <c r="I1982" s="336"/>
      <c r="J1982" s="336"/>
      <c r="L1982" s="381"/>
      <c r="M1982" s="381"/>
      <c r="O1982" s="381"/>
      <c r="P1982" s="381"/>
      <c r="Q1982" s="381"/>
      <c r="R1982" s="381"/>
    </row>
    <row r="1983" spans="3:18" ht="13">
      <c r="C1983" s="336"/>
      <c r="E1983" s="336"/>
      <c r="H1983" s="336"/>
      <c r="M1983" s="381"/>
      <c r="R1983" s="381"/>
    </row>
    <row r="1984" spans="3:18" ht="13">
      <c r="C1984" s="336"/>
      <c r="E1984" s="336"/>
      <c r="H1984" s="336"/>
      <c r="I1984" s="336"/>
      <c r="J1984" s="336"/>
      <c r="L1984" s="381"/>
      <c r="M1984" s="381"/>
      <c r="O1984" s="381"/>
      <c r="P1984" s="381"/>
      <c r="Q1984" s="381"/>
      <c r="R1984" s="381"/>
    </row>
    <row r="1985" spans="2:18" ht="13">
      <c r="C1985" s="336"/>
      <c r="E1985" s="336"/>
      <c r="H1985" s="336"/>
      <c r="I1985" s="336"/>
      <c r="J1985" s="336"/>
      <c r="L1985" s="381"/>
      <c r="M1985" s="381"/>
      <c r="O1985" s="381"/>
      <c r="P1985" s="381"/>
      <c r="Q1985" s="381"/>
      <c r="R1985" s="381"/>
    </row>
    <row r="1986" spans="2:18" ht="13">
      <c r="C1986" s="336"/>
      <c r="E1986" s="336"/>
      <c r="H1986" s="336"/>
      <c r="I1986" s="336"/>
      <c r="J1986" s="336"/>
      <c r="L1986" s="381"/>
      <c r="M1986" s="381"/>
      <c r="O1986" s="381"/>
      <c r="P1986" s="381"/>
      <c r="Q1986" s="381"/>
      <c r="R1986" s="381"/>
    </row>
    <row r="1987" spans="2:18" ht="13">
      <c r="C1987" s="336"/>
      <c r="E1987" s="336"/>
      <c r="H1987" s="336"/>
      <c r="I1987" s="336"/>
      <c r="J1987" s="336"/>
      <c r="L1987" s="381"/>
      <c r="M1987" s="381"/>
      <c r="O1987" s="381"/>
      <c r="P1987" s="381"/>
      <c r="Q1987" s="381"/>
      <c r="R1987" s="381"/>
    </row>
    <row r="1988" spans="2:18" ht="13">
      <c r="C1988" s="336"/>
      <c r="E1988" s="336"/>
      <c r="H1988" s="336"/>
      <c r="I1988" s="336"/>
      <c r="J1988" s="336"/>
      <c r="L1988" s="381"/>
      <c r="M1988" s="381"/>
      <c r="O1988" s="381"/>
      <c r="P1988" s="381"/>
      <c r="Q1988" s="381"/>
      <c r="R1988" s="381"/>
    </row>
    <row r="1989" spans="2:18" ht="13">
      <c r="C1989" s="336"/>
      <c r="E1989" s="336"/>
      <c r="H1989" s="336"/>
      <c r="I1989" s="336"/>
      <c r="J1989" s="336"/>
      <c r="L1989" s="381"/>
      <c r="M1989" s="381"/>
      <c r="O1989" s="381"/>
      <c r="P1989" s="381"/>
      <c r="Q1989" s="381"/>
      <c r="R1989" s="381"/>
    </row>
    <row r="1990" spans="2:18" ht="13">
      <c r="C1990" s="336"/>
      <c r="E1990" s="336"/>
      <c r="H1990" s="336"/>
      <c r="J1990" s="336"/>
      <c r="L1990" s="381"/>
      <c r="M1990" s="381"/>
      <c r="P1990" s="381"/>
      <c r="Q1990" s="381"/>
      <c r="R1990" s="381"/>
    </row>
    <row r="1991" spans="2:18" ht="13">
      <c r="C1991" s="336"/>
      <c r="E1991" s="336"/>
      <c r="H1991" s="336"/>
      <c r="I1991" s="336"/>
      <c r="J1991" s="336"/>
      <c r="L1991" s="381"/>
      <c r="M1991" s="381"/>
      <c r="O1991" s="381"/>
      <c r="P1991" s="381"/>
      <c r="Q1991" s="381"/>
      <c r="R1991" s="381"/>
    </row>
    <row r="1992" spans="2:18" ht="13">
      <c r="C1992" s="336"/>
      <c r="E1992" s="336"/>
      <c r="H1992" s="336"/>
      <c r="I1992" s="336"/>
      <c r="J1992" s="336"/>
      <c r="L1992" s="381"/>
      <c r="M1992" s="381"/>
      <c r="O1992" s="381"/>
      <c r="P1992" s="381"/>
      <c r="Q1992" s="381"/>
      <c r="R1992" s="381"/>
    </row>
    <row r="1993" spans="2:18" ht="13">
      <c r="C1993" s="336"/>
      <c r="E1993" s="336"/>
      <c r="H1993" s="336"/>
      <c r="I1993" s="336"/>
      <c r="J1993" s="336"/>
      <c r="L1993" s="381"/>
      <c r="M1993" s="381"/>
      <c r="O1993" s="381"/>
      <c r="P1993" s="381"/>
      <c r="Q1993" s="381"/>
      <c r="R1993" s="381"/>
    </row>
    <row r="1994" spans="2:18" ht="13">
      <c r="C1994" s="336"/>
      <c r="E1994" s="336"/>
      <c r="H1994" s="336"/>
      <c r="I1994" s="336"/>
      <c r="J1994" s="336"/>
      <c r="L1994" s="381"/>
      <c r="M1994" s="381"/>
      <c r="O1994" s="381"/>
      <c r="P1994" s="381"/>
      <c r="Q1994" s="381"/>
      <c r="R1994" s="381"/>
    </row>
    <row r="1995" spans="2:18" ht="13">
      <c r="C1995" s="336"/>
      <c r="E1995" s="336"/>
      <c r="H1995" s="336"/>
      <c r="I1995" s="336"/>
      <c r="J1995" s="336"/>
      <c r="L1995" s="381"/>
      <c r="M1995" s="381"/>
      <c r="O1995" s="381"/>
      <c r="P1995" s="381"/>
      <c r="Q1995" s="381"/>
      <c r="R1995" s="381"/>
    </row>
    <row r="1996" spans="2:18" ht="13">
      <c r="C1996" s="336"/>
      <c r="E1996" s="336"/>
      <c r="H1996" s="336"/>
      <c r="J1996" s="336"/>
      <c r="L1996" s="381"/>
      <c r="M1996" s="381"/>
      <c r="O1996" s="381"/>
      <c r="P1996" s="381"/>
      <c r="Q1996" s="381"/>
      <c r="R1996" s="381"/>
    </row>
    <row r="1997" spans="2:18" ht="13">
      <c r="C1997" s="336"/>
      <c r="E1997" s="336"/>
      <c r="H1997" s="336"/>
      <c r="I1997" s="336"/>
      <c r="J1997" s="336"/>
      <c r="L1997" s="381"/>
      <c r="M1997" s="381"/>
      <c r="O1997" s="381"/>
      <c r="P1997" s="381"/>
      <c r="Q1997" s="381"/>
      <c r="R1997" s="381"/>
    </row>
    <row r="1998" spans="2:18" ht="13">
      <c r="C1998" s="336"/>
      <c r="E1998" s="336"/>
      <c r="H1998" s="336"/>
      <c r="I1998" s="336"/>
      <c r="J1998" s="336"/>
      <c r="L1998" s="381"/>
      <c r="M1998" s="381"/>
      <c r="O1998" s="381"/>
      <c r="P1998" s="381"/>
      <c r="Q1998" s="381"/>
      <c r="R1998" s="381"/>
    </row>
    <row r="1999" spans="2:18" ht="13">
      <c r="B1999" s="357"/>
      <c r="C1999" s="336"/>
      <c r="E1999" s="336"/>
      <c r="H1999" s="336"/>
      <c r="I1999" s="336"/>
      <c r="J1999" s="336"/>
      <c r="L1999" s="381"/>
      <c r="M1999" s="381"/>
      <c r="O1999" s="381"/>
      <c r="P1999" s="381"/>
      <c r="R1999" s="381"/>
    </row>
    <row r="2000" spans="2:18" ht="13">
      <c r="C2000" s="336"/>
      <c r="E2000" s="336"/>
      <c r="H2000" s="336"/>
      <c r="I2000" s="336"/>
      <c r="J2000" s="336"/>
      <c r="L2000" s="381"/>
      <c r="M2000" s="381"/>
      <c r="O2000" s="381"/>
      <c r="P2000" s="381"/>
      <c r="Q2000" s="381"/>
      <c r="R2000" s="381"/>
    </row>
    <row r="2001" spans="3:18" ht="13">
      <c r="C2001" s="336"/>
      <c r="E2001" s="336"/>
      <c r="H2001" s="336"/>
      <c r="I2001" s="336"/>
      <c r="J2001" s="336"/>
      <c r="L2001" s="381"/>
      <c r="M2001" s="381"/>
      <c r="O2001" s="381"/>
      <c r="R2001" s="381"/>
    </row>
    <row r="2002" spans="3:18" ht="13">
      <c r="C2002" s="336"/>
      <c r="E2002" s="336"/>
      <c r="H2002" s="336"/>
      <c r="I2002" s="336"/>
      <c r="J2002" s="336"/>
      <c r="L2002" s="381"/>
      <c r="M2002" s="381"/>
      <c r="O2002" s="381"/>
      <c r="P2002" s="381"/>
      <c r="Q2002" s="381"/>
      <c r="R2002" s="381"/>
    </row>
    <row r="2003" spans="3:18" ht="13">
      <c r="C2003" s="336"/>
      <c r="E2003" s="336"/>
      <c r="H2003" s="336"/>
      <c r="M2003" s="381"/>
      <c r="R2003" s="381"/>
    </row>
    <row r="2004" spans="3:18" ht="13">
      <c r="C2004" s="336"/>
      <c r="E2004" s="336"/>
      <c r="H2004" s="336"/>
      <c r="M2004" s="381"/>
      <c r="R2004" s="381"/>
    </row>
    <row r="2005" spans="3:18" ht="13">
      <c r="C2005" s="336"/>
      <c r="E2005" s="336"/>
      <c r="H2005" s="336"/>
      <c r="I2005" s="336"/>
      <c r="J2005" s="336"/>
      <c r="L2005" s="381"/>
      <c r="M2005" s="381"/>
      <c r="O2005" s="381"/>
      <c r="P2005" s="381"/>
      <c r="Q2005" s="381"/>
      <c r="R2005" s="381"/>
    </row>
    <row r="2006" spans="3:18" ht="13">
      <c r="C2006" s="336"/>
      <c r="E2006" s="336"/>
      <c r="H2006" s="336"/>
      <c r="I2006" s="336"/>
      <c r="J2006" s="336"/>
      <c r="L2006" s="381"/>
      <c r="M2006" s="381"/>
      <c r="O2006" s="381"/>
      <c r="P2006" s="381"/>
      <c r="Q2006" s="381"/>
      <c r="R2006" s="381"/>
    </row>
    <row r="2007" spans="3:18" ht="13">
      <c r="C2007" s="336"/>
      <c r="E2007" s="336"/>
      <c r="H2007" s="336"/>
      <c r="I2007" s="336"/>
      <c r="J2007" s="336"/>
      <c r="L2007" s="381"/>
      <c r="M2007" s="381"/>
      <c r="O2007" s="381"/>
      <c r="P2007" s="381"/>
      <c r="Q2007" s="381"/>
      <c r="R2007" s="381"/>
    </row>
    <row r="2008" spans="3:18" ht="13">
      <c r="C2008" s="336"/>
      <c r="E2008" s="336"/>
      <c r="H2008" s="336"/>
      <c r="I2008" s="336"/>
      <c r="J2008" s="336"/>
      <c r="L2008" s="381"/>
      <c r="M2008" s="381"/>
      <c r="O2008" s="381"/>
      <c r="P2008" s="381"/>
      <c r="Q2008" s="381"/>
      <c r="R2008" s="381"/>
    </row>
    <row r="2009" spans="3:18" ht="13">
      <c r="C2009" s="336"/>
      <c r="E2009" s="336"/>
      <c r="H2009" s="336"/>
      <c r="I2009" s="336"/>
      <c r="J2009" s="336"/>
      <c r="L2009" s="381"/>
      <c r="M2009" s="381"/>
      <c r="O2009" s="381"/>
      <c r="P2009" s="381"/>
      <c r="Q2009" s="381"/>
      <c r="R2009" s="381"/>
    </row>
    <row r="2010" spans="3:18" ht="13">
      <c r="C2010" s="336"/>
      <c r="E2010" s="336"/>
      <c r="H2010" s="336"/>
      <c r="I2010" s="336"/>
      <c r="J2010" s="336"/>
      <c r="L2010" s="381"/>
      <c r="M2010" s="381"/>
      <c r="O2010" s="381"/>
      <c r="P2010" s="381"/>
      <c r="Q2010" s="381"/>
      <c r="R2010" s="381"/>
    </row>
    <row r="2011" spans="3:18" ht="13">
      <c r="C2011" s="336"/>
      <c r="E2011" s="336"/>
      <c r="H2011" s="336"/>
      <c r="M2011" s="381"/>
      <c r="R2011" s="381"/>
    </row>
    <row r="2012" spans="3:18" ht="13">
      <c r="C2012" s="336"/>
      <c r="E2012" s="336"/>
      <c r="H2012" s="336"/>
      <c r="I2012" s="336"/>
      <c r="J2012" s="336"/>
      <c r="L2012" s="381"/>
      <c r="M2012" s="381"/>
      <c r="O2012" s="381"/>
      <c r="P2012" s="381"/>
      <c r="Q2012" s="381"/>
      <c r="R2012" s="381"/>
    </row>
    <row r="2013" spans="3:18" ht="13">
      <c r="C2013" s="336"/>
      <c r="E2013" s="336"/>
      <c r="H2013" s="336"/>
      <c r="I2013" s="336"/>
      <c r="J2013" s="336"/>
      <c r="L2013" s="381"/>
      <c r="M2013" s="381"/>
      <c r="O2013" s="381"/>
      <c r="P2013" s="381"/>
      <c r="R2013" s="381"/>
    </row>
    <row r="2014" spans="3:18" ht="13">
      <c r="C2014" s="336"/>
      <c r="E2014" s="336"/>
      <c r="H2014" s="336"/>
      <c r="I2014" s="336"/>
      <c r="J2014" s="336"/>
      <c r="L2014" s="381"/>
      <c r="M2014" s="381"/>
      <c r="O2014" s="381"/>
      <c r="P2014" s="381"/>
      <c r="Q2014" s="381"/>
      <c r="R2014" s="381"/>
    </row>
    <row r="2015" spans="3:18" ht="13">
      <c r="C2015" s="336"/>
      <c r="E2015" s="336"/>
      <c r="H2015" s="336"/>
      <c r="I2015" s="336"/>
      <c r="J2015" s="336"/>
      <c r="L2015" s="381"/>
      <c r="M2015" s="381"/>
      <c r="O2015" s="381"/>
      <c r="P2015" s="381"/>
      <c r="Q2015" s="381"/>
      <c r="R2015" s="381"/>
    </row>
    <row r="2016" spans="3:18" ht="13">
      <c r="C2016" s="336"/>
      <c r="E2016" s="336"/>
      <c r="H2016" s="336"/>
      <c r="I2016" s="336"/>
      <c r="J2016" s="336"/>
      <c r="L2016" s="381"/>
      <c r="M2016" s="381"/>
      <c r="O2016" s="381"/>
      <c r="P2016" s="381"/>
      <c r="Q2016" s="381"/>
      <c r="R2016" s="381"/>
    </row>
    <row r="2017" spans="3:18" ht="13">
      <c r="C2017" s="336"/>
      <c r="E2017" s="336"/>
      <c r="H2017" s="336"/>
      <c r="I2017" s="336"/>
      <c r="J2017" s="336"/>
      <c r="L2017" s="381"/>
      <c r="M2017" s="381"/>
      <c r="O2017" s="381"/>
      <c r="P2017" s="381"/>
      <c r="Q2017" s="381"/>
      <c r="R2017" s="381"/>
    </row>
    <row r="2018" spans="3:18" ht="13">
      <c r="C2018" s="336"/>
      <c r="E2018" s="336"/>
      <c r="H2018" s="336"/>
      <c r="I2018" s="336"/>
      <c r="J2018" s="336"/>
      <c r="L2018" s="381"/>
      <c r="M2018" s="381"/>
      <c r="O2018" s="381"/>
      <c r="P2018" s="381"/>
      <c r="Q2018" s="381"/>
      <c r="R2018" s="381"/>
    </row>
    <row r="2019" spans="3:18" ht="13">
      <c r="C2019" s="336"/>
      <c r="E2019" s="336"/>
      <c r="H2019" s="336"/>
      <c r="I2019" s="336"/>
      <c r="J2019" s="336"/>
      <c r="L2019" s="381"/>
      <c r="M2019" s="381"/>
      <c r="O2019" s="381"/>
      <c r="P2019" s="381"/>
      <c r="Q2019" s="381"/>
      <c r="R2019" s="381"/>
    </row>
    <row r="2020" spans="3:18" ht="13">
      <c r="C2020" s="336"/>
      <c r="E2020" s="336"/>
      <c r="H2020" s="336"/>
      <c r="I2020" s="336"/>
      <c r="J2020" s="336"/>
      <c r="L2020" s="381"/>
      <c r="M2020" s="381"/>
      <c r="O2020" s="381"/>
      <c r="P2020" s="381"/>
      <c r="Q2020" s="381"/>
      <c r="R2020" s="381"/>
    </row>
    <row r="2021" spans="3:18" ht="13">
      <c r="C2021" s="336"/>
      <c r="E2021" s="336"/>
      <c r="H2021" s="336"/>
      <c r="I2021" s="336"/>
      <c r="J2021" s="336"/>
      <c r="L2021" s="381"/>
      <c r="M2021" s="381"/>
      <c r="O2021" s="381"/>
      <c r="P2021" s="381"/>
      <c r="Q2021" s="381"/>
      <c r="R2021" s="381"/>
    </row>
    <row r="2022" spans="3:18" ht="13">
      <c r="C2022" s="336"/>
      <c r="E2022" s="336"/>
      <c r="H2022" s="336"/>
      <c r="M2022" s="381"/>
      <c r="R2022" s="381"/>
    </row>
    <row r="2023" spans="3:18" ht="13">
      <c r="C2023" s="336"/>
      <c r="E2023" s="336"/>
      <c r="H2023" s="336"/>
      <c r="I2023" s="336"/>
      <c r="J2023" s="336"/>
      <c r="L2023" s="381"/>
      <c r="M2023" s="381"/>
      <c r="O2023" s="381"/>
      <c r="P2023" s="381"/>
      <c r="Q2023" s="381"/>
      <c r="R2023" s="381"/>
    </row>
    <row r="2024" spans="3:18" ht="13">
      <c r="C2024" s="336"/>
      <c r="E2024" s="336"/>
      <c r="H2024" s="336"/>
      <c r="I2024" s="336"/>
      <c r="J2024" s="336"/>
      <c r="L2024" s="381"/>
      <c r="M2024" s="381"/>
      <c r="O2024" s="381"/>
      <c r="P2024" s="381"/>
      <c r="Q2024" s="381"/>
      <c r="R2024" s="381"/>
    </row>
    <row r="2025" spans="3:18" ht="13">
      <c r="C2025" s="336"/>
      <c r="E2025" s="336"/>
      <c r="H2025" s="336"/>
      <c r="I2025" s="336"/>
      <c r="J2025" s="336"/>
      <c r="L2025" s="381"/>
      <c r="M2025" s="381"/>
      <c r="P2025" s="381"/>
      <c r="Q2025" s="381"/>
      <c r="R2025" s="381"/>
    </row>
    <row r="2026" spans="3:18" ht="13">
      <c r="C2026" s="336"/>
      <c r="E2026" s="336"/>
      <c r="H2026" s="336"/>
      <c r="M2026" s="381"/>
      <c r="R2026" s="381"/>
    </row>
    <row r="2027" spans="3:18" ht="13">
      <c r="C2027" s="336"/>
      <c r="E2027" s="336"/>
      <c r="H2027" s="336"/>
      <c r="I2027" s="336"/>
      <c r="J2027" s="336"/>
      <c r="L2027" s="381"/>
      <c r="M2027" s="381"/>
      <c r="O2027" s="381"/>
      <c r="P2027" s="381"/>
      <c r="Q2027" s="381"/>
      <c r="R2027" s="381"/>
    </row>
    <row r="2028" spans="3:18" ht="13">
      <c r="C2028" s="336"/>
      <c r="E2028" s="336"/>
      <c r="H2028" s="336"/>
      <c r="I2028" s="336"/>
      <c r="J2028" s="336"/>
      <c r="L2028" s="381"/>
      <c r="M2028" s="381"/>
      <c r="O2028" s="381"/>
      <c r="P2028" s="381"/>
      <c r="Q2028" s="381"/>
      <c r="R2028" s="381"/>
    </row>
    <row r="2029" spans="3:18" ht="13">
      <c r="C2029" s="336"/>
      <c r="E2029" s="336"/>
      <c r="H2029" s="336"/>
      <c r="I2029" s="336"/>
      <c r="J2029" s="336"/>
      <c r="L2029" s="381"/>
      <c r="M2029" s="381"/>
      <c r="O2029" s="381"/>
      <c r="P2029" s="381"/>
      <c r="Q2029" s="381"/>
      <c r="R2029" s="381"/>
    </row>
    <row r="2030" spans="3:18" ht="13">
      <c r="C2030" s="336"/>
      <c r="E2030" s="336"/>
      <c r="H2030" s="336"/>
      <c r="I2030" s="336"/>
      <c r="J2030" s="336"/>
      <c r="L2030" s="381"/>
      <c r="M2030" s="381"/>
      <c r="O2030" s="381"/>
      <c r="P2030" s="381"/>
      <c r="Q2030" s="381"/>
      <c r="R2030" s="381"/>
    </row>
    <row r="2031" spans="3:18" ht="13">
      <c r="C2031" s="336"/>
      <c r="E2031" s="336"/>
      <c r="H2031" s="336"/>
      <c r="I2031" s="336"/>
      <c r="J2031" s="336"/>
      <c r="L2031" s="381"/>
      <c r="M2031" s="381"/>
      <c r="O2031" s="381"/>
      <c r="P2031" s="381"/>
      <c r="Q2031" s="381"/>
      <c r="R2031" s="381"/>
    </row>
    <row r="2032" spans="3:18" ht="13">
      <c r="C2032" s="336"/>
      <c r="E2032" s="336"/>
      <c r="H2032" s="336"/>
      <c r="I2032" s="336"/>
      <c r="J2032" s="336"/>
      <c r="L2032" s="381"/>
      <c r="M2032" s="381"/>
      <c r="O2032" s="381"/>
      <c r="P2032" s="381"/>
      <c r="Q2032" s="381"/>
      <c r="R2032" s="381"/>
    </row>
    <row r="2033" spans="3:18" ht="13">
      <c r="C2033" s="336"/>
      <c r="E2033" s="336"/>
      <c r="H2033" s="336"/>
      <c r="I2033" s="336"/>
      <c r="M2033" s="381"/>
      <c r="R2033" s="381"/>
    </row>
    <row r="2034" spans="3:18" ht="13">
      <c r="C2034" s="336"/>
      <c r="E2034" s="336"/>
      <c r="H2034" s="336"/>
      <c r="I2034" s="336"/>
      <c r="J2034" s="336"/>
      <c r="L2034" s="381"/>
      <c r="M2034" s="381"/>
      <c r="O2034" s="381"/>
      <c r="P2034" s="381"/>
      <c r="Q2034" s="381"/>
      <c r="R2034" s="381"/>
    </row>
    <row r="2035" spans="3:18" ht="13">
      <c r="C2035" s="336"/>
      <c r="E2035" s="336"/>
      <c r="H2035" s="336"/>
      <c r="I2035" s="336"/>
      <c r="J2035" s="336"/>
      <c r="L2035" s="381"/>
      <c r="M2035" s="381"/>
      <c r="O2035" s="381"/>
      <c r="P2035" s="381"/>
      <c r="Q2035" s="381"/>
      <c r="R2035" s="381"/>
    </row>
    <row r="2036" spans="3:18" ht="13">
      <c r="C2036" s="336"/>
      <c r="E2036" s="336"/>
      <c r="H2036" s="336"/>
      <c r="I2036" s="336"/>
      <c r="J2036" s="336"/>
      <c r="L2036" s="381"/>
      <c r="M2036" s="381"/>
      <c r="O2036" s="381"/>
      <c r="P2036" s="381"/>
      <c r="Q2036" s="381"/>
      <c r="R2036" s="381"/>
    </row>
    <row r="2037" spans="3:18" ht="13">
      <c r="C2037" s="336"/>
      <c r="E2037" s="336"/>
      <c r="H2037" s="336"/>
      <c r="I2037" s="336"/>
      <c r="J2037" s="336"/>
      <c r="L2037" s="381"/>
      <c r="M2037" s="381"/>
      <c r="O2037" s="381"/>
      <c r="R2037" s="381"/>
    </row>
    <row r="2038" spans="3:18" ht="13">
      <c r="C2038" s="336"/>
      <c r="E2038" s="336"/>
      <c r="H2038" s="336"/>
      <c r="I2038" s="336"/>
      <c r="J2038" s="336"/>
      <c r="L2038" s="381"/>
      <c r="M2038" s="381"/>
      <c r="O2038" s="381"/>
      <c r="P2038" s="381"/>
      <c r="Q2038" s="381"/>
      <c r="R2038" s="381"/>
    </row>
    <row r="2039" spans="3:18" ht="13">
      <c r="C2039" s="336"/>
      <c r="E2039" s="336"/>
      <c r="H2039" s="336"/>
      <c r="M2039" s="381"/>
      <c r="R2039" s="381"/>
    </row>
    <row r="2040" spans="3:18" ht="13">
      <c r="C2040" s="336"/>
      <c r="E2040" s="336"/>
      <c r="H2040" s="336"/>
      <c r="I2040" s="336"/>
      <c r="J2040" s="336"/>
      <c r="L2040" s="381"/>
      <c r="M2040" s="381"/>
      <c r="O2040" s="381"/>
      <c r="P2040" s="381"/>
      <c r="Q2040" s="381"/>
      <c r="R2040" s="381"/>
    </row>
    <row r="2041" spans="3:18" ht="13">
      <c r="C2041" s="336"/>
      <c r="E2041" s="336"/>
      <c r="H2041" s="336"/>
      <c r="M2041" s="381"/>
      <c r="R2041" s="381"/>
    </row>
    <row r="2042" spans="3:18" ht="13">
      <c r="C2042" s="336"/>
      <c r="E2042" s="336"/>
      <c r="H2042" s="336"/>
      <c r="M2042" s="381"/>
      <c r="R2042" s="381"/>
    </row>
    <row r="2043" spans="3:18" ht="13">
      <c r="C2043" s="336"/>
      <c r="E2043" s="336"/>
      <c r="H2043" s="336"/>
      <c r="M2043" s="381"/>
      <c r="R2043" s="381"/>
    </row>
    <row r="2044" spans="3:18" ht="13">
      <c r="C2044" s="336"/>
      <c r="E2044" s="336"/>
      <c r="H2044" s="336"/>
      <c r="M2044" s="381"/>
      <c r="R2044" s="381"/>
    </row>
    <row r="2045" spans="3:18" ht="13">
      <c r="C2045" s="336"/>
      <c r="E2045" s="336"/>
      <c r="H2045" s="336"/>
      <c r="I2045" s="336"/>
      <c r="J2045" s="336"/>
      <c r="L2045" s="381"/>
      <c r="M2045" s="381"/>
      <c r="O2045" s="381"/>
      <c r="P2045" s="381"/>
      <c r="Q2045" s="381"/>
      <c r="R2045" s="381"/>
    </row>
    <row r="2046" spans="3:18" ht="13">
      <c r="C2046" s="336"/>
      <c r="E2046" s="336"/>
      <c r="H2046" s="336"/>
      <c r="I2046" s="336"/>
      <c r="J2046" s="336"/>
      <c r="L2046" s="381"/>
      <c r="M2046" s="381"/>
      <c r="O2046" s="381"/>
      <c r="P2046" s="381"/>
      <c r="Q2046" s="381"/>
      <c r="R2046" s="381"/>
    </row>
    <row r="2047" spans="3:18" ht="13">
      <c r="C2047" s="336"/>
      <c r="E2047" s="336"/>
      <c r="H2047" s="336"/>
      <c r="I2047" s="336"/>
      <c r="J2047" s="336"/>
      <c r="L2047" s="381"/>
      <c r="M2047" s="381"/>
      <c r="O2047" s="381"/>
      <c r="P2047" s="381"/>
      <c r="Q2047" s="381"/>
      <c r="R2047" s="381"/>
    </row>
    <row r="2048" spans="3:18" ht="13">
      <c r="C2048" s="336"/>
      <c r="E2048" s="336"/>
      <c r="H2048" s="336"/>
      <c r="I2048" s="336"/>
      <c r="J2048" s="336"/>
      <c r="L2048" s="381"/>
      <c r="M2048" s="381"/>
      <c r="O2048" s="381"/>
      <c r="P2048" s="381"/>
      <c r="Q2048" s="381"/>
      <c r="R2048" s="381"/>
    </row>
    <row r="2049" spans="3:18" ht="13">
      <c r="C2049" s="336"/>
      <c r="E2049" s="336"/>
      <c r="H2049" s="336"/>
      <c r="I2049" s="336"/>
      <c r="J2049" s="336"/>
      <c r="L2049" s="381"/>
      <c r="M2049" s="381"/>
      <c r="O2049" s="381"/>
      <c r="R2049" s="381"/>
    </row>
    <row r="2050" spans="3:18" ht="13">
      <c r="C2050" s="336"/>
      <c r="E2050" s="336"/>
      <c r="H2050" s="336"/>
      <c r="I2050" s="336"/>
      <c r="J2050" s="336"/>
      <c r="L2050" s="381"/>
      <c r="M2050" s="381"/>
      <c r="O2050" s="381"/>
      <c r="P2050" s="381"/>
      <c r="Q2050" s="381"/>
      <c r="R2050" s="381"/>
    </row>
    <row r="2051" spans="3:18" ht="13">
      <c r="C2051" s="336"/>
      <c r="E2051" s="336"/>
      <c r="H2051" s="336"/>
      <c r="I2051" s="336"/>
      <c r="J2051" s="336"/>
      <c r="L2051" s="381"/>
      <c r="M2051" s="381"/>
      <c r="O2051" s="381"/>
      <c r="P2051" s="381"/>
      <c r="Q2051" s="381"/>
      <c r="R2051" s="381"/>
    </row>
    <row r="2052" spans="3:18" ht="13">
      <c r="C2052" s="336"/>
      <c r="E2052" s="336"/>
      <c r="H2052" s="336"/>
      <c r="I2052" s="336"/>
      <c r="J2052" s="336"/>
      <c r="L2052" s="381"/>
      <c r="M2052" s="381"/>
      <c r="O2052" s="381"/>
      <c r="P2052" s="381"/>
      <c r="Q2052" s="381"/>
      <c r="R2052" s="381"/>
    </row>
    <row r="2053" spans="3:18" ht="13">
      <c r="C2053" s="336"/>
      <c r="E2053" s="336"/>
      <c r="H2053" s="336"/>
      <c r="I2053" s="336"/>
      <c r="M2053" s="381"/>
      <c r="O2053" s="381"/>
      <c r="R2053" s="381"/>
    </row>
    <row r="2054" spans="3:18" ht="13">
      <c r="C2054" s="336"/>
      <c r="E2054" s="336"/>
      <c r="H2054" s="336"/>
      <c r="I2054" s="336"/>
      <c r="J2054" s="336"/>
      <c r="L2054" s="381"/>
      <c r="M2054" s="381"/>
      <c r="O2054" s="381"/>
      <c r="P2054" s="381"/>
      <c r="Q2054" s="381"/>
      <c r="R2054" s="381"/>
    </row>
    <row r="2055" spans="3:18" ht="13">
      <c r="C2055" s="336"/>
      <c r="E2055" s="336"/>
      <c r="H2055" s="336"/>
      <c r="I2055" s="336"/>
      <c r="J2055" s="336"/>
      <c r="L2055" s="381"/>
      <c r="M2055" s="381"/>
      <c r="O2055" s="381"/>
      <c r="P2055" s="381"/>
      <c r="Q2055" s="381"/>
      <c r="R2055" s="381"/>
    </row>
    <row r="2056" spans="3:18" ht="13">
      <c r="C2056" s="336"/>
      <c r="E2056" s="336"/>
      <c r="H2056" s="336"/>
      <c r="I2056" s="336"/>
      <c r="J2056" s="336"/>
      <c r="L2056" s="381"/>
      <c r="M2056" s="381"/>
      <c r="O2056" s="381"/>
      <c r="P2056" s="381"/>
      <c r="Q2056" s="381"/>
      <c r="R2056" s="381"/>
    </row>
    <row r="2057" spans="3:18" ht="13">
      <c r="C2057" s="336"/>
      <c r="E2057" s="336"/>
      <c r="H2057" s="336"/>
      <c r="I2057" s="336"/>
      <c r="J2057" s="336"/>
      <c r="L2057" s="381"/>
      <c r="M2057" s="381"/>
      <c r="O2057" s="381"/>
      <c r="P2057" s="381"/>
      <c r="Q2057" s="381"/>
      <c r="R2057" s="381"/>
    </row>
    <row r="2058" spans="3:18" ht="13">
      <c r="C2058" s="336"/>
      <c r="E2058" s="336"/>
      <c r="H2058" s="336"/>
      <c r="I2058" s="336"/>
      <c r="J2058" s="336"/>
      <c r="L2058" s="381"/>
      <c r="M2058" s="381"/>
      <c r="O2058" s="381"/>
      <c r="P2058" s="381"/>
      <c r="Q2058" s="381"/>
      <c r="R2058" s="381"/>
    </row>
    <row r="2059" spans="3:18" ht="13">
      <c r="C2059" s="336"/>
      <c r="E2059" s="336"/>
      <c r="H2059" s="336"/>
      <c r="I2059" s="336"/>
      <c r="J2059" s="336"/>
      <c r="L2059" s="381"/>
      <c r="M2059" s="381"/>
      <c r="O2059" s="381"/>
      <c r="P2059" s="381"/>
      <c r="Q2059" s="381"/>
      <c r="R2059" s="381"/>
    </row>
    <row r="2060" spans="3:18" ht="13">
      <c r="C2060" s="336"/>
      <c r="E2060" s="336"/>
      <c r="H2060" s="336"/>
      <c r="M2060" s="381"/>
      <c r="O2060" s="381"/>
      <c r="R2060" s="381"/>
    </row>
    <row r="2061" spans="3:18" ht="13">
      <c r="C2061" s="336"/>
      <c r="E2061" s="336"/>
      <c r="H2061" s="336"/>
      <c r="I2061" s="336"/>
      <c r="M2061" s="381"/>
      <c r="R2061" s="381"/>
    </row>
    <row r="2062" spans="3:18" ht="13">
      <c r="C2062" s="336"/>
      <c r="E2062" s="336"/>
      <c r="H2062" s="336"/>
      <c r="I2062" s="336"/>
      <c r="J2062" s="336"/>
      <c r="L2062" s="381"/>
      <c r="M2062" s="381"/>
      <c r="O2062" s="381"/>
      <c r="R2062" s="381"/>
    </row>
    <row r="2063" spans="3:18" ht="13">
      <c r="C2063" s="336"/>
      <c r="E2063" s="336"/>
      <c r="H2063" s="336"/>
      <c r="I2063" s="336"/>
      <c r="J2063" s="336"/>
      <c r="L2063" s="381"/>
      <c r="M2063" s="381"/>
      <c r="O2063" s="381"/>
      <c r="P2063" s="381"/>
      <c r="Q2063" s="381"/>
      <c r="R2063" s="381"/>
    </row>
    <row r="2064" spans="3:18" ht="13">
      <c r="C2064" s="336"/>
      <c r="E2064" s="336"/>
      <c r="H2064" s="336"/>
      <c r="I2064" s="336"/>
      <c r="J2064" s="336"/>
      <c r="L2064" s="381"/>
      <c r="M2064" s="381"/>
      <c r="O2064" s="381"/>
      <c r="P2064" s="381"/>
      <c r="Q2064" s="381"/>
      <c r="R2064" s="381"/>
    </row>
    <row r="2065" spans="3:18" ht="13">
      <c r="C2065" s="336"/>
      <c r="E2065" s="336"/>
      <c r="H2065" s="336"/>
      <c r="I2065" s="336"/>
      <c r="J2065" s="336"/>
      <c r="L2065" s="381"/>
      <c r="M2065" s="381"/>
      <c r="O2065" s="381"/>
      <c r="P2065" s="381"/>
      <c r="Q2065" s="381"/>
      <c r="R2065" s="381"/>
    </row>
    <row r="2066" spans="3:18" ht="13">
      <c r="C2066" s="336"/>
      <c r="E2066" s="336"/>
      <c r="H2066" s="336"/>
      <c r="M2066" s="381"/>
      <c r="O2066" s="381"/>
      <c r="R2066" s="381"/>
    </row>
    <row r="2067" spans="3:18" ht="13">
      <c r="C2067" s="336"/>
      <c r="E2067" s="336"/>
      <c r="H2067" s="336"/>
      <c r="I2067" s="336"/>
      <c r="J2067" s="336"/>
      <c r="L2067" s="381"/>
      <c r="M2067" s="381"/>
      <c r="O2067" s="381"/>
      <c r="P2067" s="381"/>
      <c r="Q2067" s="381"/>
      <c r="R2067" s="381"/>
    </row>
    <row r="2068" spans="3:18" ht="13">
      <c r="C2068" s="336"/>
      <c r="E2068" s="336"/>
      <c r="H2068" s="336"/>
      <c r="I2068" s="336"/>
      <c r="J2068" s="336"/>
      <c r="L2068" s="381"/>
      <c r="M2068" s="381"/>
      <c r="O2068" s="381"/>
      <c r="P2068" s="381"/>
      <c r="Q2068" s="381"/>
      <c r="R2068" s="381"/>
    </row>
    <row r="2069" spans="3:18" ht="13">
      <c r="C2069" s="336"/>
      <c r="E2069" s="336"/>
      <c r="H2069" s="336"/>
      <c r="I2069" s="336"/>
      <c r="J2069" s="336"/>
      <c r="L2069" s="381"/>
      <c r="M2069" s="381"/>
      <c r="O2069" s="381"/>
      <c r="P2069" s="381"/>
      <c r="Q2069" s="381"/>
      <c r="R2069" s="381"/>
    </row>
    <row r="2070" spans="3:18" ht="13">
      <c r="C2070" s="336"/>
      <c r="E2070" s="336"/>
      <c r="H2070" s="336"/>
      <c r="I2070" s="336"/>
      <c r="J2070" s="336"/>
      <c r="L2070" s="381"/>
      <c r="M2070" s="381"/>
      <c r="O2070" s="381"/>
      <c r="P2070" s="381"/>
      <c r="Q2070" s="381"/>
      <c r="R2070" s="381"/>
    </row>
    <row r="2071" spans="3:18" ht="13">
      <c r="C2071" s="336"/>
      <c r="E2071" s="336"/>
      <c r="H2071" s="336"/>
      <c r="I2071" s="336"/>
      <c r="J2071" s="336"/>
      <c r="L2071" s="381"/>
      <c r="M2071" s="381"/>
      <c r="O2071" s="381"/>
      <c r="P2071" s="381"/>
      <c r="Q2071" s="381"/>
      <c r="R2071" s="381"/>
    </row>
    <row r="2072" spans="3:18" ht="13">
      <c r="C2072" s="336"/>
      <c r="E2072" s="336"/>
      <c r="H2072" s="336"/>
      <c r="I2072" s="336"/>
      <c r="J2072" s="336"/>
      <c r="L2072" s="381"/>
      <c r="M2072" s="381"/>
      <c r="O2072" s="381"/>
      <c r="P2072" s="381"/>
      <c r="Q2072" s="381"/>
      <c r="R2072" s="381"/>
    </row>
    <row r="2073" spans="3:18" ht="13">
      <c r="C2073" s="336"/>
      <c r="E2073" s="336"/>
      <c r="H2073" s="336"/>
      <c r="I2073" s="336"/>
      <c r="J2073" s="336"/>
      <c r="L2073" s="381"/>
      <c r="M2073" s="381"/>
      <c r="O2073" s="381"/>
      <c r="R2073" s="381"/>
    </row>
    <row r="2074" spans="3:18" ht="13">
      <c r="C2074" s="336"/>
      <c r="E2074" s="336"/>
      <c r="H2074" s="336"/>
      <c r="I2074" s="336"/>
      <c r="J2074" s="336"/>
      <c r="L2074" s="381"/>
      <c r="M2074" s="381"/>
      <c r="O2074" s="381"/>
      <c r="P2074" s="381"/>
      <c r="Q2074" s="381"/>
      <c r="R2074" s="381"/>
    </row>
    <row r="2075" spans="3:18" ht="13">
      <c r="C2075" s="336"/>
      <c r="E2075" s="336"/>
      <c r="H2075" s="336"/>
      <c r="I2075" s="336"/>
      <c r="J2075" s="336"/>
      <c r="L2075" s="381"/>
      <c r="M2075" s="381"/>
      <c r="O2075" s="381"/>
      <c r="P2075" s="381"/>
      <c r="Q2075" s="381"/>
      <c r="R2075" s="381"/>
    </row>
    <row r="2076" spans="3:18" ht="13">
      <c r="C2076" s="336"/>
      <c r="E2076" s="336"/>
      <c r="H2076" s="336"/>
      <c r="I2076" s="336"/>
      <c r="J2076" s="336"/>
      <c r="L2076" s="381"/>
      <c r="M2076" s="381"/>
      <c r="O2076" s="381"/>
      <c r="R2076" s="381"/>
    </row>
    <row r="2077" spans="3:18" ht="13">
      <c r="C2077" s="336"/>
      <c r="E2077" s="336"/>
      <c r="H2077" s="336"/>
      <c r="I2077" s="336"/>
      <c r="J2077" s="336"/>
      <c r="L2077" s="381"/>
      <c r="M2077" s="381"/>
      <c r="O2077" s="381"/>
      <c r="P2077" s="381"/>
      <c r="Q2077" s="381"/>
      <c r="R2077" s="381"/>
    </row>
    <row r="2078" spans="3:18" ht="13">
      <c r="C2078" s="336"/>
      <c r="E2078" s="336"/>
      <c r="H2078" s="336"/>
      <c r="I2078" s="336"/>
      <c r="J2078" s="336"/>
      <c r="L2078" s="381"/>
      <c r="M2078" s="381"/>
      <c r="O2078" s="381"/>
      <c r="P2078" s="381"/>
      <c r="Q2078" s="381"/>
      <c r="R2078" s="381"/>
    </row>
    <row r="2079" spans="3:18" ht="13">
      <c r="C2079" s="336"/>
      <c r="E2079" s="336"/>
      <c r="H2079" s="336"/>
      <c r="I2079" s="336"/>
      <c r="J2079" s="336"/>
      <c r="L2079" s="381"/>
      <c r="M2079" s="381"/>
      <c r="O2079" s="381"/>
      <c r="P2079" s="381"/>
      <c r="Q2079" s="381"/>
      <c r="R2079" s="381"/>
    </row>
    <row r="2080" spans="3:18" ht="13">
      <c r="C2080" s="336"/>
      <c r="E2080" s="336"/>
      <c r="H2080" s="336"/>
      <c r="I2080" s="336"/>
      <c r="J2080" s="336"/>
      <c r="L2080" s="381"/>
      <c r="M2080" s="381"/>
      <c r="O2080" s="381"/>
      <c r="P2080" s="381"/>
      <c r="Q2080" s="381"/>
      <c r="R2080" s="381"/>
    </row>
    <row r="2081" spans="3:18" ht="13">
      <c r="C2081" s="336"/>
      <c r="E2081" s="336"/>
      <c r="H2081" s="336"/>
      <c r="I2081" s="336"/>
      <c r="J2081" s="336"/>
      <c r="L2081" s="381"/>
      <c r="M2081" s="381"/>
      <c r="O2081" s="381"/>
      <c r="P2081" s="381"/>
      <c r="Q2081" s="381"/>
      <c r="R2081" s="381"/>
    </row>
  </sheetData>
  <autoFilter ref="A6:CI6" xr:uid="{00000000-0001-0000-0000-000000000000}"/>
  <conditionalFormatting sqref="K7:K1593">
    <cfRule type="cellIs" dxfId="31" priority="147" operator="lessThanOrEqual">
      <formula>$K$1</formula>
    </cfRule>
    <cfRule type="cellIs" dxfId="30" priority="148" operator="greaterThan">
      <formula>$K$1</formula>
    </cfRule>
  </conditionalFormatting>
  <conditionalFormatting sqref="P7:P1593">
    <cfRule type="cellIs" dxfId="29" priority="143" operator="lessThanOrEqual">
      <formula>$P$1</formula>
    </cfRule>
    <cfRule type="cellIs" dxfId="28" priority="144" operator="greaterThan">
      <formula>$P$1</formula>
    </cfRule>
  </conditionalFormatting>
  <conditionalFormatting sqref="Q7:Z1593">
    <cfRule type="cellIs" dxfId="27" priority="2" operator="greaterThan">
      <formula>Q$1</formula>
    </cfRule>
  </conditionalFormatting>
  <conditionalFormatting sqref="Q7:AD1593">
    <cfRule type="cellIs" dxfId="26" priority="1" operator="lessThanOrEqual">
      <formula>Q$1</formula>
    </cfRule>
  </conditionalFormatting>
  <conditionalFormatting sqref="AA7:AD1593 AD131:AE131">
    <cfRule type="cellIs" dxfId="25" priority="120" operator="greaterThan">
      <formula>AA$1</formula>
    </cfRule>
  </conditionalFormatting>
  <conditionalFormatting sqref="AD131:AE131">
    <cfRule type="cellIs" dxfId="24" priority="119" operator="lessThanOrEqual">
      <formula>AD$1</formula>
    </cfRule>
  </conditionalFormatting>
  <conditionalFormatting sqref="AE7:AE130 AE132:AE1593">
    <cfRule type="cellIs" dxfId="23" priority="117" operator="lessThanOrEqual">
      <formula>AE$1</formula>
    </cfRule>
    <cfRule type="cellIs" dxfId="22" priority="118" operator="greaterThan">
      <formula>AE$1</formula>
    </cfRule>
  </conditionalFormatting>
  <conditionalFormatting sqref="AF7:AS1593">
    <cfRule type="cellIs" dxfId="21" priority="89" operator="lessThanOrEqual">
      <formula>AF$1</formula>
    </cfRule>
    <cfRule type="cellIs" dxfId="20" priority="90" operator="greaterThan">
      <formula>AF$1</formula>
    </cfRule>
  </conditionalFormatting>
  <conditionalFormatting sqref="AT7:AT1593">
    <cfRule type="cellIs" dxfId="19" priority="29" operator="greaterThanOrEqual">
      <formula>AT$1</formula>
    </cfRule>
    <cfRule type="cellIs" dxfId="18" priority="30" operator="lessThan">
      <formula>AT$1</formula>
    </cfRule>
  </conditionalFormatting>
  <conditionalFormatting sqref="AU7:BJ1593">
    <cfRule type="cellIs" dxfId="17" priority="57" operator="lessThanOrEqual">
      <formula>AU$1</formula>
    </cfRule>
    <cfRule type="cellIs" dxfId="16" priority="58" operator="greaterThan">
      <formula>AU$1</formula>
    </cfRule>
  </conditionalFormatting>
  <conditionalFormatting sqref="BK7:BL1593">
    <cfRule type="cellIs" dxfId="15" priority="25" operator="greaterThanOrEqual">
      <formula>BK$1</formula>
    </cfRule>
    <cfRule type="cellIs" dxfId="14" priority="26" operator="lessThan">
      <formula>BK$1</formula>
    </cfRule>
  </conditionalFormatting>
  <conditionalFormatting sqref="BM7:BT1593">
    <cfRule type="cellIs" dxfId="13" priority="41" operator="lessThanOrEqual">
      <formula>BM$1</formula>
    </cfRule>
    <cfRule type="cellIs" dxfId="12" priority="42" operator="greaterThan">
      <formula>BM$1</formula>
    </cfRule>
  </conditionalFormatting>
  <conditionalFormatting sqref="BU7:BU1593">
    <cfRule type="cellIs" dxfId="11" priority="23" operator="greaterThanOrEqual">
      <formula>BU$1</formula>
    </cfRule>
    <cfRule type="cellIs" dxfId="10" priority="24" operator="lessThan">
      <formula>BU$1</formula>
    </cfRule>
  </conditionalFormatting>
  <conditionalFormatting sqref="BV7:BZ1593">
    <cfRule type="cellIs" dxfId="9" priority="31" operator="lessThanOrEqual">
      <formula>BV$1</formula>
    </cfRule>
    <cfRule type="cellIs" dxfId="8" priority="32" operator="greaterThan">
      <formula>BV$1</formula>
    </cfRule>
  </conditionalFormatting>
  <conditionalFormatting sqref="CA7:CG1593">
    <cfRule type="cellIs" dxfId="7" priority="9" operator="greaterThanOrEqual">
      <formula>CA$1</formula>
    </cfRule>
    <cfRule type="cellIs" dxfId="6" priority="10" operator="lessThan">
      <formula>CA$1</formula>
    </cfRule>
  </conditionalFormatting>
  <hyperlinks>
    <hyperlink ref="A98" r:id="rId1" display="http://amazon.com/" xr:uid="{3FFC4353-54DB-4434-8845-0315BBD1BE50}"/>
    <hyperlink ref="A204" r:id="rId2" display="http://bill.com/" xr:uid="{8295581C-82A3-42D3-B73C-DACC41013C0E}"/>
    <hyperlink ref="A940" r:id="rId3" display="http://monday.com/" xr:uid="{591E6C48-78E4-463A-B95E-B5B1BABE5E60}"/>
    <hyperlink ref="A1530" r:id="rId4" display="http://wix.com/" xr:uid="{5078876D-6465-4A52-A1DF-26C3FE792A8A}"/>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CBEDB-AE40-41C1-A763-A8ABEA0D50DA}">
  <sheetPr codeName="Sheet2">
    <tabColor rgb="FFFF0000"/>
  </sheetPr>
  <dimension ref="A1:BU18"/>
  <sheetViews>
    <sheetView zoomScaleNormal="100" workbookViewId="0">
      <pane xSplit="1" ySplit="1" topLeftCell="BM2" activePane="bottomRight" state="frozen"/>
      <selection pane="topRight" activeCell="B1" sqref="B1"/>
      <selection pane="bottomLeft" activeCell="A2" sqref="A2"/>
      <selection pane="bottomRight" activeCell="BR8" sqref="BR8"/>
    </sheetView>
  </sheetViews>
  <sheetFormatPr defaultColWidth="8.81640625" defaultRowHeight="12.5"/>
  <cols>
    <col min="1" max="1" width="24.453125" bestFit="1" customWidth="1"/>
    <col min="2" max="2" width="9.453125" bestFit="1" customWidth="1"/>
    <col min="3" max="3" width="15.81640625" customWidth="1"/>
    <col min="4" max="4" width="13.6328125" bestFit="1" customWidth="1"/>
    <col min="5" max="5" width="17.36328125" bestFit="1" customWidth="1"/>
    <col min="6" max="6" width="12" bestFit="1" customWidth="1"/>
    <col min="7" max="7" width="12.453125" bestFit="1" customWidth="1"/>
    <col min="8" max="8" width="16" bestFit="1" customWidth="1"/>
    <col min="9" max="9" width="11.453125" bestFit="1" customWidth="1"/>
    <col min="10" max="12" width="13.1796875" bestFit="1" customWidth="1"/>
    <col min="13" max="14" width="13.1796875" customWidth="1"/>
    <col min="15" max="15" width="11.453125" bestFit="1" customWidth="1"/>
    <col min="16" max="16" width="18.1796875" bestFit="1" customWidth="1"/>
    <col min="17" max="17" width="12" bestFit="1" customWidth="1"/>
    <col min="18" max="20" width="9.453125" bestFit="1" customWidth="1"/>
    <col min="21" max="21" width="16" bestFit="1" customWidth="1"/>
    <col min="22" max="22" width="18.1796875" bestFit="1" customWidth="1"/>
    <col min="23" max="23" width="15.453125" bestFit="1" customWidth="1"/>
    <col min="24" max="24" width="15" bestFit="1" customWidth="1"/>
    <col min="25" max="25" width="11.453125" customWidth="1"/>
    <col min="26" max="26" width="12" customWidth="1"/>
    <col min="27" max="27" width="11.36328125" customWidth="1"/>
    <col min="28" max="28" width="10.6328125" customWidth="1"/>
    <col min="29" max="29" width="9.453125" bestFit="1" customWidth="1"/>
    <col min="30" max="30" width="16.453125" bestFit="1" customWidth="1"/>
    <col min="31" max="31" width="16.36328125" bestFit="1" customWidth="1"/>
    <col min="32" max="32" width="10.6328125" bestFit="1" customWidth="1"/>
    <col min="33" max="33" width="9.453125" bestFit="1" customWidth="1"/>
    <col min="34" max="34" width="10.36328125" bestFit="1" customWidth="1"/>
    <col min="35" max="35" width="13.453125" bestFit="1" customWidth="1"/>
    <col min="36" max="36" width="13" bestFit="1" customWidth="1"/>
    <col min="37" max="37" width="11.453125" bestFit="1" customWidth="1"/>
    <col min="38" max="38" width="15.36328125" bestFit="1" customWidth="1"/>
    <col min="39" max="39" width="11.6328125" bestFit="1" customWidth="1"/>
    <col min="40" max="40" width="15.453125" bestFit="1" customWidth="1"/>
    <col min="41" max="41" width="17.6328125" bestFit="1" customWidth="1"/>
    <col min="42" max="42" width="11.36328125" bestFit="1" customWidth="1"/>
    <col min="43" max="43" width="10.6328125" bestFit="1" customWidth="1"/>
    <col min="44" max="44" width="10.453125" bestFit="1" customWidth="1"/>
    <col min="45" max="45" width="9.81640625" customWidth="1"/>
    <col min="46" max="46" width="15.453125" bestFit="1" customWidth="1"/>
    <col min="47" max="47" width="12.1796875" customWidth="1"/>
    <col min="48" max="48" width="10" customWidth="1"/>
    <col min="49" max="49" width="10.6328125" bestFit="1" customWidth="1"/>
    <col min="50" max="50" width="16.453125" customWidth="1"/>
    <col min="51" max="51" width="19.453125" bestFit="1" customWidth="1"/>
    <col min="52" max="52" width="9.6328125" bestFit="1" customWidth="1"/>
    <col min="53" max="53" width="12" customWidth="1"/>
    <col min="54" max="54" width="13.1796875" customWidth="1"/>
    <col min="55" max="55" width="10.36328125" bestFit="1" customWidth="1"/>
    <col min="56" max="56" width="11.81640625" bestFit="1" customWidth="1"/>
    <col min="57" max="57" width="12.81640625" bestFit="1" customWidth="1"/>
    <col min="58" max="61" width="11.36328125" bestFit="1" customWidth="1"/>
    <col min="62" max="62" width="11.453125" bestFit="1" customWidth="1"/>
    <col min="63" max="63" width="16.81640625" bestFit="1" customWidth="1"/>
    <col min="64" max="64" width="11.1796875" bestFit="1" customWidth="1"/>
    <col min="65" max="65" width="15.453125" bestFit="1" customWidth="1"/>
    <col min="66" max="66" width="13.6328125" customWidth="1"/>
    <col min="67" max="67" width="10.6328125" bestFit="1" customWidth="1"/>
    <col min="68" max="68" width="11.81640625" customWidth="1"/>
    <col min="69" max="69" width="12" customWidth="1"/>
    <col min="70" max="70" width="11.81640625" customWidth="1"/>
    <col min="71" max="73" width="8.1796875" bestFit="1" customWidth="1"/>
  </cols>
  <sheetData>
    <row r="1" spans="1:73" ht="39.5" thickBot="1">
      <c r="A1" s="458" t="s">
        <v>3390</v>
      </c>
      <c r="B1" s="407" t="s">
        <v>20</v>
      </c>
      <c r="C1" s="408" t="s">
        <v>21</v>
      </c>
      <c r="D1" s="408" t="s">
        <v>22</v>
      </c>
      <c r="E1" s="408" t="s">
        <v>23</v>
      </c>
      <c r="F1" s="408" t="s">
        <v>24</v>
      </c>
      <c r="G1" s="408" t="s">
        <v>25</v>
      </c>
      <c r="H1" s="408" t="s">
        <v>26</v>
      </c>
      <c r="I1" s="409" t="s">
        <v>27</v>
      </c>
      <c r="J1" s="409" t="s">
        <v>28</v>
      </c>
      <c r="K1" s="409" t="s">
        <v>29</v>
      </c>
      <c r="L1" s="410" t="s">
        <v>30</v>
      </c>
      <c r="M1" s="411" t="s">
        <v>31</v>
      </c>
      <c r="N1" s="412" t="s">
        <v>32</v>
      </c>
      <c r="O1" s="413" t="s">
        <v>33</v>
      </c>
      <c r="P1" s="409" t="s">
        <v>34</v>
      </c>
      <c r="Q1" s="414" t="s">
        <v>35</v>
      </c>
      <c r="R1" s="414" t="s">
        <v>36</v>
      </c>
      <c r="S1" s="414" t="s">
        <v>37</v>
      </c>
      <c r="T1" s="415" t="s">
        <v>38</v>
      </c>
      <c r="U1" s="416" t="s">
        <v>39</v>
      </c>
      <c r="V1" s="416" t="s">
        <v>40</v>
      </c>
      <c r="W1" s="416" t="s">
        <v>41</v>
      </c>
      <c r="X1" s="416" t="s">
        <v>42</v>
      </c>
      <c r="Y1" s="417" t="s">
        <v>43</v>
      </c>
      <c r="Z1" s="418" t="s">
        <v>44</v>
      </c>
      <c r="AA1" s="418" t="s">
        <v>45</v>
      </c>
      <c r="AB1" s="419" t="s">
        <v>46</v>
      </c>
      <c r="AC1" s="416" t="s">
        <v>47</v>
      </c>
      <c r="AD1" s="416" t="s">
        <v>48</v>
      </c>
      <c r="AE1" s="416" t="s">
        <v>49</v>
      </c>
      <c r="AF1" s="416" t="s">
        <v>50</v>
      </c>
      <c r="AG1" s="417" t="s">
        <v>51</v>
      </c>
      <c r="AH1" s="418" t="s">
        <v>52</v>
      </c>
      <c r="AI1" s="420" t="s">
        <v>53</v>
      </c>
      <c r="AJ1" s="420" t="s">
        <v>54</v>
      </c>
      <c r="AK1" s="420" t="s">
        <v>55</v>
      </c>
      <c r="AL1" s="421" t="s">
        <v>56</v>
      </c>
      <c r="AM1" s="422" t="s">
        <v>57</v>
      </c>
      <c r="AN1" s="422" t="s">
        <v>58</v>
      </c>
      <c r="AO1" s="422" t="s">
        <v>59</v>
      </c>
      <c r="AP1" s="422" t="s">
        <v>60</v>
      </c>
      <c r="AQ1" s="423" t="s">
        <v>61</v>
      </c>
      <c r="AR1" s="424" t="s">
        <v>62</v>
      </c>
      <c r="AS1" s="425" t="s">
        <v>63</v>
      </c>
      <c r="AT1" s="426" t="s">
        <v>64</v>
      </c>
      <c r="AU1" s="427" t="s">
        <v>65</v>
      </c>
      <c r="AV1" s="427" t="s">
        <v>66</v>
      </c>
      <c r="AW1" s="427" t="s">
        <v>67</v>
      </c>
      <c r="AX1" s="424" t="s">
        <v>68</v>
      </c>
      <c r="AY1" s="428" t="s">
        <v>69</v>
      </c>
      <c r="AZ1" s="429" t="s">
        <v>70</v>
      </c>
      <c r="BA1" s="430" t="s">
        <v>71</v>
      </c>
      <c r="BB1" s="431" t="s">
        <v>72</v>
      </c>
      <c r="BC1" s="432" t="s">
        <v>73</v>
      </c>
      <c r="BD1" s="433" t="s">
        <v>74</v>
      </c>
      <c r="BE1" s="434" t="s">
        <v>75</v>
      </c>
      <c r="BF1" s="435" t="s">
        <v>76</v>
      </c>
      <c r="BG1" s="435" t="s">
        <v>77</v>
      </c>
      <c r="BH1" s="435" t="s">
        <v>78</v>
      </c>
      <c r="BI1" s="435" t="s">
        <v>79</v>
      </c>
      <c r="BJ1" s="435" t="s">
        <v>80</v>
      </c>
      <c r="BK1" s="435" t="s">
        <v>81</v>
      </c>
      <c r="BL1" s="435" t="s">
        <v>82</v>
      </c>
      <c r="BM1" s="436" t="s">
        <v>83</v>
      </c>
      <c r="BN1" s="437" t="s">
        <v>84</v>
      </c>
      <c r="BO1" s="438" t="s">
        <v>85</v>
      </c>
      <c r="BP1" s="439" t="s">
        <v>86</v>
      </c>
      <c r="BQ1" s="437" t="s">
        <v>87</v>
      </c>
      <c r="BR1" s="440" t="s">
        <v>88</v>
      </c>
      <c r="BS1" s="440" t="s">
        <v>89</v>
      </c>
      <c r="BT1" s="440" t="s">
        <v>90</v>
      </c>
      <c r="BU1" s="440" t="s">
        <v>91</v>
      </c>
    </row>
    <row r="2" spans="1:73" ht="13">
      <c r="A2" s="459" t="s">
        <v>3391</v>
      </c>
      <c r="B2" s="367">
        <v>1.0750000000000002</v>
      </c>
      <c r="C2" s="367">
        <v>2.0299999999999998</v>
      </c>
      <c r="D2" s="367">
        <v>1.86</v>
      </c>
      <c r="E2" s="367">
        <v>1.575</v>
      </c>
      <c r="F2" s="367">
        <v>2.27</v>
      </c>
      <c r="G2" s="367">
        <v>2.2200000000000002</v>
      </c>
      <c r="H2" s="367">
        <v>3.81</v>
      </c>
      <c r="I2" s="367">
        <v>6.4050000000000002</v>
      </c>
      <c r="J2" s="367">
        <v>7.3</v>
      </c>
      <c r="K2" s="367">
        <v>6.37</v>
      </c>
      <c r="L2" s="367">
        <v>8</v>
      </c>
      <c r="M2" s="441">
        <v>8.0941869021339263E-2</v>
      </c>
      <c r="N2" s="442">
        <v>0.10199004975124382</v>
      </c>
      <c r="O2" s="367">
        <v>5.83</v>
      </c>
      <c r="P2" s="367">
        <v>8.2249999999999996</v>
      </c>
      <c r="Q2" s="367">
        <v>21.98</v>
      </c>
      <c r="R2" s="463">
        <v>21.765000000000001</v>
      </c>
      <c r="S2" s="463">
        <v>20.49</v>
      </c>
      <c r="T2" s="367">
        <v>2.5299999999999998</v>
      </c>
      <c r="U2" s="367">
        <v>91.789447479440156</v>
      </c>
      <c r="V2" s="367">
        <v>4.7258225672831493</v>
      </c>
      <c r="W2" s="367">
        <v>6.7145848572652085</v>
      </c>
      <c r="X2" s="367">
        <v>3.5687624405996652</v>
      </c>
      <c r="Y2" s="367">
        <v>25.030502021618219</v>
      </c>
      <c r="Z2" s="367">
        <v>15.39</v>
      </c>
      <c r="AA2" s="367">
        <v>3.36</v>
      </c>
      <c r="AB2" s="367">
        <v>2.2050000000000001</v>
      </c>
      <c r="AC2" s="367">
        <v>2.5072536017786407</v>
      </c>
      <c r="AD2" s="367">
        <v>16.054213171449611</v>
      </c>
      <c r="AE2" s="367">
        <v>29.572280032816369</v>
      </c>
      <c r="AF2" s="367">
        <v>44.503865033774147</v>
      </c>
      <c r="AG2" s="367">
        <v>4.951302711929686</v>
      </c>
      <c r="AH2" s="367">
        <v>39.024999999999999</v>
      </c>
      <c r="AI2" s="367">
        <v>3.9749999999999996</v>
      </c>
      <c r="AJ2" s="367">
        <v>5.1749999999999998</v>
      </c>
      <c r="AK2" s="367">
        <v>7476.5</v>
      </c>
      <c r="AL2" s="367">
        <v>10556.92</v>
      </c>
      <c r="AM2" s="368">
        <v>1.7412669586582628E-2</v>
      </c>
      <c r="AN2" s="368">
        <v>2.8418061256709821E-2</v>
      </c>
      <c r="AO2" s="368">
        <v>5.5414160111059693E-2</v>
      </c>
      <c r="AP2" s="368">
        <v>5.1630434782608717E-2</v>
      </c>
      <c r="AQ2" s="368">
        <v>5.5414160111059693E-2</v>
      </c>
      <c r="AR2" s="367">
        <v>14.26</v>
      </c>
      <c r="AS2" s="368">
        <v>7.4860581161528869E-2</v>
      </c>
      <c r="AT2" s="368">
        <v>5.4515730418360109E-2</v>
      </c>
      <c r="AU2" s="367">
        <v>9.7249999999999996</v>
      </c>
      <c r="AV2" s="367">
        <v>11.21</v>
      </c>
      <c r="AW2" s="367">
        <v>5.7249999999999996</v>
      </c>
      <c r="AX2" s="367">
        <v>7.1549999999999994</v>
      </c>
      <c r="AY2" s="368">
        <v>-0.22081289597384018</v>
      </c>
      <c r="AZ2" s="368">
        <v>-2.3196612965918552E-2</v>
      </c>
      <c r="BA2" s="367">
        <v>0.57999999999999996</v>
      </c>
      <c r="BB2" s="367">
        <v>0.75</v>
      </c>
      <c r="BC2" s="368">
        <v>0.23919513937313663</v>
      </c>
      <c r="BD2" s="368">
        <v>2.9277082241264449E-2</v>
      </c>
      <c r="BE2" s="368">
        <v>2.0322202495354019E-2</v>
      </c>
      <c r="BF2" s="367">
        <v>674.5</v>
      </c>
      <c r="BG2" s="367">
        <v>1010.9</v>
      </c>
      <c r="BH2" s="367">
        <v>974.32</v>
      </c>
      <c r="BI2" s="367">
        <v>3698.7</v>
      </c>
      <c r="BJ2" s="367">
        <v>494.65</v>
      </c>
      <c r="BK2" s="367">
        <v>17.669999999999998</v>
      </c>
      <c r="BL2" s="367">
        <v>6.9649999999999999</v>
      </c>
      <c r="BM2" s="367">
        <v>9.4949999999999992</v>
      </c>
      <c r="BN2" s="367">
        <v>6.1137394397510008</v>
      </c>
      <c r="BO2" s="367">
        <v>35.004999999999995</v>
      </c>
      <c r="BP2" s="367">
        <v>0.61544847703200389</v>
      </c>
      <c r="BQ2" s="367">
        <v>2.3030465019171786</v>
      </c>
      <c r="BR2" s="367">
        <v>0.52500000000000002</v>
      </c>
      <c r="BS2" s="367">
        <v>1.2650000000000001</v>
      </c>
      <c r="BT2" s="367">
        <v>1.1499999999999999</v>
      </c>
      <c r="BU2" s="369">
        <v>0.57499999999999996</v>
      </c>
    </row>
    <row r="3" spans="1:73" ht="13">
      <c r="A3" s="460" t="s">
        <v>163</v>
      </c>
      <c r="B3" s="443">
        <v>1.44</v>
      </c>
      <c r="C3" s="443">
        <v>1.02</v>
      </c>
      <c r="D3" s="443">
        <v>1.03</v>
      </c>
      <c r="E3" s="443">
        <v>1.17</v>
      </c>
      <c r="F3" s="443">
        <v>9.85</v>
      </c>
      <c r="G3" s="443">
        <v>14.36</v>
      </c>
      <c r="H3" s="443">
        <v>10.055</v>
      </c>
      <c r="I3" s="443">
        <v>3.56</v>
      </c>
      <c r="J3" s="443">
        <v>3.62</v>
      </c>
      <c r="K3" s="443">
        <v>3.9849999999999999</v>
      </c>
      <c r="L3" s="443">
        <v>4.6500000000000004</v>
      </c>
      <c r="M3" s="444">
        <v>0.13082039911308208</v>
      </c>
      <c r="N3" s="445">
        <v>7.8068027919575012E-2</v>
      </c>
      <c r="O3" s="443">
        <v>0.52</v>
      </c>
      <c r="P3" s="443">
        <v>11.925000000000001</v>
      </c>
      <c r="Q3" s="443">
        <v>15.87</v>
      </c>
      <c r="R3" s="464">
        <v>14.39</v>
      </c>
      <c r="S3" s="464">
        <v>11.38</v>
      </c>
      <c r="T3" s="443">
        <v>1.1850000000000001</v>
      </c>
      <c r="U3" s="443">
        <v>39.650291040212878</v>
      </c>
      <c r="V3" s="443">
        <v>3.5568976478067387</v>
      </c>
      <c r="W3" s="443">
        <v>3.7071548575602629</v>
      </c>
      <c r="X3" s="443">
        <v>0.55123410620792823</v>
      </c>
      <c r="Y3" s="443">
        <v>10.403722821651137</v>
      </c>
      <c r="Z3" s="443">
        <v>9.92</v>
      </c>
      <c r="AA3" s="443">
        <v>3.0049999999999999</v>
      </c>
      <c r="AB3" s="443">
        <v>1.1949999999999998</v>
      </c>
      <c r="AC3" s="443">
        <v>1.1000865439907994</v>
      </c>
      <c r="AD3" s="443">
        <v>9.0814360070165048</v>
      </c>
      <c r="AE3" s="443">
        <v>14.057341549295774</v>
      </c>
      <c r="AF3" s="443">
        <v>18.358492063492065</v>
      </c>
      <c r="AG3" s="443">
        <v>6.7091544818817548</v>
      </c>
      <c r="AH3" s="443">
        <v>16.649999999999999</v>
      </c>
      <c r="AI3" s="443">
        <v>0.125</v>
      </c>
      <c r="AJ3" s="443">
        <v>23.425000000000001</v>
      </c>
      <c r="AK3" s="443">
        <v>8198.2000000000007</v>
      </c>
      <c r="AL3" s="443">
        <v>8454.4449999999997</v>
      </c>
      <c r="AM3" s="446">
        <v>0.15425276309466601</v>
      </c>
      <c r="AN3" s="446">
        <v>0.47826086956521741</v>
      </c>
      <c r="AO3" s="446">
        <v>0.40548688574012665</v>
      </c>
      <c r="AP3" s="446">
        <v>0.54320987654320996</v>
      </c>
      <c r="AQ3" s="446">
        <v>0.40548688574012665</v>
      </c>
      <c r="AR3" s="443">
        <v>14.6</v>
      </c>
      <c r="AS3" s="446">
        <v>9.4168801000655195E-2</v>
      </c>
      <c r="AT3" s="446">
        <v>4.364873435968402E-2</v>
      </c>
      <c r="AU3" s="443">
        <v>8.7100000000000009</v>
      </c>
      <c r="AV3" s="443">
        <v>11.37</v>
      </c>
      <c r="AW3" s="443">
        <v>4.7</v>
      </c>
      <c r="AX3" s="443">
        <v>6.38</v>
      </c>
      <c r="AY3" s="446">
        <v>-0.52585270475776669</v>
      </c>
      <c r="AZ3" s="446">
        <v>-4.8159169525930731E-2</v>
      </c>
      <c r="BA3" s="443">
        <v>0</v>
      </c>
      <c r="BB3" s="443">
        <v>1.4849999999999999</v>
      </c>
      <c r="BC3" s="446">
        <v>8.7015637063220352E-2</v>
      </c>
      <c r="BD3" s="446">
        <v>4.6667335476826027E-2</v>
      </c>
      <c r="BE3" s="446">
        <v>1.8837401214725678E-2</v>
      </c>
      <c r="BF3" s="443">
        <v>674.65</v>
      </c>
      <c r="BG3" s="443">
        <v>1091.6599999999999</v>
      </c>
      <c r="BH3" s="443">
        <v>864.13499999999999</v>
      </c>
      <c r="BI3" s="443">
        <v>2564</v>
      </c>
      <c r="BJ3" s="443">
        <v>438.5</v>
      </c>
      <c r="BK3" s="443">
        <v>49.480000000000004</v>
      </c>
      <c r="BL3" s="443">
        <v>4.8849999999999998</v>
      </c>
      <c r="BM3" s="443">
        <v>5.9499999999999993</v>
      </c>
      <c r="BN3" s="443">
        <v>5.9334415584415581</v>
      </c>
      <c r="BO3" s="443">
        <v>36.85</v>
      </c>
      <c r="BP3" s="443">
        <v>0.66160728295403781</v>
      </c>
      <c r="BQ3" s="443">
        <v>1.6858523725834798</v>
      </c>
      <c r="BR3" s="443">
        <v>0.57999999999999996</v>
      </c>
      <c r="BS3" s="443">
        <v>1.46</v>
      </c>
      <c r="BT3" s="443">
        <v>1.1499999999999999</v>
      </c>
      <c r="BU3" s="447">
        <v>0.72</v>
      </c>
    </row>
    <row r="4" spans="1:73" ht="13">
      <c r="A4" s="460" t="s">
        <v>197</v>
      </c>
      <c r="B4" s="443">
        <v>1.19</v>
      </c>
      <c r="C4" s="443">
        <v>0.86499999999999999</v>
      </c>
      <c r="D4" s="443">
        <v>0.64</v>
      </c>
      <c r="E4" s="443">
        <v>0.86</v>
      </c>
      <c r="F4" s="443">
        <v>1.96</v>
      </c>
      <c r="G4" s="443">
        <v>6.82</v>
      </c>
      <c r="H4" s="443">
        <v>4.2650000000000006</v>
      </c>
      <c r="I4" s="443">
        <v>3.9249999999999998</v>
      </c>
      <c r="J4" s="443">
        <v>4.04</v>
      </c>
      <c r="K4" s="443">
        <v>3.49</v>
      </c>
      <c r="L4" s="443">
        <v>3.06</v>
      </c>
      <c r="M4" s="444">
        <v>-0.10276679841897229</v>
      </c>
      <c r="N4" s="445">
        <v>-5.7971014492753548E-2</v>
      </c>
      <c r="O4" s="443">
        <v>22.68</v>
      </c>
      <c r="P4" s="443">
        <v>7</v>
      </c>
      <c r="Q4" s="443">
        <v>11.02</v>
      </c>
      <c r="R4" s="464">
        <v>10.53</v>
      </c>
      <c r="S4" s="464">
        <v>11.86</v>
      </c>
      <c r="T4" s="443">
        <v>1.51</v>
      </c>
      <c r="U4" s="443">
        <v>38.081929555895869</v>
      </c>
      <c r="V4" s="443">
        <v>3.800482218203737</v>
      </c>
      <c r="W4" s="443">
        <v>3.8137369033760185</v>
      </c>
      <c r="X4" s="443">
        <v>1.3674020711391266</v>
      </c>
      <c r="Y4" s="443">
        <v>8.3824065789473678</v>
      </c>
      <c r="Z4" s="443">
        <v>7.1449999999999996</v>
      </c>
      <c r="AA4" s="443">
        <v>1.83</v>
      </c>
      <c r="AB4" s="443">
        <v>1.54</v>
      </c>
      <c r="AC4" s="443">
        <v>1.8646498569755392</v>
      </c>
      <c r="AD4" s="443">
        <v>6.3210396319886764</v>
      </c>
      <c r="AE4" s="443">
        <v>9.1434808229455449</v>
      </c>
      <c r="AF4" s="443">
        <v>14.20695111418207</v>
      </c>
      <c r="AG4" s="443">
        <v>2.9638009049773757</v>
      </c>
      <c r="AH4" s="443">
        <v>24.89</v>
      </c>
      <c r="AI4" s="443">
        <v>8.1549999999999994</v>
      </c>
      <c r="AJ4" s="443">
        <v>28.93</v>
      </c>
      <c r="AK4" s="443">
        <v>8022.91</v>
      </c>
      <c r="AL4" s="443">
        <v>8660.5600000000013</v>
      </c>
      <c r="AM4" s="446">
        <v>0.29459998921076763</v>
      </c>
      <c r="AN4" s="446">
        <v>1.4330708661417322</v>
      </c>
      <c r="AO4" s="446">
        <v>0.94350626462011722</v>
      </c>
      <c r="AP4" s="446">
        <v>1.1625615763546799</v>
      </c>
      <c r="AQ4" s="446">
        <v>0.94350626462011722</v>
      </c>
      <c r="AR4" s="443">
        <v>21.225000000000001</v>
      </c>
      <c r="AS4" s="446">
        <v>0.13518883569573517</v>
      </c>
      <c r="AT4" s="446">
        <v>7.9789290547071332E-2</v>
      </c>
      <c r="AU4" s="443">
        <v>12.484999999999999</v>
      </c>
      <c r="AV4" s="443">
        <v>9.08</v>
      </c>
      <c r="AW4" s="443">
        <v>8.4649999999999999</v>
      </c>
      <c r="AX4" s="443">
        <v>6.37</v>
      </c>
      <c r="AY4" s="446">
        <v>-0.46241159521522746</v>
      </c>
      <c r="AZ4" s="446">
        <v>-5.8645833333333335E-2</v>
      </c>
      <c r="BA4" s="443">
        <v>1.69</v>
      </c>
      <c r="BB4" s="443">
        <v>1.7</v>
      </c>
      <c r="BC4" s="446">
        <v>0.20905020032995519</v>
      </c>
      <c r="BD4" s="446">
        <v>7.8162418669083564E-2</v>
      </c>
      <c r="BE4" s="446">
        <v>4.025461121850489E-2</v>
      </c>
      <c r="BF4" s="443">
        <v>1336</v>
      </c>
      <c r="BG4" s="443">
        <v>1798</v>
      </c>
      <c r="BH4" s="443">
        <v>1382.2</v>
      </c>
      <c r="BI4" s="443">
        <v>2659.7150000000001</v>
      </c>
      <c r="BJ4" s="443">
        <v>917</v>
      </c>
      <c r="BK4" s="443">
        <v>142.9</v>
      </c>
      <c r="BL4" s="443">
        <v>13.99</v>
      </c>
      <c r="BM4" s="443">
        <v>15.31</v>
      </c>
      <c r="BN4" s="443">
        <v>10.720081811263316</v>
      </c>
      <c r="BO4" s="443">
        <v>28.54</v>
      </c>
      <c r="BP4" s="443">
        <v>0.48101900383208424</v>
      </c>
      <c r="BQ4" s="443">
        <v>0.77085714285714291</v>
      </c>
      <c r="BR4" s="443">
        <v>0.4</v>
      </c>
      <c r="BS4" s="443">
        <v>2.2200000000000002</v>
      </c>
      <c r="BT4" s="443">
        <v>1.4550000000000001</v>
      </c>
      <c r="BU4" s="447">
        <v>0.81499999999999995</v>
      </c>
    </row>
    <row r="5" spans="1:73" ht="13">
      <c r="A5" s="460" t="s">
        <v>176</v>
      </c>
      <c r="B5" s="443">
        <v>1.02</v>
      </c>
      <c r="C5" s="443">
        <v>0.63500000000000001</v>
      </c>
      <c r="D5" s="443">
        <v>0.56000000000000005</v>
      </c>
      <c r="E5" s="443">
        <v>0.63</v>
      </c>
      <c r="F5" s="443">
        <v>4.82</v>
      </c>
      <c r="G5" s="443">
        <v>5</v>
      </c>
      <c r="H5" s="443">
        <v>6.54</v>
      </c>
      <c r="I5" s="443">
        <v>2.5499999999999998</v>
      </c>
      <c r="J5" s="443">
        <v>2.4249999999999998</v>
      </c>
      <c r="K5" s="443">
        <v>2.44</v>
      </c>
      <c r="L5" s="443">
        <v>2.62</v>
      </c>
      <c r="M5" s="444">
        <v>8.5473793821589705E-2</v>
      </c>
      <c r="N5" s="445">
        <v>8.9285714285714191E-2</v>
      </c>
      <c r="O5" s="443">
        <v>11.805</v>
      </c>
      <c r="P5" s="443">
        <v>12.164999999999999</v>
      </c>
      <c r="Q5" s="443">
        <v>24.71</v>
      </c>
      <c r="R5" s="464">
        <v>23.91</v>
      </c>
      <c r="S5" s="464">
        <v>21.19</v>
      </c>
      <c r="T5" s="443">
        <v>2.13</v>
      </c>
      <c r="U5" s="443">
        <v>27.087706035151808</v>
      </c>
      <c r="V5" s="443">
        <v>1.9456614619746757</v>
      </c>
      <c r="W5" s="443">
        <v>3.0209620959774641</v>
      </c>
      <c r="X5" s="443">
        <v>1.8824283383826617</v>
      </c>
      <c r="Y5" s="443">
        <v>16.283397190293741</v>
      </c>
      <c r="Z5" s="443">
        <v>15.26</v>
      </c>
      <c r="AA5" s="443">
        <v>4.1449999999999996</v>
      </c>
      <c r="AB5" s="443">
        <v>2.9</v>
      </c>
      <c r="AC5" s="443">
        <v>3.4517348151254632</v>
      </c>
      <c r="AD5" s="443">
        <v>15.118880600541347</v>
      </c>
      <c r="AE5" s="443">
        <v>20.112898195204924</v>
      </c>
      <c r="AF5" s="443">
        <v>26.451896027686043</v>
      </c>
      <c r="AG5" s="443">
        <v>3.415717856151069</v>
      </c>
      <c r="AH5" s="443">
        <v>13.75</v>
      </c>
      <c r="AI5" s="443">
        <v>8.61</v>
      </c>
      <c r="AJ5" s="443">
        <v>17.829999999999998</v>
      </c>
      <c r="AK5" s="443">
        <v>3660.77</v>
      </c>
      <c r="AL5" s="443">
        <v>4403.9750000000004</v>
      </c>
      <c r="AM5" s="446">
        <v>0.1547930271798113</v>
      </c>
      <c r="AN5" s="446">
        <v>0.22728595682755276</v>
      </c>
      <c r="AO5" s="446">
        <v>0.21815940838126541</v>
      </c>
      <c r="AP5" s="446">
        <v>0.28279883381924203</v>
      </c>
      <c r="AQ5" s="446">
        <v>0.21815940838126541</v>
      </c>
      <c r="AR5" s="443">
        <v>14.945</v>
      </c>
      <c r="AS5" s="446">
        <v>7.945084761485123E-2</v>
      </c>
      <c r="AT5" s="446">
        <v>4.8546825215976613E-2</v>
      </c>
      <c r="AU5" s="443">
        <v>9.08</v>
      </c>
      <c r="AV5" s="443">
        <v>10.78</v>
      </c>
      <c r="AW5" s="443">
        <v>5.9700000000000006</v>
      </c>
      <c r="AX5" s="443">
        <v>6.8599999999999994</v>
      </c>
      <c r="AY5" s="446">
        <v>-0.1891025641025641</v>
      </c>
      <c r="AZ5" s="446">
        <v>-3.3094506994199933E-2</v>
      </c>
      <c r="BA5" s="443">
        <v>0</v>
      </c>
      <c r="BB5" s="443">
        <v>0.67500000000000004</v>
      </c>
      <c r="BC5" s="446">
        <v>0</v>
      </c>
      <c r="BD5" s="446">
        <v>2.4542492826850774E-2</v>
      </c>
      <c r="BE5" s="446">
        <v>2.8459426955667558E-2</v>
      </c>
      <c r="BF5" s="443">
        <v>374</v>
      </c>
      <c r="BG5" s="443">
        <v>606.33000000000004</v>
      </c>
      <c r="BH5" s="443">
        <v>513.72</v>
      </c>
      <c r="BI5" s="443">
        <v>2362.6</v>
      </c>
      <c r="BJ5" s="443">
        <v>207.9</v>
      </c>
      <c r="BK5" s="443">
        <v>28.26</v>
      </c>
      <c r="BL5" s="443">
        <v>7.57</v>
      </c>
      <c r="BM5" s="443">
        <v>10.82</v>
      </c>
      <c r="BN5" s="443">
        <v>5.7386934673366836</v>
      </c>
      <c r="BO5" s="443">
        <v>41.53</v>
      </c>
      <c r="BP5" s="443">
        <v>0.61954250930570431</v>
      </c>
      <c r="BQ5" s="443">
        <v>2.088712420984979</v>
      </c>
      <c r="BR5" s="443">
        <v>0.65</v>
      </c>
      <c r="BS5" s="443">
        <v>1.29</v>
      </c>
      <c r="BT5" s="443">
        <v>1.31</v>
      </c>
      <c r="BU5" s="447">
        <v>0.76500000000000001</v>
      </c>
    </row>
    <row r="6" spans="1:73" ht="13">
      <c r="A6" s="460" t="s">
        <v>97</v>
      </c>
      <c r="B6" s="443">
        <v>1.1150000000000002</v>
      </c>
      <c r="C6" s="443">
        <v>0.68</v>
      </c>
      <c r="D6" s="443">
        <v>0.71</v>
      </c>
      <c r="E6" s="443">
        <v>0.73</v>
      </c>
      <c r="F6" s="443">
        <v>9.09</v>
      </c>
      <c r="G6" s="443">
        <v>8</v>
      </c>
      <c r="H6" s="443">
        <v>9.2949999999999999</v>
      </c>
      <c r="I6" s="443">
        <v>2.57</v>
      </c>
      <c r="J6" s="443">
        <v>2.67</v>
      </c>
      <c r="K6" s="443">
        <v>2.9050000000000002</v>
      </c>
      <c r="L6" s="443">
        <v>3.12</v>
      </c>
      <c r="M6" s="444">
        <v>5.6277056277056259E-2</v>
      </c>
      <c r="N6" s="445">
        <v>8.1793767173411691E-2</v>
      </c>
      <c r="O6" s="443">
        <v>15.195</v>
      </c>
      <c r="P6" s="443">
        <v>12.78</v>
      </c>
      <c r="Q6" s="443">
        <v>19.865000000000002</v>
      </c>
      <c r="R6" s="464">
        <v>20.329999999999998</v>
      </c>
      <c r="S6" s="464">
        <v>19.935000000000002</v>
      </c>
      <c r="T6" s="443">
        <v>1.8050000000000002</v>
      </c>
      <c r="U6" s="443">
        <v>21.59254956376428</v>
      </c>
      <c r="V6" s="443">
        <v>2.5319305546440791</v>
      </c>
      <c r="W6" s="443">
        <v>3.6825062703073965</v>
      </c>
      <c r="X6" s="443">
        <v>2.2916019549315387</v>
      </c>
      <c r="Y6" s="443">
        <v>17.323634281635861</v>
      </c>
      <c r="Z6" s="443">
        <v>16.325000000000003</v>
      </c>
      <c r="AA6" s="443">
        <v>4.3600000000000003</v>
      </c>
      <c r="AB6" s="443">
        <v>3.9950000000000001</v>
      </c>
      <c r="AC6" s="443">
        <v>4.1998915675466417</v>
      </c>
      <c r="AD6" s="443">
        <v>11.881693671034547</v>
      </c>
      <c r="AE6" s="443">
        <v>18.662289133263144</v>
      </c>
      <c r="AF6" s="443">
        <v>22.514276116945016</v>
      </c>
      <c r="AG6" s="443">
        <v>5.8839860503854791</v>
      </c>
      <c r="AH6" s="443">
        <v>14.219999999999999</v>
      </c>
      <c r="AI6" s="443">
        <v>11.63</v>
      </c>
      <c r="AJ6" s="443">
        <v>20.87</v>
      </c>
      <c r="AK6" s="443">
        <v>3461.22</v>
      </c>
      <c r="AL6" s="443">
        <v>3513.35</v>
      </c>
      <c r="AM6" s="446">
        <v>0.18921454429345039</v>
      </c>
      <c r="AN6" s="446">
        <v>0.3219212232009307</v>
      </c>
      <c r="AO6" s="446">
        <v>0.26019476567255023</v>
      </c>
      <c r="AP6" s="446">
        <v>0.32114502004190093</v>
      </c>
      <c r="AQ6" s="446">
        <v>0.26019476567255023</v>
      </c>
      <c r="AR6" s="443">
        <v>14.12</v>
      </c>
      <c r="AS6" s="446">
        <v>8.7928195084573266E-2</v>
      </c>
      <c r="AT6" s="446">
        <v>5.6445148323352484E-2</v>
      </c>
      <c r="AU6" s="443">
        <v>10.23</v>
      </c>
      <c r="AV6" s="443">
        <v>11.705</v>
      </c>
      <c r="AW6" s="443">
        <v>6.62</v>
      </c>
      <c r="AX6" s="443">
        <v>7.5850000000000009</v>
      </c>
      <c r="AY6" s="446">
        <v>-0.18500840392292925</v>
      </c>
      <c r="AZ6" s="446">
        <v>-3.1435692728558035E-2</v>
      </c>
      <c r="BA6" s="443">
        <v>0</v>
      </c>
      <c r="BB6" s="443">
        <v>0</v>
      </c>
      <c r="BC6" s="446">
        <v>0</v>
      </c>
      <c r="BD6" s="446">
        <v>2.8820377771353933E-2</v>
      </c>
      <c r="BE6" s="446">
        <v>2.9591852255750128E-2</v>
      </c>
      <c r="BF6" s="443">
        <v>441.42</v>
      </c>
      <c r="BG6" s="443">
        <v>576.30500000000006</v>
      </c>
      <c r="BH6" s="443">
        <v>574.56500000000005</v>
      </c>
      <c r="BI6" s="443">
        <v>1689.9</v>
      </c>
      <c r="BJ6" s="443">
        <v>349.36</v>
      </c>
      <c r="BK6" s="443">
        <v>26.37</v>
      </c>
      <c r="BL6" s="443">
        <v>10.37</v>
      </c>
      <c r="BM6" s="443">
        <v>12.04</v>
      </c>
      <c r="BN6" s="443">
        <v>7.4489936122846707</v>
      </c>
      <c r="BO6" s="443">
        <v>28.524999999999999</v>
      </c>
      <c r="BP6" s="443">
        <v>0.52934567283338874</v>
      </c>
      <c r="BQ6" s="443">
        <v>0.64238847806966681</v>
      </c>
      <c r="BR6" s="443">
        <v>0.32500000000000001</v>
      </c>
      <c r="BS6" s="443">
        <v>1.9849999999999999</v>
      </c>
      <c r="BT6" s="443">
        <v>1.6549999999999998</v>
      </c>
      <c r="BU6" s="447">
        <v>1.1549999999999998</v>
      </c>
    </row>
    <row r="7" spans="1:73" ht="13">
      <c r="A7" s="460" t="s">
        <v>992</v>
      </c>
      <c r="B7" s="443">
        <v>0.97</v>
      </c>
      <c r="C7" s="443">
        <v>1.67</v>
      </c>
      <c r="D7" s="443">
        <v>1.83</v>
      </c>
      <c r="E7" s="443">
        <v>1.6099999999999999</v>
      </c>
      <c r="F7" s="443">
        <v>2.38</v>
      </c>
      <c r="G7" s="443">
        <v>3.1749999999999998</v>
      </c>
      <c r="H7" s="443">
        <v>5.5350000000000001</v>
      </c>
      <c r="I7" s="443">
        <v>6.2799999999999994</v>
      </c>
      <c r="J7" s="443">
        <v>6.9849999999999994</v>
      </c>
      <c r="K7" s="443">
        <v>6.57</v>
      </c>
      <c r="L7" s="443">
        <v>7.0400000000000009</v>
      </c>
      <c r="M7" s="444">
        <v>7.7507997537666795E-2</v>
      </c>
      <c r="N7" s="445">
        <v>7.9732681506136882E-2</v>
      </c>
      <c r="O7" s="443">
        <v>4.71</v>
      </c>
      <c r="P7" s="443">
        <v>10.75</v>
      </c>
      <c r="Q7" s="443">
        <v>21.83</v>
      </c>
      <c r="R7" s="464">
        <v>23.92</v>
      </c>
      <c r="S7" s="464">
        <v>18.48</v>
      </c>
      <c r="T7" s="443">
        <v>1.79</v>
      </c>
      <c r="U7" s="443">
        <v>55.759784035270044</v>
      </c>
      <c r="V7" s="443">
        <v>6.1355275617613305</v>
      </c>
      <c r="W7" s="443">
        <v>9.1198696245720967</v>
      </c>
      <c r="X7" s="443">
        <v>6.9406360379239826</v>
      </c>
      <c r="Y7" s="443">
        <v>19.583011161181808</v>
      </c>
      <c r="Z7" s="443">
        <v>17.54</v>
      </c>
      <c r="AA7" s="443">
        <v>3.6500000000000004</v>
      </c>
      <c r="AB7" s="443">
        <v>1.9449999999999998</v>
      </c>
      <c r="AC7" s="443">
        <v>2.2465520282312648</v>
      </c>
      <c r="AD7" s="443">
        <v>14.90687675641683</v>
      </c>
      <c r="AE7" s="443">
        <v>22.457395019892296</v>
      </c>
      <c r="AF7" s="443">
        <v>27.873599212584246</v>
      </c>
      <c r="AG7" s="443">
        <v>11.932925339116252</v>
      </c>
      <c r="AH7" s="443">
        <v>30.27</v>
      </c>
      <c r="AI7" s="443">
        <v>1.3449999999999998</v>
      </c>
      <c r="AJ7" s="443">
        <v>12.45</v>
      </c>
      <c r="AK7" s="443">
        <v>20390.5</v>
      </c>
      <c r="AL7" s="443">
        <v>22350.845000000001</v>
      </c>
      <c r="AM7" s="446">
        <v>0.12451216096971826</v>
      </c>
      <c r="AN7" s="446">
        <v>0.50201559063609313</v>
      </c>
      <c r="AO7" s="446">
        <v>0.62460707350417921</v>
      </c>
      <c r="AP7" s="446">
        <v>0.52975592292003248</v>
      </c>
      <c r="AQ7" s="446">
        <v>0.62460707350417921</v>
      </c>
      <c r="AR7" s="443">
        <v>17.64</v>
      </c>
      <c r="AS7" s="446">
        <v>0.13120372839181529</v>
      </c>
      <c r="AT7" s="446">
        <v>9.699547997762592E-2</v>
      </c>
      <c r="AU7" s="443">
        <v>14.48</v>
      </c>
      <c r="AV7" s="443">
        <v>9.6649999999999991</v>
      </c>
      <c r="AW7" s="443">
        <v>9.44</v>
      </c>
      <c r="AX7" s="443">
        <v>7.5649999999999995</v>
      </c>
      <c r="AY7" s="446">
        <v>-0.19620111634864257</v>
      </c>
      <c r="AZ7" s="446">
        <v>-2.6521516588542945E-2</v>
      </c>
      <c r="BA7" s="443">
        <v>1.29</v>
      </c>
      <c r="BB7" s="443">
        <v>1.27</v>
      </c>
      <c r="BC7" s="446">
        <v>0.12795225100010632</v>
      </c>
      <c r="BD7" s="446">
        <v>3.6882423261382566E-2</v>
      </c>
      <c r="BE7" s="446">
        <v>3.5501336564400368E-2</v>
      </c>
      <c r="BF7" s="443">
        <v>663.43499999999995</v>
      </c>
      <c r="BG7" s="443">
        <v>1057.96</v>
      </c>
      <c r="BH7" s="443">
        <v>3148.6899999999996</v>
      </c>
      <c r="BI7" s="443">
        <v>14254</v>
      </c>
      <c r="BJ7" s="443">
        <v>509.625</v>
      </c>
      <c r="BK7" s="443">
        <v>50.2</v>
      </c>
      <c r="BL7" s="443">
        <v>12.870000000000001</v>
      </c>
      <c r="BM7" s="443">
        <v>13.85</v>
      </c>
      <c r="BN7" s="443">
        <v>7.4882943143812701</v>
      </c>
      <c r="BO7" s="443">
        <v>40.989999999999995</v>
      </c>
      <c r="BP7" s="443">
        <v>0.62403482694991519</v>
      </c>
      <c r="BQ7" s="443">
        <v>1.3392386856599718</v>
      </c>
      <c r="BR7" s="443">
        <v>0.69500000000000006</v>
      </c>
      <c r="BS7" s="443">
        <v>1.67</v>
      </c>
      <c r="BT7" s="443">
        <v>1.2349999999999999</v>
      </c>
      <c r="BU7" s="447">
        <v>0.67999999999999994</v>
      </c>
    </row>
    <row r="8" spans="1:73" ht="13">
      <c r="A8" s="460" t="s">
        <v>112</v>
      </c>
      <c r="B8" s="443">
        <v>1.355</v>
      </c>
      <c r="C8" s="443">
        <v>1.66</v>
      </c>
      <c r="D8" s="443">
        <v>1.04</v>
      </c>
      <c r="E8" s="443">
        <v>1.135</v>
      </c>
      <c r="F8" s="443">
        <v>3.88</v>
      </c>
      <c r="G8" s="443">
        <v>6.06</v>
      </c>
      <c r="H8" s="443">
        <v>7.34</v>
      </c>
      <c r="I8" s="443">
        <v>5.69</v>
      </c>
      <c r="J8" s="443">
        <v>4.5549999999999997</v>
      </c>
      <c r="K8" s="443">
        <v>5.25</v>
      </c>
      <c r="L8" s="443">
        <v>5.1349999999999998</v>
      </c>
      <c r="M8" s="444">
        <v>0.10081300813008121</v>
      </c>
      <c r="N8" s="445">
        <v>6.8779619909584699E-2</v>
      </c>
      <c r="O8" s="443">
        <v>19.055</v>
      </c>
      <c r="P8" s="443">
        <v>11.51</v>
      </c>
      <c r="Q8" s="443">
        <v>15.09</v>
      </c>
      <c r="R8" s="464">
        <v>14.56</v>
      </c>
      <c r="S8" s="464">
        <v>15.95</v>
      </c>
      <c r="T8" s="443">
        <v>1.74</v>
      </c>
      <c r="U8" s="443">
        <v>54.413743466779508</v>
      </c>
      <c r="V8" s="443">
        <v>4.3596480354900269</v>
      </c>
      <c r="W8" s="443">
        <v>4.6898190846956389</v>
      </c>
      <c r="X8" s="443">
        <v>3.1228744146382947</v>
      </c>
      <c r="Y8" s="443">
        <v>14.16894544798653</v>
      </c>
      <c r="Z8" s="443">
        <v>12.37</v>
      </c>
      <c r="AA8" s="443">
        <v>3.15</v>
      </c>
      <c r="AB8" s="443">
        <v>1.46</v>
      </c>
      <c r="AC8" s="443">
        <v>1.5585079439556839</v>
      </c>
      <c r="AD8" s="443">
        <v>9.7379739480863066</v>
      </c>
      <c r="AE8" s="443">
        <v>16.723099147868886</v>
      </c>
      <c r="AF8" s="443">
        <v>19.58450456816346</v>
      </c>
      <c r="AG8" s="443">
        <v>2.3680993684159084</v>
      </c>
      <c r="AH8" s="443">
        <v>22.835000000000001</v>
      </c>
      <c r="AI8" s="443">
        <v>10.26</v>
      </c>
      <c r="AJ8" s="443">
        <v>18.884999999999998</v>
      </c>
      <c r="AK8" s="443">
        <v>5916.1949999999997</v>
      </c>
      <c r="AL8" s="443">
        <v>6936.7749999999996</v>
      </c>
      <c r="AM8" s="446">
        <v>0.17313279719944524</v>
      </c>
      <c r="AN8" s="446">
        <v>0.50852616957482644</v>
      </c>
      <c r="AO8" s="446">
        <v>0.4189173213617009</v>
      </c>
      <c r="AP8" s="446">
        <v>0.57628451455183338</v>
      </c>
      <c r="AQ8" s="446">
        <v>0.4189173213617009</v>
      </c>
      <c r="AR8" s="443">
        <v>22.87</v>
      </c>
      <c r="AS8" s="446">
        <v>0.15118125101581759</v>
      </c>
      <c r="AT8" s="446">
        <v>9.9936087481478045E-2</v>
      </c>
      <c r="AU8" s="443">
        <v>16.309999999999999</v>
      </c>
      <c r="AV8" s="443">
        <v>11.43</v>
      </c>
      <c r="AW8" s="443">
        <v>11.81</v>
      </c>
      <c r="AX8" s="443">
        <v>8.42</v>
      </c>
      <c r="AY8" s="446">
        <v>-0.23768845989020898</v>
      </c>
      <c r="AZ8" s="446">
        <v>-2.4761966455561873E-2</v>
      </c>
      <c r="BA8" s="443">
        <v>0.91999999999999993</v>
      </c>
      <c r="BB8" s="443">
        <v>0.84</v>
      </c>
      <c r="BC8" s="446">
        <v>8.752761159219391E-2</v>
      </c>
      <c r="BD8" s="446">
        <v>5.8830646114126188E-2</v>
      </c>
      <c r="BE8" s="446">
        <v>3.8196381402659234E-2</v>
      </c>
      <c r="BF8" s="443">
        <v>628.53</v>
      </c>
      <c r="BG8" s="443">
        <v>835.06</v>
      </c>
      <c r="BH8" s="443">
        <v>629.20500000000004</v>
      </c>
      <c r="BI8" s="443">
        <v>1591.02</v>
      </c>
      <c r="BJ8" s="443">
        <v>418.95</v>
      </c>
      <c r="BK8" s="443">
        <v>43.875</v>
      </c>
      <c r="BL8" s="443">
        <v>9.59</v>
      </c>
      <c r="BM8" s="443">
        <v>10.36</v>
      </c>
      <c r="BN8" s="443">
        <v>7.5501041995206339</v>
      </c>
      <c r="BO8" s="443">
        <v>33.76</v>
      </c>
      <c r="BP8" s="443">
        <v>0.52917212060396479</v>
      </c>
      <c r="BQ8" s="443">
        <v>1.1518597855096648</v>
      </c>
      <c r="BR8" s="443">
        <v>0.48</v>
      </c>
      <c r="BS8" s="443">
        <v>1.92</v>
      </c>
      <c r="BT8" s="443">
        <v>1.1749999999999998</v>
      </c>
      <c r="BU8" s="447">
        <v>0.59</v>
      </c>
    </row>
    <row r="9" spans="1:73" ht="13">
      <c r="A9" s="460" t="s">
        <v>412</v>
      </c>
      <c r="B9" s="443">
        <v>1.25</v>
      </c>
      <c r="C9" s="443">
        <v>0.53</v>
      </c>
      <c r="D9" s="443">
        <v>0.6</v>
      </c>
      <c r="E9" s="443">
        <v>0.58000000000000007</v>
      </c>
      <c r="F9" s="443">
        <v>5.1099999999999994</v>
      </c>
      <c r="G9" s="443">
        <v>7.2349999999999994</v>
      </c>
      <c r="H9" s="443">
        <v>10.305</v>
      </c>
      <c r="I9" s="443">
        <v>2.6349999999999998</v>
      </c>
      <c r="J9" s="443">
        <v>2.4900000000000002</v>
      </c>
      <c r="K9" s="443">
        <v>2.57</v>
      </c>
      <c r="L9" s="443">
        <v>2.85</v>
      </c>
      <c r="M9" s="444">
        <v>8.4033613445378075E-2</v>
      </c>
      <c r="N9" s="445">
        <v>0.10344827586206895</v>
      </c>
      <c r="O9" s="443">
        <v>6.64</v>
      </c>
      <c r="P9" s="443">
        <v>11.4</v>
      </c>
      <c r="Q9" s="443">
        <v>16.05</v>
      </c>
      <c r="R9" s="464">
        <v>18.495000000000001</v>
      </c>
      <c r="S9" s="464">
        <v>16.57</v>
      </c>
      <c r="T9" s="443">
        <v>1.49</v>
      </c>
      <c r="U9" s="443">
        <v>28.007334806877761</v>
      </c>
      <c r="V9" s="443">
        <v>2.8469795699940188</v>
      </c>
      <c r="W9" s="443">
        <v>3.2816836119781203</v>
      </c>
      <c r="X9" s="443">
        <v>1.6117002863706451</v>
      </c>
      <c r="Y9" s="443">
        <v>10.273902647309992</v>
      </c>
      <c r="Z9" s="443">
        <v>11.91</v>
      </c>
      <c r="AA9" s="443">
        <v>2.7850000000000001</v>
      </c>
      <c r="AB9" s="443">
        <v>1.915</v>
      </c>
      <c r="AC9" s="443">
        <v>2.7405863342422352</v>
      </c>
      <c r="AD9" s="443">
        <v>9.5050650833523633</v>
      </c>
      <c r="AE9" s="443">
        <v>16.581772540983607</v>
      </c>
      <c r="AF9" s="443">
        <v>17.304756291390728</v>
      </c>
      <c r="AG9" s="443">
        <v>3.9330009007849696</v>
      </c>
      <c r="AH9" s="443">
        <v>14.74</v>
      </c>
      <c r="AI9" s="443">
        <v>4.4249999999999998</v>
      </c>
      <c r="AJ9" s="443">
        <v>21.17</v>
      </c>
      <c r="AK9" s="443">
        <v>3959.58</v>
      </c>
      <c r="AL9" s="443">
        <v>4488.87</v>
      </c>
      <c r="AM9" s="446">
        <v>0.18776607663006947</v>
      </c>
      <c r="AN9" s="446">
        <v>0.84095830430638374</v>
      </c>
      <c r="AO9" s="446">
        <v>0.52108151625901233</v>
      </c>
      <c r="AP9" s="446">
        <v>0.78792523364485978</v>
      </c>
      <c r="AQ9" s="446">
        <v>0.52108151625901233</v>
      </c>
      <c r="AR9" s="443">
        <v>14.26</v>
      </c>
      <c r="AS9" s="446">
        <v>8.5656065637657902E-2</v>
      </c>
      <c r="AT9" s="446">
        <v>6.0625709191116872E-2</v>
      </c>
      <c r="AU9" s="443">
        <v>8.6300000000000008</v>
      </c>
      <c r="AV9" s="443">
        <v>7.585</v>
      </c>
      <c r="AW9" s="443">
        <v>5.71</v>
      </c>
      <c r="AX9" s="443">
        <v>5.25</v>
      </c>
      <c r="AY9" s="446">
        <v>-0.30312837108953616</v>
      </c>
      <c r="AZ9" s="446">
        <v>-4.3718498575587766E-2</v>
      </c>
      <c r="BA9" s="443">
        <v>0</v>
      </c>
      <c r="BB9" s="443">
        <v>0.56499999999999995</v>
      </c>
      <c r="BC9" s="446">
        <v>0</v>
      </c>
      <c r="BD9" s="446">
        <v>5.1811800943709588E-2</v>
      </c>
      <c r="BE9" s="446">
        <v>3.3548556555840436E-2</v>
      </c>
      <c r="BF9" s="443">
        <v>622.16000000000008</v>
      </c>
      <c r="BG9" s="443">
        <v>787.29</v>
      </c>
      <c r="BH9" s="443">
        <v>613.66999999999996</v>
      </c>
      <c r="BI9" s="443">
        <v>2908.76</v>
      </c>
      <c r="BJ9" s="443">
        <v>409.88</v>
      </c>
      <c r="BK9" s="443">
        <v>77.41</v>
      </c>
      <c r="BL9" s="443">
        <v>9.3949999999999996</v>
      </c>
      <c r="BM9" s="443">
        <v>9.8149999999999995</v>
      </c>
      <c r="BN9" s="443">
        <v>4.2052353104984688</v>
      </c>
      <c r="BO9" s="443">
        <v>48.03</v>
      </c>
      <c r="BP9" s="443">
        <v>0.68845118999387078</v>
      </c>
      <c r="BQ9" s="443">
        <v>2.6062438922617108</v>
      </c>
      <c r="BR9" s="443">
        <v>0.68</v>
      </c>
      <c r="BS9" s="443">
        <v>1.4950000000000001</v>
      </c>
      <c r="BT9" s="443">
        <v>1.27</v>
      </c>
      <c r="BU9" s="447">
        <v>0.86</v>
      </c>
    </row>
    <row r="10" spans="1:73" ht="13">
      <c r="A10" s="460" t="s">
        <v>143</v>
      </c>
      <c r="B10" s="443">
        <v>0.69</v>
      </c>
      <c r="C10" s="443">
        <v>0.73499999999999999</v>
      </c>
      <c r="D10" s="443">
        <v>0.72499999999999998</v>
      </c>
      <c r="E10" s="443">
        <v>0.79500000000000004</v>
      </c>
      <c r="F10" s="443">
        <v>9.17</v>
      </c>
      <c r="G10" s="443">
        <v>6</v>
      </c>
      <c r="H10" s="443">
        <v>8.89</v>
      </c>
      <c r="I10" s="443">
        <v>2.99</v>
      </c>
      <c r="J10" s="443">
        <v>2.88</v>
      </c>
      <c r="K10" s="443">
        <v>3.03</v>
      </c>
      <c r="L10" s="443">
        <v>3.33</v>
      </c>
      <c r="M10" s="444">
        <v>4.4198895027624197E-2</v>
      </c>
      <c r="N10" s="445">
        <v>7.4168797953964249E-2</v>
      </c>
      <c r="O10" s="443">
        <v>4.58</v>
      </c>
      <c r="P10" s="443">
        <v>7.4450000000000003</v>
      </c>
      <c r="Q10" s="443">
        <v>22.47</v>
      </c>
      <c r="R10" s="464">
        <v>21.4</v>
      </c>
      <c r="S10" s="464">
        <v>19.61</v>
      </c>
      <c r="T10" s="443">
        <v>2.62</v>
      </c>
      <c r="U10" s="443">
        <v>28.450493544722992</v>
      </c>
      <c r="V10" s="443">
        <v>2.2992993506037429</v>
      </c>
      <c r="W10" s="443">
        <v>3.5766423357664232</v>
      </c>
      <c r="X10" s="443">
        <v>1.8791045830096744</v>
      </c>
      <c r="Y10" s="443">
        <v>16.292450784593434</v>
      </c>
      <c r="Z10" s="443">
        <v>15.3</v>
      </c>
      <c r="AA10" s="443">
        <v>4.2300000000000004</v>
      </c>
      <c r="AB10" s="443">
        <v>2.2799999999999998</v>
      </c>
      <c r="AC10" s="443">
        <v>2.4472463768115942</v>
      </c>
      <c r="AD10" s="443">
        <v>15.294245722275193</v>
      </c>
      <c r="AE10" s="443">
        <v>20.447843693693695</v>
      </c>
      <c r="AF10" s="443">
        <v>29.827869715869717</v>
      </c>
      <c r="AG10" s="443">
        <v>1.7584853965259293</v>
      </c>
      <c r="AH10" s="443">
        <v>15.03</v>
      </c>
      <c r="AI10" s="443">
        <v>5.1099999999999994</v>
      </c>
      <c r="AJ10" s="443">
        <v>12.34</v>
      </c>
      <c r="AK10" s="443">
        <v>10589</v>
      </c>
      <c r="AL10" s="443">
        <v>12143.93</v>
      </c>
      <c r="AM10" s="446">
        <v>9.3566196215386227E-2</v>
      </c>
      <c r="AN10" s="446">
        <v>0.22149215033510358</v>
      </c>
      <c r="AO10" s="446">
        <v>0.15667812305443951</v>
      </c>
      <c r="AP10" s="446">
        <v>0.215203882139366</v>
      </c>
      <c r="AQ10" s="446">
        <v>0.15667812305443951</v>
      </c>
      <c r="AR10" s="443">
        <v>15.69</v>
      </c>
      <c r="AS10" s="446">
        <v>0.12457580840191911</v>
      </c>
      <c r="AT10" s="446">
        <v>7.6733611216369832E-2</v>
      </c>
      <c r="AU10" s="443">
        <v>11.63</v>
      </c>
      <c r="AV10" s="443">
        <v>10.39</v>
      </c>
      <c r="AW10" s="443">
        <v>7.5</v>
      </c>
      <c r="AX10" s="443">
        <v>7.165</v>
      </c>
      <c r="AY10" s="446">
        <v>-0.3378579705346797</v>
      </c>
      <c r="AZ10" s="446">
        <v>-3.3217017849953026E-2</v>
      </c>
      <c r="BA10" s="443">
        <v>1.75</v>
      </c>
      <c r="BB10" s="443">
        <v>2.0699999999999998</v>
      </c>
      <c r="BC10" s="446">
        <v>0.40257613168724282</v>
      </c>
      <c r="BD10" s="446">
        <v>3.6215764576530023E-2</v>
      </c>
      <c r="BE10" s="446">
        <v>3.4449712348622159E-2</v>
      </c>
      <c r="BF10" s="443">
        <v>1196.1099999999999</v>
      </c>
      <c r="BG10" s="443">
        <v>1593.3</v>
      </c>
      <c r="BH10" s="443">
        <v>1262.74</v>
      </c>
      <c r="BI10" s="443">
        <v>4883</v>
      </c>
      <c r="BJ10" s="443">
        <v>827.5</v>
      </c>
      <c r="BK10" s="443">
        <v>13.81</v>
      </c>
      <c r="BL10" s="443">
        <v>8.84</v>
      </c>
      <c r="BM10" s="443">
        <v>10.24</v>
      </c>
      <c r="BN10" s="443">
        <v>6.4920634920634921</v>
      </c>
      <c r="BO10" s="443">
        <v>40.994999999999997</v>
      </c>
      <c r="BP10" s="443">
        <v>0.60800164618731256</v>
      </c>
      <c r="BQ10" s="443">
        <v>2.2085106382978723</v>
      </c>
      <c r="BR10" s="443">
        <v>0.65</v>
      </c>
      <c r="BS10" s="443">
        <v>1.2</v>
      </c>
      <c r="BT10" s="443">
        <v>0.75</v>
      </c>
      <c r="BU10" s="447">
        <v>0.35</v>
      </c>
    </row>
    <row r="11" spans="1:73" ht="13">
      <c r="A11" s="460" t="s">
        <v>123</v>
      </c>
      <c r="B11" s="443">
        <v>0.98</v>
      </c>
      <c r="C11" s="443">
        <v>0.96</v>
      </c>
      <c r="D11" s="443">
        <v>1.1000000000000001</v>
      </c>
      <c r="E11" s="443">
        <v>1.1399999999999999</v>
      </c>
      <c r="F11" s="443">
        <v>2.63</v>
      </c>
      <c r="G11" s="443">
        <v>3.84</v>
      </c>
      <c r="H11" s="443">
        <v>4.66</v>
      </c>
      <c r="I11" s="443">
        <v>4.3</v>
      </c>
      <c r="J11" s="443">
        <v>3.8</v>
      </c>
      <c r="K11" s="443">
        <v>4.03</v>
      </c>
      <c r="L11" s="443">
        <v>4.54</v>
      </c>
      <c r="M11" s="444">
        <v>5.6603773584905648E-2</v>
      </c>
      <c r="N11" s="445">
        <v>7.2169403630077733E-2</v>
      </c>
      <c r="O11" s="443">
        <v>8.6199999999999992</v>
      </c>
      <c r="P11" s="443">
        <v>7.8</v>
      </c>
      <c r="Q11" s="443">
        <v>11.84</v>
      </c>
      <c r="R11" s="464">
        <v>11.905000000000001</v>
      </c>
      <c r="S11" s="464">
        <v>10.774999999999999</v>
      </c>
      <c r="T11" s="443">
        <v>1.65</v>
      </c>
      <c r="U11" s="443">
        <v>10.959059184144412</v>
      </c>
      <c r="V11" s="443">
        <v>2.5376367614879651</v>
      </c>
      <c r="W11" s="443">
        <v>3.2916702663786896</v>
      </c>
      <c r="X11" s="443">
        <v>2.9071661237785018</v>
      </c>
      <c r="Y11" s="443">
        <v>5.8823936564411881</v>
      </c>
      <c r="Z11" s="443">
        <v>9.5299999999999994</v>
      </c>
      <c r="AA11" s="443">
        <v>1.51</v>
      </c>
      <c r="AB11" s="443">
        <v>2.855</v>
      </c>
      <c r="AC11" s="443">
        <v>2.800010385621984</v>
      </c>
      <c r="AD11" s="443">
        <v>7.8799165935030731</v>
      </c>
      <c r="AE11" s="443">
        <v>7.1684734464113768</v>
      </c>
      <c r="AF11" s="443">
        <v>7.207790067043895</v>
      </c>
      <c r="AG11" s="443">
        <v>7.1717059358883608</v>
      </c>
      <c r="AH11" s="443">
        <v>27.71</v>
      </c>
      <c r="AI11" s="443">
        <v>6.13</v>
      </c>
      <c r="AJ11" s="443">
        <v>9.4649999999999999</v>
      </c>
      <c r="AK11" s="443">
        <v>3415.82</v>
      </c>
      <c r="AL11" s="443">
        <v>3176.39</v>
      </c>
      <c r="AM11" s="446">
        <v>0.11222348780049156</v>
      </c>
      <c r="AN11" s="446">
        <v>0.53843218033140128</v>
      </c>
      <c r="AO11" s="446">
        <v>0</v>
      </c>
      <c r="AP11" s="446">
        <v>0.53697749196141498</v>
      </c>
      <c r="AQ11" s="446">
        <v>0</v>
      </c>
      <c r="AR11" s="443">
        <v>12.055</v>
      </c>
      <c r="AS11" s="446">
        <v>0</v>
      </c>
      <c r="AT11" s="446">
        <v>1.2372089480232587E-2</v>
      </c>
      <c r="AU11" s="443">
        <v>7.6749999999999998</v>
      </c>
      <c r="AV11" s="443">
        <v>6.34</v>
      </c>
      <c r="AW11" s="443">
        <v>1.9049999999999998</v>
      </c>
      <c r="AX11" s="443">
        <v>1.76</v>
      </c>
      <c r="AY11" s="446">
        <v>-1.049015769052789E-2</v>
      </c>
      <c r="AZ11" s="446">
        <v>-6.7739204064352241E-3</v>
      </c>
      <c r="BA11" s="443">
        <v>2.8</v>
      </c>
      <c r="BB11" s="443">
        <v>2.59</v>
      </c>
      <c r="BC11" s="446">
        <v>0.25482783027472727</v>
      </c>
      <c r="BD11" s="446">
        <v>5.3148946656670797E-2</v>
      </c>
      <c r="BE11" s="446">
        <v>5.9107579250820073E-2</v>
      </c>
      <c r="BF11" s="443">
        <v>1070.73</v>
      </c>
      <c r="BG11" s="443">
        <v>1388.17</v>
      </c>
      <c r="BH11" s="443">
        <v>1068.1099999999999</v>
      </c>
      <c r="BI11" s="443">
        <v>4343.1350000000002</v>
      </c>
      <c r="BJ11" s="443">
        <v>681.78</v>
      </c>
      <c r="BK11" s="443">
        <v>51.965000000000003</v>
      </c>
      <c r="BL11" s="443">
        <v>22.494999999999997</v>
      </c>
      <c r="BM11" s="443">
        <v>23.11</v>
      </c>
      <c r="BN11" s="443">
        <v>0</v>
      </c>
      <c r="BO11" s="443">
        <v>37.224999999999994</v>
      </c>
      <c r="BP11" s="443">
        <v>0.71732856387951704</v>
      </c>
      <c r="BQ11" s="443">
        <v>0.5976101789518049</v>
      </c>
      <c r="BR11" s="443">
        <v>0.59</v>
      </c>
      <c r="BS11" s="443">
        <v>0.875</v>
      </c>
      <c r="BT11" s="443">
        <v>0.88</v>
      </c>
      <c r="BU11" s="447">
        <v>0.28000000000000003</v>
      </c>
    </row>
    <row r="12" spans="1:73" ht="13">
      <c r="A12" s="460" t="s">
        <v>103</v>
      </c>
      <c r="B12" s="443">
        <v>1.18</v>
      </c>
      <c r="C12" s="443">
        <v>1.39</v>
      </c>
      <c r="D12" s="443">
        <v>1.24</v>
      </c>
      <c r="E12" s="443">
        <v>1.38</v>
      </c>
      <c r="F12" s="443">
        <v>4.4400000000000004</v>
      </c>
      <c r="G12" s="443">
        <v>5.88</v>
      </c>
      <c r="H12" s="443">
        <v>6.6050000000000004</v>
      </c>
      <c r="I12" s="443">
        <v>5.9849999999999994</v>
      </c>
      <c r="J12" s="443">
        <v>4.8550000000000004</v>
      </c>
      <c r="K12" s="443">
        <v>5.51</v>
      </c>
      <c r="L12" s="443">
        <v>6.1</v>
      </c>
      <c r="M12" s="444">
        <v>0.12659406032421117</v>
      </c>
      <c r="N12" s="445">
        <v>5.4493307839388105E-2</v>
      </c>
      <c r="O12" s="443">
        <v>11.815000000000001</v>
      </c>
      <c r="P12" s="443">
        <v>10</v>
      </c>
      <c r="Q12" s="443">
        <v>18.149999999999999</v>
      </c>
      <c r="R12" s="464">
        <v>18.465</v>
      </c>
      <c r="S12" s="464">
        <v>17.549999999999997</v>
      </c>
      <c r="T12" s="443">
        <v>1.95</v>
      </c>
      <c r="U12" s="443">
        <v>57.950089126559718</v>
      </c>
      <c r="V12" s="443">
        <v>4.950797772258599</v>
      </c>
      <c r="W12" s="443">
        <v>4.4412281753264606</v>
      </c>
      <c r="X12" s="443">
        <v>2.5264415770661062</v>
      </c>
      <c r="Y12" s="443">
        <v>20.929957280471857</v>
      </c>
      <c r="Z12" s="443">
        <v>13.96</v>
      </c>
      <c r="AA12" s="443">
        <v>3.8099999999999996</v>
      </c>
      <c r="AB12" s="443">
        <v>1.9</v>
      </c>
      <c r="AC12" s="443">
        <v>2.2524462785556376</v>
      </c>
      <c r="AD12" s="443">
        <v>12.7767619330914</v>
      </c>
      <c r="AE12" s="443">
        <v>23.661593415126571</v>
      </c>
      <c r="AF12" s="443">
        <v>33.420021739130434</v>
      </c>
      <c r="AG12" s="443">
        <v>3.0426716141001857</v>
      </c>
      <c r="AH12" s="443">
        <v>26.1</v>
      </c>
      <c r="AI12" s="443">
        <v>5.18</v>
      </c>
      <c r="AJ12" s="443">
        <v>14.28</v>
      </c>
      <c r="AK12" s="443">
        <v>4023.4249999999997</v>
      </c>
      <c r="AL12" s="443">
        <v>4978.72</v>
      </c>
      <c r="AM12" s="446">
        <v>0.11655888806362388</v>
      </c>
      <c r="AN12" s="446">
        <v>0.34019639180562572</v>
      </c>
      <c r="AO12" s="446">
        <v>0.26299916211521579</v>
      </c>
      <c r="AP12" s="446">
        <v>0.37265282886670181</v>
      </c>
      <c r="AQ12" s="446">
        <v>0.26299916211521579</v>
      </c>
      <c r="AR12" s="443">
        <v>24.58</v>
      </c>
      <c r="AS12" s="446">
        <v>0.13042200293932396</v>
      </c>
      <c r="AT12" s="446">
        <v>7.9580088046054862E-2</v>
      </c>
      <c r="AU12" s="443">
        <v>13.965</v>
      </c>
      <c r="AV12" s="443">
        <v>10.44</v>
      </c>
      <c r="AW12" s="443">
        <v>8.61</v>
      </c>
      <c r="AX12" s="443">
        <v>7.17</v>
      </c>
      <c r="AY12" s="446">
        <v>-0.24929828623422415</v>
      </c>
      <c r="AZ12" s="446">
        <v>-2.8761464607277507E-2</v>
      </c>
      <c r="BA12" s="443">
        <v>1.41</v>
      </c>
      <c r="BB12" s="443">
        <v>1.47</v>
      </c>
      <c r="BC12" s="446">
        <v>0.25076967544161455</v>
      </c>
      <c r="BD12" s="446">
        <v>4.7656579357369361E-2</v>
      </c>
      <c r="BE12" s="446">
        <v>2.9043133262898729E-2</v>
      </c>
      <c r="BF12" s="443">
        <v>580.81999999999994</v>
      </c>
      <c r="BG12" s="443">
        <v>712.3</v>
      </c>
      <c r="BH12" s="443">
        <v>640.91499999999996</v>
      </c>
      <c r="BI12" s="443">
        <v>1447.7449999999999</v>
      </c>
      <c r="BJ12" s="443">
        <v>428</v>
      </c>
      <c r="BK12" s="443">
        <v>29.74</v>
      </c>
      <c r="BL12" s="443">
        <v>8.0650000000000013</v>
      </c>
      <c r="BM12" s="443">
        <v>10.379999999999999</v>
      </c>
      <c r="BN12" s="443">
        <v>10.919237012987013</v>
      </c>
      <c r="BO12" s="443">
        <v>37.989999999999995</v>
      </c>
      <c r="BP12" s="443">
        <v>0.58749692345557469</v>
      </c>
      <c r="BQ12" s="443">
        <v>1.8100708021632543</v>
      </c>
      <c r="BR12" s="443">
        <v>0.61499999999999999</v>
      </c>
      <c r="BS12" s="443">
        <v>1.73</v>
      </c>
      <c r="BT12" s="443">
        <v>1.18</v>
      </c>
      <c r="BU12" s="447">
        <v>0.47</v>
      </c>
    </row>
    <row r="13" spans="1:73" ht="13">
      <c r="A13" s="460" t="s">
        <v>129</v>
      </c>
      <c r="B13" s="443">
        <v>0.88</v>
      </c>
      <c r="C13" s="443">
        <v>0.65</v>
      </c>
      <c r="D13" s="443">
        <v>0.71</v>
      </c>
      <c r="E13" s="443">
        <v>0.71</v>
      </c>
      <c r="F13" s="443">
        <v>5.39</v>
      </c>
      <c r="G13" s="443">
        <v>4.0750000000000002</v>
      </c>
      <c r="H13" s="443">
        <v>4.4800000000000004</v>
      </c>
      <c r="I13" s="443">
        <v>2.86</v>
      </c>
      <c r="J13" s="443">
        <v>2.7350000000000003</v>
      </c>
      <c r="K13" s="443">
        <v>2.7149999999999999</v>
      </c>
      <c r="L13" s="443">
        <v>3.19</v>
      </c>
      <c r="M13" s="444">
        <v>4.6233965356578755E-2</v>
      </c>
      <c r="N13" s="445">
        <v>5.4359544815915095E-2</v>
      </c>
      <c r="O13" s="443">
        <v>14.25</v>
      </c>
      <c r="P13" s="443">
        <v>11</v>
      </c>
      <c r="Q13" s="443">
        <v>19.27</v>
      </c>
      <c r="R13" s="464">
        <v>20.075000000000003</v>
      </c>
      <c r="S13" s="464">
        <v>18.515000000000001</v>
      </c>
      <c r="T13" s="443">
        <v>1.92</v>
      </c>
      <c r="U13" s="443">
        <v>17.785184654998417</v>
      </c>
      <c r="V13" s="443">
        <v>1.561720344739608</v>
      </c>
      <c r="W13" s="443">
        <v>2.6851669418233923</v>
      </c>
      <c r="X13" s="443">
        <v>1.776517089244815</v>
      </c>
      <c r="Y13" s="443">
        <v>13.48263620229096</v>
      </c>
      <c r="Z13" s="443">
        <v>14.99</v>
      </c>
      <c r="AA13" s="443">
        <v>4.41</v>
      </c>
      <c r="AB13" s="443">
        <v>4.2</v>
      </c>
      <c r="AC13" s="443">
        <v>4.3174722182979872</v>
      </c>
      <c r="AD13" s="443">
        <v>11.20240413448912</v>
      </c>
      <c r="AE13" s="443">
        <v>14.994395883282593</v>
      </c>
      <c r="AF13" s="443">
        <v>18.018231731636597</v>
      </c>
      <c r="AG13" s="443">
        <v>5.1610346115037693</v>
      </c>
      <c r="AH13" s="443">
        <v>16.21</v>
      </c>
      <c r="AI13" s="443">
        <v>12.41</v>
      </c>
      <c r="AJ13" s="443">
        <v>16.799999999999997</v>
      </c>
      <c r="AK13" s="443">
        <v>2922.54</v>
      </c>
      <c r="AL13" s="443">
        <v>3188.0950000000003</v>
      </c>
      <c r="AM13" s="446">
        <v>0.16008076897121842</v>
      </c>
      <c r="AN13" s="446">
        <v>0.22138310408639361</v>
      </c>
      <c r="AO13" s="446">
        <v>0.18707959502961877</v>
      </c>
      <c r="AP13" s="446">
        <v>0.20778810607228076</v>
      </c>
      <c r="AQ13" s="446">
        <v>0.18707959502961877</v>
      </c>
      <c r="AR13" s="443">
        <v>13.19</v>
      </c>
      <c r="AS13" s="446">
        <v>6.6192792324227756E-2</v>
      </c>
      <c r="AT13" s="446">
        <v>4.6067858554122251E-2</v>
      </c>
      <c r="AU13" s="443">
        <v>8.93</v>
      </c>
      <c r="AV13" s="443">
        <v>10.035</v>
      </c>
      <c r="AW13" s="443">
        <v>6.6899999999999995</v>
      </c>
      <c r="AX13" s="443">
        <v>6.69</v>
      </c>
      <c r="AY13" s="446">
        <v>-0.14721865469159723</v>
      </c>
      <c r="AZ13" s="446">
        <v>-3.9096337750843521E-2</v>
      </c>
      <c r="BA13" s="443">
        <v>0</v>
      </c>
      <c r="BB13" s="443">
        <v>0</v>
      </c>
      <c r="BC13" s="446">
        <v>0</v>
      </c>
      <c r="BD13" s="446">
        <v>2.3724485855512706E-2</v>
      </c>
      <c r="BE13" s="446">
        <v>2.2774991840691709E-2</v>
      </c>
      <c r="BF13" s="443">
        <v>383.7</v>
      </c>
      <c r="BG13" s="443">
        <v>630.04</v>
      </c>
      <c r="BH13" s="443">
        <v>525.70000000000005</v>
      </c>
      <c r="BI13" s="443">
        <v>1826.55</v>
      </c>
      <c r="BJ13" s="443">
        <v>268.55</v>
      </c>
      <c r="BK13" s="443">
        <v>18.21</v>
      </c>
      <c r="BL13" s="443">
        <v>6</v>
      </c>
      <c r="BM13" s="443">
        <v>12.62</v>
      </c>
      <c r="BN13" s="443">
        <v>6.2021028719047999</v>
      </c>
      <c r="BO13" s="443">
        <v>29.89</v>
      </c>
      <c r="BP13" s="443">
        <v>0.49545108562643453</v>
      </c>
      <c r="BQ13" s="443">
        <v>0.88482508779224811</v>
      </c>
      <c r="BR13" s="443">
        <v>0.39</v>
      </c>
      <c r="BS13" s="443">
        <v>2.21</v>
      </c>
      <c r="BT13" s="443">
        <v>1.79</v>
      </c>
      <c r="BU13" s="447">
        <v>1.21</v>
      </c>
    </row>
    <row r="14" spans="1:73" ht="13">
      <c r="A14" s="460" t="s">
        <v>116</v>
      </c>
      <c r="B14" s="443">
        <v>1.4849999999999999</v>
      </c>
      <c r="C14" s="443">
        <v>1.05</v>
      </c>
      <c r="D14" s="443">
        <v>1.01</v>
      </c>
      <c r="E14" s="443">
        <v>1.05</v>
      </c>
      <c r="F14" s="443">
        <v>4.9000000000000004</v>
      </c>
      <c r="G14" s="443">
        <v>7.41</v>
      </c>
      <c r="H14" s="443">
        <v>5.48</v>
      </c>
      <c r="I14" s="443">
        <v>3.37</v>
      </c>
      <c r="J14" s="443">
        <v>1.94</v>
      </c>
      <c r="K14" s="443">
        <v>3.7749999999999999</v>
      </c>
      <c r="L14" s="443">
        <v>4.18</v>
      </c>
      <c r="M14" s="444">
        <v>0.79805825242718442</v>
      </c>
      <c r="N14" s="445">
        <v>1.1545107975889035E-2</v>
      </c>
      <c r="O14" s="443">
        <v>12.18</v>
      </c>
      <c r="P14" s="443">
        <v>17.59</v>
      </c>
      <c r="Q14" s="443">
        <v>9.5150000000000006</v>
      </c>
      <c r="R14" s="464">
        <v>8.7199999999999989</v>
      </c>
      <c r="S14" s="464">
        <v>8.7349999999999994</v>
      </c>
      <c r="T14" s="443">
        <v>0.60499999999999998</v>
      </c>
      <c r="U14" s="443">
        <v>26.695495565060064</v>
      </c>
      <c r="V14" s="443">
        <v>3.5020867941187719</v>
      </c>
      <c r="W14" s="443">
        <v>6.543771094153449</v>
      </c>
      <c r="X14" s="443">
        <v>4.4293068622976755</v>
      </c>
      <c r="Y14" s="443">
        <v>4.2251143961317599</v>
      </c>
      <c r="Z14" s="443">
        <v>8.5399999999999991</v>
      </c>
      <c r="AA14" s="443">
        <v>1.96</v>
      </c>
      <c r="AB14" s="443">
        <v>1.67</v>
      </c>
      <c r="AC14" s="443">
        <v>1.9254705860120738</v>
      </c>
      <c r="AD14" s="443">
        <v>4.8382259817663957</v>
      </c>
      <c r="AE14" s="443">
        <v>5.3280390697720863</v>
      </c>
      <c r="AF14" s="443">
        <v>7.6266620423854183</v>
      </c>
      <c r="AG14" s="443">
        <v>2.6414226887100507</v>
      </c>
      <c r="AH14" s="443">
        <v>16.149999999999999</v>
      </c>
      <c r="AI14" s="443">
        <v>5.66</v>
      </c>
      <c r="AJ14" s="443">
        <v>52.98</v>
      </c>
      <c r="AK14" s="443">
        <v>6106.25</v>
      </c>
      <c r="AL14" s="443">
        <v>8139.96</v>
      </c>
      <c r="AM14" s="446">
        <v>0.59564776906182559</v>
      </c>
      <c r="AN14" s="446">
        <v>1.1659006032749211</v>
      </c>
      <c r="AO14" s="446">
        <v>1.2500723254064687</v>
      </c>
      <c r="AP14" s="446">
        <v>1.1649484536082475</v>
      </c>
      <c r="AQ14" s="446">
        <v>1.2500723254064687</v>
      </c>
      <c r="AR14" s="443">
        <v>21.689999999999998</v>
      </c>
      <c r="AS14" s="446">
        <v>0.145719943821005</v>
      </c>
      <c r="AT14" s="446">
        <v>7.813294912221061E-2</v>
      </c>
      <c r="AU14" s="443">
        <v>11.8</v>
      </c>
      <c r="AV14" s="443">
        <v>5.37</v>
      </c>
      <c r="AW14" s="443">
        <v>8.6750000000000007</v>
      </c>
      <c r="AX14" s="443">
        <v>3.8</v>
      </c>
      <c r="AY14" s="446">
        <v>-0.31843304368742387</v>
      </c>
      <c r="AZ14" s="446">
        <v>-6.8477048161469711E-2</v>
      </c>
      <c r="BA14" s="443">
        <v>2.3600000000000003</v>
      </c>
      <c r="BB14" s="443">
        <v>2.73</v>
      </c>
      <c r="BC14" s="446">
        <v>0.14164394132963046</v>
      </c>
      <c r="BD14" s="446">
        <v>0.10094638801279909</v>
      </c>
      <c r="BE14" s="446">
        <v>0.12553543078885282</v>
      </c>
      <c r="BF14" s="443">
        <v>708.5</v>
      </c>
      <c r="BG14" s="443">
        <v>1215.4649999999999</v>
      </c>
      <c r="BH14" s="443">
        <v>1095.02</v>
      </c>
      <c r="BI14" s="443">
        <v>5083.3999999999996</v>
      </c>
      <c r="BJ14" s="443">
        <v>468.53</v>
      </c>
      <c r="BK14" s="443">
        <v>116.59</v>
      </c>
      <c r="BL14" s="443">
        <v>12.86</v>
      </c>
      <c r="BM14" s="443">
        <v>13.36</v>
      </c>
      <c r="BN14" s="443">
        <v>5.5841854416878522</v>
      </c>
      <c r="BO14" s="443">
        <v>36.479999999999997</v>
      </c>
      <c r="BP14" s="443">
        <v>0.58527977616415749</v>
      </c>
      <c r="BQ14" s="443">
        <v>1.1973167579397033</v>
      </c>
      <c r="BR14" s="443">
        <v>0.53500000000000003</v>
      </c>
      <c r="BS14" s="443">
        <v>1.22</v>
      </c>
      <c r="BT14" s="443">
        <v>0.95</v>
      </c>
      <c r="BU14" s="447">
        <v>0.5</v>
      </c>
    </row>
    <row r="15" spans="1:73" ht="13">
      <c r="A15" s="460" t="s">
        <v>147</v>
      </c>
      <c r="B15" s="443">
        <v>1.1399999999999999</v>
      </c>
      <c r="C15" s="443">
        <v>1.1399999999999999</v>
      </c>
      <c r="D15" s="443">
        <v>1.59</v>
      </c>
      <c r="E15" s="443">
        <v>1.33</v>
      </c>
      <c r="F15" s="443">
        <v>7</v>
      </c>
      <c r="G15" s="443">
        <v>8.16</v>
      </c>
      <c r="H15" s="443">
        <v>8.9499999999999993</v>
      </c>
      <c r="I15" s="443">
        <v>5.64</v>
      </c>
      <c r="J15" s="443">
        <v>5.6449999999999996</v>
      </c>
      <c r="K15" s="443">
        <v>5.8100000000000005</v>
      </c>
      <c r="L15" s="443">
        <v>6.3650000000000002</v>
      </c>
      <c r="M15" s="444">
        <v>8.7232518006946536E-2</v>
      </c>
      <c r="N15" s="445">
        <v>6.6057957160384873E-2</v>
      </c>
      <c r="O15" s="443">
        <v>17.739999999999998</v>
      </c>
      <c r="P15" s="443">
        <v>11.31</v>
      </c>
      <c r="Q15" s="443">
        <v>19.77</v>
      </c>
      <c r="R15" s="464">
        <v>18.850000000000001</v>
      </c>
      <c r="S15" s="464">
        <v>16.579999999999998</v>
      </c>
      <c r="T15" s="443">
        <v>1.67</v>
      </c>
      <c r="U15" s="443">
        <v>122.71872187218722</v>
      </c>
      <c r="V15" s="443">
        <v>5.0846279305545936</v>
      </c>
      <c r="W15" s="443">
        <v>6.6159217877094969</v>
      </c>
      <c r="X15" s="443">
        <v>2.6117318435754191</v>
      </c>
      <c r="Y15" s="443">
        <v>14.042605820105818</v>
      </c>
      <c r="Z15" s="443">
        <v>13.38</v>
      </c>
      <c r="AA15" s="443">
        <v>3.79</v>
      </c>
      <c r="AB15" s="443">
        <v>1.24</v>
      </c>
      <c r="AC15" s="443">
        <v>1.3681237050925379</v>
      </c>
      <c r="AD15" s="443">
        <v>11.339824247247645</v>
      </c>
      <c r="AE15" s="443">
        <v>17.664266162933831</v>
      </c>
      <c r="AF15" s="443">
        <v>21.577656557730908</v>
      </c>
      <c r="AG15" s="443">
        <v>3.1971345901293846</v>
      </c>
      <c r="AH15" s="443">
        <v>16.86</v>
      </c>
      <c r="AI15" s="443">
        <v>8.0299999999999994</v>
      </c>
      <c r="AJ15" s="443">
        <v>20.9</v>
      </c>
      <c r="AK15" s="443">
        <v>10958</v>
      </c>
      <c r="AL15" s="443">
        <v>12150.41</v>
      </c>
      <c r="AM15" s="446">
        <v>0.1484830056771976</v>
      </c>
      <c r="AN15" s="446">
        <v>0.36299929922915208</v>
      </c>
      <c r="AO15" s="446">
        <v>0.31072454580471209</v>
      </c>
      <c r="AP15" s="446">
        <v>0.396492590182352</v>
      </c>
      <c r="AQ15" s="446">
        <v>0.31072454580471209</v>
      </c>
      <c r="AR15" s="443">
        <v>25.5</v>
      </c>
      <c r="AS15" s="446">
        <v>0.16352575547179793</v>
      </c>
      <c r="AT15" s="446">
        <v>9.0660628609617683E-2</v>
      </c>
      <c r="AU15" s="443">
        <v>19.93</v>
      </c>
      <c r="AV15" s="443">
        <v>15.545</v>
      </c>
      <c r="AW15" s="443">
        <v>9.26</v>
      </c>
      <c r="AX15" s="443">
        <v>8.4250000000000007</v>
      </c>
      <c r="AY15" s="446">
        <v>-0.27309484151816776</v>
      </c>
      <c r="AZ15" s="446">
        <v>-2.7626509718185938E-2</v>
      </c>
      <c r="BA15" s="443">
        <v>0.89</v>
      </c>
      <c r="BB15" s="443">
        <v>0.9</v>
      </c>
      <c r="BC15" s="446">
        <v>0.13136916388880171</v>
      </c>
      <c r="BD15" s="446">
        <v>4.4528622128496752E-2</v>
      </c>
      <c r="BE15" s="446">
        <v>3.3858226095897677E-2</v>
      </c>
      <c r="BF15" s="443">
        <v>1240</v>
      </c>
      <c r="BG15" s="443">
        <v>1564.29</v>
      </c>
      <c r="BH15" s="443">
        <v>1267.27</v>
      </c>
      <c r="BI15" s="443">
        <v>2881.1</v>
      </c>
      <c r="BJ15" s="443">
        <v>952.8</v>
      </c>
      <c r="BK15" s="443">
        <v>70.069999999999993</v>
      </c>
      <c r="BL15" s="443">
        <v>5.84</v>
      </c>
      <c r="BM15" s="443">
        <v>7.54</v>
      </c>
      <c r="BN15" s="443">
        <v>12.345671641791045</v>
      </c>
      <c r="BO15" s="443">
        <v>36.450000000000003</v>
      </c>
      <c r="BP15" s="443">
        <v>0.70244376562066091</v>
      </c>
      <c r="BQ15" s="443">
        <v>2.1753695372750643</v>
      </c>
      <c r="BR15" s="443">
        <v>0.43</v>
      </c>
      <c r="BS15" s="443">
        <v>1.34</v>
      </c>
      <c r="BT15" s="443">
        <v>0.77</v>
      </c>
      <c r="BU15" s="447">
        <v>0.55000000000000004</v>
      </c>
    </row>
    <row r="16" spans="1:73" ht="13">
      <c r="A16" s="460" t="s">
        <v>109</v>
      </c>
      <c r="B16" s="443">
        <v>1.19</v>
      </c>
      <c r="C16" s="443">
        <v>2.0099999999999998</v>
      </c>
      <c r="D16" s="443">
        <v>1.44</v>
      </c>
      <c r="E16" s="443">
        <v>1.22</v>
      </c>
      <c r="F16" s="443">
        <v>4.6900000000000004</v>
      </c>
      <c r="G16" s="443">
        <v>7.5950000000000006</v>
      </c>
      <c r="H16" s="443">
        <v>8.504999999999999</v>
      </c>
      <c r="I16" s="443">
        <v>5.59</v>
      </c>
      <c r="J16" s="443">
        <v>4.2</v>
      </c>
      <c r="K16" s="443">
        <v>5.5049999999999999</v>
      </c>
      <c r="L16" s="443">
        <v>5.68</v>
      </c>
      <c r="M16" s="444">
        <v>0.15589646464646456</v>
      </c>
      <c r="N16" s="445">
        <v>-1.9598369584314212E-2</v>
      </c>
      <c r="O16" s="443">
        <v>11.41</v>
      </c>
      <c r="P16" s="443">
        <v>12</v>
      </c>
      <c r="Q16" s="443">
        <v>15.32</v>
      </c>
      <c r="R16" s="464">
        <v>14.344999999999999</v>
      </c>
      <c r="S16" s="464">
        <v>14.31</v>
      </c>
      <c r="T16" s="443">
        <v>1.3450000000000002</v>
      </c>
      <c r="U16" s="443">
        <v>58.014672816886403</v>
      </c>
      <c r="V16" s="443">
        <v>5.7012763841566727</v>
      </c>
      <c r="W16" s="443">
        <v>11.028117540479478</v>
      </c>
      <c r="X16" s="443">
        <v>3.8830134307723232</v>
      </c>
      <c r="Y16" s="443">
        <v>9.3513115497945858</v>
      </c>
      <c r="Z16" s="443">
        <v>13.68</v>
      </c>
      <c r="AA16" s="443">
        <v>2.35</v>
      </c>
      <c r="AB16" s="443">
        <v>1.45</v>
      </c>
      <c r="AC16" s="443">
        <v>1.5372737752397172</v>
      </c>
      <c r="AD16" s="443">
        <v>9.3118379644595883</v>
      </c>
      <c r="AE16" s="443">
        <v>10.352133984331147</v>
      </c>
      <c r="AF16" s="443">
        <v>19.220406736311453</v>
      </c>
      <c r="AG16" s="443">
        <v>6.0020132361171203</v>
      </c>
      <c r="AH16" s="443">
        <v>27.585000000000001</v>
      </c>
      <c r="AI16" s="443">
        <v>5.62</v>
      </c>
      <c r="AJ16" s="443">
        <v>23.33</v>
      </c>
      <c r="AK16" s="443">
        <v>6879</v>
      </c>
      <c r="AL16" s="443">
        <v>8025.7250000000004</v>
      </c>
      <c r="AM16" s="446">
        <v>0.20943972615348955</v>
      </c>
      <c r="AN16" s="446">
        <v>0.69462427517700553</v>
      </c>
      <c r="AO16" s="446">
        <v>0.63717375415888511</v>
      </c>
      <c r="AP16" s="446">
        <v>0.71782117413092617</v>
      </c>
      <c r="AQ16" s="446">
        <v>0.63717375415888511</v>
      </c>
      <c r="AR16" s="443">
        <v>20.95</v>
      </c>
      <c r="AS16" s="446">
        <v>0.10887627963009461</v>
      </c>
      <c r="AT16" s="446">
        <v>6.2911921197276247E-2</v>
      </c>
      <c r="AU16" s="443">
        <v>10.855</v>
      </c>
      <c r="AV16" s="443">
        <v>6.18</v>
      </c>
      <c r="AW16" s="443">
        <v>6.23</v>
      </c>
      <c r="AX16" s="443">
        <v>4.08</v>
      </c>
      <c r="AY16" s="446">
        <v>-0.59154674451214218</v>
      </c>
      <c r="AZ16" s="446">
        <v>-0.11879742204741331</v>
      </c>
      <c r="BA16" s="443">
        <v>0.72499999999999998</v>
      </c>
      <c r="BB16" s="443">
        <v>1.17</v>
      </c>
      <c r="BC16" s="446">
        <v>0.12560002337881299</v>
      </c>
      <c r="BD16" s="446">
        <v>5.9161767049549827E-2</v>
      </c>
      <c r="BE16" s="446">
        <v>4.5267976534422411E-2</v>
      </c>
      <c r="BF16" s="443">
        <v>848.46499999999992</v>
      </c>
      <c r="BG16" s="443">
        <v>1406.56</v>
      </c>
      <c r="BH16" s="443">
        <v>951.25</v>
      </c>
      <c r="BI16" s="443">
        <v>4187.1100000000006</v>
      </c>
      <c r="BJ16" s="443">
        <v>421.01499999999999</v>
      </c>
      <c r="BK16" s="443">
        <v>74.305000000000007</v>
      </c>
      <c r="BL16" s="443">
        <v>9.9499999999999993</v>
      </c>
      <c r="BM16" s="443">
        <v>10.725</v>
      </c>
      <c r="BN16" s="443">
        <v>5.5792128331672224</v>
      </c>
      <c r="BO16" s="443">
        <v>43.22</v>
      </c>
      <c r="BP16" s="443">
        <v>0.69555944017083549</v>
      </c>
      <c r="BQ16" s="443">
        <v>1.6996864594138534</v>
      </c>
      <c r="BR16" s="443">
        <v>0.72499999999999998</v>
      </c>
      <c r="BS16" s="443">
        <v>1.4249999999999998</v>
      </c>
      <c r="BT16" s="443">
        <v>1.23</v>
      </c>
      <c r="BU16" s="447">
        <v>0.56000000000000005</v>
      </c>
    </row>
    <row r="17" spans="1:73" ht="13.5" thickBot="1">
      <c r="A17" s="461" t="s">
        <v>208</v>
      </c>
      <c r="B17" s="448">
        <v>0.57999999999999996</v>
      </c>
      <c r="C17" s="448">
        <v>0.67999999999999994</v>
      </c>
      <c r="D17" s="448">
        <v>0.64</v>
      </c>
      <c r="E17" s="448">
        <v>0.91</v>
      </c>
      <c r="F17" s="448">
        <v>2.78</v>
      </c>
      <c r="G17" s="448">
        <v>3.64</v>
      </c>
      <c r="H17" s="448">
        <v>2.88</v>
      </c>
      <c r="I17" s="448">
        <v>2.74</v>
      </c>
      <c r="J17" s="448">
        <v>2.64</v>
      </c>
      <c r="K17" s="448">
        <v>2.8250000000000002</v>
      </c>
      <c r="L17" s="448">
        <v>2.8049999999999997</v>
      </c>
      <c r="M17" s="449">
        <v>5.6047197640118007E-2</v>
      </c>
      <c r="N17" s="450">
        <v>6.1631736924588898E-2</v>
      </c>
      <c r="O17" s="448">
        <v>3.395</v>
      </c>
      <c r="P17" s="448">
        <v>6</v>
      </c>
      <c r="Q17" s="448">
        <v>18.484999999999999</v>
      </c>
      <c r="R17" s="465">
        <v>18.66</v>
      </c>
      <c r="S17" s="465">
        <v>18.009999999999998</v>
      </c>
      <c r="T17" s="448">
        <v>3.23</v>
      </c>
      <c r="U17" s="448">
        <v>26.364406779661017</v>
      </c>
      <c r="V17" s="448">
        <v>2.8181059657905716</v>
      </c>
      <c r="W17" s="448">
        <v>4.3639705882352944</v>
      </c>
      <c r="X17" s="448">
        <v>-1.1015321536469571</v>
      </c>
      <c r="Y17" s="448">
        <v>10.609046037019461</v>
      </c>
      <c r="Z17" s="448">
        <v>8.6199999999999992</v>
      </c>
      <c r="AA17" s="448">
        <v>1.7949999999999999</v>
      </c>
      <c r="AB17" s="448">
        <v>2.0249999999999999</v>
      </c>
      <c r="AC17" s="448">
        <v>3.7752961906297418</v>
      </c>
      <c r="AD17" s="448">
        <v>11.770695960591134</v>
      </c>
      <c r="AE17" s="448">
        <v>18.692225310267261</v>
      </c>
      <c r="AF17" s="448">
        <v>-22.495158897596948</v>
      </c>
      <c r="AG17" s="448">
        <v>0.60732984293193715</v>
      </c>
      <c r="AH17" s="448">
        <v>25.08</v>
      </c>
      <c r="AI17" s="448">
        <v>3.23</v>
      </c>
      <c r="AJ17" s="448">
        <v>11.57</v>
      </c>
      <c r="AK17" s="448">
        <v>6974</v>
      </c>
      <c r="AL17" s="448">
        <v>8822.0550000000003</v>
      </c>
      <c r="AM17" s="451">
        <v>0.10438668953699806</v>
      </c>
      <c r="AN17" s="451">
        <v>0.12735320127104383</v>
      </c>
      <c r="AO17" s="451">
        <v>5.1923204408968068E-2</v>
      </c>
      <c r="AP17" s="451">
        <v>0.10669323169323167</v>
      </c>
      <c r="AQ17" s="451">
        <v>5.1923204408968068E-2</v>
      </c>
      <c r="AR17" s="448">
        <v>10.065</v>
      </c>
      <c r="AS17" s="451">
        <v>4.1644916188156141E-2</v>
      </c>
      <c r="AT17" s="451">
        <v>2.6900248899100133E-2</v>
      </c>
      <c r="AU17" s="448">
        <v>4.34</v>
      </c>
      <c r="AV17" s="448">
        <v>4.93</v>
      </c>
      <c r="AW17" s="448">
        <v>2.8250000000000002</v>
      </c>
      <c r="AX17" s="448">
        <v>3.04</v>
      </c>
      <c r="AY17" s="451">
        <v>-1.2933475735068043</v>
      </c>
      <c r="AZ17" s="451">
        <v>-0.27480264875338722</v>
      </c>
      <c r="BA17" s="448">
        <v>3.29</v>
      </c>
      <c r="BB17" s="448">
        <v>3.27</v>
      </c>
      <c r="BC17" s="451">
        <v>0.66515411355735798</v>
      </c>
      <c r="BD17" s="451">
        <v>4.9701145973818882E-2</v>
      </c>
      <c r="BE17" s="451">
        <v>-2.0103416774561868E-2</v>
      </c>
      <c r="BF17" s="448">
        <v>1286</v>
      </c>
      <c r="BG17" s="448">
        <v>2430</v>
      </c>
      <c r="BH17" s="448">
        <v>1444.7</v>
      </c>
      <c r="BI17" s="448">
        <v>7922</v>
      </c>
      <c r="BJ17" s="448">
        <v>737.3</v>
      </c>
      <c r="BK17" s="448">
        <v>13.09</v>
      </c>
      <c r="BL17" s="448">
        <v>11.54</v>
      </c>
      <c r="BM17" s="448">
        <v>11.58</v>
      </c>
      <c r="BN17" s="448">
        <v>2.7855382087099425</v>
      </c>
      <c r="BO17" s="448">
        <v>53.86</v>
      </c>
      <c r="BP17" s="448">
        <v>0.70415674265623229</v>
      </c>
      <c r="BQ17" s="448">
        <v>5.0638664369948323</v>
      </c>
      <c r="BR17" s="448">
        <v>1.17</v>
      </c>
      <c r="BS17" s="448">
        <v>0.79</v>
      </c>
      <c r="BT17" s="448">
        <v>0.67</v>
      </c>
      <c r="BU17" s="452">
        <v>0.37</v>
      </c>
    </row>
    <row r="18" spans="1:73" ht="13.5" thickBot="1">
      <c r="A18" s="462" t="s">
        <v>3392</v>
      </c>
      <c r="B18" s="453">
        <f>MEDIAN(B2:B17)</f>
        <v>1.1274999999999999</v>
      </c>
      <c r="C18" s="453">
        <f t="shared" ref="C18:BN18" si="0">MEDIAN(C2:C17)</f>
        <v>0.99</v>
      </c>
      <c r="D18" s="453">
        <f t="shared" si="0"/>
        <v>1.02</v>
      </c>
      <c r="E18" s="453">
        <f t="shared" si="0"/>
        <v>1.0925</v>
      </c>
      <c r="F18" s="453">
        <f t="shared" si="0"/>
        <v>4.7550000000000008</v>
      </c>
      <c r="G18" s="453">
        <f t="shared" si="0"/>
        <v>6.0299999999999994</v>
      </c>
      <c r="H18" s="453">
        <f t="shared" si="0"/>
        <v>6.5724999999999998</v>
      </c>
      <c r="I18" s="453">
        <f t="shared" si="0"/>
        <v>3.7424999999999997</v>
      </c>
      <c r="J18" s="453">
        <f t="shared" si="0"/>
        <v>3.71</v>
      </c>
      <c r="K18" s="453">
        <f t="shared" si="0"/>
        <v>3.88</v>
      </c>
      <c r="L18" s="453">
        <f t="shared" si="0"/>
        <v>4.3599999999999994</v>
      </c>
      <c r="M18" s="454">
        <f t="shared" si="0"/>
        <v>8.2487741233358669E-2</v>
      </c>
      <c r="N18" s="455">
        <f t="shared" si="0"/>
        <v>7.0474511769831216E-2</v>
      </c>
      <c r="O18" s="453">
        <f t="shared" si="0"/>
        <v>11.6075</v>
      </c>
      <c r="P18" s="453">
        <f t="shared" si="0"/>
        <v>11.155000000000001</v>
      </c>
      <c r="Q18" s="453">
        <f t="shared" si="0"/>
        <v>18.317499999999999</v>
      </c>
      <c r="R18" s="453">
        <f t="shared" si="0"/>
        <v>18.577500000000001</v>
      </c>
      <c r="S18" s="453">
        <f t="shared" si="0"/>
        <v>17.064999999999998</v>
      </c>
      <c r="T18" s="453">
        <f t="shared" si="0"/>
        <v>1.7650000000000001</v>
      </c>
      <c r="U18" s="453">
        <f t="shared" si="0"/>
        <v>33.266211550309428</v>
      </c>
      <c r="V18" s="453">
        <f t="shared" si="0"/>
        <v>3.5294922209627551</v>
      </c>
      <c r="W18" s="453">
        <f t="shared" si="0"/>
        <v>4.0888537458056566</v>
      </c>
      <c r="X18" s="453">
        <f t="shared" si="0"/>
        <v>2.4090217659988227</v>
      </c>
      <c r="Y18" s="453">
        <f t="shared" si="0"/>
        <v>13.762621011198389</v>
      </c>
      <c r="Z18" s="453">
        <f t="shared" si="0"/>
        <v>13.530000000000001</v>
      </c>
      <c r="AA18" s="453">
        <f t="shared" si="0"/>
        <v>3.2549999999999999</v>
      </c>
      <c r="AB18" s="453">
        <f t="shared" si="0"/>
        <v>1.93</v>
      </c>
      <c r="AC18" s="453">
        <f t="shared" si="0"/>
        <v>2.3498463276836157</v>
      </c>
      <c r="AD18" s="453">
        <f t="shared" si="0"/>
        <v>11.271114190868381</v>
      </c>
      <c r="AE18" s="453">
        <f t="shared" si="0"/>
        <v>17.193682655401361</v>
      </c>
      <c r="AF18" s="453">
        <f t="shared" si="0"/>
        <v>19.402455652237457</v>
      </c>
      <c r="AG18" s="453">
        <f t="shared" si="0"/>
        <v>3.6743593784680195</v>
      </c>
      <c r="AH18" s="453">
        <f t="shared" si="0"/>
        <v>19.8475</v>
      </c>
      <c r="AI18" s="453">
        <f t="shared" si="0"/>
        <v>5.6400000000000006</v>
      </c>
      <c r="AJ18" s="453">
        <f t="shared" si="0"/>
        <v>18.357499999999998</v>
      </c>
      <c r="AK18" s="453">
        <f t="shared" si="0"/>
        <v>6492.625</v>
      </c>
      <c r="AL18" s="453">
        <f t="shared" si="0"/>
        <v>8082.8425000000007</v>
      </c>
      <c r="AM18" s="456">
        <f t="shared" si="0"/>
        <v>0.15452289513723866</v>
      </c>
      <c r="AN18" s="456">
        <f t="shared" si="0"/>
        <v>0.42063008439718474</v>
      </c>
      <c r="AO18" s="456">
        <f t="shared" si="0"/>
        <v>0.28686185395996394</v>
      </c>
      <c r="AP18" s="456">
        <f t="shared" si="0"/>
        <v>0.46312425655119227</v>
      </c>
      <c r="AQ18" s="456">
        <f t="shared" si="0"/>
        <v>0.28686185395996394</v>
      </c>
      <c r="AR18" s="453">
        <f t="shared" si="0"/>
        <v>15.317499999999999</v>
      </c>
      <c r="AS18" s="456">
        <f t="shared" si="0"/>
        <v>0.1015225403153749</v>
      </c>
      <c r="AT18" s="456">
        <f t="shared" si="0"/>
        <v>6.1768815194196559E-2</v>
      </c>
      <c r="AU18" s="453">
        <f t="shared" si="0"/>
        <v>10.5425</v>
      </c>
      <c r="AV18" s="453">
        <f t="shared" si="0"/>
        <v>10.2125</v>
      </c>
      <c r="AW18" s="453">
        <f t="shared" si="0"/>
        <v>6.6549999999999994</v>
      </c>
      <c r="AX18" s="453">
        <f t="shared" si="0"/>
        <v>6.7750000000000004</v>
      </c>
      <c r="AY18" s="456">
        <f t="shared" si="0"/>
        <v>-0.26119656387619594</v>
      </c>
      <c r="AZ18" s="456">
        <f t="shared" si="0"/>
        <v>-3.3155762422076476E-2</v>
      </c>
      <c r="BA18" s="453">
        <f t="shared" si="0"/>
        <v>0.90500000000000003</v>
      </c>
      <c r="BB18" s="453">
        <f t="shared" si="0"/>
        <v>1.22</v>
      </c>
      <c r="BC18" s="456">
        <f t="shared" si="0"/>
        <v>0.12966070744445402</v>
      </c>
      <c r="BD18" s="456">
        <f t="shared" si="0"/>
        <v>4.7161957417097694E-2</v>
      </c>
      <c r="BE18" s="456">
        <f t="shared" si="0"/>
        <v>3.3703391325869053E-2</v>
      </c>
      <c r="BF18" s="453">
        <f t="shared" si="0"/>
        <v>674.57500000000005</v>
      </c>
      <c r="BG18" s="453">
        <f t="shared" si="0"/>
        <v>1074.81</v>
      </c>
      <c r="BH18" s="453">
        <f t="shared" si="0"/>
        <v>962.78500000000008</v>
      </c>
      <c r="BI18" s="453">
        <f t="shared" si="0"/>
        <v>2894.9300000000003</v>
      </c>
      <c r="BJ18" s="453">
        <f t="shared" si="0"/>
        <v>453.51499999999999</v>
      </c>
      <c r="BK18" s="453">
        <f t="shared" si="0"/>
        <v>46.677500000000002</v>
      </c>
      <c r="BL18" s="453">
        <f t="shared" si="0"/>
        <v>9.4924999999999997</v>
      </c>
      <c r="BM18" s="453">
        <f t="shared" si="0"/>
        <v>10.772500000000001</v>
      </c>
      <c r="BN18" s="453">
        <f t="shared" si="0"/>
        <v>6.1579211558278999</v>
      </c>
      <c r="BO18" s="453">
        <f t="shared" ref="BO18:BU18" si="1">MEDIAN(BO2:BO17)</f>
        <v>37.037499999999994</v>
      </c>
      <c r="BP18" s="453">
        <f t="shared" si="1"/>
        <v>0.6174954931688541</v>
      </c>
      <c r="BQ18" s="453">
        <f t="shared" si="1"/>
        <v>1.6927694159986666</v>
      </c>
      <c r="BR18" s="453">
        <f t="shared" si="1"/>
        <v>0.58499999999999996</v>
      </c>
      <c r="BS18" s="453">
        <f t="shared" si="1"/>
        <v>1.4424999999999999</v>
      </c>
      <c r="BT18" s="453">
        <f t="shared" si="1"/>
        <v>1.1774999999999998</v>
      </c>
      <c r="BU18" s="457">
        <f t="shared" si="1"/>
        <v>0.58250000000000002</v>
      </c>
    </row>
  </sheetData>
  <conditionalFormatting sqref="M2:M17">
    <cfRule type="cellIs" dxfId="5" priority="7" operator="lessThanOrEqual">
      <formula>M$18</formula>
    </cfRule>
    <cfRule type="cellIs" dxfId="4" priority="8" operator="greaterThan">
      <formula>M$18</formula>
    </cfRule>
  </conditionalFormatting>
  <conditionalFormatting sqref="N2:N17">
    <cfRule type="cellIs" dxfId="3" priority="5" operator="greaterThan">
      <formula>$N$18</formula>
    </cfRule>
    <cfRule type="cellIs" dxfId="2" priority="6" operator="lessThanOrEqual">
      <formula>$N$18</formula>
    </cfRule>
  </conditionalFormatting>
  <conditionalFormatting sqref="R2:S17">
    <cfRule type="cellIs" dxfId="1" priority="1" operator="lessThanOrEqual">
      <formula>R$18</formula>
    </cfRule>
    <cfRule type="cellIs" dxfId="0" priority="2" operator="greaterThan">
      <formula>R$18</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9354226-D494-4428-A347-CE5704BE951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NOTES</vt:lpstr>
      <vt:lpstr>YoY Ratios</vt:lpstr>
      <vt:lpstr>QoQ Ratios</vt:lpstr>
      <vt:lpstr>Yearly Financials</vt:lpstr>
      <vt:lpstr>Quarterly Financials</vt:lpstr>
      <vt:lpstr>Historical Prices</vt:lpstr>
      <vt:lpstr>Screener 16.12.2022</vt:lpstr>
      <vt:lpstr>Sector Median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saleh iqbal</cp:lastModifiedBy>
  <cp:revision/>
  <dcterms:created xsi:type="dcterms:W3CDTF">2022-12-20T21:28:40Z</dcterms:created>
  <dcterms:modified xsi:type="dcterms:W3CDTF">2025-08-22T16:22:45Z</dcterms:modified>
  <cp:category/>
  <cp:contentStatus/>
</cp:coreProperties>
</file>